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3935" windowHeight="7110"/>
  </bookViews>
  <sheets>
    <sheet name="FY15 Summary" sheetId="1" r:id="rId1"/>
    <sheet name="October" sheetId="2" r:id="rId2"/>
    <sheet name="November" sheetId="3" r:id="rId3"/>
    <sheet name="December" sheetId="4" r:id="rId4"/>
    <sheet name="January" sheetId="5" r:id="rId5"/>
    <sheet name="February" sheetId="6" r:id="rId6"/>
    <sheet name="March" sheetId="7" r:id="rId7"/>
    <sheet name="April" sheetId="8" r:id="rId8"/>
    <sheet name="May" sheetId="9" r:id="rId9"/>
    <sheet name="June" sheetId="10" r:id="rId10"/>
    <sheet name="July" sheetId="11" r:id="rId11"/>
    <sheet name="August" sheetId="12" r:id="rId12"/>
    <sheet name="September" sheetId="13" r:id="rId13"/>
    <sheet name="Rules" sheetId="14" r:id="rId14"/>
  </sheets>
  <calcPr calcId="145621"/>
</workbook>
</file>

<file path=xl/calcChain.xml><?xml version="1.0" encoding="utf-8"?>
<calcChain xmlns="http://schemas.openxmlformats.org/spreadsheetml/2006/main">
  <c r="J47" i="13" l="1"/>
  <c r="J46" i="13"/>
  <c r="K45" i="13"/>
  <c r="L45" i="13" s="1"/>
  <c r="J45" i="13"/>
  <c r="K44" i="13"/>
  <c r="J44" i="13"/>
  <c r="L44" i="13" s="1"/>
  <c r="K43" i="13"/>
  <c r="L43" i="13" s="1"/>
  <c r="J43" i="13"/>
  <c r="K42" i="13"/>
  <c r="L42" i="13" s="1"/>
  <c r="J42" i="13"/>
  <c r="K41" i="13"/>
  <c r="L41" i="13" s="1"/>
  <c r="J41" i="13"/>
  <c r="K40" i="13"/>
  <c r="L40" i="13" s="1"/>
  <c r="J40" i="13"/>
  <c r="K39" i="13"/>
  <c r="J39" i="13"/>
  <c r="L39" i="13" s="1"/>
  <c r="L38" i="13"/>
  <c r="K38" i="13"/>
  <c r="J38" i="13"/>
  <c r="K37" i="13"/>
  <c r="L37" i="13" s="1"/>
  <c r="J37" i="13"/>
  <c r="K36" i="13"/>
  <c r="L36" i="13" s="1"/>
  <c r="J36" i="13"/>
  <c r="K35" i="13"/>
  <c r="J35" i="13"/>
  <c r="L35" i="13" s="1"/>
  <c r="L34" i="13"/>
  <c r="K34" i="13"/>
  <c r="J34" i="13"/>
  <c r="K33" i="13"/>
  <c r="L33" i="13" s="1"/>
  <c r="J33" i="13"/>
  <c r="K32" i="13"/>
  <c r="L32" i="13" s="1"/>
  <c r="J32" i="13"/>
  <c r="K31" i="13"/>
  <c r="L31" i="13" s="1"/>
  <c r="J31" i="13"/>
  <c r="K30" i="13"/>
  <c r="J30" i="13"/>
  <c r="L30" i="13" s="1"/>
  <c r="K29" i="13"/>
  <c r="L29" i="13" s="1"/>
  <c r="J29" i="13"/>
  <c r="K28" i="13"/>
  <c r="L28" i="13" s="1"/>
  <c r="J28" i="13"/>
  <c r="K27" i="13"/>
  <c r="J27" i="13"/>
  <c r="L27" i="13" s="1"/>
  <c r="L26" i="13"/>
  <c r="K26" i="13"/>
  <c r="J26" i="13"/>
  <c r="K25" i="13"/>
  <c r="L25" i="13" s="1"/>
  <c r="J25" i="13"/>
  <c r="K24" i="13"/>
  <c r="L24" i="13" s="1"/>
  <c r="J24" i="13"/>
  <c r="L23" i="13"/>
  <c r="K23" i="13"/>
  <c r="J23" i="13"/>
  <c r="K22" i="13"/>
  <c r="L22" i="13" s="1"/>
  <c r="J22" i="13"/>
  <c r="K21" i="13"/>
  <c r="L21" i="13" s="1"/>
  <c r="J21" i="13"/>
  <c r="K20" i="13"/>
  <c r="J20" i="13"/>
  <c r="L20" i="13" s="1"/>
  <c r="L19" i="13"/>
  <c r="K19" i="13"/>
  <c r="J19" i="13"/>
  <c r="K18" i="13"/>
  <c r="L18" i="13" s="1"/>
  <c r="J18" i="13"/>
  <c r="K17" i="13"/>
  <c r="L17" i="13" s="1"/>
  <c r="J17" i="13"/>
  <c r="K16" i="13"/>
  <c r="J16" i="13"/>
  <c r="L16" i="13" s="1"/>
  <c r="L15" i="13"/>
  <c r="K15" i="13"/>
  <c r="J15" i="13"/>
  <c r="K14" i="13"/>
  <c r="L14" i="13" s="1"/>
  <c r="J14" i="13"/>
  <c r="K13" i="13"/>
  <c r="L13" i="13" s="1"/>
  <c r="J13" i="13"/>
  <c r="K12" i="13"/>
  <c r="J12" i="13"/>
  <c r="L12" i="13" s="1"/>
  <c r="L11" i="13"/>
  <c r="K11" i="13"/>
  <c r="J11" i="13"/>
  <c r="K10" i="13"/>
  <c r="L10" i="13" s="1"/>
  <c r="J10" i="13"/>
  <c r="K9" i="13"/>
  <c r="L9" i="13" s="1"/>
  <c r="J9" i="13"/>
  <c r="K8" i="13"/>
  <c r="J8" i="13"/>
  <c r="L8" i="13" s="1"/>
  <c r="L7" i="13"/>
  <c r="K7" i="13"/>
  <c r="J7" i="13"/>
  <c r="K6" i="13"/>
  <c r="L6" i="13" s="1"/>
  <c r="J6" i="13"/>
  <c r="K5" i="13"/>
  <c r="L5" i="13" s="1"/>
  <c r="J5" i="13"/>
  <c r="K4" i="13"/>
  <c r="J4" i="13"/>
  <c r="L4" i="13" s="1"/>
  <c r="K3" i="13"/>
  <c r="L3" i="13" s="1"/>
  <c r="J3" i="13"/>
  <c r="K2" i="13"/>
  <c r="L2" i="13" s="1"/>
  <c r="J2" i="13"/>
  <c r="K44" i="12"/>
  <c r="J44" i="12"/>
  <c r="L44" i="12" s="1"/>
  <c r="L43" i="12"/>
  <c r="K43" i="12"/>
  <c r="J43" i="12"/>
  <c r="K42" i="12"/>
  <c r="L42" i="12" s="1"/>
  <c r="J42" i="12"/>
  <c r="K41" i="12"/>
  <c r="L41" i="12" s="1"/>
  <c r="J41" i="12"/>
  <c r="K40" i="12"/>
  <c r="L40" i="12" s="1"/>
  <c r="J40" i="12"/>
  <c r="L39" i="12"/>
  <c r="K39" i="12"/>
  <c r="J39" i="12"/>
  <c r="L38" i="12"/>
  <c r="K38" i="12"/>
  <c r="J38" i="12"/>
  <c r="K37" i="12"/>
  <c r="L37" i="12" s="1"/>
  <c r="J37" i="12"/>
  <c r="K36" i="12"/>
  <c r="L36" i="12" s="1"/>
  <c r="J36" i="12"/>
  <c r="K35" i="12"/>
  <c r="J35" i="12"/>
  <c r="L35" i="12" s="1"/>
  <c r="K34" i="12"/>
  <c r="L34" i="12" s="1"/>
  <c r="J34" i="12"/>
  <c r="K33" i="12"/>
  <c r="L33" i="12" s="1"/>
  <c r="J33" i="12"/>
  <c r="K32" i="12"/>
  <c r="J32" i="12"/>
  <c r="L32" i="12" s="1"/>
  <c r="K31" i="12"/>
  <c r="L31" i="12" s="1"/>
  <c r="J31" i="12"/>
  <c r="K30" i="12"/>
  <c r="L30" i="12" s="1"/>
  <c r="J30" i="12"/>
  <c r="K29" i="12"/>
  <c r="J29" i="12"/>
  <c r="L29" i="12" s="1"/>
  <c r="L28" i="12"/>
  <c r="K28" i="12"/>
  <c r="J28" i="12"/>
  <c r="K27" i="12"/>
  <c r="L27" i="12" s="1"/>
  <c r="J27" i="12"/>
  <c r="K26" i="12"/>
  <c r="L26" i="12" s="1"/>
  <c r="J26" i="12"/>
  <c r="K25" i="12"/>
  <c r="J25" i="12"/>
  <c r="L25" i="12" s="1"/>
  <c r="L24" i="12"/>
  <c r="K24" i="12"/>
  <c r="J24" i="12"/>
  <c r="K23" i="12"/>
  <c r="L23" i="12" s="1"/>
  <c r="J23" i="12"/>
  <c r="K22" i="12"/>
  <c r="L22" i="12" s="1"/>
  <c r="J22" i="12"/>
  <c r="L21" i="12"/>
  <c r="K21" i="12"/>
  <c r="J21" i="12"/>
  <c r="L20" i="12"/>
  <c r="K20" i="12"/>
  <c r="J20" i="12"/>
  <c r="K19" i="12"/>
  <c r="L19" i="12" s="1"/>
  <c r="J19" i="12"/>
  <c r="K18" i="12"/>
  <c r="L18" i="12" s="1"/>
  <c r="J18" i="12"/>
  <c r="K17" i="12"/>
  <c r="J17" i="12"/>
  <c r="L17" i="12" s="1"/>
  <c r="L16" i="12"/>
  <c r="K16" i="12"/>
  <c r="J16" i="12"/>
  <c r="K15" i="12"/>
  <c r="L15" i="12" s="1"/>
  <c r="J15" i="12"/>
  <c r="K14" i="12"/>
  <c r="L14" i="12" s="1"/>
  <c r="J14" i="12"/>
  <c r="K13" i="12"/>
  <c r="J13" i="12"/>
  <c r="L13" i="12" s="1"/>
  <c r="L12" i="12"/>
  <c r="K12" i="12"/>
  <c r="J12" i="12"/>
  <c r="K11" i="12"/>
  <c r="L11" i="12" s="1"/>
  <c r="J11" i="12"/>
  <c r="K10" i="12"/>
  <c r="L10" i="12" s="1"/>
  <c r="J10" i="12"/>
  <c r="K9" i="12"/>
  <c r="J9" i="12"/>
  <c r="L9" i="12" s="1"/>
  <c r="K8" i="12"/>
  <c r="L8" i="12" s="1"/>
  <c r="J8" i="12"/>
  <c r="K7" i="12"/>
  <c r="L7" i="12" s="1"/>
  <c r="J7" i="12"/>
  <c r="K6" i="12"/>
  <c r="J6" i="12"/>
  <c r="L6" i="12" s="1"/>
  <c r="L5" i="12"/>
  <c r="K5" i="12"/>
  <c r="J5" i="12"/>
  <c r="K4" i="12"/>
  <c r="L4" i="12" s="1"/>
  <c r="J4" i="12"/>
  <c r="K3" i="12"/>
  <c r="L3" i="12" s="1"/>
  <c r="J3" i="12"/>
  <c r="K2" i="12"/>
  <c r="J2" i="12"/>
  <c r="L2" i="12" s="1"/>
  <c r="L45" i="11"/>
  <c r="K45" i="11"/>
  <c r="J45" i="11"/>
  <c r="K44" i="11"/>
  <c r="L44" i="11" s="1"/>
  <c r="J44" i="11"/>
  <c r="K43" i="11"/>
  <c r="L43" i="11" s="1"/>
  <c r="J43" i="11"/>
  <c r="K42" i="11"/>
  <c r="J42" i="11"/>
  <c r="L42" i="11" s="1"/>
  <c r="L41" i="11"/>
  <c r="K41" i="11"/>
  <c r="J41" i="11"/>
  <c r="K40" i="11"/>
  <c r="L40" i="11" s="1"/>
  <c r="J40" i="11"/>
  <c r="K39" i="11"/>
  <c r="L39" i="11" s="1"/>
  <c r="J39" i="11"/>
  <c r="K38" i="11"/>
  <c r="J38" i="11"/>
  <c r="L38" i="11" s="1"/>
  <c r="L37" i="11"/>
  <c r="K37" i="11"/>
  <c r="J37" i="11"/>
  <c r="K36" i="11"/>
  <c r="L36" i="11" s="1"/>
  <c r="J36" i="11"/>
  <c r="K35" i="11"/>
  <c r="L35" i="11" s="1"/>
  <c r="J35" i="11"/>
  <c r="K34" i="11"/>
  <c r="J34" i="11"/>
  <c r="L34" i="11" s="1"/>
  <c r="L33" i="11"/>
  <c r="K33" i="11"/>
  <c r="J33" i="11"/>
  <c r="K32" i="11"/>
  <c r="L32" i="11" s="1"/>
  <c r="J32" i="11"/>
  <c r="K31" i="11"/>
  <c r="L31" i="11" s="1"/>
  <c r="J31" i="11"/>
  <c r="K30" i="11"/>
  <c r="L30" i="11" s="1"/>
  <c r="J30" i="11"/>
  <c r="L29" i="11"/>
  <c r="K29" i="11"/>
  <c r="J29" i="11"/>
  <c r="K28" i="11"/>
  <c r="L28" i="11" s="1"/>
  <c r="J28" i="11"/>
  <c r="K27" i="11"/>
  <c r="L27" i="11" s="1"/>
  <c r="J27" i="11"/>
  <c r="K26" i="11"/>
  <c r="L26" i="11" s="1"/>
  <c r="J26" i="11"/>
  <c r="L25" i="11"/>
  <c r="K25" i="11"/>
  <c r="J25" i="11"/>
  <c r="K24" i="11"/>
  <c r="L24" i="11" s="1"/>
  <c r="J24" i="11"/>
  <c r="K23" i="11"/>
  <c r="L23" i="11" s="1"/>
  <c r="J23" i="11"/>
  <c r="K22" i="11"/>
  <c r="L22" i="11" s="1"/>
  <c r="J22" i="11"/>
  <c r="L21" i="11"/>
  <c r="K21" i="11"/>
  <c r="J21" i="11"/>
  <c r="K20" i="11"/>
  <c r="L20" i="11" s="1"/>
  <c r="J20" i="11"/>
  <c r="K19" i="11"/>
  <c r="L19" i="11" s="1"/>
  <c r="J19" i="11"/>
  <c r="K18" i="11"/>
  <c r="L18" i="11" s="1"/>
  <c r="J18" i="11"/>
  <c r="L17" i="11"/>
  <c r="K17" i="11"/>
  <c r="J17" i="11"/>
  <c r="K16" i="11"/>
  <c r="L16" i="11" s="1"/>
  <c r="J16" i="11"/>
  <c r="K15" i="11"/>
  <c r="L15" i="11" s="1"/>
  <c r="J15" i="11"/>
  <c r="K14" i="11"/>
  <c r="L14" i="11" s="1"/>
  <c r="J14" i="11"/>
  <c r="L13" i="11"/>
  <c r="K13" i="11"/>
  <c r="J13" i="11"/>
  <c r="K12" i="11"/>
  <c r="L12" i="11" s="1"/>
  <c r="J12" i="11"/>
  <c r="K11" i="11"/>
  <c r="L11" i="11" s="1"/>
  <c r="J11" i="11"/>
  <c r="K10" i="11"/>
  <c r="J10" i="11"/>
  <c r="L10" i="11" s="1"/>
  <c r="L9" i="11"/>
  <c r="K9" i="11"/>
  <c r="J9" i="11"/>
  <c r="K8" i="11"/>
  <c r="L8" i="11" s="1"/>
  <c r="J8" i="11"/>
  <c r="K7" i="11"/>
  <c r="L7" i="11" s="1"/>
  <c r="J7" i="11"/>
  <c r="K6" i="11"/>
  <c r="J6" i="11"/>
  <c r="L6" i="11" s="1"/>
  <c r="L5" i="11"/>
  <c r="K5" i="11"/>
  <c r="J5" i="11"/>
  <c r="K4" i="11"/>
  <c r="L4" i="11" s="1"/>
  <c r="J4" i="11"/>
  <c r="K3" i="11"/>
  <c r="L3" i="11" s="1"/>
  <c r="J3" i="11"/>
  <c r="K2" i="11"/>
  <c r="J2" i="11"/>
  <c r="L2" i="11" s="1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" i="2"/>
  <c r="F38" i="2"/>
  <c r="F37" i="2"/>
  <c r="D22" i="1" s="1"/>
  <c r="B22" i="1" s="1"/>
  <c r="F36" i="2"/>
  <c r="F35" i="2"/>
  <c r="F34" i="2"/>
  <c r="F33" i="2"/>
  <c r="F32" i="2"/>
  <c r="F31" i="2"/>
  <c r="F30" i="2"/>
  <c r="F29" i="2"/>
  <c r="D29" i="1" s="1"/>
  <c r="B29" i="1" s="1"/>
  <c r="F28" i="2"/>
  <c r="F27" i="2"/>
  <c r="F26" i="2"/>
  <c r="F25" i="2"/>
  <c r="F24" i="2"/>
  <c r="F23" i="2"/>
  <c r="F22" i="2"/>
  <c r="F21" i="2"/>
  <c r="D21" i="1" s="1"/>
  <c r="B21" i="1" s="1"/>
  <c r="F20" i="2"/>
  <c r="F19" i="2"/>
  <c r="F18" i="2"/>
  <c r="F17" i="2"/>
  <c r="D18" i="1" s="1"/>
  <c r="B18" i="1" s="1"/>
  <c r="F16" i="2"/>
  <c r="F15" i="2"/>
  <c r="F14" i="2"/>
  <c r="F13" i="2"/>
  <c r="F12" i="2"/>
  <c r="D3" i="1" s="1"/>
  <c r="B3" i="1" s="1"/>
  <c r="F11" i="2"/>
  <c r="F10" i="2"/>
  <c r="F9" i="2"/>
  <c r="D23" i="1" s="1"/>
  <c r="B23" i="1" s="1"/>
  <c r="F8" i="2"/>
  <c r="D10" i="1" s="1"/>
  <c r="B10" i="1" s="1"/>
  <c r="F7" i="2"/>
  <c r="F6" i="2"/>
  <c r="F5" i="2"/>
  <c r="D5" i="1" s="1"/>
  <c r="B5" i="1" s="1"/>
  <c r="F4" i="2"/>
  <c r="D12" i="1" s="1"/>
  <c r="B12" i="1" s="1"/>
  <c r="F3" i="2"/>
  <c r="F2" i="2"/>
  <c r="D6" i="1" s="1"/>
  <c r="B6" i="1" s="1"/>
  <c r="O43" i="1"/>
  <c r="N43" i="1"/>
  <c r="M43" i="1"/>
  <c r="L43" i="1"/>
  <c r="K43" i="1"/>
  <c r="J43" i="1"/>
  <c r="I43" i="1"/>
  <c r="H43" i="1"/>
  <c r="G43" i="1"/>
  <c r="F43" i="1"/>
  <c r="D43" i="1"/>
  <c r="R42" i="1"/>
  <c r="Q42" i="1"/>
  <c r="B42" i="1"/>
  <c r="R41" i="1"/>
  <c r="Q41" i="1"/>
  <c r="E41" i="1"/>
  <c r="E43" i="1" s="1"/>
  <c r="D41" i="1"/>
  <c r="B41" i="1"/>
  <c r="O37" i="1"/>
  <c r="Q37" i="1" s="1"/>
  <c r="N37" i="1"/>
  <c r="M37" i="1"/>
  <c r="L37" i="1"/>
  <c r="K37" i="1"/>
  <c r="J37" i="1"/>
  <c r="I37" i="1"/>
  <c r="H37" i="1"/>
  <c r="G37" i="1"/>
  <c r="F37" i="1"/>
  <c r="E37" i="1"/>
  <c r="D37" i="1"/>
  <c r="B37" i="1" s="1"/>
  <c r="Q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 s="1"/>
  <c r="O35" i="1"/>
  <c r="Q35" i="1" s="1"/>
  <c r="N35" i="1"/>
  <c r="M35" i="1"/>
  <c r="L35" i="1"/>
  <c r="K35" i="1"/>
  <c r="J35" i="1"/>
  <c r="I35" i="1"/>
  <c r="H35" i="1"/>
  <c r="G35" i="1"/>
  <c r="F35" i="1"/>
  <c r="E35" i="1"/>
  <c r="D35" i="1"/>
  <c r="B35" i="1" s="1"/>
  <c r="O34" i="1"/>
  <c r="Q34" i="1" s="1"/>
  <c r="N34" i="1"/>
  <c r="M34" i="1"/>
  <c r="L34" i="1"/>
  <c r="K34" i="1"/>
  <c r="J34" i="1"/>
  <c r="I34" i="1"/>
  <c r="H34" i="1"/>
  <c r="G34" i="1"/>
  <c r="F34" i="1"/>
  <c r="E34" i="1"/>
  <c r="D34" i="1"/>
  <c r="B34" i="1" s="1"/>
  <c r="O33" i="1"/>
  <c r="Q33" i="1" s="1"/>
  <c r="N33" i="1"/>
  <c r="M33" i="1"/>
  <c r="L33" i="1"/>
  <c r="K33" i="1"/>
  <c r="J33" i="1"/>
  <c r="I33" i="1"/>
  <c r="H33" i="1"/>
  <c r="G33" i="1"/>
  <c r="F33" i="1"/>
  <c r="E33" i="1"/>
  <c r="D33" i="1"/>
  <c r="B33" i="1" s="1"/>
  <c r="Q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 s="1"/>
  <c r="O31" i="1"/>
  <c r="Q31" i="1" s="1"/>
  <c r="N31" i="1"/>
  <c r="M31" i="1"/>
  <c r="L31" i="1"/>
  <c r="K31" i="1"/>
  <c r="J31" i="1"/>
  <c r="I31" i="1"/>
  <c r="H31" i="1"/>
  <c r="G31" i="1"/>
  <c r="F31" i="1"/>
  <c r="E31" i="1"/>
  <c r="D31" i="1"/>
  <c r="B31" i="1" s="1"/>
  <c r="O30" i="1"/>
  <c r="Q30" i="1" s="1"/>
  <c r="N30" i="1"/>
  <c r="M30" i="1"/>
  <c r="L30" i="1"/>
  <c r="K30" i="1"/>
  <c r="J30" i="1"/>
  <c r="I30" i="1"/>
  <c r="H30" i="1"/>
  <c r="G30" i="1"/>
  <c r="F30" i="1"/>
  <c r="E30" i="1"/>
  <c r="D30" i="1"/>
  <c r="B30" i="1" s="1"/>
  <c r="O29" i="1"/>
  <c r="Q29" i="1" s="1"/>
  <c r="N29" i="1"/>
  <c r="M29" i="1"/>
  <c r="R29" i="1" s="1"/>
  <c r="L29" i="1"/>
  <c r="K29" i="1"/>
  <c r="J29" i="1"/>
  <c r="I29" i="1"/>
  <c r="H29" i="1"/>
  <c r="G29" i="1"/>
  <c r="F29" i="1"/>
  <c r="E29" i="1"/>
  <c r="Q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 s="1"/>
  <c r="O27" i="1"/>
  <c r="Q27" i="1" s="1"/>
  <c r="N27" i="1"/>
  <c r="M27" i="1"/>
  <c r="L27" i="1"/>
  <c r="K27" i="1"/>
  <c r="J27" i="1"/>
  <c r="I27" i="1"/>
  <c r="H27" i="1"/>
  <c r="G27" i="1"/>
  <c r="F27" i="1"/>
  <c r="E27" i="1"/>
  <c r="D27" i="1"/>
  <c r="B27" i="1" s="1"/>
  <c r="O26" i="1"/>
  <c r="Q26" i="1" s="1"/>
  <c r="N26" i="1"/>
  <c r="M26" i="1"/>
  <c r="L26" i="1"/>
  <c r="K26" i="1"/>
  <c r="J26" i="1"/>
  <c r="I26" i="1"/>
  <c r="H26" i="1"/>
  <c r="G26" i="1"/>
  <c r="F26" i="1"/>
  <c r="E26" i="1"/>
  <c r="D26" i="1"/>
  <c r="B26" i="1" s="1"/>
  <c r="O25" i="1"/>
  <c r="Q25" i="1" s="1"/>
  <c r="N25" i="1"/>
  <c r="M25" i="1"/>
  <c r="L25" i="1"/>
  <c r="K25" i="1"/>
  <c r="J25" i="1"/>
  <c r="I25" i="1"/>
  <c r="H25" i="1"/>
  <c r="G25" i="1"/>
  <c r="F25" i="1"/>
  <c r="E25" i="1"/>
  <c r="D25" i="1"/>
  <c r="B25" i="1" s="1"/>
  <c r="Q24" i="1"/>
  <c r="O24" i="1"/>
  <c r="N24" i="1"/>
  <c r="M24" i="1"/>
  <c r="R24" i="1" s="1"/>
  <c r="L24" i="1"/>
  <c r="K24" i="1"/>
  <c r="J24" i="1"/>
  <c r="I24" i="1"/>
  <c r="H24" i="1"/>
  <c r="G24" i="1"/>
  <c r="F24" i="1"/>
  <c r="E24" i="1"/>
  <c r="D24" i="1"/>
  <c r="B24" i="1" s="1"/>
  <c r="O23" i="1"/>
  <c r="Q23" i="1" s="1"/>
  <c r="N23" i="1"/>
  <c r="M23" i="1"/>
  <c r="L23" i="1"/>
  <c r="K23" i="1"/>
  <c r="J23" i="1"/>
  <c r="I23" i="1"/>
  <c r="H23" i="1"/>
  <c r="G23" i="1"/>
  <c r="F23" i="1"/>
  <c r="E23" i="1"/>
  <c r="O22" i="1"/>
  <c r="Q22" i="1" s="1"/>
  <c r="N22" i="1"/>
  <c r="M22" i="1"/>
  <c r="L22" i="1"/>
  <c r="K22" i="1"/>
  <c r="J22" i="1"/>
  <c r="I22" i="1"/>
  <c r="H22" i="1"/>
  <c r="G22" i="1"/>
  <c r="F22" i="1"/>
  <c r="E22" i="1"/>
  <c r="O21" i="1"/>
  <c r="Q21" i="1" s="1"/>
  <c r="N21" i="1"/>
  <c r="M21" i="1"/>
  <c r="L21" i="1"/>
  <c r="K21" i="1"/>
  <c r="J21" i="1"/>
  <c r="I21" i="1"/>
  <c r="H21" i="1"/>
  <c r="G21" i="1"/>
  <c r="F21" i="1"/>
  <c r="E21" i="1"/>
  <c r="Q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 s="1"/>
  <c r="O19" i="1"/>
  <c r="Q19" i="1" s="1"/>
  <c r="N19" i="1"/>
  <c r="M19" i="1"/>
  <c r="L19" i="1"/>
  <c r="K19" i="1"/>
  <c r="J19" i="1"/>
  <c r="I19" i="1"/>
  <c r="H19" i="1"/>
  <c r="G19" i="1"/>
  <c r="F19" i="1"/>
  <c r="E19" i="1"/>
  <c r="D19" i="1"/>
  <c r="B19" i="1" s="1"/>
  <c r="O18" i="1"/>
  <c r="Q18" i="1" s="1"/>
  <c r="N18" i="1"/>
  <c r="M18" i="1"/>
  <c r="L18" i="1"/>
  <c r="K18" i="1"/>
  <c r="J18" i="1"/>
  <c r="I18" i="1"/>
  <c r="H18" i="1"/>
  <c r="G18" i="1"/>
  <c r="F18" i="1"/>
  <c r="E18" i="1"/>
  <c r="O17" i="1"/>
  <c r="Q17" i="1" s="1"/>
  <c r="N17" i="1"/>
  <c r="M17" i="1"/>
  <c r="L17" i="1"/>
  <c r="K17" i="1"/>
  <c r="J17" i="1"/>
  <c r="I17" i="1"/>
  <c r="H17" i="1"/>
  <c r="G17" i="1"/>
  <c r="F17" i="1"/>
  <c r="E17" i="1"/>
  <c r="D17" i="1"/>
  <c r="B17" i="1" s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 s="1"/>
  <c r="O15" i="1"/>
  <c r="Q15" i="1" s="1"/>
  <c r="N15" i="1"/>
  <c r="M15" i="1"/>
  <c r="L15" i="1"/>
  <c r="K15" i="1"/>
  <c r="J15" i="1"/>
  <c r="I15" i="1"/>
  <c r="H15" i="1"/>
  <c r="G15" i="1"/>
  <c r="F15" i="1"/>
  <c r="E15" i="1"/>
  <c r="D15" i="1"/>
  <c r="B15" i="1" s="1"/>
  <c r="O14" i="1"/>
  <c r="Q14" i="1" s="1"/>
  <c r="N14" i="1"/>
  <c r="M14" i="1"/>
  <c r="L14" i="1"/>
  <c r="K14" i="1"/>
  <c r="J14" i="1"/>
  <c r="I14" i="1"/>
  <c r="H14" i="1"/>
  <c r="G14" i="1"/>
  <c r="F14" i="1"/>
  <c r="E14" i="1"/>
  <c r="D14" i="1"/>
  <c r="B14" i="1" s="1"/>
  <c r="O13" i="1"/>
  <c r="Q13" i="1" s="1"/>
  <c r="N13" i="1"/>
  <c r="M13" i="1"/>
  <c r="L13" i="1"/>
  <c r="K13" i="1"/>
  <c r="J13" i="1"/>
  <c r="I13" i="1"/>
  <c r="H13" i="1"/>
  <c r="G13" i="1"/>
  <c r="F13" i="1"/>
  <c r="E13" i="1"/>
  <c r="D13" i="1"/>
  <c r="B13" i="1" s="1"/>
  <c r="Q12" i="1"/>
  <c r="O12" i="1"/>
  <c r="N12" i="1"/>
  <c r="M12" i="1"/>
  <c r="L12" i="1"/>
  <c r="K12" i="1"/>
  <c r="J12" i="1"/>
  <c r="I12" i="1"/>
  <c r="H12" i="1"/>
  <c r="G12" i="1"/>
  <c r="F12" i="1"/>
  <c r="E12" i="1"/>
  <c r="O11" i="1"/>
  <c r="Q11" i="1" s="1"/>
  <c r="N11" i="1"/>
  <c r="M11" i="1"/>
  <c r="L11" i="1"/>
  <c r="K11" i="1"/>
  <c r="J11" i="1"/>
  <c r="I11" i="1"/>
  <c r="H11" i="1"/>
  <c r="G11" i="1"/>
  <c r="F11" i="1"/>
  <c r="E11" i="1"/>
  <c r="D11" i="1"/>
  <c r="B11" i="1" s="1"/>
  <c r="O10" i="1"/>
  <c r="Q10" i="1" s="1"/>
  <c r="N10" i="1"/>
  <c r="M10" i="1"/>
  <c r="L10" i="1"/>
  <c r="K10" i="1"/>
  <c r="J10" i="1"/>
  <c r="I10" i="1"/>
  <c r="H10" i="1"/>
  <c r="G10" i="1"/>
  <c r="F10" i="1"/>
  <c r="E10" i="1"/>
  <c r="O9" i="1"/>
  <c r="Q9" i="1" s="1"/>
  <c r="N9" i="1"/>
  <c r="M9" i="1"/>
  <c r="L9" i="1"/>
  <c r="K9" i="1"/>
  <c r="J9" i="1"/>
  <c r="I9" i="1"/>
  <c r="H9" i="1"/>
  <c r="G9" i="1"/>
  <c r="F9" i="1"/>
  <c r="E9" i="1"/>
  <c r="D9" i="1"/>
  <c r="B9" i="1" s="1"/>
  <c r="Q8" i="1"/>
  <c r="O8" i="1"/>
  <c r="N8" i="1"/>
  <c r="M8" i="1"/>
  <c r="R8" i="1" s="1"/>
  <c r="L8" i="1"/>
  <c r="K8" i="1"/>
  <c r="J8" i="1"/>
  <c r="I8" i="1"/>
  <c r="H8" i="1"/>
  <c r="G8" i="1"/>
  <c r="F8" i="1"/>
  <c r="E8" i="1"/>
  <c r="D8" i="1"/>
  <c r="B8" i="1" s="1"/>
  <c r="O7" i="1"/>
  <c r="Q7" i="1" s="1"/>
  <c r="N7" i="1"/>
  <c r="M7" i="1"/>
  <c r="R7" i="1" s="1"/>
  <c r="L7" i="1"/>
  <c r="K7" i="1"/>
  <c r="J7" i="1"/>
  <c r="I7" i="1"/>
  <c r="H7" i="1"/>
  <c r="G7" i="1"/>
  <c r="F7" i="1"/>
  <c r="E7" i="1"/>
  <c r="D7" i="1"/>
  <c r="B7" i="1" s="1"/>
  <c r="O6" i="1"/>
  <c r="Q6" i="1" s="1"/>
  <c r="N6" i="1"/>
  <c r="M6" i="1"/>
  <c r="L6" i="1"/>
  <c r="K6" i="1"/>
  <c r="J6" i="1"/>
  <c r="I6" i="1"/>
  <c r="H6" i="1"/>
  <c r="G6" i="1"/>
  <c r="F6" i="1"/>
  <c r="E6" i="1"/>
  <c r="O5" i="1"/>
  <c r="Q5" i="1" s="1"/>
  <c r="N5" i="1"/>
  <c r="M5" i="1"/>
  <c r="R5" i="1" s="1"/>
  <c r="L5" i="1"/>
  <c r="K5" i="1"/>
  <c r="J5" i="1"/>
  <c r="I5" i="1"/>
  <c r="H5" i="1"/>
  <c r="G5" i="1"/>
  <c r="F5" i="1"/>
  <c r="E5" i="1"/>
  <c r="Q4" i="1"/>
  <c r="O4" i="1"/>
  <c r="N4" i="1"/>
  <c r="M4" i="1"/>
  <c r="R4" i="1" s="1"/>
  <c r="L4" i="1"/>
  <c r="K4" i="1"/>
  <c r="J4" i="1"/>
  <c r="I4" i="1"/>
  <c r="H4" i="1"/>
  <c r="G4" i="1"/>
  <c r="F4" i="1"/>
  <c r="E4" i="1"/>
  <c r="D4" i="1"/>
  <c r="B4" i="1" s="1"/>
  <c r="O3" i="1"/>
  <c r="Q3" i="1" s="1"/>
  <c r="N3" i="1"/>
  <c r="M3" i="1"/>
  <c r="L3" i="1"/>
  <c r="K3" i="1"/>
  <c r="J3" i="1"/>
  <c r="I3" i="1"/>
  <c r="H3" i="1"/>
  <c r="G3" i="1"/>
  <c r="F3" i="1"/>
  <c r="E3" i="1"/>
  <c r="O2" i="1"/>
  <c r="Q2" i="1" s="1"/>
  <c r="N2" i="1"/>
  <c r="M2" i="1"/>
  <c r="R2" i="1" s="1"/>
  <c r="L2" i="1"/>
  <c r="K2" i="1"/>
  <c r="J2" i="1"/>
  <c r="I2" i="1"/>
  <c r="H2" i="1"/>
  <c r="G2" i="1"/>
  <c r="F2" i="1"/>
  <c r="E2" i="1"/>
  <c r="D2" i="1"/>
  <c r="B2" i="1" s="1"/>
  <c r="R13" i="1" l="1"/>
  <c r="R14" i="1"/>
  <c r="R15" i="1"/>
  <c r="R16" i="1"/>
  <c r="R19" i="1"/>
  <c r="R20" i="1"/>
  <c r="R33" i="1"/>
  <c r="R34" i="1"/>
  <c r="R35" i="1"/>
  <c r="R36" i="1"/>
  <c r="R17" i="1"/>
  <c r="R37" i="1"/>
  <c r="R9" i="1"/>
  <c r="R10" i="1"/>
  <c r="R11" i="1"/>
  <c r="R12" i="1"/>
  <c r="R25" i="1"/>
  <c r="R26" i="1"/>
  <c r="R27" i="1"/>
  <c r="R28" i="1"/>
  <c r="R30" i="1"/>
  <c r="R31" i="1"/>
  <c r="R32" i="1"/>
  <c r="R3" i="1"/>
  <c r="R6" i="1"/>
  <c r="R21" i="1"/>
  <c r="R22" i="1"/>
  <c r="R23" i="1"/>
  <c r="R18" i="1"/>
</calcChain>
</file>

<file path=xl/comments1.xml><?xml version="1.0" encoding="utf-8"?>
<comments xmlns="http://schemas.openxmlformats.org/spreadsheetml/2006/main">
  <authors>
    <author/>
  </authors>
  <commentList>
    <comment ref="M13" authorId="0">
      <text>
        <r>
          <rPr>
            <sz val="10"/>
            <color rgb="FF000000"/>
            <rFont val="Arial"/>
          </rPr>
          <t>Started routing these queries to the /unclaimed-money page</t>
        </r>
      </text>
    </comment>
    <comment ref="M14" authorId="0">
      <text>
        <r>
          <rPr>
            <sz val="10"/>
            <color rgb="FF000000"/>
            <rFont val="Arial"/>
          </rPr>
          <t>Searches should be down, but also started routing these queries to the microsite</t>
        </r>
      </text>
    </comment>
    <comment ref="M22" authorId="0">
      <text>
        <r>
          <rPr>
            <sz val="10"/>
            <color rgb="FF000000"/>
            <rFont val="Arial"/>
          </rPr>
          <t>Page was removed during redesign</t>
        </r>
      </text>
    </comment>
    <comment ref="M34" authorId="0">
      <text>
        <r>
          <rPr>
            <sz val="10"/>
            <color rgb="FF000000"/>
            <rFont val="Arial"/>
          </rPr>
          <t>Pages were removed during redesign</t>
        </r>
      </text>
    </comment>
  </commentList>
</comments>
</file>

<file path=xl/sharedStrings.xml><?xml version="1.0" encoding="utf-8"?>
<sst xmlns="http://schemas.openxmlformats.org/spreadsheetml/2006/main" count="13590" uniqueCount="4204">
  <si>
    <t>Top Query Groups</t>
  </si>
  <si>
    <t>Real Count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</si>
  <si>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</si>
  <si>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</si>
  <si>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</si>
  <si>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</si>
  <si>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</si>
  <si>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</si>
  <si>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</si>
  <si>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</si>
  <si>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</si>
  <si>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</si>
  <si>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</si>
  <si>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</si>
  <si>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Δ prev 2 months</t>
  </si>
  <si>
    <t>Δ from old site to new (avgs)</t>
  </si>
  <si>
    <t>jobs</t>
  </si>
  <si>
    <t>IRS and taxes</t>
  </si>
  <si>
    <t>passports</t>
  </si>
  <si>
    <t>social security</t>
  </si>
  <si>
    <t>immigration and citizenship</t>
  </si>
  <si>
    <t>forms</t>
  </si>
  <si>
    <t>credit report and score</t>
  </si>
  <si>
    <t>vital records</t>
  </si>
  <si>
    <t>puzzles and games</t>
  </si>
  <si>
    <t>grants and benefits</t>
  </si>
  <si>
    <t>diversity visa lottery</t>
  </si>
  <si>
    <t>unclaimed money</t>
  </si>
  <si>
    <t>dear abby promotion - financial self defense kit</t>
  </si>
  <si>
    <t>auctions</t>
  </si>
  <si>
    <t>bmi</t>
  </si>
  <si>
    <t>change of address</t>
  </si>
  <si>
    <t>affordable care act/health care and insurance</t>
  </si>
  <si>
    <t>USAJOBS.gov</t>
  </si>
  <si>
    <t>weather</t>
  </si>
  <si>
    <t>food stamps</t>
  </si>
  <si>
    <t>photos and images</t>
  </si>
  <si>
    <t>ebola</t>
  </si>
  <si>
    <t>TSA jobs</t>
  </si>
  <si>
    <t>Medicare</t>
  </si>
  <si>
    <t>Garcinia Cambogia</t>
  </si>
  <si>
    <t>W-4 form</t>
  </si>
  <si>
    <t>voting and election</t>
  </si>
  <si>
    <t>savings bonds</t>
  </si>
  <si>
    <t>death penalty</t>
  </si>
  <si>
    <t>Consumer Action Handbook</t>
  </si>
  <si>
    <t>ISIS</t>
  </si>
  <si>
    <t>aliens and UFOs</t>
  </si>
  <si>
    <t>senior citizens</t>
  </si>
  <si>
    <t>FAFSA</t>
  </si>
  <si>
    <t>governor</t>
  </si>
  <si>
    <t>abortion</t>
  </si>
  <si>
    <t>Real Queries</t>
  </si>
  <si>
    <t>Real Clicks</t>
  </si>
  <si>
    <t>CTR</t>
  </si>
  <si>
    <t>Query Term</t>
  </si>
  <si>
    <t>Total Count (Bots + Humans)</t>
  </si>
  <si>
    <t>Real Count (Humans only)</t>
  </si>
  <si>
    <t>Groups</t>
  </si>
  <si>
    <t>green card lottery 2016</t>
  </si>
  <si>
    <t>lottery green card 2016</t>
  </si>
  <si>
    <t>jobs opening by state</t>
  </si>
  <si>
    <t>green card lottery 2015</t>
  </si>
  <si>
    <t>bmi calculator</t>
  </si>
  <si>
    <t>dv lottery 2016 registration</t>
  </si>
  <si>
    <t>social security administration</t>
  </si>
  <si>
    <t>body mass index</t>
  </si>
  <si>
    <t>green card</t>
  </si>
  <si>
    <t>passport renewal</t>
  </si>
  <si>
    <t>green card lottery 2014</t>
  </si>
  <si>
    <t>careers</t>
  </si>
  <si>
    <t>unclaimed money in my name</t>
  </si>
  <si>
    <t>lottery</t>
  </si>
  <si>
    <t>tsa</t>
  </si>
  <si>
    <t>credit report free</t>
  </si>
  <si>
    <t>nasa</t>
  </si>
  <si>
    <t>irs</t>
  </si>
  <si>
    <t>passport</t>
  </si>
  <si>
    <t>free credit report</t>
  </si>
  <si>
    <t>games</t>
  </si>
  <si>
    <t>fbi</t>
  </si>
  <si>
    <t>Halloween</t>
  </si>
  <si>
    <t>passport application</t>
  </si>
  <si>
    <t>medicare</t>
  </si>
  <si>
    <t>grants</t>
  </si>
  <si>
    <t>garcinia cambogia</t>
  </si>
  <si>
    <t>employment opportunities</t>
  </si>
  <si>
    <t>age of consent</t>
  </si>
  <si>
    <t>green card lottery</t>
  </si>
  <si>
    <t>executive branch</t>
  </si>
  <si>
    <t>immigration</t>
  </si>
  <si>
    <t>isis</t>
  </si>
  <si>
    <t>social security benefits</t>
  </si>
  <si>
    <t>obama</t>
  </si>
  <si>
    <t>education</t>
  </si>
  <si>
    <t>tsa jobs</t>
  </si>
  <si>
    <t>cdc</t>
  </si>
  <si>
    <t>passport renewal application</t>
  </si>
  <si>
    <t>halloween</t>
  </si>
  <si>
    <t>visa</t>
  </si>
  <si>
    <t>google</t>
  </si>
  <si>
    <t>games and puzzles</t>
  </si>
  <si>
    <t>esta</t>
  </si>
  <si>
    <t>cars</t>
  </si>
  <si>
    <t>noaa</t>
  </si>
  <si>
    <t>cia</t>
  </si>
  <si>
    <t>diversity visa 2016</t>
  </si>
  <si>
    <t>department of state</t>
  </si>
  <si>
    <t>student loan forgiveness</t>
  </si>
  <si>
    <t>judicial branch</t>
  </si>
  <si>
    <t>renew passport</t>
  </si>
  <si>
    <t>credit report</t>
  </si>
  <si>
    <t>laws</t>
  </si>
  <si>
    <t>employment</t>
  </si>
  <si>
    <t>images</t>
  </si>
  <si>
    <t>california</t>
  </si>
  <si>
    <t>census</t>
  </si>
  <si>
    <t>news</t>
  </si>
  <si>
    <t>florida</t>
  </si>
  <si>
    <t>legislative branch</t>
  </si>
  <si>
    <t>border patrol</t>
  </si>
  <si>
    <t>usajobs. gov</t>
  </si>
  <si>
    <t>fda</t>
  </si>
  <si>
    <t>recalls</t>
  </si>
  <si>
    <t>roger plaisted</t>
  </si>
  <si>
    <t>register to vote</t>
  </si>
  <si>
    <t>birth certificate</t>
  </si>
  <si>
    <t>health insurance</t>
  </si>
  <si>
    <t>fema</t>
  </si>
  <si>
    <t>sex</t>
  </si>
  <si>
    <t>dv 2016</t>
  </si>
  <si>
    <t>usajobs</t>
  </si>
  <si>
    <t>dd214</t>
  </si>
  <si>
    <t>pomagranate fruit</t>
  </si>
  <si>
    <t>usps</t>
  </si>
  <si>
    <t>obamacare</t>
  </si>
  <si>
    <t>disability</t>
  </si>
  <si>
    <t>ssa</t>
  </si>
  <si>
    <t>death records by state</t>
  </si>
  <si>
    <t>marijuana</t>
  </si>
  <si>
    <t>social security retirement</t>
  </si>
  <si>
    <t>bed bugs</t>
  </si>
  <si>
    <t>thanksgiving</t>
  </si>
  <si>
    <t>dv lottery</t>
  </si>
  <si>
    <t>homeland security</t>
  </si>
  <si>
    <t>epa</t>
  </si>
  <si>
    <t>auction</t>
  </si>
  <si>
    <t>tourism</t>
  </si>
  <si>
    <t>internships</t>
  </si>
  <si>
    <t>white house</t>
  </si>
  <si>
    <t>ein number</t>
  </si>
  <si>
    <t>voting</t>
  </si>
  <si>
    <t>airbag recall list</t>
  </si>
  <si>
    <t>gun control</t>
  </si>
  <si>
    <t>do not call list</t>
  </si>
  <si>
    <t>diversity visa</t>
  </si>
  <si>
    <t>library of congress</t>
  </si>
  <si>
    <t>affordable care act</t>
  </si>
  <si>
    <t>constitution</t>
  </si>
  <si>
    <t>retirement</t>
  </si>
  <si>
    <t>consumer topics</t>
  </si>
  <si>
    <t>secretary of state</t>
  </si>
  <si>
    <t>obesity</t>
  </si>
  <si>
    <t>lottery dvs 2015</t>
  </si>
  <si>
    <t>identity theft</t>
  </si>
  <si>
    <t>department of education</t>
  </si>
  <si>
    <t>ssi</t>
  </si>
  <si>
    <t>registered nurse</t>
  </si>
  <si>
    <t>dea</t>
  </si>
  <si>
    <t>puzzles</t>
  </si>
  <si>
    <t>texas</t>
  </si>
  <si>
    <t>new york</t>
  </si>
  <si>
    <t>unemployment</t>
  </si>
  <si>
    <t>fcc</t>
  </si>
  <si>
    <t>address change</t>
  </si>
  <si>
    <t>postal service</t>
  </si>
  <si>
    <t>minimum wage</t>
  </si>
  <si>
    <t>poverty</t>
  </si>
  <si>
    <t>job</t>
  </si>
  <si>
    <t>department of defense</t>
  </si>
  <si>
    <t>china</t>
  </si>
  <si>
    <t>w-9 form</t>
  </si>
  <si>
    <t>death index records</t>
  </si>
  <si>
    <t>death records</t>
  </si>
  <si>
    <t>per diem rates</t>
  </si>
  <si>
    <t>hud</t>
  </si>
  <si>
    <t>statistics</t>
  </si>
  <si>
    <t>nurse</t>
  </si>
  <si>
    <t>holidays</t>
  </si>
  <si>
    <t>population</t>
  </si>
  <si>
    <t>human resources</t>
  </si>
  <si>
    <t>human trafficking</t>
  </si>
  <si>
    <t>bill of rights</t>
  </si>
  <si>
    <t>independent agencies</t>
  </si>
  <si>
    <t>veterans</t>
  </si>
  <si>
    <t>fmla</t>
  </si>
  <si>
    <t>military</t>
  </si>
  <si>
    <t>w-4</t>
  </si>
  <si>
    <t>department of labor</t>
  </si>
  <si>
    <t>money</t>
  </si>
  <si>
    <t>selective service</t>
  </si>
  <si>
    <t>visa lottery</t>
  </si>
  <si>
    <t>domestic violence</t>
  </si>
  <si>
    <t>death certificates</t>
  </si>
  <si>
    <t>department of justice</t>
  </si>
  <si>
    <t>special forces</t>
  </si>
  <si>
    <t>usajobs.gov</t>
  </si>
  <si>
    <t>senate</t>
  </si>
  <si>
    <t>recipes</t>
  </si>
  <si>
    <t>dv lottery 2016</t>
  </si>
  <si>
    <t>social media</t>
  </si>
  <si>
    <t>medicaid</t>
  </si>
  <si>
    <t>state wage oredr</t>
  </si>
  <si>
    <t>cola 2015</t>
  </si>
  <si>
    <t>accounting</t>
  </si>
  <si>
    <t>veterans administration</t>
  </si>
  <si>
    <t>flag</t>
  </si>
  <si>
    <t>visa application</t>
  </si>
  <si>
    <t>health</t>
  </si>
  <si>
    <t>usda</t>
  </si>
  <si>
    <t>puerto rico</t>
  </si>
  <si>
    <t>visa lottery 2016</t>
  </si>
  <si>
    <t>harp</t>
  </si>
  <si>
    <t>osha</t>
  </si>
  <si>
    <t>social security card</t>
  </si>
  <si>
    <t>health care</t>
  </si>
  <si>
    <t>citizenship</t>
  </si>
  <si>
    <t>house of representatives</t>
  </si>
  <si>
    <t>copyright</t>
  </si>
  <si>
    <t>ein</t>
  </si>
  <si>
    <t>medicare sign up</t>
  </si>
  <si>
    <t>cpsc</t>
  </si>
  <si>
    <t>u.s. general services administration</t>
  </si>
  <si>
    <t>consumer action handbook 2014</t>
  </si>
  <si>
    <t>nursing</t>
  </si>
  <si>
    <t>fall</t>
  </si>
  <si>
    <t>gay marriage</t>
  </si>
  <si>
    <t>nursing jobs</t>
  </si>
  <si>
    <t>google.com</t>
  </si>
  <si>
    <t>lottery green card</t>
  </si>
  <si>
    <t>u.s. government accountability office</t>
  </si>
  <si>
    <t>seniors</t>
  </si>
  <si>
    <t>voter registration</t>
  </si>
  <si>
    <t>wind energy</t>
  </si>
  <si>
    <t>change of address form</t>
  </si>
  <si>
    <t>insurance</t>
  </si>
  <si>
    <t>vigrx plus</t>
  </si>
  <si>
    <t>w9 form</t>
  </si>
  <si>
    <t>red tailed hawks</t>
  </si>
  <si>
    <t>marriage</t>
  </si>
  <si>
    <t>online games</t>
  </si>
  <si>
    <t>u.s. geological survey</t>
  </si>
  <si>
    <t>congress</t>
  </si>
  <si>
    <t>public records</t>
  </si>
  <si>
    <t>supreme court</t>
  </si>
  <si>
    <t>tax id number</t>
  </si>
  <si>
    <t>michigan</t>
  </si>
  <si>
    <t>google . com</t>
  </si>
  <si>
    <t>unemployment filing a claim</t>
  </si>
  <si>
    <t>secret service</t>
  </si>
  <si>
    <t>u.s. government printing office</t>
  </si>
  <si>
    <t>department of agriculture</t>
  </si>
  <si>
    <t>police officer</t>
  </si>
  <si>
    <t>technology</t>
  </si>
  <si>
    <t>map</t>
  </si>
  <si>
    <t>security</t>
  </si>
  <si>
    <t>nsa</t>
  </si>
  <si>
    <t>welfare</t>
  </si>
  <si>
    <t>student loans</t>
  </si>
  <si>
    <t>social worker</t>
  </si>
  <si>
    <t>environmental protection agency</t>
  </si>
  <si>
    <t>dod</t>
  </si>
  <si>
    <t>ebola update</t>
  </si>
  <si>
    <t>president</t>
  </si>
  <si>
    <t>taxes</t>
  </si>
  <si>
    <t>airplane</t>
  </si>
  <si>
    <t>speaker of the house</t>
  </si>
  <si>
    <t>illegal immigration</t>
  </si>
  <si>
    <t>constitution of the united states</t>
  </si>
  <si>
    <t>obama care</t>
  </si>
  <si>
    <t>bullying</t>
  </si>
  <si>
    <t>homes for sale</t>
  </si>
  <si>
    <t>gdp</t>
  </si>
  <si>
    <t>state department</t>
  </si>
  <si>
    <t>department of energy</t>
  </si>
  <si>
    <t>birth certificates</t>
  </si>
  <si>
    <t>air bag recall</t>
  </si>
  <si>
    <t>ncis</t>
  </si>
  <si>
    <t>photos</t>
  </si>
  <si>
    <t>internet</t>
  </si>
  <si>
    <t>law enforcement</t>
  </si>
  <si>
    <t>ftc</t>
  </si>
  <si>
    <t>washington dc</t>
  </si>
  <si>
    <t>terrorism</t>
  </si>
  <si>
    <t>police</t>
  </si>
  <si>
    <t>child abuse</t>
  </si>
  <si>
    <t>yahoo.com</t>
  </si>
  <si>
    <t>information technology</t>
  </si>
  <si>
    <t>usa jobs</t>
  </si>
  <si>
    <t>public health</t>
  </si>
  <si>
    <t>tso</t>
  </si>
  <si>
    <t>credit score</t>
  </si>
  <si>
    <t>ebola virus</t>
  </si>
  <si>
    <t>cbp</t>
  </si>
  <si>
    <t>bonds</t>
  </si>
  <si>
    <t>irs forms</t>
  </si>
  <si>
    <t>homelessness</t>
  </si>
  <si>
    <t>travel</t>
  </si>
  <si>
    <t>greencard</t>
  </si>
  <si>
    <t>trucks</t>
  </si>
  <si>
    <t>agencies</t>
  </si>
  <si>
    <t>ohio</t>
  </si>
  <si>
    <t>bankruptcy courts</t>
  </si>
  <si>
    <t>post office</t>
  </si>
  <si>
    <t>faa</t>
  </si>
  <si>
    <t>diabetes</t>
  </si>
  <si>
    <t>same sex marriage</t>
  </si>
  <si>
    <t>change address</t>
  </si>
  <si>
    <t>airbag recalls</t>
  </si>
  <si>
    <t>facebook</t>
  </si>
  <si>
    <t>police brutality</t>
  </si>
  <si>
    <t>sudoku puzzles</t>
  </si>
  <si>
    <t>budget</t>
  </si>
  <si>
    <t>word search</t>
  </si>
  <si>
    <t>health nutrition</t>
  </si>
  <si>
    <t>debt relief</t>
  </si>
  <si>
    <t>laura davis</t>
  </si>
  <si>
    <t>medical assistant</t>
  </si>
  <si>
    <t>opm</t>
  </si>
  <si>
    <t>homeless</t>
  </si>
  <si>
    <t>transportation</t>
  </si>
  <si>
    <t>housing</t>
  </si>
  <si>
    <t>atf</t>
  </si>
  <si>
    <t>cash flow gift form a</t>
  </si>
  <si>
    <t>customer service</t>
  </si>
  <si>
    <t>dv-2016</t>
  </si>
  <si>
    <t>auto recalls</t>
  </si>
  <si>
    <t>job search</t>
  </si>
  <si>
    <t>eeoc</t>
  </si>
  <si>
    <t>lotteryusa</t>
  </si>
  <si>
    <t>health wellness</t>
  </si>
  <si>
    <t>federal holidays</t>
  </si>
  <si>
    <t>arizona</t>
  </si>
  <si>
    <t>lottery 2016</t>
  </si>
  <si>
    <t>ssi monthly amount 2015</t>
  </si>
  <si>
    <t>evil clowns</t>
  </si>
  <si>
    <t>dv2016</t>
  </si>
  <si>
    <t>department of veterans affairs</t>
  </si>
  <si>
    <t>real estate</t>
  </si>
  <si>
    <t>free money</t>
  </si>
  <si>
    <t>divorce</t>
  </si>
  <si>
    <t>navy</t>
  </si>
  <si>
    <t>checks and balances</t>
  </si>
  <si>
    <t>georgia</t>
  </si>
  <si>
    <t>music</t>
  </si>
  <si>
    <t>healthcare</t>
  </si>
  <si>
    <t>ice</t>
  </si>
  <si>
    <t>section 8 housing</t>
  </si>
  <si>
    <t>mental health</t>
  </si>
  <si>
    <t>food</t>
  </si>
  <si>
    <t>land for sale</t>
  </si>
  <si>
    <t>usa</t>
  </si>
  <si>
    <t>executive departments</t>
  </si>
  <si>
    <t>department of transportation</t>
  </si>
  <si>
    <t>security officer</t>
  </si>
  <si>
    <t>federal government</t>
  </si>
  <si>
    <t>vietnam war</t>
  </si>
  <si>
    <t>301.6724-1</t>
  </si>
  <si>
    <t>nutrition</t>
  </si>
  <si>
    <t>car</t>
  </si>
  <si>
    <t>driver license</t>
  </si>
  <si>
    <t>treasury</t>
  </si>
  <si>
    <t>criminal justice</t>
  </si>
  <si>
    <t>suicide</t>
  </si>
  <si>
    <t>national parks</t>
  </si>
  <si>
    <t>housing grants</t>
  </si>
  <si>
    <t>army</t>
  </si>
  <si>
    <t>halloween pumpkins</t>
  </si>
  <si>
    <t>new york city</t>
  </si>
  <si>
    <t>federal trade commission</t>
  </si>
  <si>
    <t>court videos</t>
  </si>
  <si>
    <t>tax</t>
  </si>
  <si>
    <t>visa lottery 2015</t>
  </si>
  <si>
    <t>better business bureau</t>
  </si>
  <si>
    <t>columbus day</t>
  </si>
  <si>
    <t>correctional officer</t>
  </si>
  <si>
    <t>wikipedia</t>
  </si>
  <si>
    <t>kids</t>
  </si>
  <si>
    <t>va hospital</t>
  </si>
  <si>
    <t>foreclosures</t>
  </si>
  <si>
    <t>racism</t>
  </si>
  <si>
    <t>department of commerce</t>
  </si>
  <si>
    <t>fraud</t>
  </si>
  <si>
    <t>ebola response</t>
  </si>
  <si>
    <t>barack obama</t>
  </si>
  <si>
    <t>animal webcams</t>
  </si>
  <si>
    <t>maps</t>
  </si>
  <si>
    <t>global warming</t>
  </si>
  <si>
    <t>new jersey</t>
  </si>
  <si>
    <t>credit reports</t>
  </si>
  <si>
    <t>equal employment opportunity commission</t>
  </si>
  <si>
    <t>gmo</t>
  </si>
  <si>
    <t>fdic</t>
  </si>
  <si>
    <t>religion</t>
  </si>
  <si>
    <t>social work</t>
  </si>
  <si>
    <t>books</t>
  </si>
  <si>
    <t>holocaust</t>
  </si>
  <si>
    <t>alabama</t>
  </si>
  <si>
    <t>massachusetts</t>
  </si>
  <si>
    <t>virginia</t>
  </si>
  <si>
    <t>colorado</t>
  </si>
  <si>
    <t>sex offenders</t>
  </si>
  <si>
    <t>federal</t>
  </si>
  <si>
    <t>sickle cell anemia</t>
  </si>
  <si>
    <t>wild foods</t>
  </si>
  <si>
    <t>american flag</t>
  </si>
  <si>
    <t>privacy</t>
  </si>
  <si>
    <t>dvlottery</t>
  </si>
  <si>
    <t>application form</t>
  </si>
  <si>
    <t>dream act</t>
  </si>
  <si>
    <t>coast guard</t>
  </si>
  <si>
    <t>i-9 form</t>
  </si>
  <si>
    <t>water</t>
  </si>
  <si>
    <t>ptsd</t>
  </si>
  <si>
    <t>trademark</t>
  </si>
  <si>
    <t>hawaii</t>
  </si>
  <si>
    <t>attorney general</t>
  </si>
  <si>
    <t>uscis</t>
  </si>
  <si>
    <t>2015 cola</t>
  </si>
  <si>
    <t>pharmacy technician</t>
  </si>
  <si>
    <t>sports</t>
  </si>
  <si>
    <t>computer</t>
  </si>
  <si>
    <t>democrats bryan miranda dedham ma</t>
  </si>
  <si>
    <t>prison</t>
  </si>
  <si>
    <t>death penalty or capital punishment</t>
  </si>
  <si>
    <t>elections</t>
  </si>
  <si>
    <t>citizenship test</t>
  </si>
  <si>
    <t>computers</t>
  </si>
  <si>
    <t>gsa</t>
  </si>
  <si>
    <t>i-9</t>
  </si>
  <si>
    <t>gsa auctions</t>
  </si>
  <si>
    <t>cow milk healthy humans</t>
  </si>
  <si>
    <t>national park service</t>
  </si>
  <si>
    <t>consumer product safety commission</t>
  </si>
  <si>
    <t>credit</t>
  </si>
  <si>
    <t>illuminati</t>
  </si>
  <si>
    <t>lpn</t>
  </si>
  <si>
    <t>washington</t>
  </si>
  <si>
    <t>patents</t>
  </si>
  <si>
    <t>kc royals</t>
  </si>
  <si>
    <t>unclaimed funds</t>
  </si>
  <si>
    <t>ca2741523a1</t>
  </si>
  <si>
    <t>fashion</t>
  </si>
  <si>
    <t>visas</t>
  </si>
  <si>
    <t>dog images</t>
  </si>
  <si>
    <t>name change</t>
  </si>
  <si>
    <t>business</t>
  </si>
  <si>
    <t>government agencies</t>
  </si>
  <si>
    <t>area 51</t>
  </si>
  <si>
    <t>dogs</t>
  </si>
  <si>
    <t>career</t>
  </si>
  <si>
    <t>medical marijuana</t>
  </si>
  <si>
    <t>vaccine</t>
  </si>
  <si>
    <t>medical</t>
  </si>
  <si>
    <t>soccer</t>
  </si>
  <si>
    <t>islamic state</t>
  </si>
  <si>
    <t>peace corps</t>
  </si>
  <si>
    <t>veterans day</t>
  </si>
  <si>
    <t>drugs</t>
  </si>
  <si>
    <t>nih</t>
  </si>
  <si>
    <t>power of attorney document</t>
  </si>
  <si>
    <t>scams</t>
  </si>
  <si>
    <t>military records</t>
  </si>
  <si>
    <t>green card lottery 2015 registration</t>
  </si>
  <si>
    <t>osi</t>
  </si>
  <si>
    <t>alaska</t>
  </si>
  <si>
    <t>jigsaw puzzles</t>
  </si>
  <si>
    <t>safety</t>
  </si>
  <si>
    <t>grants for senior citizens florida</t>
  </si>
  <si>
    <t>firearms</t>
  </si>
  <si>
    <t>ebola patent</t>
  </si>
  <si>
    <t>manifest destiny</t>
  </si>
  <si>
    <t>house</t>
  </si>
  <si>
    <t>isil</t>
  </si>
  <si>
    <t>per diem</t>
  </si>
  <si>
    <t>postal trucks</t>
  </si>
  <si>
    <t>smoking</t>
  </si>
  <si>
    <t>w-9</t>
  </si>
  <si>
    <t>cola for 2015</t>
  </si>
  <si>
    <t>pennsylvania</t>
  </si>
  <si>
    <t>agricultural</t>
  </si>
  <si>
    <t>kermit the frog</t>
  </si>
  <si>
    <t>adoption</t>
  </si>
  <si>
    <t>map of the united states</t>
  </si>
  <si>
    <t>unclaimed property</t>
  </si>
  <si>
    <t>volunteer your time</t>
  </si>
  <si>
    <t>social security death index</t>
  </si>
  <si>
    <t>reverse mortgage</t>
  </si>
  <si>
    <t>games and jigsaw puzzles</t>
  </si>
  <si>
    <t>federal agencies</t>
  </si>
  <si>
    <t>internal revenue services</t>
  </si>
  <si>
    <t>environment</t>
  </si>
  <si>
    <t>central intelligence agency</t>
  </si>
  <si>
    <t>school</t>
  </si>
  <si>
    <t>guns</t>
  </si>
  <si>
    <t>iran</t>
  </si>
  <si>
    <t>federal jobs</t>
  </si>
  <si>
    <t>passport fees</t>
  </si>
  <si>
    <t>dot</t>
  </si>
  <si>
    <t>department of homeland security</t>
  </si>
  <si>
    <t>vote</t>
  </si>
  <si>
    <t>publications</t>
  </si>
  <si>
    <t>hillary clinton</t>
  </si>
  <si>
    <t>energy</t>
  </si>
  <si>
    <t>complaint letter</t>
  </si>
  <si>
    <t>noaa ship jobs</t>
  </si>
  <si>
    <t>yahoo</t>
  </si>
  <si>
    <t>depression</t>
  </si>
  <si>
    <t>starfish</t>
  </si>
  <si>
    <t>federal reserve</t>
  </si>
  <si>
    <t>grants for home repair</t>
  </si>
  <si>
    <t>states</t>
  </si>
  <si>
    <t>slavery</t>
  </si>
  <si>
    <t>va jobs</t>
  </si>
  <si>
    <t>climate change</t>
  </si>
  <si>
    <t>blood</t>
  </si>
  <si>
    <t>childhood obesity</t>
  </si>
  <si>
    <t>boats</t>
  </si>
  <si>
    <t>usajobs gov</t>
  </si>
  <si>
    <t>agriculture</t>
  </si>
  <si>
    <t>auto auction</t>
  </si>
  <si>
    <t>customs</t>
  </si>
  <si>
    <t>patent</t>
  </si>
  <si>
    <t>art</t>
  </si>
  <si>
    <t>senator</t>
  </si>
  <si>
    <t>electoral college</t>
  </si>
  <si>
    <t>federal employees telephone directory</t>
  </si>
  <si>
    <t>ku klux klan</t>
  </si>
  <si>
    <t>pentagon</t>
  </si>
  <si>
    <t>department of treasury</t>
  </si>
  <si>
    <t>death row</t>
  </si>
  <si>
    <t>child support</t>
  </si>
  <si>
    <t>cabinet departments</t>
  </si>
  <si>
    <t>patriot act</t>
  </si>
  <si>
    <t>data</t>
  </si>
  <si>
    <t>i-94</t>
  </si>
  <si>
    <t>state government</t>
  </si>
  <si>
    <t>online card games</t>
  </si>
  <si>
    <t>euthanasia</t>
  </si>
  <si>
    <t>democracy</t>
  </si>
  <si>
    <t>embassy</t>
  </si>
  <si>
    <t>internship</t>
  </si>
  <si>
    <t>illinois</t>
  </si>
  <si>
    <t>occupational outlook handbook</t>
  </si>
  <si>
    <t>phimsex</t>
  </si>
  <si>
    <t>autism</t>
  </si>
  <si>
    <t>death</t>
  </si>
  <si>
    <t>rape</t>
  </si>
  <si>
    <t>zombie</t>
  </si>
  <si>
    <t>aircraft</t>
  </si>
  <si>
    <t>wills</t>
  </si>
  <si>
    <t>puzzles and cocentration games</t>
  </si>
  <si>
    <t>ada</t>
  </si>
  <si>
    <t>department of interior</t>
  </si>
  <si>
    <t>crime</t>
  </si>
  <si>
    <t>oregon</t>
  </si>
  <si>
    <t>executive department</t>
  </si>
  <si>
    <t>cyberbullying</t>
  </si>
  <si>
    <t>e benefits</t>
  </si>
  <si>
    <t>national weather service</t>
  </si>
  <si>
    <t>history</t>
  </si>
  <si>
    <t>south carolina</t>
  </si>
  <si>
    <t>usa.gov</t>
  </si>
  <si>
    <t>civil war</t>
  </si>
  <si>
    <t>air bag recall list</t>
  </si>
  <si>
    <t>deep web</t>
  </si>
  <si>
    <t>president of the united states</t>
  </si>
  <si>
    <t>welfare statistics</t>
  </si>
  <si>
    <t>government games jigsaw puzzles</t>
  </si>
  <si>
    <t>choking</t>
  </si>
  <si>
    <t>mexico</t>
  </si>
  <si>
    <t>deer</t>
  </si>
  <si>
    <t>amendment 1</t>
  </si>
  <si>
    <t>tsp</t>
  </si>
  <si>
    <t>lgbt</t>
  </si>
  <si>
    <t>indiana</t>
  </si>
  <si>
    <t>mortgage</t>
  </si>
  <si>
    <t>national debt</t>
  </si>
  <si>
    <t>radio</t>
  </si>
  <si>
    <t>disability benefits</t>
  </si>
  <si>
    <t>fishing</t>
  </si>
  <si>
    <t>infant mortality</t>
  </si>
  <si>
    <t>abraham lincoln</t>
  </si>
  <si>
    <t>foreign policy</t>
  </si>
  <si>
    <t>ghost stories</t>
  </si>
  <si>
    <t>sec</t>
  </si>
  <si>
    <t>weather.gov</t>
  </si>
  <si>
    <t>apps</t>
  </si>
  <si>
    <t>scholarships</t>
  </si>
  <si>
    <t>brain</t>
  </si>
  <si>
    <t>dhs</t>
  </si>
  <si>
    <t>bird webcams</t>
  </si>
  <si>
    <t>attorney</t>
  </si>
  <si>
    <t>breast cancer</t>
  </si>
  <si>
    <t>sudoku</t>
  </si>
  <si>
    <t>tax forms</t>
  </si>
  <si>
    <t>cell phones</t>
  </si>
  <si>
    <t>surgeon general</t>
  </si>
  <si>
    <t>personal grants</t>
  </si>
  <si>
    <t>top ten consumer law urban myths</t>
  </si>
  <si>
    <t>winerimer dogs</t>
  </si>
  <si>
    <t>capital punishment</t>
  </si>
  <si>
    <t>resume</t>
  </si>
  <si>
    <t>baby</t>
  </si>
  <si>
    <t>no child left behind</t>
  </si>
  <si>
    <t>palottery</t>
  </si>
  <si>
    <t>contracts</t>
  </si>
  <si>
    <t>native americans</t>
  </si>
  <si>
    <t>maintenance</t>
  </si>
  <si>
    <t>last will and testament forms</t>
  </si>
  <si>
    <t>lost money</t>
  </si>
  <si>
    <t>general patton pdf</t>
  </si>
  <si>
    <t>direct deposit</t>
  </si>
  <si>
    <t>dental</t>
  </si>
  <si>
    <t>divorce records</t>
  </si>
  <si>
    <t>concentration games</t>
  </si>
  <si>
    <t>war</t>
  </si>
  <si>
    <t>us flag</t>
  </si>
  <si>
    <t>cancer</t>
  </si>
  <si>
    <t>egypt</t>
  </si>
  <si>
    <t>marriage abroad philippines</t>
  </si>
  <si>
    <t>pharmacist</t>
  </si>
  <si>
    <t>economy</t>
  </si>
  <si>
    <t>supreme court justices</t>
  </si>
  <si>
    <t>hong kong</t>
  </si>
  <si>
    <t>body mass</t>
  </si>
  <si>
    <t>job openings</t>
  </si>
  <si>
    <t>drive hunt fishery</t>
  </si>
  <si>
    <t>new mexico</t>
  </si>
  <si>
    <t>fha</t>
  </si>
  <si>
    <t>weather radar</t>
  </si>
  <si>
    <t>budding</t>
  </si>
  <si>
    <t>bitcoin</t>
  </si>
  <si>
    <t>rental assistance</t>
  </si>
  <si>
    <t>federal register</t>
  </si>
  <si>
    <t>find a job</t>
  </si>
  <si>
    <t>acesse</t>
  </si>
  <si>
    <t>tornado</t>
  </si>
  <si>
    <t>language</t>
  </si>
  <si>
    <t>code of federal regulations</t>
  </si>
  <si>
    <t>boston</t>
  </si>
  <si>
    <t>making a strong marriage</t>
  </si>
  <si>
    <t>population of the united states</t>
  </si>
  <si>
    <t>ebola death toll update</t>
  </si>
  <si>
    <t>dental assistant</t>
  </si>
  <si>
    <t>vehicle auction</t>
  </si>
  <si>
    <t>credit bureau</t>
  </si>
  <si>
    <t>social security disability</t>
  </si>
  <si>
    <t>firefighter</t>
  </si>
  <si>
    <t>tax forms 2013</t>
  </si>
  <si>
    <t>navy seals</t>
  </si>
  <si>
    <t>chicago</t>
  </si>
  <si>
    <t>sam</t>
  </si>
  <si>
    <t>udvar hazy center</t>
  </si>
  <si>
    <t>louisiana</t>
  </si>
  <si>
    <t>fracking</t>
  </si>
  <si>
    <t>consumer protection</t>
  </si>
  <si>
    <t>form 941</t>
  </si>
  <si>
    <t>teacher</t>
  </si>
  <si>
    <t>affirmative action</t>
  </si>
  <si>
    <t>snap</t>
  </si>
  <si>
    <t>drones</t>
  </si>
  <si>
    <t>application diversity visa 2016</t>
  </si>
  <si>
    <t>ds-11</t>
  </si>
  <si>
    <t>amendments</t>
  </si>
  <si>
    <t>bills</t>
  </si>
  <si>
    <t>new jersey government</t>
  </si>
  <si>
    <t>hvac</t>
  </si>
  <si>
    <t>army entrance age limit</t>
  </si>
  <si>
    <t>cna jobs at the va hospital</t>
  </si>
  <si>
    <t>kids games</t>
  </si>
  <si>
    <t>diversity</t>
  </si>
  <si>
    <t>sun</t>
  </si>
  <si>
    <t>training</t>
  </si>
  <si>
    <t>canada</t>
  </si>
  <si>
    <t>community service</t>
  </si>
  <si>
    <t>cfr</t>
  </si>
  <si>
    <t>science</t>
  </si>
  <si>
    <t>do not call</t>
  </si>
  <si>
    <t>debt</t>
  </si>
  <si>
    <t>employment job list</t>
  </si>
  <si>
    <t>native american</t>
  </si>
  <si>
    <t>renew green card</t>
  </si>
  <si>
    <t>social srcurity office in chill icothe</t>
  </si>
  <si>
    <t>flight</t>
  </si>
  <si>
    <t>hhs</t>
  </si>
  <si>
    <t>airbag recall</t>
  </si>
  <si>
    <t>animal testing</t>
  </si>
  <si>
    <t>senate armed services committee</t>
  </si>
  <si>
    <t>civil rights</t>
  </si>
  <si>
    <t>cabinet</t>
  </si>
  <si>
    <t>nevada</t>
  </si>
  <si>
    <t>mail</t>
  </si>
  <si>
    <t>tractor</t>
  </si>
  <si>
    <t>global entry</t>
  </si>
  <si>
    <t>security technology</t>
  </si>
  <si>
    <t>north carolina</t>
  </si>
  <si>
    <t>amtrak</t>
  </si>
  <si>
    <t>medline plus</t>
  </si>
  <si>
    <t>casenet</t>
  </si>
  <si>
    <t>vice president</t>
  </si>
  <si>
    <t>the death penalty</t>
  </si>
  <si>
    <t>travel warnings</t>
  </si>
  <si>
    <t>vegetative propagation</t>
  </si>
  <si>
    <t>foster care</t>
  </si>
  <si>
    <t>i94</t>
  </si>
  <si>
    <t>common core</t>
  </si>
  <si>
    <t>absentee ballot</t>
  </si>
  <si>
    <t>argentina</t>
  </si>
  <si>
    <t>pearl harbor</t>
  </si>
  <si>
    <t>automobile recalls</t>
  </si>
  <si>
    <t>attractive</t>
  </si>
  <si>
    <t>motorcycle</t>
  </si>
  <si>
    <t>law</t>
  </si>
  <si>
    <t>cybersecurity reporting</t>
  </si>
  <si>
    <t>dental hygienist</t>
  </si>
  <si>
    <t>dmv</t>
  </si>
  <si>
    <t>executive agencies</t>
  </si>
  <si>
    <t>fema trailers</t>
  </si>
  <si>
    <t>finance</t>
  </si>
  <si>
    <t>life insurance</t>
  </si>
  <si>
    <t>national weather service grand forks</t>
  </si>
  <si>
    <t>philadelphia</t>
  </si>
  <si>
    <t>christmas</t>
  </si>
  <si>
    <t>government</t>
  </si>
  <si>
    <t>595 585 650 site:va.gov</t>
  </si>
  <si>
    <t>coffee</t>
  </si>
  <si>
    <t>india</t>
  </si>
  <si>
    <t>farm service agency</t>
  </si>
  <si>
    <t>jokes</t>
  </si>
  <si>
    <t>sba</t>
  </si>
  <si>
    <t>youtube</t>
  </si>
  <si>
    <t>maryland</t>
  </si>
  <si>
    <t>bee</t>
  </si>
  <si>
    <t>what is</t>
  </si>
  <si>
    <t>civil rights act</t>
  </si>
  <si>
    <t>driving</t>
  </si>
  <si>
    <t>cna</t>
  </si>
  <si>
    <t>om namah shivay</t>
  </si>
  <si>
    <t>student loan</t>
  </si>
  <si>
    <t>practice typing test</t>
  </si>
  <si>
    <t>lisa tush miami ok</t>
  </si>
  <si>
    <t>in the begaining</t>
  </si>
  <si>
    <t>george washington</t>
  </si>
  <si>
    <t>internal revenue service</t>
  </si>
  <si>
    <t>communications</t>
  </si>
  <si>
    <t>ocean pollution</t>
  </si>
  <si>
    <t>state</t>
  </si>
  <si>
    <t>cpi</t>
  </si>
  <si>
    <t>hud homes</t>
  </si>
  <si>
    <t>lost passport</t>
  </si>
  <si>
    <t>basketball</t>
  </si>
  <si>
    <t>missouri</t>
  </si>
  <si>
    <t>pumpkin</t>
  </si>
  <si>
    <t>vehicles</t>
  </si>
  <si>
    <t>transcript</t>
  </si>
  <si>
    <t>united states postal service</t>
  </si>
  <si>
    <t>american alligator</t>
  </si>
  <si>
    <t>procurement</t>
  </si>
  <si>
    <t>nursing assisted jobs</t>
  </si>
  <si>
    <t>georgetown day school</t>
  </si>
  <si>
    <t>apple</t>
  </si>
  <si>
    <t>cdc ebola</t>
  </si>
  <si>
    <t>most wanted</t>
  </si>
  <si>
    <t>tennessee</t>
  </si>
  <si>
    <t>world war ii</t>
  </si>
  <si>
    <t>executive</t>
  </si>
  <si>
    <t>vice president of the united states</t>
  </si>
  <si>
    <t>nashville demographics</t>
  </si>
  <si>
    <t>job application</t>
  </si>
  <si>
    <t>lisa tush oklahoma</t>
  </si>
  <si>
    <t>photography</t>
  </si>
  <si>
    <t>2015 federal payday calendar</t>
  </si>
  <si>
    <t>investigator</t>
  </si>
  <si>
    <t>government jobs</t>
  </si>
  <si>
    <t>consumer action handbook</t>
  </si>
  <si>
    <t>nursing job in spokane wa</t>
  </si>
  <si>
    <t>lincoln</t>
  </si>
  <si>
    <t>japan</t>
  </si>
  <si>
    <t>executive bureaucracy</t>
  </si>
  <si>
    <t>fire</t>
  </si>
  <si>
    <t>truck</t>
  </si>
  <si>
    <t>unemployment insurance</t>
  </si>
  <si>
    <t>federal communications commission</t>
  </si>
  <si>
    <t>london</t>
  </si>
  <si>
    <t>thanksgiving 2014</t>
  </si>
  <si>
    <t>thailand</t>
  </si>
  <si>
    <t>labor</t>
  </si>
  <si>
    <t>electrician</t>
  </si>
  <si>
    <t>national security council</t>
  </si>
  <si>
    <t>department of the interior</t>
  </si>
  <si>
    <t>nasa.gov</t>
  </si>
  <si>
    <t>lions</t>
  </si>
  <si>
    <t>human trafficking houston</t>
  </si>
  <si>
    <t>construction</t>
  </si>
  <si>
    <t>ufo</t>
  </si>
  <si>
    <t>baseball</t>
  </si>
  <si>
    <t>foreign affairs</t>
  </si>
  <si>
    <t>jonas salk</t>
  </si>
  <si>
    <t>pumpkin carving</t>
  </si>
  <si>
    <t>department of health and human services</t>
  </si>
  <si>
    <t>usgs</t>
  </si>
  <si>
    <t>administrative</t>
  </si>
  <si>
    <t>american indian portrait</t>
  </si>
  <si>
    <t>haiti</t>
  </si>
  <si>
    <t>buying house in pennsylvania</t>
  </si>
  <si>
    <t>clerical</t>
  </si>
  <si>
    <t>corrections</t>
  </si>
  <si>
    <t>dual citizenship</t>
  </si>
  <si>
    <t>foreclosure</t>
  </si>
  <si>
    <t>justice dept</t>
  </si>
  <si>
    <t>gao</t>
  </si>
  <si>
    <t>llc</t>
  </si>
  <si>
    <t>justice department</t>
  </si>
  <si>
    <t>annual credit report</t>
  </si>
  <si>
    <t>children</t>
  </si>
  <si>
    <t>lion</t>
  </si>
  <si>
    <t>mckinley and anchorage photos</t>
  </si>
  <si>
    <t>midterm elections</t>
  </si>
  <si>
    <t>loans</t>
  </si>
  <si>
    <t>nurse practitioner</t>
  </si>
  <si>
    <t>organic babyfood</t>
  </si>
  <si>
    <t>first amendment</t>
  </si>
  <si>
    <t>medicine</t>
  </si>
  <si>
    <t>managing household records</t>
  </si>
  <si>
    <t>cake</t>
  </si>
  <si>
    <t>syria</t>
  </si>
  <si>
    <t>fitness</t>
  </si>
  <si>
    <t>libraryofcongress</t>
  </si>
  <si>
    <t>montana</t>
  </si>
  <si>
    <t>population forecast</t>
  </si>
  <si>
    <t>mail truck</t>
  </si>
  <si>
    <t>recall</t>
  </si>
  <si>
    <t>books online</t>
  </si>
  <si>
    <t>domestic violence statistics</t>
  </si>
  <si>
    <t>bryan miranda dedham ma.gov</t>
  </si>
  <si>
    <t>energy management</t>
  </si>
  <si>
    <t>sleep</t>
  </si>
  <si>
    <t>virtual currency</t>
  </si>
  <si>
    <t>green</t>
  </si>
  <si>
    <t>idaho</t>
  </si>
  <si>
    <t>wanted ohio</t>
  </si>
  <si>
    <t>food and drug administration</t>
  </si>
  <si>
    <t>daca</t>
  </si>
  <si>
    <t>401k</t>
  </si>
  <si>
    <t>database</t>
  </si>
  <si>
    <t>lottery 2014</t>
  </si>
  <si>
    <t>children and family</t>
  </si>
  <si>
    <t>lottary</t>
  </si>
  <si>
    <t>mississippi</t>
  </si>
  <si>
    <t>utah</t>
  </si>
  <si>
    <t>aviation</t>
  </si>
  <si>
    <t>mre</t>
  </si>
  <si>
    <t>inflation</t>
  </si>
  <si>
    <t>import</t>
  </si>
  <si>
    <t>firefighting</t>
  </si>
  <si>
    <t>alzheimers</t>
  </si>
  <si>
    <t>ukraine</t>
  </si>
  <si>
    <t>current events</t>
  </si>
  <si>
    <t>college</t>
  </si>
  <si>
    <t>secretary of defense</t>
  </si>
  <si>
    <t>work visa</t>
  </si>
  <si>
    <t>electrical warefare management</t>
  </si>
  <si>
    <t>executive order</t>
  </si>
  <si>
    <t>animal cruelty</t>
  </si>
  <si>
    <t>usaid</t>
  </si>
  <si>
    <t>family medical leave act</t>
  </si>
  <si>
    <t>martin luther king jr</t>
  </si>
  <si>
    <t>researcher</t>
  </si>
  <si>
    <t>get debt</t>
  </si>
  <si>
    <t>los angeles</t>
  </si>
  <si>
    <t>missing money</t>
  </si>
  <si>
    <t>hud homes for sale</t>
  </si>
  <si>
    <t>economics</t>
  </si>
  <si>
    <t>icpen</t>
  </si>
  <si>
    <t>stars</t>
  </si>
  <si>
    <t>child abuse and statistics</t>
  </si>
  <si>
    <t>surplus</t>
  </si>
  <si>
    <t>pregnancy</t>
  </si>
  <si>
    <t>vietnam</t>
  </si>
  <si>
    <t>brazil</t>
  </si>
  <si>
    <t>visa bulletin</t>
  </si>
  <si>
    <t>animal rights</t>
  </si>
  <si>
    <t>driver jobs</t>
  </si>
  <si>
    <t>bankruptcy</t>
  </si>
  <si>
    <t>porn</t>
  </si>
  <si>
    <t>veterans affairs</t>
  </si>
  <si>
    <t>jobs opening in pa</t>
  </si>
  <si>
    <t>furniture</t>
  </si>
  <si>
    <t>unclaimed money in my name laverne hope</t>
  </si>
  <si>
    <t>forklift</t>
  </si>
  <si>
    <t>free cell phone</t>
  </si>
  <si>
    <t>tax refunds</t>
  </si>
  <si>
    <t>permanent resident</t>
  </si>
  <si>
    <t>marines</t>
  </si>
  <si>
    <t>at&amp;t</t>
  </si>
  <si>
    <t>free credit score</t>
  </si>
  <si>
    <t>alabama prison overcrowding</t>
  </si>
  <si>
    <t>genealogy research</t>
  </si>
  <si>
    <t>election</t>
  </si>
  <si>
    <t>ice.gov</t>
  </si>
  <si>
    <t>invasive plants</t>
  </si>
  <si>
    <t>aca</t>
  </si>
  <si>
    <t>puzzles concentration games</t>
  </si>
  <si>
    <t>play online card games</t>
  </si>
  <si>
    <t>dd-214</t>
  </si>
  <si>
    <t>concentration games and puzzles</t>
  </si>
  <si>
    <t>privacy protection</t>
  </si>
  <si>
    <t>cms</t>
  </si>
  <si>
    <t>hippa</t>
  </si>
  <si>
    <t>will</t>
  </si>
  <si>
    <t>cid</t>
  </si>
  <si>
    <t>financial advisor</t>
  </si>
  <si>
    <t>bing deleware</t>
  </si>
  <si>
    <t>dictionary</t>
  </si>
  <si>
    <t>solar energy</t>
  </si>
  <si>
    <t>us postal service</t>
  </si>
  <si>
    <t>culture</t>
  </si>
  <si>
    <t>fast food obesity</t>
  </si>
  <si>
    <t>aliens</t>
  </si>
  <si>
    <t>mars</t>
  </si>
  <si>
    <t>w2 forms</t>
  </si>
  <si>
    <t>women</t>
  </si>
  <si>
    <t>gun violence</t>
  </si>
  <si>
    <t>houses for sale</t>
  </si>
  <si>
    <t>u.s. navy</t>
  </si>
  <si>
    <t>germany</t>
  </si>
  <si>
    <t>5013c</t>
  </si>
  <si>
    <t>hydraulic fracturing</t>
  </si>
  <si>
    <t>marijuana history</t>
  </si>
  <si>
    <t>autumn</t>
  </si>
  <si>
    <t>marriages license</t>
  </si>
  <si>
    <t>agency</t>
  </si>
  <si>
    <t>4th amendment</t>
  </si>
  <si>
    <t>login</t>
  </si>
  <si>
    <t>bluefield</t>
  </si>
  <si>
    <t>benefits.gov</t>
  </si>
  <si>
    <t>msn</t>
  </si>
  <si>
    <t>blizzards</t>
  </si>
  <si>
    <t>marketing</t>
  </si>
  <si>
    <t>library</t>
  </si>
  <si>
    <t>non compete clause</t>
  </si>
  <si>
    <t>john f. kennedy</t>
  </si>
  <si>
    <t>reduce electricity usage house</t>
  </si>
  <si>
    <t>lotery</t>
  </si>
  <si>
    <t>h.r. 2278</t>
  </si>
  <si>
    <t>unsolved crime clear</t>
  </si>
  <si>
    <t>west africa</t>
  </si>
  <si>
    <t>maine</t>
  </si>
  <si>
    <t>transcontinental railroad</t>
  </si>
  <si>
    <t>jeep</t>
  </si>
  <si>
    <t>fannie mae</t>
  </si>
  <si>
    <t>senators</t>
  </si>
  <si>
    <t>declaration of independence</t>
  </si>
  <si>
    <t>dui</t>
  </si>
  <si>
    <t>card games</t>
  </si>
  <si>
    <t>vehicle recalls</t>
  </si>
  <si>
    <t>ghana</t>
  </si>
  <si>
    <t>veteran's day</t>
  </si>
  <si>
    <t>gis</t>
  </si>
  <si>
    <t>dfas</t>
  </si>
  <si>
    <t>legal</t>
  </si>
  <si>
    <t>inscription</t>
  </si>
  <si>
    <t>alcohol</t>
  </si>
  <si>
    <t>justice</t>
  </si>
  <si>
    <t>americans with disabilities act</t>
  </si>
  <si>
    <t>lightning</t>
  </si>
  <si>
    <t>defense</t>
  </si>
  <si>
    <t>family</t>
  </si>
  <si>
    <t>consumer complaint</t>
  </si>
  <si>
    <t>bbb</t>
  </si>
  <si>
    <t>child care</t>
  </si>
  <si>
    <t>homeless people</t>
  </si>
  <si>
    <t>bureaucracy</t>
  </si>
  <si>
    <t>federal grant department</t>
  </si>
  <si>
    <t>engineer</t>
  </si>
  <si>
    <t>satellite insight</t>
  </si>
  <si>
    <t>blueberry image</t>
  </si>
  <si>
    <t>physical therapy</t>
  </si>
  <si>
    <t>green card application</t>
  </si>
  <si>
    <t>dna</t>
  </si>
  <si>
    <t>auto insurance</t>
  </si>
  <si>
    <t>pumpkin carvings</t>
  </si>
  <si>
    <t>oklahoma</t>
  </si>
  <si>
    <t>pilgrims</t>
  </si>
  <si>
    <t>bus</t>
  </si>
  <si>
    <t>navy support center cincinnati ohio</t>
  </si>
  <si>
    <t>tourist visa</t>
  </si>
  <si>
    <t>wwii</t>
  </si>
  <si>
    <t>phone</t>
  </si>
  <si>
    <t>health and human services</t>
  </si>
  <si>
    <t>nelson mandela</t>
  </si>
  <si>
    <t>eating disorders</t>
  </si>
  <si>
    <t>unemployment rate</t>
  </si>
  <si>
    <t>congressional budget office</t>
  </si>
  <si>
    <t>log in</t>
  </si>
  <si>
    <t>council of economic advisors</t>
  </si>
  <si>
    <t>veterans administration jobs</t>
  </si>
  <si>
    <t>immigration officer</t>
  </si>
  <si>
    <t>immigration services officer</t>
  </si>
  <si>
    <t>doctor</t>
  </si>
  <si>
    <t>cultural diversity</t>
  </si>
  <si>
    <t>drug abuse</t>
  </si>
  <si>
    <t>irs.gov</t>
  </si>
  <si>
    <t>cfpb</t>
  </si>
  <si>
    <t>life is fun!</t>
  </si>
  <si>
    <t>land</t>
  </si>
  <si>
    <t>logistics</t>
  </si>
  <si>
    <t>nhtsa</t>
  </si>
  <si>
    <t>lottory</t>
  </si>
  <si>
    <t>mypay</t>
  </si>
  <si>
    <t>net neutrality</t>
  </si>
  <si>
    <t>of-306</t>
  </si>
  <si>
    <t>media</t>
  </si>
  <si>
    <t>fast food</t>
  </si>
  <si>
    <t>united nations</t>
  </si>
  <si>
    <t>free will forms for nc</t>
  </si>
  <si>
    <t>solar</t>
  </si>
  <si>
    <t>sponge</t>
  </si>
  <si>
    <t>presidents</t>
  </si>
  <si>
    <t>video games</t>
  </si>
  <si>
    <t>boston massacre</t>
  </si>
  <si>
    <t>orlando fl</t>
  </si>
  <si>
    <t>dentist</t>
  </si>
  <si>
    <t>solar power</t>
  </si>
  <si>
    <t>pharmacy</t>
  </si>
  <si>
    <t>fish and wildlife</t>
  </si>
  <si>
    <t>phoenix lander</t>
  </si>
  <si>
    <t>form</t>
  </si>
  <si>
    <t>export</t>
  </si>
  <si>
    <t>Thanksgiving</t>
  </si>
  <si>
    <t>Veterans Day</t>
  </si>
  <si>
    <t>Christmas</t>
  </si>
  <si>
    <t>immigration reform</t>
  </si>
  <si>
    <t>shopping</t>
  </si>
  <si>
    <t>jobs openings</t>
  </si>
  <si>
    <t>census bureau</t>
  </si>
  <si>
    <t>zombies</t>
  </si>
  <si>
    <t>election results 2014</t>
  </si>
  <si>
    <t>freedom</t>
  </si>
  <si>
    <t>green card lottery 2016 registration</t>
  </si>
  <si>
    <t>tax id</t>
  </si>
  <si>
    <t>testosterone</t>
  </si>
  <si>
    <t>trail of tears</t>
  </si>
  <si>
    <t>cyber</t>
  </si>
  <si>
    <t>election results</t>
  </si>
  <si>
    <t>customs and border protection</t>
  </si>
  <si>
    <t>president obama</t>
  </si>
  <si>
    <t>torture and war on terror</t>
  </si>
  <si>
    <t>u.s. municiple councilpersons</t>
  </si>
  <si>
    <t>domestic violence on women</t>
  </si>
  <si>
    <t>tornadoes</t>
  </si>
  <si>
    <t>patent and trademarks office</t>
  </si>
  <si>
    <t>medical records</t>
  </si>
  <si>
    <t>hawaii volcano</t>
  </si>
  <si>
    <t>studying</t>
  </si>
  <si>
    <t>benefits</t>
  </si>
  <si>
    <t>turkey</t>
  </si>
  <si>
    <t>engineering</t>
  </si>
  <si>
    <t>ein database</t>
  </si>
  <si>
    <t>earth's core</t>
  </si>
  <si>
    <t>departments</t>
  </si>
  <si>
    <t>cleopatra egypt</t>
  </si>
  <si>
    <t>cherokee removal</t>
  </si>
  <si>
    <t>jackie robinson</t>
  </si>
  <si>
    <t>social security benefits 2015</t>
  </si>
  <si>
    <t>kentucky</t>
  </si>
  <si>
    <t>forest service</t>
  </si>
  <si>
    <t>foreclosed homes</t>
  </si>
  <si>
    <t>verint</t>
  </si>
  <si>
    <t>recommendation reports</t>
  </si>
  <si>
    <t>fbi home</t>
  </si>
  <si>
    <t>connecticut</t>
  </si>
  <si>
    <t>censorship</t>
  </si>
  <si>
    <t>blizzard</t>
  </si>
  <si>
    <t>winter</t>
  </si>
  <si>
    <t>the gilded age</t>
  </si>
  <si>
    <t>serial killers</t>
  </si>
  <si>
    <t>milk</t>
  </si>
  <si>
    <t>hurricanes</t>
  </si>
  <si>
    <t>lawyer</t>
  </si>
  <si>
    <t>halloween photo</t>
  </si>
  <si>
    <t>elk</t>
  </si>
  <si>
    <t>cafos</t>
  </si>
  <si>
    <t>1099 form</t>
  </si>
  <si>
    <t>w-4 form</t>
  </si>
  <si>
    <t>psychology</t>
  </si>
  <si>
    <t>impeachment trials</t>
  </si>
  <si>
    <t>capitol</t>
  </si>
  <si>
    <t>assisted suicide</t>
  </si>
  <si>
    <t>world map</t>
  </si>
  <si>
    <t>rfp</t>
  </si>
  <si>
    <t>postmaster general</t>
  </si>
  <si>
    <t>ferguson</t>
  </si>
  <si>
    <t>federal trial ashley newton</t>
  </si>
  <si>
    <t>election 2014</t>
  </si>
  <si>
    <t>social security change of address</t>
  </si>
  <si>
    <t>legalizing marijuana</t>
  </si>
  <si>
    <t>environmental</t>
  </si>
  <si>
    <t>where do i vote</t>
  </si>
  <si>
    <t>volunteer</t>
  </si>
  <si>
    <t>trucks for sale</t>
  </si>
  <si>
    <t>snow</t>
  </si>
  <si>
    <t>defense commissary agency</t>
  </si>
  <si>
    <t>women fitness</t>
  </si>
  <si>
    <t>skiing</t>
  </si>
  <si>
    <t>representative</t>
  </si>
  <si>
    <t>quizzes</t>
  </si>
  <si>
    <t>israel</t>
  </si>
  <si>
    <t>iowa</t>
  </si>
  <si>
    <t>defense logistics agency</t>
  </si>
  <si>
    <t>aminotic bands</t>
  </si>
  <si>
    <t>zipcodes</t>
  </si>
  <si>
    <t>racial profiling</t>
  </si>
  <si>
    <t>obamacare website</t>
  </si>
  <si>
    <t>lincoln memorial</t>
  </si>
  <si>
    <t>fs-240</t>
  </si>
  <si>
    <t>federal reserve board</t>
  </si>
  <si>
    <t>car auction</t>
  </si>
  <si>
    <t>attorney positions</t>
  </si>
  <si>
    <t>travel advisories</t>
  </si>
  <si>
    <t>thanksgiving 4th of july</t>
  </si>
  <si>
    <t>small business administration</t>
  </si>
  <si>
    <t>fish</t>
  </si>
  <si>
    <t>defense contract audit agency</t>
  </si>
  <si>
    <t>arkansas</t>
  </si>
  <si>
    <t>student loan repayment programs</t>
  </si>
  <si>
    <t>soledad prison</t>
  </si>
  <si>
    <t>noaa jigsaw puzzles</t>
  </si>
  <si>
    <t>lpn jobs</t>
  </si>
  <si>
    <t>john f kennedy</t>
  </si>
  <si>
    <t>irs list of names owed money</t>
  </si>
  <si>
    <t>executive order on immigration</t>
  </si>
  <si>
    <t>education statistics</t>
  </si>
  <si>
    <t>dennis site:va.gov</t>
  </si>
  <si>
    <t>death penalty pros and cons</t>
  </si>
  <si>
    <t>death certificate</t>
  </si>
  <si>
    <t>college scholarships</t>
  </si>
  <si>
    <t>the legislative branch</t>
  </si>
  <si>
    <t>prostitution</t>
  </si>
  <si>
    <t>mark rothko</t>
  </si>
  <si>
    <t>lyme disease</t>
  </si>
  <si>
    <t>defense finance and accounting service</t>
  </si>
  <si>
    <t>defense contract management agency</t>
  </si>
  <si>
    <t>birds</t>
  </si>
  <si>
    <t>welding</t>
  </si>
  <si>
    <t>us marines</t>
  </si>
  <si>
    <t>titanic</t>
  </si>
  <si>
    <t>students</t>
  </si>
  <si>
    <t>offshore wind turbine wind turbines</t>
  </si>
  <si>
    <t>jobs opening by state al</t>
  </si>
  <si>
    <t>grants for home repairs</t>
  </si>
  <si>
    <t>federal rules of evidence</t>
  </si>
  <si>
    <t>war on terror</t>
  </si>
  <si>
    <t>w4 form</t>
  </si>
  <si>
    <t>recommendation report</t>
  </si>
  <si>
    <t>orlando</t>
  </si>
  <si>
    <t>memorial day</t>
  </si>
  <si>
    <t>just for you</t>
  </si>
  <si>
    <t>hummer</t>
  </si>
  <si>
    <t>human rights</t>
  </si>
  <si>
    <t>grant reviewing</t>
  </si>
  <si>
    <t>grant</t>
  </si>
  <si>
    <t>federal laws</t>
  </si>
  <si>
    <t>cost of living</t>
  </si>
  <si>
    <t>african americans</t>
  </si>
  <si>
    <t>3 branches of government</t>
  </si>
  <si>
    <t>welder</t>
  </si>
  <si>
    <t>u.s. department of commerce</t>
  </si>
  <si>
    <t>torture</t>
  </si>
  <si>
    <t>the pilgrims</t>
  </si>
  <si>
    <t>shopping online</t>
  </si>
  <si>
    <t>section 8 housing application form</t>
  </si>
  <si>
    <t>pension</t>
  </si>
  <si>
    <t>operational decontamination</t>
  </si>
  <si>
    <t>irs scams</t>
  </si>
  <si>
    <t>house minority whip</t>
  </si>
  <si>
    <t>genetically modified foods</t>
  </si>
  <si>
    <t>executive orders</t>
  </si>
  <si>
    <t>drinking age</t>
  </si>
  <si>
    <t>doj</t>
  </si>
  <si>
    <t>discrimination</t>
  </si>
  <si>
    <t>defense department</t>
  </si>
  <si>
    <t>contracts jobs</t>
  </si>
  <si>
    <t>calendar 2015</t>
  </si>
  <si>
    <t>biology</t>
  </si>
  <si>
    <t>alcoholism</t>
  </si>
  <si>
    <t>u.s. department of education</t>
  </si>
  <si>
    <t>tuberculosis</t>
  </si>
  <si>
    <t>pollution</t>
  </si>
  <si>
    <t>nuclear</t>
  </si>
  <si>
    <t>ndoc</t>
  </si>
  <si>
    <t>individual protective equipment</t>
  </si>
  <si>
    <t>income</t>
  </si>
  <si>
    <t>hiv</t>
  </si>
  <si>
    <t>gun laws</t>
  </si>
  <si>
    <t>government auctions</t>
  </si>
  <si>
    <t>ferguson announcement grand jury</t>
  </si>
  <si>
    <t>bank robbers</t>
  </si>
  <si>
    <t>animal services</t>
  </si>
  <si>
    <t>new york city and drug use</t>
  </si>
  <si>
    <t>last meals</t>
  </si>
  <si>
    <t>epp</t>
  </si>
  <si>
    <t>cell phone use</t>
  </si>
  <si>
    <t>body image</t>
  </si>
  <si>
    <t>background check</t>
  </si>
  <si>
    <t>animals</t>
  </si>
  <si>
    <t>accountant</t>
  </si>
  <si>
    <t>xnxx</t>
  </si>
  <si>
    <t>welfare abuse</t>
  </si>
  <si>
    <t>u.s. department of state</t>
  </si>
  <si>
    <t>postherpetic neuralgia</t>
  </si>
  <si>
    <t>passport and visa office</t>
  </si>
  <si>
    <t>national anthem</t>
  </si>
  <si>
    <t>moffett</t>
  </si>
  <si>
    <t>lottery visa</t>
  </si>
  <si>
    <t>las vegas nevada</t>
  </si>
  <si>
    <t>john boehner</t>
  </si>
  <si>
    <t>defense information systems agency</t>
  </si>
  <si>
    <t>blueprint</t>
  </si>
  <si>
    <t>american holidays</t>
  </si>
  <si>
    <t>work permit</t>
  </si>
  <si>
    <t>wisconsin</t>
  </si>
  <si>
    <t>us constitution</t>
  </si>
  <si>
    <t>u.s. department of labor</t>
  </si>
  <si>
    <t>u.s. department of justice</t>
  </si>
  <si>
    <t>u.s. department of agriculture</t>
  </si>
  <si>
    <t>stars and stripes</t>
  </si>
  <si>
    <t>solar panels</t>
  </si>
  <si>
    <t>small business</t>
  </si>
  <si>
    <t>sexual assault</t>
  </si>
  <si>
    <t>san diego</t>
  </si>
  <si>
    <t>recycling</t>
  </si>
  <si>
    <t>personal health records</t>
  </si>
  <si>
    <t>personal budgeting</t>
  </si>
  <si>
    <t>ntsb</t>
  </si>
  <si>
    <t>leaves</t>
  </si>
  <si>
    <t>last will and testament</t>
  </si>
  <si>
    <t>homes</t>
  </si>
  <si>
    <t>health and nutrition</t>
  </si>
  <si>
    <t>elder abuse</t>
  </si>
  <si>
    <t>ds-82</t>
  </si>
  <si>
    <t>delaware</t>
  </si>
  <si>
    <t>defense legal services agency</t>
  </si>
  <si>
    <t>defense intelligence agency</t>
  </si>
  <si>
    <t>cultural diversity immigration</t>
  </si>
  <si>
    <t>apply for a passport</t>
  </si>
  <si>
    <t>40b</t>
  </si>
  <si>
    <t>2015 calendar</t>
  </si>
  <si>
    <t>why do we elect</t>
  </si>
  <si>
    <t>water pollution</t>
  </si>
  <si>
    <t>vote online</t>
  </si>
  <si>
    <t>u.s. department of homeland security</t>
  </si>
  <si>
    <t>the constitution</t>
  </si>
  <si>
    <t>texting and driving</t>
  </si>
  <si>
    <t>teen pregnancy</t>
  </si>
  <si>
    <t>safety symbol</t>
  </si>
  <si>
    <t>nor' easters</t>
  </si>
  <si>
    <t>negotiating with terrorist groups</t>
  </si>
  <si>
    <t>mitch mcconnell</t>
  </si>
  <si>
    <t>military branches</t>
  </si>
  <si>
    <t>medical assistance with midlife crisis</t>
  </si>
  <si>
    <t>investigation</t>
  </si>
  <si>
    <t>holiday</t>
  </si>
  <si>
    <t>hipaa</t>
  </si>
  <si>
    <t>gun</t>
  </si>
  <si>
    <t>credit card fraud prevention</t>
  </si>
  <si>
    <t>chuck hagel</t>
  </si>
  <si>
    <t>bees</t>
  </si>
  <si>
    <t>bears</t>
  </si>
  <si>
    <t>bear</t>
  </si>
  <si>
    <t>air force</t>
  </si>
  <si>
    <t>xxx</t>
  </si>
  <si>
    <t>voting leave</t>
  </si>
  <si>
    <t>time</t>
  </si>
  <si>
    <t>secretary</t>
  </si>
  <si>
    <t>paralegal jobs</t>
  </si>
  <si>
    <t>lottery for green card</t>
  </si>
  <si>
    <t>lolita davis</t>
  </si>
  <si>
    <t>james willian marshall</t>
  </si>
  <si>
    <t>hurricane katrina</t>
  </si>
  <si>
    <t>hunting</t>
  </si>
  <si>
    <t>graphic design</t>
  </si>
  <si>
    <t>gambling</t>
  </si>
  <si>
    <t>food safety</t>
  </si>
  <si>
    <t>fire department</t>
  </si>
  <si>
    <t>defense nuclear facilities safety board</t>
  </si>
  <si>
    <t>credit card fraud</t>
  </si>
  <si>
    <t>complaint</t>
  </si>
  <si>
    <t>willie c montgomery</t>
  </si>
  <si>
    <t>video</t>
  </si>
  <si>
    <t>usmc</t>
  </si>
  <si>
    <t>university</t>
  </si>
  <si>
    <t>swimming</t>
  </si>
  <si>
    <t>sweet potatoes</t>
  </si>
  <si>
    <t>sod roof</t>
  </si>
  <si>
    <t>selectional restrictions pdf</t>
  </si>
  <si>
    <t>plain writing act of 2010</t>
  </si>
  <si>
    <t>murder</t>
  </si>
  <si>
    <t>minimum wage law 2014</t>
  </si>
  <si>
    <t>is my birth certificate a bond</t>
  </si>
  <si>
    <t>immigrants</t>
  </si>
  <si>
    <t>honey</t>
  </si>
  <si>
    <t>gun law</t>
  </si>
  <si>
    <t>football</t>
  </si>
  <si>
    <t>fafsa</t>
  </si>
  <si>
    <t>ds160</t>
  </si>
  <si>
    <t>defense security service</t>
  </si>
  <si>
    <t>cornbread salad</t>
  </si>
  <si>
    <t>committees</t>
  </si>
  <si>
    <t>coins</t>
  </si>
  <si>
    <t>allergy</t>
  </si>
  <si>
    <t>alcoholism signs and symptoms</t>
  </si>
  <si>
    <t>w-2</t>
  </si>
  <si>
    <t>veterans memorial</t>
  </si>
  <si>
    <t>u.s. department of the interior</t>
  </si>
  <si>
    <t>standardized testing</t>
  </si>
  <si>
    <t>pdf</t>
  </si>
  <si>
    <t>official language</t>
  </si>
  <si>
    <t>nrc</t>
  </si>
  <si>
    <t>my social security benifits</t>
  </si>
  <si>
    <t>listen</t>
  </si>
  <si>
    <t>job listing florida</t>
  </si>
  <si>
    <t>income tax</t>
  </si>
  <si>
    <t>green cart lottery 2017</t>
  </si>
  <si>
    <t>graphic</t>
  </si>
  <si>
    <t>federalism</t>
  </si>
  <si>
    <t>federal rules of evidence article805</t>
  </si>
  <si>
    <t>ein online</t>
  </si>
  <si>
    <t>education grants</t>
  </si>
  <si>
    <t>doe</t>
  </si>
  <si>
    <t>cyber security</t>
  </si>
  <si>
    <t>cocaine</t>
  </si>
  <si>
    <t>christopher deshawn butler</t>
  </si>
  <si>
    <t>application</t>
  </si>
  <si>
    <t>apec</t>
  </si>
  <si>
    <t>war on terror torture</t>
  </si>
  <si>
    <t>us mint</t>
  </si>
  <si>
    <t>underground railroad</t>
  </si>
  <si>
    <t>u.s. department of the treasury</t>
  </si>
  <si>
    <t>u.s. department of energy</t>
  </si>
  <si>
    <t>u.s. department of defense</t>
  </si>
  <si>
    <t>thunderstorms</t>
  </si>
  <si>
    <t>thunderstorm</t>
  </si>
  <si>
    <t>texas map</t>
  </si>
  <si>
    <t>statue of liberty</t>
  </si>
  <si>
    <t>ptin</t>
  </si>
  <si>
    <t>political parties</t>
  </si>
  <si>
    <t>policy</t>
  </si>
  <si>
    <t>oil and gas</t>
  </si>
  <si>
    <t>memorials</t>
  </si>
  <si>
    <t>job list</t>
  </si>
  <si>
    <t>impeachment</t>
  </si>
  <si>
    <t>hemp</t>
  </si>
  <si>
    <t>generator</t>
  </si>
  <si>
    <t>gay rights</t>
  </si>
  <si>
    <t>ebola treatment</t>
  </si>
  <si>
    <t>cook county office of the president</t>
  </si>
  <si>
    <t>blm</t>
  </si>
  <si>
    <t>american dream</t>
  </si>
  <si>
    <t>albert einstein</t>
  </si>
  <si>
    <t>agent orange</t>
  </si>
  <si>
    <t>violence against women act</t>
  </si>
  <si>
    <t>veteran</t>
  </si>
  <si>
    <t>us mint kids</t>
  </si>
  <si>
    <t>us code</t>
  </si>
  <si>
    <t>tsa jfk</t>
  </si>
  <si>
    <t>stress</t>
  </si>
  <si>
    <t>solitary confinement</t>
  </si>
  <si>
    <t>school grants</t>
  </si>
  <si>
    <t>scholarship</t>
  </si>
  <si>
    <t>potato salad recipes</t>
  </si>
  <si>
    <t>movember</t>
  </si>
  <si>
    <t>moon</t>
  </si>
  <si>
    <t>lubbock county jail</t>
  </si>
  <si>
    <t>insects</t>
  </si>
  <si>
    <t>inmate search</t>
  </si>
  <si>
    <t>house majority leader</t>
  </si>
  <si>
    <t>hoover dam</t>
  </si>
  <si>
    <t>fdny</t>
  </si>
  <si>
    <t>detroit</t>
  </si>
  <si>
    <t>deforestation</t>
  </si>
  <si>
    <t>dayton ohio</t>
  </si>
  <si>
    <t>cuba</t>
  </si>
  <si>
    <t>cryolipolysis</t>
  </si>
  <si>
    <t>chaplain</t>
  </si>
  <si>
    <t>bmi app</t>
  </si>
  <si>
    <t>archives</t>
  </si>
  <si>
    <t>air traffic control</t>
  </si>
  <si>
    <t>3d printing</t>
  </si>
  <si>
    <t>torrance county</t>
  </si>
  <si>
    <t>tax tables</t>
  </si>
  <si>
    <t>n400</t>
  </si>
  <si>
    <t>lamoille county vermont</t>
  </si>
  <si>
    <t>hunger</t>
  </si>
  <si>
    <t>flexible spending account</t>
  </si>
  <si>
    <t>defense security cooperation agency</t>
  </si>
  <si>
    <t>deers</t>
  </si>
  <si>
    <t>banking</t>
  </si>
  <si>
    <t>great depression</t>
  </si>
  <si>
    <t>the great depression</t>
  </si>
  <si>
    <t>New Years and resolutions</t>
  </si>
  <si>
    <t>combat</t>
  </si>
  <si>
    <t>veteran affairs</t>
  </si>
  <si>
    <t>chrismas songs</t>
  </si>
  <si>
    <t>dork</t>
  </si>
  <si>
    <t>fire truck</t>
  </si>
  <si>
    <t>cia torture report</t>
  </si>
  <si>
    <t>santa claus</t>
  </si>
  <si>
    <t>ethiopia</t>
  </si>
  <si>
    <t>jigsaw puzzles and games</t>
  </si>
  <si>
    <t>revolutionary war</t>
  </si>
  <si>
    <t>camera</t>
  </si>
  <si>
    <t>christmas tree</t>
  </si>
  <si>
    <t>writing a will</t>
  </si>
  <si>
    <t>unclaimed m</t>
  </si>
  <si>
    <t>alzheimer's disease</t>
  </si>
  <si>
    <t>humvee</t>
  </si>
  <si>
    <t>ways to reduce stress</t>
  </si>
  <si>
    <t>santa tracker</t>
  </si>
  <si>
    <t>fire fighters</t>
  </si>
  <si>
    <t>russia</t>
  </si>
  <si>
    <t>minimum wage 2014</t>
  </si>
  <si>
    <t>pictures of hawaii</t>
  </si>
  <si>
    <t>elderly</t>
  </si>
  <si>
    <t>power of attorney</t>
  </si>
  <si>
    <t>franklin d. roosevelt</t>
  </si>
  <si>
    <t>new year's resolutions</t>
  </si>
  <si>
    <t>change of addrees</t>
  </si>
  <si>
    <t>cardiac monitors</t>
  </si>
  <si>
    <t>neurons</t>
  </si>
  <si>
    <t>heroin</t>
  </si>
  <si>
    <t>cigarettes</t>
  </si>
  <si>
    <t>opmg</t>
  </si>
  <si>
    <t>fox</t>
  </si>
  <si>
    <t>disability application</t>
  </si>
  <si>
    <t>sexual harassment</t>
  </si>
  <si>
    <t>first time home buyers assistant</t>
  </si>
  <si>
    <t>hurricane sandy</t>
  </si>
  <si>
    <t>santa claus radio station</t>
  </si>
  <si>
    <t>immigration obama</t>
  </si>
  <si>
    <t>how to stretch to relieve tension</t>
  </si>
  <si>
    <t>free stuff for seniors over 50</t>
  </si>
  <si>
    <t>torture report</t>
  </si>
  <si>
    <t>walefair</t>
  </si>
  <si>
    <t>workplace lead exposure</t>
  </si>
  <si>
    <t>thomas jefferson</t>
  </si>
  <si>
    <t>obituary</t>
  </si>
  <si>
    <t>dec 26 holiday</t>
  </si>
  <si>
    <t>identity theft protection</t>
  </si>
  <si>
    <t>forms w2</t>
  </si>
  <si>
    <t>new years resolutions</t>
  </si>
  <si>
    <t>cms-l564</t>
  </si>
  <si>
    <t>tobacco</t>
  </si>
  <si>
    <t>santa</t>
  </si>
  <si>
    <t>irs forms 2013</t>
  </si>
  <si>
    <t>grants for education</t>
  </si>
  <si>
    <t>gifts</t>
  </si>
  <si>
    <t>smithsonian</t>
  </si>
  <si>
    <t>department of veteran's affairs</t>
  </si>
  <si>
    <t>wolf</t>
  </si>
  <si>
    <t>dd214 form</t>
  </si>
  <si>
    <t>p2p</t>
  </si>
  <si>
    <t>pensions</t>
  </si>
  <si>
    <t>section 179</t>
  </si>
  <si>
    <t>va department</t>
  </si>
  <si>
    <t>googlenews</t>
  </si>
  <si>
    <t>spending bill</t>
  </si>
  <si>
    <t>parkinson's disease</t>
  </si>
  <si>
    <t>surface sampling</t>
  </si>
  <si>
    <t>federal auctions</t>
  </si>
  <si>
    <t>drivers license</t>
  </si>
  <si>
    <t>eric garner</t>
  </si>
  <si>
    <t>david madigan</t>
  </si>
  <si>
    <t>mortgage assistance</t>
  </si>
  <si>
    <t>unidentified bodies</t>
  </si>
  <si>
    <t>tdui claims site:va.gov</t>
  </si>
  <si>
    <t>child nutrition</t>
  </si>
  <si>
    <t>nursing assistant</t>
  </si>
  <si>
    <t>racism in america</t>
  </si>
  <si>
    <t>late cretaceous</t>
  </si>
  <si>
    <t>all risks ltd</t>
  </si>
  <si>
    <t>cigars</t>
  </si>
  <si>
    <t>google maps</t>
  </si>
  <si>
    <t>puzzle games</t>
  </si>
  <si>
    <t>scareware</t>
  </si>
  <si>
    <t>north korea</t>
  </si>
  <si>
    <t>hacking</t>
  </si>
  <si>
    <t>uncle sam</t>
  </si>
  <si>
    <t>cgis</t>
  </si>
  <si>
    <t>grise</t>
  </si>
  <si>
    <t>ebenefits</t>
  </si>
  <si>
    <t>energy drinks</t>
  </si>
  <si>
    <t>phone number</t>
  </si>
  <si>
    <t>martha lunday</t>
  </si>
  <si>
    <t>home improvements grants</t>
  </si>
  <si>
    <t>sick building syndrome</t>
  </si>
  <si>
    <t>register</t>
  </si>
  <si>
    <t>gov radio stattions</t>
  </si>
  <si>
    <t>zip codes</t>
  </si>
  <si>
    <t>west virginia</t>
  </si>
  <si>
    <t>online auction</t>
  </si>
  <si>
    <t>walmart</t>
  </si>
  <si>
    <t>hold mail</t>
  </si>
  <si>
    <t>christmas pictures</t>
  </si>
  <si>
    <t>cell phone</t>
  </si>
  <si>
    <t>jerome joseph riela</t>
  </si>
  <si>
    <t>oral sex</t>
  </si>
  <si>
    <t>generators</t>
  </si>
  <si>
    <t>pictures</t>
  </si>
  <si>
    <t>calendar</t>
  </si>
  <si>
    <t>oregon ems</t>
  </si>
  <si>
    <t>boiler operator</t>
  </si>
  <si>
    <t>pork butt recipes</t>
  </si>
  <si>
    <t>christmas radio stations</t>
  </si>
  <si>
    <t>flowers</t>
  </si>
  <si>
    <t>omar. manuals lewis</t>
  </si>
  <si>
    <t>mopp</t>
  </si>
  <si>
    <t>caffeine</t>
  </si>
  <si>
    <t>recycling and the environment</t>
  </si>
  <si>
    <t>remembrance ceremony</t>
  </si>
  <si>
    <t>dog</t>
  </si>
  <si>
    <t>xm-25 powerpoint</t>
  </si>
  <si>
    <t>1007 rainier dr. co spgs co.80910</t>
  </si>
  <si>
    <t>wire rope</t>
  </si>
  <si>
    <t>weather station</t>
  </si>
  <si>
    <t>earth</t>
  </si>
  <si>
    <t>animal abuse</t>
  </si>
  <si>
    <t>vampire</t>
  </si>
  <si>
    <t>pictures of sick people</t>
  </si>
  <si>
    <t>police records</t>
  </si>
  <si>
    <t>birth certificate forms</t>
  </si>
  <si>
    <t>world war 2</t>
  </si>
  <si>
    <t>healthcare administration</t>
  </si>
  <si>
    <t>check</t>
  </si>
  <si>
    <t>ncaware</t>
  </si>
  <si>
    <t>classic books</t>
  </si>
  <si>
    <t>building materials</t>
  </si>
  <si>
    <t>math</t>
  </si>
  <si>
    <t>heat stress</t>
  </si>
  <si>
    <t>car for sale</t>
  </si>
  <si>
    <t>norad</t>
  </si>
  <si>
    <t>afghanistan</t>
  </si>
  <si>
    <t>broccoli and cheese casserole</t>
  </si>
  <si>
    <t>auctions by state</t>
  </si>
  <si>
    <t>digital currency</t>
  </si>
  <si>
    <t>food recalls</t>
  </si>
  <si>
    <t>louisville</t>
  </si>
  <si>
    <t>medicare 3.8</t>
  </si>
  <si>
    <t>medicare part d</t>
  </si>
  <si>
    <t>middle spine pain</t>
  </si>
  <si>
    <t>apartheid</t>
  </si>
  <si>
    <t>senior citizen</t>
  </si>
  <si>
    <t>omb</t>
  </si>
  <si>
    <t>senior citizen discounts</t>
  </si>
  <si>
    <t>florida death certificates</t>
  </si>
  <si>
    <t>federal budget</t>
  </si>
  <si>
    <t>susanna k smith</t>
  </si>
  <si>
    <t>teacher jobs</t>
  </si>
  <si>
    <t>department of the treasury</t>
  </si>
  <si>
    <t>michigan sexual assault court opinions</t>
  </si>
  <si>
    <t>torrance county nm fire</t>
  </si>
  <si>
    <t>gift giving</t>
  </si>
  <si>
    <t>night vision</t>
  </si>
  <si>
    <t>france</t>
  </si>
  <si>
    <t>cable inspection</t>
  </si>
  <si>
    <t>cia report</t>
  </si>
  <si>
    <t>administration</t>
  </si>
  <si>
    <t>green card number</t>
  </si>
  <si>
    <t>interships paid</t>
  </si>
  <si>
    <t>myhealthevet.gov</t>
  </si>
  <si>
    <t>national parks service jobs</t>
  </si>
  <si>
    <t>president obama in the oval office</t>
  </si>
  <si>
    <t>schizophrenia</t>
  </si>
  <si>
    <t>randall e atkins tennessee</t>
  </si>
  <si>
    <t>texting while driving</t>
  </si>
  <si>
    <t>will template</t>
  </si>
  <si>
    <t>stock market</t>
  </si>
  <si>
    <t>f-14 tomcat</t>
  </si>
  <si>
    <t>television</t>
  </si>
  <si>
    <t>vermont</t>
  </si>
  <si>
    <t>weight loss tools pdf</t>
  </si>
  <si>
    <t>hitler</t>
  </si>
  <si>
    <t>black friday</t>
  </si>
  <si>
    <t>phlebotomist</t>
  </si>
  <si>
    <t>report fraud</t>
  </si>
  <si>
    <t>electrical maintenance</t>
  </si>
  <si>
    <t>free cell phones</t>
  </si>
  <si>
    <t>sign in</t>
  </si>
  <si>
    <t>uspto</t>
  </si>
  <si>
    <t>breakfast</t>
  </si>
  <si>
    <t>state tax forms</t>
  </si>
  <si>
    <t>oil spills</t>
  </si>
  <si>
    <t>gold</t>
  </si>
  <si>
    <t>hazmat monitoring</t>
  </si>
  <si>
    <t>dementia</t>
  </si>
  <si>
    <t>pictures of holand</t>
  </si>
  <si>
    <t>holidays 2015</t>
  </si>
  <si>
    <t>company registration</t>
  </si>
  <si>
    <t>us savings bonds</t>
  </si>
  <si>
    <t>jobs opening by state clevland ohio</t>
  </si>
  <si>
    <t>law enforcement course</t>
  </si>
  <si>
    <t>david simpson</t>
  </si>
  <si>
    <t>april is the cruelest month</t>
  </si>
  <si>
    <t>kansas</t>
  </si>
  <si>
    <t>connie lee. jenkins in florida</t>
  </si>
  <si>
    <t>reverse mortgage counseling packet</t>
  </si>
  <si>
    <t>psychologist</t>
  </si>
  <si>
    <t>home</t>
  </si>
  <si>
    <t>outstanding selection</t>
  </si>
  <si>
    <t>efpts</t>
  </si>
  <si>
    <t>shutdown</t>
  </si>
  <si>
    <t>ssa-45</t>
  </si>
  <si>
    <t>bird</t>
  </si>
  <si>
    <t>bald eagle</t>
  </si>
  <si>
    <t>conspiracy theories</t>
  </si>
  <si>
    <t>blogs.experienceproject</t>
  </si>
  <si>
    <t>public domain</t>
  </si>
  <si>
    <t>burritos</t>
  </si>
  <si>
    <t>song lyrics</t>
  </si>
  <si>
    <t>18 u.s.c. 891</t>
  </si>
  <si>
    <t>new orleans</t>
  </si>
  <si>
    <t>government shut down 2014</t>
  </si>
  <si>
    <t>new year</t>
  </si>
  <si>
    <t>shipyard</t>
  </si>
  <si>
    <t>aids</t>
  </si>
  <si>
    <t>native american benefits</t>
  </si>
  <si>
    <t>missing person</t>
  </si>
  <si>
    <t>iraq</t>
  </si>
  <si>
    <t>world war ii fighter planes</t>
  </si>
  <si>
    <t>horses</t>
  </si>
  <si>
    <t>downpayment closing assistance</t>
  </si>
  <si>
    <t>free radio</t>
  </si>
  <si>
    <t>brunch menu</t>
  </si>
  <si>
    <t>2015 budget</t>
  </si>
  <si>
    <t>towns named palermo</t>
  </si>
  <si>
    <t>anthony e kolar</t>
  </si>
  <si>
    <t>commerce</t>
  </si>
  <si>
    <t>fasfa</t>
  </si>
  <si>
    <t>photographer</t>
  </si>
  <si>
    <t>sexual assault court opinions</t>
  </si>
  <si>
    <t>eagle</t>
  </si>
  <si>
    <t>banks</t>
  </si>
  <si>
    <t>2015 federal holidays</t>
  </si>
  <si>
    <t>endangered species act</t>
  </si>
  <si>
    <t>pasta with shrimp recipes</t>
  </si>
  <si>
    <t>false debt</t>
  </si>
  <si>
    <t>military surplus</t>
  </si>
  <si>
    <t>1040 form</t>
  </si>
  <si>
    <t>australia map</t>
  </si>
  <si>
    <t>security jobs</t>
  </si>
  <si>
    <t>executive agency</t>
  </si>
  <si>
    <t>criminal records</t>
  </si>
  <si>
    <t>secret service uniformed division</t>
  </si>
  <si>
    <t>student visa</t>
  </si>
  <si>
    <t>spermatogenesis</t>
  </si>
  <si>
    <t>sf-50</t>
  </si>
  <si>
    <t>currency</t>
  </si>
  <si>
    <t>patent office</t>
  </si>
  <si>
    <t>globe</t>
  </si>
  <si>
    <t>articles of confederation</t>
  </si>
  <si>
    <t>school classroom</t>
  </si>
  <si>
    <t>death index</t>
  </si>
  <si>
    <t>ssdi</t>
  </si>
  <si>
    <t>veteran affairs washington</t>
  </si>
  <si>
    <t>u.s. air force</t>
  </si>
  <si>
    <t>executions</t>
  </si>
  <si>
    <t>interwar and innovation</t>
  </si>
  <si>
    <t>pornography</t>
  </si>
  <si>
    <t>trade</t>
  </si>
  <si>
    <t>branches of government</t>
  </si>
  <si>
    <t>public domain images</t>
  </si>
  <si>
    <t>contracts awarded</t>
  </si>
  <si>
    <t>clerk</t>
  </si>
  <si>
    <t>holiday coloring books</t>
  </si>
  <si>
    <t>navy radio</t>
  </si>
  <si>
    <t>1960s</t>
  </si>
  <si>
    <t>case status</t>
  </si>
  <si>
    <t>decatur</t>
  </si>
  <si>
    <t>christmas puzzles</t>
  </si>
  <si>
    <t>philippines</t>
  </si>
  <si>
    <t>cory boocker</t>
  </si>
  <si>
    <t>architecture</t>
  </si>
  <si>
    <t>airport security</t>
  </si>
  <si>
    <t>501c3</t>
  </si>
  <si>
    <t>local government</t>
  </si>
  <si>
    <t>uncle sam and john bull</t>
  </si>
  <si>
    <t>quynh mai</t>
  </si>
  <si>
    <t>extended warranty</t>
  </si>
  <si>
    <t>award letter</t>
  </si>
  <si>
    <t>warrant</t>
  </si>
  <si>
    <t>december 26 2014 holiday</t>
  </si>
  <si>
    <t>zip code</t>
  </si>
  <si>
    <t>my pay</t>
  </si>
  <si>
    <t>cybercrime</t>
  </si>
  <si>
    <t>summer internships</t>
  </si>
  <si>
    <t>medal of honor</t>
  </si>
  <si>
    <t>navy football</t>
  </si>
  <si>
    <t>inmates</t>
  </si>
  <si>
    <t>jim peaco</t>
  </si>
  <si>
    <t>las vegas</t>
  </si>
  <si>
    <t>kid games</t>
  </si>
  <si>
    <t>lost ira funds</t>
  </si>
  <si>
    <t>nicotine</t>
  </si>
  <si>
    <t>free phone</t>
  </si>
  <si>
    <t>required</t>
  </si>
  <si>
    <t>debt consolidation</t>
  </si>
  <si>
    <t>ronald reagan</t>
  </si>
  <si>
    <t>pilot</t>
  </si>
  <si>
    <t>minnesota</t>
  </si>
  <si>
    <t>general services administration</t>
  </si>
  <si>
    <t>minority</t>
  </si>
  <si>
    <t>driver jops</t>
  </si>
  <si>
    <t>miami</t>
  </si>
  <si>
    <t>pan.saa1.com</t>
  </si>
  <si>
    <t>social networking</t>
  </si>
  <si>
    <t>guns second amenedment</t>
  </si>
  <si>
    <t>lizard squad</t>
  </si>
  <si>
    <t>citizen</t>
  </si>
  <si>
    <t>free grants</t>
  </si>
  <si>
    <t>winter scenes</t>
  </si>
  <si>
    <t>on skin on upper eyelid for years</t>
  </si>
  <si>
    <t>scientist</t>
  </si>
  <si>
    <t>homestead</t>
  </si>
  <si>
    <t>yellowstone national park</t>
  </si>
  <si>
    <t>passport specialist</t>
  </si>
  <si>
    <t>draft</t>
  </si>
  <si>
    <t>cortezi</t>
  </si>
  <si>
    <t>logos</t>
  </si>
  <si>
    <t>rhode island</t>
  </si>
  <si>
    <t>apologizing</t>
  </si>
  <si>
    <t>blogging site</t>
  </si>
  <si>
    <t>USPS complaints</t>
  </si>
  <si>
    <t>1099 2014</t>
  </si>
  <si>
    <t>1099 forms</t>
  </si>
  <si>
    <t>940 for 2014</t>
  </si>
  <si>
    <t>jobs opening by state-az</t>
  </si>
  <si>
    <t>2014 tax forms</t>
  </si>
  <si>
    <t>where is my refund</t>
  </si>
  <si>
    <t>state of the union</t>
  </si>
  <si>
    <t>form 940</t>
  </si>
  <si>
    <t>state of the union 2015</t>
  </si>
  <si>
    <t>114th congress</t>
  </si>
  <si>
    <t>hands</t>
  </si>
  <si>
    <t>income tax forms</t>
  </si>
  <si>
    <t>1040 instructions</t>
  </si>
  <si>
    <t>tax refund</t>
  </si>
  <si>
    <t>1099 misc</t>
  </si>
  <si>
    <t>unidentified bodies 2014</t>
  </si>
  <si>
    <t>martin luther king</t>
  </si>
  <si>
    <t>where's my refund</t>
  </si>
  <si>
    <t>1040ez</t>
  </si>
  <si>
    <t>chief justice of the supreme court</t>
  </si>
  <si>
    <t>w2 form</t>
  </si>
  <si>
    <t>green card renewal form</t>
  </si>
  <si>
    <t>weather modification</t>
  </si>
  <si>
    <t>refund</t>
  </si>
  <si>
    <t>usps complaints</t>
  </si>
  <si>
    <t>packed beckon</t>
  </si>
  <si>
    <t>941form</t>
  </si>
  <si>
    <t>registered nurse jobs</t>
  </si>
  <si>
    <t>schedule a</t>
  </si>
  <si>
    <t>complaints</t>
  </si>
  <si>
    <t>financial position</t>
  </si>
  <si>
    <t>website</t>
  </si>
  <si>
    <t>1040ez instructions</t>
  </si>
  <si>
    <t>immigration forms</t>
  </si>
  <si>
    <t>u.s. secret service</t>
  </si>
  <si>
    <t>senate majority leader</t>
  </si>
  <si>
    <t>clogged drains</t>
  </si>
  <si>
    <t>lisa tush</t>
  </si>
  <si>
    <t>concentration games puzzles</t>
  </si>
  <si>
    <t>atlanta</t>
  </si>
  <si>
    <t>corrections officer</t>
  </si>
  <si>
    <t>visitors to the us</t>
  </si>
  <si>
    <t>death row texas</t>
  </si>
  <si>
    <t>w-9 forms</t>
  </si>
  <si>
    <t>2015 w-4</t>
  </si>
  <si>
    <t>anza</t>
  </si>
  <si>
    <t>file taxes free</t>
  </si>
  <si>
    <t>birth records</t>
  </si>
  <si>
    <t>auto auctions</t>
  </si>
  <si>
    <t>2014 forms</t>
  </si>
  <si>
    <t>beach</t>
  </si>
  <si>
    <t>pohnpei</t>
  </si>
  <si>
    <t>who is the governor</t>
  </si>
  <si>
    <t>sf-424</t>
  </si>
  <si>
    <t>trigger hair trigger hair</t>
  </si>
  <si>
    <t>u.s. securities and exchange commission</t>
  </si>
  <si>
    <t>human resource management</t>
  </si>
  <si>
    <t>viewtopic.php</t>
  </si>
  <si>
    <t>washington state</t>
  </si>
  <si>
    <t>online music</t>
  </si>
  <si>
    <t>eisenhower</t>
  </si>
  <si>
    <t>vehicle</t>
  </si>
  <si>
    <t>police cars</t>
  </si>
  <si>
    <t>diversity and inclusion</t>
  </si>
  <si>
    <t>ein lookup</t>
  </si>
  <si>
    <t>national mall</t>
  </si>
  <si>
    <t>download</t>
  </si>
  <si>
    <t>louisana death row</t>
  </si>
  <si>
    <t>private</t>
  </si>
  <si>
    <t>federal tax forms</t>
  </si>
  <si>
    <t>postal service jobs</t>
  </si>
  <si>
    <t>confidential informant iowa</t>
  </si>
  <si>
    <t>hud housing</t>
  </si>
  <si>
    <t>consumer complaint letter</t>
  </si>
  <si>
    <t>company</t>
  </si>
  <si>
    <t>beekeeping pdf</t>
  </si>
  <si>
    <t>the battle of bulge</t>
  </si>
  <si>
    <t>credit score free</t>
  </si>
  <si>
    <t>cyber 2015</t>
  </si>
  <si>
    <t>recorded</t>
  </si>
  <si>
    <t>computer hackers</t>
  </si>
  <si>
    <t>crappie pics</t>
  </si>
  <si>
    <t>eiv log in</t>
  </si>
  <si>
    <t>1040es</t>
  </si>
  <si>
    <t>medicare lookup</t>
  </si>
  <si>
    <t>lending club</t>
  </si>
  <si>
    <t>census data</t>
  </si>
  <si>
    <t>tso jobs</t>
  </si>
  <si>
    <t>maintenance technician</t>
  </si>
  <si>
    <t>circular e 2015</t>
  </si>
  <si>
    <t>state of the union address</t>
  </si>
  <si>
    <t>concrete mixer</t>
  </si>
  <si>
    <t>republic of the marshall islands</t>
  </si>
  <si>
    <t>charlie hebdo</t>
  </si>
  <si>
    <t>rollers</t>
  </si>
  <si>
    <t>u.s. supreme court</t>
  </si>
  <si>
    <t>my case status</t>
  </si>
  <si>
    <t>anthrax</t>
  </si>
  <si>
    <t>housekeeping</t>
  </si>
  <si>
    <t>job listing in california</t>
  </si>
  <si>
    <t>online jigsaw puzzles</t>
  </si>
  <si>
    <t>nlrb</t>
  </si>
  <si>
    <t>wheres my refund</t>
  </si>
  <si>
    <t>article</t>
  </si>
  <si>
    <t>job listings</t>
  </si>
  <si>
    <t>joe biden</t>
  </si>
  <si>
    <t>bicycle</t>
  </si>
  <si>
    <t>1040a</t>
  </si>
  <si>
    <t>bing.com</t>
  </si>
  <si>
    <t>crab dip</t>
  </si>
  <si>
    <t>guam</t>
  </si>
  <si>
    <t>property</t>
  </si>
  <si>
    <t>u.s. small business administration</t>
  </si>
  <si>
    <t>usps gov</t>
  </si>
  <si>
    <t>terrorist</t>
  </si>
  <si>
    <t>george washington's real birthday</t>
  </si>
  <si>
    <t>pharmacist jobs</t>
  </si>
  <si>
    <t>methamphetamine</t>
  </si>
  <si>
    <t>lighthouse</t>
  </si>
  <si>
    <t>dc internship</t>
  </si>
  <si>
    <t>entry level jobs</t>
  </si>
  <si>
    <t>government corporations</t>
  </si>
  <si>
    <t>skin layer</t>
  </si>
  <si>
    <t>freedom of speech</t>
  </si>
  <si>
    <t>smallpox</t>
  </si>
  <si>
    <t>flood</t>
  </si>
  <si>
    <t>attorney jobs in government</t>
  </si>
  <si>
    <t>employee locator</t>
  </si>
  <si>
    <t>fbi regulations</t>
  </si>
  <si>
    <t>prospect</t>
  </si>
  <si>
    <t>jobs opening washington dc</t>
  </si>
  <si>
    <t>payment service center</t>
  </si>
  <si>
    <t>live webcam</t>
  </si>
  <si>
    <t>texas death row</t>
  </si>
  <si>
    <t>automobile</t>
  </si>
  <si>
    <t>form w-4</t>
  </si>
  <si>
    <t>irs employees phone directory</t>
  </si>
  <si>
    <t>australia</t>
  </si>
  <si>
    <t>fun</t>
  </si>
  <si>
    <t>nuclear explosion</t>
  </si>
  <si>
    <t>pending legislation</t>
  </si>
  <si>
    <t>potato pie recipe</t>
  </si>
  <si>
    <t>publication 15</t>
  </si>
  <si>
    <t>employee directory</t>
  </si>
  <si>
    <t>mining</t>
  </si>
  <si>
    <t>us-india</t>
  </si>
  <si>
    <t>measles</t>
  </si>
  <si>
    <t>resolutions</t>
  </si>
  <si>
    <t>forensics</t>
  </si>
  <si>
    <t>2014 tax table</t>
  </si>
  <si>
    <t>blog</t>
  </si>
  <si>
    <t>google chrome</t>
  </si>
  <si>
    <t>police stop</t>
  </si>
  <si>
    <t>pub17</t>
  </si>
  <si>
    <t>chemical warfare agent</t>
  </si>
  <si>
    <t>wheelchair</t>
  </si>
  <si>
    <t>factory tours</t>
  </si>
  <si>
    <t>w-2 forms</t>
  </si>
  <si>
    <t>retirement planning for fers</t>
  </si>
  <si>
    <t>fein</t>
  </si>
  <si>
    <t>us passport</t>
  </si>
  <si>
    <t>thalamus</t>
  </si>
  <si>
    <t>loan forgiveness</t>
  </si>
  <si>
    <t>healthcare management</t>
  </si>
  <si>
    <t>housing list by city</t>
  </si>
  <si>
    <t>battle of stalingrad</t>
  </si>
  <si>
    <t>noaa weather</t>
  </si>
  <si>
    <t>rural development</t>
  </si>
  <si>
    <t>dd 214</t>
  </si>
  <si>
    <t>speaker of the house of representatives</t>
  </si>
  <si>
    <t>wilmington north carolina</t>
  </si>
  <si>
    <t>tax return</t>
  </si>
  <si>
    <t>us army</t>
  </si>
  <si>
    <t>usa jobs gov</t>
  </si>
  <si>
    <t>travel to cuba</t>
  </si>
  <si>
    <t>enterprise architecture</t>
  </si>
  <si>
    <t>records</t>
  </si>
  <si>
    <t>arrest warrants</t>
  </si>
  <si>
    <t>business grants</t>
  </si>
  <si>
    <t>newsletter</t>
  </si>
  <si>
    <t>form 1099</t>
  </si>
  <si>
    <t>unclaimed money by name</t>
  </si>
  <si>
    <t>stuart todd hayner</t>
  </si>
  <si>
    <t>endangered species</t>
  </si>
  <si>
    <t>social security card replace</t>
  </si>
  <si>
    <t>maximum social security benefit</t>
  </si>
  <si>
    <t>victims</t>
  </si>
  <si>
    <t>pictures of panama</t>
  </si>
  <si>
    <t>neats</t>
  </si>
  <si>
    <t>ss-4</t>
  </si>
  <si>
    <t>ssn</t>
  </si>
  <si>
    <t>bill clinton</t>
  </si>
  <si>
    <t>national holidays</t>
  </si>
  <si>
    <t>small business grants</t>
  </si>
  <si>
    <t>free internet</t>
  </si>
  <si>
    <t>u.s. postal inspection</t>
  </si>
  <si>
    <t>navy seals nutrition guide pdf</t>
  </si>
  <si>
    <t>national guard</t>
  </si>
  <si>
    <t>1040a tax form</t>
  </si>
  <si>
    <t>genetic engineering</t>
  </si>
  <si>
    <t>2015 pay period calendar</t>
  </si>
  <si>
    <t>vajobs</t>
  </si>
  <si>
    <t>civil rights act of 1964</t>
  </si>
  <si>
    <t>non profit assistance</t>
  </si>
  <si>
    <t>mission statement</t>
  </si>
  <si>
    <t>filing taxes</t>
  </si>
  <si>
    <t>tax returns</t>
  </si>
  <si>
    <t>form i-9</t>
  </si>
  <si>
    <t>harassment</t>
  </si>
  <si>
    <t>forms ins download</t>
  </si>
  <si>
    <t>people finder</t>
  </si>
  <si>
    <t>ncdc</t>
  </si>
  <si>
    <t>irs fraud</t>
  </si>
  <si>
    <t>oil subsides</t>
  </si>
  <si>
    <t>childcare</t>
  </si>
  <si>
    <t>ebola/</t>
  </si>
  <si>
    <t>discover</t>
  </si>
  <si>
    <t>software</t>
  </si>
  <si>
    <t>sexuality social media</t>
  </si>
  <si>
    <t>wildlife</t>
  </si>
  <si>
    <t>w-2 forms insurrances</t>
  </si>
  <si>
    <t>google girl</t>
  </si>
  <si>
    <t>abby road</t>
  </si>
  <si>
    <t>ft. belvior</t>
  </si>
  <si>
    <t>biodiesel</t>
  </si>
  <si>
    <t>classroom</t>
  </si>
  <si>
    <t>civil service</t>
  </si>
  <si>
    <t>ohio legislation</t>
  </si>
  <si>
    <t>boat</t>
  </si>
  <si>
    <t>battle of the bulge</t>
  </si>
  <si>
    <t>seattle washington</t>
  </si>
  <si>
    <t>deflation</t>
  </si>
  <si>
    <t>law of the sea</t>
  </si>
  <si>
    <t>africa</t>
  </si>
  <si>
    <t>influenza</t>
  </si>
  <si>
    <t>visitors</t>
  </si>
  <si>
    <t>erbjuder</t>
  </si>
  <si>
    <t>job opportunities</t>
  </si>
  <si>
    <t>federal income tax forms</t>
  </si>
  <si>
    <t>efile</t>
  </si>
  <si>
    <t>campgrounds</t>
  </si>
  <si>
    <t>aphasia</t>
  </si>
  <si>
    <t>cms jobs</t>
  </si>
  <si>
    <t>carrot</t>
  </si>
  <si>
    <t>clara barton</t>
  </si>
  <si>
    <t>biological warfare</t>
  </si>
  <si>
    <t>spanish</t>
  </si>
  <si>
    <t>tax manual 2014</t>
  </si>
  <si>
    <t>solitaire game</t>
  </si>
  <si>
    <t>senate president</t>
  </si>
  <si>
    <t>schedule b</t>
  </si>
  <si>
    <t>replace social security card</t>
  </si>
  <si>
    <t>mint</t>
  </si>
  <si>
    <t>radiation area</t>
  </si>
  <si>
    <t>details</t>
  </si>
  <si>
    <t>global climate change</t>
  </si>
  <si>
    <t>federal legislative branch</t>
  </si>
  <si>
    <t>provide</t>
  </si>
  <si>
    <t>exercise</t>
  </si>
  <si>
    <t>trailer</t>
  </si>
  <si>
    <t>tax table</t>
  </si>
  <si>
    <t>pathways</t>
  </si>
  <si>
    <t>shree ganeshay namah</t>
  </si>
  <si>
    <t>bids</t>
  </si>
  <si>
    <t>federal bureau of prisons</t>
  </si>
  <si>
    <t>sustainability</t>
  </si>
  <si>
    <t>wisconsin fishing report</t>
  </si>
  <si>
    <t>1040a instructions</t>
  </si>
  <si>
    <t>cat</t>
  </si>
  <si>
    <t>asian noodle dishes</t>
  </si>
  <si>
    <t>petition</t>
  </si>
  <si>
    <t>obama home healthcare</t>
  </si>
  <si>
    <t>graphics</t>
  </si>
  <si>
    <t>felons and employability</t>
  </si>
  <si>
    <t>foia</t>
  </si>
  <si>
    <t>healthcare laws</t>
  </si>
  <si>
    <t>genealogy</t>
  </si>
  <si>
    <t>free cams</t>
  </si>
  <si>
    <t>w-3</t>
  </si>
  <si>
    <t>dump truck</t>
  </si>
  <si>
    <t>tax calculator</t>
  </si>
  <si>
    <t>2015 general schedule pay calendar</t>
  </si>
  <si>
    <t>sex trafficking</t>
  </si>
  <si>
    <t>sales</t>
  </si>
  <si>
    <t>mentoring</t>
  </si>
  <si>
    <t>program</t>
  </si>
  <si>
    <t>passport form</t>
  </si>
  <si>
    <t>marriage requirements</t>
  </si>
  <si>
    <t>lottery green cards</t>
  </si>
  <si>
    <t>2015 dla pay period calendar</t>
  </si>
  <si>
    <t>divorce decree</t>
  </si>
  <si>
    <t>idaho.gov</t>
  </si>
  <si>
    <t>fax 202 usa.gov treasury dept</t>
  </si>
  <si>
    <t>ocean</t>
  </si>
  <si>
    <t>web site</t>
  </si>
  <si>
    <t>earned income credit</t>
  </si>
  <si>
    <t>bp oil spill</t>
  </si>
  <si>
    <t>rats</t>
  </si>
  <si>
    <t>heart</t>
  </si>
  <si>
    <t>drinking age laws</t>
  </si>
  <si>
    <t>custers records</t>
  </si>
  <si>
    <t>criminal investigator</t>
  </si>
  <si>
    <t>idoc.com</t>
  </si>
  <si>
    <t>i9 form</t>
  </si>
  <si>
    <t>airports jobs</t>
  </si>
  <si>
    <t>cow</t>
  </si>
  <si>
    <t>physician</t>
  </si>
  <si>
    <t>texas governor</t>
  </si>
  <si>
    <t>green card lottery 2017</t>
  </si>
  <si>
    <t>grants money for sba ele repair ga gov</t>
  </si>
  <si>
    <t>account login</t>
  </si>
  <si>
    <t>login strategy</t>
  </si>
  <si>
    <t>login procedure</t>
  </si>
  <si>
    <t>require login</t>
  </si>
  <si>
    <t>refund status</t>
  </si>
  <si>
    <t>membership login</t>
  </si>
  <si>
    <t>clean liquid</t>
  </si>
  <si>
    <t>apple login</t>
  </si>
  <si>
    <t>navy ships</t>
  </si>
  <si>
    <t>1040 form and instructions</t>
  </si>
  <si>
    <t>postal service complaint</t>
  </si>
  <si>
    <t>renew a passport</t>
  </si>
  <si>
    <t>super hornet</t>
  </si>
  <si>
    <t>login credentials</t>
  </si>
  <si>
    <t>replacement social security card</t>
  </si>
  <si>
    <t>irs address</t>
  </si>
  <si>
    <t>post office complaint</t>
  </si>
  <si>
    <t>login technique</t>
  </si>
  <si>
    <t>tax forms 2014</t>
  </si>
  <si>
    <t>renewing passport</t>
  </si>
  <si>
    <t>ein number lookup</t>
  </si>
  <si>
    <t>texting driving dangers</t>
  </si>
  <si>
    <t>credit freeze</t>
  </si>
  <si>
    <t>irs tax forms</t>
  </si>
  <si>
    <t>uk passport</t>
  </si>
  <si>
    <t>social security card replacement</t>
  </si>
  <si>
    <t>w2 form 2014</t>
  </si>
  <si>
    <t>international driving permit</t>
  </si>
  <si>
    <t>naughty</t>
  </si>
  <si>
    <t>blogs online</t>
  </si>
  <si>
    <t>administrative assistant</t>
  </si>
  <si>
    <t>utilize thier</t>
  </si>
  <si>
    <t>file a complaint</t>
  </si>
  <si>
    <t>estaapplication</t>
  </si>
  <si>
    <t>kekompakan</t>
  </si>
  <si>
    <t>address for filing taxes</t>
  </si>
  <si>
    <t>junk mail</t>
  </si>
  <si>
    <t>stop junk mail</t>
  </si>
  <si>
    <t>1040ez tax form</t>
  </si>
  <si>
    <t>keystone pipeline</t>
  </si>
  <si>
    <t>1040ainstructionbook</t>
  </si>
  <si>
    <t>house committees</t>
  </si>
  <si>
    <t>fmla forms</t>
  </si>
  <si>
    <t>summit</t>
  </si>
  <si>
    <t>form 1040 2014</t>
  </si>
  <si>
    <t>closings</t>
  </si>
  <si>
    <t>sunscreen legislation</t>
  </si>
  <si>
    <t>mail tampering</t>
  </si>
  <si>
    <t>high school</t>
  </si>
  <si>
    <t>child sexually abused</t>
  </si>
  <si>
    <t>radioactive waste</t>
  </si>
  <si>
    <t>presidents day</t>
  </si>
  <si>
    <t>drug rehab</t>
  </si>
  <si>
    <t>free</t>
  </si>
  <si>
    <t>import license</t>
  </si>
  <si>
    <t>credit bureaus</t>
  </si>
  <si>
    <t>houbole telescope</t>
  </si>
  <si>
    <t>weather closings</t>
  </si>
  <si>
    <t>cms 1763</t>
  </si>
  <si>
    <t>tax transcripts</t>
  </si>
  <si>
    <t>love</t>
  </si>
  <si>
    <t>usps complaint</t>
  </si>
  <si>
    <t>courtney curtis</t>
  </si>
  <si>
    <t>solar system</t>
  </si>
  <si>
    <t>renewal passport</t>
  </si>
  <si>
    <t>medicare card</t>
  </si>
  <si>
    <t>complaints usps</t>
  </si>
  <si>
    <t>president pro tempore of senate</t>
  </si>
  <si>
    <t>section 8</t>
  </si>
  <si>
    <t>federal bureau of investigation</t>
  </si>
  <si>
    <t>understanding taxes</t>
  </si>
  <si>
    <t>crystal jewellery</t>
  </si>
  <si>
    <t>immigration jobs</t>
  </si>
  <si>
    <t>ebola cdc</t>
  </si>
  <si>
    <t>postage rates</t>
  </si>
  <si>
    <t>replace medicare card</t>
  </si>
  <si>
    <t>nara</t>
  </si>
  <si>
    <t>united states map</t>
  </si>
  <si>
    <t>1040instructionbook</t>
  </si>
  <si>
    <t>stamps</t>
  </si>
  <si>
    <t>propellers</t>
  </si>
  <si>
    <t>pick 5 actions to go green</t>
  </si>
  <si>
    <t>military id</t>
  </si>
  <si>
    <t>mailing address</t>
  </si>
  <si>
    <t>president of the senate</t>
  </si>
  <si>
    <t>replacement medicare card</t>
  </si>
  <si>
    <t>pin number</t>
  </si>
  <si>
    <t>deportation</t>
  </si>
  <si>
    <t>first time home buyer</t>
  </si>
  <si>
    <t>cabinet department</t>
  </si>
  <si>
    <t>war of 1812</t>
  </si>
  <si>
    <t>nuclear regulatory commission</t>
  </si>
  <si>
    <t>viewers</t>
  </si>
  <si>
    <t>death notification</t>
  </si>
  <si>
    <t>security clearance</t>
  </si>
  <si>
    <t>workers' compensation</t>
  </si>
  <si>
    <t>presidents' day</t>
  </si>
  <si>
    <t>1040 instruction book 2014</t>
  </si>
  <si>
    <t>inmate locator</t>
  </si>
  <si>
    <t>minimum social security benefit</t>
  </si>
  <si>
    <t>stop mail</t>
  </si>
  <si>
    <t>gilded age</t>
  </si>
  <si>
    <t>radioactive waste disposal</t>
  </si>
  <si>
    <t>profile.php</t>
  </si>
  <si>
    <t>tax forms schedule 1040</t>
  </si>
  <si>
    <t>unclaimed money from the government</t>
  </si>
  <si>
    <t>affordable care act and small business</t>
  </si>
  <si>
    <t>1099r 2014 form</t>
  </si>
  <si>
    <t>guatemala</t>
  </si>
  <si>
    <t>divorce record</t>
  </si>
  <si>
    <t>stop unwanted mail</t>
  </si>
  <si>
    <t>army calibration</t>
  </si>
  <si>
    <t>post master general</t>
  </si>
  <si>
    <t>driver's license</t>
  </si>
  <si>
    <t>whitehouse</t>
  </si>
  <si>
    <t>1095-a</t>
  </si>
  <si>
    <t>diamond rings</t>
  </si>
  <si>
    <t>status of passport</t>
  </si>
  <si>
    <t>atomic number</t>
  </si>
  <si>
    <t>file notice against san diego sheriff's</t>
  </si>
  <si>
    <t>what is cyberbulling?</t>
  </si>
  <si>
    <t>jigsaw california</t>
  </si>
  <si>
    <t>tva</t>
  </si>
  <si>
    <t>crime statistics</t>
  </si>
  <si>
    <t>marriage abroad</t>
  </si>
  <si>
    <t>naldc.nal.usda.gov/</t>
  </si>
  <si>
    <t>court locator</t>
  </si>
  <si>
    <t>nicely visit</t>
  </si>
  <si>
    <t>lost military id</t>
  </si>
  <si>
    <t>complaint usps</t>
  </si>
  <si>
    <t>mr.&amp; mrs. junichi tanida</t>
  </si>
  <si>
    <t>presidential succession</t>
  </si>
  <si>
    <t>svaki od</t>
  </si>
  <si>
    <t>1040 tax form</t>
  </si>
  <si>
    <t>employment verification</t>
  </si>
  <si>
    <t>farm</t>
  </si>
  <si>
    <t>freeze credit</t>
  </si>
  <si>
    <t>school records</t>
  </si>
  <si>
    <t>serena sampson</t>
  </si>
  <si>
    <t>federal taxes</t>
  </si>
  <si>
    <t>bankruptcy court locator</t>
  </si>
  <si>
    <t>doctor with patient</t>
  </si>
  <si>
    <t>puzzles california</t>
  </si>
  <si>
    <t>dot cdl ed richards</t>
  </si>
  <si>
    <t>wind</t>
  </si>
  <si>
    <t>report a death</t>
  </si>
  <si>
    <t>rosa parks</t>
  </si>
  <si>
    <t>instructions for 2014 1040</t>
  </si>
  <si>
    <t>schedule c</t>
  </si>
  <si>
    <t>mail theft</t>
  </si>
  <si>
    <t>my refund</t>
  </si>
  <si>
    <t>black history month</t>
  </si>
  <si>
    <t>queen</t>
  </si>
  <si>
    <t>form 1040</t>
  </si>
  <si>
    <t>employer identification number</t>
  </si>
  <si>
    <t>2014 tax tables</t>
  </si>
  <si>
    <t>adhd</t>
  </si>
  <si>
    <t>obama speech</t>
  </si>
  <si>
    <t>financial assistance</t>
  </si>
  <si>
    <t>tornados</t>
  </si>
  <si>
    <t>child sexually abused at school</t>
  </si>
  <si>
    <t>core fitness</t>
  </si>
  <si>
    <t>chris kyle</t>
  </si>
  <si>
    <t>foreign aid</t>
  </si>
  <si>
    <t>develop cold</t>
  </si>
  <si>
    <t>nevada army national guard</t>
  </si>
  <si>
    <t>schedule d</t>
  </si>
  <si>
    <t>postal</t>
  </si>
  <si>
    <t>regulations</t>
  </si>
  <si>
    <t>vaccines</t>
  </si>
  <si>
    <t>non service related disability pension</t>
  </si>
  <si>
    <t>address</t>
  </si>
  <si>
    <t>tax table official site</t>
  </si>
  <si>
    <t>unclaimed money texas</t>
  </si>
  <si>
    <t>individual</t>
  </si>
  <si>
    <t>retirement age</t>
  </si>
  <si>
    <t>public records iowa</t>
  </si>
  <si>
    <t>movie theater</t>
  </si>
  <si>
    <t>police misconduct</t>
  </si>
  <si>
    <t>florida governor</t>
  </si>
  <si>
    <t>free tax return</t>
  </si>
  <si>
    <t>free file</t>
  </si>
  <si>
    <t>education costs</t>
  </si>
  <si>
    <t>title ix</t>
  </si>
  <si>
    <t>advertising</t>
  </si>
  <si>
    <t>fraud alert</t>
  </si>
  <si>
    <t>nebraska</t>
  </si>
  <si>
    <t>space</t>
  </si>
  <si>
    <t>unwanted mail</t>
  </si>
  <si>
    <t>birth abroad</t>
  </si>
  <si>
    <t>irrigation</t>
  </si>
  <si>
    <t>sex education</t>
  </si>
  <si>
    <t>passport forms</t>
  </si>
  <si>
    <t>pictures of the forest</t>
  </si>
  <si>
    <t>pictures of germany</t>
  </si>
  <si>
    <t>federal aviation administration</t>
  </si>
  <si>
    <t>veterans benefits</t>
  </si>
  <si>
    <t>cooking</t>
  </si>
  <si>
    <t>renewing a passport</t>
  </si>
  <si>
    <t>idp</t>
  </si>
  <si>
    <t>mail hold</t>
  </si>
  <si>
    <t>alaska ar.y</t>
  </si>
  <si>
    <t>bo obama</t>
  </si>
  <si>
    <t>ins</t>
  </si>
  <si>
    <t>hispanics</t>
  </si>
  <si>
    <t>us soldier</t>
  </si>
  <si>
    <t>office of personnel management</t>
  </si>
  <si>
    <t>kitchen</t>
  </si>
  <si>
    <t>food service worker</t>
  </si>
  <si>
    <t>fresh peach bread</t>
  </si>
  <si>
    <t>1095a</t>
  </si>
  <si>
    <t>chicken soup recipes</t>
  </si>
  <si>
    <t>top ten prisons</t>
  </si>
  <si>
    <t>andrew jackson</t>
  </si>
  <si>
    <t>camping</t>
  </si>
  <si>
    <t>skamania</t>
  </si>
  <si>
    <t>eagle scout recognition</t>
  </si>
  <si>
    <t>tax fraud</t>
  </si>
  <si>
    <t>electronic cigarettes</t>
  </si>
  <si>
    <t>federal emergency management agency</t>
  </si>
  <si>
    <t>valentine's day</t>
  </si>
  <si>
    <t>tracking</t>
  </si>
  <si>
    <t>daylight saving time</t>
  </si>
  <si>
    <t>contact</t>
  </si>
  <si>
    <t>location</t>
  </si>
  <si>
    <t>comments</t>
  </si>
  <si>
    <t>usaf nurse corps basic training</t>
  </si>
  <si>
    <t>us marshal credentials</t>
  </si>
  <si>
    <t>opt out</t>
  </si>
  <si>
    <t>world news</t>
  </si>
  <si>
    <t>stephanie held</t>
  </si>
  <si>
    <t>silhouette</t>
  </si>
  <si>
    <t>non profit</t>
  </si>
  <si>
    <t>receive</t>
  </si>
  <si>
    <t>branford ct</t>
  </si>
  <si>
    <t>auto service agency</t>
  </si>
  <si>
    <t>login data</t>
  </si>
  <si>
    <t>jfk assassination</t>
  </si>
  <si>
    <t>free annual credit report</t>
  </si>
  <si>
    <t>form 8965</t>
  </si>
  <si>
    <t>i-130</t>
  </si>
  <si>
    <t>f-35</t>
  </si>
  <si>
    <t>telephone directory</t>
  </si>
  <si>
    <t>ford vin</t>
  </si>
  <si>
    <t>environmental assessment wind</t>
  </si>
  <si>
    <t>wedding</t>
  </si>
  <si>
    <t>vaccination</t>
  </si>
  <si>
    <t>netherlands</t>
  </si>
  <si>
    <t>drilling</t>
  </si>
  <si>
    <t>financing for small business owners</t>
  </si>
  <si>
    <t>file taxes</t>
  </si>
  <si>
    <t>incomes sense birth</t>
  </si>
  <si>
    <t>wyoming</t>
  </si>
  <si>
    <t>lathe</t>
  </si>
  <si>
    <t>marriage records</t>
  </si>
  <si>
    <t>parking</t>
  </si>
  <si>
    <t>medicare b</t>
  </si>
  <si>
    <t>ocwen loan servicing</t>
  </si>
  <si>
    <t>lumber liquidators formaldehyde</t>
  </si>
  <si>
    <t>irs forms and publications</t>
  </si>
  <si>
    <t>diet login</t>
  </si>
  <si>
    <t>lumber liquidators</t>
  </si>
  <si>
    <t>release</t>
  </si>
  <si>
    <t>online flash games</t>
  </si>
  <si>
    <t>initial login</t>
  </si>
  <si>
    <t>esta application</t>
  </si>
  <si>
    <t>email management policy</t>
  </si>
  <si>
    <t>practice</t>
  </si>
  <si>
    <t>consumer scams</t>
  </si>
  <si>
    <t>ambulance</t>
  </si>
  <si>
    <t>treasury department</t>
  </si>
  <si>
    <t>who is the governor of your state now</t>
  </si>
  <si>
    <t>millitiry</t>
  </si>
  <si>
    <t>california governor in 2015</t>
  </si>
  <si>
    <t>comments specialist</t>
  </si>
  <si>
    <t>google search</t>
  </si>
  <si>
    <t>hand</t>
  </si>
  <si>
    <t>red fox</t>
  </si>
  <si>
    <t>pictures of holland</t>
  </si>
  <si>
    <t>telephone history</t>
  </si>
  <si>
    <t>shippingport</t>
  </si>
  <si>
    <t>grants for household repairs</t>
  </si>
  <si>
    <t>windows login</t>
  </si>
  <si>
    <t>wordsearch</t>
  </si>
  <si>
    <t>marriage license records</t>
  </si>
  <si>
    <t>ants</t>
  </si>
  <si>
    <t>subcommittees</t>
  </si>
  <si>
    <t>land sales</t>
  </si>
  <si>
    <t>nurse practitioner positions</t>
  </si>
  <si>
    <t>easter</t>
  </si>
  <si>
    <t>email</t>
  </si>
  <si>
    <t>illustration</t>
  </si>
  <si>
    <t>airport jobs</t>
  </si>
  <si>
    <t>flowering plants</t>
  </si>
  <si>
    <t>naturalization</t>
  </si>
  <si>
    <t>situkriver cfs</t>
  </si>
  <si>
    <t>animal adoptions</t>
  </si>
  <si>
    <t>armistice day</t>
  </si>
  <si>
    <t>trademarks</t>
  </si>
  <si>
    <t>1099 -misc</t>
  </si>
  <si>
    <t>human brain</t>
  </si>
  <si>
    <t>irs form -1040</t>
  </si>
  <si>
    <t>weather forecast</t>
  </si>
  <si>
    <t>state government e-mail address</t>
  </si>
  <si>
    <t>hepatitis b</t>
  </si>
  <si>
    <t>nissan</t>
  </si>
  <si>
    <t>fha loan</t>
  </si>
  <si>
    <t>privacy act release form tom reed</t>
  </si>
  <si>
    <t>governor of california</t>
  </si>
  <si>
    <t>games offered</t>
  </si>
  <si>
    <t>login utilizing</t>
  </si>
  <si>
    <t>flowers pictures</t>
  </si>
  <si>
    <t>dogs for adoption</t>
  </si>
  <si>
    <t>seattle</t>
  </si>
  <si>
    <t>products</t>
  </si>
  <si>
    <t>corps of engineers</t>
  </si>
  <si>
    <t>petitions</t>
  </si>
  <si>
    <t>federal executive branch</t>
  </si>
  <si>
    <t>rachel carson</t>
  </si>
  <si>
    <t>dv 2017</t>
  </si>
  <si>
    <t>broadcloth bid price</t>
  </si>
  <si>
    <t>who is zurn?</t>
  </si>
  <si>
    <t>two hands</t>
  </si>
  <si>
    <t>redwood</t>
  </si>
  <si>
    <t>venezuela</t>
  </si>
  <si>
    <t>acoso sexual</t>
  </si>
  <si>
    <t>dodatno</t>
  </si>
  <si>
    <t>nasa games</t>
  </si>
  <si>
    <t>will forms</t>
  </si>
  <si>
    <t>wildlife plastic</t>
  </si>
  <si>
    <t>who is breda?</t>
  </si>
  <si>
    <t>twill bid 2015</t>
  </si>
  <si>
    <t>where do i mail my federal tax forms</t>
  </si>
  <si>
    <t>jade helm 15</t>
  </si>
  <si>
    <t>diabetic retinopathy</t>
  </si>
  <si>
    <t>form 8949</t>
  </si>
  <si>
    <t>genetically modified food</t>
  </si>
  <si>
    <t>sf-lll</t>
  </si>
  <si>
    <t>izaberu</t>
  </si>
  <si>
    <t>defcon</t>
  </si>
  <si>
    <t>netanyahu</t>
  </si>
  <si>
    <t>time zones</t>
  </si>
  <si>
    <t>senior 65 years age. free services</t>
  </si>
  <si>
    <t>staff directory</t>
  </si>
  <si>
    <t>unclaimed</t>
  </si>
  <si>
    <t>notis</t>
  </si>
  <si>
    <t>all jobs</t>
  </si>
  <si>
    <t>housekeeping aid</t>
  </si>
  <si>
    <t>services</t>
  </si>
  <si>
    <t>head start</t>
  </si>
  <si>
    <t>warrant check</t>
  </si>
  <si>
    <t>customs and border patrol</t>
  </si>
  <si>
    <t>sweden</t>
  </si>
  <si>
    <t>ethanol fuel</t>
  </si>
  <si>
    <t>grants for felons</t>
  </si>
  <si>
    <t>pictures of the virgine mary</t>
  </si>
  <si>
    <t>ebola///</t>
  </si>
  <si>
    <t>new jersey governor</t>
  </si>
  <si>
    <t>cold war</t>
  </si>
  <si>
    <t>renew passport fees</t>
  </si>
  <si>
    <t>law enforcement jobs</t>
  </si>
  <si>
    <t>passport status</t>
  </si>
  <si>
    <t>climate change human impact</t>
  </si>
  <si>
    <t>diver</t>
  </si>
  <si>
    <t>golf</t>
  </si>
  <si>
    <t>easter 2015</t>
  </si>
  <si>
    <t>hammes</t>
  </si>
  <si>
    <t>greece</t>
  </si>
  <si>
    <t>real estate sales</t>
  </si>
  <si>
    <t>off label site:www.hsrd.research.va.gov</t>
  </si>
  <si>
    <t>driving license</t>
  </si>
  <si>
    <t>ted cruz</t>
  </si>
  <si>
    <t>electronics</t>
  </si>
  <si>
    <t>cars auctions</t>
  </si>
  <si>
    <t>cabinet members</t>
  </si>
  <si>
    <t>schedule e</t>
  </si>
  <si>
    <t>heat wave</t>
  </si>
  <si>
    <t>pictures of jesus christ</t>
  </si>
  <si>
    <t>welfare policy</t>
  </si>
  <si>
    <t>adorning</t>
  </si>
  <si>
    <t>credit card</t>
  </si>
  <si>
    <t>medicare benefits</t>
  </si>
  <si>
    <t>form 1763</t>
  </si>
  <si>
    <t>ravenous ladies</t>
  </si>
  <si>
    <t>quality</t>
  </si>
  <si>
    <t>loc</t>
  </si>
  <si>
    <t>technology and education and prison</t>
  </si>
  <si>
    <t>my account</t>
  </si>
  <si>
    <t>paralegal</t>
  </si>
  <si>
    <t>credit counseling</t>
  </si>
  <si>
    <t>h&amp;r block</t>
  </si>
  <si>
    <t>oranges</t>
  </si>
  <si>
    <t>2014 tax booklet</t>
  </si>
  <si>
    <t>chat</t>
  </si>
  <si>
    <t>payment</t>
  </si>
  <si>
    <t>ferguson missouri</t>
  </si>
  <si>
    <t>ferguson missouri protests</t>
  </si>
  <si>
    <t>austin texas</t>
  </si>
  <si>
    <t>cats</t>
  </si>
  <si>
    <t>tutorials mixed</t>
  </si>
  <si>
    <t>general advisor miguel a clime</t>
  </si>
  <si>
    <t>status</t>
  </si>
  <si>
    <t>child suport and arrears payment</t>
  </si>
  <si>
    <t>receive details</t>
  </si>
  <si>
    <t>passport validity</t>
  </si>
  <si>
    <t>social security number</t>
  </si>
  <si>
    <t>integrity</t>
  </si>
  <si>
    <t>secretary of state ny</t>
  </si>
  <si>
    <t>bop</t>
  </si>
  <si>
    <t>privacy act statement and release</t>
  </si>
  <si>
    <t>spain</t>
  </si>
  <si>
    <t>dol</t>
  </si>
  <si>
    <t>carolyn elaine hal</t>
  </si>
  <si>
    <t>android</t>
  </si>
  <si>
    <t>free money from usa government</t>
  </si>
  <si>
    <t>christopher columbus</t>
  </si>
  <si>
    <t>tipping of a hat</t>
  </si>
  <si>
    <t>obama lowers drinking age</t>
  </si>
  <si>
    <t>salary</t>
  </si>
  <si>
    <t>rum cake</t>
  </si>
  <si>
    <t>occupational therapy assistant</t>
  </si>
  <si>
    <t>muskogee oklahoma</t>
  </si>
  <si>
    <t>1099 forms 2014</t>
  </si>
  <si>
    <t>medicaid benefits</t>
  </si>
  <si>
    <t>chemical</t>
  </si>
  <si>
    <t>credit card fraud detection</t>
  </si>
  <si>
    <t>w-4v</t>
  </si>
  <si>
    <t>earth day</t>
  </si>
  <si>
    <t>exchange rates</t>
  </si>
  <si>
    <t>pathways program</t>
  </si>
  <si>
    <t>puzzels</t>
  </si>
  <si>
    <t>jigsaw</t>
  </si>
  <si>
    <t>correction officer</t>
  </si>
  <si>
    <t>entry level</t>
  </si>
  <si>
    <t>plane</t>
  </si>
  <si>
    <t>raymond urrutia</t>
  </si>
  <si>
    <t>n-400</t>
  </si>
  <si>
    <t>nurse patient</t>
  </si>
  <si>
    <t>budget pie chart</t>
  </si>
  <si>
    <t>play free</t>
  </si>
  <si>
    <t>income tax forms instructions</t>
  </si>
  <si>
    <t>michelle obama</t>
  </si>
  <si>
    <t>eagle cams</t>
  </si>
  <si>
    <t>jobs in austin texas</t>
  </si>
  <si>
    <t>earthquake</t>
  </si>
  <si>
    <t>pay scale</t>
  </si>
  <si>
    <t>kort tid</t>
  </si>
  <si>
    <t>we the people</t>
  </si>
  <si>
    <t>drug testing welfare</t>
  </si>
  <si>
    <t>family meals</t>
  </si>
  <si>
    <t>how does a president get into office</t>
  </si>
  <si>
    <t>hmmwv ambulance</t>
  </si>
  <si>
    <t>w-4 deductiom form</t>
  </si>
  <si>
    <t>spouses</t>
  </si>
  <si>
    <t>grant money</t>
  </si>
  <si>
    <t>forms and checklist</t>
  </si>
  <si>
    <t>phenazepam</t>
  </si>
  <si>
    <t>factory farms</t>
  </si>
  <si>
    <t>flooding</t>
  </si>
  <si>
    <t>butterflies</t>
  </si>
  <si>
    <t>marijuana plant</t>
  </si>
  <si>
    <t>purchase</t>
  </si>
  <si>
    <t>summer internship</t>
  </si>
  <si>
    <t>business ideas</t>
  </si>
  <si>
    <t>transcripts</t>
  </si>
  <si>
    <t>sleep and health</t>
  </si>
  <si>
    <t>understand</t>
  </si>
  <si>
    <t>rfp web design 2015</t>
  </si>
  <si>
    <t>houston</t>
  </si>
  <si>
    <t>pharmacists jobs</t>
  </si>
  <si>
    <t>park ranger</t>
  </si>
  <si>
    <t>onstar</t>
  </si>
  <si>
    <t>obstetrics nurse</t>
  </si>
  <si>
    <t>of 109</t>
  </si>
  <si>
    <t>media chat</t>
  </si>
  <si>
    <t>human brain illustration</t>
  </si>
  <si>
    <t>dermoid cyst on ovary</t>
  </si>
  <si>
    <t>elanor rosevelt</t>
  </si>
  <si>
    <t>mileage</t>
  </si>
  <si>
    <t>hospitals</t>
  </si>
  <si>
    <t>flower power</t>
  </si>
  <si>
    <t>brandon colker</t>
  </si>
  <si>
    <t>fargo login</t>
  </si>
  <si>
    <t>brandon colk</t>
  </si>
  <si>
    <t>jade helm</t>
  </si>
  <si>
    <t>death row inmates</t>
  </si>
  <si>
    <t>brandon</t>
  </si>
  <si>
    <t>jobs us hiring now</t>
  </si>
  <si>
    <t>jade helm 2015</t>
  </si>
  <si>
    <t>extension form</t>
  </si>
  <si>
    <t>941 forms</t>
  </si>
  <si>
    <t>tax extension</t>
  </si>
  <si>
    <t>access login</t>
  </si>
  <si>
    <t>the giver</t>
  </si>
  <si>
    <t>students login</t>
  </si>
  <si>
    <t>tissue fractures</t>
  </si>
  <si>
    <t>form 4868</t>
  </si>
  <si>
    <t>irs website</t>
  </si>
  <si>
    <t>extension</t>
  </si>
  <si>
    <t>enron ethical principles</t>
  </si>
  <si>
    <t>salmon</t>
  </si>
  <si>
    <t>pay taxes</t>
  </si>
  <si>
    <t>endangered animals</t>
  </si>
  <si>
    <t>jobs in ga</t>
  </si>
  <si>
    <t>principle</t>
  </si>
  <si>
    <t>special login</t>
  </si>
  <si>
    <t>fax # for this office</t>
  </si>
  <si>
    <t>hospital</t>
  </si>
  <si>
    <t>twitterfall</t>
  </si>
  <si>
    <t>death row usa</t>
  </si>
  <si>
    <t>video collection</t>
  </si>
  <si>
    <t>viza lottery</t>
  </si>
  <si>
    <t>savings bond values</t>
  </si>
  <si>
    <t>mailing address for returns</t>
  </si>
  <si>
    <t>whales</t>
  </si>
  <si>
    <t>internal revenue code section 7701 b</t>
  </si>
  <si>
    <t>car auctions</t>
  </si>
  <si>
    <t>pupils login</t>
  </si>
  <si>
    <t>american army</t>
  </si>
  <si>
    <t>marijuana legalization</t>
  </si>
  <si>
    <t>picturesof holland</t>
  </si>
  <si>
    <t>1095a form</t>
  </si>
  <si>
    <t>where to file</t>
  </si>
  <si>
    <t>fear of speaking images</t>
  </si>
  <si>
    <t>post freelance</t>
  </si>
  <si>
    <t>last meal for inmates</t>
  </si>
  <si>
    <t>pictures of england</t>
  </si>
  <si>
    <t>scheduled execution news briefing</t>
  </si>
  <si>
    <t>nepal</t>
  </si>
  <si>
    <t>capitol punishment</t>
  </si>
  <si>
    <t>x ray</t>
  </si>
  <si>
    <t>patent application</t>
  </si>
  <si>
    <t>workplace harassment</t>
  </si>
  <si>
    <t>laser</t>
  </si>
  <si>
    <t>irs 1040a publications</t>
  </si>
  <si>
    <t>dv lottery instruction</t>
  </si>
  <si>
    <t>visa bulletin may 2015</t>
  </si>
  <si>
    <t>jobs in alabama</t>
  </si>
  <si>
    <t>work from home jobs</t>
  </si>
  <si>
    <t>hvac welder</t>
  </si>
  <si>
    <t>office</t>
  </si>
  <si>
    <t>tax extension form</t>
  </si>
  <si>
    <t>first time homebuyer grants</t>
  </si>
  <si>
    <t>file extension</t>
  </si>
  <si>
    <t>police brutality racial statistics</t>
  </si>
  <si>
    <t>videos</t>
  </si>
  <si>
    <t>david maurice cody</t>
  </si>
  <si>
    <t>brandy lee wood</t>
  </si>
  <si>
    <t>employee</t>
  </si>
  <si>
    <t>audience</t>
  </si>
  <si>
    <t>george w bush</t>
  </si>
  <si>
    <t>brandy wood</t>
  </si>
  <si>
    <t>irs address phone numbers</t>
  </si>
  <si>
    <t>1040a instruction hand book</t>
  </si>
  <si>
    <t>supply chain</t>
  </si>
  <si>
    <t>north dakota</t>
  </si>
  <si>
    <t>cpn number</t>
  </si>
  <si>
    <t>veterans healthcare</t>
  </si>
  <si>
    <t>brandon colke
 r</t>
  </si>
  <si>
    <t>atom</t>
  </si>
  <si>
    <t>tao</t>
  </si>
  <si>
    <t>passport renewal form</t>
  </si>
  <si>
    <t>1040a form</t>
  </si>
  <si>
    <t>new york state</t>
  </si>
  <si>
    <t>federal tax return</t>
  </si>
  <si>
    <t>signing</t>
  </si>
  <si>
    <t>moving fraud</t>
  </si>
  <si>
    <t>unclaimed list</t>
  </si>
  <si>
    <t>articles</t>
  </si>
  <si>
    <t>supplements</t>
  </si>
  <si>
    <t>who is the governor ofyour state now</t>
  </si>
  <si>
    <t>years-old</t>
  </si>
  <si>
    <t>attempt</t>
  </si>
  <si>
    <t>clock</t>
  </si>
  <si>
    <t>jobs in texas</t>
  </si>
  <si>
    <t>remember</t>
  </si>
  <si>
    <t>3fam exception</t>
  </si>
  <si>
    <t>asbestos found in during world war 11</t>
  </si>
  <si>
    <t>vaccinations</t>
  </si>
  <si>
    <t>1040 instructions 2014</t>
  </si>
  <si>
    <t>baby boomers</t>
  </si>
  <si>
    <t>enron</t>
  </si>
  <si>
    <t>forest hung</t>
  </si>
  <si>
    <t>interush</t>
  </si>
  <si>
    <t>iran nuclear</t>
  </si>
  <si>
    <t>disney world</t>
  </si>
  <si>
    <t>visa bulletin april 2015</t>
  </si>
  <si>
    <t>medicare enrollement</t>
  </si>
  <si>
    <t>president's office</t>
  </si>
  <si>
    <t>earth cartoon</t>
  </si>
  <si>
    <t>discrimination laws</t>
  </si>
  <si>
    <t>animal</t>
  </si>
  <si>
    <t>kittens</t>
  </si>
  <si>
    <t>homeshudforsale</t>
  </si>
  <si>
    <t>national park</t>
  </si>
  <si>
    <t>snap benefits</t>
  </si>
  <si>
    <t>federalgovernmentjobs.us</t>
  </si>
  <si>
    <t>turner syndrome</t>
  </si>
  <si>
    <t>dfars252.204-7012</t>
  </si>
  <si>
    <t>â€œroger plaistedâ€</t>
  </si>
  <si>
    <t>change name</t>
  </si>
  <si>
    <t>pictures of portugal</t>
  </si>
  <si>
    <t>water intake</t>
  </si>
  <si>
    <t>nepal earthquake</t>
  </si>
  <si>
    <t>nebraska correctional</t>
  </si>
  <si>
    <t>ttip</t>
  </si>
  <si>
    <t>general motors</t>
  </si>
  <si>
    <t>renew passport fee</t>
  </si>
  <si>
    <t>administrative assistance</t>
  </si>
  <si>
    <t>hazmat box</t>
  </si>
  <si>
    <t>hiv/aids</t>
  </si>
  <si>
    <t>raising snails</t>
  </si>
  <si>
    <t>marriage license</t>
  </si>
  <si>
    <t>wallpaper</t>
  </si>
  <si>
    <t>united states of america incorporated</t>
  </si>
  <si>
    <t>1099r replace</t>
  </si>
  <si>
    <t>free tax file</t>
  </si>
  <si>
    <t>nffbar</t>
  </si>
  <si>
    <t>pitures of argentina</t>
  </si>
  <si>
    <t>frustrated</t>
  </si>
  <si>
    <t>spending</t>
  </si>
  <si>
    <t>northcarolina</t>
  </si>
  <si>
    <t>voa</t>
  </si>
  <si>
    <t>mashhour</t>
  </si>
  <si>
    <t>marriage and divorce rates</t>
  </si>
  <si>
    <t>license</t>
  </si>
  <si>
    <t>e-commerce</t>
  </si>
  <si>
    <t>hgtv decoration</t>
  </si>
  <si>
    <t>chemistry</t>
  </si>
  <si>
    <t>fax</t>
  </si>
  <si>
    <t>demand for trial de novo</t>
  </si>
  <si>
    <t>pictures of italy</t>
  </si>
  <si>
    <t>fire fighter</t>
  </si>
  <si>
    <t>daphne</t>
  </si>
  <si>
    <t>oliver</t>
  </si>
  <si>
    <t>theodore roosevelt</t>
  </si>
  <si>
    <t>google site:va.gov</t>
  </si>
  <si>
    <t>pictures og egipt</t>
  </si>
  <si>
    <t>virus</t>
  </si>
  <si>
    <t>partners 451</t>
  </si>
  <si>
    <t>nhp and bsl2</t>
  </si>
  <si>
    <t>tesla motors</t>
  </si>
  <si>
    <t>grzyb</t>
  </si>
  <si>
    <t>marriage certificate</t>
  </si>
  <si>
    <t>realize</t>
  </si>
  <si>
    <t>lottery results for today</t>
  </si>
  <si>
    <t>devoted</t>
  </si>
  <si>
    <t>south dakota</t>
  </si>
  <si>
    <t>fbar</t>
  </si>
  <si>
    <t>junk food and obesity and advertising</t>
  </si>
  <si>
    <t>airmen</t>
  </si>
  <si>
    <t>welder job</t>
  </si>
  <si>
    <t>journey</t>
  </si>
  <si>
    <t>chickasaw nation</t>
  </si>
  <si>
    <t>budget 2014</t>
  </si>
  <si>
    <t>service animals</t>
  </si>
  <si>
    <t>schedule a 2014</t>
  </si>
  <si>
    <t>democratic party</t>
  </si>
  <si>
    <t>selection</t>
  </si>
  <si>
    <t>race</t>
  </si>
  <si>
    <t>disaster</t>
  </si>
  <si>
    <t>sleep apnea and parkinson powerpoint</t>
  </si>
  <si>
    <t>open vacancies</t>
  </si>
  <si>
    <t>atlanta ga</t>
  </si>
  <si>
    <t>pictures of alaska</t>
  </si>
  <si>
    <t>radiation after breast cancer surgery</t>
  </si>
  <si>
    <t>volleyball</t>
  </si>
  <si>
    <t>file an extension</t>
  </si>
  <si>
    <t>housing subdivision</t>
  </si>
  <si>
    <t>california drought</t>
  </si>
  <si>
    <t>student training biological science</t>
  </si>
  <si>
    <t>background checks</t>
  </si>
  <si>
    <t>baltimore</t>
  </si>
  <si>
    <t>crna</t>
  </si>
  <si>
    <t>national socialism</t>
  </si>
  <si>
    <t>tortoise</t>
  </si>
  <si>
    <t>consumer data</t>
  </si>
  <si>
    <t>derik provstgaard</t>
  </si>
  <si>
    <t>apply for job</t>
  </si>
  <si>
    <t>newsletters</t>
  </si>
  <si>
    <t>the golden ratio</t>
  </si>
  <si>
    <t>emtala</t>
  </si>
  <si>
    <t>canteen</t>
  </si>
  <si>
    <t>reviews</t>
  </si>
  <si>
    <t>summer</t>
  </si>
  <si>
    <t>myhealthevet</t>
  </si>
  <si>
    <t>us marine</t>
  </si>
  <si>
    <t>spanking</t>
  </si>
  <si>
    <t>organ donation</t>
  </si>
  <si>
    <t>starting a small business</t>
  </si>
  <si>
    <t>cbp officer</t>
  </si>
  <si>
    <t>tell</t>
  </si>
  <si>
    <t>press reporter images</t>
  </si>
  <si>
    <t>assange site:gov</t>
  </si>
  <si>
    <t>blood poisoning</t>
  </si>
  <si>
    <t>gun control statistics</t>
  </si>
  <si>
    <t>violent video games</t>
  </si>
  <si>
    <t>nigeria</t>
  </si>
  <si>
    <t>child and spousal support from decedent</t>
  </si>
  <si>
    <t>respiratory therapist</t>
  </si>
  <si>
    <t>belly fat</t>
  </si>
  <si>
    <t>1040x</t>
  </si>
  <si>
    <t>converdyn metropolis honeywell uranium</t>
  </si>
  <si>
    <t>vegetarian</t>
  </si>
  <si>
    <t>dv lottery visa 2016 results</t>
  </si>
  <si>
    <t>Takata airbag recall</t>
  </si>
  <si>
    <t>Memorial Day</t>
  </si>
  <si>
    <t>Bin Laden's bookshelf</t>
  </si>
  <si>
    <t>student loan forgiveness program</t>
  </si>
  <si>
    <t>registration</t>
  </si>
  <si>
    <t>2016 diversity visa lottery results</t>
  </si>
  <si>
    <t>cham soc</t>
  </si>
  <si>
    <t>bin laden</t>
  </si>
  <si>
    <t>pictures of virgen mary</t>
  </si>
  <si>
    <t>edv result 2016</t>
  </si>
  <si>
    <t>electronic diversity visa</t>
  </si>
  <si>
    <t>photo gallery</t>
  </si>
  <si>
    <t>diversity visa lottery result for 2016</t>
  </si>
  <si>
    <t>fruit</t>
  </si>
  <si>
    <t>crane</t>
  </si>
  <si>
    <t>lottery 2015</t>
  </si>
  <si>
    <t>renew my passport</t>
  </si>
  <si>
    <t>unsubscribe</t>
  </si>
  <si>
    <t>pctures of vrgen mary</t>
  </si>
  <si>
    <t>body</t>
  </si>
  <si>
    <t>labor statistics</t>
  </si>
  <si>
    <t>driving rules</t>
  </si>
  <si>
    <t>section 8 program application</t>
  </si>
  <si>
    <t>result of electronic visa2015</t>
  </si>
  <si>
    <t>dv lottery register</t>
  </si>
  <si>
    <t>tpp</t>
  </si>
  <si>
    <t>osama bin laden</t>
  </si>
  <si>
    <t>independence war</t>
  </si>
  <si>
    <t>free stuff</t>
  </si>
  <si>
    <t>ãƒ‡ãƒ¥ãƒãƒ³ï½¥ã‚¸ãƒ§ãƒ³ã‚½ãƒ³ç—‡å€™ç¾¤</t>
  </si>
  <si>
    <t>registered nursing jobs</t>
  </si>
  <si>
    <t>complaint letter wizard</t>
  </si>
  <si>
    <t>my healthevet</t>
  </si>
  <si>
    <t>result of electronic visa 2015</t>
  </si>
  <si>
    <t>debt relief loans</t>
  </si>
  <si>
    <t>excess fat</t>
  </si>
  <si>
    <t>bean soup</t>
  </si>
  <si>
    <t>irs help</t>
  </si>
  <si>
    <t>mondes virtuels</t>
  </si>
  <si>
    <t>japanese military training</t>
  </si>
  <si>
    <t>2016 diversity visa lottery</t>
  </si>
  <si>
    <t>ww2</t>
  </si>
  <si>
    <t>representatives</t>
  </si>
  <si>
    <t>marine corps</t>
  </si>
  <si>
    <t>takata recall</t>
  </si>
  <si>
    <t>jobs for seniors</t>
  </si>
  <si>
    <t>berlin wall</t>
  </si>
  <si>
    <t>reporting death</t>
  </si>
  <si>
    <t>oyster</t>
  </si>
  <si>
    <t>adults exercising</t>
  </si>
  <si>
    <t>fourchette</t>
  </si>
  <si>
    <t>sommaire</t>
  </si>
  <si>
    <t>travel and tourism</t>
  </si>
  <si>
    <t>united states</t>
  </si>
  <si>
    <t>retirement calculator</t>
  </si>
  <si>
    <t>official language spoken in usa</t>
  </si>
  <si>
    <t>free credit reports</t>
  </si>
  <si>
    <t>congressional caucuses</t>
  </si>
  <si>
    <t>teachers</t>
  </si>
  <si>
    <t>amharic</t>
  </si>
  <si>
    <t>2016 dv lottery resalta</t>
  </si>
  <si>
    <t>noncredit student transitions</t>
  </si>
  <si>
    <t>veterinarian</t>
  </si>
  <si>
    <t>the ten books on architecture</t>
  </si>
  <si>
    <t>ssi benefits</t>
  </si>
  <si>
    <t>retirement accounts</t>
  </si>
  <si>
    <t>decision</t>
  </si>
  <si>
    <t>dv lottery result in 2016</t>
  </si>
  <si>
    <t>cinco de mayo</t>
  </si>
  <si>
    <t>consumers</t>
  </si>
  <si>
    <t>fbi most wanted</t>
  </si>
  <si>
    <t>the russians in manchuria</t>
  </si>
  <si>
    <t>virgen maria pictures</t>
  </si>
  <si>
    <t>car dealership</t>
  </si>
  <si>
    <t>dennis pearson</t>
  </si>
  <si>
    <t>pets</t>
  </si>
  <si>
    <t>jim crow laws</t>
  </si>
  <si>
    <t>renewal of passport</t>
  </si>
  <si>
    <t>irs phone number</t>
  </si>
  <si>
    <t>cannabis or marijuana</t>
  </si>
  <si>
    <t>donald leroy smith</t>
  </si>
  <si>
    <t>oocyte</t>
  </si>
  <si>
    <t>das reich</t>
  </si>
  <si>
    <t>plate</t>
  </si>
  <si>
    <t>business fluctuation</t>
  </si>
  <si>
    <t>dv lottery between may5 2015</t>
  </si>
  <si>
    <t>insomnia</t>
  </si>
  <si>
    <t>last will and testiment forms</t>
  </si>
  <si>
    <t>education consultant</t>
  </si>
  <si>
    <t>unclaimed paula ann palmer</t>
  </si>
  <si>
    <t>puzzle</t>
  </si>
  <si>
    <t>new york harbor</t>
  </si>
  <si>
    <t>seed</t>
  </si>
  <si>
    <t>edv</t>
  </si>
  <si>
    <t>dv result 2016</t>
  </si>
  <si>
    <t>finding</t>
  </si>
  <si>
    <t>social security income</t>
  </si>
  <si>
    <t>virgen maria</t>
  </si>
  <si>
    <t>grains</t>
  </si>
  <si>
    <t>historical shoes</t>
  </si>
  <si>
    <t>crossword puzzle</t>
  </si>
  <si>
    <t>nursing shortages in the u.s.</t>
  </si>
  <si>
    <t>counselor</t>
  </si>
  <si>
    <t>account</t>
  </si>
  <si>
    <t>us customs</t>
  </si>
  <si>
    <t>position</t>
  </si>
  <si>
    <t>breastfeeding</t>
  </si>
  <si>
    <t>departments in the executive branch</t>
  </si>
  <si>
    <t>infectious patient visitor</t>
  </si>
  <si>
    <t>officer</t>
  </si>
  <si>
    <t>emergency dial 911</t>
  </si>
  <si>
    <t>chelsea bill clinton</t>
  </si>
  <si>
    <t>liberia</t>
  </si>
  <si>
    <t>congressional caucus</t>
  </si>
  <si>
    <t>golden gate bridge</t>
  </si>
  <si>
    <t>child support enforcement</t>
  </si>
  <si>
    <t>dv lottery viza new register</t>
  </si>
  <si>
    <t>organization</t>
  </si>
  <si>
    <t>map of united states</t>
  </si>
  <si>
    <t>virginia governor</t>
  </si>
  <si>
    <t>individuals</t>
  </si>
  <si>
    <t>visitors to the united states</t>
  </si>
  <si>
    <t>smile</t>
  </si>
  <si>
    <t>reporting fraud</t>
  </si>
  <si>
    <t>air bag recalls</t>
  </si>
  <si>
    <t>fort bragg nc</t>
  </si>
  <si>
    <t>i want to whistle blow</t>
  </si>
  <si>
    <t>green arrow pointing up</t>
  </si>
  <si>
    <t>h1b</t>
  </si>
  <si>
    <t>matt koehl</t>
  </si>
  <si>
    <t>eritrea href</t>
  </si>
  <si>
    <t>california governor</t>
  </si>
  <si>
    <t>pictures of jesus</t>
  </si>
  <si>
    <t>rental history</t>
  </si>
  <si>
    <t>9/24/1965</t>
  </si>
  <si>
    <t>kim womack</t>
  </si>
  <si>
    <t>food research</t>
  </si>
  <si>
    <t>death records by state california</t>
  </si>
  <si>
    <t>international education grants</t>
  </si>
  <si>
    <t>result</t>
  </si>
  <si>
    <t>flags</t>
  </si>
  <si>
    <t>execution list</t>
  </si>
  <si>
    <t>leatherback turtlle</t>
  </si>
  <si>
    <t>employment opportunities georgia</t>
  </si>
  <si>
    <t>ted bundy</t>
  </si>
  <si>
    <t>sen bernie sanders</t>
  </si>
  <si>
    <t>tush</t>
  </si>
  <si>
    <t>cape cod</t>
  </si>
  <si>
    <t>bad credit loans</t>
  </si>
  <si>
    <t>ds-3053</t>
  </si>
  <si>
    <t>weight loss</t>
  </si>
  <si>
    <t>singlecommentheader</t>
  </si>
  <si>
    <t>entertainment</t>
  </si>
  <si>
    <t>mother's day</t>
  </si>
  <si>
    <t>manager's onboarding checklist</t>
  </si>
  <si>
    <t>franklin delano roosevelt</t>
  </si>
  <si>
    <t>fbi.org</t>
  </si>
  <si>
    <t>osama bin laden documents</t>
  </si>
  <si>
    <t>mlc/iha job announcement</t>
  </si>
  <si>
    <t>cipriano</t>
  </si>
  <si>
    <t>importer/exporter license in georgia</t>
  </si>
  <si>
    <t>media and communication</t>
  </si>
  <si>
    <t>muslim women</t>
  </si>
  <si>
    <t>logging</t>
  </si>
  <si>
    <t>payroll</t>
  </si>
  <si>
    <t>south china sea</t>
  </si>
  <si>
    <t>email address</t>
  </si>
  <si>
    <t>vanessa del rio</t>
  </si>
  <si>
    <t>archery</t>
  </si>
  <si>
    <t>villa feliciana medical complex</t>
  </si>
  <si>
    <t>buying a home</t>
  </si>
  <si>
    <t>economic collapse</t>
  </si>
  <si>
    <t>travel discounts</t>
  </si>
  <si>
    <t>kenya</t>
  </si>
  <si>
    <t>louisiana unclaimed money</t>
  </si>
  <si>
    <t>student public domain</t>
  </si>
  <si>
    <t>environmental grant</t>
  </si>
  <si>
    <t>education assistance</t>
  </si>
  <si>
    <t>pictures ogholland</t>
  </si>
  <si>
    <t>air bags</t>
  </si>
  <si>
    <t>ssa.gov</t>
  </si>
  <si>
    <t>student</t>
  </si>
  <si>
    <t>peru</t>
  </si>
  <si>
    <t>memorial day 2015 poster</t>
  </si>
  <si>
    <t>henry cisneros</t>
  </si>
  <si>
    <t>jim @yahoo.com @gmail.com @hotmail.com</t>
  </si>
  <si>
    <t>free flags</t>
  </si>
  <si>
    <t>forrestal</t>
  </si>
  <si>
    <t>yahoo . com</t>
  </si>
  <si>
    <t>automotive</t>
  </si>
  <si>
    <t>bechtel nuclear</t>
  </si>
  <si>
    <t>check claim status</t>
  </si>
  <si>
    <t>roe v wade</t>
  </si>
  <si>
    <t>court</t>
  </si>
  <si>
    <t>attorney jobs in florida</t>
  </si>
  <si>
    <t>martial law</t>
  </si>
  <si>
    <t>fha loans</t>
  </si>
  <si>
    <t>taco</t>
  </si>
  <si>
    <t>collection development policy</t>
  </si>
  <si>
    <t>family class in phoenix arizona</t>
  </si>
  <si>
    <t>lvn</t>
  </si>
  <si>
    <t>zillow</t>
  </si>
  <si>
    <t>retail gasoline prices</t>
  </si>
  <si>
    <t>haarp</t>
  </si>
  <si>
    <t>dv reasult</t>
  </si>
  <si>
    <t>speech</t>
  </si>
  <si>
    <t>questions</t>
  </si>
  <si>
    <t>landsat 7 anomaly</t>
  </si>
  <si>
    <t>anchient</t>
  </si>
  <si>
    <t>first time home buyers</t>
  </si>
  <si>
    <t>green card renewal</t>
  </si>
  <si>
    <t>refugees</t>
  </si>
  <si>
    <t>medical support assistant</t>
  </si>
  <si>
    <t>raton basin</t>
  </si>
  <si>
    <t>joann mckinney</t>
  </si>
  <si>
    <t>manifest destiny the frontier</t>
  </si>
  <si>
    <t>surfing</t>
  </si>
  <si>
    <t>eopf</t>
  </si>
  <si>
    <t>5-51-207</t>
  </si>
  <si>
    <t>ds3053</t>
  </si>
  <si>
    <t>youth</t>
  </si>
  <si>
    <t>living will form</t>
  </si>
  <si>
    <t>copy of my rental history for free</t>
  </si>
  <si>
    <t>arabic</t>
  </si>
  <si>
    <t>home repair for seniors</t>
  </si>
  <si>
    <t>technology business</t>
  </si>
  <si>
    <t>physical therapist</t>
  </si>
  <si>
    <t>uncl</t>
  </si>
  <si>
    <t>uss connecticut</t>
  </si>
  <si>
    <t>vin decoder</t>
  </si>
  <si>
    <t>execution</t>
  </si>
  <si>
    <t>wheresmyrefund</t>
  </si>
  <si>
    <t>rfp 2015 increase management skills</t>
  </si>
  <si>
    <t>edv result</t>
  </si>
  <si>
    <t>jobs maryland sliver spring</t>
  </si>
  <si>
    <t>internet fraud</t>
  </si>
  <si>
    <t>homes for sale site:www.benefits.va.gov</t>
  </si>
  <si>
    <t>social security numbers</t>
  </si>
  <si>
    <t>evelyn l chandler bennett</t>
  </si>
  <si>
    <t>women's rights in iran</t>
  </si>
  <si>
    <t>registering</t>
  </si>
  <si>
    <t>food stamps application form</t>
  </si>
  <si>
    <t>registered nursing in ct</t>
  </si>
  <si>
    <t>passports for minors</t>
  </si>
  <si>
    <t>dallas tx</t>
  </si>
  <si>
    <t>ca reserveamerica</t>
  </si>
  <si>
    <t>people search</t>
  </si>
  <si>
    <t>directory</t>
  </si>
  <si>
    <t>grocery</t>
  </si>
  <si>
    <t>dv lottery 2014</t>
  </si>
  <si>
    <t>us navy</t>
  </si>
  <si>
    <t>painter</t>
  </si>
  <si>
    <t>pay schedule calendar</t>
  </si>
  <si>
    <t>va forms</t>
  </si>
  <si>
    <t>fantastic</t>
  </si>
  <si>
    <t>apostille</t>
  </si>
  <si>
    <t>ukraine crisis</t>
  </si>
  <si>
    <t>electric vehicle</t>
  </si>
  <si>
    <t>pictures of colorado</t>
  </si>
  <si>
    <t>graduation</t>
  </si>
  <si>
    <t>free land</t>
  </si>
  <si>
    <t>chemtrails</t>
  </si>
  <si>
    <t>building games</t>
  </si>
  <si>
    <t>exciting</t>
  </si>
  <si>
    <t>public service announcements</t>
  </si>
  <si>
    <t>unsubscribe rss feed</t>
  </si>
  <si>
    <t>strands</t>
  </si>
  <si>
    <t>italy</t>
  </si>
  <si>
    <t>saving bonds values</t>
  </si>
  <si>
    <t>public comment</t>
  </si>
  <si>
    <t>scam</t>
  </si>
  <si>
    <t>light house for sale</t>
  </si>
  <si>
    <t>intelligence</t>
  </si>
  <si>
    <t>fiance visa</t>
  </si>
  <si>
    <t>determine</t>
  </si>
  <si>
    <t>mechanical engineering</t>
  </si>
  <si>
    <t>nurse job fair</t>
  </si>
  <si>
    <t>file transfer protocol</t>
  </si>
  <si>
    <t>nurse and patient</t>
  </si>
  <si>
    <t>will form</t>
  </si>
  <si>
    <t>acquire</t>
  </si>
  <si>
    <t>credit fraud</t>
  </si>
  <si>
    <t>death row last meals</t>
  </si>
  <si>
    <t>donald smith</t>
  </si>
  <si>
    <t>ssa jobs</t>
  </si>
  <si>
    <t>sleep paralysis</t>
  </si>
  <si>
    <t>financial self-defense kit</t>
  </si>
  <si>
    <t>financial self defense kit</t>
  </si>
  <si>
    <t>blogging</t>
  </si>
  <si>
    <t>free financial self-defense kit</t>
  </si>
  <si>
    <t>dear abby</t>
  </si>
  <si>
    <t>dearabby</t>
  </si>
  <si>
    <t>dear abby kit</t>
  </si>
  <si>
    <t>July 4th holiday</t>
  </si>
  <si>
    <t>household records</t>
  </si>
  <si>
    <t>usa.gov/dearabby</t>
  </si>
  <si>
    <t>directly login</t>
  </si>
  <si>
    <t>performing</t>
  </si>
  <si>
    <t>financial self-defence kit</t>
  </si>
  <si>
    <t>financial self defense</t>
  </si>
  <si>
    <t>download atleast</t>
  </si>
  <si>
    <t>free financial self defense kit</t>
  </si>
  <si>
    <t>self defense kit</t>
  </si>
  <si>
    <t>finding quality</t>
  </si>
  <si>
    <t>productive</t>
  </si>
  <si>
    <t>independence day</t>
  </si>
  <si>
    <t>kinetic energy</t>
  </si>
  <si>
    <t>backlinks</t>
  </si>
  <si>
    <t>girl produced</t>
  </si>
  <si>
    <t>unemployment benefits</t>
  </si>
  <si>
    <t>do not call registry</t>
  </si>
  <si>
    <t>confederate flag</t>
  </si>
  <si>
    <t>trail</t>
  </si>
  <si>
    <t>person login</t>
  </si>
  <si>
    <t>fireworks</t>
  </si>
  <si>
    <t>unclaimed money life insurance pa</t>
  </si>
  <si>
    <t>self-defense kit</t>
  </si>
  <si>
    <t>financial defense kit</t>
  </si>
  <si>
    <t>untold story</t>
  </si>
  <si>
    <t>g.p heirs</t>
  </si>
  <si>
    <t>telephone</t>
  </si>
  <si>
    <t>lpn nursing jobs</t>
  </si>
  <si>
    <t>href ethiopia</t>
  </si>
  <si>
    <t>all government</t>
  </si>
  <si>
    <t>ein application</t>
  </si>
  <si>
    <t>package</t>
  </si>
  <si>
    <t>4th of july</t>
  </si>
  <si>
    <t>payment plan</t>
  </si>
  <si>
    <t>fourth of july</t>
  </si>
  <si>
    <t>accident</t>
  </si>
  <si>
    <t>american pop</t>
  </si>
  <si>
    <t>home repair grants</t>
  </si>
  <si>
    <t>designing</t>
  </si>
  <si>
    <t>onion planting</t>
  </si>
  <si>
    <t>oversight</t>
  </si>
  <si>
    <t>pertaining</t>
  </si>
  <si>
    <t>patch john us army</t>
  </si>
  <si>
    <t>pharmacy technician job</t>
  </si>
  <si>
    <t>reverse mortgages</t>
  </si>
  <si>
    <t>how to get contract of state</t>
  </si>
  <si>
    <t>social workers jobs</t>
  </si>
  <si>
    <t>sudoku puzzle</t>
  </si>
  <si>
    <t>citizen complaint</t>
  </si>
  <si>
    <t>increase</t>
  </si>
  <si>
    <t>flag day</t>
  </si>
  <si>
    <t>logistics investor</t>
  </si>
  <si>
    <t>fire safety brochure</t>
  </si>
  <si>
    <t>garden</t>
  </si>
  <si>
    <t>jigsaw puzzle</t>
  </si>
  <si>
    <t>financial</t>
  </si>
  <si>
    <t>hurricane</t>
  </si>
  <si>
    <t>condoms</t>
  </si>
  <si>
    <t>bmi mobile app</t>
  </si>
  <si>
    <t>violent crime</t>
  </si>
  <si>
    <t>unclaimed money in my name john</t>
  </si>
  <si>
    <t>missingmoney</t>
  </si>
  <si>
    <t>atlanta georgia</t>
  </si>
  <si>
    <t>ds-11 form</t>
  </si>
  <si>
    <t>lae1978</t>
  </si>
  <si>
    <t>home improvement grants</t>
  </si>
  <si>
    <t>retirement benefits</t>
  </si>
  <si>
    <t>data breach</t>
  </si>
  <si>
    <t>human resourcse</t>
  </si>
  <si>
    <t>lottery to enter usa</t>
  </si>
  <si>
    <t>cincinnati</t>
  </si>
  <si>
    <t>players</t>
  </si>
  <si>
    <t>housekeeping aid job position</t>
  </si>
  <si>
    <t>intern</t>
  </si>
  <si>
    <t>1800s church</t>
  </si>
  <si>
    <t>small business grant</t>
  </si>
  <si>
    <t>dv lottery state gov 2016</t>
  </si>
  <si>
    <t>applications</t>
  </si>
  <si>
    <t>my social security benefits</t>
  </si>
  <si>
    <t>survivors benefits</t>
  </si>
  <si>
    <t>memphis tn</t>
  </si>
  <si>
    <t>money smarts for older adults</t>
  </si>
  <si>
    <t>pizza hut</t>
  </si>
  <si>
    <t>traveling</t>
  </si>
  <si>
    <t>dearabbey</t>
  </si>
  <si>
    <t>consumer protection office</t>
  </si>
  <si>
    <t>billy mcdaniel</t>
  </si>
  <si>
    <t>social security cards</t>
  </si>
  <si>
    <t>fort hood</t>
  </si>
  <si>
    <t>opm breach</t>
  </si>
  <si>
    <t>jobs in florida</t>
  </si>
  <si>
    <t>make a payment</t>
  </si>
  <si>
    <t>houston tx</t>
  </si>
  <si>
    <t>patrick j dierickx</t>
  </si>
  <si>
    <t>counseling</t>
  </si>
  <si>
    <t>kids lincoln memorial</t>
  </si>
  <si>
    <t>pequeÃ±os</t>
  </si>
  <si>
    <t>mail package</t>
  </si>
  <si>
    <t>criminal warrant database balto city md</t>
  </si>
  <si>
    <t>christmas crime</t>
  </si>
  <si>
    <t>mental health hospital georgia</t>
  </si>
  <si>
    <t>dollars</t>
  </si>
  <si>
    <t>cook</t>
  </si>
  <si>
    <t>william l fennimore</t>
  </si>
  <si>
    <t>long term care</t>
  </si>
  <si>
    <t>free money asap</t>
  </si>
  <si>
    <t>first time home buyers grants texad</t>
  </si>
  <si>
    <t>financial self-defense</t>
  </si>
  <si>
    <t>death records by az state</t>
  </si>
  <si>
    <t>payment method online</t>
  </si>
  <si>
    <t>tax payer id number</t>
  </si>
  <si>
    <t>dear abbey</t>
  </si>
  <si>
    <t>financial kit</t>
  </si>
  <si>
    <t>governor of texas</t>
  </si>
  <si>
    <t>valerie jarrett</t>
  </si>
  <si>
    <t>csid</t>
  </si>
  <si>
    <t>postraumatic stress</t>
  </si>
  <si>
    <t>lemonade stand</t>
  </si>
  <si>
    <t>julia a crossfield</t>
  </si>
  <si>
    <t>it security</t>
  </si>
  <si>
    <t>seattle wa</t>
  </si>
  <si>
    <t>assistance</t>
  </si>
  <si>
    <t>last will and testament form</t>
  </si>
  <si>
    <t>financial self defence kit</t>
  </si>
  <si>
    <t>uganda</t>
  </si>
  <si>
    <t>utilized</t>
  </si>
  <si>
    <t>money owed to me</t>
  </si>
  <si>
    <t>housing authority</t>
  </si>
  <si>
    <t>income verification</t>
  </si>
  <si>
    <t>neural pathways</t>
  </si>
  <si>
    <t>phlebotomy</t>
  </si>
  <si>
    <t>service dog</t>
  </si>
  <si>
    <t>red blood cell</t>
  </si>
  <si>
    <t>investing</t>
  </si>
  <si>
    <t>posters</t>
  </si>
  <si>
    <t>cars from government</t>
  </si>
  <si>
    <t>american flag for printing</t>
  </si>
  <si>
    <t>dental services - exhibit b</t>
  </si>
  <si>
    <t>renewable energy</t>
  </si>
  <si>
    <t>t-mobile advantage ssa</t>
  </si>
  <si>
    <t>columbus ohio most wanted</t>
  </si>
  <si>
    <t>estimated taxes</t>
  </si>
  <si>
    <t>craigslist</t>
  </si>
  <si>
    <t>tampa fl</t>
  </si>
  <si>
    <t>warrants</t>
  </si>
  <si>
    <t>american community survey</t>
  </si>
  <si>
    <t>people</t>
  </si>
  <si>
    <t>communications act of 1934</t>
  </si>
  <si>
    <t>mybiz</t>
  </si>
  <si>
    <t>ms sarah dickerson</t>
  </si>
  <si>
    <t>sacramento</t>
  </si>
  <si>
    <t>patent and trademark office</t>
  </si>
  <si>
    <t>declaration of independence signers</t>
  </si>
  <si>
    <t>economic hardship programs kansas</t>
  </si>
  <si>
    <t>interpreter</t>
  </si>
  <si>
    <t>ghost photos</t>
  </si>
  <si>
    <t>fincen form 114</t>
  </si>
  <si>
    <t>shell</t>
  </si>
  <si>
    <t>the white house</t>
  </si>
  <si>
    <t>emergency medical</t>
  </si>
  <si>
    <t>donald trump</t>
  </si>
  <si>
    <t>hats</t>
  </si>
  <si>
    <t>birth certificates california</t>
  </si>
  <si>
    <t>payments</t>
  </si>
  <si>
    <t>keyboarding</t>
  </si>
  <si>
    <t>marijuana growing operation</t>
  </si>
  <si>
    <t>mortgage help</t>
  </si>
  <si>
    <t>living will</t>
  </si>
  <si>
    <t>texting driving dangers 2015</t>
  </si>
  <si>
    <t>illinois police</t>
  </si>
  <si>
    <t>admiral</t>
  </si>
  <si>
    <t>building</t>
  </si>
  <si>
    <t>bearden</t>
  </si>
  <si>
    <t>outlook-sign-in</t>
  </si>
  <si>
    <t>background</t>
  </si>
  <si>
    <t>biological circuit</t>
  </si>
  <si>
    <t>irs form 8821</t>
  </si>
  <si>
    <t>find a person</t>
  </si>
  <si>
    <t>flexibility exercises</t>
  </si>
  <si>
    <t>parks</t>
  </si>
  <si>
    <t>grand canyon</t>
  </si>
  <si>
    <t>aging</t>
  </si>
  <si>
    <t>contract</t>
  </si>
  <si>
    <t>ebola aid</t>
  </si>
  <si>
    <t>jobs in italy</t>
  </si>
  <si>
    <t>market supervision</t>
  </si>
  <si>
    <t>flag photos</t>
  </si>
  <si>
    <t>grants for property owners</t>
  </si>
  <si>
    <t>information technology entry level</t>
  </si>
  <si>
    <t>rain</t>
  </si>
  <si>
    <t>social services</t>
  </si>
  <si>
    <t>saving bonds</t>
  </si>
  <si>
    <t>management</t>
  </si>
  <si>
    <t>vertical wind turbines</t>
  </si>
  <si>
    <t>unclaimed tax money</t>
  </si>
  <si>
    <t>korea</t>
  </si>
  <si>
    <t>radio stations</t>
  </si>
  <si>
    <t>teaching jobs</t>
  </si>
  <si>
    <t>mers</t>
  </si>
  <si>
    <t>family caregivers kit</t>
  </si>
  <si>
    <t>writing</t>
  </si>
  <si>
    <t>salute</t>
  </si>
  <si>
    <t>privacy fines 2015</t>
  </si>
  <si>
    <t>july 4th</t>
  </si>
  <si>
    <t>relatives</t>
  </si>
  <si>
    <t>franklin roosevelt</t>
  </si>
  <si>
    <t>patient</t>
  </si>
  <si>
    <t>elizabeth murdock</t>
  </si>
  <si>
    <t>bankruptcy records</t>
  </si>
  <si>
    <t>army physical training</t>
  </si>
  <si>
    <t>dental hygiene</t>
  </si>
  <si>
    <t>icd=10</t>
  </si>
  <si>
    <t>omb forms</t>
  </si>
  <si>
    <t>refugee</t>
  </si>
  <si>
    <t>offending</t>
  </si>
  <si>
    <t>teens</t>
  </si>
  <si>
    <t>jobs in cincinnat</t>
  </si>
  <si>
    <t>where to report money laundering</t>
  </si>
  <si>
    <t>disney characters</t>
  </si>
  <si>
    <t>bralower</t>
  </si>
  <si>
    <t>airport</t>
  </si>
  <si>
    <t>anger management</t>
  </si>
  <si>
    <t>vice president biden</t>
  </si>
  <si>
    <t>buildings</t>
  </si>
  <si>
    <t>prostanozol</t>
  </si>
  <si>
    <t>imbuing</t>
  </si>
  <si>
    <t>i90</t>
  </si>
  <si>
    <t>rivers in the sky</t>
  </si>
  <si>
    <t>smoking facts</t>
  </si>
  <si>
    <t>home repair</t>
  </si>
  <si>
    <t>home french furnishing</t>
  </si>
  <si>
    <t>help desk</t>
  </si>
  <si>
    <t>federal workers' compensation</t>
  </si>
  <si>
    <t>fire chief</t>
  </si>
  <si>
    <t>direct pay</t>
  </si>
  <si>
    <t>criminal complaint forms</t>
  </si>
  <si>
    <t>texas legal guardian</t>
  </si>
  <si>
    <t>cheryl lindsay gomer</t>
  </si>
  <si>
    <t>medical assistance</t>
  </si>
  <si>
    <t>international travel</t>
  </si>
  <si>
    <t>warehouse</t>
  </si>
  <si>
    <t>picturers of panama canal</t>
  </si>
  <si>
    <t>traffic</t>
  </si>
  <si>
    <t>registered</t>
  </si>
  <si>
    <t>pharmaceutical</t>
  </si>
  <si>
    <t>chakras</t>
  </si>
  <si>
    <t>vet assistance for seniors</t>
  </si>
  <si>
    <t>ca-1</t>
  </si>
  <si>
    <t>beau biden</t>
  </si>
  <si>
    <t>usagov/dearabbey</t>
  </si>
  <si>
    <t>auto</t>
  </si>
  <si>
    <t>administration by law</t>
  </si>
  <si>
    <t>entitlements</t>
  </si>
  <si>
    <t>tsa xray images</t>
  </si>
  <si>
    <t>receptionist</t>
  </si>
  <si>
    <t>trusts</t>
  </si>
  <si>
    <t>executions list</t>
  </si>
  <si>
    <t>tea</t>
  </si>
  <si>
    <t>diacetylmorphine or heroin</t>
  </si>
  <si>
    <t>kansas city</t>
  </si>
  <si>
    <t>highway</t>
  </si>
  <si>
    <t>men</t>
  </si>
  <si>
    <t>friends</t>
  </si>
  <si>
    <t>men nude</t>
  </si>
  <si>
    <t>disability loans</t>
  </si>
  <si>
    <t>tax payment</t>
  </si>
  <si>
    <t>rustin rankin</t>
  </si>
  <si>
    <t>shark attacks</t>
  </si>
  <si>
    <t>missing persons</t>
  </si>
  <si>
    <t>insurance coverage</t>
  </si>
  <si>
    <t>money owed</t>
  </si>
  <si>
    <t>monthy payments</t>
  </si>
  <si>
    <t>mercier debbie</t>
  </si>
  <si>
    <t>oklahoma state government website</t>
  </si>
  <si>
    <t>state.gov</t>
  </si>
  <si>
    <t>entrevoit</t>
  </si>
  <si>
    <t>disponibles</t>
  </si>
  <si>
    <t>investment stocks</t>
  </si>
  <si>
    <t>copy of 2014 tax return</t>
  </si>
  <si>
    <t>labor day</t>
  </si>
  <si>
    <t>capitol building</t>
  </si>
  <si>
    <t>Search Term</t>
  </si>
  <si>
    <t>Real (Humans only) Queries</t>
  </si>
  <si>
    <t>Real CTR</t>
  </si>
  <si>
    <t>Total (Bots + Humans) Queries</t>
  </si>
  <si>
    <t>Total Clicks</t>
  </si>
  <si>
    <t>Total CTR</t>
  </si>
  <si>
    <t>On June 29, 2015, the new site was launched and query routing was implemented for unclaimed money and the Dear Abby microsite.</t>
  </si>
  <si>
    <t>--</t>
  </si>
  <si>
    <t>Iran deal</t>
  </si>
  <si>
    <t>login details</t>
  </si>
  <si>
    <t>surplus sales</t>
  </si>
  <si>
    <t>26 CFR 301.6724-1</t>
  </si>
  <si>
    <t>web blog web blog</t>
  </si>
  <si>
    <t>purchase fans</t>
  </si>
  <si>
    <t>us flag banner pictures</t>
  </si>
  <si>
    <t>us flag pictures</t>
  </si>
  <si>
    <t>flag status</t>
  </si>
  <si>
    <t>simply threw</t>
  </si>
  <si>
    <t>senior citizens' resources</t>
  </si>
  <si>
    <t>form 3575</t>
  </si>
  <si>
    <t>guided imagery</t>
  </si>
  <si>
    <t>cenlar fsb</t>
  </si>
  <si>
    <t>obese teen</t>
  </si>
  <si>
    <t>iran nuclear agreement</t>
  </si>
  <si>
    <t>puppy owners</t>
  </si>
  <si>
    <t>backyard weddings &gt;&lt;span</t>
  </si>
  <si>
    <t>difficulties difficulties</t>
  </si>
  <si>
    <t>photos soldiers patrolling in 2014</t>
  </si>
  <si>
    <t>elephant</t>
  </si>
  <si>
    <t>bad luck in life</t>
  </si>
  <si>
    <t>jerseys cheap</t>
  </si>
  <si>
    <t>articles downloaded</t>
  </si>
  <si>
    <t>short article</t>
  </si>
  <si>
    <t>back to school</t>
  </si>
  <si>
    <t>rss</t>
  </si>
  <si>
    <t>jeanette quigley</t>
  </si>
  <si>
    <t>video editor</t>
  </si>
  <si>
    <t>require</t>
  </si>
  <si>
    <t>transcare ambulance</t>
  </si>
  <si>
    <t>mobile apps</t>
  </si>
  <si>
    <t>quality assurance analyst</t>
  </si>
  <si>
    <t>the roman salute</t>
  </si>
  <si>
    <t>disability pension</t>
  </si>
  <si>
    <t>lucid dreaming</t>
  </si>
  <si>
    <t>psychology articles</t>
  </si>
  <si>
    <t>plastic surgery</t>
  </si>
  <si>
    <t>engineering jobs</t>
  </si>
  <si>
    <t>mentor</t>
  </si>
  <si>
    <t>the military diet</t>
  </si>
  <si>
    <t>dermologyskincare</t>
  </si>
  <si>
    <t>iran nuclear deal</t>
  </si>
  <si>
    <t>bullying in children</t>
  </si>
  <si>
    <t>robot</t>
  </si>
  <si>
    <t>experience</t>
  </si>
  <si>
    <t>trust</t>
  </si>
  <si>
    <t>new york lottery</t>
  </si>
  <si>
    <t>free images</t>
  </si>
  <si>
    <t>unclaimed property division</t>
  </si>
  <si>
    <t>trade associations</t>
  </si>
  <si>
    <t>faq</t>
  </si>
  <si>
    <t>phases of the moon</t>
  </si>
  <si>
    <t>vehicles for sale</t>
  </si>
  <si>
    <t>maryland lottery</t>
  </si>
  <si>
    <t>rfp for projects software 2015</t>
  </si>
  <si>
    <t>ida resources</t>
  </si>
  <si>
    <t>elderly assistance</t>
  </si>
  <si>
    <t>the age of reason</t>
  </si>
  <si>
    <t>government grants</t>
  </si>
  <si>
    <t>flags at half staff</t>
  </si>
  <si>
    <t>50 ways to encourage a child</t>
  </si>
  <si>
    <t>plastic</t>
  </si>
  <si>
    <t>reading</t>
  </si>
  <si>
    <t>global warming ice melt statistics</t>
  </si>
  <si>
    <t>disneyland</t>
  </si>
  <si>
    <t>child</t>
  </si>
  <si>
    <t>power</t>
  </si>
  <si>
    <t>service</t>
  </si>
  <si>
    <t>dovenmuehle</t>
  </si>
  <si>
    <t>public domain photos</t>
  </si>
  <si>
    <t>first time home buyer grant</t>
  </si>
  <si>
    <t>iran nuclear deal document</t>
  </si>
  <si>
    <t>pictures of africa</t>
  </si>
  <si>
    <t>senior discount</t>
  </si>
  <si>
    <t>ornl</t>
  </si>
  <si>
    <t>human fetal development</t>
  </si>
  <si>
    <t>jim evansizer</t>
  </si>
  <si>
    <t>chicken salad recipes</t>
  </si>
  <si>
    <t>today in history</t>
  </si>
  <si>
    <t>wood</t>
  </si>
  <si>
    <t>va hospital jobs</t>
  </si>
  <si>
    <t>copyright free images</t>
  </si>
  <si>
    <t>photos soldiers patrolling 2015</t>
  </si>
  <si>
    <t>porn xxx</t>
  </si>
  <si>
    <t>fetal development</t>
  </si>
  <si>
    <t>augustus russ</t>
  </si>
  <si>
    <t>gibraltar michigan</t>
  </si>
  <si>
    <t>job corps</t>
  </si>
  <si>
    <t>dublin core</t>
  </si>
  <si>
    <t>web-site</t>
  </si>
  <si>
    <t>jessica louise delaney</t>
  </si>
  <si>
    <t>product</t>
  </si>
  <si>
    <t>$100 000 000 casino royal</t>
  </si>
  <si>
    <t>freemasons</t>
  </si>
  <si>
    <t>purchasing</t>
  </si>
  <si>
    <t>msi test data sets</t>
  </si>
  <si>
    <t>how long do i keep records</t>
  </si>
  <si>
    <t>current federal deficit</t>
  </si>
  <si>
    <t>caregiver</t>
  </si>
  <si>
    <t>map of san francisco</t>
  </si>
  <si>
    <t>driven license validation</t>
  </si>
  <si>
    <t>kevin johnson</t>
  </si>
  <si>
    <t>utilities</t>
  </si>
  <si>
    <t>chivilary mentioned</t>
  </si>
  <si>
    <t>treatment</t>
  </si>
  <si>
    <t>effective</t>
  </si>
  <si>
    <t>oklahoma auction</t>
  </si>
  <si>
    <t>government forms</t>
  </si>
  <si>
    <t>work from home</t>
  </si>
  <si>
    <t>shark</t>
  </si>
  <si>
    <t>healthy</t>
  </si>
  <si>
    <t>personal</t>
  </si>
  <si>
    <t>house chamber</t>
  </si>
  <si>
    <t>howard w harmsen</t>
  </si>
  <si>
    <t>department of criminal justice</t>
  </si>
  <si>
    <t>crosswords</t>
  </si>
  <si>
    <t>grants for buying a home</t>
  </si>
  <si>
    <t>missing</t>
  </si>
  <si>
    <t>irs directory</t>
  </si>
  <si>
    <t>picvtures of canada</t>
  </si>
  <si>
    <t>museums</t>
  </si>
  <si>
    <t>naics</t>
  </si>
  <si>
    <t>senior home repair</t>
  </si>
  <si>
    <t>project manager</t>
  </si>
  <si>
    <t>well</t>
  </si>
  <si>
    <t>illegal immigrants</t>
  </si>
  <si>
    <t>what causes the penis to swell</t>
  </si>
  <si>
    <t>yellowstone</t>
  </si>
  <si>
    <t>senior</t>
  </si>
  <si>
    <t>mechanic</t>
  </si>
  <si>
    <t>2015 law enforcemetn newsletter</t>
  </si>
  <si>
    <t>office of management and budget</t>
  </si>
  <si>
    <t>simply access</t>
  </si>
  <si>
    <t>james connett</t>
  </si>
  <si>
    <t>examine</t>
  </si>
  <si>
    <t>produce</t>
  </si>
  <si>
    <t>selective service system</t>
  </si>
  <si>
    <t>current gdp</t>
  </si>
  <si>
    <t>tinker airforce base jobs</t>
  </si>
  <si>
    <t>irs jobs</t>
  </si>
  <si>
    <t>ufo pictures</t>
  </si>
  <si>
    <t>black employmen in california</t>
  </si>
  <si>
    <t>action</t>
  </si>
  <si>
    <t>physical activity elderly</t>
  </si>
  <si>
    <t>analyst</t>
  </si>
  <si>
    <t>we choose</t>
  </si>
  <si>
    <t>secrets</t>
  </si>
  <si>
    <t>ss insignia</t>
  </si>
  <si>
    <t>conventional style</t>
  </si>
  <si>
    <t>perfect</t>
  </si>
  <si>
    <t>solution</t>
  </si>
  <si>
    <t>support</t>
  </si>
  <si>
    <t>ky lottery</t>
  </si>
  <si>
    <t>state and federal surplus auction</t>
  </si>
  <si>
    <t>computational algebraic geometry</t>
  </si>
  <si>
    <t>driverslicence</t>
  </si>
  <si>
    <t>schlumberger</t>
  </si>
  <si>
    <t>cookbook pd</t>
  </si>
  <si>
    <t>cefazolin</t>
  </si>
  <si>
    <t>policeofficer</t>
  </si>
  <si>
    <t>serbia mining</t>
  </si>
  <si>
    <t>write-up</t>
  </si>
  <si>
    <t>thinking</t>
  </si>
  <si>
    <t>starting</t>
  </si>
  <si>
    <t>jk rowling</t>
  </si>
  <si>
    <t>mortgage calculator</t>
  </si>
  <si>
    <t>yoga</t>
  </si>
  <si>
    <t>john f. kerry</t>
  </si>
  <si>
    <t>free television</t>
  </si>
  <si>
    <t>substance abuse</t>
  </si>
  <si>
    <t>weight gain after college</t>
  </si>
  <si>
    <t>taxation department</t>
  </si>
  <si>
    <t>john kennedy</t>
  </si>
  <si>
    <t>sexy girls</t>
  </si>
  <si>
    <t>cesena distributing co.</t>
  </si>
  <si>
    <t>safe driving</t>
  </si>
  <si>
    <t>iceberg</t>
  </si>
  <si>
    <t>m. pneumoniae</t>
  </si>
  <si>
    <t>jpss cost</t>
  </si>
  <si>
    <t>equilibrium - film</t>
  </si>
  <si>
    <t>rent assistance</t>
  </si>
  <si>
    <t>promises</t>
  </si>
  <si>
    <t>travel to canada</t>
  </si>
  <si>
    <t>criminals</t>
  </si>
  <si>
    <t>smoking cigarettes</t>
  </si>
  <si>
    <t>rss feeds</t>
  </si>
  <si>
    <t>hud housing for sale</t>
  </si>
  <si>
    <t>submarine</t>
  </si>
  <si>
    <t>immigration departments</t>
  </si>
  <si>
    <t>climate</t>
  </si>
  <si>
    <t>eye</t>
  </si>
  <si>
    <t>fleet vehicle</t>
  </si>
  <si>
    <t>internet site</t>
  </si>
  <si>
    <t>cold sandwich recipes</t>
  </si>
  <si>
    <t>arizona death row</t>
  </si>
  <si>
    <t>loan agreement form</t>
  </si>
  <si>
    <t>congressmen</t>
  </si>
  <si>
    <t>media production specialist</t>
  </si>
  <si>
    <t>pictues offrance</t>
  </si>
  <si>
    <t>learn english</t>
  </si>
  <si>
    <t>mother</t>
  </si>
  <si>
    <t>copper mine april 6 2015</t>
  </si>
  <si>
    <t>activity</t>
  </si>
  <si>
    <t>fbi.gov</t>
  </si>
  <si>
    <t>form 2290</t>
  </si>
  <si>
    <t>stars and stripes newspaper</t>
  </si>
  <si>
    <t>food service</t>
  </si>
  <si>
    <t>backpack</t>
  </si>
  <si>
    <t>photo archive</t>
  </si>
  <si>
    <t>renting</t>
  </si>
  <si>
    <t>thaddeus stevens</t>
  </si>
  <si>
    <t>title 6</t>
  </si>
  <si>
    <t>pictures offrance</t>
  </si>
  <si>
    <t>free photos</t>
  </si>
  <si>
    <t>vaccine safety pdf</t>
  </si>
  <si>
    <t>rifle</t>
  </si>
  <si>
    <t>apple company</t>
  </si>
  <si>
    <t>gps</t>
  </si>
  <si>
    <t>cleaning</t>
  </si>
  <si>
    <t>hotels</t>
  </si>
  <si>
    <t>knight</t>
  </si>
  <si>
    <t>providing</t>
  </si>
  <si>
    <t>companies</t>
  </si>
  <si>
    <t>improve</t>
  </si>
  <si>
    <t>probation officer in tucson arizona</t>
  </si>
  <si>
    <t>confederate flag debate</t>
  </si>
  <si>
    <t>941 form</t>
  </si>
  <si>
    <t>georgia.gov</t>
  </si>
  <si>
    <t>biomedical technician</t>
  </si>
  <si>
    <t>wic</t>
  </si>
  <si>
    <t>national security strategy</t>
  </si>
  <si>
    <t>passport services</t>
  </si>
  <si>
    <t>us immigration information officer</t>
  </si>
  <si>
    <t>bullying children</t>
  </si>
  <si>
    <t>porn video</t>
  </si>
  <si>
    <t>social exchange theory</t>
  </si>
  <si>
    <t>fetus</t>
  </si>
  <si>
    <t>pardon deportation</t>
  </si>
  <si>
    <t>education fellowships</t>
  </si>
  <si>
    <t>dealing with an aggressive driver</t>
  </si>
  <si>
    <t>337-ta-860</t>
  </si>
  <si>
    <t>utilizing</t>
  </si>
  <si>
    <t>22-1995</t>
  </si>
  <si>
    <t>status case</t>
  </si>
  <si>
    <t>airline compensation</t>
  </si>
  <si>
    <t>photographs</t>
  </si>
  <si>
    <t>iran deal</t>
  </si>
  <si>
    <t>jobs in immigration agencies</t>
  </si>
  <si>
    <t>states with death row</t>
  </si>
  <si>
    <t>florida death row</t>
  </si>
  <si>
    <t>fire truck for sale</t>
  </si>
  <si>
    <t>un claimed money</t>
  </si>
  <si>
    <t>drone</t>
  </si>
  <si>
    <t>sexy</t>
  </si>
  <si>
    <t>investment</t>
  </si>
  <si>
    <t>military active personnel</t>
  </si>
  <si>
    <t>websites</t>
  </si>
  <si>
    <t>tricky remove</t>
  </si>
  <si>
    <t>mozilla download</t>
  </si>
  <si>
    <t>blueprints</t>
  </si>
  <si>
    <t>barrenwort</t>
  </si>
  <si>
    <t>smartphone apps</t>
  </si>
  <si>
    <t>lifestyle</t>
  </si>
  <si>
    <t>keeping</t>
  </si>
  <si>
    <t>process</t>
  </si>
  <si>
    <t>wal-mart register</t>
  </si>
  <si>
    <t>loginbutton</t>
  </si>
  <si>
    <t>clog skin</t>
  </si>
  <si>
    <t>cells</t>
  </si>
  <si>
    <t>additionally</t>
  </si>
  <si>
    <t>playing</t>
  </si>
  <si>
    <t>lose weight</t>
  </si>
  <si>
    <t>va hospital job</t>
  </si>
  <si>
    <t>graphics and photos</t>
  </si>
  <si>
    <t>training games</t>
  </si>
  <si>
    <t>marriage certificates</t>
  </si>
  <si>
    <t>precious metals</t>
  </si>
  <si>
    <t>lottery 2016 green card</t>
  </si>
  <si>
    <t>grants for individuals</t>
  </si>
  <si>
    <t>mg-3 machine gun</t>
  </si>
  <si>
    <t>josef stalin</t>
  </si>
  <si>
    <t>opponents progress</t>
  </si>
  <si>
    <t>schizophrenia and criminal</t>
  </si>
  <si>
    <t>bedbugs</t>
  </si>
  <si>
    <t>amr</t>
  </si>
  <si>
    <t>k9 policies</t>
  </si>
  <si>
    <t>senior citizen's resources</t>
  </si>
  <si>
    <t>water lily</t>
  </si>
  <si>
    <t>earthquakes</t>
  </si>
  <si>
    <t>where to file a complaint</t>
  </si>
  <si>
    <t>healthier eating</t>
  </si>
  <si>
    <t>squats</t>
  </si>
  <si>
    <t>cannabis</t>
  </si>
  <si>
    <t>social media will</t>
  </si>
  <si>
    <t>91st infantry division</t>
  </si>
  <si>
    <t>google military maps</t>
  </si>
  <si>
    <t>angel publishing</t>
  </si>
  <si>
    <t>weird goat</t>
  </si>
  <si>
    <t>prisoners</t>
  </si>
  <si>
    <t>social workers</t>
  </si>
  <si>
    <t>entomÃ³loga catherine</t>
  </si>
  <si>
    <t>tuskegee alabama</t>
  </si>
  <si>
    <t>leave comments</t>
  </si>
  <si>
    <t>crown point</t>
  </si>
  <si>
    <t>cars and trucks</t>
  </si>
  <si>
    <t>tuskegee institute alabama</t>
  </si>
  <si>
    <t>medline</t>
  </si>
  <si>
    <t>transportation security officer</t>
  </si>
  <si>
    <t>auctions by agency</t>
  </si>
  <si>
    <t>insurance regulators</t>
  </si>
  <si>
    <t>air marshal</t>
  </si>
  <si>
    <t>bmi calculator app</t>
  </si>
  <si>
    <t>rn nurse</t>
  </si>
  <si>
    <t>enola gay</t>
  </si>
  <si>
    <t>environmental actions</t>
  </si>
  <si>
    <t>meat sauce recipes</t>
  </si>
  <si>
    <t>medical care</t>
  </si>
  <si>
    <t>wellness</t>
  </si>
  <si>
    <t>native american indian contributions</t>
  </si>
  <si>
    <t>occupational health and safety</t>
  </si>
  <si>
    <t>registered nurse dallas texas</t>
  </si>
  <si>
    <t>sea level rise</t>
  </si>
  <si>
    <t>consumer financial protection bureau</t>
  </si>
  <si>
    <t>improved</t>
  </si>
  <si>
    <t>astrological 'governing</t>
  </si>
  <si>
    <t>drivers permit</t>
  </si>
  <si>
    <t>security guards</t>
  </si>
  <si>
    <t>nest</t>
  </si>
  <si>
    <t>passport name change</t>
  </si>
  <si>
    <t>free credit report on eqquifax</t>
  </si>
  <si>
    <t>sustain</t>
  </si>
  <si>
    <t>cut of date 2004 feb</t>
  </si>
  <si>
    <t>coloring pages</t>
  </si>
  <si>
    <t>variety</t>
  </si>
  <si>
    <t>forest</t>
  </si>
  <si>
    <t>lien wavier</t>
  </si>
  <si>
    <t>exercises</t>
  </si>
  <si>
    <t>three branches of government</t>
  </si>
  <si>
    <t>routine</t>
  </si>
  <si>
    <t>scoliosis</t>
  </si>
  <si>
    <t>federal employee phone directory</t>
  </si>
  <si>
    <t>household income</t>
  </si>
  <si>
    <t>executed offenders</t>
  </si>
  <si>
    <t>customers</t>
  </si>
  <si>
    <t>frank lloyd wright</t>
  </si>
  <si>
    <t>start preparing</t>
  </si>
  <si>
    <t>registered nurse fresno ca</t>
  </si>
  <si>
    <t>senior citizens benefits</t>
  </si>
  <si>
    <t>epa-registered fungicide</t>
  </si>
  <si>
    <t>bean burrito recipes</t>
  </si>
  <si>
    <t>heritage &amp; historic preservation</t>
  </si>
  <si>
    <t>loginbuttoncontainer</t>
  </si>
  <si>
    <t>soviet premier josef stalin</t>
  </si>
  <si>
    <t>indiana lottery</t>
  </si>
  <si>
    <t>grants for buying a car</t>
  </si>
  <si>
    <t>surplus fire apparatus</t>
  </si>
  <si>
    <t>homeless veterans</t>
  </si>
  <si>
    <t>dla</t>
  </si>
  <si>
    <t>direct deposit form</t>
  </si>
  <si>
    <t>coppa</t>
  </si>
  <si>
    <t>registration fees</t>
  </si>
  <si>
    <t>stars and strips newspaper</t>
  </si>
  <si>
    <t>listserv dod</t>
  </si>
  <si>
    <t>salsa recipes</t>
  </si>
  <si>
    <t>emergency operations</t>
  </si>
  <si>
    <t>yosemite</t>
  </si>
  <si>
    <t>lorie r groleau</t>
  </si>
  <si>
    <t>sf-15</t>
  </si>
  <si>
    <t>lyndon johnson</t>
  </si>
  <si>
    <t>personal information sharing</t>
  </si>
  <si>
    <t>direct deposit site:www.benefits.va.gov</t>
  </si>
  <si>
    <t>darpa</t>
  </si>
  <si>
    <t>visa bulletin september 2015</t>
  </si>
  <si>
    <t>charlotte meck pd</t>
  </si>
  <si>
    <t>financial assistance for individuals</t>
  </si>
  <si>
    <t>coconut rhino beetle</t>
  </si>
  <si>
    <t>wildfire</t>
  </si>
  <si>
    <t>jumperz.mywapblog.com</t>
  </si>
  <si>
    <t>smoking in cars</t>
  </si>
  <si>
    <t>planned parenthood</t>
  </si>
  <si>
    <t>darth vader</t>
  </si>
  <si>
    <t>hartsfield</t>
  </si>
  <si>
    <t>fireworks laws</t>
  </si>
  <si>
    <t>first signs of pregnancy</t>
  </si>
  <si>
    <t>missouri dps</t>
  </si>
  <si>
    <t>video clips on dolphins</t>
  </si>
  <si>
    <t>danger</t>
  </si>
  <si>
    <t>order of protection in utah</t>
  </si>
  <si>
    <t>miami florida</t>
  </si>
  <si>
    <t>frequently</t>
  </si>
  <si>
    <t>radiogovstations</t>
  </si>
  <si>
    <t>homesteading</t>
  </si>
  <si>
    <t>marion county courthouse</t>
  </si>
  <si>
    <t>teen obesity</t>
  </si>
  <si>
    <t>utilize</t>
  </si>
  <si>
    <t>katrina</t>
  </si>
  <si>
    <t>workout</t>
  </si>
  <si>
    <t>driving jobs</t>
  </si>
  <si>
    <t>index.php?option</t>
  </si>
  <si>
    <t>read the hunger games</t>
  </si>
  <si>
    <t>it jobs</t>
  </si>
  <si>
    <t>inspector general</t>
  </si>
  <si>
    <t>legislation</t>
  </si>
  <si>
    <t>heather elizabeth gilbert (coons)</t>
  </si>
  <si>
    <t>you tube</t>
  </si>
  <si>
    <t>emerging contaminants</t>
  </si>
  <si>
    <t>doctors</t>
  </si>
  <si>
    <t>xi jinping</t>
  </si>
  <si>
    <t>home repair grant's</t>
  </si>
  <si>
    <t>dv-2017</t>
  </si>
  <si>
    <t>strategy</t>
  </si>
  <si>
    <t>itsm service catalog</t>
  </si>
  <si>
    <t>industrial mechanic/welder</t>
  </si>
  <si>
    <t>calories</t>
  </si>
  <si>
    <t>free graphics</t>
  </si>
  <si>
    <t>masquerade ball</t>
  </si>
  <si>
    <t>perform</t>
  </si>
  <si>
    <t>driver</t>
  </si>
  <si>
    <t>dresses for a wedding</t>
  </si>
  <si>
    <t>wanted minnesota</t>
  </si>
  <si>
    <t>shelving</t>
  </si>
  <si>
    <t>caution</t>
  </si>
  <si>
    <t>celebrity arrest</t>
  </si>
  <si>
    <t>crocheting</t>
  </si>
  <si>
    <t>creativity ppt</t>
  </si>
  <si>
    <t>fbi valt</t>
  </si>
  <si>
    <t>federal spending</t>
  </si>
  <si>
    <t>chris mcdonald pa</t>
  </si>
  <si>
    <t>herb and spice use</t>
  </si>
  <si>
    <t>cheap ray</t>
  </si>
  <si>
    <t>how long to keep household documents</t>
  </si>
  <si>
    <t>halloween wedding invitations</t>
  </si>
  <si>
    <t>california la</t>
  </si>
  <si>
    <t>question</t>
  </si>
  <si>
    <t>lion video clips</t>
  </si>
  <si>
    <t>pdf dostoevsky the grand inquisitor</t>
  </si>
  <si>
    <t>bridge tolls</t>
  </si>
  <si>
    <t>real estate alabama</t>
  </si>
  <si>
    <t>rss feed</t>
  </si>
  <si>
    <t>souvenir pin</t>
  </si>
  <si>
    <t>time management ppt</t>
  </si>
  <si>
    <t>verizon refunds for nebraska</t>
  </si>
  <si>
    <t>newspaper</t>
  </si>
  <si>
    <t>internet security</t>
  </si>
  <si>
    <t>user-friendly</t>
  </si>
  <si>
    <t>3aw8j</t>
  </si>
  <si>
    <t>prayer in public schools</t>
  </si>
  <si>
    <t>industrial robotics</t>
  </si>
  <si>
    <t>cannon eos 40d</t>
  </si>
  <si>
    <t>physicians</t>
  </si>
  <si>
    <t>national zoo</t>
  </si>
  <si>
    <t>use tax laws</t>
  </si>
  <si>
    <t>cert</t>
  </si>
  <si>
    <t>united states code</t>
  </si>
  <si>
    <t>timeshare scams</t>
  </si>
  <si>
    <t>tanks</t>
  </si>
  <si>
    <t>survey</t>
  </si>
  <si>
    <t>credit check</t>
  </si>
  <si>
    <t>marrying an us citizen</t>
  </si>
  <si>
    <t>concerns pertaining</t>
  </si>
  <si>
    <t>find missing money</t>
  </si>
  <si>
    <t>telecommunications</t>
  </si>
  <si>
    <t>landscape</t>
  </si>
  <si>
    <t>consumer affairs</t>
  </si>
  <si>
    <t>secrete service</t>
  </si>
  <si>
    <t>rockfish habitat</t>
  </si>
  <si>
    <t>storm</t>
  </si>
  <si>
    <t>volcanic lightning</t>
  </si>
  <si>
    <t>same sex marriage 2015</t>
  </si>
  <si>
    <t>night</t>
  </si>
  <si>
    <t>financial aid</t>
  </si>
  <si>
    <t>nafta: a decade of success</t>
  </si>
  <si>
    <t>creating</t>
  </si>
  <si>
    <t>luke air force base</t>
  </si>
  <si>
    <t>free video games</t>
  </si>
  <si>
    <t>jobs in jacksonville fl</t>
  </si>
  <si>
    <t>success</t>
  </si>
  <si>
    <t>nonprofit</t>
  </si>
  <si>
    <t>jobs in indiana</t>
  </si>
  <si>
    <t>veterinary technology</t>
  </si>
  <si>
    <t>janitorial in new orleans la</t>
  </si>
  <si>
    <t>garage organized</t>
  </si>
  <si>
    <t>dv lottery 2017</t>
  </si>
  <si>
    <t>cnn news</t>
  </si>
  <si>
    <t>champ va site:va.gov</t>
  </si>
  <si>
    <t>observe</t>
  </si>
  <si>
    <t>regulation 301.6724-1</t>
  </si>
  <si>
    <t>microsoft</t>
  </si>
  <si>
    <t>penguin</t>
  </si>
  <si>
    <t>electroconvulsive therapy</t>
  </si>
  <si>
    <t>lighting</t>
  </si>
  <si>
    <t>electrical</t>
  </si>
  <si>
    <t>richard spect</t>
  </si>
  <si>
    <t>bird nest</t>
  </si>
  <si>
    <t>army line</t>
  </si>
  <si>
    <t>ds 260</t>
  </si>
  <si>
    <t>affordance pdf</t>
  </si>
  <si>
    <t>special education</t>
  </si>
  <si>
    <t>update gcims</t>
  </si>
  <si>
    <t>implore</t>
  </si>
  <si>
    <t>va medicare advantage plan</t>
  </si>
  <si>
    <t>gsaauctions</t>
  </si>
  <si>
    <t>architect</t>
  </si>
  <si>
    <t>concerns</t>
  </si>
  <si>
    <t>students casting a vote</t>
  </si>
  <si>
    <t>hiit workout</t>
  </si>
  <si>
    <t>harry truman</t>
  </si>
  <si>
    <t>family history</t>
  </si>
  <si>
    <t>storage</t>
  </si>
  <si>
    <t>tourism travel</t>
  </si>
  <si>
    <t>help with paying rent</t>
  </si>
  <si>
    <t>sports ministry</t>
  </si>
  <si>
    <t>carried carried</t>
  </si>
  <si>
    <t>sitec ii</t>
  </si>
  <si>
    <t>peanut</t>
  </si>
  <si>
    <t>medicare summary</t>
  </si>
  <si>
    <t>grants for a car</t>
  </si>
  <si>
    <t>252.227-7013</t>
  </si>
  <si>
    <t>minnow</t>
  </si>
  <si>
    <t>cheryl o. peebles</t>
  </si>
  <si>
    <t>inquiries</t>
  </si>
  <si>
    <t>windham township wyoming</t>
  </si>
  <si>
    <t>possess</t>
  </si>
  <si>
    <t>bernie sanders</t>
  </si>
  <si>
    <t>human resources manager</t>
  </si>
  <si>
    <t>how to become a u.s. citizen form</t>
  </si>
  <si>
    <t>pictures of france</t>
  </si>
  <si>
    <t>species</t>
  </si>
  <si>
    <t>parent</t>
  </si>
  <si>
    <t>ahntech north korea</t>
  </si>
  <si>
    <t>federal forms</t>
  </si>
  <si>
    <t>teen bullying</t>
  </si>
  <si>
    <t>executive office departments</t>
  </si>
  <si>
    <t>telephone cramming</t>
  </si>
  <si>
    <t>unclained funds</t>
  </si>
  <si>
    <t>va.gov</t>
  </si>
  <si>
    <t>all</t>
  </si>
  <si>
    <t>veterans identification card act 2015</t>
  </si>
  <si>
    <t>mechanical engineer</t>
  </si>
  <si>
    <t>jigsaw puzzles and games solar</t>
  </si>
  <si>
    <t>benavidez</t>
  </si>
  <si>
    <t>consumer</t>
  </si>
  <si>
    <t>equipment</t>
  </si>
  <si>
    <t>dallas</t>
  </si>
  <si>
    <t>gov</t>
  </si>
  <si>
    <t>dental program</t>
  </si>
  <si>
    <t>intensity</t>
  </si>
  <si>
    <t>fmshrc 105 c laches</t>
  </si>
  <si>
    <t>dunbar armored</t>
  </si>
  <si>
    <t>politics</t>
  </si>
  <si>
    <t>puzzles and games solar</t>
  </si>
  <si>
    <t>nashville tn</t>
  </si>
  <si>
    <t>leon trotsky</t>
  </si>
  <si>
    <t>lease agreement</t>
  </si>
  <si>
    <t>individuals living</t>
  </si>
  <si>
    <t>ohio continuing education</t>
  </si>
  <si>
    <t>income tax refund</t>
  </si>
  <si>
    <t>gmos and world hunger</t>
  </si>
  <si>
    <t>pasta recipes</t>
  </si>
  <si>
    <t>people meeting</t>
  </si>
  <si>
    <t>embryo</t>
  </si>
  <si>
    <t>tech jobs</t>
  </si>
  <si>
    <t>citizenship status</t>
  </si>
  <si>
    <t>telemarketing calling time restrictions</t>
  </si>
  <si>
    <t>children and youth services</t>
  </si>
  <si>
    <t>cas 9004-81-3</t>
  </si>
  <si>
    <t>video clips on wildlife</t>
  </si>
  <si>
    <t>air traffic control specialist</t>
  </si>
  <si>
    <t>air condition in schools of hawaii</t>
  </si>
  <si>
    <t>age of legal individual responsibility</t>
  </si>
  <si>
    <t>weed</t>
  </si>
  <si>
    <t>data entry</t>
  </si>
  <si>
    <t>alcatraz</t>
  </si>
  <si>
    <t>totally</t>
  </si>
  <si>
    <t>beauty lies</t>
  </si>
  <si>
    <t>decent income</t>
  </si>
  <si>
    <t>lepc and lackawanna</t>
  </si>
  <si>
    <t>Planned Parenthood</t>
  </si>
  <si>
    <t>possible government shutdown</t>
  </si>
  <si>
    <t>lottery 2017</t>
  </si>
  <si>
    <t>Donald Trump</t>
  </si>
  <si>
    <t>Hillary Clinton</t>
  </si>
  <si>
    <t>lepc</t>
  </si>
  <si>
    <t>john hancock</t>
  </si>
  <si>
    <t>concentrating</t>
  </si>
  <si>
    <t>corroded nail</t>
  </si>
  <si>
    <t>heart age</t>
  </si>
  <si>
    <t>main food</t>
  </si>
  <si>
    <t>egor</t>
  </si>
  <si>
    <t>benjamin rush</t>
  </si>
  <si>
    <t>vitamins</t>
  </si>
  <si>
    <t>conversion</t>
  </si>
  <si>
    <t>scams and frauds</t>
  </si>
  <si>
    <t>john jay</t>
  </si>
  <si>
    <t>credit report and scores</t>
  </si>
  <si>
    <t>halloween pictures</t>
  </si>
  <si>
    <t>free credit annual credit report</t>
  </si>
  <si>
    <t>on-line video</t>
  </si>
  <si>
    <t>spanish offer</t>
  </si>
  <si>
    <t>diversity visa 2017</t>
  </si>
  <si>
    <t>blog post</t>
  </si>
  <si>
    <t>healing arts</t>
  </si>
  <si>
    <t>john witherspoon</t>
  </si>
  <si>
    <t>arbitration</t>
  </si>
  <si>
    <t>healthy kitties</t>
  </si>
  <si>
    <t>human genome project</t>
  </si>
  <si>
    <t>researching candidates</t>
  </si>
  <si>
    <t>berry al fayette co</t>
  </si>
  <si>
    <t>lepc lackawanna</t>
  </si>
  <si>
    <t>fall color</t>
  </si>
  <si>
    <t>environmental justice</t>
  </si>
  <si>
    <t>thinking your pregnant when your not</t>
  </si>
  <si>
    <t>casino's</t>
  </si>
  <si>
    <t>prescriptions</t>
  </si>
  <si>
    <t>products -</t>
  </si>
  <si>
    <t>charles carroll</t>
  </si>
  <si>
    <t>john peter muhlenberg</t>
  </si>
  <si>
    <t>metabolism</t>
  </si>
  <si>
    <t>inmate locator federal prison system</t>
  </si>
  <si>
    <t>arthritis</t>
  </si>
  <si>
    <t>ipsum</t>
  </si>
  <si>
    <t>government shutdown</t>
  </si>
  <si>
    <t>icecream</t>
  </si>
  <si>
    <t>usa.gov fact sheet</t>
  </si>
  <si>
    <t>solar energy incentives</t>
  </si>
  <si>
    <t>tsunami</t>
  </si>
  <si>
    <t>close all page</t>
  </si>
  <si>
    <t>mice</t>
  </si>
  <si>
    <t>heart age calculator</t>
  </si>
  <si>
    <t>fettuccine</t>
  </si>
  <si>
    <t>coloring book</t>
  </si>
  <si>
    <t>unclaimed money william r roy</t>
  </si>
  <si>
    <t>bills passed in 2014</t>
  </si>
  <si>
    <t>coloring photos</t>
  </si>
  <si>
    <t>motor vehicle</t>
  </si>
  <si>
    <t>constitution day</t>
  </si>
  <si>
    <t>animal-assisted therapy</t>
  </si>
  <si>
    <t>manufacturer</t>
  </si>
  <si>
    <t>socialsecurity.gov/.fed/ihop</t>
  </si>
  <si>
    <t>traffic signs</t>
  </si>
  <si>
    <t>lackawanna</t>
  </si>
  <si>
    <t>laws and regulations</t>
  </si>
  <si>
    <t>image gallery</t>
  </si>
  <si>
    <t>time travel</t>
  </si>
  <si>
    <t>electrical engineer</t>
  </si>
  <si>
    <t>businesses and non profits</t>
  </si>
  <si>
    <t>centerpieces masquerade halloween</t>
  </si>
  <si>
    <t>photo library</t>
  </si>
  <si>
    <t>population of greenville nc in 2010</t>
  </si>
  <si>
    <t>pictures of the earth</t>
  </si>
  <si>
    <t>cross</t>
  </si>
  <si>
    <t>stars and strips news paper</t>
  </si>
  <si>
    <t>deception warfare covert 2000</t>
  </si>
  <si>
    <t>inmate locator ny state</t>
  </si>
  <si>
    <t>dv2017</t>
  </si>
  <si>
    <t>cutting fat</t>
  </si>
  <si>
    <t>johnny j smith alaska</t>
  </si>
  <si>
    <t>administrative agencies</t>
  </si>
  <si>
    <t>national guard and posse comitatus</t>
  </si>
  <si>
    <t>preschool children</t>
  </si>
  <si>
    <t>charlotte nc</t>
  </si>
  <si>
    <t>drunk driving</t>
  </si>
  <si>
    <t>djamaricamara.cam</t>
  </si>
  <si>
    <t>foreclosures list</t>
  </si>
  <si>
    <t>college costs</t>
  </si>
  <si>
    <t>jonathan trumbull sr</t>
  </si>
  <si>
    <t>patriot day</t>
  </si>
  <si>
    <t>dallas texas jobs</t>
  </si>
  <si>
    <t>blackrock and health insurance</t>
  </si>
  <si>
    <t>prosthetic</t>
  </si>
  <si>
    <t>administrative agency</t>
  </si>
  <si>
    <t>pope francis</t>
  </si>
  <si>
    <t>house minority leader</t>
  </si>
  <si>
    <t>senior assistance</t>
  </si>
  <si>
    <t>photos syrian refugees</t>
  </si>
  <si>
    <t>teleworking</t>
  </si>
  <si>
    <t>apollo 13</t>
  </si>
  <si>
    <t>fibromyalgia</t>
  </si>
  <si>
    <t>pope</t>
  </si>
  <si>
    <t>consumer product laws</t>
  </si>
  <si>
    <t>hiring experienced</t>
  </si>
  <si>
    <t>illustration nps</t>
  </si>
  <si>
    <t>program management</t>
  </si>
  <si>
    <t>power of attorney: texas</t>
  </si>
  <si>
    <t>senate minority leader</t>
  </si>
  <si>
    <t>list of free regulation z books</t>
  </si>
  <si>
    <t>truck driver</t>
  </si>
  <si>
    <t>sunshine</t>
  </si>
  <si>
    <t>problem oriented policing</t>
  </si>
  <si>
    <t>template-profile.php</t>
  </si>
  <si>
    <t>fact sheet</t>
  </si>
  <si>
    <t>unsolved murders missouri</t>
  </si>
  <si>
    <t>environmental policy</t>
  </si>
  <si>
    <t>movie</t>
  </si>
  <si>
    <t>usa.gov site:www.va.gov/opa</t>
  </si>
  <si>
    <t>us air force</t>
  </si>
  <si>
    <t>start a business</t>
  </si>
  <si>
    <t>capital of my state</t>
  </si>
  <si>
    <t>parship</t>
  </si>
  <si>
    <t>contracts for transient alerts</t>
  </si>
  <si>
    <t>reality tv</t>
  </si>
  <si>
    <t>emille hershe</t>
  </si>
  <si>
    <t>help with workers compsetion insurance</t>
  </si>
  <si>
    <t>zero reject</t>
  </si>
  <si>
    <t>the gardens on spring creek</t>
  </si>
  <si>
    <t>tille 18</t>
  </si>
  <si>
    <t>wv family support program</t>
  </si>
  <si>
    <t>sex offender modification</t>
  </si>
  <si>
    <t>close</t>
  </si>
  <si>
    <t>garcinia canbogia</t>
  </si>
  <si>
    <t>medicine wheel</t>
  </si>
  <si>
    <t>cybersecurity</t>
  </si>
  <si>
    <t>power of attorney booklet</t>
  </si>
  <si>
    <t>preparedness</t>
  </si>
  <si>
    <t>september 11 2001 anniversary</t>
  </si>
  <si>
    <t>batteries</t>
  </si>
  <si>
    <t>spanish publications</t>
  </si>
  <si>
    <t>initiative</t>
  </si>
  <si>
    <t>chicago manual of style mla apa</t>
  </si>
  <si>
    <t>natural gas</t>
  </si>
  <si>
    <t>doctor and patient</t>
  </si>
  <si>
    <t>dollar bill</t>
  </si>
  <si>
    <t>graphic designer</t>
  </si>
  <si>
    <t>funeral</t>
  </si>
  <si>
    <t>bhutan</t>
  </si>
  <si>
    <t>national archives</t>
  </si>
  <si>
    <t>fire truck sales</t>
  </si>
  <si>
    <t>owed money</t>
  </si>
  <si>
    <t>reality television</t>
  </si>
  <si>
    <t>early telephone</t>
  </si>
  <si>
    <t>selenocysteine</t>
  </si>
  <si>
    <t>senior resources</t>
  </si>
  <si>
    <t>e-gor</t>
  </si>
  <si>
    <t>electricians</t>
  </si>
  <si>
    <t>discounts</t>
  </si>
  <si>
    <t>research</t>
  </si>
  <si>
    <t>label</t>
  </si>
  <si>
    <t>alaska state flag</t>
  </si>
  <si>
    <t>help for difficult financial times</t>
  </si>
  <si>
    <t>census and enter or update</t>
  </si>
  <si>
    <t>federal advisory committees</t>
  </si>
  <si>
    <t>special agent</t>
  </si>
  <si>
    <t>feeling</t>
  </si>
  <si>
    <t>disability payments</t>
  </si>
  <si>
    <t>voting system</t>
  </si>
  <si>
    <t>unpronounceable names</t>
  </si>
  <si>
    <t>unclaimed money databases</t>
  </si>
  <si>
    <t>jack skellington</t>
  </si>
  <si>
    <t>software web browser download microsoft</t>
  </si>
  <si>
    <t>catherine charboneau</t>
  </si>
  <si>
    <t>contract awards</t>
  </si>
  <si>
    <t>toddlers</t>
  </si>
  <si>
    <t>how to change my maiden name</t>
  </si>
  <si>
    <t>contracts for bid construction</t>
  </si>
  <si>
    <t>meeting</t>
  </si>
  <si>
    <t>fbi canadian</t>
  </si>
  <si>
    <t>glyphosate residues in food</t>
  </si>
  <si>
    <t>removal of lipomas procedure</t>
  </si>
  <si>
    <t>nist</t>
  </si>
  <si>
    <t>e-cigarette</t>
  </si>
  <si>
    <t>policies</t>
  </si>
  <si>
    <t>gun control in california</t>
  </si>
  <si>
    <t>auctions colorado</t>
  </si>
  <si>
    <t>languages</t>
  </si>
  <si>
    <t>arabic interpreter</t>
  </si>
  <si>
    <t>adhd interventions</t>
  </si>
  <si>
    <t>702(j)</t>
  </si>
  <si>
    <t>running</t>
  </si>
  <si>
    <t>us embassy</t>
  </si>
  <si>
    <t>local</t>
  </si>
  <si>
    <t>video galleries</t>
  </si>
  <si>
    <t>services and information</t>
  </si>
  <si>
    <t>oklahoma snake oil</t>
  </si>
  <si>
    <t>wregtv</t>
  </si>
  <si>
    <t>jeep military for sale</t>
  </si>
  <si>
    <t>stagl</t>
  </si>
  <si>
    <t>house majority whip</t>
  </si>
  <si>
    <t>competition</t>
  </si>
  <si>
    <t>healthy kittens</t>
  </si>
  <si>
    <t>foreign service</t>
  </si>
  <si>
    <t>safety slogans</t>
  </si>
  <si>
    <t>stress management</t>
  </si>
  <si>
    <t>us senate</t>
  </si>
  <si>
    <t>violence</t>
  </si>
  <si>
    <t>prohibition</t>
  </si>
  <si>
    <t>african american health</t>
  </si>
  <si>
    <t>emile hirsch</t>
  </si>
  <si>
    <t>social security information</t>
  </si>
  <si>
    <t>bankruptcy court</t>
  </si>
  <si>
    <t>state-level grants</t>
  </si>
  <si>
    <t>fdsys</t>
  </si>
  <si>
    <t>credit counseling- fl</t>
  </si>
  <si>
    <t>benifits.gov</t>
  </si>
  <si>
    <t>bankruptcy 643-54-4741 12/23/1983</t>
  </si>
  <si>
    <t>shutdown 2015</t>
  </si>
  <si>
    <t>starting a business</t>
  </si>
  <si>
    <t>special courts</t>
  </si>
  <si>
    <t>family fun</t>
  </si>
  <si>
    <t>who</t>
  </si>
  <si>
    <t>consumer protection agency</t>
  </si>
  <si>
    <t>reinforcement schedules</t>
  </si>
  <si>
    <t>prisons</t>
  </si>
  <si>
    <t>drone warfare</t>
  </si>
  <si>
    <t>dept of justice forms</t>
  </si>
  <si>
    <t>galaxy</t>
  </si>
  <si>
    <t>computer virus protection</t>
  </si>
  <si>
    <t>workplace violence</t>
  </si>
  <si>
    <t>microfinance</t>
  </si>
  <si>
    <t>adrianne bunting</t>
  </si>
  <si>
    <t>prepared</t>
  </si>
  <si>
    <t>miami fl</t>
  </si>
  <si>
    <t>lisa ruth moore</t>
  </si>
  <si>
    <t>justice for germans</t>
  </si>
  <si>
    <t>typically</t>
  </si>
  <si>
    <t>oig</t>
  </si>
  <si>
    <t>woman</t>
  </si>
  <si>
    <t>Formula for Group</t>
  </si>
  <si>
    <t>sumif(A:A,"*login*",C:C)</t>
  </si>
  <si>
    <t>sumif(A:A,"*affordable*",C:C)+sumif(A:A,"*obama care*",C:C)+sumif(A:A,"*obamacare*",C:C)+sumif(A:A,"aca",C:C)+sumif(A:A,"*marketplace*",C:C)+sumif(A:A,"*health insurance*",C:C)+sumif(A:A,"*health care*",C:C)</t>
  </si>
  <si>
    <t>sumif(A:A,"*age of consent*",C:C)</t>
  </si>
  <si>
    <t>sumif(A:A,"*alien*",C:C)+sumif(A:A,"*area 51*",C:C)+sumif(A:A,"*ufo*",C:C)</t>
  </si>
  <si>
    <t>sumif(A:A,"*auction*",C:C)+sumif(A:A,"*sale*",C:C)</t>
  </si>
  <si>
    <t>sumif(A:A,"*bmi*",C:C)</t>
  </si>
  <si>
    <t>sumif(A:A,"*address*",C:C)</t>
  </si>
  <si>
    <t>sumif(A:A,"*christmas*",C:C)</t>
  </si>
  <si>
    <t>sumif(A:A,"*consumer action handbook*",C:C)</t>
  </si>
  <si>
    <t>sumif(A:A,"*credit score*",C:C)+sumif(A:A,"*credit report*",C:C)</t>
  </si>
  <si>
    <t>sumif(A:A,"*death penalty*",C:C)+sumif(A:A,"*execution*",C:C)+sumif(A:A,"*executed*",C:C)+sumif(A:A,"*last meal*",C:C)+sumif(A:A,"*capital punishment*",C:C)</t>
  </si>
  <si>
    <t>sumif(A:A,"*dv*",C:C)+sumif(A:A,"*diversity visa*",C:C)+sumif(A:A,"green card lottery",C:C)+sumif(A:A,"lottery 2014",C:C)+sumif(A:A,"lottery 2015",C:C)+sumif(A:A,"lottery 2016",C:C)</t>
  </si>
  <si>
    <t>sumif(A:A,"*dual citizenship*",C:C)</t>
  </si>
  <si>
    <t>sumif(A:A,"*ebola*",C:C)</t>
  </si>
  <si>
    <t>sumif(A:A,"*fafsa*",C:C)</t>
  </si>
  <si>
    <t>sumif(A:A,"*stamps*",C:C)+sumif(A:A,"*usda*",C:C)+sumif(A:A,"*wic*",C:C)+sumif(A:A,"*snap*",C:C)+sumif(A:A,"*ebt*",C:C)</t>
  </si>
  <si>
    <t>sumif(A:A,"*form*",C:C)+sumif(A:A,"*dd214*",C:C)</t>
  </si>
  <si>
    <t>sumif(A:A,"*garcinia*",C:C)</t>
  </si>
  <si>
    <t>sumif(A:A,"*governor*",C:C)</t>
  </si>
  <si>
    <t>sumif(A:A,"*grant*",C:C)+sumif(A:A,"*benefit*",C:C)+sumif(A:A,"*free money*",C:C)</t>
  </si>
  <si>
    <t>sumif(A:A,"*halloween*",C:C)</t>
  </si>
  <si>
    <t>herbalife</t>
  </si>
  <si>
    <t>sumif(A:A,"*herbalife*",C:C)+sumif(A:A,"*herballife*",C:C)</t>
  </si>
  <si>
    <t>sumif(A:A,"*immigration*",C:C)+sumif(A:A,"*visa*",C:C)+sumif(A:A,"*dv*",C:C)+sumif(A:A,"green card",C:C)</t>
  </si>
  <si>
    <t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t>
  </si>
  <si>
    <t>sumif(A:A,"isis",C:C)+sumif(A:A,"isil",C:C)+sumif(A:A,"islamic state",C:C)</t>
  </si>
  <si>
    <t>sumif(A:A,"*job*",C:C)+sumif(A:A,"*career*",C:C)+sumif(A:A,"*employment*",C:C)</t>
  </si>
  <si>
    <t>July 4th</t>
  </si>
  <si>
    <t>sumif(A:A,"*fourth of july*",C:C)+sumif(A:A,"*4th of july*",C:C)</t>
  </si>
  <si>
    <t>sumif(A:A,"*medicare*",C:C)</t>
  </si>
  <si>
    <t>sumif(A:A,"*year*",C:C)</t>
  </si>
  <si>
    <t>sumif(A:A,"*official language*",C:C)</t>
  </si>
  <si>
    <t>sumif(A:A,"*passport*",C:C)</t>
  </si>
  <si>
    <t>sumif(A:A,"*puzzle*",C:C)+sumif(A:A,"*games*",C:C)</t>
  </si>
  <si>
    <t>sumif(A:A,"*saving*",C:C)</t>
  </si>
  <si>
    <t>sumif(A:A,"*social security*",C:C)+sumif(A:A,"*ssi*",C:C)+sumif(A:A,"ssa",C:C)</t>
  </si>
  <si>
    <t>sumif(A:A,"*thanksgiving*",C:C)</t>
  </si>
  <si>
    <t>sumif(A:A,"*tsa job*",C:C)+sumif(A:A,"*tso*",C:C)</t>
  </si>
  <si>
    <t>sumif(A:A,"*unclaimed*",C:C)+sumif(A:A,"*lost money*",C:C)+sumif(A:A,"*money owed to me*",C:C)+sumif(A:A,"*missing money*",C:C)</t>
  </si>
  <si>
    <t>sumif(A:A,"*usps complaint*",C:C)</t>
  </si>
  <si>
    <t>sumif(A:A,"*vital*",C:C)+sumif(A:A,"*birth*",C:C)+sumif(A:A,"*marriage*",C:C)+sumif(A:A,"*divorce*",C:C)+sumif(A:A,"*death*",C:C)</t>
  </si>
  <si>
    <t>sumif(A:A,"*vote*",C:C)+sumif(A:A,"*voting*",C:C)+sumif(A:A,"*election*",C:C)</t>
  </si>
  <si>
    <t>sumif(A:A,"*w4*",C:C)+sumif(A:A,"*w-4*",C:C)</t>
  </si>
  <si>
    <t>sumif(A:A,"*weather*",C:C)</t>
  </si>
  <si>
    <t>sumif(A:A,"*wind energy*",C:C)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</si>
</sst>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###############"/>
    <numFmt numFmtId="165" formatCode="0.0%"/>
    <numFmt numFmtId="168" formatCode="_(* #,##0_);_(* \(#,##0\);_(* &quot;-&quot;??_);_(@_)"/>
  </numFmts>
  <fonts count="18" x14ac:knownFonts="1">
    <font>
      <sz val="10"/>
      <color rgb="FF000000"/>
      <name val="Arial"/>
    </font>
    <font>
      <sz val="10"/>
      <name val="Arial"/>
    </font>
    <font>
      <sz val="10"/>
      <color rgb="FF222222"/>
      <name val="Arial"/>
    </font>
    <font>
      <sz val="10"/>
      <color rgb="FF222222"/>
      <name val="Arial"/>
    </font>
    <font>
      <u/>
      <sz val="10"/>
      <color rgb="FF0000FF"/>
      <name val="Arial"/>
    </font>
    <font>
      <b/>
      <sz val="10"/>
      <name val="Arial"/>
    </font>
    <font>
      <sz val="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trike/>
      <sz val="10"/>
      <name val="Arial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7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3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3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1" fillId="0" borderId="0" xfId="0" applyFont="1" applyAlignment="1"/>
    <xf numFmtId="3" fontId="6" fillId="2" borderId="0" xfId="0" applyNumberFormat="1" applyFont="1" applyFill="1" applyAlignment="1">
      <alignment wrapText="1"/>
    </xf>
    <xf numFmtId="0" fontId="7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9" fontId="8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3" fontId="3" fillId="2" borderId="0" xfId="0" applyNumberFormat="1" applyFont="1" applyFill="1" applyAlignment="1">
      <alignment horizontal="right" wrapText="1"/>
    </xf>
    <xf numFmtId="0" fontId="10" fillId="0" borderId="0" xfId="0" applyFont="1" applyAlignment="1"/>
    <xf numFmtId="14" fontId="1" fillId="0" borderId="0" xfId="0" applyNumberFormat="1" applyFont="1" applyAlignment="1"/>
    <xf numFmtId="3" fontId="1" fillId="0" borderId="0" xfId="0" applyNumberFormat="1" applyFont="1" applyAlignment="1">
      <alignment wrapText="1"/>
    </xf>
    <xf numFmtId="3" fontId="11" fillId="0" borderId="0" xfId="0" applyNumberFormat="1" applyFont="1" applyAlignment="1"/>
    <xf numFmtId="3" fontId="12" fillId="0" borderId="0" xfId="0" applyNumberFormat="1" applyFont="1" applyAlignment="1"/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12" fillId="0" borderId="0" xfId="0" applyNumberFormat="1" applyFont="1" applyAlignment="1"/>
    <xf numFmtId="3" fontId="1" fillId="0" borderId="0" xfId="0" applyNumberFormat="1" applyFont="1" applyAlignment="1"/>
    <xf numFmtId="3" fontId="13" fillId="0" borderId="0" xfId="0" applyNumberFormat="1" applyFont="1" applyAlignment="1"/>
    <xf numFmtId="0" fontId="1" fillId="0" borderId="0" xfId="0" applyFont="1" applyAlignment="1">
      <alignment wrapText="1"/>
    </xf>
    <xf numFmtId="0" fontId="12" fillId="0" borderId="0" xfId="0" applyFont="1" applyAlignment="1"/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wrapText="1"/>
    </xf>
    <xf numFmtId="165" fontId="12" fillId="0" borderId="0" xfId="0" applyNumberFormat="1" applyFont="1" applyAlignment="1"/>
    <xf numFmtId="10" fontId="1" fillId="0" borderId="0" xfId="0" applyNumberFormat="1" applyFont="1" applyAlignment="1"/>
    <xf numFmtId="165" fontId="1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165" fontId="1" fillId="0" borderId="0" xfId="0" applyNumberFormat="1" applyFont="1" applyAlignment="1"/>
    <xf numFmtId="10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16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3" borderId="0" xfId="0" applyFont="1" applyFill="1" applyAlignment="1">
      <alignment wrapText="1"/>
    </xf>
    <xf numFmtId="168" fontId="1" fillId="0" borderId="0" xfId="1" applyNumberFormat="1" applyFont="1" applyAlignment="1">
      <alignment wrapText="1"/>
    </xf>
    <xf numFmtId="168" fontId="0" fillId="0" borderId="0" xfId="1" applyNumberFormat="1" applyFont="1" applyAlignment="1">
      <alignment wrapText="1"/>
    </xf>
    <xf numFmtId="0" fontId="0" fillId="0" borderId="0" xfId="0"/>
  </cellXfs>
  <cellStyles count="2">
    <cellStyle name="Comma" xfId="1" builtinId="3"/>
    <cellStyle name="Normal" xfId="0" builtinId="0"/>
  </cellStyles>
  <dxfs count="2"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Top 5 Query Groups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'FY15 Summary'!$A$2</c:f>
              <c:strCache>
                <c:ptCount val="1"/>
                <c:pt idx="0">
                  <c:v>jobs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'FY15 Summary'!$D$1:$P$1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'FY15 Summary'!$D$2:$P$2</c:f>
              <c:numCache>
                <c:formatCode>#,##0</c:formatCode>
                <c:ptCount val="13"/>
                <c:pt idx="0">
                  <c:v>6779</c:v>
                </c:pt>
                <c:pt idx="1">
                  <c:v>5746</c:v>
                </c:pt>
                <c:pt idx="2">
                  <c:v>5395</c:v>
                </c:pt>
                <c:pt idx="3">
                  <c:v>7525</c:v>
                </c:pt>
                <c:pt idx="4">
                  <c:v>6339</c:v>
                </c:pt>
                <c:pt idx="5">
                  <c:v>6081</c:v>
                </c:pt>
                <c:pt idx="6">
                  <c:v>5158</c:v>
                </c:pt>
                <c:pt idx="7">
                  <c:v>6550</c:v>
                </c:pt>
                <c:pt idx="8">
                  <c:v>5355</c:v>
                </c:pt>
                <c:pt idx="9">
                  <c:v>2285</c:v>
                </c:pt>
                <c:pt idx="10">
                  <c:v>2537</c:v>
                </c:pt>
                <c:pt idx="11">
                  <c:v>1655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'FY15 Summary'!$A$3</c:f>
              <c:strCache>
                <c:ptCount val="1"/>
                <c:pt idx="0">
                  <c:v>IRS and taxes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'FY15 Summary'!$D$1:$P$1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'FY15 Summary'!$D$3:$P$3</c:f>
              <c:numCache>
                <c:formatCode>#,##0</c:formatCode>
                <c:ptCount val="13"/>
                <c:pt idx="0">
                  <c:v>1588</c:v>
                </c:pt>
                <c:pt idx="1">
                  <c:v>1492</c:v>
                </c:pt>
                <c:pt idx="2">
                  <c:v>1984</c:v>
                </c:pt>
                <c:pt idx="3">
                  <c:v>6577</c:v>
                </c:pt>
                <c:pt idx="4">
                  <c:v>10800</c:v>
                </c:pt>
                <c:pt idx="5">
                  <c:v>7415</c:v>
                </c:pt>
                <c:pt idx="6">
                  <c:v>6806</c:v>
                </c:pt>
                <c:pt idx="7">
                  <c:v>2912</c:v>
                </c:pt>
                <c:pt idx="8">
                  <c:v>2438</c:v>
                </c:pt>
                <c:pt idx="9">
                  <c:v>1834</c:v>
                </c:pt>
                <c:pt idx="10">
                  <c:v>1414</c:v>
                </c:pt>
                <c:pt idx="11">
                  <c:v>1010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'FY15 Summary'!$A$4</c:f>
              <c:strCache>
                <c:ptCount val="1"/>
                <c:pt idx="0">
                  <c:v>passports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'FY15 Summary'!$D$1:$P$1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'FY15 Summary'!$D$4:$P$4</c:f>
              <c:numCache>
                <c:formatCode>#,##0</c:formatCode>
                <c:ptCount val="13"/>
                <c:pt idx="0">
                  <c:v>2466</c:v>
                </c:pt>
                <c:pt idx="1">
                  <c:v>2200</c:v>
                </c:pt>
                <c:pt idx="2">
                  <c:v>2553</c:v>
                </c:pt>
                <c:pt idx="3">
                  <c:v>4736</c:v>
                </c:pt>
                <c:pt idx="4">
                  <c:v>5965</c:v>
                </c:pt>
                <c:pt idx="5">
                  <c:v>4617</c:v>
                </c:pt>
                <c:pt idx="6">
                  <c:v>4037</c:v>
                </c:pt>
                <c:pt idx="7">
                  <c:v>5638</c:v>
                </c:pt>
                <c:pt idx="8">
                  <c:v>4806</c:v>
                </c:pt>
                <c:pt idx="9">
                  <c:v>3665</c:v>
                </c:pt>
                <c:pt idx="10">
                  <c:v>2871</c:v>
                </c:pt>
                <c:pt idx="11">
                  <c:v>2298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'FY15 Summary'!$A$5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'FY15 Summary'!$D$1:$P$1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'FY15 Summary'!$D$5:$P$5</c:f>
              <c:numCache>
                <c:formatCode>#,##0</c:formatCode>
                <c:ptCount val="13"/>
                <c:pt idx="0">
                  <c:v>3400</c:v>
                </c:pt>
                <c:pt idx="1">
                  <c:v>2621</c:v>
                </c:pt>
                <c:pt idx="2">
                  <c:v>3666</c:v>
                </c:pt>
                <c:pt idx="3">
                  <c:v>3593</c:v>
                </c:pt>
                <c:pt idx="4">
                  <c:v>3919</c:v>
                </c:pt>
                <c:pt idx="5">
                  <c:v>3481</c:v>
                </c:pt>
                <c:pt idx="6">
                  <c:v>2563</c:v>
                </c:pt>
                <c:pt idx="7">
                  <c:v>3240</c:v>
                </c:pt>
                <c:pt idx="8">
                  <c:v>2914</c:v>
                </c:pt>
                <c:pt idx="9">
                  <c:v>2727</c:v>
                </c:pt>
                <c:pt idx="10">
                  <c:v>2521</c:v>
                </c:pt>
                <c:pt idx="11">
                  <c:v>1953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'FY15 Summary'!$A$6</c:f>
              <c:strCache>
                <c:ptCount val="1"/>
                <c:pt idx="0">
                  <c:v>immigration and citizenship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'FY15 Summary'!$D$1:$P$1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'FY15 Summary'!$D$6:$P$6</c:f>
              <c:numCache>
                <c:formatCode>#,##0</c:formatCode>
                <c:ptCount val="13"/>
                <c:pt idx="0">
                  <c:v>9352</c:v>
                </c:pt>
                <c:pt idx="1">
                  <c:v>3158</c:v>
                </c:pt>
                <c:pt idx="2">
                  <c:v>1359</c:v>
                </c:pt>
                <c:pt idx="3">
                  <c:v>2003</c:v>
                </c:pt>
                <c:pt idx="4">
                  <c:v>2302</c:v>
                </c:pt>
                <c:pt idx="5">
                  <c:v>1504</c:v>
                </c:pt>
                <c:pt idx="6">
                  <c:v>1553</c:v>
                </c:pt>
                <c:pt idx="7">
                  <c:v>4639</c:v>
                </c:pt>
                <c:pt idx="8">
                  <c:v>1403</c:v>
                </c:pt>
                <c:pt idx="9">
                  <c:v>985</c:v>
                </c:pt>
                <c:pt idx="10">
                  <c:v>1301</c:v>
                </c:pt>
                <c:pt idx="11">
                  <c:v>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9584"/>
        <c:axId val="77621120"/>
      </c:lineChart>
      <c:catAx>
        <c:axId val="776195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77621120"/>
        <c:crosses val="autoZero"/>
        <c:auto val="1"/>
        <c:lblAlgn val="ctr"/>
        <c:lblOffset val="100"/>
        <c:noMultiLvlLbl val="1"/>
      </c:catAx>
      <c:valAx>
        <c:axId val="77621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7619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USA.gov Searches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'FY15 Summary'!$D$41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'FY15 Summary'!$E$40:$M$40</c:f>
              <c:strCache>
                <c:ptCount val="9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</c:strCache>
            </c:strRef>
          </c:cat>
          <c:val>
            <c:numRef>
              <c:f>'FY15 Summary'!$E$41:$M$41</c:f>
              <c:numCache>
                <c:formatCode>#,##0</c:formatCode>
                <c:ptCount val="9"/>
                <c:pt idx="0">
                  <c:v>0</c:v>
                </c:pt>
                <c:pt idx="1">
                  <c:v>327921</c:v>
                </c:pt>
                <c:pt idx="2">
                  <c:v>411606</c:v>
                </c:pt>
                <c:pt idx="3">
                  <c:v>447721</c:v>
                </c:pt>
                <c:pt idx="4">
                  <c:v>462670</c:v>
                </c:pt>
                <c:pt idx="5">
                  <c:v>426307</c:v>
                </c:pt>
                <c:pt idx="6">
                  <c:v>487283</c:v>
                </c:pt>
                <c:pt idx="7">
                  <c:v>390426</c:v>
                </c:pt>
                <c:pt idx="8">
                  <c:v>308749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3888"/>
        <c:axId val="77655424"/>
      </c:areaChart>
      <c:catAx>
        <c:axId val="776538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77655424"/>
        <c:crosses val="autoZero"/>
        <c:auto val="1"/>
        <c:lblAlgn val="ctr"/>
        <c:lblOffset val="100"/>
        <c:noMultiLvlLbl val="1"/>
      </c:catAx>
      <c:valAx>
        <c:axId val="77655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76538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47</xdr:row>
      <xdr:rowOff>57150</xdr:rowOff>
    </xdr:from>
    <xdr:to>
      <xdr:col>14</xdr:col>
      <xdr:colOff>19050</xdr:colOff>
      <xdr:row>69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1219200</xdr:colOff>
      <xdr:row>69</xdr:row>
      <xdr:rowOff>104775</xdr:rowOff>
    </xdr:from>
    <xdr:to>
      <xdr:col>12</xdr:col>
      <xdr:colOff>361950</xdr:colOff>
      <xdr:row>91</xdr:row>
      <xdr:rowOff>76200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17</xdr:col>
      <xdr:colOff>619125</xdr:colOff>
      <xdr:row>43</xdr:row>
      <xdr:rowOff>66675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53</xdr:row>
      <xdr:rowOff>104775</xdr:rowOff>
    </xdr:to>
    <xdr:sp macro="" textlink="">
      <xdr:nvSpPr>
        <xdr:cNvPr id="1024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1076325</xdr:colOff>
      <xdr:row>58</xdr:row>
      <xdr:rowOff>133350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904875</xdr:colOff>
      <xdr:row>58</xdr:row>
      <xdr:rowOff>133350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952500</xdr:colOff>
      <xdr:row>58</xdr:row>
      <xdr:rowOff>133350</xdr:rowOff>
    </xdr:to>
    <xdr:sp macro="" textlink="">
      <xdr:nvSpPr>
        <xdr:cNvPr id="4104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876300</xdr:colOff>
      <xdr:row>56</xdr:row>
      <xdr:rowOff>95250</xdr:rowOff>
    </xdr:to>
    <xdr:sp macro="" textlink="">
      <xdr:nvSpPr>
        <xdr:cNvPr id="5128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</xdr:colOff>
      <xdr:row>58</xdr:row>
      <xdr:rowOff>133350</xdr:rowOff>
    </xdr:to>
    <xdr:sp macro="" textlink="">
      <xdr:nvSpPr>
        <xdr:cNvPr id="615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704850</xdr:colOff>
      <xdr:row>58</xdr:row>
      <xdr:rowOff>133350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</xdr:colOff>
      <xdr:row>58</xdr:row>
      <xdr:rowOff>133350</xdr:rowOff>
    </xdr:to>
    <xdr:sp macro="" textlink="">
      <xdr:nvSpPr>
        <xdr:cNvPr id="8201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161925</xdr:colOff>
      <xdr:row>53</xdr:row>
      <xdr:rowOff>104775</xdr:rowOff>
    </xdr:to>
    <xdr:sp macro="" textlink="">
      <xdr:nvSpPr>
        <xdr:cNvPr id="9225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usajobs.gov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tate.gov/" TargetMode="External"/><Relationship Id="rId3" Type="http://schemas.openxmlformats.org/officeDocument/2006/relationships/hyperlink" Target="http://usa.gov/" TargetMode="External"/><Relationship Id="rId7" Type="http://schemas.openxmlformats.org/officeDocument/2006/relationships/hyperlink" Target="http://weather.gov/" TargetMode="External"/><Relationship Id="rId2" Type="http://schemas.openxmlformats.org/officeDocument/2006/relationships/hyperlink" Target="http://usajobs.gov/" TargetMode="External"/><Relationship Id="rId1" Type="http://schemas.openxmlformats.org/officeDocument/2006/relationships/hyperlink" Target="http://usa.gov/dearabby" TargetMode="External"/><Relationship Id="rId6" Type="http://schemas.openxmlformats.org/officeDocument/2006/relationships/hyperlink" Target="http://irs.gov/" TargetMode="External"/><Relationship Id="rId5" Type="http://schemas.openxmlformats.org/officeDocument/2006/relationships/hyperlink" Target="http://usajobs.gov/" TargetMode="External"/><Relationship Id="rId4" Type="http://schemas.openxmlformats.org/officeDocument/2006/relationships/hyperlink" Target="http://google.com/" TargetMode="External"/><Relationship Id="rId9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usa.gov/" TargetMode="External"/><Relationship Id="rId7" Type="http://schemas.openxmlformats.org/officeDocument/2006/relationships/hyperlink" Target="http://georgia.gov/" TargetMode="External"/><Relationship Id="rId2" Type="http://schemas.openxmlformats.org/officeDocument/2006/relationships/hyperlink" Target="http://usajobs.gov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fbi.gov/" TargetMode="External"/><Relationship Id="rId5" Type="http://schemas.openxmlformats.org/officeDocument/2006/relationships/hyperlink" Target="http://irs.gov/" TargetMode="External"/><Relationship Id="rId4" Type="http://schemas.openxmlformats.org/officeDocument/2006/relationships/hyperlink" Target="http://google.com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bi.gov/" TargetMode="External"/><Relationship Id="rId3" Type="http://schemas.openxmlformats.org/officeDocument/2006/relationships/hyperlink" Target="http://usa.gov/" TargetMode="External"/><Relationship Id="rId7" Type="http://schemas.openxmlformats.org/officeDocument/2006/relationships/hyperlink" Target="http://yahoo.com/" TargetMode="External"/><Relationship Id="rId2" Type="http://schemas.openxmlformats.org/officeDocument/2006/relationships/hyperlink" Target="http://usajobs.gov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jumperz.mywapblog.com/" TargetMode="External"/><Relationship Id="rId11" Type="http://schemas.openxmlformats.org/officeDocument/2006/relationships/drawing" Target="../drawings/drawing9.xml"/><Relationship Id="rId5" Type="http://schemas.openxmlformats.org/officeDocument/2006/relationships/hyperlink" Target="http://state.gov/" TargetMode="External"/><Relationship Id="rId10" Type="http://schemas.openxmlformats.org/officeDocument/2006/relationships/hyperlink" Target="http://weather.gov/" TargetMode="External"/><Relationship Id="rId4" Type="http://schemas.openxmlformats.org/officeDocument/2006/relationships/hyperlink" Target="http://google.com/" TargetMode="External"/><Relationship Id="rId9" Type="http://schemas.openxmlformats.org/officeDocument/2006/relationships/hyperlink" Target="http://va.gov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ice.gov/" TargetMode="External"/><Relationship Id="rId3" Type="http://schemas.openxmlformats.org/officeDocument/2006/relationships/hyperlink" Target="http://socialsecurity.gov/.fed/ihop" TargetMode="External"/><Relationship Id="rId7" Type="http://schemas.openxmlformats.org/officeDocument/2006/relationships/hyperlink" Target="http://weather.gov/" TargetMode="External"/><Relationship Id="rId2" Type="http://schemas.openxmlformats.org/officeDocument/2006/relationships/hyperlink" Target="http://google.com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usajobs.gov/" TargetMode="External"/><Relationship Id="rId5" Type="http://schemas.openxmlformats.org/officeDocument/2006/relationships/hyperlink" Target="http://federalgovernmentjobs.us/" TargetMode="External"/><Relationship Id="rId10" Type="http://schemas.openxmlformats.org/officeDocument/2006/relationships/drawing" Target="../drawings/drawing10.xml"/><Relationship Id="rId4" Type="http://schemas.openxmlformats.org/officeDocument/2006/relationships/hyperlink" Target="http://usa.gov/" TargetMode="External"/><Relationship Id="rId9" Type="http://schemas.openxmlformats.org/officeDocument/2006/relationships/hyperlink" Target="http://benifits.gov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ce.gov/" TargetMode="External"/><Relationship Id="rId3" Type="http://schemas.openxmlformats.org/officeDocument/2006/relationships/hyperlink" Target="http://google.com/" TargetMode="External"/><Relationship Id="rId7" Type="http://schemas.openxmlformats.org/officeDocument/2006/relationships/hyperlink" Target="http://nasa.gov/" TargetMode="External"/><Relationship Id="rId2" Type="http://schemas.openxmlformats.org/officeDocument/2006/relationships/hyperlink" Target="http://usajobs.gov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weather.gov/" TargetMode="External"/><Relationship Id="rId5" Type="http://schemas.openxmlformats.org/officeDocument/2006/relationships/hyperlink" Target="http://usa.gov/" TargetMode="External"/><Relationship Id="rId10" Type="http://schemas.openxmlformats.org/officeDocument/2006/relationships/hyperlink" Target="http://irs.gov/" TargetMode="External"/><Relationship Id="rId4" Type="http://schemas.openxmlformats.org/officeDocument/2006/relationships/hyperlink" Target="http://yahoo.com/" TargetMode="External"/><Relationship Id="rId9" Type="http://schemas.openxmlformats.org/officeDocument/2006/relationships/hyperlink" Target="http://benefits.gov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eather.gov/" TargetMode="External"/><Relationship Id="rId3" Type="http://schemas.openxmlformats.org/officeDocument/2006/relationships/hyperlink" Target="http://usajobs.gov/" TargetMode="External"/><Relationship Id="rId7" Type="http://schemas.openxmlformats.org/officeDocument/2006/relationships/hyperlink" Target="http://ice.gov/" TargetMode="External"/><Relationship Id="rId2" Type="http://schemas.openxmlformats.org/officeDocument/2006/relationships/hyperlink" Target="http://google.com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yahoo.com/" TargetMode="External"/><Relationship Id="rId5" Type="http://schemas.openxmlformats.org/officeDocument/2006/relationships/hyperlink" Target="http://irs.gov/" TargetMode="External"/><Relationship Id="rId4" Type="http://schemas.openxmlformats.org/officeDocument/2006/relationships/hyperlink" Target="http://usa.gov/" TargetMode="External"/><Relationship Id="rId9" Type="http://schemas.openxmlformats.org/officeDocument/2006/relationships/hyperlink" Target="http://nasa.gov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yhealthevet.gov/" TargetMode="External"/><Relationship Id="rId3" Type="http://schemas.openxmlformats.org/officeDocument/2006/relationships/hyperlink" Target="http://usajobs.gov/" TargetMode="External"/><Relationship Id="rId7" Type="http://schemas.openxmlformats.org/officeDocument/2006/relationships/hyperlink" Target="http://nasa.gov/" TargetMode="External"/><Relationship Id="rId12" Type="http://schemas.openxmlformats.org/officeDocument/2006/relationships/hyperlink" Target="http://pan.saa1.com/" TargetMode="External"/><Relationship Id="rId2" Type="http://schemas.openxmlformats.org/officeDocument/2006/relationships/hyperlink" Target="http://google.com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yahoo.com/" TargetMode="External"/><Relationship Id="rId11" Type="http://schemas.openxmlformats.org/officeDocument/2006/relationships/hyperlink" Target="http://benefits.gov/" TargetMode="External"/><Relationship Id="rId5" Type="http://schemas.openxmlformats.org/officeDocument/2006/relationships/hyperlink" Target="http://weather.gov/" TargetMode="External"/><Relationship Id="rId10" Type="http://schemas.openxmlformats.org/officeDocument/2006/relationships/hyperlink" Target="http://usa.gov/" TargetMode="External"/><Relationship Id="rId4" Type="http://schemas.openxmlformats.org/officeDocument/2006/relationships/hyperlink" Target="http://irs.gov/" TargetMode="External"/><Relationship Id="rId9" Type="http://schemas.openxmlformats.org/officeDocument/2006/relationships/hyperlink" Target="http://ice.gov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daho.gov/" TargetMode="External"/><Relationship Id="rId3" Type="http://schemas.openxmlformats.org/officeDocument/2006/relationships/hyperlink" Target="http://irs.gov/" TargetMode="External"/><Relationship Id="rId7" Type="http://schemas.openxmlformats.org/officeDocument/2006/relationships/hyperlink" Target="http://weather.gov/" TargetMode="External"/><Relationship Id="rId2" Type="http://schemas.openxmlformats.org/officeDocument/2006/relationships/hyperlink" Target="http://google.com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bing.com/" TargetMode="External"/><Relationship Id="rId5" Type="http://schemas.openxmlformats.org/officeDocument/2006/relationships/hyperlink" Target="http://usa.gov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usajobs.gov/" TargetMode="External"/><Relationship Id="rId9" Type="http://schemas.openxmlformats.org/officeDocument/2006/relationships/hyperlink" Target="http://idoc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://google.com/" TargetMode="External"/><Relationship Id="rId7" Type="http://schemas.openxmlformats.org/officeDocument/2006/relationships/hyperlink" Target="http://usa.gov/" TargetMode="External"/><Relationship Id="rId2" Type="http://schemas.openxmlformats.org/officeDocument/2006/relationships/hyperlink" Target="http://irs.gov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naldc.nal.usda.gov/" TargetMode="External"/><Relationship Id="rId5" Type="http://schemas.openxmlformats.org/officeDocument/2006/relationships/hyperlink" Target="http://weather.gov/" TargetMode="External"/><Relationship Id="rId4" Type="http://schemas.openxmlformats.org/officeDocument/2006/relationships/hyperlink" Target="http://usajobs.gov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://irs.gov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weather.gov/" TargetMode="External"/><Relationship Id="rId5" Type="http://schemas.openxmlformats.org/officeDocument/2006/relationships/hyperlink" Target="http://usa.gov/" TargetMode="External"/><Relationship Id="rId4" Type="http://schemas.openxmlformats.org/officeDocument/2006/relationships/hyperlink" Target="http://usajobs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ice.gov/" TargetMode="External"/><Relationship Id="rId3" Type="http://schemas.openxmlformats.org/officeDocument/2006/relationships/hyperlink" Target="http://google.com/" TargetMode="External"/><Relationship Id="rId7" Type="http://schemas.openxmlformats.org/officeDocument/2006/relationships/hyperlink" Target="http://federalgovernmentjobs.us/" TargetMode="External"/><Relationship Id="rId2" Type="http://schemas.openxmlformats.org/officeDocument/2006/relationships/hyperlink" Target="http://irs.gov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usa.gov/" TargetMode="External"/><Relationship Id="rId5" Type="http://schemas.openxmlformats.org/officeDocument/2006/relationships/hyperlink" Target="http://weather.gov/" TargetMode="External"/><Relationship Id="rId4" Type="http://schemas.openxmlformats.org/officeDocument/2006/relationships/hyperlink" Target="http://usajobs.gov/" TargetMode="External"/><Relationship Id="rId9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ssa.gov/" TargetMode="External"/><Relationship Id="rId3" Type="http://schemas.openxmlformats.org/officeDocument/2006/relationships/hyperlink" Target="http://usa.gov/" TargetMode="External"/><Relationship Id="rId7" Type="http://schemas.openxmlformats.org/officeDocument/2006/relationships/hyperlink" Target="http://fbi.org/" TargetMode="External"/><Relationship Id="rId2" Type="http://schemas.openxmlformats.org/officeDocument/2006/relationships/hyperlink" Target="http://google.com/" TargetMode="External"/><Relationship Id="rId1" Type="http://schemas.openxmlformats.org/officeDocument/2006/relationships/hyperlink" Target="http://usajobs.gov/" TargetMode="External"/><Relationship Id="rId6" Type="http://schemas.openxmlformats.org/officeDocument/2006/relationships/hyperlink" Target="http://yahoo.com/" TargetMode="External"/><Relationship Id="rId5" Type="http://schemas.openxmlformats.org/officeDocument/2006/relationships/hyperlink" Target="http://irs.gov/" TargetMode="External"/><Relationship Id="rId4" Type="http://schemas.openxmlformats.org/officeDocument/2006/relationships/hyperlink" Target="http://weather.gov/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8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ColWidth="14.42578125" defaultRowHeight="12.75" customHeight="1" x14ac:dyDescent="0.2"/>
  <cols>
    <col min="1" max="1" width="25.140625" customWidth="1"/>
    <col min="2" max="2" width="10.85546875" customWidth="1"/>
    <col min="3" max="3" width="8.7109375" customWidth="1"/>
    <col min="4" max="15" width="7.5703125" bestFit="1" customWidth="1"/>
    <col min="16" max="16" width="10.140625" customWidth="1"/>
    <col min="17" max="17" width="7.28515625" customWidth="1"/>
    <col min="18" max="18" width="10.85546875" customWidth="1"/>
  </cols>
  <sheetData>
    <row r="1" spans="1:18" ht="56.25" customHeight="1" x14ac:dyDescent="0.2">
      <c r="A1" s="1" t="s">
        <v>0</v>
      </c>
      <c r="B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3" t="s">
        <v>14</v>
      </c>
      <c r="R1" s="4" t="s">
        <v>15</v>
      </c>
    </row>
    <row r="2" spans="1:18" ht="15.75" x14ac:dyDescent="0.2">
      <c r="A2" s="1" t="s">
        <v>16</v>
      </c>
      <c r="B2" s="5">
        <f>SUM(D2:O2)</f>
        <v>61405</v>
      </c>
      <c r="D2" s="5">
        <f>SUMIF(October!E:E,A2,October!F:F)</f>
        <v>6779</v>
      </c>
      <c r="E2" s="5">
        <f>SUMIF(November!E:E,A2,November!F:F)</f>
        <v>5746</v>
      </c>
      <c r="F2" s="5">
        <f>SUMIF(December!E:E,A2,December!F:F)</f>
        <v>5395</v>
      </c>
      <c r="G2" s="5">
        <f>SUMIF(January!E:E,A2,January!F:F)</f>
        <v>7525</v>
      </c>
      <c r="H2" s="5">
        <f>SUMIF(February!E:E,A2,February!F:F)</f>
        <v>6339</v>
      </c>
      <c r="I2" s="5">
        <f>SUMIF(March!E:E,A2,March!F:F)</f>
        <v>6081</v>
      </c>
      <c r="J2" s="5">
        <f>SUMIF(April!E:E,A2,April!F:F)</f>
        <v>5158</v>
      </c>
      <c r="K2" s="5">
        <f>SUMIF(May!E:E,A2,May!F:F)</f>
        <v>6550</v>
      </c>
      <c r="L2" s="5">
        <f>SUMIF(June!E:E,A2,June!F:F)</f>
        <v>5355</v>
      </c>
      <c r="M2" s="5">
        <f>SUMIF(July!I:I,A2,July!J:J)</f>
        <v>2285</v>
      </c>
      <c r="N2" s="5">
        <f>SUMIF(August!I:I,A2,August!J:J)</f>
        <v>2537</v>
      </c>
      <c r="O2" s="5">
        <f>SUMIF(September!I:I,A2,September!J:J)</f>
        <v>1655</v>
      </c>
      <c r="Q2" s="6">
        <f t="shared" ref="Q2:Q37" si="0">(O2-N2)/N2</f>
        <v>-0.34765471028774142</v>
      </c>
      <c r="R2" s="6">
        <f t="shared" ref="R2:R37" si="1">(AVERAGE(M2:O2)-AVERAGE(D2:L2))/AVERAGE(D2:L2)</f>
        <v>-0.64624599475677247</v>
      </c>
    </row>
    <row r="3" spans="1:18" x14ac:dyDescent="0.2">
      <c r="A3" s="1" t="s">
        <v>17</v>
      </c>
      <c r="B3" s="68">
        <f t="shared" ref="B3:B37" si="2">SUM(D3:O3)</f>
        <v>46270</v>
      </c>
      <c r="D3" s="5">
        <f>SUMIF(October!E:E,A3,October!F:F)</f>
        <v>1588</v>
      </c>
      <c r="E3" s="5">
        <f>SUMIF(November!E:E,A3,November!F:F)</f>
        <v>1492</v>
      </c>
      <c r="F3" s="5">
        <f>SUMIF(December!E:E,A3,December!F:F)</f>
        <v>1984</v>
      </c>
      <c r="G3" s="5">
        <f>SUMIF(January!E:E,A3,January!F:F)</f>
        <v>6577</v>
      </c>
      <c r="H3" s="5">
        <f>SUMIF(February!E:E,A3,February!F:F)</f>
        <v>10800</v>
      </c>
      <c r="I3" s="5">
        <f>SUMIF(March!E:E,A3,March!F:F)</f>
        <v>7415</v>
      </c>
      <c r="J3" s="5">
        <f>SUMIF(April!E:E,A3,April!F:F)</f>
        <v>6806</v>
      </c>
      <c r="K3" s="5">
        <f>SUMIF(May!E:E,A3,May!F:F)</f>
        <v>2912</v>
      </c>
      <c r="L3" s="5">
        <f>SUMIF(June!E:E,A3,June!F:F)</f>
        <v>2438</v>
      </c>
      <c r="M3" s="5">
        <f>SUMIF(July!I:I,A3,July!J:J)</f>
        <v>1834</v>
      </c>
      <c r="N3" s="5">
        <f>SUMIF(August!I:I,A3,August!J:J)</f>
        <v>1414</v>
      </c>
      <c r="O3" s="5">
        <f>SUMIF(September!I:I,A3,September!J:J)</f>
        <v>1010</v>
      </c>
      <c r="Q3" s="6">
        <f t="shared" si="0"/>
        <v>-0.2857142857142857</v>
      </c>
      <c r="R3" s="6">
        <f t="shared" si="1"/>
        <v>-0.69594401599542999</v>
      </c>
    </row>
    <row r="4" spans="1:18" x14ac:dyDescent="0.2">
      <c r="A4" s="1" t="s">
        <v>18</v>
      </c>
      <c r="B4" s="68">
        <f t="shared" si="2"/>
        <v>45852</v>
      </c>
      <c r="D4" s="5">
        <f>SUMIF(October!E:E,A4,October!F:F)</f>
        <v>2466</v>
      </c>
      <c r="E4" s="5">
        <f>SUMIF(November!E:E,A4,November!F:F)</f>
        <v>2200</v>
      </c>
      <c r="F4" s="5">
        <f>SUMIF(December!E:E,A4,December!F:F)</f>
        <v>2553</v>
      </c>
      <c r="G4" s="5">
        <f>SUMIF(January!E:E,A4,January!F:F)</f>
        <v>4736</v>
      </c>
      <c r="H4" s="5">
        <f>SUMIF(February!E:E,A4,February!F:F)</f>
        <v>5965</v>
      </c>
      <c r="I4" s="5">
        <f>SUMIF(March!E:E,A4,March!F:F)</f>
        <v>4617</v>
      </c>
      <c r="J4" s="5">
        <f>SUMIF(April!E:E,A4,April!F:F)</f>
        <v>4037</v>
      </c>
      <c r="K4" s="5">
        <f>SUMIF(May!E:E,A4,May!F:F)</f>
        <v>5638</v>
      </c>
      <c r="L4" s="5">
        <f>SUMIF(June!E:E,A4,June!F:F)</f>
        <v>4806</v>
      </c>
      <c r="M4" s="5">
        <f>SUMIF(July!I:I,A4,July!J:J)</f>
        <v>3665</v>
      </c>
      <c r="N4" s="5">
        <f>SUMIF(August!I:I,A4,August!J:J)</f>
        <v>2871</v>
      </c>
      <c r="O4" s="5">
        <f>SUMIF(September!I:I,A4,September!J:J)</f>
        <v>2298</v>
      </c>
      <c r="Q4" s="6">
        <f t="shared" si="0"/>
        <v>-0.19958202716823406</v>
      </c>
      <c r="R4" s="6">
        <f t="shared" si="1"/>
        <v>-0.28407801610027561</v>
      </c>
    </row>
    <row r="5" spans="1:18" x14ac:dyDescent="0.2">
      <c r="A5" s="1" t="s">
        <v>19</v>
      </c>
      <c r="B5" s="68">
        <f t="shared" si="2"/>
        <v>36598</v>
      </c>
      <c r="D5" s="5">
        <f>SUMIF(October!E:E,A5,October!F:F)</f>
        <v>3400</v>
      </c>
      <c r="E5" s="5">
        <f>SUMIF(November!E:E,A5,November!F:F)</f>
        <v>2621</v>
      </c>
      <c r="F5" s="5">
        <f>SUMIF(December!E:E,A5,December!F:F)</f>
        <v>3666</v>
      </c>
      <c r="G5" s="5">
        <f>SUMIF(January!E:E,A5,January!F:F)</f>
        <v>3593</v>
      </c>
      <c r="H5" s="5">
        <f>SUMIF(February!E:E,A5,February!F:F)</f>
        <v>3919</v>
      </c>
      <c r="I5" s="5">
        <f>SUMIF(March!E:E,A5,March!F:F)</f>
        <v>3481</v>
      </c>
      <c r="J5" s="5">
        <f>SUMIF(April!E:E,A5,April!F:F)</f>
        <v>2563</v>
      </c>
      <c r="K5" s="5">
        <f>SUMIF(May!E:E,A5,May!F:F)</f>
        <v>3240</v>
      </c>
      <c r="L5" s="5">
        <f>SUMIF(June!E:E,A5,June!F:F)</f>
        <v>2914</v>
      </c>
      <c r="M5" s="5">
        <f>SUMIF(July!I:I,A5,July!J:J)</f>
        <v>2727</v>
      </c>
      <c r="N5" s="5">
        <f>SUMIF(August!I:I,A5,August!J:J)</f>
        <v>2521</v>
      </c>
      <c r="O5" s="5">
        <f>SUMIF(September!I:I,A5,September!J:J)</f>
        <v>1953</v>
      </c>
      <c r="Q5" s="6">
        <f t="shared" si="0"/>
        <v>-0.22530741769139231</v>
      </c>
      <c r="R5" s="6">
        <f t="shared" si="1"/>
        <v>-0.26512909480559238</v>
      </c>
    </row>
    <row r="6" spans="1:18" x14ac:dyDescent="0.2">
      <c r="A6" s="1" t="s">
        <v>20</v>
      </c>
      <c r="B6" s="68">
        <f t="shared" si="2"/>
        <v>31569</v>
      </c>
      <c r="D6" s="5">
        <f>SUMIF(October!E:E,A6,October!F:F)</f>
        <v>9352</v>
      </c>
      <c r="E6" s="5">
        <f>SUMIF(November!E:E,A6,November!F:F)</f>
        <v>3158</v>
      </c>
      <c r="F6" s="5">
        <f>SUMIF(December!E:E,A6,December!F:F)</f>
        <v>1359</v>
      </c>
      <c r="G6" s="5">
        <f>SUMIF(January!E:E,A6,January!F:F)</f>
        <v>2003</v>
      </c>
      <c r="H6" s="5">
        <f>SUMIF(February!E:E,A6,February!F:F)</f>
        <v>2302</v>
      </c>
      <c r="I6" s="5">
        <f>SUMIF(March!E:E,A6,March!F:F)</f>
        <v>1504</v>
      </c>
      <c r="J6" s="5">
        <f>SUMIF(April!E:E,A6,April!F:F)</f>
        <v>1553</v>
      </c>
      <c r="K6" s="5">
        <f>SUMIF(May!E:E,A6,May!F:F)</f>
        <v>4639</v>
      </c>
      <c r="L6" s="5">
        <f>SUMIF(June!E:E,A6,June!F:F)</f>
        <v>1403</v>
      </c>
      <c r="M6" s="5">
        <f>SUMIF(July!I:I,A6,July!J:J)</f>
        <v>985</v>
      </c>
      <c r="N6" s="5">
        <f>SUMIF(August!I:I,A6,August!J:J)</f>
        <v>1301</v>
      </c>
      <c r="O6" s="5">
        <f>SUMIF(September!I:I,A6,September!J:J)</f>
        <v>2010</v>
      </c>
      <c r="Q6" s="6">
        <f t="shared" si="0"/>
        <v>0.54496541122213682</v>
      </c>
      <c r="R6" s="6">
        <f t="shared" si="1"/>
        <v>-0.52744472555274446</v>
      </c>
    </row>
    <row r="7" spans="1:18" x14ac:dyDescent="0.2">
      <c r="A7" s="1" t="s">
        <v>21</v>
      </c>
      <c r="B7" s="68">
        <f t="shared" si="2"/>
        <v>32682</v>
      </c>
      <c r="D7" s="5">
        <f>SUMIF(October!E:E,A7,October!F:F)</f>
        <v>1659</v>
      </c>
      <c r="E7" s="5">
        <f>SUMIF(November!E:E,A7,November!F:F)</f>
        <v>1306</v>
      </c>
      <c r="F7" s="5">
        <f>SUMIF(December!E:E,A7,December!F:F)</f>
        <v>1606</v>
      </c>
      <c r="G7" s="5">
        <f>SUMIF(January!E:E,A7,January!F:F)</f>
        <v>5152</v>
      </c>
      <c r="H7" s="5">
        <f>SUMIF(February!E:E,A7,February!F:F)</f>
        <v>5168</v>
      </c>
      <c r="I7" s="5">
        <f>SUMIF(March!E:E,A7,March!F:F)</f>
        <v>4429</v>
      </c>
      <c r="J7" s="5">
        <f>SUMIF(April!E:E,A7,April!F:F)</f>
        <v>4050</v>
      </c>
      <c r="K7" s="5">
        <f>SUMIF(May!E:E,A7,May!F:F)</f>
        <v>2326</v>
      </c>
      <c r="L7" s="5">
        <f>SUMIF(June!E:E,A7,June!F:F)</f>
        <v>2436</v>
      </c>
      <c r="M7" s="5">
        <f>SUMIF(July!I:I,A7,July!J:J)</f>
        <v>1990</v>
      </c>
      <c r="N7" s="5">
        <f>SUMIF(August!I:I,A7,August!J:J)</f>
        <v>1491</v>
      </c>
      <c r="O7" s="5">
        <f>SUMIF(September!I:I,A7,September!J:J)</f>
        <v>1069</v>
      </c>
      <c r="Q7" s="6">
        <f t="shared" si="0"/>
        <v>-0.28303152246814217</v>
      </c>
      <c r="R7" s="6">
        <f t="shared" si="1"/>
        <v>-0.51478743068391863</v>
      </c>
    </row>
    <row r="8" spans="1:18" x14ac:dyDescent="0.2">
      <c r="A8" s="1" t="s">
        <v>22</v>
      </c>
      <c r="B8" s="68">
        <f t="shared" si="2"/>
        <v>20337</v>
      </c>
      <c r="D8" s="5">
        <f>SUMIF(October!E:E,A8,October!F:F)</f>
        <v>1468</v>
      </c>
      <c r="E8" s="5">
        <f>SUMIF(November!E:E,A8,November!F:F)</f>
        <v>1262</v>
      </c>
      <c r="F8" s="5">
        <f>SUMIF(December!E:E,A8,December!F:F)</f>
        <v>1371</v>
      </c>
      <c r="G8" s="5">
        <f>SUMIF(January!E:E,A8,January!F:F)</f>
        <v>1931</v>
      </c>
      <c r="H8" s="5">
        <f>SUMIF(February!E:E,A8,February!F:F)</f>
        <v>2757</v>
      </c>
      <c r="I8" s="5">
        <f>SUMIF(March!E:E,A8,March!F:F)</f>
        <v>2328</v>
      </c>
      <c r="J8" s="5">
        <f>SUMIF(April!E:E,A8,April!F:F)</f>
        <v>1678</v>
      </c>
      <c r="K8" s="5">
        <f>SUMIF(May!E:E,A8,May!F:F)</f>
        <v>1887</v>
      </c>
      <c r="L8" s="5">
        <f>SUMIF(June!E:E,A8,June!F:F)</f>
        <v>1602</v>
      </c>
      <c r="M8" s="5">
        <f>SUMIF(July!I:I,A8,July!J:J)</f>
        <v>1738</v>
      </c>
      <c r="N8" s="5">
        <f>SUMIF(August!I:I,A8,August!J:J)</f>
        <v>1581</v>
      </c>
      <c r="O8" s="5">
        <f>SUMIF(September!I:I,A8,September!J:J)</f>
        <v>734</v>
      </c>
      <c r="Q8" s="6">
        <f t="shared" si="0"/>
        <v>-0.53573687539531945</v>
      </c>
      <c r="R8" s="6">
        <f t="shared" si="1"/>
        <v>-0.25331613854089902</v>
      </c>
    </row>
    <row r="9" spans="1:18" x14ac:dyDescent="0.2">
      <c r="A9" s="1" t="s">
        <v>23</v>
      </c>
      <c r="B9" s="68">
        <f t="shared" si="2"/>
        <v>18762</v>
      </c>
      <c r="D9" s="5">
        <f>SUMIF(October!E:E,A9,October!F:F)</f>
        <v>1923</v>
      </c>
      <c r="E9" s="5">
        <f>SUMIF(November!E:E,A9,November!F:F)</f>
        <v>1586</v>
      </c>
      <c r="F9" s="5">
        <f>SUMIF(December!E:E,A9,December!F:F)</f>
        <v>1425</v>
      </c>
      <c r="G9" s="5">
        <f>SUMIF(January!E:E,A9,January!F:F)</f>
        <v>1866</v>
      </c>
      <c r="H9" s="5">
        <f>SUMIF(February!E:E,A9,February!F:F)</f>
        <v>2016</v>
      </c>
      <c r="I9" s="5">
        <f>SUMIF(March!E:E,A9,March!F:F)</f>
        <v>1667</v>
      </c>
      <c r="J9" s="5">
        <f>SUMIF(April!E:E,A9,April!F:F)</f>
        <v>1848</v>
      </c>
      <c r="K9" s="5">
        <f>SUMIF(May!E:E,A9,May!F:F)</f>
        <v>1762</v>
      </c>
      <c r="L9" s="5">
        <f>SUMIF(June!E:E,A9,June!F:F)</f>
        <v>1372</v>
      </c>
      <c r="M9" s="5">
        <f>SUMIF(July!I:I,A9,July!J:J)</f>
        <v>1308</v>
      </c>
      <c r="N9" s="5">
        <f>SUMIF(August!I:I,A9,August!J:J)</f>
        <v>1010</v>
      </c>
      <c r="O9" s="5">
        <f>SUMIF(September!I:I,A9,September!J:J)</f>
        <v>979</v>
      </c>
      <c r="Q9" s="6">
        <f t="shared" si="0"/>
        <v>-3.0693069306930693E-2</v>
      </c>
      <c r="R9" s="6">
        <f t="shared" si="1"/>
        <v>-0.36042677012609114</v>
      </c>
    </row>
    <row r="10" spans="1:18" x14ac:dyDescent="0.2">
      <c r="A10" s="1" t="s">
        <v>24</v>
      </c>
      <c r="B10" s="68">
        <f t="shared" si="2"/>
        <v>16578</v>
      </c>
      <c r="D10" s="5">
        <f>SUMIF(October!E:E,A10,October!F:F)</f>
        <v>2170</v>
      </c>
      <c r="E10" s="5">
        <f>SUMIF(November!E:E,A10,November!F:F)</f>
        <v>1340</v>
      </c>
      <c r="F10" s="5">
        <f>SUMIF(December!E:E,A10,December!F:F)</f>
        <v>1824</v>
      </c>
      <c r="G10" s="5">
        <f>SUMIF(January!E:E,A10,January!F:F)</f>
        <v>2293</v>
      </c>
      <c r="H10" s="5">
        <f>SUMIF(February!E:E,A10,February!F:F)</f>
        <v>937</v>
      </c>
      <c r="I10" s="5">
        <f>SUMIF(March!E:E,A10,March!F:F)</f>
        <v>1289</v>
      </c>
      <c r="J10" s="5">
        <f>SUMIF(April!E:E,A10,April!F:F)</f>
        <v>1017</v>
      </c>
      <c r="K10" s="5">
        <f>SUMIF(May!E:E,A10,May!F:F)</f>
        <v>1348</v>
      </c>
      <c r="L10" s="5">
        <f>SUMIF(June!E:E,A10,June!F:F)</f>
        <v>1256</v>
      </c>
      <c r="M10" s="5">
        <f>SUMIF(July!I:I,A10,July!J:J)</f>
        <v>1035</v>
      </c>
      <c r="N10" s="5">
        <f>SUMIF(August!I:I,A10,August!J:J)</f>
        <v>1370</v>
      </c>
      <c r="O10" s="5">
        <f>SUMIF(September!I:I,A10,September!J:J)</f>
        <v>699</v>
      </c>
      <c r="Q10" s="6">
        <f t="shared" si="0"/>
        <v>-0.4897810218978102</v>
      </c>
      <c r="R10" s="6">
        <f t="shared" si="1"/>
        <v>-0.30889119786255004</v>
      </c>
    </row>
    <row r="11" spans="1:18" x14ac:dyDescent="0.2">
      <c r="A11" s="1" t="s">
        <v>25</v>
      </c>
      <c r="B11" s="68">
        <f t="shared" si="2"/>
        <v>15756</v>
      </c>
      <c r="D11" s="5">
        <f>SUMIF(October!E:E,A11,October!F:F)</f>
        <v>1219</v>
      </c>
      <c r="E11" s="5">
        <f>SUMIF(November!E:E,A11,November!F:F)</f>
        <v>1553</v>
      </c>
      <c r="F11" s="5">
        <f>SUMIF(December!E:E,A11,December!F:F)</f>
        <v>1479</v>
      </c>
      <c r="G11" s="5">
        <f>SUMIF(January!E:E,A11,January!F:F)</f>
        <v>1744</v>
      </c>
      <c r="H11" s="5">
        <f>SUMIF(February!E:E,A11,February!F:F)</f>
        <v>1429</v>
      </c>
      <c r="I11" s="5">
        <f>SUMIF(March!E:E,A11,March!F:F)</f>
        <v>1174</v>
      </c>
      <c r="J11" s="5">
        <f>SUMIF(April!E:E,A11,April!F:F)</f>
        <v>1339</v>
      </c>
      <c r="K11" s="5">
        <f>SUMIF(May!E:E,A11,May!F:F)</f>
        <v>1414</v>
      </c>
      <c r="L11" s="5">
        <f>SUMIF(June!E:E,A11,June!F:F)</f>
        <v>1494</v>
      </c>
      <c r="M11" s="5">
        <f>SUMIF(July!I:I,A11,July!J:J)</f>
        <v>886</v>
      </c>
      <c r="N11" s="5">
        <f>SUMIF(August!I:I,A11,August!J:J)</f>
        <v>1302</v>
      </c>
      <c r="O11" s="5">
        <f>SUMIF(September!I:I,A11,September!J:J)</f>
        <v>723</v>
      </c>
      <c r="Q11" s="6">
        <f t="shared" si="0"/>
        <v>-0.4447004608294931</v>
      </c>
      <c r="R11" s="6">
        <f t="shared" si="1"/>
        <v>-0.32012456208641488</v>
      </c>
    </row>
    <row r="12" spans="1:18" x14ac:dyDescent="0.2">
      <c r="A12" s="1" t="s">
        <v>26</v>
      </c>
      <c r="B12" s="68">
        <f t="shared" si="2"/>
        <v>14049</v>
      </c>
      <c r="D12" s="5">
        <f>SUMIF(October!E:E,A12,October!F:F)</f>
        <v>5837</v>
      </c>
      <c r="E12" s="5">
        <f>SUMIF(November!E:E,A12,November!F:F)</f>
        <v>1213</v>
      </c>
      <c r="F12" s="5">
        <f>SUMIF(December!E:E,A12,December!F:F)</f>
        <v>325</v>
      </c>
      <c r="G12" s="5">
        <f>SUMIF(January!E:E,A12,January!F:F)</f>
        <v>530</v>
      </c>
      <c r="H12" s="5">
        <f>SUMIF(February!E:E,A12,February!F:F)</f>
        <v>570</v>
      </c>
      <c r="I12" s="5">
        <f>SUMIF(March!E:E,A12,March!F:F)</f>
        <v>260</v>
      </c>
      <c r="J12" s="5">
        <f>SUMIF(April!E:E,A12,April!F:F)</f>
        <v>238</v>
      </c>
      <c r="K12" s="5">
        <f>SUMIF(May!E:E,A12,May!F:F)</f>
        <v>2504</v>
      </c>
      <c r="L12" s="5">
        <f>SUMIF(June!E:E,A12,June!F:F)</f>
        <v>327</v>
      </c>
      <c r="M12" s="5">
        <f>SUMIF(July!I:I,A12,July!J:J)</f>
        <v>479</v>
      </c>
      <c r="N12" s="5">
        <f>SUMIF(August!I:I,A12,August!J:J)</f>
        <v>511</v>
      </c>
      <c r="O12" s="5">
        <f>SUMIF(September!I:I,A12,September!J:J)</f>
        <v>1255</v>
      </c>
      <c r="Q12" s="6">
        <f t="shared" si="0"/>
        <v>1.4559686888454011</v>
      </c>
      <c r="R12" s="6">
        <f t="shared" si="1"/>
        <v>-0.42943070145713319</v>
      </c>
    </row>
    <row r="13" spans="1:18" x14ac:dyDescent="0.2">
      <c r="A13" s="1" t="s">
        <v>27</v>
      </c>
      <c r="B13" s="68">
        <f t="shared" si="2"/>
        <v>14688</v>
      </c>
      <c r="D13" s="5">
        <f>SUMIF(October!E:E,A13,October!F:F)</f>
        <v>1037</v>
      </c>
      <c r="E13" s="5">
        <f>SUMIF(November!E:E,A13,November!F:F)</f>
        <v>878</v>
      </c>
      <c r="F13" s="5">
        <f>SUMIF(December!E:E,A13,December!F:F)</f>
        <v>1069</v>
      </c>
      <c r="G13" s="5">
        <f>SUMIF(January!E:E,A13,January!F:F)</f>
        <v>1214</v>
      </c>
      <c r="H13" s="5">
        <f>SUMIF(February!E:E,A13,February!F:F)</f>
        <v>1424</v>
      </c>
      <c r="I13" s="5">
        <f>SUMIF(March!E:E,A13,March!F:F)</f>
        <v>1732</v>
      </c>
      <c r="J13" s="5">
        <f>SUMIF(April!E:E,A13,April!F:F)</f>
        <v>1433</v>
      </c>
      <c r="K13" s="5">
        <f>SUMIF(May!E:E,A13,May!F:F)</f>
        <v>1944</v>
      </c>
      <c r="L13" s="5">
        <f>SUMIF(June!E:E,A13,June!F:F)</f>
        <v>2086</v>
      </c>
      <c r="M13" s="5">
        <f>SUMIF(July!I:I,A13,July!J:J)</f>
        <v>580</v>
      </c>
      <c r="N13" s="5">
        <f>SUMIF(August!I:I,A13,August!J:J)</f>
        <v>762</v>
      </c>
      <c r="O13" s="5">
        <f>SUMIF(September!I:I,A13,September!J:J)</f>
        <v>529</v>
      </c>
      <c r="Q13" s="6">
        <f t="shared" si="0"/>
        <v>-0.30577427821522307</v>
      </c>
      <c r="R13" s="6">
        <f t="shared" si="1"/>
        <v>-0.56206600608566748</v>
      </c>
    </row>
    <row r="14" spans="1:18" ht="25.5" x14ac:dyDescent="0.2">
      <c r="A14" s="7" t="s">
        <v>28</v>
      </c>
      <c r="B14" s="68">
        <f t="shared" si="2"/>
        <v>9905</v>
      </c>
      <c r="D14" s="5">
        <f>SUMIF(October!E:E,A14,October!F:F)</f>
        <v>0</v>
      </c>
      <c r="E14" s="5">
        <f>SUMIF(November!E:E,A14,November!F:F)</f>
        <v>0</v>
      </c>
      <c r="F14" s="5">
        <f>SUMIF(December!E:E,A14,December!F:F)</f>
        <v>0</v>
      </c>
      <c r="G14" s="5">
        <f>SUMIF(January!E:E,A14,January!F:F)</f>
        <v>0</v>
      </c>
      <c r="H14" s="5">
        <f>SUMIF(February!E:E,A14,February!F:F)</f>
        <v>0</v>
      </c>
      <c r="I14" s="5">
        <f>SUMIF(March!E:E,A14,March!F:F)</f>
        <v>0</v>
      </c>
      <c r="J14" s="5">
        <f>SUMIF(April!E:E,A14,April!F:F)</f>
        <v>0</v>
      </c>
      <c r="K14" s="5">
        <f>SUMIF(May!E:E,A14,May!F:F)</f>
        <v>0</v>
      </c>
      <c r="L14" s="5">
        <f>SUMIF(June!E:E,A14,June!F:F)</f>
        <v>9761</v>
      </c>
      <c r="M14" s="5">
        <f>SUMIF(July!I:I,A14,July!J:J)</f>
        <v>111</v>
      </c>
      <c r="N14" s="5">
        <f>SUMIF(August!I:I,A14,August!J:J)</f>
        <v>33</v>
      </c>
      <c r="O14" s="5">
        <f>SUMIF(September!I:I,A14,September!J:J)</f>
        <v>0</v>
      </c>
      <c r="Q14" s="6">
        <f t="shared" si="0"/>
        <v>-1</v>
      </c>
      <c r="R14" s="6">
        <f t="shared" si="1"/>
        <v>-0.95574223952463888</v>
      </c>
    </row>
    <row r="15" spans="1:18" x14ac:dyDescent="0.2">
      <c r="A15" s="1" t="s">
        <v>29</v>
      </c>
      <c r="B15" s="68">
        <f t="shared" si="2"/>
        <v>12620</v>
      </c>
      <c r="D15" s="5">
        <f>SUMIF(October!E:E,A15,October!F:F)</f>
        <v>994</v>
      </c>
      <c r="E15" s="5">
        <f>SUMIF(November!E:E,A15,November!F:F)</f>
        <v>828</v>
      </c>
      <c r="F15" s="5">
        <f>SUMIF(December!E:E,A15,December!F:F)</f>
        <v>755</v>
      </c>
      <c r="G15" s="5">
        <f>SUMIF(January!E:E,A15,January!F:F)</f>
        <v>661</v>
      </c>
      <c r="H15" s="5">
        <f>SUMIF(February!E:E,A15,February!F:F)</f>
        <v>663</v>
      </c>
      <c r="I15" s="5">
        <f>SUMIF(March!E:E,A15,March!F:F)</f>
        <v>828</v>
      </c>
      <c r="J15" s="5">
        <f>SUMIF(April!E:E,A15,April!F:F)</f>
        <v>735</v>
      </c>
      <c r="K15" s="5">
        <f>SUMIF(May!E:E,A15,May!F:F)</f>
        <v>978</v>
      </c>
      <c r="L15" s="5">
        <f>SUMIF(June!E:E,A15,June!F:F)</f>
        <v>850</v>
      </c>
      <c r="M15" s="5">
        <f>SUMIF(July!I:I,A15,July!J:J)</f>
        <v>1964</v>
      </c>
      <c r="N15" s="5">
        <f>SUMIF(August!I:I,A15,August!J:J)</f>
        <v>2053</v>
      </c>
      <c r="O15" s="5">
        <f>SUMIF(September!I:I,A15,September!J:J)</f>
        <v>1311</v>
      </c>
      <c r="Q15" s="6">
        <f t="shared" si="0"/>
        <v>-0.36142230881636628</v>
      </c>
      <c r="R15" s="6">
        <f t="shared" si="1"/>
        <v>1.1919912232583654</v>
      </c>
    </row>
    <row r="16" spans="1:18" x14ac:dyDescent="0.2">
      <c r="A16" s="1" t="s">
        <v>30</v>
      </c>
      <c r="B16" s="68">
        <f t="shared" si="2"/>
        <v>7272</v>
      </c>
      <c r="D16" s="5">
        <f>SUMIF(October!E:E,A16,October!F:F)</f>
        <v>2193</v>
      </c>
      <c r="E16" s="5">
        <f>SUMIF(November!E:E,A16,November!F:F)</f>
        <v>536</v>
      </c>
      <c r="F16" s="5">
        <f>SUMIF(December!E:E,A16,December!F:F)</f>
        <v>380</v>
      </c>
      <c r="G16" s="5">
        <f>SUMIF(January!E:E,A16,January!F:F)</f>
        <v>625</v>
      </c>
      <c r="H16" s="5">
        <f>SUMIF(February!E:E,A16,February!F:F)</f>
        <v>524</v>
      </c>
      <c r="I16" s="5">
        <f>SUMIF(March!E:E,A16,March!F:F)</f>
        <v>642</v>
      </c>
      <c r="J16" s="5">
        <f>SUMIF(April!E:E,A16,April!F:F)</f>
        <v>590</v>
      </c>
      <c r="K16" s="5">
        <f>SUMIF(May!E:E,A16,May!F:F)</f>
        <v>795</v>
      </c>
      <c r="L16" s="5">
        <f>SUMIF(June!E:E,A16,June!F:F)</f>
        <v>450</v>
      </c>
      <c r="M16" s="5">
        <f>SUMIF(July!I:I,A16,July!J:J)</f>
        <v>286</v>
      </c>
      <c r="N16" s="5">
        <f>SUMIF(August!I:I,A16,August!J:J)</f>
        <v>251</v>
      </c>
      <c r="O16" s="5">
        <f>SUMIF(September!I:I,A16,September!J:J)</f>
        <v>0</v>
      </c>
      <c r="Q16" s="6">
        <f t="shared" si="0"/>
        <v>-1</v>
      </c>
      <c r="R16" s="6">
        <f t="shared" si="1"/>
        <v>-0.76080178173719382</v>
      </c>
    </row>
    <row r="17" spans="1:18" x14ac:dyDescent="0.2">
      <c r="A17" s="1" t="s">
        <v>31</v>
      </c>
      <c r="B17" s="68">
        <f t="shared" si="2"/>
        <v>6881</v>
      </c>
      <c r="D17" s="5">
        <f>SUMIF(October!E:E,A17,October!F:F)</f>
        <v>528</v>
      </c>
      <c r="E17" s="5">
        <f>SUMIF(November!E:E,A17,November!F:F)</f>
        <v>491</v>
      </c>
      <c r="F17" s="5">
        <f>SUMIF(December!E:E,A17,December!F:F)</f>
        <v>488</v>
      </c>
      <c r="G17" s="5">
        <f>SUMIF(January!E:E,A17,January!F:F)</f>
        <v>633</v>
      </c>
      <c r="H17" s="5">
        <f>SUMIF(February!E:E,A17,February!F:F)</f>
        <v>810</v>
      </c>
      <c r="I17" s="5">
        <f>SUMIF(March!E:E,A17,March!F:F)</f>
        <v>738</v>
      </c>
      <c r="J17" s="5">
        <f>SUMIF(April!E:E,A17,April!F:F)</f>
        <v>746</v>
      </c>
      <c r="K17" s="5">
        <f>SUMIF(May!E:E,A17,May!F:F)</f>
        <v>819</v>
      </c>
      <c r="L17" s="5">
        <f>SUMIF(June!E:E,A17,June!F:F)</f>
        <v>967</v>
      </c>
      <c r="M17" s="5">
        <f>SUMIF(July!I:I,A17,July!J:J)</f>
        <v>304</v>
      </c>
      <c r="N17" s="5">
        <f>SUMIF(August!I:I,A17,August!J:J)</f>
        <v>219</v>
      </c>
      <c r="O17" s="5">
        <f>SUMIF(September!I:I,A17,September!J:J)</f>
        <v>138</v>
      </c>
      <c r="Q17" s="6">
        <f t="shared" si="0"/>
        <v>-0.36986301369863012</v>
      </c>
      <c r="R17" s="6">
        <f t="shared" si="1"/>
        <v>-0.68118971061093236</v>
      </c>
    </row>
    <row r="18" spans="1:18" ht="25.5" x14ac:dyDescent="0.2">
      <c r="A18" s="1" t="s">
        <v>32</v>
      </c>
      <c r="B18" s="68">
        <f t="shared" si="2"/>
        <v>6308</v>
      </c>
      <c r="D18" s="5">
        <f>SUMIF(October!E:E,A18,October!F:F)</f>
        <v>744</v>
      </c>
      <c r="E18" s="5">
        <f>SUMIF(November!E:E,A18,November!F:F)</f>
        <v>788</v>
      </c>
      <c r="F18" s="5">
        <f>SUMIF(December!E:E,A18,December!F:F)</f>
        <v>771</v>
      </c>
      <c r="G18" s="5">
        <f>SUMIF(January!E:E,A18,January!F:F)</f>
        <v>711</v>
      </c>
      <c r="H18" s="5">
        <f>SUMIF(February!E:E,A18,February!F:F)</f>
        <v>878</v>
      </c>
      <c r="I18" s="5">
        <f>SUMIF(March!E:E,A18,March!F:F)</f>
        <v>493</v>
      </c>
      <c r="J18" s="5">
        <f>SUMIF(April!E:E,A18,April!F:F)</f>
        <v>383</v>
      </c>
      <c r="K18" s="5">
        <f>SUMIF(May!E:E,A18,May!F:F)</f>
        <v>390</v>
      </c>
      <c r="L18" s="5">
        <f>SUMIF(June!E:E,A18,June!F:F)</f>
        <v>372</v>
      </c>
      <c r="M18" s="5">
        <f>SUMIF(July!I:I,A18,July!J:J)</f>
        <v>286</v>
      </c>
      <c r="N18" s="5">
        <f>SUMIF(August!I:I,A18,August!J:J)</f>
        <v>252</v>
      </c>
      <c r="O18" s="5">
        <f>SUMIF(September!I:I,A18,September!J:J)</f>
        <v>240</v>
      </c>
      <c r="Q18" s="6">
        <f t="shared" si="0"/>
        <v>-4.7619047619047616E-2</v>
      </c>
      <c r="R18" s="6">
        <f t="shared" si="1"/>
        <v>-0.57793851717902356</v>
      </c>
    </row>
    <row r="19" spans="1:18" x14ac:dyDescent="0.2">
      <c r="A19" s="8" t="s">
        <v>33</v>
      </c>
      <c r="B19" s="68">
        <f t="shared" si="2"/>
        <v>6036</v>
      </c>
      <c r="D19" s="5">
        <f>SUMIF(October!E:E,A19,October!F:F)</f>
        <v>639</v>
      </c>
      <c r="E19" s="5">
        <f>SUMIF(November!E:E,A19,November!F:F)</f>
        <v>470</v>
      </c>
      <c r="F19" s="5">
        <f>SUMIF(December!E:E,A19,December!F:F)</f>
        <v>430</v>
      </c>
      <c r="G19" s="5">
        <f>SUMIF(January!E:E,A19,January!F:F)</f>
        <v>591</v>
      </c>
      <c r="H19" s="5">
        <f>SUMIF(February!E:E,A19,February!F:F)</f>
        <v>615</v>
      </c>
      <c r="I19" s="5">
        <f>SUMIF(March!E:E,A19,March!F:F)</f>
        <v>612</v>
      </c>
      <c r="J19" s="5">
        <f>SUMIF(April!E:E,A19,April!F:F)</f>
        <v>425</v>
      </c>
      <c r="K19" s="5">
        <f>SUMIF(May!E:E,A19,May!F:F)</f>
        <v>568</v>
      </c>
      <c r="L19" s="5">
        <f>SUMIF(June!E:E,A19,June!F:F)</f>
        <v>494</v>
      </c>
      <c r="M19" s="5">
        <f>SUMIF(July!I:I,A19,July!J:J)</f>
        <v>466</v>
      </c>
      <c r="N19" s="5">
        <f>SUMIF(August!I:I,A19,August!J:J)</f>
        <v>458</v>
      </c>
      <c r="O19" s="5">
        <f>SUMIF(September!I:I,A19,September!J:J)</f>
        <v>268</v>
      </c>
      <c r="Q19" s="6">
        <f t="shared" si="0"/>
        <v>-0.41484716157205243</v>
      </c>
      <c r="R19" s="6">
        <f t="shared" si="1"/>
        <v>-0.26176713459950451</v>
      </c>
    </row>
    <row r="20" spans="1:18" x14ac:dyDescent="0.2">
      <c r="A20" s="1" t="s">
        <v>34</v>
      </c>
      <c r="B20" s="68">
        <f t="shared" si="2"/>
        <v>5618</v>
      </c>
      <c r="D20" s="5">
        <f>SUMIF(October!E:E,A20,October!F:F)</f>
        <v>421</v>
      </c>
      <c r="E20" s="5">
        <f>SUMIF(November!E:E,A20,November!F:F)</f>
        <v>438</v>
      </c>
      <c r="F20" s="5">
        <f>SUMIF(December!E:E,A20,December!F:F)</f>
        <v>462</v>
      </c>
      <c r="G20" s="5">
        <f>SUMIF(January!E:E,A20,January!F:F)</f>
        <v>844</v>
      </c>
      <c r="H20" s="5">
        <f>SUMIF(February!E:E,A20,February!F:F)</f>
        <v>802</v>
      </c>
      <c r="I20" s="5">
        <f>SUMIF(March!E:E,A20,March!F:F)</f>
        <v>741</v>
      </c>
      <c r="J20" s="5">
        <f>SUMIF(April!E:E,A20,April!F:F)</f>
        <v>384</v>
      </c>
      <c r="K20" s="5">
        <f>SUMIF(May!E:E,A20,May!F:F)</f>
        <v>485</v>
      </c>
      <c r="L20" s="5">
        <f>SUMIF(June!E:E,A20,June!F:F)</f>
        <v>385</v>
      </c>
      <c r="M20" s="5">
        <f>SUMIF(July!I:I,A20,July!J:J)</f>
        <v>220</v>
      </c>
      <c r="N20" s="5">
        <f>SUMIF(August!I:I,A20,August!J:J)</f>
        <v>235</v>
      </c>
      <c r="O20" s="5">
        <f>SUMIF(September!I:I,A20,September!J:J)</f>
        <v>201</v>
      </c>
      <c r="Q20" s="6">
        <f t="shared" si="0"/>
        <v>-0.14468085106382977</v>
      </c>
      <c r="R20" s="6">
        <f t="shared" si="1"/>
        <v>-0.60338573155985498</v>
      </c>
    </row>
    <row r="21" spans="1:18" x14ac:dyDescent="0.2">
      <c r="A21" s="1" t="s">
        <v>35</v>
      </c>
      <c r="B21" s="68">
        <f t="shared" si="2"/>
        <v>5660</v>
      </c>
      <c r="D21" s="5">
        <f>SUMIF(October!E:E,A21,October!F:F)</f>
        <v>526</v>
      </c>
      <c r="E21" s="5">
        <f>SUMIF(November!E:E,A21,November!F:F)</f>
        <v>437</v>
      </c>
      <c r="F21" s="5">
        <f>SUMIF(December!E:E,A21,December!F:F)</f>
        <v>411</v>
      </c>
      <c r="G21" s="5">
        <f>SUMIF(January!E:E,A21,January!F:F)</f>
        <v>494</v>
      </c>
      <c r="H21" s="5">
        <f>SUMIF(February!E:E,A21,February!F:F)</f>
        <v>639</v>
      </c>
      <c r="I21" s="5">
        <f>SUMIF(March!E:E,A21,March!F:F)</f>
        <v>495</v>
      </c>
      <c r="J21" s="5">
        <f>SUMIF(April!E:E,A21,April!F:F)</f>
        <v>424</v>
      </c>
      <c r="K21" s="5">
        <f>SUMIF(May!E:E,A21,May!F:F)</f>
        <v>542</v>
      </c>
      <c r="L21" s="5">
        <f>SUMIF(June!E:E,A21,June!F:F)</f>
        <v>498</v>
      </c>
      <c r="M21" s="5">
        <f>SUMIF(July!I:I,A21,July!J:J)</f>
        <v>446</v>
      </c>
      <c r="N21" s="5">
        <f>SUMIF(August!I:I,A21,August!J:J)</f>
        <v>360</v>
      </c>
      <c r="O21" s="5">
        <f>SUMIF(September!I:I,A21,September!J:J)</f>
        <v>388</v>
      </c>
      <c r="Q21" s="6">
        <f t="shared" si="0"/>
        <v>7.7777777777777779E-2</v>
      </c>
      <c r="R21" s="6">
        <f t="shared" si="1"/>
        <v>-0.19793999104343932</v>
      </c>
    </row>
    <row r="22" spans="1:18" x14ac:dyDescent="0.2">
      <c r="A22" s="7" t="s">
        <v>36</v>
      </c>
      <c r="B22" s="68">
        <f t="shared" si="2"/>
        <v>6150</v>
      </c>
      <c r="D22" s="5">
        <f>SUMIF(October!E:E,A22,October!F:F)</f>
        <v>522</v>
      </c>
      <c r="E22" s="5">
        <f>SUMIF(November!E:E,A22,November!F:F)</f>
        <v>257</v>
      </c>
      <c r="F22" s="5">
        <f>SUMIF(December!E:E,A22,December!F:F)</f>
        <v>276</v>
      </c>
      <c r="G22" s="5">
        <f>SUMIF(January!E:E,A22,January!F:F)</f>
        <v>260</v>
      </c>
      <c r="H22" s="5">
        <f>SUMIF(February!E:E,A22,February!F:F)</f>
        <v>188</v>
      </c>
      <c r="I22" s="5">
        <f>SUMIF(March!E:E,A22,March!F:F)</f>
        <v>261</v>
      </c>
      <c r="J22" s="5">
        <f>SUMIF(April!E:E,A22,April!F:F)</f>
        <v>327</v>
      </c>
      <c r="K22" s="5">
        <f>SUMIF(May!E:E,A22,May!F:F)</f>
        <v>481</v>
      </c>
      <c r="L22" s="5">
        <f>SUMIF(June!E:E,A22,June!F:F)</f>
        <v>372</v>
      </c>
      <c r="M22" s="5">
        <f>SUMIF(July!I:I,A22,July!J:J)</f>
        <v>1304</v>
      </c>
      <c r="N22" s="5">
        <f>SUMIF(August!I:I,A22,August!J:J)</f>
        <v>968</v>
      </c>
      <c r="O22" s="5">
        <f>SUMIF(September!I:I,A22,September!J:J)</f>
        <v>934</v>
      </c>
      <c r="Q22" s="6">
        <f t="shared" si="0"/>
        <v>-3.5123966942148761E-2</v>
      </c>
      <c r="R22" s="6">
        <f t="shared" si="1"/>
        <v>2.2669836956521743</v>
      </c>
    </row>
    <row r="23" spans="1:18" x14ac:dyDescent="0.2">
      <c r="A23" s="1" t="s">
        <v>37</v>
      </c>
      <c r="B23" s="68">
        <f t="shared" si="2"/>
        <v>4281</v>
      </c>
      <c r="D23" s="5">
        <f>SUMIF(October!E:E,A23,October!F:F)</f>
        <v>2139</v>
      </c>
      <c r="E23" s="5">
        <f>SUMIF(November!E:E,A23,November!F:F)</f>
        <v>680</v>
      </c>
      <c r="F23" s="5">
        <f>SUMIF(December!E:E,A23,December!F:F)</f>
        <v>221</v>
      </c>
      <c r="G23" s="5">
        <f>SUMIF(January!E:E,A23,January!F:F)</f>
        <v>232</v>
      </c>
      <c r="H23" s="5">
        <f>SUMIF(February!E:E,A23,February!F:F)</f>
        <v>275</v>
      </c>
      <c r="I23" s="5">
        <f>SUMIF(March!E:E,A23,March!F:F)</f>
        <v>241</v>
      </c>
      <c r="J23" s="5">
        <f>SUMIF(April!E:E,A23,April!F:F)</f>
        <v>65</v>
      </c>
      <c r="K23" s="5">
        <f>SUMIF(May!E:E,A23,May!F:F)</f>
        <v>71</v>
      </c>
      <c r="L23" s="5">
        <f>SUMIF(June!E:E,A23,June!F:F)</f>
        <v>173</v>
      </c>
      <c r="M23" s="5">
        <f>SUMIF(July!I:I,A23,July!J:J)</f>
        <v>100</v>
      </c>
      <c r="N23" s="5">
        <f>SUMIF(August!I:I,A23,August!J:J)</f>
        <v>54</v>
      </c>
      <c r="O23" s="5">
        <f>SUMIF(September!I:I,A23,September!J:J)</f>
        <v>30</v>
      </c>
      <c r="Q23" s="6">
        <f t="shared" si="0"/>
        <v>-0.44444444444444442</v>
      </c>
      <c r="R23" s="6">
        <f t="shared" si="1"/>
        <v>-0.86526726873321946</v>
      </c>
    </row>
    <row r="24" spans="1:18" x14ac:dyDescent="0.2">
      <c r="A24" s="7" t="s">
        <v>38</v>
      </c>
      <c r="B24" s="68">
        <f t="shared" si="2"/>
        <v>5195</v>
      </c>
      <c r="D24" s="5">
        <f>SUMIF(October!E:E,A24,October!F:F)</f>
        <v>414</v>
      </c>
      <c r="E24" s="5">
        <f>SUMIF(November!E:E,A24,November!F:F)</f>
        <v>364</v>
      </c>
      <c r="F24" s="5">
        <f>SUMIF(December!E:E,A24,December!F:F)</f>
        <v>368</v>
      </c>
      <c r="G24" s="5">
        <f>SUMIF(January!E:E,A24,January!F:F)</f>
        <v>449</v>
      </c>
      <c r="H24" s="5">
        <f>SUMIF(February!E:E,A24,February!F:F)</f>
        <v>330</v>
      </c>
      <c r="I24" s="5">
        <f>SUMIF(March!E:E,A24,March!F:F)</f>
        <v>773</v>
      </c>
      <c r="J24" s="5">
        <f>SUMIF(April!E:E,A24,April!F:F)</f>
        <v>772</v>
      </c>
      <c r="K24" s="5">
        <f>SUMIF(May!E:E,A24,May!F:F)</f>
        <v>467</v>
      </c>
      <c r="L24" s="5">
        <f>SUMIF(June!E:E,A24,June!F:F)</f>
        <v>319</v>
      </c>
      <c r="M24" s="5">
        <f>SUMIF(July!I:I,A24,July!J:J)</f>
        <v>265</v>
      </c>
      <c r="N24" s="5">
        <f>SUMIF(August!I:I,A24,August!J:J)</f>
        <v>335</v>
      </c>
      <c r="O24" s="5">
        <f>SUMIF(September!I:I,A24,September!J:J)</f>
        <v>339</v>
      </c>
      <c r="Q24" s="6">
        <f t="shared" si="0"/>
        <v>1.1940298507462687E-2</v>
      </c>
      <c r="R24" s="6">
        <f t="shared" si="1"/>
        <v>-0.33811090225563911</v>
      </c>
    </row>
    <row r="25" spans="1:18" x14ac:dyDescent="0.2">
      <c r="A25" s="1" t="s">
        <v>39</v>
      </c>
      <c r="B25" s="68">
        <f t="shared" si="2"/>
        <v>4550</v>
      </c>
      <c r="D25" s="5">
        <f>SUMIF(October!E:E,A25,October!F:F)</f>
        <v>525</v>
      </c>
      <c r="E25" s="5">
        <f>SUMIF(November!E:E,A25,November!F:F)</f>
        <v>470</v>
      </c>
      <c r="F25" s="5">
        <f>SUMIF(December!E:E,A25,December!F:F)</f>
        <v>444</v>
      </c>
      <c r="G25" s="5">
        <f>SUMIF(January!E:E,A25,January!F:F)</f>
        <v>367</v>
      </c>
      <c r="H25" s="5">
        <f>SUMIF(February!E:E,A25,February!F:F)</f>
        <v>475</v>
      </c>
      <c r="I25" s="5">
        <f>SUMIF(March!E:E,A25,March!F:F)</f>
        <v>357</v>
      </c>
      <c r="J25" s="5">
        <f>SUMIF(April!E:E,A25,April!F:F)</f>
        <v>308</v>
      </c>
      <c r="K25" s="5">
        <f>SUMIF(May!E:E,A25,May!F:F)</f>
        <v>399</v>
      </c>
      <c r="L25" s="5">
        <f>SUMIF(June!E:E,A25,June!F:F)</f>
        <v>391</v>
      </c>
      <c r="M25" s="5">
        <f>SUMIF(July!I:I,A25,July!J:J)</f>
        <v>283</v>
      </c>
      <c r="N25" s="5">
        <f>SUMIF(August!I:I,A25,August!J:J)</f>
        <v>282</v>
      </c>
      <c r="O25" s="5">
        <f>SUMIF(September!I:I,A25,September!J:J)</f>
        <v>249</v>
      </c>
      <c r="Q25" s="6">
        <f t="shared" si="0"/>
        <v>-0.11702127659574468</v>
      </c>
      <c r="R25" s="6">
        <f t="shared" si="1"/>
        <v>-0.34635974304068523</v>
      </c>
    </row>
    <row r="26" spans="1:18" x14ac:dyDescent="0.2">
      <c r="A26" s="1" t="s">
        <v>40</v>
      </c>
      <c r="B26" s="68">
        <f t="shared" si="2"/>
        <v>3787</v>
      </c>
      <c r="D26" s="5">
        <f>SUMIF(October!E:E,A26,October!F:F)</f>
        <v>395</v>
      </c>
      <c r="E26" s="5">
        <f>SUMIF(November!E:E,A26,November!F:F)</f>
        <v>375</v>
      </c>
      <c r="F26" s="5">
        <f>SUMIF(December!E:E,A26,December!F:F)</f>
        <v>348</v>
      </c>
      <c r="G26" s="5">
        <f>SUMIF(January!E:E,A26,January!F:F)</f>
        <v>508</v>
      </c>
      <c r="H26" s="5">
        <f>SUMIF(February!E:E,A26,February!F:F)</f>
        <v>289</v>
      </c>
      <c r="I26" s="5">
        <f>SUMIF(March!E:E,A26,March!F:F)</f>
        <v>361</v>
      </c>
      <c r="J26" s="5">
        <f>SUMIF(April!E:E,A26,April!F:F)</f>
        <v>263</v>
      </c>
      <c r="K26" s="5">
        <f>SUMIF(May!E:E,A26,May!F:F)</f>
        <v>402</v>
      </c>
      <c r="L26" s="5">
        <f>SUMIF(June!E:E,A26,June!F:F)</f>
        <v>270</v>
      </c>
      <c r="M26" s="5">
        <f>SUMIF(July!I:I,A26,July!J:J)</f>
        <v>232</v>
      </c>
      <c r="N26" s="5">
        <f>SUMIF(August!I:I,A26,August!J:J)</f>
        <v>195</v>
      </c>
      <c r="O26" s="5">
        <f>SUMIF(September!I:I,A26,September!J:J)</f>
        <v>149</v>
      </c>
      <c r="Q26" s="6">
        <f t="shared" si="0"/>
        <v>-0.23589743589743589</v>
      </c>
      <c r="R26" s="6">
        <f t="shared" si="1"/>
        <v>-0.46184989099968854</v>
      </c>
    </row>
    <row r="27" spans="1:18" x14ac:dyDescent="0.2">
      <c r="A27" s="1" t="s">
        <v>41</v>
      </c>
      <c r="B27" s="68">
        <f t="shared" si="2"/>
        <v>3260</v>
      </c>
      <c r="D27" s="5">
        <f>SUMIF(October!E:E,A27,October!F:F)</f>
        <v>122</v>
      </c>
      <c r="E27" s="5">
        <f>SUMIF(November!E:E,A27,November!F:F)</f>
        <v>142</v>
      </c>
      <c r="F27" s="5">
        <f>SUMIF(December!E:E,A27,December!F:F)</f>
        <v>281</v>
      </c>
      <c r="G27" s="5">
        <f>SUMIF(January!E:E,A27,January!F:F)</f>
        <v>623</v>
      </c>
      <c r="H27" s="5">
        <f>SUMIF(February!E:E,A27,February!F:F)</f>
        <v>419</v>
      </c>
      <c r="I27" s="5">
        <f>SUMIF(March!E:E,A27,March!F:F)</f>
        <v>441</v>
      </c>
      <c r="J27" s="5">
        <f>SUMIF(April!E:E,A27,April!F:F)</f>
        <v>356</v>
      </c>
      <c r="K27" s="5">
        <f>SUMIF(May!E:E,A27,May!F:F)</f>
        <v>346</v>
      </c>
      <c r="L27" s="5">
        <f>SUMIF(June!E:E,A27,June!F:F)</f>
        <v>239</v>
      </c>
      <c r="M27" s="5">
        <f>SUMIF(July!I:I,A27,July!J:J)</f>
        <v>126</v>
      </c>
      <c r="N27" s="5">
        <f>SUMIF(August!I:I,A27,August!J:J)</f>
        <v>98</v>
      </c>
      <c r="O27" s="5">
        <f>SUMIF(September!I:I,A27,September!J:J)</f>
        <v>67</v>
      </c>
      <c r="Q27" s="6">
        <f t="shared" si="0"/>
        <v>-0.31632653061224492</v>
      </c>
      <c r="R27" s="6">
        <f t="shared" si="1"/>
        <v>-0.70596160323341195</v>
      </c>
    </row>
    <row r="28" spans="1:18" x14ac:dyDescent="0.2">
      <c r="A28" s="1" t="s">
        <v>42</v>
      </c>
      <c r="B28" s="68">
        <f t="shared" si="2"/>
        <v>3379</v>
      </c>
      <c r="D28" s="5">
        <f>SUMIF(October!E:E,A28,October!F:F)</f>
        <v>632</v>
      </c>
      <c r="E28" s="5">
        <f>SUMIF(November!E:E,A28,November!F:F)</f>
        <v>1004</v>
      </c>
      <c r="F28" s="5">
        <f>SUMIF(December!E:E,A28,December!F:F)</f>
        <v>65</v>
      </c>
      <c r="G28" s="5">
        <f>SUMIF(January!E:E,A28,January!F:F)</f>
        <v>0</v>
      </c>
      <c r="H28" s="5">
        <f>SUMIF(February!E:E,A28,February!F:F)</f>
        <v>94</v>
      </c>
      <c r="I28" s="5">
        <f>SUMIF(March!E:E,A28,March!F:F)</f>
        <v>106</v>
      </c>
      <c r="J28" s="5">
        <f>SUMIF(April!E:E,A28,April!F:F)</f>
        <v>208</v>
      </c>
      <c r="K28" s="5">
        <f>SUMIF(May!E:E,A28,May!F:F)</f>
        <v>209</v>
      </c>
      <c r="L28" s="5">
        <f>SUMIF(June!E:E,A28,June!F:F)</f>
        <v>140</v>
      </c>
      <c r="M28" s="5">
        <f>SUMIF(July!I:I,A28,July!J:J)</f>
        <v>174</v>
      </c>
      <c r="N28" s="5">
        <f>SUMIF(August!I:I,A28,August!J:J)</f>
        <v>263</v>
      </c>
      <c r="O28" s="5">
        <f>SUMIF(September!I:I,A28,September!J:J)</f>
        <v>484</v>
      </c>
      <c r="Q28" s="6">
        <f t="shared" si="0"/>
        <v>0.84030418250950567</v>
      </c>
      <c r="R28" s="6">
        <f t="shared" si="1"/>
        <v>0.12408462164361279</v>
      </c>
    </row>
    <row r="29" spans="1:18" x14ac:dyDescent="0.2">
      <c r="A29" s="1" t="s">
        <v>43</v>
      </c>
      <c r="B29" s="68">
        <f t="shared" si="2"/>
        <v>3118</v>
      </c>
      <c r="D29" s="5">
        <f>SUMIF(October!E:E,A29,October!F:F)</f>
        <v>265</v>
      </c>
      <c r="E29" s="5">
        <f>SUMIF(November!E:E,A29,November!F:F)</f>
        <v>232</v>
      </c>
      <c r="F29" s="5">
        <f>SUMIF(December!E:E,A29,December!F:F)</f>
        <v>365</v>
      </c>
      <c r="G29" s="5">
        <f>SUMIF(January!E:E,A29,January!F:F)</f>
        <v>286</v>
      </c>
      <c r="H29" s="5">
        <f>SUMIF(February!E:E,A29,February!F:F)</f>
        <v>289</v>
      </c>
      <c r="I29" s="5">
        <f>SUMIF(March!E:E,A29,March!F:F)</f>
        <v>290</v>
      </c>
      <c r="J29" s="5">
        <f>SUMIF(April!E:E,A29,April!F:F)</f>
        <v>243</v>
      </c>
      <c r="K29" s="5">
        <f>SUMIF(May!E:E,A29,May!F:F)</f>
        <v>335</v>
      </c>
      <c r="L29" s="5">
        <f>SUMIF(June!E:E,A29,June!F:F)</f>
        <v>297</v>
      </c>
      <c r="M29" s="5">
        <f>SUMIF(July!I:I,A29,July!J:J)</f>
        <v>165</v>
      </c>
      <c r="N29" s="5">
        <f>SUMIF(August!I:I,A29,August!J:J)</f>
        <v>209</v>
      </c>
      <c r="O29" s="5">
        <f>SUMIF(September!I:I,A29,September!J:J)</f>
        <v>142</v>
      </c>
      <c r="Q29" s="6">
        <f t="shared" si="0"/>
        <v>-0.32057416267942584</v>
      </c>
      <c r="R29" s="6">
        <f t="shared" si="1"/>
        <v>-0.40507302075326668</v>
      </c>
    </row>
    <row r="30" spans="1:18" x14ac:dyDescent="0.2">
      <c r="A30" s="1" t="s">
        <v>44</v>
      </c>
      <c r="B30" s="68">
        <f t="shared" si="2"/>
        <v>2380</v>
      </c>
      <c r="D30" s="5">
        <f>SUMIF(October!E:E,A30,October!F:F)</f>
        <v>428</v>
      </c>
      <c r="E30" s="5">
        <f>SUMIF(November!E:E,A30,November!F:F)</f>
        <v>348</v>
      </c>
      <c r="F30" s="5">
        <f>SUMIF(December!E:E,A30,December!F:F)</f>
        <v>137</v>
      </c>
      <c r="G30" s="5">
        <f>SUMIF(January!E:E,A30,January!F:F)</f>
        <v>82</v>
      </c>
      <c r="H30" s="5">
        <f>SUMIF(February!E:E,A30,February!F:F)</f>
        <v>151</v>
      </c>
      <c r="I30" s="5">
        <f>SUMIF(March!E:E,A30,March!F:F)</f>
        <v>328</v>
      </c>
      <c r="J30" s="5">
        <f>SUMIF(April!E:E,A30,April!F:F)</f>
        <v>326</v>
      </c>
      <c r="K30" s="5">
        <f>SUMIF(May!E:E,A30,May!F:F)</f>
        <v>245</v>
      </c>
      <c r="L30" s="5">
        <f>SUMIF(June!E:E,A30,June!F:F)</f>
        <v>88</v>
      </c>
      <c r="M30" s="5">
        <f>SUMIF(July!I:I,A30,July!J:J)</f>
        <v>35</v>
      </c>
      <c r="N30" s="5">
        <f>SUMIF(August!I:I,A30,August!J:J)</f>
        <v>104</v>
      </c>
      <c r="O30" s="5">
        <f>SUMIF(September!I:I,A30,September!J:J)</f>
        <v>108</v>
      </c>
      <c r="Q30" s="6">
        <f t="shared" si="0"/>
        <v>3.8461538461538464E-2</v>
      </c>
      <c r="R30" s="6">
        <f t="shared" si="1"/>
        <v>-0.65260196905766532</v>
      </c>
    </row>
    <row r="31" spans="1:18" x14ac:dyDescent="0.2">
      <c r="A31" s="1" t="s">
        <v>45</v>
      </c>
      <c r="B31" s="68">
        <f t="shared" si="2"/>
        <v>2297</v>
      </c>
      <c r="D31" s="5">
        <f>SUMIF(October!E:E,A31,October!F:F)</f>
        <v>147</v>
      </c>
      <c r="E31" s="5">
        <f>SUMIF(November!E:E,A31,November!F:F)</f>
        <v>79</v>
      </c>
      <c r="F31" s="5">
        <f>SUMIF(December!E:E,A31,December!F:F)</f>
        <v>111</v>
      </c>
      <c r="G31" s="5">
        <f>SUMIF(January!E:E,A31,January!F:F)</f>
        <v>110</v>
      </c>
      <c r="H31" s="5">
        <f>SUMIF(February!E:E,A31,February!F:F)</f>
        <v>161</v>
      </c>
      <c r="I31" s="5">
        <f>SUMIF(March!E:E,A31,March!F:F)</f>
        <v>141</v>
      </c>
      <c r="J31" s="5">
        <f>SUMIF(April!E:E,A31,April!F:F)</f>
        <v>113</v>
      </c>
      <c r="K31" s="5">
        <f>SUMIF(May!E:E,A31,May!F:F)</f>
        <v>172</v>
      </c>
      <c r="L31" s="5">
        <f>SUMIF(June!E:E,A31,June!F:F)</f>
        <v>602</v>
      </c>
      <c r="M31" s="5">
        <f>SUMIF(July!I:I,A31,July!J:J)</f>
        <v>262</v>
      </c>
      <c r="N31" s="5">
        <f>SUMIF(August!I:I,A31,August!J:J)</f>
        <v>193</v>
      </c>
      <c r="O31" s="5">
        <f>SUMIF(September!I:I,A31,September!J:J)</f>
        <v>206</v>
      </c>
      <c r="Q31" s="6">
        <f t="shared" si="0"/>
        <v>6.7357512953367879E-2</v>
      </c>
      <c r="R31" s="6">
        <f t="shared" si="1"/>
        <v>0.21210268948655267</v>
      </c>
    </row>
    <row r="32" spans="1:18" x14ac:dyDescent="0.2">
      <c r="A32" s="1" t="s">
        <v>46</v>
      </c>
      <c r="B32" s="68">
        <f t="shared" si="2"/>
        <v>1871</v>
      </c>
      <c r="D32" s="5">
        <f>SUMIF(October!E:E,A32,October!F:F)</f>
        <v>497</v>
      </c>
      <c r="E32" s="5">
        <f>SUMIF(November!E:E,A32,November!F:F)</f>
        <v>226</v>
      </c>
      <c r="F32" s="5">
        <f>SUMIF(December!E:E,A32,December!F:F)</f>
        <v>128</v>
      </c>
      <c r="G32" s="5">
        <f>SUMIF(January!E:E,A32,January!F:F)</f>
        <v>125</v>
      </c>
      <c r="H32" s="5">
        <f>SUMIF(February!E:E,A32,February!F:F)</f>
        <v>271</v>
      </c>
      <c r="I32" s="5">
        <f>SUMIF(March!E:E,A32,March!F:F)</f>
        <v>184</v>
      </c>
      <c r="J32" s="5">
        <f>SUMIF(April!E:E,A32,April!F:F)</f>
        <v>152</v>
      </c>
      <c r="K32" s="5">
        <f>SUMIF(May!E:E,A32,May!F:F)</f>
        <v>115</v>
      </c>
      <c r="L32" s="5">
        <f>SUMIF(June!E:E,A32,June!F:F)</f>
        <v>42</v>
      </c>
      <c r="M32" s="5">
        <f>SUMIF(July!I:I,A32,July!J:J)</f>
        <v>60</v>
      </c>
      <c r="N32" s="5">
        <f>SUMIF(August!I:I,A32,August!J:J)</f>
        <v>22</v>
      </c>
      <c r="O32" s="5">
        <f>SUMIF(September!I:I,A32,September!J:J)</f>
        <v>49</v>
      </c>
      <c r="Q32" s="6">
        <f t="shared" si="0"/>
        <v>1.2272727272727273</v>
      </c>
      <c r="R32" s="6">
        <f t="shared" si="1"/>
        <v>-0.77413793103448281</v>
      </c>
    </row>
    <row r="33" spans="1:18" x14ac:dyDescent="0.2">
      <c r="A33" s="1" t="s">
        <v>47</v>
      </c>
      <c r="B33" s="68">
        <f t="shared" si="2"/>
        <v>2082</v>
      </c>
      <c r="D33" s="5">
        <f>SUMIF(October!E:E,A33,October!F:F)</f>
        <v>129</v>
      </c>
      <c r="E33" s="5">
        <f>SUMIF(November!E:E,A33,November!F:F)</f>
        <v>154</v>
      </c>
      <c r="F33" s="5">
        <f>SUMIF(December!E:E,A33,December!F:F)</f>
        <v>180</v>
      </c>
      <c r="G33" s="5">
        <f>SUMIF(January!E:E,A33,January!F:F)</f>
        <v>196</v>
      </c>
      <c r="H33" s="5">
        <f>SUMIF(February!E:E,A33,February!F:F)</f>
        <v>208</v>
      </c>
      <c r="I33" s="5">
        <f>SUMIF(March!E:E,A33,March!F:F)</f>
        <v>181</v>
      </c>
      <c r="J33" s="5">
        <f>SUMIF(April!E:E,A33,April!F:F)</f>
        <v>195</v>
      </c>
      <c r="K33" s="5">
        <f>SUMIF(May!E:E,A33,May!F:F)</f>
        <v>250</v>
      </c>
      <c r="L33" s="5">
        <f>SUMIF(June!E:E,A33,June!F:F)</f>
        <v>86</v>
      </c>
      <c r="M33" s="5">
        <f>SUMIF(July!I:I,A33,July!J:J)</f>
        <v>164</v>
      </c>
      <c r="N33" s="5">
        <f>SUMIF(August!I:I,A33,August!J:J)</f>
        <v>184</v>
      </c>
      <c r="O33" s="5">
        <f>SUMIF(September!I:I,A33,September!J:J)</f>
        <v>155</v>
      </c>
      <c r="Q33" s="6">
        <f t="shared" si="0"/>
        <v>-0.15760869565217392</v>
      </c>
      <c r="R33" s="6">
        <f t="shared" si="1"/>
        <v>-4.4331855604813293E-2</v>
      </c>
    </row>
    <row r="34" spans="1:18" x14ac:dyDescent="0.2">
      <c r="A34" s="7" t="s">
        <v>48</v>
      </c>
      <c r="B34" s="68">
        <f t="shared" si="2"/>
        <v>2210</v>
      </c>
      <c r="D34" s="5">
        <f>SUMIF(October!E:E,A34,October!F:F)</f>
        <v>165</v>
      </c>
      <c r="E34" s="5">
        <f>SUMIF(November!E:E,A34,November!F:F)</f>
        <v>88</v>
      </c>
      <c r="F34" s="5">
        <f>SUMIF(December!E:E,A34,December!F:F)</f>
        <v>110</v>
      </c>
      <c r="G34" s="5">
        <f>SUMIF(January!E:E,A34,January!F:F)</f>
        <v>58</v>
      </c>
      <c r="H34" s="5">
        <f>SUMIF(February!E:E,A34,February!F:F)</f>
        <v>118</v>
      </c>
      <c r="I34" s="5">
        <f>SUMIF(March!E:E,A34,March!F:F)</f>
        <v>118</v>
      </c>
      <c r="J34" s="5">
        <f>SUMIF(April!E:E,A34,April!F:F)</f>
        <v>77</v>
      </c>
      <c r="K34" s="5">
        <f>SUMIF(May!E:E,A34,May!F:F)</f>
        <v>172</v>
      </c>
      <c r="L34" s="5">
        <f>SUMIF(June!E:E,A34,June!F:F)</f>
        <v>87</v>
      </c>
      <c r="M34" s="5">
        <f>SUMIF(July!I:I,A34,July!J:J)</f>
        <v>608</v>
      </c>
      <c r="N34" s="5">
        <f>SUMIF(August!I:I,A34,August!J:J)</f>
        <v>344</v>
      </c>
      <c r="O34" s="5">
        <f>SUMIF(September!I:I,A34,September!J:J)</f>
        <v>265</v>
      </c>
      <c r="Q34" s="6">
        <f t="shared" si="0"/>
        <v>-0.22965116279069767</v>
      </c>
      <c r="R34" s="6">
        <f t="shared" si="1"/>
        <v>2.6767371601208465</v>
      </c>
    </row>
    <row r="35" spans="1:18" x14ac:dyDescent="0.2">
      <c r="A35" s="1" t="s">
        <v>49</v>
      </c>
      <c r="B35" s="68">
        <f t="shared" si="2"/>
        <v>1573</v>
      </c>
      <c r="D35" s="5">
        <f>SUMIF(October!E:E,A35,October!F:F)</f>
        <v>0</v>
      </c>
      <c r="E35" s="5">
        <f>SUMIF(November!E:E,A35,November!F:F)</f>
        <v>30</v>
      </c>
      <c r="F35" s="5">
        <f>SUMIF(December!E:E,A35,December!F:F)</f>
        <v>45</v>
      </c>
      <c r="G35" s="5">
        <f>SUMIF(January!E:E,A35,January!F:F)</f>
        <v>749</v>
      </c>
      <c r="H35" s="5">
        <f>SUMIF(February!E:E,A35,February!F:F)</f>
        <v>121</v>
      </c>
      <c r="I35" s="5">
        <f>SUMIF(March!E:E,A35,March!F:F)</f>
        <v>115</v>
      </c>
      <c r="J35" s="5">
        <f>SUMIF(April!E:E,A35,April!F:F)</f>
        <v>95</v>
      </c>
      <c r="K35" s="5">
        <f>SUMIF(May!E:E,A35,May!F:F)</f>
        <v>127</v>
      </c>
      <c r="L35" s="5">
        <f>SUMIF(June!E:E,A35,June!F:F)</f>
        <v>93</v>
      </c>
      <c r="M35" s="5">
        <f>SUMIF(July!I:I,A35,July!J:J)</f>
        <v>91</v>
      </c>
      <c r="N35" s="5">
        <f>SUMIF(August!I:I,A35,August!J:J)</f>
        <v>76</v>
      </c>
      <c r="O35" s="5">
        <f>SUMIF(September!I:I,A35,September!J:J)</f>
        <v>31</v>
      </c>
      <c r="Q35" s="6">
        <f t="shared" si="0"/>
        <v>-0.59210526315789469</v>
      </c>
      <c r="R35" s="6">
        <f t="shared" si="1"/>
        <v>-0.56799999999999995</v>
      </c>
    </row>
    <row r="36" spans="1:18" x14ac:dyDescent="0.2">
      <c r="A36" s="1" t="s">
        <v>50</v>
      </c>
      <c r="B36" s="68">
        <f t="shared" si="2"/>
        <v>1623</v>
      </c>
      <c r="D36" s="5">
        <f>SUMIF(October!E:E,A36,October!F:F)</f>
        <v>0</v>
      </c>
      <c r="E36" s="5">
        <f>SUMIF(November!E:E,A36,November!F:F)</f>
        <v>27</v>
      </c>
      <c r="F36" s="5">
        <f>SUMIF(December!E:E,A36,December!F:F)</f>
        <v>0</v>
      </c>
      <c r="G36" s="5">
        <f>SUMIF(January!E:E,A36,January!F:F)</f>
        <v>142</v>
      </c>
      <c r="H36" s="5">
        <f>SUMIF(February!E:E,A36,February!F:F)</f>
        <v>127</v>
      </c>
      <c r="I36" s="5">
        <f>SUMIF(March!E:E,A36,March!F:F)</f>
        <v>423</v>
      </c>
      <c r="J36" s="5">
        <f>SUMIF(April!E:E,A36,April!F:F)</f>
        <v>228</v>
      </c>
      <c r="K36" s="5">
        <f>SUMIF(May!E:E,A36,May!F:F)</f>
        <v>254</v>
      </c>
      <c r="L36" s="5">
        <f>SUMIF(June!E:E,A36,June!F:F)</f>
        <v>224</v>
      </c>
      <c r="M36" s="5">
        <f>SUMIF(July!I:I,A36,July!J:J)</f>
        <v>103</v>
      </c>
      <c r="N36" s="5">
        <f>SUMIF(August!I:I,A36,August!J:J)</f>
        <v>60</v>
      </c>
      <c r="O36" s="5">
        <f>SUMIF(September!I:I,A36,September!J:J)</f>
        <v>35</v>
      </c>
      <c r="Q36" s="6">
        <f t="shared" si="0"/>
        <v>-0.41666666666666669</v>
      </c>
      <c r="R36" s="6">
        <f t="shared" si="1"/>
        <v>-0.5831578947368421</v>
      </c>
    </row>
    <row r="37" spans="1:18" x14ac:dyDescent="0.2">
      <c r="A37" s="7" t="s">
        <v>51</v>
      </c>
      <c r="B37" s="68">
        <f t="shared" si="2"/>
        <v>1406</v>
      </c>
      <c r="D37" s="5">
        <f>SUMIF(October!E:E,A37,October!F:F)</f>
        <v>197</v>
      </c>
      <c r="E37" s="5">
        <f>SUMIF(November!E:E,A37,November!F:F)</f>
        <v>140</v>
      </c>
      <c r="F37" s="5">
        <f>SUMIF(December!E:E,A37,December!F:F)</f>
        <v>122</v>
      </c>
      <c r="G37" s="5">
        <f>SUMIF(January!E:E,A37,January!F:F)</f>
        <v>84</v>
      </c>
      <c r="H37" s="5">
        <f>SUMIF(February!E:E,A37,February!F:F)</f>
        <v>120</v>
      </c>
      <c r="I37" s="5">
        <f>SUMIF(March!E:E,A37,March!F:F)</f>
        <v>186</v>
      </c>
      <c r="J37" s="5">
        <f>SUMIF(April!E:E,A37,April!F:F)</f>
        <v>175</v>
      </c>
      <c r="K37" s="5">
        <f>SUMIF(May!E:E,A37,May!F:F)</f>
        <v>156</v>
      </c>
      <c r="L37" s="5">
        <f>SUMIF(June!E:E,A37,June!F:F)</f>
        <v>33</v>
      </c>
      <c r="M37" s="5">
        <f>SUMIF(July!I:I,A37,July!J:J)</f>
        <v>25</v>
      </c>
      <c r="N37" s="5">
        <f>SUMIF(August!I:I,A37,August!J:J)</f>
        <v>22</v>
      </c>
      <c r="O37" s="5">
        <f>SUMIF(September!I:I,A37,September!J:J)</f>
        <v>146</v>
      </c>
      <c r="Q37" s="6">
        <f t="shared" si="0"/>
        <v>5.6363636363636367</v>
      </c>
      <c r="R37" s="6">
        <f t="shared" si="1"/>
        <v>-0.52267106347897774</v>
      </c>
    </row>
    <row r="38" spans="1:18" x14ac:dyDescent="0.2">
      <c r="A38" s="7"/>
    </row>
    <row r="39" spans="1:18" x14ac:dyDescent="0.2">
      <c r="A39" s="7"/>
    </row>
    <row r="40" spans="1:18" x14ac:dyDescent="0.2"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</row>
    <row r="41" spans="1:18" ht="25.5" x14ac:dyDescent="0.2">
      <c r="A41" s="7" t="s">
        <v>52</v>
      </c>
      <c r="B41" s="5" t="e">
        <f t="shared" ref="B41:B42" si="3">SUM(D41:P41)</f>
        <v>#REF!</v>
      </c>
      <c r="D41" s="5" t="e">
        <f>October!#REF!</f>
        <v>#REF!</v>
      </c>
      <c r="E41" s="5">
        <f>November!I3</f>
        <v>0</v>
      </c>
      <c r="F41" s="2">
        <v>327921</v>
      </c>
      <c r="G41" s="2">
        <v>411606</v>
      </c>
      <c r="H41" s="9">
        <v>447721</v>
      </c>
      <c r="I41" s="5">
        <v>462670</v>
      </c>
      <c r="J41" s="5">
        <v>426307</v>
      </c>
      <c r="K41" s="5">
        <v>487283</v>
      </c>
      <c r="L41" s="5">
        <v>390426</v>
      </c>
      <c r="M41" s="5">
        <v>308749</v>
      </c>
      <c r="N41" s="5">
        <v>288568</v>
      </c>
      <c r="O41" s="5">
        <v>263564</v>
      </c>
      <c r="Q41" s="6">
        <f t="shared" ref="Q41:Q42" si="4">(O41-N41)/N41</f>
        <v>-8.6648554240248393E-2</v>
      </c>
      <c r="R41" s="6" t="e">
        <f t="shared" ref="R41:R42" si="5">(AVERAGE(M41:O41)-AVERAGE(D41:L41))/AVERAGE(D41:L41)</f>
        <v>#REF!</v>
      </c>
    </row>
    <row r="42" spans="1:18" ht="15.75" x14ac:dyDescent="0.2">
      <c r="A42" s="7" t="s">
        <v>53</v>
      </c>
      <c r="B42" s="5">
        <f t="shared" si="3"/>
        <v>2965940</v>
      </c>
      <c r="D42" s="2">
        <v>289230</v>
      </c>
      <c r="E42" s="2">
        <v>243266</v>
      </c>
      <c r="F42" s="2">
        <v>212882</v>
      </c>
      <c r="G42" s="2">
        <v>264900</v>
      </c>
      <c r="H42" s="10">
        <v>298727</v>
      </c>
      <c r="I42" s="11">
        <v>295636</v>
      </c>
      <c r="J42" s="11">
        <v>272899</v>
      </c>
      <c r="K42" s="11">
        <v>303066</v>
      </c>
      <c r="L42" s="11">
        <v>241323</v>
      </c>
      <c r="M42" s="11">
        <v>184748</v>
      </c>
      <c r="N42" s="11">
        <v>187748</v>
      </c>
      <c r="O42" s="11">
        <v>171515</v>
      </c>
      <c r="Q42" s="6">
        <f t="shared" si="4"/>
        <v>-8.6461640070733106E-2</v>
      </c>
      <c r="R42" s="6">
        <f t="shared" si="5"/>
        <v>-0.32614333450732874</v>
      </c>
    </row>
    <row r="43" spans="1:18" x14ac:dyDescent="0.2">
      <c r="A43" s="7" t="s">
        <v>54</v>
      </c>
      <c r="D43" s="6" t="e">
        <f t="shared" ref="D43:O43" si="6">D42/D41</f>
        <v>#REF!</v>
      </c>
      <c r="E43" s="6" t="e">
        <f t="shared" si="6"/>
        <v>#DIV/0!</v>
      </c>
      <c r="F43" s="6">
        <f t="shared" si="6"/>
        <v>0.64918684683201133</v>
      </c>
      <c r="G43" s="6">
        <f t="shared" si="6"/>
        <v>0.64357662424745998</v>
      </c>
      <c r="H43" s="6">
        <f t="shared" si="6"/>
        <v>0.66721686050017759</v>
      </c>
      <c r="I43" s="6">
        <f t="shared" si="6"/>
        <v>0.63897810534506239</v>
      </c>
      <c r="J43" s="6">
        <f t="shared" si="6"/>
        <v>0.64014665487547706</v>
      </c>
      <c r="K43" s="6">
        <f t="shared" si="6"/>
        <v>0.62195069394992231</v>
      </c>
      <c r="L43" s="6">
        <f t="shared" si="6"/>
        <v>0.61810176576355058</v>
      </c>
      <c r="M43" s="6">
        <f t="shared" si="6"/>
        <v>0.59837602712883275</v>
      </c>
      <c r="N43" s="6">
        <f t="shared" si="6"/>
        <v>0.65061961132211477</v>
      </c>
      <c r="O43" s="6">
        <f t="shared" si="6"/>
        <v>0.65075275834332458</v>
      </c>
    </row>
    <row r="45" spans="1:18" x14ac:dyDescent="0.2">
      <c r="F45" s="6"/>
    </row>
    <row r="46" spans="1:18" x14ac:dyDescent="0.2">
      <c r="B46" s="5"/>
      <c r="F46" s="6"/>
    </row>
    <row r="47" spans="1:18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Q47" s="5"/>
      <c r="R47" s="5"/>
    </row>
    <row r="48" spans="1:18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</row>
    <row r="49" spans="2:18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Q49" s="5"/>
      <c r="R49" s="5"/>
    </row>
    <row r="50" spans="2:18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</row>
    <row r="51" spans="2:18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</row>
    <row r="52" spans="2:18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Q52" s="5"/>
      <c r="R52" s="5"/>
    </row>
    <row r="53" spans="2:18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</row>
    <row r="54" spans="2:18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Q54" s="5"/>
      <c r="R54" s="5"/>
    </row>
    <row r="55" spans="2:18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Q55" s="5"/>
      <c r="R55" s="5"/>
    </row>
    <row r="56" spans="2:18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Q56" s="5"/>
      <c r="R56" s="5"/>
    </row>
    <row r="57" spans="2:18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Q57" s="5"/>
      <c r="R57" s="5"/>
    </row>
    <row r="58" spans="2:18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Q58" s="5"/>
      <c r="R58" s="5"/>
    </row>
    <row r="59" spans="2:18" x14ac:dyDescent="0.2">
      <c r="B59" s="5"/>
    </row>
    <row r="60" spans="2:18" x14ac:dyDescent="0.2">
      <c r="B60" s="5"/>
    </row>
    <row r="61" spans="2:18" x14ac:dyDescent="0.2">
      <c r="B61" s="5"/>
    </row>
    <row r="62" spans="2:18" x14ac:dyDescent="0.2">
      <c r="B62" s="5"/>
    </row>
    <row r="63" spans="2:18" x14ac:dyDescent="0.2">
      <c r="B63" s="5"/>
    </row>
    <row r="64" spans="2:18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</sheetData>
  <conditionalFormatting sqref="Q2:R37 Q41:R42">
    <cfRule type="cellIs" dxfId="1" priority="1" operator="greaterThan">
      <formula>0</formula>
    </cfRule>
  </conditionalFormatting>
  <conditionalFormatting sqref="Q2:R37 Q41:R42">
    <cfRule type="cellIs" dxfId="0" priority="2" operator="lessThan">
      <formula>0</formula>
    </cfRule>
  </conditionalFormatting>
  <hyperlinks>
    <hyperlink ref="A19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1"/>
  <sheetViews>
    <sheetView workbookViewId="0">
      <pane ySplit="1" topLeftCell="A2" activePane="bottomLeft" state="frozen"/>
      <selection pane="bottomLeft" sqref="A1:A1048576"/>
    </sheetView>
  </sheetViews>
  <sheetFormatPr defaultColWidth="14.42578125" defaultRowHeight="12.75" customHeight="1" x14ac:dyDescent="0.2"/>
  <cols>
    <col min="1" max="1" width="22.140625" customWidth="1"/>
    <col min="2" max="4" width="10.85546875" customWidth="1"/>
    <col min="5" max="5" width="21.140625" customWidth="1"/>
    <col min="6" max="6" width="10.85546875" customWidth="1"/>
    <col min="7" max="7" width="11" customWidth="1"/>
    <col min="8" max="19" width="17.28515625" customWidth="1"/>
  </cols>
  <sheetData>
    <row r="1" spans="1:19" x14ac:dyDescent="0.2">
      <c r="A1" s="47" t="s">
        <v>55</v>
      </c>
      <c r="B1" s="40" t="s">
        <v>56</v>
      </c>
      <c r="C1" s="40" t="s">
        <v>57</v>
      </c>
      <c r="D1" s="41"/>
      <c r="E1" s="42" t="s">
        <v>58</v>
      </c>
      <c r="F1" s="43" t="s">
        <v>1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x14ac:dyDescent="0.2">
      <c r="A2" s="16" t="s">
        <v>3044</v>
      </c>
      <c r="B2" s="45">
        <v>5381</v>
      </c>
      <c r="C2" s="45">
        <v>5374</v>
      </c>
      <c r="E2" s="7" t="s">
        <v>28</v>
      </c>
      <c r="F2" s="5">
        <f>SUMIF(A:A,"*abby*",C:C)+SUMIF(A:A,"*abbey*",C:C)+SUMIF(A:A,"*defense*",C:C)+SUMIF(A:A,"*defence*",C:C)-SUMIF(A:A,"department of defense",C:C)</f>
        <v>9761</v>
      </c>
    </row>
    <row r="3" spans="1:19" x14ac:dyDescent="0.2">
      <c r="A3" s="48" t="s">
        <v>2534</v>
      </c>
      <c r="B3" s="44">
        <v>5333</v>
      </c>
      <c r="C3" s="44">
        <v>5199</v>
      </c>
      <c r="E3" s="1" t="s">
        <v>16</v>
      </c>
      <c r="F3" s="13">
        <f>SUMIF(A:A,"*job*",C:C)+SUMIF(A:A,"*career*",C:C)+SUMIF(A:A,"*employment*",C:C)</f>
        <v>5355</v>
      </c>
    </row>
    <row r="4" spans="1:19" x14ac:dyDescent="0.2">
      <c r="A4" s="16" t="s">
        <v>16</v>
      </c>
      <c r="B4" s="45">
        <v>2352</v>
      </c>
      <c r="C4" s="45">
        <v>2330</v>
      </c>
      <c r="E4" s="1" t="s">
        <v>18</v>
      </c>
      <c r="F4" s="13">
        <f>SUMIF(A:A,"*passport*",C:C)</f>
        <v>4806</v>
      </c>
    </row>
    <row r="5" spans="1:19" x14ac:dyDescent="0.2">
      <c r="A5" s="16" t="s">
        <v>68</v>
      </c>
      <c r="B5" s="45">
        <v>1595</v>
      </c>
      <c r="C5" s="45">
        <v>1582</v>
      </c>
      <c r="E5" s="1" t="s">
        <v>19</v>
      </c>
      <c r="F5" s="13">
        <f>SUMIF(A:A,"*social security*",C:C)+SUMIF(A:A,"*ssi*",C:C)+SUMIF(A:A,"ssa",C:C)</f>
        <v>2914</v>
      </c>
    </row>
    <row r="6" spans="1:19" x14ac:dyDescent="0.2">
      <c r="A6" s="16" t="s">
        <v>3045</v>
      </c>
      <c r="B6" s="45">
        <v>1128</v>
      </c>
      <c r="C6" s="45">
        <v>1126</v>
      </c>
      <c r="E6" s="1" t="s">
        <v>17</v>
      </c>
      <c r="F6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2438</v>
      </c>
    </row>
    <row r="7" spans="1:19" x14ac:dyDescent="0.2">
      <c r="A7" s="16" t="s">
        <v>27</v>
      </c>
      <c r="B7" s="45">
        <v>1124</v>
      </c>
      <c r="C7" s="45">
        <v>1093</v>
      </c>
      <c r="E7" s="1" t="s">
        <v>21</v>
      </c>
      <c r="F7" s="13">
        <f>SUMIF(A:A,"*form*",C:C)+SUMIF(A:A,"*dd214*",C:C)</f>
        <v>2436</v>
      </c>
    </row>
    <row r="8" spans="1:19" x14ac:dyDescent="0.2">
      <c r="A8" s="16" t="s">
        <v>3046</v>
      </c>
      <c r="B8" s="45">
        <v>1127</v>
      </c>
      <c r="C8" s="45">
        <v>1061</v>
      </c>
      <c r="E8" s="1" t="s">
        <v>27</v>
      </c>
      <c r="F8" s="13">
        <f>SUMIF(A:A,"*unclaimed*",C:C)+SUMIF(A:A,"*lost money*",C:C)+SUMIF(A:A,"*money owed to me*",C:C)+SUMIF(A:A,"*missing money*",C:C)</f>
        <v>2086</v>
      </c>
    </row>
    <row r="9" spans="1:19" x14ac:dyDescent="0.2">
      <c r="A9" s="16" t="s">
        <v>82</v>
      </c>
      <c r="B9" s="45">
        <v>976</v>
      </c>
      <c r="C9" s="45">
        <v>968</v>
      </c>
      <c r="E9" s="1" t="s">
        <v>22</v>
      </c>
      <c r="F9" s="13">
        <f>SUMIF(A:A,"*credit score*",C:C)+SUMIF(A:A,"*credit report*",C:C)</f>
        <v>1602</v>
      </c>
    </row>
    <row r="10" spans="1:19" x14ac:dyDescent="0.2">
      <c r="A10" s="16" t="s">
        <v>65</v>
      </c>
      <c r="B10" s="45">
        <v>915</v>
      </c>
      <c r="C10" s="45">
        <v>835</v>
      </c>
      <c r="E10" s="1" t="s">
        <v>25</v>
      </c>
      <c r="F10" s="13">
        <f>SUMIF(A:A,"*grant*",C:C)+SUMIF(A:A,"*benefit*",C:C)+SUMIF(A:A,"*free money*",C:C)</f>
        <v>1494</v>
      </c>
      <c r="H10" s="49"/>
      <c r="I10" s="49"/>
    </row>
    <row r="11" spans="1:19" x14ac:dyDescent="0.2">
      <c r="A11" s="16" t="s">
        <v>77</v>
      </c>
      <c r="B11" s="45">
        <v>868</v>
      </c>
      <c r="C11" s="45">
        <v>832</v>
      </c>
      <c r="E11" s="1" t="s">
        <v>20</v>
      </c>
      <c r="F11" s="13">
        <f>SUMIF(A:A,"*immigration*",C:C)+SUMIF(A:A,"*visa*",C:C)+SUMIF(A:A,"*dv*",C:C)+SUMIF(A:A,"green card",C:C)</f>
        <v>1403</v>
      </c>
    </row>
    <row r="12" spans="1:19" x14ac:dyDescent="0.2">
      <c r="A12" s="16" t="s">
        <v>70</v>
      </c>
      <c r="B12" s="45">
        <v>628</v>
      </c>
      <c r="C12" s="45">
        <v>617</v>
      </c>
      <c r="E12" s="1" t="s">
        <v>23</v>
      </c>
      <c r="F12" s="13">
        <f>SUMIF(A:A,"*vital*",C:C)+SUMIF(A:A,"*birth*",C:C)+SUMIF(A:A,"*marriage*",C:C)+SUMIF(A:A,"*divorce*",C:C)+SUMIF(A:A,"*death*",C:C)</f>
        <v>1372</v>
      </c>
    </row>
    <row r="13" spans="1:19" x14ac:dyDescent="0.2">
      <c r="A13" s="16" t="s">
        <v>785</v>
      </c>
      <c r="B13" s="45">
        <v>649</v>
      </c>
      <c r="C13" s="45">
        <v>602</v>
      </c>
      <c r="E13" s="1" t="s">
        <v>24</v>
      </c>
      <c r="F13" s="13">
        <f>SUMIF(A:A,"*puzzle*",C:C)+SUMIF(A:A,"*games*",C:C)</f>
        <v>1256</v>
      </c>
    </row>
    <row r="14" spans="1:19" x14ac:dyDescent="0.2">
      <c r="A14" s="16" t="s">
        <v>19</v>
      </c>
      <c r="B14" s="45">
        <v>650</v>
      </c>
      <c r="C14" s="45">
        <v>586</v>
      </c>
      <c r="E14" s="1" t="s">
        <v>31</v>
      </c>
      <c r="F14" s="13">
        <f>SUMIF(A:A,"*address*",C:C)</f>
        <v>967</v>
      </c>
    </row>
    <row r="15" spans="1:19" x14ac:dyDescent="0.2">
      <c r="A15" s="16" t="s">
        <v>3047</v>
      </c>
      <c r="B15" s="45">
        <v>549</v>
      </c>
      <c r="C15" s="45">
        <v>549</v>
      </c>
      <c r="E15" s="1" t="s">
        <v>29</v>
      </c>
      <c r="F15" s="13">
        <f>SUMIF(A:A,"*auction*",C:C)+SUMIF(A:A,"*sale*",C:C)</f>
        <v>850</v>
      </c>
    </row>
    <row r="16" spans="1:19" x14ac:dyDescent="0.2">
      <c r="A16" s="16" t="s">
        <v>3048</v>
      </c>
      <c r="B16" s="45">
        <v>569</v>
      </c>
      <c r="C16" s="45">
        <v>539</v>
      </c>
      <c r="E16" s="1" t="s">
        <v>45</v>
      </c>
      <c r="F16" s="13">
        <f>SUMIF(A:A,"*consumer action handbook*",C:C)</f>
        <v>602</v>
      </c>
    </row>
    <row r="17" spans="1:6" x14ac:dyDescent="0.2">
      <c r="A17" s="16" t="s">
        <v>3049</v>
      </c>
      <c r="B17" s="45">
        <v>505</v>
      </c>
      <c r="C17" s="45">
        <v>504</v>
      </c>
      <c r="E17" s="1" t="s">
        <v>35</v>
      </c>
      <c r="F17" s="13">
        <f>SUMIF(A:A,"*stamps*",C:C)+SUMIF(A:A,"*usda*",C:C)+SUMIF(A:A,"*wic*",C:C)+SUMIF(A:A,"*snap*",C:C)+SUMIF(A:A,"*ebt*",C:C)</f>
        <v>498</v>
      </c>
    </row>
    <row r="18" spans="1:6" x14ac:dyDescent="0.2">
      <c r="A18" s="16" t="s">
        <v>74</v>
      </c>
      <c r="B18" s="45">
        <v>508</v>
      </c>
      <c r="C18" s="45">
        <v>503</v>
      </c>
      <c r="E18" s="1" t="s">
        <v>30</v>
      </c>
      <c r="F18" s="13">
        <f>SUMIF(A:A,"*bmi*",C:C)</f>
        <v>450</v>
      </c>
    </row>
    <row r="19" spans="1:6" x14ac:dyDescent="0.2">
      <c r="A19" s="16" t="s">
        <v>3050</v>
      </c>
      <c r="B19" s="45">
        <v>484</v>
      </c>
      <c r="C19" s="45">
        <v>481</v>
      </c>
      <c r="E19" s="7" t="s">
        <v>944</v>
      </c>
      <c r="F19" s="5">
        <f>SUMIF(A:A,"*login*",C:C)</f>
        <v>415</v>
      </c>
    </row>
    <row r="20" spans="1:6" x14ac:dyDescent="0.2">
      <c r="A20" s="16" t="s">
        <v>71</v>
      </c>
      <c r="B20" s="45">
        <v>482</v>
      </c>
      <c r="C20" s="45">
        <v>481</v>
      </c>
      <c r="E20" s="1" t="s">
        <v>39</v>
      </c>
      <c r="F20" s="13">
        <f>SUMIF(A:A,"*medicare*",C:C)</f>
        <v>391</v>
      </c>
    </row>
    <row r="21" spans="1:6" x14ac:dyDescent="0.2">
      <c r="A21" s="16" t="s">
        <v>76</v>
      </c>
      <c r="B21" s="45">
        <v>1142</v>
      </c>
      <c r="C21" s="45">
        <v>481</v>
      </c>
      <c r="E21" s="1" t="s">
        <v>34</v>
      </c>
      <c r="F21" s="13">
        <f>SUMIF(A:A,"*weather*",C:C)</f>
        <v>385</v>
      </c>
    </row>
    <row r="22" spans="1:6" x14ac:dyDescent="0.2">
      <c r="A22" s="16" t="s">
        <v>21</v>
      </c>
      <c r="B22" s="45">
        <v>483</v>
      </c>
      <c r="C22" s="45">
        <v>481</v>
      </c>
      <c r="E22" s="1" t="s">
        <v>32</v>
      </c>
      <c r="F22" s="13">
        <f>SUMIF(A:A,"*affordable*",C:C)+SUMIF(A:A,"*obama care*",C:C)+SUMIF(A:A,"*obamacare*",C:C)+SUMIF(A:A,"aca",C:C)+SUMIF(A:A,"*marketplace*",C:C)+SUMIF(A:A,"*health insurance*",C:C)+SUMIF(A:A,"*health care*",C:C)</f>
        <v>372</v>
      </c>
    </row>
    <row r="23" spans="1:6" x14ac:dyDescent="0.2">
      <c r="A23" s="16" t="s">
        <v>18</v>
      </c>
      <c r="B23" s="45">
        <v>445</v>
      </c>
      <c r="C23" s="45">
        <v>437</v>
      </c>
      <c r="E23" s="16" t="s">
        <v>36</v>
      </c>
      <c r="F23" s="17">
        <f>SUMIF(A:A,"*photo*",B:B)+SUMIF(A:A,"*image*",B:B)</f>
        <v>372</v>
      </c>
    </row>
    <row r="24" spans="1:6" x14ac:dyDescent="0.2">
      <c r="A24" s="16" t="s">
        <v>169</v>
      </c>
      <c r="B24" s="45">
        <v>422</v>
      </c>
      <c r="C24" s="45">
        <v>413</v>
      </c>
      <c r="E24" s="1" t="s">
        <v>26</v>
      </c>
      <c r="F24" s="13">
        <f>SUMIF(A:A,"*dv*",C:C)+SUMIF(A:A,"*diversity visa*",C:C)+SUMIF(A:A,"green card lottery",C:C)+SUMIF(A:A,"lottery 2014",C:C)+SUMIF(A:A,"lottery 2015",C:C)+SUMIF(A:A,"lottery 2016",C:C)</f>
        <v>327</v>
      </c>
    </row>
    <row r="25" spans="1:6" x14ac:dyDescent="0.2">
      <c r="A25" s="16" t="s">
        <v>73</v>
      </c>
      <c r="B25" s="45">
        <v>497</v>
      </c>
      <c r="C25" s="45">
        <v>409</v>
      </c>
      <c r="E25" s="15" t="s">
        <v>38</v>
      </c>
      <c r="F25" s="13">
        <f>SUMIF(A:A,"*tsa job*",C:C)+SUMIF(A:A,"*tso*",C:C)</f>
        <v>319</v>
      </c>
    </row>
    <row r="26" spans="1:6" x14ac:dyDescent="0.2">
      <c r="A26" s="16" t="s">
        <v>78</v>
      </c>
      <c r="B26" s="45">
        <v>394</v>
      </c>
      <c r="C26" s="45">
        <v>392</v>
      </c>
      <c r="E26" s="1" t="s">
        <v>43</v>
      </c>
      <c r="F26" s="13">
        <f>SUMIF(A:A,"*saving*",C:C)</f>
        <v>297</v>
      </c>
    </row>
    <row r="27" spans="1:6" x14ac:dyDescent="0.2">
      <c r="A27" s="16" t="s">
        <v>84</v>
      </c>
      <c r="B27" s="45">
        <v>436</v>
      </c>
      <c r="C27" s="45">
        <v>386</v>
      </c>
      <c r="E27" s="1" t="s">
        <v>3051</v>
      </c>
      <c r="F27" s="5">
        <f>SUMIF(A:A,"*july*",B:B)+SUMIF(A:A,"*independence day*",B:B)</f>
        <v>295</v>
      </c>
    </row>
    <row r="28" spans="1:6" x14ac:dyDescent="0.2">
      <c r="A28" s="16" t="s">
        <v>110</v>
      </c>
      <c r="B28" s="45">
        <v>374</v>
      </c>
      <c r="C28" s="45">
        <v>369</v>
      </c>
      <c r="E28" s="1" t="s">
        <v>40</v>
      </c>
      <c r="F28" s="13">
        <f>SUMIF(A:A,"*garcinia*",C:C)</f>
        <v>270</v>
      </c>
    </row>
    <row r="29" spans="1:6" x14ac:dyDescent="0.2">
      <c r="A29" s="16" t="s">
        <v>31</v>
      </c>
      <c r="B29" s="45">
        <v>369</v>
      </c>
      <c r="C29" s="45">
        <v>362</v>
      </c>
      <c r="E29" s="1" t="s">
        <v>41</v>
      </c>
      <c r="F29" s="13">
        <f>SUMIF(A:A,"*w4*",C:C)+SUMIF(A:A,"*w-4*",C:C)</f>
        <v>239</v>
      </c>
    </row>
    <row r="30" spans="1:6" x14ac:dyDescent="0.2">
      <c r="A30" s="16" t="s">
        <v>67</v>
      </c>
      <c r="B30" s="45">
        <v>365</v>
      </c>
      <c r="C30" s="45">
        <v>352</v>
      </c>
      <c r="E30" s="7" t="s">
        <v>2386</v>
      </c>
      <c r="F30" s="13">
        <f>SUMIF(A:A,"*jade*",C:C)</f>
        <v>232</v>
      </c>
    </row>
    <row r="31" spans="1:6" x14ac:dyDescent="0.2">
      <c r="A31" s="16" t="s">
        <v>79</v>
      </c>
      <c r="B31" s="45">
        <v>351</v>
      </c>
      <c r="C31" s="45">
        <v>344</v>
      </c>
      <c r="E31" s="1" t="s">
        <v>50</v>
      </c>
      <c r="F31" s="13">
        <f>SUMIF(A:A,"*governor*",C:C)</f>
        <v>224</v>
      </c>
    </row>
    <row r="32" spans="1:6" x14ac:dyDescent="0.2">
      <c r="A32" s="16" t="s">
        <v>113</v>
      </c>
      <c r="B32" s="45">
        <v>339</v>
      </c>
      <c r="C32" s="45">
        <v>318</v>
      </c>
      <c r="E32" s="1" t="s">
        <v>37</v>
      </c>
      <c r="F32" s="13">
        <f>SUMIF(A:A,"*ebola*",C:C)</f>
        <v>173</v>
      </c>
    </row>
    <row r="33" spans="1:10" x14ac:dyDescent="0.2">
      <c r="A33" s="16" t="s">
        <v>92</v>
      </c>
      <c r="B33" s="45">
        <v>301</v>
      </c>
      <c r="C33" s="45">
        <v>296</v>
      </c>
      <c r="E33" s="16" t="s">
        <v>2758</v>
      </c>
      <c r="F33" s="13">
        <f>SUMIF(A:A,"*airbag*",C:C)+SUMIF(A:A,"*air bag*",C:C)+SUMIF(A:A,"*takata*",C:C)</f>
        <v>153</v>
      </c>
    </row>
    <row r="34" spans="1:10" x14ac:dyDescent="0.2">
      <c r="A34" s="16" t="s">
        <v>99</v>
      </c>
      <c r="B34" s="45">
        <v>307</v>
      </c>
      <c r="C34" s="45">
        <v>296</v>
      </c>
      <c r="E34" s="7" t="s">
        <v>316</v>
      </c>
      <c r="F34" s="5">
        <f>SUMIF(A:A,"*same sex marriage*",C:C)+SUMIF(A:A,"*gay marriage*",C:C)</f>
        <v>144</v>
      </c>
    </row>
    <row r="35" spans="1:10" x14ac:dyDescent="0.2">
      <c r="A35" s="16" t="s">
        <v>85</v>
      </c>
      <c r="B35" s="45">
        <v>322</v>
      </c>
      <c r="C35" s="45">
        <v>270</v>
      </c>
      <c r="E35" s="1" t="s">
        <v>42</v>
      </c>
      <c r="F35" s="13">
        <f>SUMIF(A:A,"*vote*",C:C)+SUMIF(A:A,"*voting*",C:C)+SUMIF(A:A,"*election*",C:C)</f>
        <v>140</v>
      </c>
    </row>
    <row r="36" spans="1:10" x14ac:dyDescent="0.2">
      <c r="A36" s="16" t="s">
        <v>90</v>
      </c>
      <c r="B36" s="45">
        <v>296</v>
      </c>
      <c r="C36" s="45">
        <v>264</v>
      </c>
      <c r="E36" s="1" t="s">
        <v>49</v>
      </c>
      <c r="F36" s="13">
        <f>SUMIF(A:A,"*fafsa*",C:C)</f>
        <v>93</v>
      </c>
    </row>
    <row r="37" spans="1:10" x14ac:dyDescent="0.2">
      <c r="A37" s="16" t="s">
        <v>62</v>
      </c>
      <c r="B37" s="45">
        <v>265</v>
      </c>
      <c r="C37" s="45">
        <v>264</v>
      </c>
      <c r="E37" s="1" t="s">
        <v>44</v>
      </c>
      <c r="F37" s="13">
        <f>SUMIF(A:A,"*death penalty*",C:C)+SUMIF(A:A,"*execution*",C:C)+SUMIF(A:A,"*executed*",C:C)+SUMIF(A:A,"*last meal*",C:C)+SUMIF(A:A,"*capital punishment*",C:C)</f>
        <v>88</v>
      </c>
    </row>
    <row r="38" spans="1:10" x14ac:dyDescent="0.2">
      <c r="A38" s="16" t="s">
        <v>111</v>
      </c>
      <c r="B38" s="45">
        <v>298</v>
      </c>
      <c r="C38" s="45">
        <v>262</v>
      </c>
      <c r="E38" s="7" t="s">
        <v>48</v>
      </c>
      <c r="F38">
        <f>SUMIF(A:A,"*senior*",C:C)</f>
        <v>87</v>
      </c>
    </row>
    <row r="39" spans="1:10" x14ac:dyDescent="0.2">
      <c r="A39" s="16" t="s">
        <v>29</v>
      </c>
      <c r="B39" s="45">
        <v>284</v>
      </c>
      <c r="C39" s="45">
        <v>261</v>
      </c>
      <c r="E39" s="1" t="s">
        <v>47</v>
      </c>
      <c r="F39" s="13">
        <f>SUMIF(A:A,"*alien*",C:C)+SUMIF(A:A,"*area 51*",C:C)+SUMIF(A:A,"*ufo*",C:C)</f>
        <v>86</v>
      </c>
    </row>
    <row r="40" spans="1:10" x14ac:dyDescent="0.2">
      <c r="A40" s="16" t="s">
        <v>95</v>
      </c>
      <c r="B40" s="45">
        <v>253</v>
      </c>
      <c r="C40" s="45">
        <v>253</v>
      </c>
      <c r="E40" s="7" t="s">
        <v>243</v>
      </c>
      <c r="F40" s="5">
        <f>SUMIF(A:A,"*wind energy*",C:C)</f>
        <v>58</v>
      </c>
    </row>
    <row r="41" spans="1:10" x14ac:dyDescent="0.2">
      <c r="A41" s="16" t="s">
        <v>83</v>
      </c>
      <c r="B41" s="45">
        <v>314</v>
      </c>
      <c r="C41" s="45">
        <v>251</v>
      </c>
      <c r="E41" s="1" t="s">
        <v>46</v>
      </c>
      <c r="F41" s="13">
        <f>SUMIF(A:A,"isis",C:C)+SUMIF(A:A,"isil",C:C)+SUMIF(A:A,"islamic state",C:C)</f>
        <v>42</v>
      </c>
      <c r="H41" s="69"/>
      <c r="I41" s="70"/>
      <c r="J41" s="70"/>
    </row>
    <row r="42" spans="1:10" x14ac:dyDescent="0.2">
      <c r="A42" s="16" t="s">
        <v>102</v>
      </c>
      <c r="B42" s="45">
        <v>258</v>
      </c>
      <c r="C42" s="45">
        <v>251</v>
      </c>
      <c r="E42" s="7" t="s">
        <v>2759</v>
      </c>
      <c r="F42" s="13">
        <f>SUMIF(A:A,"*memorial*",C:C)</f>
        <v>40</v>
      </c>
      <c r="H42" s="1"/>
      <c r="I42" s="5"/>
    </row>
    <row r="43" spans="1:10" x14ac:dyDescent="0.2">
      <c r="A43" s="16" t="s">
        <v>80</v>
      </c>
      <c r="B43" s="45">
        <v>403</v>
      </c>
      <c r="C43" s="45">
        <v>246</v>
      </c>
      <c r="E43" s="7" t="s">
        <v>3052</v>
      </c>
      <c r="F43" s="13">
        <f>SUMIF(A:A,"*household*",C:C)</f>
        <v>94</v>
      </c>
      <c r="H43" s="1"/>
      <c r="I43" s="5"/>
    </row>
    <row r="44" spans="1:10" x14ac:dyDescent="0.2">
      <c r="A44" s="34" t="s">
        <v>3053</v>
      </c>
      <c r="B44" s="45">
        <v>243</v>
      </c>
      <c r="C44" s="45">
        <v>243</v>
      </c>
      <c r="E44" s="8" t="s">
        <v>33</v>
      </c>
      <c r="F44" s="13">
        <f>SUMIF(A:A,"*usajobs*",B:B)+SUMIF(A:A,"*usa jobs*",B:B)</f>
        <v>494</v>
      </c>
    </row>
    <row r="45" spans="1:10" x14ac:dyDescent="0.2">
      <c r="A45" s="16" t="s">
        <v>34</v>
      </c>
      <c r="B45" s="45">
        <v>319</v>
      </c>
      <c r="C45" s="45">
        <v>238</v>
      </c>
      <c r="E45" s="7" t="s">
        <v>51</v>
      </c>
      <c r="F45">
        <f>SUMIF(A:A,"*abortion*",C:C)</f>
        <v>33</v>
      </c>
      <c r="H45" s="49"/>
      <c r="I45" s="49"/>
    </row>
    <row r="46" spans="1:10" x14ac:dyDescent="0.2">
      <c r="A46" s="16" t="s">
        <v>244</v>
      </c>
      <c r="B46" s="45">
        <v>233</v>
      </c>
      <c r="C46" s="45">
        <v>230</v>
      </c>
      <c r="E46" s="1"/>
      <c r="F46" s="5"/>
      <c r="H46" s="49"/>
      <c r="I46" s="49"/>
    </row>
    <row r="47" spans="1:10" x14ac:dyDescent="0.2">
      <c r="A47" s="16" t="s">
        <v>3054</v>
      </c>
      <c r="B47" s="45">
        <v>229</v>
      </c>
      <c r="C47" s="45">
        <v>229</v>
      </c>
      <c r="E47" s="1"/>
      <c r="F47" s="5"/>
      <c r="H47" s="49"/>
      <c r="I47" s="49"/>
    </row>
    <row r="48" spans="1:10" x14ac:dyDescent="0.2">
      <c r="A48" s="16" t="s">
        <v>115</v>
      </c>
      <c r="B48" s="45">
        <v>259</v>
      </c>
      <c r="C48" s="45">
        <v>228</v>
      </c>
      <c r="E48" s="1"/>
      <c r="F48" s="5"/>
      <c r="H48" s="49"/>
      <c r="I48" s="49"/>
    </row>
    <row r="49" spans="1:9" x14ac:dyDescent="0.2">
      <c r="A49" s="16" t="s">
        <v>104</v>
      </c>
      <c r="B49" s="45">
        <v>232</v>
      </c>
      <c r="C49" s="45">
        <v>228</v>
      </c>
      <c r="E49" s="1"/>
      <c r="F49" s="5"/>
      <c r="H49" s="49"/>
      <c r="I49" s="49"/>
    </row>
    <row r="50" spans="1:9" x14ac:dyDescent="0.2">
      <c r="A50" s="16" t="s">
        <v>63</v>
      </c>
      <c r="B50" s="45">
        <v>223</v>
      </c>
      <c r="C50" s="45">
        <v>223</v>
      </c>
      <c r="E50" s="1"/>
      <c r="F50" s="5"/>
      <c r="H50" s="49"/>
      <c r="I50" s="49"/>
    </row>
    <row r="51" spans="1:9" x14ac:dyDescent="0.2">
      <c r="A51" s="16" t="s">
        <v>126</v>
      </c>
      <c r="B51" s="45">
        <v>226</v>
      </c>
      <c r="C51" s="45">
        <v>216</v>
      </c>
      <c r="E51" s="1"/>
      <c r="F51" s="5"/>
      <c r="H51" s="49"/>
      <c r="I51" s="50"/>
    </row>
    <row r="52" spans="1:9" x14ac:dyDescent="0.2">
      <c r="A52" s="16" t="s">
        <v>43</v>
      </c>
      <c r="B52" s="45">
        <v>215</v>
      </c>
      <c r="C52" s="45">
        <v>208</v>
      </c>
      <c r="E52" s="1"/>
      <c r="F52" s="5"/>
      <c r="H52" s="49"/>
      <c r="I52" s="49"/>
    </row>
    <row r="53" spans="1:9" x14ac:dyDescent="0.2">
      <c r="A53" s="16" t="s">
        <v>118</v>
      </c>
      <c r="B53" s="45">
        <v>252</v>
      </c>
      <c r="C53" s="45">
        <v>206</v>
      </c>
      <c r="E53" s="1"/>
      <c r="F53" s="5"/>
      <c r="H53" s="49"/>
      <c r="I53" s="49"/>
    </row>
    <row r="54" spans="1:9" x14ac:dyDescent="0.2">
      <c r="A54" s="16" t="s">
        <v>170</v>
      </c>
      <c r="B54" s="45">
        <v>196</v>
      </c>
      <c r="C54" s="45">
        <v>194</v>
      </c>
      <c r="E54" s="2"/>
    </row>
    <row r="55" spans="1:9" x14ac:dyDescent="0.2">
      <c r="A55" s="16" t="s">
        <v>103</v>
      </c>
      <c r="B55" s="45">
        <v>259</v>
      </c>
      <c r="C55" s="45">
        <v>187</v>
      </c>
      <c r="E55" s="1"/>
    </row>
    <row r="56" spans="1:9" x14ac:dyDescent="0.2">
      <c r="A56" s="16" t="s">
        <v>86</v>
      </c>
      <c r="B56" s="45">
        <v>187</v>
      </c>
      <c r="C56" s="45">
        <v>187</v>
      </c>
      <c r="E56" s="1"/>
      <c r="F56" s="5"/>
    </row>
    <row r="57" spans="1:9" x14ac:dyDescent="0.2">
      <c r="A57" s="16" t="s">
        <v>2761</v>
      </c>
      <c r="B57" s="45">
        <v>190</v>
      </c>
      <c r="C57" s="45">
        <v>187</v>
      </c>
      <c r="E57" s="1"/>
      <c r="F57" s="5"/>
    </row>
    <row r="58" spans="1:9" x14ac:dyDescent="0.2">
      <c r="A58" s="16" t="s">
        <v>199</v>
      </c>
      <c r="B58" s="45">
        <v>209</v>
      </c>
      <c r="C58" s="45">
        <v>187</v>
      </c>
      <c r="E58" s="1"/>
      <c r="F58" s="5"/>
    </row>
    <row r="59" spans="1:9" x14ac:dyDescent="0.2">
      <c r="A59" s="16" t="s">
        <v>164</v>
      </c>
      <c r="B59" s="45">
        <v>224</v>
      </c>
      <c r="C59" s="45">
        <v>184</v>
      </c>
      <c r="E59" s="1"/>
      <c r="F59" s="5"/>
    </row>
    <row r="60" spans="1:9" x14ac:dyDescent="0.2">
      <c r="A60" s="16" t="s">
        <v>3055</v>
      </c>
      <c r="B60" s="45">
        <v>224</v>
      </c>
      <c r="C60" s="45">
        <v>184</v>
      </c>
      <c r="E60" s="1"/>
      <c r="F60" s="5"/>
    </row>
    <row r="61" spans="1:9" x14ac:dyDescent="0.2">
      <c r="A61" s="16" t="s">
        <v>254</v>
      </c>
      <c r="B61" s="45">
        <v>196</v>
      </c>
      <c r="C61" s="45">
        <v>182</v>
      </c>
      <c r="E61" s="1"/>
      <c r="F61" s="5"/>
    </row>
    <row r="62" spans="1:9" x14ac:dyDescent="0.2">
      <c r="A62" s="16" t="s">
        <v>3056</v>
      </c>
      <c r="B62" s="45">
        <v>221</v>
      </c>
      <c r="C62" s="45">
        <v>179</v>
      </c>
      <c r="E62" s="1"/>
      <c r="F62" s="5"/>
    </row>
    <row r="63" spans="1:9" x14ac:dyDescent="0.2">
      <c r="A63" s="16" t="s">
        <v>94</v>
      </c>
      <c r="B63" s="45">
        <v>209</v>
      </c>
      <c r="C63" s="45">
        <v>178</v>
      </c>
      <c r="E63" s="1"/>
      <c r="F63" s="5"/>
    </row>
    <row r="64" spans="1:9" x14ac:dyDescent="0.2">
      <c r="A64" s="16" t="s">
        <v>1790</v>
      </c>
      <c r="B64" s="45">
        <v>177</v>
      </c>
      <c r="C64" s="45">
        <v>175</v>
      </c>
      <c r="E64" s="1"/>
    </row>
    <row r="65" spans="1:6" x14ac:dyDescent="0.2">
      <c r="A65" s="16" t="s">
        <v>222</v>
      </c>
      <c r="B65" s="45">
        <v>173</v>
      </c>
      <c r="C65" s="45">
        <v>170</v>
      </c>
      <c r="E65" s="1"/>
      <c r="F65" s="5"/>
    </row>
    <row r="66" spans="1:6" x14ac:dyDescent="0.2">
      <c r="A66" s="16" t="s">
        <v>178</v>
      </c>
      <c r="B66" s="45">
        <v>167</v>
      </c>
      <c r="C66" s="45">
        <v>165</v>
      </c>
      <c r="E66" s="1"/>
      <c r="F66" s="5"/>
    </row>
    <row r="67" spans="1:6" x14ac:dyDescent="0.2">
      <c r="A67" s="16" t="s">
        <v>3057</v>
      </c>
      <c r="B67" s="45">
        <v>161</v>
      </c>
      <c r="C67" s="45">
        <v>160</v>
      </c>
      <c r="E67" s="1"/>
    </row>
    <row r="68" spans="1:6" x14ac:dyDescent="0.2">
      <c r="A68" s="16" t="s">
        <v>75</v>
      </c>
      <c r="B68" s="45">
        <v>192</v>
      </c>
      <c r="C68" s="45">
        <v>159</v>
      </c>
      <c r="E68" s="1"/>
    </row>
    <row r="69" spans="1:6" x14ac:dyDescent="0.2">
      <c r="A69" s="16" t="s">
        <v>174</v>
      </c>
      <c r="B69" s="45">
        <v>160</v>
      </c>
      <c r="C69" s="45">
        <v>157</v>
      </c>
    </row>
    <row r="70" spans="1:6" x14ac:dyDescent="0.2">
      <c r="A70" s="16" t="s">
        <v>216</v>
      </c>
      <c r="B70" s="45">
        <v>183</v>
      </c>
      <c r="C70" s="45">
        <v>154</v>
      </c>
    </row>
    <row r="71" spans="1:6" x14ac:dyDescent="0.2">
      <c r="A71" s="16" t="s">
        <v>181</v>
      </c>
      <c r="B71" s="45">
        <v>155</v>
      </c>
      <c r="C71" s="45">
        <v>154</v>
      </c>
    </row>
    <row r="72" spans="1:6" x14ac:dyDescent="0.2">
      <c r="A72" s="16" t="s">
        <v>3058</v>
      </c>
      <c r="B72" s="45">
        <v>202</v>
      </c>
      <c r="C72" s="45">
        <v>153</v>
      </c>
    </row>
    <row r="73" spans="1:6" x14ac:dyDescent="0.2">
      <c r="A73" s="16" t="s">
        <v>217</v>
      </c>
      <c r="B73" s="45">
        <v>160</v>
      </c>
      <c r="C73" s="45">
        <v>151</v>
      </c>
    </row>
    <row r="74" spans="1:6" x14ac:dyDescent="0.2">
      <c r="A74" s="16" t="s">
        <v>2386</v>
      </c>
      <c r="B74" s="45">
        <v>150</v>
      </c>
      <c r="C74" s="45">
        <v>150</v>
      </c>
    </row>
    <row r="75" spans="1:6" x14ac:dyDescent="0.2">
      <c r="A75" s="16" t="s">
        <v>317</v>
      </c>
      <c r="B75" s="45">
        <v>149</v>
      </c>
      <c r="C75" s="45">
        <v>148</v>
      </c>
    </row>
    <row r="76" spans="1:6" x14ac:dyDescent="0.2">
      <c r="A76" s="16" t="s">
        <v>484</v>
      </c>
      <c r="B76" s="45">
        <v>148</v>
      </c>
      <c r="C76" s="45">
        <v>148</v>
      </c>
    </row>
    <row r="77" spans="1:6" x14ac:dyDescent="0.2">
      <c r="A77" s="16" t="s">
        <v>100</v>
      </c>
      <c r="B77" s="45">
        <v>153</v>
      </c>
      <c r="C77" s="45">
        <v>147</v>
      </c>
    </row>
    <row r="78" spans="1:6" x14ac:dyDescent="0.2">
      <c r="A78" s="16" t="s">
        <v>37</v>
      </c>
      <c r="B78" s="45">
        <v>507</v>
      </c>
      <c r="C78" s="45">
        <v>143</v>
      </c>
    </row>
    <row r="79" spans="1:6" x14ac:dyDescent="0.2">
      <c r="A79" s="16" t="s">
        <v>328</v>
      </c>
      <c r="B79" s="45">
        <v>340</v>
      </c>
      <c r="C79" s="45">
        <v>141</v>
      </c>
    </row>
    <row r="80" spans="1:6" x14ac:dyDescent="0.2">
      <c r="A80" s="16" t="s">
        <v>185</v>
      </c>
      <c r="B80" s="45">
        <v>597</v>
      </c>
      <c r="C80" s="45">
        <v>140</v>
      </c>
    </row>
    <row r="81" spans="1:3" x14ac:dyDescent="0.2">
      <c r="A81" s="16" t="s">
        <v>2640</v>
      </c>
      <c r="B81" s="45">
        <v>141</v>
      </c>
      <c r="C81" s="45">
        <v>140</v>
      </c>
    </row>
    <row r="82" spans="1:3" x14ac:dyDescent="0.2">
      <c r="A82" s="16" t="s">
        <v>97</v>
      </c>
      <c r="B82" s="45">
        <v>138</v>
      </c>
      <c r="C82" s="45">
        <v>138</v>
      </c>
    </row>
    <row r="83" spans="1:3" x14ac:dyDescent="0.2">
      <c r="A83" s="16" t="s">
        <v>527</v>
      </c>
      <c r="B83" s="45">
        <v>139</v>
      </c>
      <c r="C83" s="45">
        <v>137</v>
      </c>
    </row>
    <row r="84" spans="1:3" x14ac:dyDescent="0.2">
      <c r="A84" s="16" t="s">
        <v>3059</v>
      </c>
      <c r="B84" s="45">
        <v>134</v>
      </c>
      <c r="C84" s="45">
        <v>134</v>
      </c>
    </row>
    <row r="85" spans="1:3" x14ac:dyDescent="0.2">
      <c r="A85" s="16" t="s">
        <v>144</v>
      </c>
      <c r="B85" s="45">
        <v>190</v>
      </c>
      <c r="C85" s="45">
        <v>134</v>
      </c>
    </row>
    <row r="86" spans="1:3" x14ac:dyDescent="0.2">
      <c r="A86" s="16" t="s">
        <v>1513</v>
      </c>
      <c r="B86" s="45">
        <v>134</v>
      </c>
      <c r="C86" s="45">
        <v>134</v>
      </c>
    </row>
    <row r="87" spans="1:3" x14ac:dyDescent="0.2">
      <c r="A87" s="16" t="s">
        <v>2278</v>
      </c>
      <c r="B87" s="45">
        <v>283</v>
      </c>
      <c r="C87" s="45">
        <v>133</v>
      </c>
    </row>
    <row r="88" spans="1:3" x14ac:dyDescent="0.2">
      <c r="A88" s="16" t="s">
        <v>1330</v>
      </c>
      <c r="B88" s="45">
        <v>133</v>
      </c>
      <c r="C88" s="45">
        <v>133</v>
      </c>
    </row>
    <row r="89" spans="1:3" x14ac:dyDescent="0.2">
      <c r="A89" s="16" t="s">
        <v>132</v>
      </c>
      <c r="B89" s="45">
        <v>136</v>
      </c>
      <c r="C89" s="45">
        <v>133</v>
      </c>
    </row>
    <row r="90" spans="1:3" x14ac:dyDescent="0.2">
      <c r="A90" s="16" t="s">
        <v>247</v>
      </c>
      <c r="B90" s="45">
        <v>131</v>
      </c>
      <c r="C90" s="45">
        <v>131</v>
      </c>
    </row>
    <row r="91" spans="1:3" x14ac:dyDescent="0.2">
      <c r="A91" s="16" t="s">
        <v>93</v>
      </c>
      <c r="B91" s="45">
        <v>138</v>
      </c>
      <c r="C91" s="45">
        <v>128</v>
      </c>
    </row>
    <row r="92" spans="1:3" x14ac:dyDescent="0.2">
      <c r="A92" s="16" t="s">
        <v>3060</v>
      </c>
      <c r="B92" s="45">
        <v>127</v>
      </c>
      <c r="C92" s="45">
        <v>127</v>
      </c>
    </row>
    <row r="93" spans="1:3" x14ac:dyDescent="0.2">
      <c r="A93" s="16" t="s">
        <v>1756</v>
      </c>
      <c r="B93" s="45">
        <v>126</v>
      </c>
      <c r="C93" s="45">
        <v>125</v>
      </c>
    </row>
    <row r="94" spans="1:3" x14ac:dyDescent="0.2">
      <c r="A94" s="16" t="s">
        <v>157</v>
      </c>
      <c r="B94" s="45">
        <v>132</v>
      </c>
      <c r="C94" s="45">
        <v>125</v>
      </c>
    </row>
    <row r="95" spans="1:3" x14ac:dyDescent="0.2">
      <c r="A95" s="16" t="s">
        <v>188</v>
      </c>
      <c r="B95" s="45">
        <v>141</v>
      </c>
      <c r="C95" s="45">
        <v>125</v>
      </c>
    </row>
    <row r="96" spans="1:3" x14ac:dyDescent="0.2">
      <c r="A96" s="16" t="s">
        <v>2318</v>
      </c>
      <c r="B96" s="45">
        <v>124</v>
      </c>
      <c r="C96" s="45">
        <v>124</v>
      </c>
    </row>
    <row r="97" spans="1:3" x14ac:dyDescent="0.2">
      <c r="A97" s="16" t="s">
        <v>129</v>
      </c>
      <c r="B97" s="45">
        <v>150</v>
      </c>
      <c r="C97" s="45">
        <v>124</v>
      </c>
    </row>
    <row r="98" spans="1:3" x14ac:dyDescent="0.2">
      <c r="A98" s="16" t="s">
        <v>415</v>
      </c>
      <c r="B98" s="45">
        <v>188</v>
      </c>
      <c r="C98" s="45">
        <v>124</v>
      </c>
    </row>
    <row r="99" spans="1:3" x14ac:dyDescent="0.2">
      <c r="A99" s="16" t="s">
        <v>3061</v>
      </c>
      <c r="B99" s="45">
        <v>138</v>
      </c>
      <c r="C99" s="45">
        <v>123</v>
      </c>
    </row>
    <row r="100" spans="1:3" x14ac:dyDescent="0.2">
      <c r="A100" s="16" t="s">
        <v>120</v>
      </c>
      <c r="B100" s="45">
        <v>129</v>
      </c>
      <c r="C100" s="45">
        <v>122</v>
      </c>
    </row>
    <row r="101" spans="1:3" x14ac:dyDescent="0.2">
      <c r="A101" s="16" t="s">
        <v>187</v>
      </c>
      <c r="B101" s="45">
        <v>139</v>
      </c>
      <c r="C101" s="45">
        <v>121</v>
      </c>
    </row>
    <row r="102" spans="1:3" x14ac:dyDescent="0.2">
      <c r="A102" s="16" t="s">
        <v>489</v>
      </c>
      <c r="B102" s="45">
        <v>123</v>
      </c>
      <c r="C102" s="45">
        <v>120</v>
      </c>
    </row>
    <row r="103" spans="1:3" x14ac:dyDescent="0.2">
      <c r="A103" s="16" t="s">
        <v>3012</v>
      </c>
      <c r="B103" s="45">
        <v>259</v>
      </c>
      <c r="C103" s="45">
        <v>120</v>
      </c>
    </row>
    <row r="104" spans="1:3" x14ac:dyDescent="0.2">
      <c r="A104" s="16" t="s">
        <v>2051</v>
      </c>
      <c r="B104" s="45">
        <v>120</v>
      </c>
      <c r="C104" s="45">
        <v>120</v>
      </c>
    </row>
    <row r="105" spans="1:3" x14ac:dyDescent="0.2">
      <c r="A105" s="16" t="s">
        <v>134</v>
      </c>
      <c r="B105" s="45">
        <v>205</v>
      </c>
      <c r="C105" s="45">
        <v>120</v>
      </c>
    </row>
    <row r="106" spans="1:3" x14ac:dyDescent="0.2">
      <c r="A106" s="16" t="s">
        <v>307</v>
      </c>
      <c r="B106" s="45">
        <v>122</v>
      </c>
      <c r="C106" s="45">
        <v>120</v>
      </c>
    </row>
    <row r="107" spans="1:3" x14ac:dyDescent="0.2">
      <c r="A107" s="16" t="s">
        <v>226</v>
      </c>
      <c r="B107" s="45">
        <v>130</v>
      </c>
      <c r="C107" s="45">
        <v>119</v>
      </c>
    </row>
    <row r="108" spans="1:3" x14ac:dyDescent="0.2">
      <c r="A108" s="16" t="s">
        <v>3062</v>
      </c>
      <c r="B108" s="45">
        <v>179</v>
      </c>
      <c r="C108" s="45">
        <v>119</v>
      </c>
    </row>
    <row r="109" spans="1:3" x14ac:dyDescent="0.2">
      <c r="A109" s="16" t="s">
        <v>464</v>
      </c>
      <c r="B109" s="45">
        <v>232</v>
      </c>
      <c r="C109" s="45">
        <v>119</v>
      </c>
    </row>
    <row r="110" spans="1:3" x14ac:dyDescent="0.2">
      <c r="A110" s="16" t="s">
        <v>3063</v>
      </c>
      <c r="B110" s="45">
        <v>120</v>
      </c>
      <c r="C110" s="45">
        <v>118</v>
      </c>
    </row>
    <row r="111" spans="1:3" x14ac:dyDescent="0.2">
      <c r="A111" s="16" t="s">
        <v>364</v>
      </c>
      <c r="B111" s="45">
        <v>118</v>
      </c>
      <c r="C111" s="45">
        <v>118</v>
      </c>
    </row>
    <row r="112" spans="1:3" x14ac:dyDescent="0.2">
      <c r="A112" s="16" t="s">
        <v>2414</v>
      </c>
      <c r="B112" s="45">
        <v>119</v>
      </c>
      <c r="C112" s="45">
        <v>118</v>
      </c>
    </row>
    <row r="113" spans="1:3" x14ac:dyDescent="0.2">
      <c r="A113" s="16" t="s">
        <v>1554</v>
      </c>
      <c r="B113" s="45">
        <v>118</v>
      </c>
      <c r="C113" s="45">
        <v>118</v>
      </c>
    </row>
    <row r="114" spans="1:3" x14ac:dyDescent="0.2">
      <c r="A114" s="16" t="s">
        <v>215</v>
      </c>
      <c r="B114" s="45">
        <v>121</v>
      </c>
      <c r="C114" s="45">
        <v>117</v>
      </c>
    </row>
    <row r="115" spans="1:3" x14ac:dyDescent="0.2">
      <c r="A115" s="16" t="s">
        <v>156</v>
      </c>
      <c r="B115" s="45">
        <v>122</v>
      </c>
      <c r="C115" s="45">
        <v>117</v>
      </c>
    </row>
    <row r="116" spans="1:3" x14ac:dyDescent="0.2">
      <c r="A116" s="16">
        <v>1763</v>
      </c>
      <c r="B116" s="45">
        <v>122</v>
      </c>
      <c r="C116" s="45">
        <v>117</v>
      </c>
    </row>
    <row r="117" spans="1:3" x14ac:dyDescent="0.2">
      <c r="A117" s="16" t="s">
        <v>421</v>
      </c>
      <c r="B117" s="45">
        <v>116</v>
      </c>
      <c r="C117" s="45">
        <v>116</v>
      </c>
    </row>
    <row r="118" spans="1:3" x14ac:dyDescent="0.2">
      <c r="A118" s="16" t="s">
        <v>200</v>
      </c>
      <c r="B118" s="45">
        <v>129</v>
      </c>
      <c r="C118" s="45">
        <v>116</v>
      </c>
    </row>
    <row r="119" spans="1:3" x14ac:dyDescent="0.2">
      <c r="A119" s="16" t="s">
        <v>158</v>
      </c>
      <c r="B119" s="45">
        <v>118</v>
      </c>
      <c r="C119" s="45">
        <v>116</v>
      </c>
    </row>
    <row r="120" spans="1:3" x14ac:dyDescent="0.2">
      <c r="A120" s="16" t="s">
        <v>105</v>
      </c>
      <c r="B120" s="45">
        <v>129</v>
      </c>
      <c r="C120" s="45">
        <v>115</v>
      </c>
    </row>
    <row r="121" spans="1:3" x14ac:dyDescent="0.2">
      <c r="A121" s="16" t="s">
        <v>1095</v>
      </c>
      <c r="B121" s="45">
        <v>114</v>
      </c>
      <c r="C121" s="45">
        <v>114</v>
      </c>
    </row>
    <row r="122" spans="1:3" x14ac:dyDescent="0.2">
      <c r="A122" s="16" t="s">
        <v>2536</v>
      </c>
      <c r="B122" s="45">
        <v>114</v>
      </c>
      <c r="C122" s="45">
        <v>114</v>
      </c>
    </row>
    <row r="123" spans="1:3" x14ac:dyDescent="0.2">
      <c r="A123" s="16" t="s">
        <v>2095</v>
      </c>
      <c r="B123" s="45">
        <v>122</v>
      </c>
      <c r="C123" s="45">
        <v>114</v>
      </c>
    </row>
    <row r="124" spans="1:3" x14ac:dyDescent="0.2">
      <c r="A124" s="16" t="s">
        <v>3064</v>
      </c>
      <c r="B124" s="45">
        <v>155</v>
      </c>
      <c r="C124" s="45">
        <v>114</v>
      </c>
    </row>
    <row r="125" spans="1:3" x14ac:dyDescent="0.2">
      <c r="A125" s="16" t="s">
        <v>2614</v>
      </c>
      <c r="B125" s="45">
        <v>114</v>
      </c>
      <c r="C125" s="45">
        <v>114</v>
      </c>
    </row>
    <row r="126" spans="1:3" x14ac:dyDescent="0.2">
      <c r="A126" s="16" t="s">
        <v>620</v>
      </c>
      <c r="B126" s="45">
        <v>113</v>
      </c>
      <c r="C126" s="45">
        <v>113</v>
      </c>
    </row>
    <row r="127" spans="1:3" x14ac:dyDescent="0.2">
      <c r="A127" s="16" t="s">
        <v>2814</v>
      </c>
      <c r="B127" s="45">
        <v>113</v>
      </c>
      <c r="C127" s="45">
        <v>113</v>
      </c>
    </row>
    <row r="128" spans="1:3" x14ac:dyDescent="0.2">
      <c r="A128" s="16" t="s">
        <v>72</v>
      </c>
      <c r="B128" s="45">
        <v>125</v>
      </c>
      <c r="C128" s="45">
        <v>113</v>
      </c>
    </row>
    <row r="129" spans="1:3" x14ac:dyDescent="0.2">
      <c r="A129" s="16" t="s">
        <v>348</v>
      </c>
      <c r="B129" s="45">
        <v>221</v>
      </c>
      <c r="C129" s="45">
        <v>113</v>
      </c>
    </row>
    <row r="130" spans="1:3" x14ac:dyDescent="0.2">
      <c r="A130" s="16" t="s">
        <v>138</v>
      </c>
      <c r="B130" s="45">
        <v>112</v>
      </c>
      <c r="C130" s="45">
        <v>112</v>
      </c>
    </row>
    <row r="131" spans="1:3" x14ac:dyDescent="0.2">
      <c r="A131" s="16" t="s">
        <v>1158</v>
      </c>
      <c r="B131" s="45">
        <v>220</v>
      </c>
      <c r="C131" s="45">
        <v>112</v>
      </c>
    </row>
    <row r="132" spans="1:3" x14ac:dyDescent="0.2">
      <c r="A132" s="16" t="s">
        <v>3065</v>
      </c>
      <c r="B132" s="45">
        <v>113</v>
      </c>
      <c r="C132" s="45">
        <v>111</v>
      </c>
    </row>
    <row r="133" spans="1:3" x14ac:dyDescent="0.2">
      <c r="A133" s="16" t="s">
        <v>175</v>
      </c>
      <c r="B133" s="45">
        <v>118</v>
      </c>
      <c r="C133" s="45">
        <v>111</v>
      </c>
    </row>
    <row r="134" spans="1:3" x14ac:dyDescent="0.2">
      <c r="A134" s="16" t="s">
        <v>136</v>
      </c>
      <c r="B134" s="45">
        <v>130</v>
      </c>
      <c r="C134" s="45">
        <v>111</v>
      </c>
    </row>
    <row r="135" spans="1:3" x14ac:dyDescent="0.2">
      <c r="A135" s="16" t="s">
        <v>128</v>
      </c>
      <c r="B135" s="45">
        <v>148</v>
      </c>
      <c r="C135" s="45">
        <v>111</v>
      </c>
    </row>
    <row r="136" spans="1:3" x14ac:dyDescent="0.2">
      <c r="A136" s="16" t="s">
        <v>148</v>
      </c>
      <c r="B136" s="45">
        <v>124</v>
      </c>
      <c r="C136" s="45">
        <v>110</v>
      </c>
    </row>
    <row r="137" spans="1:3" x14ac:dyDescent="0.2">
      <c r="A137" s="16" t="s">
        <v>301</v>
      </c>
      <c r="B137" s="45">
        <v>139</v>
      </c>
      <c r="C137" s="45">
        <v>110</v>
      </c>
    </row>
    <row r="138" spans="1:3" x14ac:dyDescent="0.2">
      <c r="A138" s="16" t="s">
        <v>268</v>
      </c>
      <c r="B138" s="45">
        <v>136</v>
      </c>
      <c r="C138" s="45">
        <v>109</v>
      </c>
    </row>
    <row r="139" spans="1:3" x14ac:dyDescent="0.2">
      <c r="A139" s="16" t="s">
        <v>150</v>
      </c>
      <c r="B139" s="45">
        <v>112</v>
      </c>
      <c r="C139" s="45">
        <v>108</v>
      </c>
    </row>
    <row r="140" spans="1:3" x14ac:dyDescent="0.2">
      <c r="A140" s="16" t="s">
        <v>3066</v>
      </c>
      <c r="B140" s="45">
        <v>107</v>
      </c>
      <c r="C140" s="45">
        <v>107</v>
      </c>
    </row>
    <row r="141" spans="1:3" x14ac:dyDescent="0.2">
      <c r="A141" s="16" t="s">
        <v>422</v>
      </c>
      <c r="B141" s="45">
        <v>295</v>
      </c>
      <c r="C141" s="45">
        <v>107</v>
      </c>
    </row>
    <row r="142" spans="1:3" x14ac:dyDescent="0.2">
      <c r="A142" s="16" t="s">
        <v>253</v>
      </c>
      <c r="B142" s="45">
        <v>107</v>
      </c>
      <c r="C142" s="45">
        <v>107</v>
      </c>
    </row>
    <row r="143" spans="1:3" x14ac:dyDescent="0.2">
      <c r="A143" s="16" t="s">
        <v>528</v>
      </c>
      <c r="B143" s="45">
        <v>126</v>
      </c>
      <c r="C143" s="45">
        <v>107</v>
      </c>
    </row>
    <row r="144" spans="1:3" x14ac:dyDescent="0.2">
      <c r="A144" s="16" t="s">
        <v>319</v>
      </c>
      <c r="B144" s="45">
        <v>228</v>
      </c>
      <c r="C144" s="45">
        <v>106</v>
      </c>
    </row>
    <row r="145" spans="1:3" x14ac:dyDescent="0.2">
      <c r="A145" s="16" t="s">
        <v>256</v>
      </c>
      <c r="B145" s="45">
        <v>116</v>
      </c>
      <c r="C145" s="45">
        <v>105</v>
      </c>
    </row>
    <row r="146" spans="1:3" x14ac:dyDescent="0.2">
      <c r="A146" s="16" t="s">
        <v>149</v>
      </c>
      <c r="B146" s="45">
        <v>199</v>
      </c>
      <c r="C146" s="45">
        <v>105</v>
      </c>
    </row>
    <row r="147" spans="1:3" x14ac:dyDescent="0.2">
      <c r="A147" s="16" t="s">
        <v>114</v>
      </c>
      <c r="B147" s="45">
        <v>106</v>
      </c>
      <c r="C147" s="45">
        <v>105</v>
      </c>
    </row>
    <row r="148" spans="1:3" x14ac:dyDescent="0.2">
      <c r="A148" s="16" t="s">
        <v>146</v>
      </c>
      <c r="B148" s="45">
        <v>109</v>
      </c>
      <c r="C148" s="45">
        <v>104</v>
      </c>
    </row>
    <row r="149" spans="1:3" x14ac:dyDescent="0.2">
      <c r="A149" s="16" t="s">
        <v>2836</v>
      </c>
      <c r="B149" s="45">
        <v>122</v>
      </c>
      <c r="C149" s="45">
        <v>103</v>
      </c>
    </row>
    <row r="150" spans="1:3" x14ac:dyDescent="0.2">
      <c r="A150" s="16" t="s">
        <v>245</v>
      </c>
      <c r="B150" s="45">
        <v>437</v>
      </c>
      <c r="C150" s="45">
        <v>103</v>
      </c>
    </row>
    <row r="151" spans="1:3" x14ac:dyDescent="0.2">
      <c r="A151" s="16" t="s">
        <v>212</v>
      </c>
      <c r="B151" s="45">
        <v>189</v>
      </c>
      <c r="C151" s="45">
        <v>102</v>
      </c>
    </row>
    <row r="152" spans="1:3" x14ac:dyDescent="0.2">
      <c r="A152" s="16" t="s">
        <v>137</v>
      </c>
      <c r="B152" s="45">
        <v>441</v>
      </c>
      <c r="C152" s="45">
        <v>102</v>
      </c>
    </row>
    <row r="153" spans="1:3" x14ac:dyDescent="0.2">
      <c r="A153" s="16" t="s">
        <v>3067</v>
      </c>
      <c r="B153" s="45">
        <v>104</v>
      </c>
      <c r="C153" s="45">
        <v>102</v>
      </c>
    </row>
    <row r="154" spans="1:3" x14ac:dyDescent="0.2">
      <c r="A154" s="16" t="s">
        <v>511</v>
      </c>
      <c r="B154" s="45">
        <v>138</v>
      </c>
      <c r="C154" s="45">
        <v>102</v>
      </c>
    </row>
    <row r="155" spans="1:3" x14ac:dyDescent="0.2">
      <c r="A155" s="16" t="s">
        <v>159</v>
      </c>
      <c r="B155" s="45">
        <v>115</v>
      </c>
      <c r="C155" s="45">
        <v>102</v>
      </c>
    </row>
    <row r="156" spans="1:3" x14ac:dyDescent="0.2">
      <c r="A156" s="16" t="s">
        <v>59</v>
      </c>
      <c r="B156" s="45">
        <v>102</v>
      </c>
      <c r="C156" s="45">
        <v>102</v>
      </c>
    </row>
    <row r="157" spans="1:3" x14ac:dyDescent="0.2">
      <c r="A157" s="16" t="s">
        <v>398</v>
      </c>
      <c r="B157" s="45">
        <v>102</v>
      </c>
      <c r="C157" s="45">
        <v>102</v>
      </c>
    </row>
    <row r="158" spans="1:3" x14ac:dyDescent="0.2">
      <c r="A158" s="16" t="s">
        <v>122</v>
      </c>
      <c r="B158" s="45">
        <v>146</v>
      </c>
      <c r="C158" s="45">
        <v>102</v>
      </c>
    </row>
    <row r="159" spans="1:3" x14ac:dyDescent="0.2">
      <c r="A159" s="16" t="s">
        <v>195</v>
      </c>
      <c r="B159" s="45">
        <v>106</v>
      </c>
      <c r="C159" s="45">
        <v>101</v>
      </c>
    </row>
    <row r="160" spans="1:3" x14ac:dyDescent="0.2">
      <c r="A160" s="16" t="s">
        <v>294</v>
      </c>
      <c r="B160" s="45">
        <v>157</v>
      </c>
      <c r="C160" s="45">
        <v>101</v>
      </c>
    </row>
    <row r="161" spans="1:3" x14ac:dyDescent="0.2">
      <c r="A161" s="16" t="s">
        <v>30</v>
      </c>
      <c r="B161" s="45">
        <v>100</v>
      </c>
      <c r="C161" s="45">
        <v>100</v>
      </c>
    </row>
    <row r="162" spans="1:3" x14ac:dyDescent="0.2">
      <c r="A162" s="16" t="s">
        <v>168</v>
      </c>
      <c r="B162" s="45">
        <v>131</v>
      </c>
      <c r="C162" s="45">
        <v>100</v>
      </c>
    </row>
    <row r="163" spans="1:3" x14ac:dyDescent="0.2">
      <c r="A163" s="16" t="s">
        <v>383</v>
      </c>
      <c r="B163" s="45">
        <v>155</v>
      </c>
      <c r="C163" s="45">
        <v>100</v>
      </c>
    </row>
    <row r="164" spans="1:3" x14ac:dyDescent="0.2">
      <c r="A164" s="16" t="s">
        <v>229</v>
      </c>
      <c r="B164" s="45">
        <v>110</v>
      </c>
      <c r="C164" s="45">
        <v>99</v>
      </c>
    </row>
    <row r="165" spans="1:3" x14ac:dyDescent="0.2">
      <c r="A165" s="16" t="s">
        <v>456</v>
      </c>
      <c r="B165" s="45">
        <v>530</v>
      </c>
      <c r="C165" s="45">
        <v>99</v>
      </c>
    </row>
    <row r="166" spans="1:3" x14ac:dyDescent="0.2">
      <c r="A166" s="16" t="s">
        <v>355</v>
      </c>
      <c r="B166" s="45">
        <v>107</v>
      </c>
      <c r="C166" s="45">
        <v>99</v>
      </c>
    </row>
    <row r="167" spans="1:3" x14ac:dyDescent="0.2">
      <c r="A167" s="16" t="s">
        <v>3068</v>
      </c>
      <c r="B167" s="45">
        <v>113</v>
      </c>
      <c r="C167" s="45">
        <v>99</v>
      </c>
    </row>
    <row r="168" spans="1:3" x14ac:dyDescent="0.2">
      <c r="A168" s="16" t="s">
        <v>282</v>
      </c>
      <c r="B168" s="45">
        <v>99</v>
      </c>
      <c r="C168" s="45">
        <v>99</v>
      </c>
    </row>
    <row r="169" spans="1:3" x14ac:dyDescent="0.2">
      <c r="A169" s="16" t="s">
        <v>313</v>
      </c>
      <c r="B169" s="45">
        <v>106</v>
      </c>
      <c r="C169" s="45">
        <v>99</v>
      </c>
    </row>
    <row r="170" spans="1:3" x14ac:dyDescent="0.2">
      <c r="A170" s="16" t="s">
        <v>3069</v>
      </c>
      <c r="B170" s="45">
        <v>99</v>
      </c>
      <c r="C170" s="45">
        <v>98</v>
      </c>
    </row>
    <row r="171" spans="1:3" x14ac:dyDescent="0.2">
      <c r="A171" s="16" t="s">
        <v>392</v>
      </c>
      <c r="B171" s="45">
        <v>106</v>
      </c>
      <c r="C171" s="45">
        <v>98</v>
      </c>
    </row>
    <row r="172" spans="1:3" x14ac:dyDescent="0.2">
      <c r="A172" s="16" t="s">
        <v>116</v>
      </c>
      <c r="B172" s="45">
        <v>111</v>
      </c>
      <c r="C172" s="45">
        <v>97</v>
      </c>
    </row>
    <row r="173" spans="1:3" x14ac:dyDescent="0.2">
      <c r="A173" s="16" t="s">
        <v>424</v>
      </c>
      <c r="B173" s="45">
        <v>96</v>
      </c>
      <c r="C173" s="45">
        <v>96</v>
      </c>
    </row>
    <row r="174" spans="1:3" x14ac:dyDescent="0.2">
      <c r="A174" s="16" t="s">
        <v>2670</v>
      </c>
      <c r="B174" s="45">
        <v>96</v>
      </c>
      <c r="C174" s="45">
        <v>96</v>
      </c>
    </row>
    <row r="175" spans="1:3" x14ac:dyDescent="0.2">
      <c r="A175" s="16" t="s">
        <v>255</v>
      </c>
      <c r="B175" s="45">
        <v>98</v>
      </c>
      <c r="C175" s="45">
        <v>96</v>
      </c>
    </row>
    <row r="176" spans="1:3" x14ac:dyDescent="0.2">
      <c r="A176" s="16" t="s">
        <v>896</v>
      </c>
      <c r="B176" s="45">
        <v>123</v>
      </c>
      <c r="C176" s="45">
        <v>96</v>
      </c>
    </row>
    <row r="177" spans="1:3" x14ac:dyDescent="0.2">
      <c r="A177" s="16" t="s">
        <v>237</v>
      </c>
      <c r="B177" s="45">
        <v>98</v>
      </c>
      <c r="C177" s="45">
        <v>96</v>
      </c>
    </row>
    <row r="178" spans="1:3" x14ac:dyDescent="0.2">
      <c r="A178" s="16" t="s">
        <v>342</v>
      </c>
      <c r="B178" s="45">
        <v>98</v>
      </c>
      <c r="C178" s="45">
        <v>96</v>
      </c>
    </row>
    <row r="179" spans="1:3" x14ac:dyDescent="0.2">
      <c r="A179" s="16" t="s">
        <v>145</v>
      </c>
      <c r="B179" s="45">
        <v>146</v>
      </c>
      <c r="C179" s="45">
        <v>96</v>
      </c>
    </row>
    <row r="180" spans="1:3" x14ac:dyDescent="0.2">
      <c r="A180" s="16" t="s">
        <v>622</v>
      </c>
      <c r="B180" s="45">
        <v>99</v>
      </c>
      <c r="C180" s="45">
        <v>96</v>
      </c>
    </row>
    <row r="181" spans="1:3" x14ac:dyDescent="0.2">
      <c r="A181" s="16" t="s">
        <v>224</v>
      </c>
      <c r="B181" s="45">
        <v>97</v>
      </c>
      <c r="C181" s="45">
        <v>96</v>
      </c>
    </row>
    <row r="182" spans="1:3" x14ac:dyDescent="0.2">
      <c r="A182" s="16" t="s">
        <v>265</v>
      </c>
      <c r="B182" s="45">
        <v>142</v>
      </c>
      <c r="C182" s="45">
        <v>95</v>
      </c>
    </row>
    <row r="183" spans="1:3" x14ac:dyDescent="0.2">
      <c r="A183" s="16" t="s">
        <v>906</v>
      </c>
      <c r="B183" s="45">
        <v>95</v>
      </c>
      <c r="C183" s="45">
        <v>95</v>
      </c>
    </row>
    <row r="184" spans="1:3" x14ac:dyDescent="0.2">
      <c r="A184" s="16" t="s">
        <v>2783</v>
      </c>
      <c r="B184" s="45">
        <v>100</v>
      </c>
      <c r="C184" s="45">
        <v>95</v>
      </c>
    </row>
    <row r="185" spans="1:3" x14ac:dyDescent="0.2">
      <c r="A185" s="16" t="s">
        <v>327</v>
      </c>
      <c r="B185" s="45">
        <v>94</v>
      </c>
      <c r="C185" s="45">
        <v>94</v>
      </c>
    </row>
    <row r="186" spans="1:3" x14ac:dyDescent="0.2">
      <c r="A186" s="16" t="s">
        <v>1877</v>
      </c>
      <c r="B186" s="45">
        <v>300</v>
      </c>
      <c r="C186" s="45">
        <v>93</v>
      </c>
    </row>
    <row r="187" spans="1:3" x14ac:dyDescent="0.2">
      <c r="A187" s="16" t="s">
        <v>3070</v>
      </c>
      <c r="B187" s="45">
        <v>93</v>
      </c>
      <c r="C187" s="45">
        <v>93</v>
      </c>
    </row>
    <row r="188" spans="1:3" x14ac:dyDescent="0.2">
      <c r="A188" s="16" t="s">
        <v>1315</v>
      </c>
      <c r="B188" s="45">
        <v>98</v>
      </c>
      <c r="C188" s="45">
        <v>93</v>
      </c>
    </row>
    <row r="189" spans="1:3" x14ac:dyDescent="0.2">
      <c r="A189" s="16" t="s">
        <v>706</v>
      </c>
      <c r="B189" s="45">
        <v>97</v>
      </c>
      <c r="C189" s="45">
        <v>92</v>
      </c>
    </row>
    <row r="190" spans="1:3" x14ac:dyDescent="0.2">
      <c r="A190" s="16" t="s">
        <v>257</v>
      </c>
      <c r="B190" s="45">
        <v>92</v>
      </c>
      <c r="C190" s="45">
        <v>92</v>
      </c>
    </row>
    <row r="191" spans="1:3" x14ac:dyDescent="0.2">
      <c r="A191" s="16" t="s">
        <v>249</v>
      </c>
      <c r="B191" s="45">
        <v>119</v>
      </c>
      <c r="C191" s="45">
        <v>91</v>
      </c>
    </row>
    <row r="192" spans="1:3" x14ac:dyDescent="0.2">
      <c r="A192" s="16" t="s">
        <v>171</v>
      </c>
      <c r="B192" s="45">
        <v>93</v>
      </c>
      <c r="C192" s="45">
        <v>91</v>
      </c>
    </row>
    <row r="193" spans="1:3" x14ac:dyDescent="0.2">
      <c r="A193" s="16" t="s">
        <v>220</v>
      </c>
      <c r="B193" s="45">
        <v>98</v>
      </c>
      <c r="C193" s="45">
        <v>91</v>
      </c>
    </row>
    <row r="194" spans="1:3" x14ac:dyDescent="0.2">
      <c r="A194" s="16" t="s">
        <v>3071</v>
      </c>
      <c r="B194" s="45">
        <v>90</v>
      </c>
      <c r="C194" s="45">
        <v>90</v>
      </c>
    </row>
    <row r="195" spans="1:3" x14ac:dyDescent="0.2">
      <c r="A195" s="16" t="s">
        <v>369</v>
      </c>
      <c r="B195" s="45">
        <v>102</v>
      </c>
      <c r="C195" s="45">
        <v>90</v>
      </c>
    </row>
    <row r="196" spans="1:3" x14ac:dyDescent="0.2">
      <c r="A196" s="16" t="s">
        <v>1846</v>
      </c>
      <c r="B196" s="45">
        <v>512</v>
      </c>
      <c r="C196" s="45">
        <v>90</v>
      </c>
    </row>
    <row r="197" spans="1:3" x14ac:dyDescent="0.2">
      <c r="A197" s="16" t="s">
        <v>349</v>
      </c>
      <c r="B197" s="45">
        <v>98</v>
      </c>
      <c r="C197" s="45">
        <v>90</v>
      </c>
    </row>
    <row r="198" spans="1:3" x14ac:dyDescent="0.2">
      <c r="A198" s="16" t="s">
        <v>472</v>
      </c>
      <c r="B198" s="45">
        <v>97</v>
      </c>
      <c r="C198" s="45">
        <v>90</v>
      </c>
    </row>
    <row r="199" spans="1:3" x14ac:dyDescent="0.2">
      <c r="A199" s="16" t="s">
        <v>274</v>
      </c>
      <c r="B199" s="45">
        <v>92</v>
      </c>
      <c r="C199" s="45">
        <v>90</v>
      </c>
    </row>
    <row r="200" spans="1:3" x14ac:dyDescent="0.2">
      <c r="A200" s="16" t="s">
        <v>2822</v>
      </c>
      <c r="B200" s="45">
        <v>93</v>
      </c>
      <c r="C200" s="45">
        <v>90</v>
      </c>
    </row>
    <row r="201" spans="1:3" x14ac:dyDescent="0.2">
      <c r="A201" s="16" t="s">
        <v>214</v>
      </c>
      <c r="B201" s="45">
        <v>93</v>
      </c>
      <c r="C201" s="45">
        <v>89</v>
      </c>
    </row>
    <row r="202" spans="1:3" x14ac:dyDescent="0.2">
      <c r="A202" s="16" t="s">
        <v>304</v>
      </c>
      <c r="B202" s="45">
        <v>91</v>
      </c>
      <c r="C202" s="45">
        <v>89</v>
      </c>
    </row>
    <row r="203" spans="1:3" x14ac:dyDescent="0.2">
      <c r="A203" s="16" t="s">
        <v>2426</v>
      </c>
      <c r="B203" s="45">
        <v>89</v>
      </c>
      <c r="C203" s="45">
        <v>89</v>
      </c>
    </row>
    <row r="204" spans="1:3" x14ac:dyDescent="0.2">
      <c r="A204" s="16" t="s">
        <v>311</v>
      </c>
      <c r="B204" s="45">
        <v>90</v>
      </c>
      <c r="C204" s="45">
        <v>89</v>
      </c>
    </row>
    <row r="205" spans="1:3" x14ac:dyDescent="0.2">
      <c r="A205" s="16" t="s">
        <v>298</v>
      </c>
      <c r="B205" s="45">
        <v>117</v>
      </c>
      <c r="C205" s="45">
        <v>88</v>
      </c>
    </row>
    <row r="206" spans="1:3" x14ac:dyDescent="0.2">
      <c r="A206" s="16" t="s">
        <v>219</v>
      </c>
      <c r="B206" s="45">
        <v>178</v>
      </c>
      <c r="C206" s="45">
        <v>88</v>
      </c>
    </row>
    <row r="207" spans="1:3" x14ac:dyDescent="0.2">
      <c r="A207" s="16" t="s">
        <v>3072</v>
      </c>
      <c r="B207" s="45">
        <v>112</v>
      </c>
      <c r="C207" s="45">
        <v>87</v>
      </c>
    </row>
    <row r="208" spans="1:3" x14ac:dyDescent="0.2">
      <c r="A208" s="16" t="s">
        <v>1189</v>
      </c>
      <c r="B208" s="45">
        <v>87</v>
      </c>
      <c r="C208" s="45">
        <v>87</v>
      </c>
    </row>
    <row r="209" spans="1:3" x14ac:dyDescent="0.2">
      <c r="A209" s="16" t="s">
        <v>378</v>
      </c>
      <c r="B209" s="45">
        <v>89</v>
      </c>
      <c r="C209" s="45">
        <v>87</v>
      </c>
    </row>
    <row r="210" spans="1:3" x14ac:dyDescent="0.2">
      <c r="A210" s="16" t="s">
        <v>2328</v>
      </c>
      <c r="B210" s="45">
        <v>97</v>
      </c>
      <c r="C210" s="45">
        <v>86</v>
      </c>
    </row>
    <row r="211" spans="1:3" x14ac:dyDescent="0.2">
      <c r="A211" s="16" t="s">
        <v>1046</v>
      </c>
      <c r="B211" s="45">
        <v>141</v>
      </c>
      <c r="C211" s="45">
        <v>86</v>
      </c>
    </row>
    <row r="212" spans="1:3" x14ac:dyDescent="0.2">
      <c r="A212" s="16" t="s">
        <v>172</v>
      </c>
      <c r="B212" s="45">
        <v>101</v>
      </c>
      <c r="C212" s="45">
        <v>86</v>
      </c>
    </row>
    <row r="213" spans="1:3" x14ac:dyDescent="0.2">
      <c r="A213" s="16" t="s">
        <v>3073</v>
      </c>
      <c r="B213" s="45">
        <v>86</v>
      </c>
      <c r="C213" s="45">
        <v>86</v>
      </c>
    </row>
    <row r="214" spans="1:3" x14ac:dyDescent="0.2">
      <c r="A214" s="16" t="s">
        <v>476</v>
      </c>
      <c r="B214" s="45">
        <v>88</v>
      </c>
      <c r="C214" s="45">
        <v>85</v>
      </c>
    </row>
    <row r="215" spans="1:3" x14ac:dyDescent="0.2">
      <c r="A215" s="16" t="s">
        <v>3074</v>
      </c>
      <c r="B215" s="45">
        <v>85</v>
      </c>
      <c r="C215" s="45">
        <v>85</v>
      </c>
    </row>
    <row r="216" spans="1:3" x14ac:dyDescent="0.2">
      <c r="A216" s="16" t="s">
        <v>2227</v>
      </c>
      <c r="B216" s="45">
        <v>262</v>
      </c>
      <c r="C216" s="45">
        <v>85</v>
      </c>
    </row>
    <row r="217" spans="1:3" x14ac:dyDescent="0.2">
      <c r="A217" s="16" t="s">
        <v>112</v>
      </c>
      <c r="B217" s="45">
        <v>85</v>
      </c>
      <c r="C217" s="45">
        <v>85</v>
      </c>
    </row>
    <row r="218" spans="1:3" x14ac:dyDescent="0.2">
      <c r="A218" s="16" t="s">
        <v>552</v>
      </c>
      <c r="B218" s="45">
        <v>110</v>
      </c>
      <c r="C218" s="45">
        <v>84</v>
      </c>
    </row>
    <row r="219" spans="1:3" x14ac:dyDescent="0.2">
      <c r="A219" s="16" t="s">
        <v>455</v>
      </c>
      <c r="B219" s="45">
        <v>88</v>
      </c>
      <c r="C219" s="45">
        <v>84</v>
      </c>
    </row>
    <row r="220" spans="1:3" x14ac:dyDescent="0.2">
      <c r="A220" s="16" t="s">
        <v>409</v>
      </c>
      <c r="B220" s="45">
        <v>90</v>
      </c>
      <c r="C220" s="45">
        <v>83</v>
      </c>
    </row>
    <row r="221" spans="1:3" x14ac:dyDescent="0.2">
      <c r="A221" s="16" t="s">
        <v>376</v>
      </c>
      <c r="B221" s="45">
        <v>153</v>
      </c>
      <c r="C221" s="45">
        <v>83</v>
      </c>
    </row>
    <row r="222" spans="1:3" x14ac:dyDescent="0.2">
      <c r="A222" s="16" t="s">
        <v>3075</v>
      </c>
      <c r="B222" s="45">
        <v>83</v>
      </c>
      <c r="C222" s="45">
        <v>83</v>
      </c>
    </row>
    <row r="223" spans="1:3" x14ac:dyDescent="0.2">
      <c r="A223" s="16" t="s">
        <v>297</v>
      </c>
      <c r="B223" s="45">
        <v>83</v>
      </c>
      <c r="C223" s="45">
        <v>83</v>
      </c>
    </row>
    <row r="224" spans="1:3" x14ac:dyDescent="0.2">
      <c r="A224" s="16" t="s">
        <v>2537</v>
      </c>
      <c r="B224" s="45">
        <v>82</v>
      </c>
      <c r="C224" s="45">
        <v>82</v>
      </c>
    </row>
    <row r="225" spans="1:3" x14ac:dyDescent="0.2">
      <c r="A225" s="16" t="s">
        <v>88</v>
      </c>
      <c r="B225" s="45">
        <v>83</v>
      </c>
      <c r="C225" s="45">
        <v>82</v>
      </c>
    </row>
    <row r="226" spans="1:3" x14ac:dyDescent="0.2">
      <c r="A226" s="16" t="s">
        <v>385</v>
      </c>
      <c r="B226" s="45">
        <v>83</v>
      </c>
      <c r="C226" s="45">
        <v>82</v>
      </c>
    </row>
    <row r="227" spans="1:3" x14ac:dyDescent="0.2">
      <c r="A227" s="16" t="s">
        <v>624</v>
      </c>
      <c r="B227" s="45">
        <v>82</v>
      </c>
      <c r="C227" s="45">
        <v>82</v>
      </c>
    </row>
    <row r="228" spans="1:3" x14ac:dyDescent="0.2">
      <c r="A228" s="16" t="s">
        <v>225</v>
      </c>
      <c r="B228" s="45">
        <v>91</v>
      </c>
      <c r="C228" s="45">
        <v>82</v>
      </c>
    </row>
    <row r="229" spans="1:3" x14ac:dyDescent="0.2">
      <c r="A229" s="16" t="s">
        <v>486</v>
      </c>
      <c r="B229" s="45">
        <v>215</v>
      </c>
      <c r="C229" s="45">
        <v>81</v>
      </c>
    </row>
    <row r="230" spans="1:3" x14ac:dyDescent="0.2">
      <c r="A230" s="16" t="s">
        <v>656</v>
      </c>
      <c r="B230" s="45">
        <v>217</v>
      </c>
      <c r="C230" s="45">
        <v>80</v>
      </c>
    </row>
    <row r="231" spans="1:3" x14ac:dyDescent="0.2">
      <c r="A231" s="16" t="s">
        <v>3076</v>
      </c>
      <c r="B231" s="45">
        <v>82</v>
      </c>
      <c r="C231" s="45">
        <v>80</v>
      </c>
    </row>
    <row r="232" spans="1:3" x14ac:dyDescent="0.2">
      <c r="A232" s="16" t="s">
        <v>108</v>
      </c>
      <c r="B232" s="45">
        <v>85</v>
      </c>
      <c r="C232" s="45">
        <v>80</v>
      </c>
    </row>
    <row r="233" spans="1:3" x14ac:dyDescent="0.2">
      <c r="A233" s="16" t="s">
        <v>3077</v>
      </c>
      <c r="B233" s="45">
        <v>138</v>
      </c>
      <c r="C233" s="45">
        <v>80</v>
      </c>
    </row>
    <row r="234" spans="1:3" x14ac:dyDescent="0.2">
      <c r="A234" s="16" t="s">
        <v>3078</v>
      </c>
      <c r="B234" s="45">
        <v>143</v>
      </c>
      <c r="C234" s="45">
        <v>79</v>
      </c>
    </row>
    <row r="235" spans="1:3" x14ac:dyDescent="0.2">
      <c r="A235" s="16" t="s">
        <v>588</v>
      </c>
      <c r="B235" s="45">
        <v>79</v>
      </c>
      <c r="C235" s="45">
        <v>79</v>
      </c>
    </row>
    <row r="236" spans="1:3" x14ac:dyDescent="0.2">
      <c r="A236" s="16" t="s">
        <v>3079</v>
      </c>
      <c r="B236" s="45">
        <v>79</v>
      </c>
      <c r="C236" s="45">
        <v>79</v>
      </c>
    </row>
    <row r="237" spans="1:3" x14ac:dyDescent="0.2">
      <c r="A237" s="16" t="s">
        <v>246</v>
      </c>
      <c r="B237" s="45">
        <v>79</v>
      </c>
      <c r="C237" s="45">
        <v>79</v>
      </c>
    </row>
    <row r="238" spans="1:3" x14ac:dyDescent="0.2">
      <c r="A238" s="16" t="s">
        <v>754</v>
      </c>
      <c r="B238" s="45">
        <v>88</v>
      </c>
      <c r="C238" s="45">
        <v>79</v>
      </c>
    </row>
    <row r="239" spans="1:3" x14ac:dyDescent="0.2">
      <c r="A239" s="16" t="s">
        <v>512</v>
      </c>
      <c r="B239" s="45">
        <v>140</v>
      </c>
      <c r="C239" s="45">
        <v>79</v>
      </c>
    </row>
    <row r="240" spans="1:3" x14ac:dyDescent="0.2">
      <c r="A240" s="16" t="s">
        <v>361</v>
      </c>
      <c r="B240" s="45">
        <v>80</v>
      </c>
      <c r="C240" s="45">
        <v>79</v>
      </c>
    </row>
    <row r="241" spans="1:3" x14ac:dyDescent="0.2">
      <c r="A241" s="16" t="s">
        <v>2774</v>
      </c>
      <c r="B241" s="45">
        <v>78</v>
      </c>
      <c r="C241" s="45">
        <v>78</v>
      </c>
    </row>
    <row r="242" spans="1:3" x14ac:dyDescent="0.2">
      <c r="A242" s="16" t="s">
        <v>973</v>
      </c>
      <c r="B242" s="45">
        <v>136</v>
      </c>
      <c r="C242" s="45">
        <v>78</v>
      </c>
    </row>
    <row r="243" spans="1:3" x14ac:dyDescent="0.2">
      <c r="A243" s="16" t="s">
        <v>3080</v>
      </c>
      <c r="B243" s="45">
        <v>78</v>
      </c>
      <c r="C243" s="45">
        <v>78</v>
      </c>
    </row>
    <row r="244" spans="1:3" x14ac:dyDescent="0.2">
      <c r="A244" s="16" t="s">
        <v>1861</v>
      </c>
      <c r="B244" s="45">
        <v>78</v>
      </c>
      <c r="C244" s="45">
        <v>78</v>
      </c>
    </row>
    <row r="245" spans="1:3" x14ac:dyDescent="0.2">
      <c r="A245" s="16" t="s">
        <v>3081</v>
      </c>
      <c r="B245" s="45">
        <v>77</v>
      </c>
      <c r="C245" s="45">
        <v>77</v>
      </c>
    </row>
    <row r="246" spans="1:3" x14ac:dyDescent="0.2">
      <c r="A246" s="16" t="s">
        <v>1813</v>
      </c>
      <c r="B246" s="45">
        <v>83</v>
      </c>
      <c r="C246" s="45">
        <v>77</v>
      </c>
    </row>
    <row r="247" spans="1:3" x14ac:dyDescent="0.2">
      <c r="A247" s="16" t="s">
        <v>3082</v>
      </c>
      <c r="B247" s="45">
        <v>77</v>
      </c>
      <c r="C247" s="45">
        <v>77</v>
      </c>
    </row>
    <row r="248" spans="1:3" x14ac:dyDescent="0.2">
      <c r="A248" s="16" t="s">
        <v>471</v>
      </c>
      <c r="B248" s="45">
        <v>90</v>
      </c>
      <c r="C248" s="45">
        <v>77</v>
      </c>
    </row>
    <row r="249" spans="1:3" x14ac:dyDescent="0.2">
      <c r="A249" s="16" t="s">
        <v>316</v>
      </c>
      <c r="B249" s="45">
        <v>76</v>
      </c>
      <c r="C249" s="45">
        <v>76</v>
      </c>
    </row>
    <row r="250" spans="1:3" x14ac:dyDescent="0.2">
      <c r="A250" s="16" t="s">
        <v>742</v>
      </c>
      <c r="B250" s="45">
        <v>83</v>
      </c>
      <c r="C250" s="45">
        <v>76</v>
      </c>
    </row>
    <row r="251" spans="1:3" x14ac:dyDescent="0.2">
      <c r="A251" s="16" t="s">
        <v>314</v>
      </c>
      <c r="B251" s="45">
        <v>95</v>
      </c>
      <c r="C251" s="45">
        <v>76</v>
      </c>
    </row>
    <row r="252" spans="1:3" x14ac:dyDescent="0.2">
      <c r="A252" s="16" t="s">
        <v>3083</v>
      </c>
      <c r="B252" s="45">
        <v>154</v>
      </c>
      <c r="C252" s="45">
        <v>76</v>
      </c>
    </row>
    <row r="253" spans="1:3" x14ac:dyDescent="0.2">
      <c r="A253" s="16" t="s">
        <v>2621</v>
      </c>
      <c r="B253" s="45">
        <v>191</v>
      </c>
      <c r="C253" s="45">
        <v>76</v>
      </c>
    </row>
    <row r="254" spans="1:3" x14ac:dyDescent="0.2">
      <c r="A254" s="16" t="s">
        <v>1916</v>
      </c>
      <c r="B254" s="45">
        <v>80</v>
      </c>
      <c r="C254" s="45">
        <v>76</v>
      </c>
    </row>
    <row r="255" spans="1:3" x14ac:dyDescent="0.2">
      <c r="A255" s="16" t="s">
        <v>999</v>
      </c>
      <c r="B255" s="45">
        <v>77</v>
      </c>
      <c r="C255" s="45">
        <v>76</v>
      </c>
    </row>
    <row r="256" spans="1:3" x14ac:dyDescent="0.2">
      <c r="A256" s="16" t="s">
        <v>764</v>
      </c>
      <c r="B256" s="45">
        <v>108</v>
      </c>
      <c r="C256" s="45">
        <v>75</v>
      </c>
    </row>
    <row r="257" spans="1:3" x14ac:dyDescent="0.2">
      <c r="A257" s="16" t="s">
        <v>411</v>
      </c>
      <c r="B257" s="45">
        <v>75</v>
      </c>
      <c r="C257" s="45">
        <v>75</v>
      </c>
    </row>
    <row r="258" spans="1:3" x14ac:dyDescent="0.2">
      <c r="A258" s="16" t="s">
        <v>173</v>
      </c>
      <c r="B258" s="45">
        <v>221</v>
      </c>
      <c r="C258" s="45">
        <v>75</v>
      </c>
    </row>
    <row r="259" spans="1:3" x14ac:dyDescent="0.2">
      <c r="A259" s="16" t="s">
        <v>96</v>
      </c>
      <c r="B259" s="45">
        <v>104</v>
      </c>
      <c r="C259" s="45">
        <v>74</v>
      </c>
    </row>
    <row r="260" spans="1:3" x14ac:dyDescent="0.2">
      <c r="A260" s="16" t="s">
        <v>396</v>
      </c>
      <c r="B260" s="45">
        <v>76</v>
      </c>
      <c r="C260" s="45">
        <v>74</v>
      </c>
    </row>
    <row r="261" spans="1:3" x14ac:dyDescent="0.2">
      <c r="A261" s="16" t="s">
        <v>223</v>
      </c>
      <c r="B261" s="45">
        <v>117</v>
      </c>
      <c r="C261" s="45">
        <v>74</v>
      </c>
    </row>
    <row r="262" spans="1:3" x14ac:dyDescent="0.2">
      <c r="A262" s="16" t="s">
        <v>426</v>
      </c>
      <c r="B262" s="45">
        <v>150</v>
      </c>
      <c r="C262" s="45">
        <v>74</v>
      </c>
    </row>
    <row r="263" spans="1:3" x14ac:dyDescent="0.2">
      <c r="A263" s="16" t="s">
        <v>1396</v>
      </c>
      <c r="B263" s="45">
        <v>74</v>
      </c>
      <c r="C263" s="45">
        <v>74</v>
      </c>
    </row>
    <row r="264" spans="1:3" x14ac:dyDescent="0.2">
      <c r="A264" s="16" t="s">
        <v>543</v>
      </c>
      <c r="B264" s="45">
        <v>74</v>
      </c>
      <c r="C264" s="45">
        <v>73</v>
      </c>
    </row>
    <row r="265" spans="1:3" x14ac:dyDescent="0.2">
      <c r="A265" s="16" t="s">
        <v>571</v>
      </c>
      <c r="B265" s="45">
        <v>75</v>
      </c>
      <c r="C265" s="45">
        <v>73</v>
      </c>
    </row>
    <row r="266" spans="1:3" x14ac:dyDescent="0.2">
      <c r="A266" s="16" t="s">
        <v>186</v>
      </c>
      <c r="B266" s="45">
        <v>94</v>
      </c>
      <c r="C266" s="45">
        <v>73</v>
      </c>
    </row>
    <row r="267" spans="1:3" x14ac:dyDescent="0.2">
      <c r="A267" s="16" t="s">
        <v>3084</v>
      </c>
      <c r="B267" s="45">
        <v>75</v>
      </c>
      <c r="C267" s="45">
        <v>73</v>
      </c>
    </row>
    <row r="268" spans="1:3" x14ac:dyDescent="0.2">
      <c r="A268" s="16" t="s">
        <v>180</v>
      </c>
      <c r="B268" s="45">
        <v>148</v>
      </c>
      <c r="C268" s="45">
        <v>73</v>
      </c>
    </row>
    <row r="269" spans="1:3" x14ac:dyDescent="0.2">
      <c r="A269" s="16" t="s">
        <v>730</v>
      </c>
      <c r="B269" s="45">
        <v>172</v>
      </c>
      <c r="C269" s="45">
        <v>73</v>
      </c>
    </row>
    <row r="270" spans="1:3" x14ac:dyDescent="0.2">
      <c r="A270" s="16" t="s">
        <v>3085</v>
      </c>
      <c r="B270" s="45">
        <v>73</v>
      </c>
      <c r="C270" s="45">
        <v>73</v>
      </c>
    </row>
    <row r="271" spans="1:3" x14ac:dyDescent="0.2">
      <c r="A271" s="16" t="s">
        <v>289</v>
      </c>
      <c r="B271" s="45">
        <v>418</v>
      </c>
      <c r="C271" s="45">
        <v>73</v>
      </c>
    </row>
    <row r="272" spans="1:3" x14ac:dyDescent="0.2">
      <c r="A272" s="16" t="s">
        <v>139</v>
      </c>
      <c r="B272" s="45">
        <v>86</v>
      </c>
      <c r="C272" s="45">
        <v>72</v>
      </c>
    </row>
    <row r="273" spans="1:3" x14ac:dyDescent="0.2">
      <c r="A273" s="16" t="s">
        <v>3086</v>
      </c>
      <c r="B273" s="45">
        <v>72</v>
      </c>
      <c r="C273" s="45">
        <v>72</v>
      </c>
    </row>
    <row r="274" spans="1:3" x14ac:dyDescent="0.2">
      <c r="A274" s="16" t="s">
        <v>3087</v>
      </c>
      <c r="B274" s="45">
        <v>134</v>
      </c>
      <c r="C274" s="45">
        <v>72</v>
      </c>
    </row>
    <row r="275" spans="1:3" x14ac:dyDescent="0.2">
      <c r="A275" s="16" t="s">
        <v>279</v>
      </c>
      <c r="B275" s="45">
        <v>78</v>
      </c>
      <c r="C275" s="45">
        <v>72</v>
      </c>
    </row>
    <row r="276" spans="1:3" x14ac:dyDescent="0.2">
      <c r="A276" s="16" t="s">
        <v>534</v>
      </c>
      <c r="B276" s="45">
        <v>85</v>
      </c>
      <c r="C276" s="45">
        <v>71</v>
      </c>
    </row>
    <row r="277" spans="1:3" x14ac:dyDescent="0.2">
      <c r="A277" s="16" t="s">
        <v>605</v>
      </c>
      <c r="B277" s="45">
        <v>72</v>
      </c>
      <c r="C277" s="45">
        <v>71</v>
      </c>
    </row>
    <row r="278" spans="1:3" x14ac:dyDescent="0.2">
      <c r="A278" s="16" t="s">
        <v>331</v>
      </c>
      <c r="B278" s="45">
        <v>88</v>
      </c>
      <c r="C278" s="45">
        <v>70</v>
      </c>
    </row>
    <row r="279" spans="1:3" x14ac:dyDescent="0.2">
      <c r="A279" s="16" t="s">
        <v>189</v>
      </c>
      <c r="B279" s="45">
        <v>80</v>
      </c>
      <c r="C279" s="45">
        <v>70</v>
      </c>
    </row>
    <row r="280" spans="1:3" x14ac:dyDescent="0.2">
      <c r="A280" s="16" t="s">
        <v>131</v>
      </c>
      <c r="B280" s="45">
        <v>100</v>
      </c>
      <c r="C280" s="45">
        <v>70</v>
      </c>
    </row>
    <row r="281" spans="1:3" x14ac:dyDescent="0.2">
      <c r="A281" s="16" t="s">
        <v>285</v>
      </c>
      <c r="B281" s="45">
        <v>72</v>
      </c>
      <c r="C281" s="45">
        <v>70</v>
      </c>
    </row>
    <row r="282" spans="1:3" x14ac:dyDescent="0.2">
      <c r="A282" s="16" t="s">
        <v>374</v>
      </c>
      <c r="B282" s="45">
        <v>72</v>
      </c>
      <c r="C282" s="45">
        <v>70</v>
      </c>
    </row>
    <row r="283" spans="1:3" x14ac:dyDescent="0.2">
      <c r="A283" s="16" t="s">
        <v>570</v>
      </c>
      <c r="B283" s="45">
        <v>129</v>
      </c>
      <c r="C283" s="45">
        <v>70</v>
      </c>
    </row>
    <row r="284" spans="1:3" x14ac:dyDescent="0.2">
      <c r="A284" s="16" t="s">
        <v>598</v>
      </c>
      <c r="B284" s="45">
        <v>75</v>
      </c>
      <c r="C284" s="45">
        <v>69</v>
      </c>
    </row>
    <row r="285" spans="1:3" x14ac:dyDescent="0.2">
      <c r="A285" s="16" t="s">
        <v>664</v>
      </c>
      <c r="B285" s="45">
        <v>71</v>
      </c>
      <c r="C285" s="45">
        <v>69</v>
      </c>
    </row>
    <row r="286" spans="1:3" x14ac:dyDescent="0.2">
      <c r="A286" s="16" t="s">
        <v>283</v>
      </c>
      <c r="B286" s="45">
        <v>78</v>
      </c>
      <c r="C286" s="45">
        <v>69</v>
      </c>
    </row>
    <row r="287" spans="1:3" x14ac:dyDescent="0.2">
      <c r="A287" s="16" t="s">
        <v>325</v>
      </c>
      <c r="B287" s="45">
        <v>76</v>
      </c>
      <c r="C287" s="45">
        <v>69</v>
      </c>
    </row>
    <row r="288" spans="1:3" x14ac:dyDescent="0.2">
      <c r="A288" s="16" t="s">
        <v>804</v>
      </c>
      <c r="B288" s="45">
        <v>89</v>
      </c>
      <c r="C288" s="45">
        <v>69</v>
      </c>
    </row>
    <row r="289" spans="1:3" x14ac:dyDescent="0.2">
      <c r="A289" s="16" t="s">
        <v>356</v>
      </c>
      <c r="B289" s="45">
        <v>97</v>
      </c>
      <c r="C289" s="45">
        <v>69</v>
      </c>
    </row>
    <row r="290" spans="1:3" x14ac:dyDescent="0.2">
      <c r="A290" s="16" t="s">
        <v>3088</v>
      </c>
      <c r="B290" s="45">
        <v>1723</v>
      </c>
      <c r="C290" s="45">
        <v>69</v>
      </c>
    </row>
    <row r="291" spans="1:3" x14ac:dyDescent="0.2">
      <c r="A291" s="16" t="s">
        <v>410</v>
      </c>
      <c r="B291" s="45">
        <v>72</v>
      </c>
      <c r="C291" s="45">
        <v>69</v>
      </c>
    </row>
    <row r="292" spans="1:3" x14ac:dyDescent="0.2">
      <c r="A292" s="16" t="s">
        <v>236</v>
      </c>
      <c r="B292" s="45">
        <v>69</v>
      </c>
      <c r="C292" s="45">
        <v>68</v>
      </c>
    </row>
    <row r="293" spans="1:3" x14ac:dyDescent="0.2">
      <c r="A293" s="16" t="s">
        <v>1488</v>
      </c>
      <c r="B293" s="45">
        <v>68</v>
      </c>
      <c r="C293" s="45">
        <v>68</v>
      </c>
    </row>
    <row r="294" spans="1:3" x14ac:dyDescent="0.2">
      <c r="A294" s="16" t="s">
        <v>1507</v>
      </c>
      <c r="B294" s="45">
        <v>85</v>
      </c>
      <c r="C294" s="45">
        <v>68</v>
      </c>
    </row>
    <row r="295" spans="1:3" x14ac:dyDescent="0.2">
      <c r="A295" s="16" t="s">
        <v>824</v>
      </c>
      <c r="B295" s="45">
        <v>68</v>
      </c>
      <c r="C295" s="45">
        <v>68</v>
      </c>
    </row>
    <row r="296" spans="1:3" x14ac:dyDescent="0.2">
      <c r="A296" s="16" t="s">
        <v>252</v>
      </c>
      <c r="B296" s="45">
        <v>71</v>
      </c>
      <c r="C296" s="45">
        <v>67</v>
      </c>
    </row>
    <row r="297" spans="1:3" x14ac:dyDescent="0.2">
      <c r="A297" s="16" t="s">
        <v>431</v>
      </c>
      <c r="B297" s="45">
        <v>89</v>
      </c>
      <c r="C297" s="45">
        <v>67</v>
      </c>
    </row>
    <row r="298" spans="1:3" x14ac:dyDescent="0.2">
      <c r="A298" s="16" t="s">
        <v>2447</v>
      </c>
      <c r="B298" s="45">
        <v>102</v>
      </c>
      <c r="C298" s="45">
        <v>67</v>
      </c>
    </row>
    <row r="299" spans="1:3" x14ac:dyDescent="0.2">
      <c r="A299" s="16" t="s">
        <v>487</v>
      </c>
      <c r="B299" s="45">
        <v>67</v>
      </c>
      <c r="C299" s="45">
        <v>67</v>
      </c>
    </row>
    <row r="300" spans="1:3" x14ac:dyDescent="0.2">
      <c r="A300" s="34" t="s">
        <v>572</v>
      </c>
      <c r="B300" s="45">
        <v>84</v>
      </c>
      <c r="C300" s="45">
        <v>67</v>
      </c>
    </row>
    <row r="301" spans="1:3" x14ac:dyDescent="0.2">
      <c r="A301" s="16" t="s">
        <v>923</v>
      </c>
      <c r="B301" s="45">
        <v>67</v>
      </c>
      <c r="C301" s="45">
        <v>67</v>
      </c>
    </row>
    <row r="302" spans="1:3" x14ac:dyDescent="0.2">
      <c r="A302" s="16" t="s">
        <v>408</v>
      </c>
      <c r="B302" s="45">
        <v>69</v>
      </c>
      <c r="C302" s="45">
        <v>66</v>
      </c>
    </row>
    <row r="303" spans="1:3" x14ac:dyDescent="0.2">
      <c r="A303" s="16" t="s">
        <v>162</v>
      </c>
      <c r="B303" s="45">
        <v>96</v>
      </c>
      <c r="C303" s="45">
        <v>66</v>
      </c>
    </row>
    <row r="304" spans="1:3" x14ac:dyDescent="0.2">
      <c r="A304" s="16" t="s">
        <v>446</v>
      </c>
      <c r="B304" s="45">
        <v>67</v>
      </c>
      <c r="C304" s="45">
        <v>66</v>
      </c>
    </row>
    <row r="305" spans="1:3" x14ac:dyDescent="0.2">
      <c r="A305" s="16" t="s">
        <v>453</v>
      </c>
      <c r="B305" s="45">
        <v>67</v>
      </c>
      <c r="C305" s="45">
        <v>66</v>
      </c>
    </row>
    <row r="306" spans="1:3" x14ac:dyDescent="0.2">
      <c r="A306" s="16" t="s">
        <v>3089</v>
      </c>
      <c r="B306" s="45">
        <v>71</v>
      </c>
      <c r="C306" s="45">
        <v>66</v>
      </c>
    </row>
    <row r="307" spans="1:3" x14ac:dyDescent="0.2">
      <c r="A307" s="16" t="s">
        <v>337</v>
      </c>
      <c r="B307" s="45">
        <v>66</v>
      </c>
      <c r="C307" s="45">
        <v>66</v>
      </c>
    </row>
    <row r="308" spans="1:3" x14ac:dyDescent="0.2">
      <c r="A308" s="16" t="s">
        <v>300</v>
      </c>
      <c r="B308" s="45">
        <v>66</v>
      </c>
      <c r="C308" s="45">
        <v>66</v>
      </c>
    </row>
    <row r="309" spans="1:3" x14ac:dyDescent="0.2">
      <c r="A309" s="16" t="s">
        <v>1301</v>
      </c>
      <c r="B309" s="45">
        <v>66</v>
      </c>
      <c r="C309" s="45">
        <v>66</v>
      </c>
    </row>
    <row r="310" spans="1:3" x14ac:dyDescent="0.2">
      <c r="A310" s="16" t="s">
        <v>281</v>
      </c>
      <c r="B310" s="45">
        <v>68</v>
      </c>
      <c r="C310" s="45">
        <v>66</v>
      </c>
    </row>
    <row r="311" spans="1:3" x14ac:dyDescent="0.2">
      <c r="A311" s="16" t="s">
        <v>183</v>
      </c>
      <c r="B311" s="45">
        <v>66</v>
      </c>
      <c r="C311" s="45">
        <v>66</v>
      </c>
    </row>
    <row r="312" spans="1:3" x14ac:dyDescent="0.2">
      <c r="A312" s="16" t="s">
        <v>1111</v>
      </c>
      <c r="B312" s="45">
        <v>65</v>
      </c>
      <c r="C312" s="45">
        <v>65</v>
      </c>
    </row>
    <row r="313" spans="1:3" x14ac:dyDescent="0.2">
      <c r="A313" s="16" t="s">
        <v>729</v>
      </c>
      <c r="B313" s="45">
        <v>97</v>
      </c>
      <c r="C313" s="45">
        <v>65</v>
      </c>
    </row>
    <row r="314" spans="1:3" x14ac:dyDescent="0.2">
      <c r="A314" s="16" t="s">
        <v>3090</v>
      </c>
      <c r="B314" s="45">
        <v>74</v>
      </c>
      <c r="C314" s="45">
        <v>65</v>
      </c>
    </row>
    <row r="315" spans="1:3" x14ac:dyDescent="0.2">
      <c r="A315" s="16" t="s">
        <v>1066</v>
      </c>
      <c r="B315" s="45">
        <v>155</v>
      </c>
      <c r="C315" s="45">
        <v>65</v>
      </c>
    </row>
    <row r="316" spans="1:3" x14ac:dyDescent="0.2">
      <c r="A316" s="16" t="s">
        <v>3091</v>
      </c>
      <c r="B316" s="45">
        <v>65</v>
      </c>
      <c r="C316" s="45">
        <v>65</v>
      </c>
    </row>
    <row r="317" spans="1:3" x14ac:dyDescent="0.2">
      <c r="A317" s="16" t="s">
        <v>305</v>
      </c>
      <c r="B317" s="45">
        <v>68</v>
      </c>
      <c r="C317" s="45">
        <v>65</v>
      </c>
    </row>
    <row r="318" spans="1:3" x14ac:dyDescent="0.2">
      <c r="A318" s="16" t="s">
        <v>565</v>
      </c>
      <c r="B318" s="45">
        <v>119</v>
      </c>
      <c r="C318" s="45">
        <v>65</v>
      </c>
    </row>
    <row r="319" spans="1:3" x14ac:dyDescent="0.2">
      <c r="A319" s="16" t="s">
        <v>829</v>
      </c>
      <c r="B319" s="45">
        <v>69</v>
      </c>
      <c r="C319" s="45">
        <v>65</v>
      </c>
    </row>
    <row r="320" spans="1:3" x14ac:dyDescent="0.2">
      <c r="A320" s="16" t="s">
        <v>640</v>
      </c>
      <c r="B320" s="45">
        <v>64</v>
      </c>
      <c r="C320" s="45">
        <v>64</v>
      </c>
    </row>
    <row r="321" spans="1:3" x14ac:dyDescent="0.2">
      <c r="A321" s="16" t="s">
        <v>746</v>
      </c>
      <c r="B321" s="45">
        <v>139</v>
      </c>
      <c r="C321" s="45">
        <v>64</v>
      </c>
    </row>
    <row r="322" spans="1:3" x14ac:dyDescent="0.2">
      <c r="A322" s="16" t="s">
        <v>407</v>
      </c>
      <c r="B322" s="45">
        <v>64</v>
      </c>
      <c r="C322" s="45">
        <v>64</v>
      </c>
    </row>
    <row r="323" spans="1:3" x14ac:dyDescent="0.2">
      <c r="A323" s="16" t="s">
        <v>3092</v>
      </c>
      <c r="B323" s="45">
        <v>67</v>
      </c>
      <c r="C323" s="45">
        <v>64</v>
      </c>
    </row>
    <row r="324" spans="1:3" x14ac:dyDescent="0.2">
      <c r="A324" s="16" t="s">
        <v>793</v>
      </c>
      <c r="B324" s="45">
        <v>67</v>
      </c>
      <c r="C324" s="45">
        <v>64</v>
      </c>
    </row>
    <row r="325" spans="1:3" x14ac:dyDescent="0.2">
      <c r="A325" s="16" t="s">
        <v>50</v>
      </c>
      <c r="B325" s="45">
        <v>67</v>
      </c>
      <c r="C325" s="45">
        <v>64</v>
      </c>
    </row>
    <row r="326" spans="1:3" x14ac:dyDescent="0.2">
      <c r="A326" s="16" t="s">
        <v>123</v>
      </c>
      <c r="B326" s="45">
        <v>68</v>
      </c>
      <c r="C326" s="45">
        <v>64</v>
      </c>
    </row>
    <row r="327" spans="1:3" x14ac:dyDescent="0.2">
      <c r="A327" s="16" t="s">
        <v>303</v>
      </c>
      <c r="B327" s="45">
        <v>202</v>
      </c>
      <c r="C327" s="45">
        <v>64</v>
      </c>
    </row>
    <row r="328" spans="1:3" x14ac:dyDescent="0.2">
      <c r="A328" s="16" t="s">
        <v>358</v>
      </c>
      <c r="B328" s="45">
        <v>76</v>
      </c>
      <c r="C328" s="45">
        <v>64</v>
      </c>
    </row>
    <row r="329" spans="1:3" x14ac:dyDescent="0.2">
      <c r="A329" s="16" t="s">
        <v>3093</v>
      </c>
      <c r="B329" s="45">
        <v>139</v>
      </c>
      <c r="C329" s="45">
        <v>63</v>
      </c>
    </row>
    <row r="330" spans="1:3" x14ac:dyDescent="0.2">
      <c r="A330" s="16" t="s">
        <v>267</v>
      </c>
      <c r="B330" s="45">
        <v>69</v>
      </c>
      <c r="C330" s="45">
        <v>63</v>
      </c>
    </row>
    <row r="331" spans="1:3" x14ac:dyDescent="0.2">
      <c r="A331" s="16" t="s">
        <v>351</v>
      </c>
      <c r="B331" s="45">
        <v>76</v>
      </c>
      <c r="C331" s="45">
        <v>63</v>
      </c>
    </row>
    <row r="332" spans="1:3" x14ac:dyDescent="0.2">
      <c r="A332" s="16" t="s">
        <v>762</v>
      </c>
      <c r="B332" s="45">
        <v>67</v>
      </c>
      <c r="C332" s="45">
        <v>63</v>
      </c>
    </row>
    <row r="333" spans="1:3" x14ac:dyDescent="0.2">
      <c r="A333" s="16" t="s">
        <v>768</v>
      </c>
      <c r="B333" s="45">
        <v>63</v>
      </c>
      <c r="C333" s="45">
        <v>63</v>
      </c>
    </row>
    <row r="334" spans="1:3" x14ac:dyDescent="0.2">
      <c r="A334" s="16" t="s">
        <v>3094</v>
      </c>
      <c r="B334" s="45">
        <v>63</v>
      </c>
      <c r="C334" s="45">
        <v>63</v>
      </c>
    </row>
    <row r="335" spans="1:3" x14ac:dyDescent="0.2">
      <c r="A335" s="16" t="s">
        <v>192</v>
      </c>
      <c r="B335" s="45">
        <v>67</v>
      </c>
      <c r="C335" s="45">
        <v>63</v>
      </c>
    </row>
    <row r="336" spans="1:3" x14ac:dyDescent="0.2">
      <c r="A336" s="16" t="s">
        <v>1164</v>
      </c>
      <c r="B336" s="45">
        <v>63</v>
      </c>
      <c r="C336" s="45">
        <v>63</v>
      </c>
    </row>
    <row r="337" spans="1:3" x14ac:dyDescent="0.2">
      <c r="A337" s="16" t="s">
        <v>1135</v>
      </c>
      <c r="B337" s="45">
        <v>66</v>
      </c>
      <c r="C337" s="45">
        <v>63</v>
      </c>
    </row>
    <row r="338" spans="1:3" x14ac:dyDescent="0.2">
      <c r="A338" s="16" t="s">
        <v>747</v>
      </c>
      <c r="B338" s="45">
        <v>62</v>
      </c>
      <c r="C338" s="45">
        <v>62</v>
      </c>
    </row>
    <row r="339" spans="1:3" x14ac:dyDescent="0.2">
      <c r="A339" s="16" t="s">
        <v>3095</v>
      </c>
      <c r="B339" s="45">
        <v>62</v>
      </c>
      <c r="C339" s="45">
        <v>62</v>
      </c>
    </row>
    <row r="340" spans="1:3" x14ac:dyDescent="0.2">
      <c r="A340" s="16" t="s">
        <v>1424</v>
      </c>
      <c r="B340" s="45">
        <v>63</v>
      </c>
      <c r="C340" s="45">
        <v>62</v>
      </c>
    </row>
    <row r="341" spans="1:3" x14ac:dyDescent="0.2">
      <c r="A341" s="16" t="s">
        <v>89</v>
      </c>
      <c r="B341" s="45">
        <v>62</v>
      </c>
      <c r="C341" s="45">
        <v>62</v>
      </c>
    </row>
    <row r="342" spans="1:3" x14ac:dyDescent="0.2">
      <c r="A342" s="16" t="s">
        <v>1435</v>
      </c>
      <c r="B342" s="45">
        <v>72</v>
      </c>
      <c r="C342" s="45">
        <v>62</v>
      </c>
    </row>
    <row r="343" spans="1:3" x14ac:dyDescent="0.2">
      <c r="A343" s="16" t="s">
        <v>2808</v>
      </c>
      <c r="B343" s="45">
        <v>62</v>
      </c>
      <c r="C343" s="45">
        <v>62</v>
      </c>
    </row>
    <row r="344" spans="1:3" x14ac:dyDescent="0.2">
      <c r="A344" s="16" t="s">
        <v>1772</v>
      </c>
      <c r="B344" s="45">
        <v>76</v>
      </c>
      <c r="C344" s="45">
        <v>62</v>
      </c>
    </row>
    <row r="345" spans="1:3" x14ac:dyDescent="0.2">
      <c r="A345" s="16" t="s">
        <v>3096</v>
      </c>
      <c r="B345" s="45">
        <v>74</v>
      </c>
      <c r="C345" s="45">
        <v>62</v>
      </c>
    </row>
    <row r="346" spans="1:3" x14ac:dyDescent="0.2">
      <c r="A346" s="16" t="s">
        <v>241</v>
      </c>
      <c r="B346" s="45">
        <v>64</v>
      </c>
      <c r="C346" s="45">
        <v>62</v>
      </c>
    </row>
    <row r="347" spans="1:3" x14ac:dyDescent="0.2">
      <c r="A347" s="16" t="s">
        <v>166</v>
      </c>
      <c r="B347" s="45">
        <v>72</v>
      </c>
      <c r="C347" s="45">
        <v>62</v>
      </c>
    </row>
    <row r="348" spans="1:3" x14ac:dyDescent="0.2">
      <c r="A348" s="16" t="s">
        <v>197</v>
      </c>
      <c r="B348" s="45">
        <v>62</v>
      </c>
      <c r="C348" s="45">
        <v>62</v>
      </c>
    </row>
    <row r="349" spans="1:3" x14ac:dyDescent="0.2">
      <c r="A349" s="16" t="s">
        <v>3097</v>
      </c>
      <c r="B349" s="45">
        <v>73</v>
      </c>
      <c r="C349" s="45">
        <v>61</v>
      </c>
    </row>
    <row r="350" spans="1:3" x14ac:dyDescent="0.2">
      <c r="A350" s="16" t="s">
        <v>3098</v>
      </c>
      <c r="B350" s="45">
        <v>67</v>
      </c>
      <c r="C350" s="45">
        <v>61</v>
      </c>
    </row>
    <row r="351" spans="1:3" x14ac:dyDescent="0.2">
      <c r="A351" s="16" t="s">
        <v>920</v>
      </c>
      <c r="B351" s="45">
        <v>63</v>
      </c>
      <c r="C351" s="45">
        <v>61</v>
      </c>
    </row>
    <row r="352" spans="1:3" x14ac:dyDescent="0.2">
      <c r="A352" s="16" t="s">
        <v>330</v>
      </c>
      <c r="B352" s="45">
        <v>83</v>
      </c>
      <c r="C352" s="45">
        <v>61</v>
      </c>
    </row>
    <row r="353" spans="1:3" x14ac:dyDescent="0.2">
      <c r="A353" s="16" t="s">
        <v>524</v>
      </c>
      <c r="B353" s="45">
        <v>82</v>
      </c>
      <c r="C353" s="45">
        <v>61</v>
      </c>
    </row>
    <row r="354" spans="1:3" x14ac:dyDescent="0.2">
      <c r="A354" s="34" t="s">
        <v>238</v>
      </c>
      <c r="B354" s="45">
        <v>61</v>
      </c>
      <c r="C354" s="45">
        <v>61</v>
      </c>
    </row>
    <row r="355" spans="1:3" x14ac:dyDescent="0.2">
      <c r="A355" s="34" t="s">
        <v>206</v>
      </c>
      <c r="B355" s="45">
        <v>71</v>
      </c>
      <c r="C355" s="45">
        <v>61</v>
      </c>
    </row>
    <row r="356" spans="1:3" x14ac:dyDescent="0.2">
      <c r="A356" s="16" t="s">
        <v>2148</v>
      </c>
      <c r="B356" s="45">
        <v>63</v>
      </c>
      <c r="C356" s="45">
        <v>61</v>
      </c>
    </row>
    <row r="357" spans="1:3" x14ac:dyDescent="0.2">
      <c r="A357" s="16" t="s">
        <v>1217</v>
      </c>
      <c r="B357" s="45">
        <v>70</v>
      </c>
      <c r="C357" s="45">
        <v>61</v>
      </c>
    </row>
    <row r="358" spans="1:3" x14ac:dyDescent="0.2">
      <c r="A358" s="16" t="s">
        <v>3099</v>
      </c>
      <c r="B358" s="45">
        <v>62</v>
      </c>
      <c r="C358" s="45">
        <v>61</v>
      </c>
    </row>
    <row r="359" spans="1:3" x14ac:dyDescent="0.2">
      <c r="A359" s="16" t="s">
        <v>227</v>
      </c>
      <c r="B359" s="45">
        <v>68</v>
      </c>
      <c r="C359" s="45">
        <v>61</v>
      </c>
    </row>
    <row r="360" spans="1:3" x14ac:dyDescent="0.2">
      <c r="A360" s="16" t="s">
        <v>2274</v>
      </c>
      <c r="B360" s="45">
        <v>69</v>
      </c>
      <c r="C360" s="45">
        <v>61</v>
      </c>
    </row>
    <row r="361" spans="1:3" x14ac:dyDescent="0.2">
      <c r="A361" s="16" t="s">
        <v>234</v>
      </c>
      <c r="B361" s="45">
        <v>72</v>
      </c>
      <c r="C361" s="45">
        <v>60</v>
      </c>
    </row>
    <row r="362" spans="1:3" x14ac:dyDescent="0.2">
      <c r="A362" s="16" t="s">
        <v>269</v>
      </c>
      <c r="B362" s="45">
        <v>60</v>
      </c>
      <c r="C362" s="45">
        <v>60</v>
      </c>
    </row>
    <row r="363" spans="1:3" x14ac:dyDescent="0.2">
      <c r="A363" s="16" t="s">
        <v>381</v>
      </c>
      <c r="B363" s="45">
        <v>62</v>
      </c>
      <c r="C363" s="45">
        <v>60</v>
      </c>
    </row>
    <row r="364" spans="1:3" x14ac:dyDescent="0.2">
      <c r="A364" s="16" t="s">
        <v>389</v>
      </c>
      <c r="B364" s="45">
        <v>61</v>
      </c>
      <c r="C364" s="45">
        <v>60</v>
      </c>
    </row>
    <row r="365" spans="1:3" x14ac:dyDescent="0.2">
      <c r="A365" s="16" t="s">
        <v>334</v>
      </c>
      <c r="B365" s="45">
        <v>76</v>
      </c>
      <c r="C365" s="45">
        <v>60</v>
      </c>
    </row>
    <row r="366" spans="1:3" x14ac:dyDescent="0.2">
      <c r="A366" s="16" t="s">
        <v>439</v>
      </c>
      <c r="B366" s="45">
        <v>61</v>
      </c>
      <c r="C366" s="45">
        <v>60</v>
      </c>
    </row>
    <row r="367" spans="1:3" x14ac:dyDescent="0.2">
      <c r="A367" s="16" t="s">
        <v>3100</v>
      </c>
      <c r="B367" s="45">
        <v>61</v>
      </c>
      <c r="C367" s="45">
        <v>60</v>
      </c>
    </row>
    <row r="368" spans="1:3" x14ac:dyDescent="0.2">
      <c r="A368" s="16" t="s">
        <v>218</v>
      </c>
      <c r="B368" s="45">
        <v>65</v>
      </c>
      <c r="C368" s="45">
        <v>60</v>
      </c>
    </row>
    <row r="369" spans="1:3" x14ac:dyDescent="0.2">
      <c r="A369" s="16" t="s">
        <v>3101</v>
      </c>
      <c r="B369" s="45">
        <v>221</v>
      </c>
      <c r="C369" s="45">
        <v>59</v>
      </c>
    </row>
    <row r="370" spans="1:3" x14ac:dyDescent="0.2">
      <c r="A370" s="16" t="s">
        <v>1233</v>
      </c>
      <c r="B370" s="45">
        <v>68</v>
      </c>
      <c r="C370" s="45">
        <v>59</v>
      </c>
    </row>
    <row r="371" spans="1:3" x14ac:dyDescent="0.2">
      <c r="A371" s="16" t="s">
        <v>127</v>
      </c>
      <c r="B371" s="45">
        <v>106</v>
      </c>
      <c r="C371" s="45">
        <v>59</v>
      </c>
    </row>
    <row r="372" spans="1:3" x14ac:dyDescent="0.2">
      <c r="A372" s="16" t="s">
        <v>399</v>
      </c>
      <c r="B372" s="45">
        <v>63</v>
      </c>
      <c r="C372" s="45">
        <v>59</v>
      </c>
    </row>
    <row r="373" spans="1:3" x14ac:dyDescent="0.2">
      <c r="A373" s="16" t="s">
        <v>816</v>
      </c>
      <c r="B373" s="45">
        <v>59</v>
      </c>
      <c r="C373" s="45">
        <v>59</v>
      </c>
    </row>
    <row r="374" spans="1:3" x14ac:dyDescent="0.2">
      <c r="A374" s="16" t="s">
        <v>3102</v>
      </c>
      <c r="B374" s="45">
        <v>61</v>
      </c>
      <c r="C374" s="45">
        <v>59</v>
      </c>
    </row>
    <row r="375" spans="1:3" x14ac:dyDescent="0.2">
      <c r="A375" s="16" t="s">
        <v>3103</v>
      </c>
      <c r="B375" s="45">
        <v>70</v>
      </c>
      <c r="C375" s="45">
        <v>59</v>
      </c>
    </row>
    <row r="376" spans="1:3" x14ac:dyDescent="0.2">
      <c r="A376" s="16" t="s">
        <v>211</v>
      </c>
      <c r="B376" s="45">
        <v>97</v>
      </c>
      <c r="C376" s="45">
        <v>58</v>
      </c>
    </row>
    <row r="377" spans="1:3" x14ac:dyDescent="0.2">
      <c r="A377" s="16" t="s">
        <v>288</v>
      </c>
      <c r="B377" s="45">
        <v>59</v>
      </c>
      <c r="C377" s="45">
        <v>58</v>
      </c>
    </row>
    <row r="378" spans="1:3" x14ac:dyDescent="0.2">
      <c r="A378" s="16" t="s">
        <v>2773</v>
      </c>
      <c r="B378" s="45">
        <v>58</v>
      </c>
      <c r="C378" s="45">
        <v>58</v>
      </c>
    </row>
    <row r="379" spans="1:3" x14ac:dyDescent="0.2">
      <c r="A379" s="16" t="s">
        <v>2889</v>
      </c>
      <c r="B379" s="45">
        <v>58</v>
      </c>
      <c r="C379" s="45">
        <v>58</v>
      </c>
    </row>
    <row r="380" spans="1:3" x14ac:dyDescent="0.2">
      <c r="A380" s="16" t="s">
        <v>949</v>
      </c>
      <c r="B380" s="45">
        <v>253</v>
      </c>
      <c r="C380" s="45">
        <v>58</v>
      </c>
    </row>
    <row r="381" spans="1:3" x14ac:dyDescent="0.2">
      <c r="A381" s="16" t="s">
        <v>2823</v>
      </c>
      <c r="B381" s="45">
        <v>58</v>
      </c>
      <c r="C381" s="45">
        <v>58</v>
      </c>
    </row>
    <row r="382" spans="1:3" x14ac:dyDescent="0.2">
      <c r="A382" s="16" t="s">
        <v>243</v>
      </c>
      <c r="B382" s="45">
        <v>91</v>
      </c>
      <c r="C382" s="45">
        <v>58</v>
      </c>
    </row>
    <row r="383" spans="1:3" x14ac:dyDescent="0.2">
      <c r="A383" s="16" t="s">
        <v>1766</v>
      </c>
      <c r="B383" s="45">
        <v>59</v>
      </c>
      <c r="C383" s="45">
        <v>57</v>
      </c>
    </row>
    <row r="384" spans="1:3" x14ac:dyDescent="0.2">
      <c r="A384" s="16" t="s">
        <v>541</v>
      </c>
      <c r="B384" s="45">
        <v>59</v>
      </c>
      <c r="C384" s="45">
        <v>57</v>
      </c>
    </row>
    <row r="385" spans="1:3" x14ac:dyDescent="0.2">
      <c r="A385" s="16" t="s">
        <v>2323</v>
      </c>
      <c r="B385" s="45">
        <v>93</v>
      </c>
      <c r="C385" s="45">
        <v>57</v>
      </c>
    </row>
    <row r="386" spans="1:3" x14ac:dyDescent="0.2">
      <c r="A386" s="16" t="s">
        <v>3104</v>
      </c>
      <c r="B386" s="45">
        <v>57</v>
      </c>
      <c r="C386" s="45">
        <v>57</v>
      </c>
    </row>
    <row r="387" spans="1:3" x14ac:dyDescent="0.2">
      <c r="A387" s="16" t="s">
        <v>1915</v>
      </c>
      <c r="B387" s="45">
        <v>88</v>
      </c>
      <c r="C387" s="45">
        <v>57</v>
      </c>
    </row>
    <row r="388" spans="1:3" x14ac:dyDescent="0.2">
      <c r="A388" s="16" t="s">
        <v>353</v>
      </c>
      <c r="B388" s="45">
        <v>60</v>
      </c>
      <c r="C388" s="45">
        <v>57</v>
      </c>
    </row>
    <row r="389" spans="1:3" x14ac:dyDescent="0.2">
      <c r="A389" s="16" t="s">
        <v>154</v>
      </c>
      <c r="B389" s="45">
        <v>62</v>
      </c>
      <c r="C389" s="45">
        <v>57</v>
      </c>
    </row>
    <row r="390" spans="1:3" x14ac:dyDescent="0.2">
      <c r="A390" s="16" t="s">
        <v>35</v>
      </c>
      <c r="B390" s="45">
        <v>62</v>
      </c>
      <c r="C390" s="45">
        <v>57</v>
      </c>
    </row>
    <row r="391" spans="1:3" x14ac:dyDescent="0.2">
      <c r="A391" s="16" t="s">
        <v>773</v>
      </c>
      <c r="B391" s="45">
        <v>61</v>
      </c>
      <c r="C391" s="45">
        <v>57</v>
      </c>
    </row>
    <row r="392" spans="1:3" x14ac:dyDescent="0.2">
      <c r="A392" s="34" t="s">
        <v>1013</v>
      </c>
      <c r="B392" s="45">
        <v>77</v>
      </c>
      <c r="C392" s="45">
        <v>57</v>
      </c>
    </row>
    <row r="393" spans="1:3" x14ac:dyDescent="0.2">
      <c r="A393" s="16" t="s">
        <v>210</v>
      </c>
      <c r="B393" s="45">
        <v>141</v>
      </c>
      <c r="C393" s="45">
        <v>56</v>
      </c>
    </row>
    <row r="394" spans="1:3" x14ac:dyDescent="0.2">
      <c r="A394" s="16" t="s">
        <v>765</v>
      </c>
      <c r="B394" s="45">
        <v>58</v>
      </c>
      <c r="C394" s="45">
        <v>56</v>
      </c>
    </row>
    <row r="395" spans="1:3" x14ac:dyDescent="0.2">
      <c r="A395" s="16" t="s">
        <v>661</v>
      </c>
      <c r="B395" s="45">
        <v>451</v>
      </c>
      <c r="C395" s="45">
        <v>56</v>
      </c>
    </row>
    <row r="396" spans="1:3" x14ac:dyDescent="0.2">
      <c r="A396" s="16" t="s">
        <v>3105</v>
      </c>
      <c r="B396" s="45">
        <v>57</v>
      </c>
      <c r="C396" s="45">
        <v>56</v>
      </c>
    </row>
    <row r="397" spans="1:3" x14ac:dyDescent="0.2">
      <c r="A397" s="16" t="s">
        <v>604</v>
      </c>
      <c r="B397" s="45">
        <v>56</v>
      </c>
      <c r="C397" s="45">
        <v>56</v>
      </c>
    </row>
    <row r="398" spans="1:3" x14ac:dyDescent="0.2">
      <c r="A398" s="16" t="s">
        <v>147</v>
      </c>
      <c r="B398" s="45">
        <v>61</v>
      </c>
      <c r="C398" s="45">
        <v>56</v>
      </c>
    </row>
    <row r="399" spans="1:3" x14ac:dyDescent="0.2">
      <c r="A399" s="16" t="s">
        <v>151</v>
      </c>
      <c r="B399" s="45">
        <v>113</v>
      </c>
      <c r="C399" s="45">
        <v>56</v>
      </c>
    </row>
    <row r="400" spans="1:3" x14ac:dyDescent="0.2">
      <c r="A400" s="16" t="s">
        <v>425</v>
      </c>
      <c r="B400" s="45">
        <v>61</v>
      </c>
      <c r="C400" s="45">
        <v>56</v>
      </c>
    </row>
    <row r="401" spans="1:3" x14ac:dyDescent="0.2">
      <c r="A401" s="16" t="s">
        <v>167</v>
      </c>
      <c r="B401" s="45">
        <v>56</v>
      </c>
      <c r="C401" s="45">
        <v>56</v>
      </c>
    </row>
    <row r="402" spans="1:3" x14ac:dyDescent="0.2">
      <c r="A402" s="16" t="s">
        <v>262</v>
      </c>
      <c r="B402" s="45">
        <v>56</v>
      </c>
      <c r="C402" s="45">
        <v>56</v>
      </c>
    </row>
    <row r="403" spans="1:3" x14ac:dyDescent="0.2">
      <c r="A403" s="16" t="s">
        <v>322</v>
      </c>
      <c r="B403" s="45">
        <v>60</v>
      </c>
      <c r="C403" s="45">
        <v>56</v>
      </c>
    </row>
    <row r="404" spans="1:3" x14ac:dyDescent="0.2">
      <c r="A404" s="16" t="s">
        <v>494</v>
      </c>
      <c r="B404" s="45">
        <v>60</v>
      </c>
      <c r="C404" s="45">
        <v>56</v>
      </c>
    </row>
    <row r="405" spans="1:3" x14ac:dyDescent="0.2">
      <c r="A405" s="16" t="s">
        <v>271</v>
      </c>
      <c r="B405" s="45">
        <v>106</v>
      </c>
      <c r="C405" s="45">
        <v>56</v>
      </c>
    </row>
    <row r="406" spans="1:3" x14ac:dyDescent="0.2">
      <c r="A406" s="16" t="s">
        <v>963</v>
      </c>
      <c r="B406" s="45">
        <v>56</v>
      </c>
      <c r="C406" s="45">
        <v>56</v>
      </c>
    </row>
    <row r="407" spans="1:3" x14ac:dyDescent="0.2">
      <c r="A407" s="16" t="s">
        <v>1251</v>
      </c>
      <c r="B407" s="45">
        <v>55</v>
      </c>
      <c r="C407" s="45">
        <v>55</v>
      </c>
    </row>
    <row r="408" spans="1:3" x14ac:dyDescent="0.2">
      <c r="A408" s="16" t="s">
        <v>259</v>
      </c>
      <c r="B408" s="45">
        <v>69</v>
      </c>
      <c r="C408" s="45">
        <v>55</v>
      </c>
    </row>
    <row r="409" spans="1:3" x14ac:dyDescent="0.2">
      <c r="A409" s="16" t="s">
        <v>774</v>
      </c>
      <c r="B409" s="45">
        <v>94</v>
      </c>
      <c r="C409" s="45">
        <v>55</v>
      </c>
    </row>
    <row r="410" spans="1:3" x14ac:dyDescent="0.2">
      <c r="A410" s="16" t="s">
        <v>196</v>
      </c>
      <c r="B410" s="45">
        <v>64</v>
      </c>
      <c r="C410" s="45">
        <v>55</v>
      </c>
    </row>
    <row r="411" spans="1:3" x14ac:dyDescent="0.2">
      <c r="A411" s="16" t="s">
        <v>805</v>
      </c>
      <c r="B411" s="45">
        <v>60</v>
      </c>
      <c r="C411" s="45">
        <v>55</v>
      </c>
    </row>
    <row r="412" spans="1:3" x14ac:dyDescent="0.2">
      <c r="A412" s="16" t="s">
        <v>778</v>
      </c>
      <c r="B412" s="45">
        <v>55</v>
      </c>
      <c r="C412" s="45">
        <v>55</v>
      </c>
    </row>
    <row r="413" spans="1:3" x14ac:dyDescent="0.2">
      <c r="A413" s="16" t="s">
        <v>509</v>
      </c>
      <c r="B413" s="45">
        <v>66</v>
      </c>
      <c r="C413" s="45">
        <v>55</v>
      </c>
    </row>
    <row r="414" spans="1:3" x14ac:dyDescent="0.2">
      <c r="A414" s="16" t="s">
        <v>837</v>
      </c>
      <c r="B414" s="45">
        <v>124</v>
      </c>
      <c r="C414" s="45">
        <v>55</v>
      </c>
    </row>
    <row r="415" spans="1:3" x14ac:dyDescent="0.2">
      <c r="A415" s="16" t="s">
        <v>3106</v>
      </c>
      <c r="B415" s="45">
        <v>55</v>
      </c>
      <c r="C415" s="45">
        <v>55</v>
      </c>
    </row>
    <row r="416" spans="1:3" x14ac:dyDescent="0.2">
      <c r="A416" s="16" t="s">
        <v>1509</v>
      </c>
      <c r="B416" s="45">
        <v>56</v>
      </c>
      <c r="C416" s="45">
        <v>55</v>
      </c>
    </row>
    <row r="417" spans="1:3" x14ac:dyDescent="0.2">
      <c r="A417" s="16" t="s">
        <v>894</v>
      </c>
      <c r="B417" s="45">
        <v>197</v>
      </c>
      <c r="C417" s="45">
        <v>55</v>
      </c>
    </row>
    <row r="418" spans="1:3" x14ac:dyDescent="0.2">
      <c r="A418" s="16" t="s">
        <v>190</v>
      </c>
      <c r="B418" s="45">
        <v>61</v>
      </c>
      <c r="C418" s="45">
        <v>55</v>
      </c>
    </row>
    <row r="419" spans="1:3" x14ac:dyDescent="0.2">
      <c r="A419" s="16" t="s">
        <v>3107</v>
      </c>
      <c r="B419" s="45">
        <v>104</v>
      </c>
      <c r="C419" s="45">
        <v>55</v>
      </c>
    </row>
    <row r="420" spans="1:3" x14ac:dyDescent="0.2">
      <c r="A420" s="16" t="s">
        <v>881</v>
      </c>
      <c r="B420" s="45">
        <v>55</v>
      </c>
      <c r="C420" s="45">
        <v>54</v>
      </c>
    </row>
    <row r="421" spans="1:3" x14ac:dyDescent="0.2">
      <c r="A421" s="16" t="s">
        <v>2999</v>
      </c>
      <c r="B421" s="45">
        <v>54</v>
      </c>
      <c r="C421" s="45">
        <v>54</v>
      </c>
    </row>
    <row r="422" spans="1:3" x14ac:dyDescent="0.2">
      <c r="A422" s="16" t="s">
        <v>834</v>
      </c>
      <c r="B422" s="45">
        <v>57</v>
      </c>
      <c r="C422" s="45">
        <v>54</v>
      </c>
    </row>
    <row r="423" spans="1:3" x14ac:dyDescent="0.2">
      <c r="A423" s="16" t="s">
        <v>850</v>
      </c>
      <c r="B423" s="45">
        <v>67</v>
      </c>
      <c r="C423" s="45">
        <v>54</v>
      </c>
    </row>
    <row r="424" spans="1:3" x14ac:dyDescent="0.2">
      <c r="A424" s="16" t="s">
        <v>450</v>
      </c>
      <c r="B424" s="45">
        <v>54</v>
      </c>
      <c r="C424" s="45">
        <v>54</v>
      </c>
    </row>
    <row r="425" spans="1:3" x14ac:dyDescent="0.2">
      <c r="A425" s="16" t="s">
        <v>569</v>
      </c>
      <c r="B425" s="45">
        <v>68</v>
      </c>
      <c r="C425" s="45">
        <v>54</v>
      </c>
    </row>
    <row r="426" spans="1:3" x14ac:dyDescent="0.2">
      <c r="A426" s="16" t="s">
        <v>3108</v>
      </c>
      <c r="B426" s="45">
        <v>56</v>
      </c>
      <c r="C426" s="45">
        <v>54</v>
      </c>
    </row>
    <row r="427" spans="1:3" x14ac:dyDescent="0.2">
      <c r="A427" s="16" t="s">
        <v>560</v>
      </c>
      <c r="B427" s="45">
        <v>54</v>
      </c>
      <c r="C427" s="45">
        <v>54</v>
      </c>
    </row>
    <row r="428" spans="1:3" x14ac:dyDescent="0.2">
      <c r="A428" s="16" t="s">
        <v>980</v>
      </c>
      <c r="B428" s="45">
        <v>193</v>
      </c>
      <c r="C428" s="45">
        <v>54</v>
      </c>
    </row>
    <row r="429" spans="1:3" x14ac:dyDescent="0.2">
      <c r="A429" s="16" t="s">
        <v>250</v>
      </c>
      <c r="B429" s="45">
        <v>87</v>
      </c>
      <c r="C429" s="45">
        <v>54</v>
      </c>
    </row>
    <row r="430" spans="1:3" x14ac:dyDescent="0.2">
      <c r="A430" s="16" t="s">
        <v>3109</v>
      </c>
      <c r="B430" s="45">
        <v>56</v>
      </c>
      <c r="C430" s="45">
        <v>54</v>
      </c>
    </row>
    <row r="431" spans="1:3" x14ac:dyDescent="0.2">
      <c r="A431" s="16" t="s">
        <v>926</v>
      </c>
      <c r="B431" s="45">
        <v>61</v>
      </c>
      <c r="C431" s="45">
        <v>54</v>
      </c>
    </row>
    <row r="432" spans="1:3" x14ac:dyDescent="0.2">
      <c r="A432" s="16" t="s">
        <v>1911</v>
      </c>
      <c r="B432" s="45">
        <v>58</v>
      </c>
      <c r="C432" s="45">
        <v>54</v>
      </c>
    </row>
    <row r="433" spans="1:3" x14ac:dyDescent="0.2">
      <c r="A433" s="16" t="s">
        <v>463</v>
      </c>
      <c r="B433" s="45">
        <v>81</v>
      </c>
      <c r="C433" s="45">
        <v>53</v>
      </c>
    </row>
    <row r="434" spans="1:3" x14ac:dyDescent="0.2">
      <c r="A434" s="16" t="s">
        <v>119</v>
      </c>
      <c r="B434" s="45">
        <v>55</v>
      </c>
      <c r="C434" s="45">
        <v>53</v>
      </c>
    </row>
    <row r="435" spans="1:3" x14ac:dyDescent="0.2">
      <c r="A435" s="16" t="s">
        <v>207</v>
      </c>
      <c r="B435" s="45">
        <v>56</v>
      </c>
      <c r="C435" s="45">
        <v>53</v>
      </c>
    </row>
    <row r="436" spans="1:3" x14ac:dyDescent="0.2">
      <c r="A436" s="16" t="s">
        <v>266</v>
      </c>
      <c r="B436" s="45">
        <v>68</v>
      </c>
      <c r="C436" s="45">
        <v>53</v>
      </c>
    </row>
    <row r="437" spans="1:3" x14ac:dyDescent="0.2">
      <c r="A437" s="16" t="s">
        <v>360</v>
      </c>
      <c r="B437" s="45">
        <v>62</v>
      </c>
      <c r="C437" s="45">
        <v>53</v>
      </c>
    </row>
    <row r="438" spans="1:3" x14ac:dyDescent="0.2">
      <c r="A438" s="16" t="s">
        <v>2762</v>
      </c>
      <c r="B438" s="45">
        <v>54</v>
      </c>
      <c r="C438" s="45">
        <v>53</v>
      </c>
    </row>
    <row r="439" spans="1:3" x14ac:dyDescent="0.2">
      <c r="A439" s="16" t="s">
        <v>3110</v>
      </c>
      <c r="B439" s="45">
        <v>53</v>
      </c>
      <c r="C439" s="45">
        <v>53</v>
      </c>
    </row>
    <row r="440" spans="1:3" x14ac:dyDescent="0.2">
      <c r="A440" s="16" t="s">
        <v>2788</v>
      </c>
      <c r="B440" s="45">
        <v>53</v>
      </c>
      <c r="C440" s="45">
        <v>53</v>
      </c>
    </row>
    <row r="441" spans="1:3" x14ac:dyDescent="0.2">
      <c r="A441" s="16" t="s">
        <v>228</v>
      </c>
      <c r="B441" s="45">
        <v>71</v>
      </c>
      <c r="C441" s="45">
        <v>53</v>
      </c>
    </row>
    <row r="442" spans="1:3" x14ac:dyDescent="0.2">
      <c r="A442" s="16" t="s">
        <v>545</v>
      </c>
      <c r="B442" s="45">
        <v>65</v>
      </c>
      <c r="C442" s="45">
        <v>53</v>
      </c>
    </row>
    <row r="443" spans="1:3" x14ac:dyDescent="0.2">
      <c r="A443" s="16" t="s">
        <v>960</v>
      </c>
      <c r="B443" s="45">
        <v>53</v>
      </c>
      <c r="C443" s="45">
        <v>53</v>
      </c>
    </row>
    <row r="444" spans="1:3" x14ac:dyDescent="0.2">
      <c r="A444" s="16" t="s">
        <v>2193</v>
      </c>
      <c r="B444" s="45">
        <v>57</v>
      </c>
      <c r="C444" s="45">
        <v>53</v>
      </c>
    </row>
    <row r="445" spans="1:3" x14ac:dyDescent="0.2">
      <c r="A445" s="16" t="s">
        <v>1971</v>
      </c>
      <c r="B445" s="45">
        <v>57</v>
      </c>
      <c r="C445" s="45">
        <v>53</v>
      </c>
    </row>
    <row r="446" spans="1:3" x14ac:dyDescent="0.2">
      <c r="A446" s="16" t="s">
        <v>2277</v>
      </c>
      <c r="B446" s="45">
        <v>186</v>
      </c>
      <c r="C446" s="45">
        <v>53</v>
      </c>
    </row>
    <row r="447" spans="1:3" x14ac:dyDescent="0.2">
      <c r="A447" s="16" t="s">
        <v>668</v>
      </c>
      <c r="B447" s="45">
        <v>67</v>
      </c>
      <c r="C447" s="45">
        <v>53</v>
      </c>
    </row>
    <row r="448" spans="1:3" x14ac:dyDescent="0.2">
      <c r="A448" s="16" t="s">
        <v>3111</v>
      </c>
      <c r="B448" s="45">
        <v>52</v>
      </c>
      <c r="C448" s="45">
        <v>52</v>
      </c>
    </row>
    <row r="449" spans="1:3" x14ac:dyDescent="0.2">
      <c r="A449" s="16" t="s">
        <v>540</v>
      </c>
      <c r="B449" s="45">
        <v>66</v>
      </c>
      <c r="C449" s="45">
        <v>52</v>
      </c>
    </row>
    <row r="450" spans="1:3" x14ac:dyDescent="0.2">
      <c r="A450" s="16" t="s">
        <v>3112</v>
      </c>
      <c r="B450" s="45">
        <v>52</v>
      </c>
      <c r="C450" s="45">
        <v>52</v>
      </c>
    </row>
    <row r="451" spans="1:3" x14ac:dyDescent="0.2">
      <c r="A451" s="16" t="s">
        <v>602</v>
      </c>
      <c r="B451" s="45">
        <v>120</v>
      </c>
      <c r="C451" s="45">
        <v>52</v>
      </c>
    </row>
    <row r="452" spans="1:3" x14ac:dyDescent="0.2">
      <c r="A452" s="16" t="s">
        <v>198</v>
      </c>
      <c r="B452" s="45">
        <v>119</v>
      </c>
      <c r="C452" s="45">
        <v>52</v>
      </c>
    </row>
    <row r="453" spans="1:3" x14ac:dyDescent="0.2">
      <c r="A453" s="16" t="s">
        <v>2835</v>
      </c>
      <c r="B453" s="45">
        <v>52</v>
      </c>
      <c r="C453" s="45">
        <v>52</v>
      </c>
    </row>
    <row r="454" spans="1:3" x14ac:dyDescent="0.2">
      <c r="A454" s="16" t="s">
        <v>737</v>
      </c>
      <c r="B454" s="45">
        <v>57</v>
      </c>
      <c r="C454" s="45">
        <v>52</v>
      </c>
    </row>
    <row r="455" spans="1:3" x14ac:dyDescent="0.2">
      <c r="A455" s="16" t="s">
        <v>755</v>
      </c>
      <c r="B455" s="45">
        <v>59</v>
      </c>
      <c r="C455" s="45">
        <v>52</v>
      </c>
    </row>
    <row r="456" spans="1:3" x14ac:dyDescent="0.2">
      <c r="A456" s="16" t="s">
        <v>2228</v>
      </c>
      <c r="B456" s="45">
        <v>54</v>
      </c>
      <c r="C456" s="45">
        <v>52</v>
      </c>
    </row>
    <row r="457" spans="1:3" x14ac:dyDescent="0.2">
      <c r="A457" s="16" t="s">
        <v>3113</v>
      </c>
      <c r="B457" s="45">
        <v>52</v>
      </c>
      <c r="C457" s="45">
        <v>52</v>
      </c>
    </row>
    <row r="458" spans="1:3" x14ac:dyDescent="0.2">
      <c r="A458" s="16" t="s">
        <v>427</v>
      </c>
      <c r="B458" s="45">
        <v>343</v>
      </c>
      <c r="C458" s="45">
        <v>52</v>
      </c>
    </row>
    <row r="459" spans="1:3" x14ac:dyDescent="0.2">
      <c r="A459" s="16" t="s">
        <v>760</v>
      </c>
      <c r="B459" s="45">
        <v>54</v>
      </c>
      <c r="C459" s="45">
        <v>52</v>
      </c>
    </row>
    <row r="460" spans="1:3" x14ac:dyDescent="0.2">
      <c r="A460" s="16" t="s">
        <v>444</v>
      </c>
      <c r="B460" s="45">
        <v>74</v>
      </c>
      <c r="C460" s="45">
        <v>52</v>
      </c>
    </row>
    <row r="461" spans="1:3" x14ac:dyDescent="0.2">
      <c r="A461" s="16" t="s">
        <v>1494</v>
      </c>
      <c r="B461" s="45">
        <v>62</v>
      </c>
      <c r="C461" s="45">
        <v>52</v>
      </c>
    </row>
    <row r="462" spans="1:3" x14ac:dyDescent="0.2">
      <c r="A462" s="16" t="s">
        <v>323</v>
      </c>
      <c r="B462" s="45">
        <v>53</v>
      </c>
      <c r="C462" s="45">
        <v>52</v>
      </c>
    </row>
    <row r="463" spans="1:3" x14ac:dyDescent="0.2">
      <c r="A463" s="16" t="s">
        <v>585</v>
      </c>
      <c r="B463" s="45">
        <v>56</v>
      </c>
      <c r="C463" s="45">
        <v>52</v>
      </c>
    </row>
    <row r="464" spans="1:3" x14ac:dyDescent="0.2">
      <c r="A464" s="16" t="s">
        <v>341</v>
      </c>
      <c r="B464" s="45">
        <v>54</v>
      </c>
      <c r="C464" s="45">
        <v>52</v>
      </c>
    </row>
    <row r="465" spans="1:3" x14ac:dyDescent="0.2">
      <c r="A465" s="16" t="s">
        <v>2795</v>
      </c>
      <c r="B465" s="45">
        <v>52</v>
      </c>
      <c r="C465" s="45">
        <v>52</v>
      </c>
    </row>
    <row r="466" spans="1:3" x14ac:dyDescent="0.2">
      <c r="A466" s="16" t="s">
        <v>1854</v>
      </c>
      <c r="B466" s="45">
        <v>263</v>
      </c>
      <c r="C466" s="45">
        <v>52</v>
      </c>
    </row>
    <row r="467" spans="1:3" x14ac:dyDescent="0.2">
      <c r="A467" s="16" t="s">
        <v>1825</v>
      </c>
      <c r="B467" s="45">
        <v>52</v>
      </c>
      <c r="C467" s="45">
        <v>52</v>
      </c>
    </row>
    <row r="468" spans="1:3" x14ac:dyDescent="0.2">
      <c r="A468" s="16" t="s">
        <v>1394</v>
      </c>
      <c r="B468" s="45">
        <v>52</v>
      </c>
      <c r="C468" s="45">
        <v>52</v>
      </c>
    </row>
    <row r="469" spans="1:3" x14ac:dyDescent="0.2">
      <c r="A469" s="16" t="s">
        <v>3114</v>
      </c>
      <c r="B469" s="45">
        <v>54</v>
      </c>
      <c r="C469" s="45">
        <v>52</v>
      </c>
    </row>
    <row r="470" spans="1:3" x14ac:dyDescent="0.2">
      <c r="A470" s="16" t="s">
        <v>292</v>
      </c>
      <c r="B470" s="45">
        <v>51</v>
      </c>
      <c r="C470" s="45">
        <v>51</v>
      </c>
    </row>
    <row r="471" spans="1:3" x14ac:dyDescent="0.2">
      <c r="A471" s="16" t="s">
        <v>2792</v>
      </c>
      <c r="B471" s="45">
        <v>51</v>
      </c>
      <c r="C471" s="45">
        <v>51</v>
      </c>
    </row>
    <row r="472" spans="1:3" x14ac:dyDescent="0.2">
      <c r="A472" s="16" t="s">
        <v>394</v>
      </c>
      <c r="B472" s="45">
        <v>52</v>
      </c>
      <c r="C472" s="45">
        <v>51</v>
      </c>
    </row>
    <row r="473" spans="1:3" x14ac:dyDescent="0.2">
      <c r="A473" s="16" t="s">
        <v>1914</v>
      </c>
      <c r="B473" s="45">
        <v>55</v>
      </c>
      <c r="C473" s="45">
        <v>51</v>
      </c>
    </row>
    <row r="474" spans="1:3" x14ac:dyDescent="0.2">
      <c r="A474" s="16" t="s">
        <v>2701</v>
      </c>
      <c r="B474" s="45">
        <v>51</v>
      </c>
      <c r="C474" s="45">
        <v>51</v>
      </c>
    </row>
    <row r="475" spans="1:3" x14ac:dyDescent="0.2">
      <c r="A475" s="16" t="s">
        <v>191</v>
      </c>
      <c r="B475" s="45">
        <v>51</v>
      </c>
      <c r="C475" s="45">
        <v>50</v>
      </c>
    </row>
    <row r="476" spans="1:3" x14ac:dyDescent="0.2">
      <c r="A476" s="16" t="s">
        <v>993</v>
      </c>
      <c r="B476" s="45">
        <v>53</v>
      </c>
      <c r="C476" s="45">
        <v>50</v>
      </c>
    </row>
    <row r="477" spans="1:3" x14ac:dyDescent="0.2">
      <c r="A477" s="16" t="s">
        <v>644</v>
      </c>
      <c r="B477" s="45">
        <v>50</v>
      </c>
      <c r="C477" s="45">
        <v>50</v>
      </c>
    </row>
    <row r="478" spans="1:3" x14ac:dyDescent="0.2">
      <c r="A478" s="16" t="s">
        <v>201</v>
      </c>
      <c r="B478" s="45">
        <v>54</v>
      </c>
      <c r="C478" s="45">
        <v>50</v>
      </c>
    </row>
    <row r="479" spans="1:3" x14ac:dyDescent="0.2">
      <c r="A479" s="16" t="s">
        <v>3115</v>
      </c>
      <c r="B479" s="45">
        <v>50</v>
      </c>
      <c r="C479" s="45">
        <v>50</v>
      </c>
    </row>
    <row r="480" spans="1:3" x14ac:dyDescent="0.2">
      <c r="A480" s="16" t="s">
        <v>2794</v>
      </c>
      <c r="B480" s="45">
        <v>50</v>
      </c>
      <c r="C480" s="45">
        <v>50</v>
      </c>
    </row>
    <row r="481" spans="1:3" x14ac:dyDescent="0.2">
      <c r="A481" s="16" t="s">
        <v>944</v>
      </c>
      <c r="B481" s="45">
        <v>50</v>
      </c>
      <c r="C481" s="45">
        <v>50</v>
      </c>
    </row>
    <row r="482" spans="1:3" x14ac:dyDescent="0.2">
      <c r="A482" s="16" t="s">
        <v>654</v>
      </c>
      <c r="B482" s="45">
        <v>50</v>
      </c>
      <c r="C482" s="45">
        <v>50</v>
      </c>
    </row>
    <row r="483" spans="1:3" x14ac:dyDescent="0.2">
      <c r="A483" s="16" t="s">
        <v>447</v>
      </c>
      <c r="B483" s="45">
        <v>70</v>
      </c>
      <c r="C483" s="45">
        <v>50</v>
      </c>
    </row>
    <row r="484" spans="1:3" x14ac:dyDescent="0.2">
      <c r="A484" s="16" t="s">
        <v>1774</v>
      </c>
      <c r="B484" s="45">
        <v>447</v>
      </c>
      <c r="C484" s="45">
        <v>50</v>
      </c>
    </row>
    <row r="485" spans="1:3" x14ac:dyDescent="0.2">
      <c r="A485" s="16" t="s">
        <v>3116</v>
      </c>
      <c r="B485" s="45">
        <v>49</v>
      </c>
      <c r="C485" s="45">
        <v>49</v>
      </c>
    </row>
    <row r="486" spans="1:3" x14ac:dyDescent="0.2">
      <c r="A486" s="16" t="s">
        <v>3117</v>
      </c>
      <c r="B486" s="45">
        <v>63</v>
      </c>
      <c r="C486" s="45">
        <v>49</v>
      </c>
    </row>
    <row r="487" spans="1:3" x14ac:dyDescent="0.2">
      <c r="A487" s="16" t="s">
        <v>117</v>
      </c>
      <c r="B487" s="45">
        <v>94</v>
      </c>
      <c r="C487" s="45">
        <v>49</v>
      </c>
    </row>
    <row r="488" spans="1:3" x14ac:dyDescent="0.2">
      <c r="A488" s="16" t="s">
        <v>2484</v>
      </c>
      <c r="B488" s="45">
        <v>49</v>
      </c>
      <c r="C488" s="45">
        <v>49</v>
      </c>
    </row>
    <row r="489" spans="1:3" x14ac:dyDescent="0.2">
      <c r="A489" s="16" t="s">
        <v>3118</v>
      </c>
      <c r="B489" s="45">
        <v>50</v>
      </c>
      <c r="C489" s="45">
        <v>49</v>
      </c>
    </row>
    <row r="490" spans="1:3" x14ac:dyDescent="0.2">
      <c r="A490" s="16" t="s">
        <v>2517</v>
      </c>
      <c r="B490" s="45">
        <v>54</v>
      </c>
      <c r="C490" s="45">
        <v>49</v>
      </c>
    </row>
    <row r="491" spans="1:3" x14ac:dyDescent="0.2">
      <c r="A491" s="16" t="s">
        <v>2692</v>
      </c>
      <c r="B491" s="45">
        <v>53</v>
      </c>
      <c r="C491" s="45">
        <v>49</v>
      </c>
    </row>
    <row r="492" spans="1:3" x14ac:dyDescent="0.2">
      <c r="A492" s="16" t="s">
        <v>3119</v>
      </c>
      <c r="B492" s="45">
        <v>53</v>
      </c>
      <c r="C492" s="45">
        <v>49</v>
      </c>
    </row>
    <row r="493" spans="1:3" x14ac:dyDescent="0.2">
      <c r="A493" s="16" t="s">
        <v>684</v>
      </c>
      <c r="B493" s="45">
        <v>53</v>
      </c>
      <c r="C493" s="45">
        <v>49</v>
      </c>
    </row>
    <row r="494" spans="1:3" x14ac:dyDescent="0.2">
      <c r="A494" s="16" t="s">
        <v>1239</v>
      </c>
      <c r="B494" s="45">
        <v>53</v>
      </c>
      <c r="C494" s="45">
        <v>49</v>
      </c>
    </row>
    <row r="495" spans="1:3" x14ac:dyDescent="0.2">
      <c r="A495" s="16" t="s">
        <v>2153</v>
      </c>
      <c r="B495" s="45">
        <v>49</v>
      </c>
      <c r="C495" s="45">
        <v>48</v>
      </c>
    </row>
    <row r="496" spans="1:3" x14ac:dyDescent="0.2">
      <c r="A496" s="16" t="s">
        <v>1515</v>
      </c>
      <c r="B496" s="45">
        <v>113</v>
      </c>
      <c r="C496" s="45">
        <v>48</v>
      </c>
    </row>
    <row r="497" spans="1:3" x14ac:dyDescent="0.2">
      <c r="A497" s="16" t="s">
        <v>368</v>
      </c>
      <c r="B497" s="45">
        <v>73</v>
      </c>
      <c r="C497" s="45">
        <v>48</v>
      </c>
    </row>
    <row r="498" spans="1:3" x14ac:dyDescent="0.2">
      <c r="A498" s="16" t="s">
        <v>2276</v>
      </c>
      <c r="B498" s="45">
        <v>279</v>
      </c>
      <c r="C498" s="45">
        <v>48</v>
      </c>
    </row>
    <row r="499" spans="1:3" x14ac:dyDescent="0.2">
      <c r="A499" s="16" t="s">
        <v>1719</v>
      </c>
      <c r="B499" s="45">
        <v>51</v>
      </c>
      <c r="C499" s="45">
        <v>48</v>
      </c>
    </row>
    <row r="500" spans="1:3" x14ac:dyDescent="0.2">
      <c r="A500" s="16" t="s">
        <v>387</v>
      </c>
      <c r="B500" s="45">
        <v>50</v>
      </c>
      <c r="C500" s="45">
        <v>48</v>
      </c>
    </row>
    <row r="501" spans="1:3" x14ac:dyDescent="0.2">
      <c r="A501" s="16" t="s">
        <v>2523</v>
      </c>
      <c r="B501" s="45">
        <v>49</v>
      </c>
      <c r="C501" s="45">
        <v>48</v>
      </c>
    </row>
    <row r="502" spans="1:3" x14ac:dyDescent="0.2">
      <c r="A502" s="16" t="s">
        <v>3120</v>
      </c>
      <c r="B502" s="45">
        <v>48</v>
      </c>
      <c r="C502" s="45">
        <v>48</v>
      </c>
    </row>
    <row r="503" spans="1:3" x14ac:dyDescent="0.2">
      <c r="A503" s="16" t="s">
        <v>404</v>
      </c>
      <c r="B503" s="45">
        <v>48</v>
      </c>
      <c r="C503" s="45">
        <v>48</v>
      </c>
    </row>
    <row r="504" spans="1:3" x14ac:dyDescent="0.2">
      <c r="A504" s="16" t="s">
        <v>2796</v>
      </c>
      <c r="B504" s="45">
        <v>48</v>
      </c>
      <c r="C504" s="45">
        <v>48</v>
      </c>
    </row>
    <row r="505" spans="1:3" x14ac:dyDescent="0.2">
      <c r="A505" s="16" t="s">
        <v>759</v>
      </c>
      <c r="B505" s="45">
        <v>53</v>
      </c>
      <c r="C505" s="45">
        <v>48</v>
      </c>
    </row>
    <row r="506" spans="1:3" x14ac:dyDescent="0.2">
      <c r="A506" s="16" t="s">
        <v>125</v>
      </c>
      <c r="B506" s="45">
        <v>67</v>
      </c>
      <c r="C506" s="45">
        <v>47</v>
      </c>
    </row>
    <row r="507" spans="1:3" x14ac:dyDescent="0.2">
      <c r="A507" s="16" t="s">
        <v>365</v>
      </c>
      <c r="B507" s="45">
        <v>53</v>
      </c>
      <c r="C507" s="45">
        <v>47</v>
      </c>
    </row>
    <row r="508" spans="1:3" x14ac:dyDescent="0.2">
      <c r="A508" s="16" t="s">
        <v>650</v>
      </c>
      <c r="B508" s="45">
        <v>47</v>
      </c>
      <c r="C508" s="45">
        <v>47</v>
      </c>
    </row>
    <row r="509" spans="1:3" x14ac:dyDescent="0.2">
      <c r="A509" s="16" t="s">
        <v>753</v>
      </c>
      <c r="B509" s="45">
        <v>48</v>
      </c>
      <c r="C509" s="45">
        <v>47</v>
      </c>
    </row>
    <row r="510" spans="1:3" x14ac:dyDescent="0.2">
      <c r="A510" s="16" t="s">
        <v>1919</v>
      </c>
      <c r="B510" s="45">
        <v>71</v>
      </c>
      <c r="C510" s="45">
        <v>47</v>
      </c>
    </row>
    <row r="511" spans="1:3" x14ac:dyDescent="0.2">
      <c r="A511" s="16" t="s">
        <v>1445</v>
      </c>
      <c r="B511" s="45">
        <v>47</v>
      </c>
      <c r="C511" s="45">
        <v>47</v>
      </c>
    </row>
    <row r="512" spans="1:3" x14ac:dyDescent="0.2">
      <c r="A512" s="16" t="s">
        <v>592</v>
      </c>
      <c r="B512" s="45">
        <v>51</v>
      </c>
      <c r="C512" s="45">
        <v>47</v>
      </c>
    </row>
    <row r="513" spans="1:3" x14ac:dyDescent="0.2">
      <c r="A513" s="16" t="s">
        <v>3121</v>
      </c>
      <c r="B513" s="45">
        <v>47</v>
      </c>
      <c r="C513" s="45">
        <v>47</v>
      </c>
    </row>
    <row r="514" spans="1:3" x14ac:dyDescent="0.2">
      <c r="A514" s="16" t="s">
        <v>2494</v>
      </c>
      <c r="B514" s="45">
        <v>47</v>
      </c>
      <c r="C514" s="45">
        <v>47</v>
      </c>
    </row>
    <row r="515" spans="1:3" x14ac:dyDescent="0.2">
      <c r="A515" s="16" t="s">
        <v>830</v>
      </c>
      <c r="B515" s="45">
        <v>47</v>
      </c>
      <c r="C515" s="45">
        <v>47</v>
      </c>
    </row>
    <row r="516" spans="1:3" x14ac:dyDescent="0.2">
      <c r="A516" s="16" t="s">
        <v>3122</v>
      </c>
      <c r="B516" s="45">
        <v>115</v>
      </c>
      <c r="C516" s="45">
        <v>47</v>
      </c>
    </row>
    <row r="517" spans="1:3" x14ac:dyDescent="0.2">
      <c r="A517" s="16" t="s">
        <v>2618</v>
      </c>
      <c r="B517" s="45">
        <v>73</v>
      </c>
      <c r="C517" s="45">
        <v>47</v>
      </c>
    </row>
    <row r="518" spans="1:3" x14ac:dyDescent="0.2">
      <c r="A518" s="16" t="s">
        <v>704</v>
      </c>
      <c r="B518" s="45">
        <v>49</v>
      </c>
      <c r="C518" s="45">
        <v>47</v>
      </c>
    </row>
    <row r="519" spans="1:3" x14ac:dyDescent="0.2">
      <c r="A519" s="16" t="s">
        <v>628</v>
      </c>
      <c r="B519" s="45">
        <v>52</v>
      </c>
      <c r="C519" s="45">
        <v>47</v>
      </c>
    </row>
    <row r="520" spans="1:3" x14ac:dyDescent="0.2">
      <c r="A520" s="16" t="s">
        <v>3123</v>
      </c>
      <c r="B520" s="45">
        <v>266</v>
      </c>
      <c r="C520" s="45">
        <v>47</v>
      </c>
    </row>
    <row r="521" spans="1:3" x14ac:dyDescent="0.2">
      <c r="A521" s="16" t="s">
        <v>1000</v>
      </c>
      <c r="B521" s="45">
        <v>73</v>
      </c>
      <c r="C521" s="45">
        <v>47</v>
      </c>
    </row>
    <row r="522" spans="1:3" x14ac:dyDescent="0.2">
      <c r="A522" s="16" t="s">
        <v>784</v>
      </c>
      <c r="B522" s="45">
        <v>47</v>
      </c>
      <c r="C522" s="45">
        <v>46</v>
      </c>
    </row>
    <row r="523" spans="1:3" x14ac:dyDescent="0.2">
      <c r="A523" s="16" t="s">
        <v>2006</v>
      </c>
      <c r="B523" s="45">
        <v>46</v>
      </c>
      <c r="C523" s="45">
        <v>46</v>
      </c>
    </row>
    <row r="524" spans="1:3" x14ac:dyDescent="0.2">
      <c r="A524" s="16" t="s">
        <v>3124</v>
      </c>
      <c r="B524" s="45">
        <v>46</v>
      </c>
      <c r="C524" s="45">
        <v>46</v>
      </c>
    </row>
    <row r="525" spans="1:3" x14ac:dyDescent="0.2">
      <c r="A525" s="16" t="s">
        <v>2737</v>
      </c>
      <c r="B525" s="45">
        <v>75</v>
      </c>
      <c r="C525" s="45">
        <v>46</v>
      </c>
    </row>
    <row r="526" spans="1:3" x14ac:dyDescent="0.2">
      <c r="A526" s="16" t="s">
        <v>3125</v>
      </c>
      <c r="B526" s="45">
        <v>46</v>
      </c>
      <c r="C526" s="45">
        <v>46</v>
      </c>
    </row>
    <row r="527" spans="1:3" x14ac:dyDescent="0.2">
      <c r="A527" s="16" t="s">
        <v>666</v>
      </c>
      <c r="B527" s="45">
        <v>84</v>
      </c>
      <c r="C527" s="45">
        <v>46</v>
      </c>
    </row>
    <row r="528" spans="1:3" x14ac:dyDescent="0.2">
      <c r="A528" s="16" t="s">
        <v>3126</v>
      </c>
      <c r="B528" s="45">
        <v>46</v>
      </c>
      <c r="C528" s="45">
        <v>46</v>
      </c>
    </row>
    <row r="529" spans="1:3" x14ac:dyDescent="0.2">
      <c r="A529" s="16" t="s">
        <v>2055</v>
      </c>
      <c r="B529" s="45">
        <v>46</v>
      </c>
      <c r="C529" s="45">
        <v>46</v>
      </c>
    </row>
    <row r="530" spans="1:3" x14ac:dyDescent="0.2">
      <c r="A530" s="16" t="s">
        <v>3127</v>
      </c>
      <c r="B530" s="45">
        <v>52</v>
      </c>
      <c r="C530" s="45">
        <v>46</v>
      </c>
    </row>
    <row r="531" spans="1:3" x14ac:dyDescent="0.2">
      <c r="A531" s="16" t="s">
        <v>1328</v>
      </c>
      <c r="B531" s="45">
        <v>46</v>
      </c>
      <c r="C531" s="45">
        <v>46</v>
      </c>
    </row>
    <row r="532" spans="1:3" x14ac:dyDescent="0.2">
      <c r="A532" s="16" t="s">
        <v>3128</v>
      </c>
      <c r="B532" s="45">
        <v>46</v>
      </c>
      <c r="C532" s="45">
        <v>46</v>
      </c>
    </row>
    <row r="533" spans="1:3" x14ac:dyDescent="0.2">
      <c r="A533" s="16" t="s">
        <v>2111</v>
      </c>
      <c r="B533" s="45">
        <v>47</v>
      </c>
      <c r="C533" s="45">
        <v>46</v>
      </c>
    </row>
    <row r="534" spans="1:3" x14ac:dyDescent="0.2">
      <c r="A534" s="16" t="s">
        <v>521</v>
      </c>
      <c r="B534" s="45">
        <v>46</v>
      </c>
      <c r="C534" s="45">
        <v>45</v>
      </c>
    </row>
    <row r="535" spans="1:3" x14ac:dyDescent="0.2">
      <c r="A535" s="16" t="s">
        <v>388</v>
      </c>
      <c r="B535" s="45">
        <v>45</v>
      </c>
      <c r="C535" s="45">
        <v>45</v>
      </c>
    </row>
    <row r="536" spans="1:3" x14ac:dyDescent="0.2">
      <c r="A536" s="16" t="s">
        <v>318</v>
      </c>
      <c r="B536" s="45">
        <v>45</v>
      </c>
      <c r="C536" s="45">
        <v>45</v>
      </c>
    </row>
    <row r="537" spans="1:3" x14ac:dyDescent="0.2">
      <c r="A537" s="16" t="s">
        <v>3129</v>
      </c>
      <c r="B537" s="45">
        <v>97</v>
      </c>
      <c r="C537" s="45">
        <v>45</v>
      </c>
    </row>
    <row r="538" spans="1:3" x14ac:dyDescent="0.2">
      <c r="A538" s="16" t="s">
        <v>1804</v>
      </c>
      <c r="B538" s="45">
        <v>320</v>
      </c>
      <c r="C538" s="45">
        <v>45</v>
      </c>
    </row>
    <row r="539" spans="1:3" x14ac:dyDescent="0.2">
      <c r="A539" s="16" t="s">
        <v>1177</v>
      </c>
      <c r="B539" s="45">
        <v>45</v>
      </c>
      <c r="C539" s="45">
        <v>45</v>
      </c>
    </row>
    <row r="540" spans="1:3" x14ac:dyDescent="0.2">
      <c r="A540" s="16" t="s">
        <v>460</v>
      </c>
      <c r="B540" s="45">
        <v>45</v>
      </c>
      <c r="C540" s="45">
        <v>45</v>
      </c>
    </row>
    <row r="541" spans="1:3" x14ac:dyDescent="0.2">
      <c r="A541" s="16" t="s">
        <v>584</v>
      </c>
      <c r="B541" s="45">
        <v>46</v>
      </c>
      <c r="C541" s="45">
        <v>45</v>
      </c>
    </row>
    <row r="542" spans="1:3" x14ac:dyDescent="0.2">
      <c r="A542" s="16" t="s">
        <v>1344</v>
      </c>
      <c r="B542" s="45">
        <v>147</v>
      </c>
      <c r="C542" s="45">
        <v>45</v>
      </c>
    </row>
    <row r="543" spans="1:3" x14ac:dyDescent="0.2">
      <c r="A543" s="16" t="s">
        <v>3130</v>
      </c>
      <c r="B543" s="45">
        <v>47</v>
      </c>
      <c r="C543" s="45">
        <v>45</v>
      </c>
    </row>
    <row r="544" spans="1:3" x14ac:dyDescent="0.2">
      <c r="A544" s="16" t="s">
        <v>1886</v>
      </c>
      <c r="B544" s="45">
        <v>45</v>
      </c>
      <c r="C544" s="45">
        <v>45</v>
      </c>
    </row>
    <row r="545" spans="1:3" x14ac:dyDescent="0.2">
      <c r="A545" s="16" t="s">
        <v>2085</v>
      </c>
      <c r="B545" s="45">
        <v>91</v>
      </c>
      <c r="C545" s="45">
        <v>45</v>
      </c>
    </row>
    <row r="546" spans="1:3" x14ac:dyDescent="0.2">
      <c r="A546" s="16" t="s">
        <v>2665</v>
      </c>
      <c r="B546" s="45">
        <v>45</v>
      </c>
      <c r="C546" s="45">
        <v>45</v>
      </c>
    </row>
    <row r="547" spans="1:3" x14ac:dyDescent="0.2">
      <c r="A547" s="16" t="s">
        <v>1232</v>
      </c>
      <c r="B547" s="45">
        <v>68</v>
      </c>
      <c r="C547" s="45">
        <v>45</v>
      </c>
    </row>
    <row r="548" spans="1:3" x14ac:dyDescent="0.2">
      <c r="A548" s="16" t="s">
        <v>1793</v>
      </c>
      <c r="B548" s="45">
        <v>48</v>
      </c>
      <c r="C548" s="45">
        <v>45</v>
      </c>
    </row>
    <row r="549" spans="1:3" x14ac:dyDescent="0.2">
      <c r="A549" s="16" t="s">
        <v>649</v>
      </c>
      <c r="B549" s="45">
        <v>45</v>
      </c>
      <c r="C549" s="45">
        <v>44</v>
      </c>
    </row>
    <row r="550" spans="1:3" x14ac:dyDescent="0.2">
      <c r="A550" s="16" t="s">
        <v>1905</v>
      </c>
      <c r="B550" s="45">
        <v>47</v>
      </c>
      <c r="C550" s="45">
        <v>44</v>
      </c>
    </row>
    <row r="551" spans="1:3" x14ac:dyDescent="0.2">
      <c r="A551" s="16" t="s">
        <v>1648</v>
      </c>
      <c r="B551" s="45">
        <v>56</v>
      </c>
      <c r="C551" s="45">
        <v>44</v>
      </c>
    </row>
    <row r="552" spans="1:3" x14ac:dyDescent="0.2">
      <c r="A552" s="16" t="s">
        <v>3131</v>
      </c>
      <c r="B552" s="45">
        <v>45</v>
      </c>
      <c r="C552" s="45">
        <v>44</v>
      </c>
    </row>
    <row r="553" spans="1:3" x14ac:dyDescent="0.2">
      <c r="A553" s="16" t="s">
        <v>2809</v>
      </c>
      <c r="B553" s="45">
        <v>46</v>
      </c>
      <c r="C553" s="45">
        <v>44</v>
      </c>
    </row>
    <row r="554" spans="1:3" x14ac:dyDescent="0.2">
      <c r="A554" s="16" t="s">
        <v>1520</v>
      </c>
      <c r="B554" s="45">
        <v>64</v>
      </c>
      <c r="C554" s="45">
        <v>44</v>
      </c>
    </row>
    <row r="555" spans="1:3" x14ac:dyDescent="0.2">
      <c r="A555" s="16" t="s">
        <v>1760</v>
      </c>
      <c r="B555" s="45">
        <v>48</v>
      </c>
      <c r="C555" s="45">
        <v>44</v>
      </c>
    </row>
    <row r="556" spans="1:3" x14ac:dyDescent="0.2">
      <c r="A556" s="16" t="s">
        <v>2882</v>
      </c>
      <c r="B556" s="45">
        <v>44</v>
      </c>
      <c r="C556" s="45">
        <v>44</v>
      </c>
    </row>
    <row r="557" spans="1:3" x14ac:dyDescent="0.2">
      <c r="A557" s="16" t="s">
        <v>599</v>
      </c>
      <c r="B557" s="45">
        <v>99</v>
      </c>
      <c r="C557" s="45">
        <v>44</v>
      </c>
    </row>
    <row r="558" spans="1:3" x14ac:dyDescent="0.2">
      <c r="A558" s="16" t="s">
        <v>3132</v>
      </c>
      <c r="B558" s="45">
        <v>44</v>
      </c>
      <c r="C558" s="45">
        <v>44</v>
      </c>
    </row>
    <row r="559" spans="1:3" x14ac:dyDescent="0.2">
      <c r="A559" s="16" t="s">
        <v>3133</v>
      </c>
      <c r="B559" s="45">
        <v>44</v>
      </c>
      <c r="C559" s="45">
        <v>44</v>
      </c>
    </row>
    <row r="560" spans="1:3" x14ac:dyDescent="0.2">
      <c r="A560" s="16" t="s">
        <v>2037</v>
      </c>
      <c r="B560" s="45">
        <v>291</v>
      </c>
      <c r="C560" s="45">
        <v>44</v>
      </c>
    </row>
    <row r="561" spans="1:3" x14ac:dyDescent="0.2">
      <c r="A561" s="16" t="s">
        <v>825</v>
      </c>
      <c r="B561" s="45">
        <v>155</v>
      </c>
      <c r="C561" s="45">
        <v>44</v>
      </c>
    </row>
    <row r="562" spans="1:3" x14ac:dyDescent="0.2">
      <c r="A562" s="16" t="s">
        <v>2197</v>
      </c>
      <c r="B562" s="45">
        <v>88</v>
      </c>
      <c r="C562" s="45">
        <v>43</v>
      </c>
    </row>
    <row r="563" spans="1:3" x14ac:dyDescent="0.2">
      <c r="A563" s="16" t="s">
        <v>1201</v>
      </c>
      <c r="B563" s="45">
        <v>43</v>
      </c>
      <c r="C563" s="45">
        <v>43</v>
      </c>
    </row>
    <row r="564" spans="1:3" x14ac:dyDescent="0.2">
      <c r="A564" s="16" t="s">
        <v>1817</v>
      </c>
      <c r="B564" s="45">
        <v>422</v>
      </c>
      <c r="C564" s="45">
        <v>43</v>
      </c>
    </row>
    <row r="565" spans="1:3" x14ac:dyDescent="0.2">
      <c r="A565" s="16" t="s">
        <v>1662</v>
      </c>
      <c r="B565" s="45">
        <v>43</v>
      </c>
      <c r="C565" s="45">
        <v>43</v>
      </c>
    </row>
    <row r="566" spans="1:3" x14ac:dyDescent="0.2">
      <c r="A566" s="16" t="s">
        <v>177</v>
      </c>
      <c r="B566" s="45">
        <v>49</v>
      </c>
      <c r="C566" s="45">
        <v>43</v>
      </c>
    </row>
    <row r="567" spans="1:3" x14ac:dyDescent="0.2">
      <c r="A567" s="16" t="s">
        <v>3134</v>
      </c>
      <c r="B567" s="45">
        <v>43</v>
      </c>
      <c r="C567" s="45">
        <v>43</v>
      </c>
    </row>
    <row r="568" spans="1:3" x14ac:dyDescent="0.2">
      <c r="A568" s="16" t="s">
        <v>1076</v>
      </c>
      <c r="B568" s="45">
        <v>94</v>
      </c>
      <c r="C568" s="45">
        <v>43</v>
      </c>
    </row>
    <row r="569" spans="1:3" x14ac:dyDescent="0.2">
      <c r="A569" s="16" t="s">
        <v>715</v>
      </c>
      <c r="B569" s="45">
        <v>45</v>
      </c>
      <c r="C569" s="45">
        <v>43</v>
      </c>
    </row>
    <row r="570" spans="1:3" x14ac:dyDescent="0.2">
      <c r="A570" s="16" t="s">
        <v>3135</v>
      </c>
      <c r="B570" s="45">
        <v>109</v>
      </c>
      <c r="C570" s="45">
        <v>43</v>
      </c>
    </row>
    <row r="571" spans="1:3" x14ac:dyDescent="0.2">
      <c r="A571" s="16">
        <v>2290</v>
      </c>
      <c r="B571" s="45">
        <v>45</v>
      </c>
      <c r="C571" s="45">
        <v>43</v>
      </c>
    </row>
    <row r="572" spans="1:3" x14ac:dyDescent="0.2">
      <c r="A572" s="16" t="s">
        <v>437</v>
      </c>
      <c r="B572" s="45">
        <v>65</v>
      </c>
      <c r="C572" s="45">
        <v>43</v>
      </c>
    </row>
    <row r="573" spans="1:3" x14ac:dyDescent="0.2">
      <c r="A573" s="16" t="s">
        <v>1333</v>
      </c>
      <c r="B573" s="45">
        <v>49</v>
      </c>
      <c r="C573" s="45">
        <v>43</v>
      </c>
    </row>
    <row r="574" spans="1:3" x14ac:dyDescent="0.2">
      <c r="A574" s="16" t="s">
        <v>2968</v>
      </c>
      <c r="B574" s="45">
        <v>49</v>
      </c>
      <c r="C574" s="45">
        <v>43</v>
      </c>
    </row>
    <row r="575" spans="1:3" x14ac:dyDescent="0.2">
      <c r="A575" s="16" t="s">
        <v>1096</v>
      </c>
      <c r="B575" s="45">
        <v>65</v>
      </c>
      <c r="C575" s="45">
        <v>43</v>
      </c>
    </row>
    <row r="576" spans="1:3" x14ac:dyDescent="0.2">
      <c r="A576" s="16" t="s">
        <v>791</v>
      </c>
      <c r="B576" s="45">
        <v>43</v>
      </c>
      <c r="C576" s="45">
        <v>43</v>
      </c>
    </row>
    <row r="577" spans="1:3" x14ac:dyDescent="0.2">
      <c r="A577" s="16" t="s">
        <v>2224</v>
      </c>
      <c r="B577" s="45">
        <v>79</v>
      </c>
      <c r="C577" s="45">
        <v>43</v>
      </c>
    </row>
    <row r="578" spans="1:3" x14ac:dyDescent="0.2">
      <c r="A578" s="16" t="s">
        <v>359</v>
      </c>
      <c r="B578" s="45">
        <v>55</v>
      </c>
      <c r="C578" s="45">
        <v>43</v>
      </c>
    </row>
    <row r="579" spans="1:3" x14ac:dyDescent="0.2">
      <c r="A579" s="16" t="s">
        <v>165</v>
      </c>
      <c r="B579" s="45">
        <v>115</v>
      </c>
      <c r="C579" s="45">
        <v>43</v>
      </c>
    </row>
    <row r="580" spans="1:3" x14ac:dyDescent="0.2">
      <c r="A580" s="16" t="s">
        <v>3136</v>
      </c>
      <c r="B580" s="45">
        <v>42</v>
      </c>
      <c r="C580" s="45">
        <v>42</v>
      </c>
    </row>
    <row r="581" spans="1:3" x14ac:dyDescent="0.2">
      <c r="A581" s="16" t="s">
        <v>91</v>
      </c>
      <c r="B581" s="45">
        <v>43</v>
      </c>
      <c r="C581" s="45">
        <v>42</v>
      </c>
    </row>
    <row r="582" spans="1:3" x14ac:dyDescent="0.2">
      <c r="A582" s="16" t="s">
        <v>3137</v>
      </c>
      <c r="B582" s="45">
        <v>101</v>
      </c>
      <c r="C582" s="45">
        <v>42</v>
      </c>
    </row>
    <row r="583" spans="1:3" x14ac:dyDescent="0.2">
      <c r="A583" s="16" t="s">
        <v>501</v>
      </c>
      <c r="B583" s="45">
        <v>83</v>
      </c>
      <c r="C583" s="45">
        <v>42</v>
      </c>
    </row>
    <row r="584" spans="1:3" x14ac:dyDescent="0.2">
      <c r="A584" s="16" t="s">
        <v>3138</v>
      </c>
      <c r="B584" s="45">
        <v>42</v>
      </c>
      <c r="C584" s="45">
        <v>42</v>
      </c>
    </row>
    <row r="585" spans="1:3" x14ac:dyDescent="0.2">
      <c r="A585" s="16" t="s">
        <v>3139</v>
      </c>
      <c r="B585" s="45">
        <v>42</v>
      </c>
      <c r="C585" s="45">
        <v>42</v>
      </c>
    </row>
    <row r="586" spans="1:3" x14ac:dyDescent="0.2">
      <c r="A586" s="16" t="s">
        <v>631</v>
      </c>
      <c r="B586" s="45">
        <v>42</v>
      </c>
      <c r="C586" s="45">
        <v>42</v>
      </c>
    </row>
    <row r="587" spans="1:3" x14ac:dyDescent="0.2">
      <c r="A587" s="16" t="s">
        <v>347</v>
      </c>
      <c r="B587" s="45">
        <v>66</v>
      </c>
      <c r="C587" s="45">
        <v>42</v>
      </c>
    </row>
    <row r="588" spans="1:3" x14ac:dyDescent="0.2">
      <c r="A588" s="16" t="s">
        <v>812</v>
      </c>
      <c r="B588" s="45">
        <v>42</v>
      </c>
      <c r="C588" s="45">
        <v>42</v>
      </c>
    </row>
    <row r="589" spans="1:3" x14ac:dyDescent="0.2">
      <c r="A589" s="16" t="s">
        <v>562</v>
      </c>
      <c r="B589" s="45">
        <v>76</v>
      </c>
      <c r="C589" s="45">
        <v>42</v>
      </c>
    </row>
    <row r="590" spans="1:3" x14ac:dyDescent="0.2">
      <c r="A590" s="16" t="s">
        <v>3140</v>
      </c>
      <c r="B590" s="45">
        <v>42</v>
      </c>
      <c r="C590" s="45">
        <v>42</v>
      </c>
    </row>
    <row r="591" spans="1:3" x14ac:dyDescent="0.2">
      <c r="A591" s="16" t="s">
        <v>290</v>
      </c>
      <c r="B591" s="45">
        <v>55</v>
      </c>
      <c r="C591" s="45">
        <v>42</v>
      </c>
    </row>
    <row r="592" spans="1:3" x14ac:dyDescent="0.2">
      <c r="A592" s="16" t="s">
        <v>1146</v>
      </c>
      <c r="B592" s="45">
        <v>44</v>
      </c>
      <c r="C592" s="45">
        <v>42</v>
      </c>
    </row>
    <row r="593" spans="1:3" x14ac:dyDescent="0.2">
      <c r="A593" s="16" t="s">
        <v>310</v>
      </c>
      <c r="B593" s="45">
        <v>58</v>
      </c>
      <c r="C593" s="45">
        <v>42</v>
      </c>
    </row>
    <row r="594" spans="1:3" x14ac:dyDescent="0.2">
      <c r="A594" s="16" t="s">
        <v>3141</v>
      </c>
      <c r="B594" s="45">
        <v>48</v>
      </c>
      <c r="C594" s="45">
        <v>42</v>
      </c>
    </row>
    <row r="595" spans="1:3" x14ac:dyDescent="0.2">
      <c r="A595" s="16" t="s">
        <v>531</v>
      </c>
      <c r="B595" s="45">
        <v>61</v>
      </c>
      <c r="C595" s="45">
        <v>42</v>
      </c>
    </row>
    <row r="596" spans="1:3" x14ac:dyDescent="0.2">
      <c r="A596" s="16" t="s">
        <v>1801</v>
      </c>
      <c r="B596" s="45">
        <v>42</v>
      </c>
      <c r="C596" s="45">
        <v>41</v>
      </c>
    </row>
    <row r="597" spans="1:3" x14ac:dyDescent="0.2">
      <c r="A597" s="16" t="s">
        <v>3142</v>
      </c>
      <c r="B597" s="45">
        <v>41</v>
      </c>
      <c r="C597" s="45">
        <v>41</v>
      </c>
    </row>
    <row r="598" spans="1:3" x14ac:dyDescent="0.2">
      <c r="A598" s="16" t="s">
        <v>448</v>
      </c>
      <c r="B598" s="45">
        <v>48</v>
      </c>
      <c r="C598" s="45">
        <v>41</v>
      </c>
    </row>
    <row r="599" spans="1:3" x14ac:dyDescent="0.2">
      <c r="A599" s="16" t="s">
        <v>1030</v>
      </c>
      <c r="B599" s="45">
        <v>99</v>
      </c>
      <c r="C599" s="45">
        <v>41</v>
      </c>
    </row>
    <row r="600" spans="1:3" x14ac:dyDescent="0.2">
      <c r="A600" s="16" t="s">
        <v>143</v>
      </c>
      <c r="B600" s="45">
        <v>41</v>
      </c>
      <c r="C600" s="45">
        <v>41</v>
      </c>
    </row>
    <row r="601" spans="1:3" x14ac:dyDescent="0.2">
      <c r="A601" s="16" t="s">
        <v>3143</v>
      </c>
      <c r="B601" s="45">
        <v>41</v>
      </c>
      <c r="C601" s="45">
        <v>41</v>
      </c>
    </row>
    <row r="602" spans="1:3" x14ac:dyDescent="0.2">
      <c r="A602" s="16" t="s">
        <v>263</v>
      </c>
      <c r="B602" s="45">
        <v>141</v>
      </c>
      <c r="C602" s="45">
        <v>41</v>
      </c>
    </row>
    <row r="603" spans="1:3" x14ac:dyDescent="0.2">
      <c r="A603" s="16" t="s">
        <v>1473</v>
      </c>
      <c r="B603" s="45">
        <v>42</v>
      </c>
      <c r="C603" s="45">
        <v>41</v>
      </c>
    </row>
    <row r="604" spans="1:3" x14ac:dyDescent="0.2">
      <c r="A604" s="16" t="s">
        <v>477</v>
      </c>
      <c r="B604" s="45">
        <v>50</v>
      </c>
      <c r="C604" s="45">
        <v>41</v>
      </c>
    </row>
    <row r="605" spans="1:3" x14ac:dyDescent="0.2">
      <c r="A605" s="16" t="s">
        <v>783</v>
      </c>
      <c r="B605" s="45">
        <v>44</v>
      </c>
      <c r="C605" s="45">
        <v>41</v>
      </c>
    </row>
    <row r="606" spans="1:3" x14ac:dyDescent="0.2">
      <c r="A606" s="16" t="s">
        <v>3144</v>
      </c>
      <c r="B606" s="45">
        <v>41</v>
      </c>
      <c r="C606" s="45">
        <v>41</v>
      </c>
    </row>
    <row r="607" spans="1:3" x14ac:dyDescent="0.2">
      <c r="A607" s="16" t="s">
        <v>278</v>
      </c>
      <c r="B607" s="45">
        <v>41</v>
      </c>
      <c r="C607" s="45">
        <v>41</v>
      </c>
    </row>
    <row r="608" spans="1:3" x14ac:dyDescent="0.2">
      <c r="A608" s="16" t="s">
        <v>3145</v>
      </c>
      <c r="B608" s="45">
        <v>51</v>
      </c>
      <c r="C608" s="45">
        <v>41</v>
      </c>
    </row>
    <row r="609" spans="1:3" x14ac:dyDescent="0.2">
      <c r="A609" s="16" t="s">
        <v>204</v>
      </c>
      <c r="B609" s="45">
        <v>83</v>
      </c>
      <c r="C609" s="45">
        <v>41</v>
      </c>
    </row>
    <row r="610" spans="1:3" x14ac:dyDescent="0.2">
      <c r="A610" s="16" t="s">
        <v>107</v>
      </c>
      <c r="B610" s="45">
        <v>70</v>
      </c>
      <c r="C610" s="45">
        <v>41</v>
      </c>
    </row>
    <row r="611" spans="1:3" x14ac:dyDescent="0.2">
      <c r="A611" s="16" t="s">
        <v>1005</v>
      </c>
      <c r="B611" s="45">
        <v>40</v>
      </c>
      <c r="C611" s="45">
        <v>40</v>
      </c>
    </row>
    <row r="612" spans="1:3" x14ac:dyDescent="0.2">
      <c r="A612" s="16" t="s">
        <v>580</v>
      </c>
      <c r="B612" s="45">
        <v>47</v>
      </c>
      <c r="C612" s="45">
        <v>40</v>
      </c>
    </row>
    <row r="613" spans="1:3" x14ac:dyDescent="0.2">
      <c r="A613" s="16" t="s">
        <v>3146</v>
      </c>
      <c r="B613" s="45">
        <v>42</v>
      </c>
      <c r="C613" s="45">
        <v>40</v>
      </c>
    </row>
    <row r="614" spans="1:3" x14ac:dyDescent="0.2">
      <c r="A614" s="16" t="s">
        <v>3147</v>
      </c>
      <c r="B614" s="45">
        <v>40</v>
      </c>
      <c r="C614" s="45">
        <v>40</v>
      </c>
    </row>
    <row r="615" spans="1:3" x14ac:dyDescent="0.2">
      <c r="A615" s="16" t="s">
        <v>1681</v>
      </c>
      <c r="B615" s="45">
        <v>40</v>
      </c>
      <c r="C615" s="45">
        <v>40</v>
      </c>
    </row>
    <row r="616" spans="1:3" x14ac:dyDescent="0.2">
      <c r="A616" s="16" t="s">
        <v>3052</v>
      </c>
      <c r="B616" s="45">
        <v>41</v>
      </c>
      <c r="C616" s="45">
        <v>40</v>
      </c>
    </row>
    <row r="617" spans="1:3" x14ac:dyDescent="0.2">
      <c r="A617" s="16" t="s">
        <v>2267</v>
      </c>
      <c r="B617" s="45">
        <v>68</v>
      </c>
      <c r="C617" s="45">
        <v>40</v>
      </c>
    </row>
    <row r="618" spans="1:3" x14ac:dyDescent="0.2">
      <c r="A618" s="16" t="s">
        <v>1241</v>
      </c>
      <c r="B618" s="45">
        <v>45</v>
      </c>
      <c r="C618" s="45">
        <v>40</v>
      </c>
    </row>
    <row r="619" spans="1:3" x14ac:dyDescent="0.2">
      <c r="A619" s="16" t="s">
        <v>723</v>
      </c>
      <c r="B619" s="45">
        <v>43</v>
      </c>
      <c r="C619" s="45">
        <v>40</v>
      </c>
    </row>
    <row r="620" spans="1:3" x14ac:dyDescent="0.2">
      <c r="A620" s="16" t="s">
        <v>1821</v>
      </c>
      <c r="B620" s="45">
        <v>51</v>
      </c>
      <c r="C620" s="45">
        <v>40</v>
      </c>
    </row>
    <row r="621" spans="1:3" x14ac:dyDescent="0.2">
      <c r="A621" s="16" t="s">
        <v>3148</v>
      </c>
      <c r="B621" s="45">
        <v>372</v>
      </c>
      <c r="C621" s="45">
        <v>40</v>
      </c>
    </row>
    <row r="622" spans="1:3" x14ac:dyDescent="0.2">
      <c r="A622" s="16" t="s">
        <v>1598</v>
      </c>
      <c r="B622" s="45">
        <v>40</v>
      </c>
      <c r="C622" s="45">
        <v>40</v>
      </c>
    </row>
    <row r="623" spans="1:3" x14ac:dyDescent="0.2">
      <c r="A623" s="16" t="s">
        <v>1126</v>
      </c>
      <c r="B623" s="45">
        <v>41</v>
      </c>
      <c r="C623" s="45">
        <v>40</v>
      </c>
    </row>
    <row r="624" spans="1:3" x14ac:dyDescent="0.2">
      <c r="A624" s="16" t="s">
        <v>109</v>
      </c>
      <c r="B624" s="45">
        <v>42</v>
      </c>
      <c r="C624" s="45">
        <v>40</v>
      </c>
    </row>
    <row r="625" spans="1:3" x14ac:dyDescent="0.2">
      <c r="A625" s="16" t="s">
        <v>1237</v>
      </c>
      <c r="B625" s="45">
        <v>53</v>
      </c>
      <c r="C625" s="45">
        <v>40</v>
      </c>
    </row>
    <row r="626" spans="1:3" x14ac:dyDescent="0.2">
      <c r="A626" s="16" t="s">
        <v>633</v>
      </c>
      <c r="B626" s="45">
        <v>40</v>
      </c>
      <c r="C626" s="45">
        <v>40</v>
      </c>
    </row>
    <row r="627" spans="1:3" x14ac:dyDescent="0.2">
      <c r="A627" s="16" t="s">
        <v>3149</v>
      </c>
      <c r="B627" s="45">
        <v>40</v>
      </c>
      <c r="C627" s="45">
        <v>40</v>
      </c>
    </row>
    <row r="628" spans="1:3" x14ac:dyDescent="0.2">
      <c r="A628" s="16" t="s">
        <v>2413</v>
      </c>
      <c r="B628" s="45">
        <v>42</v>
      </c>
      <c r="C628" s="45">
        <v>40</v>
      </c>
    </row>
    <row r="629" spans="1:3" x14ac:dyDescent="0.2">
      <c r="A629" s="16" t="s">
        <v>2112</v>
      </c>
      <c r="B629" s="45">
        <v>42</v>
      </c>
      <c r="C629" s="45">
        <v>40</v>
      </c>
    </row>
    <row r="630" spans="1:3" x14ac:dyDescent="0.2">
      <c r="A630" s="16" t="s">
        <v>1664</v>
      </c>
      <c r="B630" s="45">
        <v>43</v>
      </c>
      <c r="C630" s="45">
        <v>40</v>
      </c>
    </row>
    <row r="631" spans="1:3" x14ac:dyDescent="0.2">
      <c r="A631" s="16" t="s">
        <v>1716</v>
      </c>
      <c r="B631" s="45">
        <v>53</v>
      </c>
      <c r="C631" s="45">
        <v>40</v>
      </c>
    </row>
    <row r="632" spans="1:3" x14ac:dyDescent="0.2">
      <c r="A632" s="16" t="s">
        <v>3150</v>
      </c>
      <c r="B632" s="45">
        <v>40</v>
      </c>
      <c r="C632" s="45">
        <v>40</v>
      </c>
    </row>
    <row r="633" spans="1:3" x14ac:dyDescent="0.2">
      <c r="A633" s="16" t="s">
        <v>1876</v>
      </c>
      <c r="B633" s="45">
        <v>40</v>
      </c>
      <c r="C633" s="45">
        <v>40</v>
      </c>
    </row>
    <row r="634" spans="1:3" x14ac:dyDescent="0.2">
      <c r="A634" s="16" t="s">
        <v>618</v>
      </c>
      <c r="B634" s="45">
        <v>99</v>
      </c>
      <c r="C634" s="45">
        <v>40</v>
      </c>
    </row>
    <row r="635" spans="1:3" x14ac:dyDescent="0.2">
      <c r="A635" s="16" t="s">
        <v>3151</v>
      </c>
      <c r="B635" s="45">
        <v>39</v>
      </c>
      <c r="C635" s="45">
        <v>39</v>
      </c>
    </row>
    <row r="636" spans="1:3" x14ac:dyDescent="0.2">
      <c r="A636" s="16" t="s">
        <v>3152</v>
      </c>
      <c r="B636" s="45">
        <v>39</v>
      </c>
      <c r="C636" s="45">
        <v>39</v>
      </c>
    </row>
    <row r="637" spans="1:3" x14ac:dyDescent="0.2">
      <c r="A637" s="16" t="s">
        <v>670</v>
      </c>
      <c r="B637" s="45">
        <v>66</v>
      </c>
      <c r="C637" s="45">
        <v>39</v>
      </c>
    </row>
    <row r="638" spans="1:3" x14ac:dyDescent="0.2">
      <c r="A638" s="16" t="s">
        <v>264</v>
      </c>
      <c r="B638" s="45">
        <v>39</v>
      </c>
      <c r="C638" s="45">
        <v>39</v>
      </c>
    </row>
    <row r="639" spans="1:3" x14ac:dyDescent="0.2">
      <c r="A639" s="16" t="s">
        <v>3153</v>
      </c>
      <c r="B639" s="45">
        <v>148</v>
      </c>
      <c r="C639" s="45">
        <v>39</v>
      </c>
    </row>
    <row r="640" spans="1:3" x14ac:dyDescent="0.2">
      <c r="A640" s="16" t="s">
        <v>332</v>
      </c>
      <c r="B640" s="45">
        <v>48</v>
      </c>
      <c r="C640" s="45">
        <v>39</v>
      </c>
    </row>
    <row r="641" spans="1:3" x14ac:dyDescent="0.2">
      <c r="A641" s="16" t="s">
        <v>3154</v>
      </c>
      <c r="B641" s="45">
        <v>39</v>
      </c>
      <c r="C641" s="45">
        <v>39</v>
      </c>
    </row>
    <row r="642" spans="1:3" x14ac:dyDescent="0.2">
      <c r="A642" s="16" t="s">
        <v>1057</v>
      </c>
      <c r="B642" s="45">
        <v>42</v>
      </c>
      <c r="C642" s="45">
        <v>39</v>
      </c>
    </row>
    <row r="643" spans="1:3" x14ac:dyDescent="0.2">
      <c r="A643" s="16" t="s">
        <v>3155</v>
      </c>
      <c r="B643" s="45">
        <v>39</v>
      </c>
      <c r="C643" s="45">
        <v>39</v>
      </c>
    </row>
    <row r="644" spans="1:3" x14ac:dyDescent="0.2">
      <c r="A644" s="16" t="s">
        <v>3028</v>
      </c>
      <c r="B644" s="45">
        <v>58</v>
      </c>
      <c r="C644" s="45">
        <v>39</v>
      </c>
    </row>
    <row r="645" spans="1:3" x14ac:dyDescent="0.2">
      <c r="A645" s="16" t="s">
        <v>2259</v>
      </c>
      <c r="B645" s="45">
        <v>41</v>
      </c>
      <c r="C645" s="45">
        <v>39</v>
      </c>
    </row>
    <row r="646" spans="1:3" x14ac:dyDescent="0.2">
      <c r="A646" s="16" t="s">
        <v>438</v>
      </c>
      <c r="B646" s="45">
        <v>77</v>
      </c>
      <c r="C646" s="45">
        <v>39</v>
      </c>
    </row>
    <row r="647" spans="1:3" x14ac:dyDescent="0.2">
      <c r="A647" s="16" t="s">
        <v>3156</v>
      </c>
      <c r="B647" s="45">
        <v>39</v>
      </c>
      <c r="C647" s="45">
        <v>39</v>
      </c>
    </row>
    <row r="648" spans="1:3" x14ac:dyDescent="0.2">
      <c r="A648" s="16" t="s">
        <v>2433</v>
      </c>
      <c r="B648" s="45">
        <v>63</v>
      </c>
      <c r="C648" s="45">
        <v>38</v>
      </c>
    </row>
    <row r="649" spans="1:3" x14ac:dyDescent="0.2">
      <c r="A649" s="16" t="s">
        <v>291</v>
      </c>
      <c r="B649" s="45">
        <v>510</v>
      </c>
      <c r="C649" s="45">
        <v>38</v>
      </c>
    </row>
    <row r="650" spans="1:3" x14ac:dyDescent="0.2">
      <c r="A650" s="16" t="s">
        <v>1377</v>
      </c>
      <c r="B650" s="45">
        <v>72</v>
      </c>
      <c r="C650" s="45">
        <v>38</v>
      </c>
    </row>
    <row r="651" spans="1:3" x14ac:dyDescent="0.2">
      <c r="A651" s="16" t="s">
        <v>2879</v>
      </c>
      <c r="B651" s="45">
        <v>38</v>
      </c>
      <c r="C651" s="45">
        <v>38</v>
      </c>
    </row>
    <row r="652" spans="1:3" x14ac:dyDescent="0.2">
      <c r="A652" s="16" t="s">
        <v>2307</v>
      </c>
      <c r="B652" s="45">
        <v>38</v>
      </c>
      <c r="C652" s="45">
        <v>38</v>
      </c>
    </row>
    <row r="653" spans="1:3" x14ac:dyDescent="0.2">
      <c r="A653" s="16" t="s">
        <v>3029</v>
      </c>
      <c r="B653" s="45">
        <v>38</v>
      </c>
      <c r="C653" s="45">
        <v>38</v>
      </c>
    </row>
    <row r="654" spans="1:3" x14ac:dyDescent="0.2">
      <c r="A654" s="16" t="s">
        <v>1195</v>
      </c>
      <c r="B654" s="45">
        <v>44</v>
      </c>
      <c r="C654" s="45">
        <v>38</v>
      </c>
    </row>
    <row r="655" spans="1:3" x14ac:dyDescent="0.2">
      <c r="A655" s="16" t="s">
        <v>3157</v>
      </c>
      <c r="B655" s="45">
        <v>38</v>
      </c>
      <c r="C655" s="45">
        <v>38</v>
      </c>
    </row>
    <row r="656" spans="1:3" x14ac:dyDescent="0.2">
      <c r="A656" s="16" t="s">
        <v>1077</v>
      </c>
      <c r="B656" s="45">
        <v>38</v>
      </c>
      <c r="C656" s="45">
        <v>38</v>
      </c>
    </row>
    <row r="657" spans="1:3" x14ac:dyDescent="0.2">
      <c r="A657" s="16" t="s">
        <v>3158</v>
      </c>
      <c r="B657" s="45">
        <v>38</v>
      </c>
      <c r="C657" s="45">
        <v>38</v>
      </c>
    </row>
    <row r="658" spans="1:3" x14ac:dyDescent="0.2">
      <c r="A658" s="16" t="s">
        <v>3159</v>
      </c>
      <c r="B658" s="45">
        <v>38</v>
      </c>
      <c r="C658" s="45">
        <v>38</v>
      </c>
    </row>
    <row r="659" spans="1:3" x14ac:dyDescent="0.2">
      <c r="A659" s="16" t="s">
        <v>1694</v>
      </c>
      <c r="B659" s="45">
        <v>45</v>
      </c>
      <c r="C659" s="45">
        <v>38</v>
      </c>
    </row>
    <row r="660" spans="1:3" x14ac:dyDescent="0.2">
      <c r="A660" s="16" t="s">
        <v>798</v>
      </c>
      <c r="B660" s="45">
        <v>43</v>
      </c>
      <c r="C660" s="45">
        <v>38</v>
      </c>
    </row>
    <row r="661" spans="1:3" x14ac:dyDescent="0.2">
      <c r="A661" s="16" t="s">
        <v>505</v>
      </c>
      <c r="B661" s="45">
        <v>43</v>
      </c>
      <c r="C661" s="45">
        <v>38</v>
      </c>
    </row>
    <row r="662" spans="1:3" x14ac:dyDescent="0.2">
      <c r="A662" s="16" t="s">
        <v>722</v>
      </c>
      <c r="B662" s="45">
        <v>43</v>
      </c>
      <c r="C662" s="45">
        <v>38</v>
      </c>
    </row>
    <row r="663" spans="1:3" x14ac:dyDescent="0.2">
      <c r="A663" s="16" t="s">
        <v>2050</v>
      </c>
      <c r="B663" s="45">
        <v>38</v>
      </c>
      <c r="C663" s="45">
        <v>38</v>
      </c>
    </row>
    <row r="664" spans="1:3" x14ac:dyDescent="0.2">
      <c r="A664" s="16" t="s">
        <v>1950</v>
      </c>
      <c r="B664" s="45">
        <v>40</v>
      </c>
      <c r="C664" s="45">
        <v>38</v>
      </c>
    </row>
    <row r="665" spans="1:3" x14ac:dyDescent="0.2">
      <c r="A665" s="16" t="s">
        <v>3160</v>
      </c>
      <c r="B665" s="45">
        <v>38</v>
      </c>
      <c r="C665" s="45">
        <v>38</v>
      </c>
    </row>
    <row r="666" spans="1:3" x14ac:dyDescent="0.2">
      <c r="A666" s="16" t="s">
        <v>403</v>
      </c>
      <c r="B666" s="45">
        <v>43</v>
      </c>
      <c r="C666" s="45">
        <v>38</v>
      </c>
    </row>
    <row r="667" spans="1:3" x14ac:dyDescent="0.2">
      <c r="A667" s="16" t="s">
        <v>1672</v>
      </c>
      <c r="B667" s="45">
        <v>38</v>
      </c>
      <c r="C667" s="45">
        <v>38</v>
      </c>
    </row>
    <row r="668" spans="1:3" x14ac:dyDescent="0.2">
      <c r="A668" s="16" t="s">
        <v>551</v>
      </c>
      <c r="B668" s="45">
        <v>42</v>
      </c>
      <c r="C668" s="45">
        <v>38</v>
      </c>
    </row>
    <row r="669" spans="1:3" x14ac:dyDescent="0.2">
      <c r="A669" s="16" t="s">
        <v>1997</v>
      </c>
      <c r="B669" s="45">
        <v>273</v>
      </c>
      <c r="C669" s="45">
        <v>38</v>
      </c>
    </row>
    <row r="670" spans="1:3" x14ac:dyDescent="0.2">
      <c r="A670" s="16" t="s">
        <v>2338</v>
      </c>
      <c r="B670" s="45">
        <v>40</v>
      </c>
      <c r="C670" s="45">
        <v>38</v>
      </c>
    </row>
    <row r="671" spans="1:3" x14ac:dyDescent="0.2">
      <c r="A671" s="16" t="s">
        <v>3161</v>
      </c>
      <c r="B671" s="45">
        <v>38</v>
      </c>
      <c r="C671" s="45">
        <v>38</v>
      </c>
    </row>
    <row r="672" spans="1:3" x14ac:dyDescent="0.2">
      <c r="A672" s="16" t="s">
        <v>1314</v>
      </c>
      <c r="B672" s="45">
        <v>143</v>
      </c>
      <c r="C672" s="45">
        <v>37</v>
      </c>
    </row>
    <row r="673" spans="1:3" x14ac:dyDescent="0.2">
      <c r="A673" s="16" t="s">
        <v>888</v>
      </c>
      <c r="B673" s="45">
        <v>54</v>
      </c>
      <c r="C673" s="45">
        <v>37</v>
      </c>
    </row>
    <row r="674" spans="1:3" x14ac:dyDescent="0.2">
      <c r="A674" s="16" t="s">
        <v>475</v>
      </c>
      <c r="B674" s="45">
        <v>67</v>
      </c>
      <c r="C674" s="45">
        <v>37</v>
      </c>
    </row>
    <row r="675" spans="1:3" x14ac:dyDescent="0.2">
      <c r="A675" s="16" t="s">
        <v>688</v>
      </c>
      <c r="B675" s="45">
        <v>51</v>
      </c>
      <c r="C675" s="45">
        <v>37</v>
      </c>
    </row>
    <row r="676" spans="1:3" x14ac:dyDescent="0.2">
      <c r="A676" s="16" t="s">
        <v>510</v>
      </c>
      <c r="B676" s="45">
        <v>133</v>
      </c>
      <c r="C676" s="45">
        <v>37</v>
      </c>
    </row>
    <row r="677" spans="1:3" x14ac:dyDescent="0.2">
      <c r="A677" s="16" t="s">
        <v>1274</v>
      </c>
      <c r="B677" s="45">
        <v>38</v>
      </c>
      <c r="C677" s="45">
        <v>37</v>
      </c>
    </row>
    <row r="678" spans="1:3" x14ac:dyDescent="0.2">
      <c r="A678" s="16" t="s">
        <v>2420</v>
      </c>
      <c r="B678" s="45">
        <v>39</v>
      </c>
      <c r="C678" s="45">
        <v>37</v>
      </c>
    </row>
    <row r="679" spans="1:3" x14ac:dyDescent="0.2">
      <c r="A679" s="16" t="s">
        <v>1683</v>
      </c>
      <c r="B679" s="45">
        <v>37</v>
      </c>
      <c r="C679" s="45">
        <v>37</v>
      </c>
    </row>
    <row r="680" spans="1:3" x14ac:dyDescent="0.2">
      <c r="A680" s="16" t="s">
        <v>2441</v>
      </c>
      <c r="B680" s="45">
        <v>42</v>
      </c>
      <c r="C680" s="45">
        <v>37</v>
      </c>
    </row>
    <row r="681" spans="1:3" x14ac:dyDescent="0.2">
      <c r="A681" s="16" t="s">
        <v>354</v>
      </c>
      <c r="B681" s="45">
        <v>62</v>
      </c>
      <c r="C681" s="45">
        <v>37</v>
      </c>
    </row>
    <row r="682" spans="1:3" x14ac:dyDescent="0.2">
      <c r="A682" s="16" t="s">
        <v>1463</v>
      </c>
      <c r="B682" s="45">
        <v>79</v>
      </c>
      <c r="C682" s="45">
        <v>37</v>
      </c>
    </row>
    <row r="683" spans="1:3" x14ac:dyDescent="0.2">
      <c r="A683" s="16" t="s">
        <v>3162</v>
      </c>
      <c r="B683" s="45">
        <v>37</v>
      </c>
      <c r="C683" s="45">
        <v>37</v>
      </c>
    </row>
    <row r="684" spans="1:3" x14ac:dyDescent="0.2">
      <c r="A684" s="16" t="s">
        <v>2799</v>
      </c>
      <c r="B684" s="45">
        <v>41</v>
      </c>
      <c r="C684" s="45">
        <v>37</v>
      </c>
    </row>
    <row r="685" spans="1:3" x14ac:dyDescent="0.2">
      <c r="A685" s="16" t="s">
        <v>370</v>
      </c>
      <c r="B685" s="45">
        <v>38</v>
      </c>
      <c r="C685" s="45">
        <v>37</v>
      </c>
    </row>
    <row r="686" spans="1:3" x14ac:dyDescent="0.2">
      <c r="A686" s="16" t="s">
        <v>689</v>
      </c>
      <c r="B686" s="45">
        <v>38</v>
      </c>
      <c r="C686" s="45">
        <v>37</v>
      </c>
    </row>
    <row r="687" spans="1:3" x14ac:dyDescent="0.2">
      <c r="A687" s="16" t="s">
        <v>1033</v>
      </c>
      <c r="B687" s="45">
        <v>79</v>
      </c>
      <c r="C687" s="45">
        <v>37</v>
      </c>
    </row>
    <row r="688" spans="1:3" x14ac:dyDescent="0.2">
      <c r="A688" s="16" t="s">
        <v>3163</v>
      </c>
      <c r="B688" s="45">
        <v>37</v>
      </c>
      <c r="C688" s="45">
        <v>37</v>
      </c>
    </row>
    <row r="689" spans="1:3" x14ac:dyDescent="0.2">
      <c r="A689" s="16" t="s">
        <v>3164</v>
      </c>
      <c r="B689" s="45">
        <v>37</v>
      </c>
      <c r="C689" s="45">
        <v>37</v>
      </c>
    </row>
    <row r="690" spans="1:3" x14ac:dyDescent="0.2">
      <c r="A690" s="16" t="s">
        <v>3165</v>
      </c>
      <c r="B690" s="45">
        <v>37</v>
      </c>
      <c r="C690" s="45">
        <v>37</v>
      </c>
    </row>
    <row r="691" spans="1:3" x14ac:dyDescent="0.2">
      <c r="A691" s="16" t="s">
        <v>2483</v>
      </c>
      <c r="B691" s="45">
        <v>37</v>
      </c>
      <c r="C691" s="45">
        <v>37</v>
      </c>
    </row>
    <row r="692" spans="1:3" x14ac:dyDescent="0.2">
      <c r="A692" s="16" t="s">
        <v>3166</v>
      </c>
      <c r="B692" s="45">
        <v>39</v>
      </c>
      <c r="C692" s="45">
        <v>37</v>
      </c>
    </row>
    <row r="693" spans="1:3" x14ac:dyDescent="0.2">
      <c r="A693" s="16" t="s">
        <v>587</v>
      </c>
      <c r="B693" s="45">
        <v>37</v>
      </c>
      <c r="C693" s="45">
        <v>37</v>
      </c>
    </row>
    <row r="694" spans="1:3" x14ac:dyDescent="0.2">
      <c r="A694" s="16" t="s">
        <v>1481</v>
      </c>
      <c r="B694" s="45">
        <v>40</v>
      </c>
      <c r="C694" s="45">
        <v>37</v>
      </c>
    </row>
    <row r="695" spans="1:3" x14ac:dyDescent="0.2">
      <c r="A695" s="16" t="s">
        <v>3167</v>
      </c>
      <c r="B695" s="45">
        <v>55</v>
      </c>
      <c r="C695" s="45">
        <v>36</v>
      </c>
    </row>
    <row r="696" spans="1:3" x14ac:dyDescent="0.2">
      <c r="A696" s="16" t="s">
        <v>3168</v>
      </c>
      <c r="B696" s="45">
        <v>37</v>
      </c>
      <c r="C696" s="45">
        <v>36</v>
      </c>
    </row>
    <row r="697" spans="1:3" x14ac:dyDescent="0.2">
      <c r="A697" s="16" t="s">
        <v>3169</v>
      </c>
      <c r="B697" s="45">
        <v>36</v>
      </c>
      <c r="C697" s="45">
        <v>36</v>
      </c>
    </row>
    <row r="698" spans="1:3" x14ac:dyDescent="0.2">
      <c r="A698" s="16" t="s">
        <v>675</v>
      </c>
      <c r="B698" s="45">
        <v>38</v>
      </c>
      <c r="C698" s="45">
        <v>36</v>
      </c>
    </row>
    <row r="699" spans="1:3" x14ac:dyDescent="0.2">
      <c r="A699" s="16" t="s">
        <v>3170</v>
      </c>
      <c r="B699" s="45">
        <v>36</v>
      </c>
      <c r="C699" s="45">
        <v>36</v>
      </c>
    </row>
    <row r="700" spans="1:3" x14ac:dyDescent="0.2">
      <c r="A700" s="16" t="s">
        <v>3171</v>
      </c>
      <c r="B700" s="45">
        <v>36</v>
      </c>
      <c r="C700" s="45">
        <v>36</v>
      </c>
    </row>
    <row r="701" spans="1:3" x14ac:dyDescent="0.2">
      <c r="A701" s="16" t="s">
        <v>445</v>
      </c>
      <c r="B701" s="45">
        <v>36</v>
      </c>
      <c r="C701" s="45">
        <v>36</v>
      </c>
    </row>
    <row r="702" spans="1:3" x14ac:dyDescent="0.2">
      <c r="A702" s="16" t="s">
        <v>2404</v>
      </c>
      <c r="B702" s="45">
        <v>39</v>
      </c>
      <c r="C702" s="45">
        <v>36</v>
      </c>
    </row>
    <row r="703" spans="1:3" x14ac:dyDescent="0.2">
      <c r="A703" s="16" t="s">
        <v>179</v>
      </c>
      <c r="B703" s="45">
        <v>53</v>
      </c>
      <c r="C703" s="45">
        <v>36</v>
      </c>
    </row>
    <row r="704" spans="1:3" x14ac:dyDescent="0.2">
      <c r="A704" s="16" t="s">
        <v>3172</v>
      </c>
      <c r="B704" s="45">
        <v>42</v>
      </c>
      <c r="C704" s="45">
        <v>36</v>
      </c>
    </row>
    <row r="705" spans="1:3" x14ac:dyDescent="0.2">
      <c r="A705" s="16" t="s">
        <v>2245</v>
      </c>
      <c r="B705" s="45">
        <v>36</v>
      </c>
      <c r="C705" s="45">
        <v>36</v>
      </c>
    </row>
    <row r="706" spans="1:3" x14ac:dyDescent="0.2">
      <c r="A706" s="16" t="s">
        <v>1419</v>
      </c>
      <c r="B706" s="45">
        <v>38</v>
      </c>
      <c r="C706" s="45">
        <v>36</v>
      </c>
    </row>
    <row r="707" spans="1:3" x14ac:dyDescent="0.2">
      <c r="A707" s="16" t="s">
        <v>860</v>
      </c>
      <c r="B707" s="45">
        <v>36</v>
      </c>
      <c r="C707" s="45">
        <v>36</v>
      </c>
    </row>
    <row r="708" spans="1:3" x14ac:dyDescent="0.2">
      <c r="A708" s="16" t="s">
        <v>613</v>
      </c>
      <c r="B708" s="45">
        <v>45</v>
      </c>
      <c r="C708" s="45">
        <v>36</v>
      </c>
    </row>
    <row r="709" spans="1:3" x14ac:dyDescent="0.2">
      <c r="A709" s="16" t="s">
        <v>1364</v>
      </c>
      <c r="B709" s="45">
        <v>73</v>
      </c>
      <c r="C709" s="45">
        <v>36</v>
      </c>
    </row>
    <row r="710" spans="1:3" x14ac:dyDescent="0.2">
      <c r="A710" s="16" t="s">
        <v>2828</v>
      </c>
      <c r="B710" s="45">
        <v>36</v>
      </c>
      <c r="C710" s="45">
        <v>36</v>
      </c>
    </row>
    <row r="711" spans="1:3" x14ac:dyDescent="0.2">
      <c r="A711" s="16" t="s">
        <v>3173</v>
      </c>
      <c r="B711" s="45">
        <v>103</v>
      </c>
      <c r="C711" s="45">
        <v>36</v>
      </c>
    </row>
    <row r="712" spans="1:3" x14ac:dyDescent="0.2">
      <c r="A712" s="16" t="s">
        <v>2440</v>
      </c>
      <c r="B712" s="45">
        <v>36</v>
      </c>
      <c r="C712" s="45">
        <v>36</v>
      </c>
    </row>
    <row r="713" spans="1:3" x14ac:dyDescent="0.2">
      <c r="A713" s="16" t="s">
        <v>161</v>
      </c>
      <c r="B713" s="45">
        <v>54</v>
      </c>
      <c r="C713" s="45">
        <v>35</v>
      </c>
    </row>
    <row r="714" spans="1:3" x14ac:dyDescent="0.2">
      <c r="A714" s="16" t="s">
        <v>3174</v>
      </c>
      <c r="B714" s="45">
        <v>35</v>
      </c>
      <c r="C714" s="45">
        <v>35</v>
      </c>
    </row>
    <row r="715" spans="1:3" x14ac:dyDescent="0.2">
      <c r="A715" s="16" t="s">
        <v>2049</v>
      </c>
      <c r="B715" s="45">
        <v>67</v>
      </c>
      <c r="C715" s="45">
        <v>35</v>
      </c>
    </row>
    <row r="716" spans="1:3" x14ac:dyDescent="0.2">
      <c r="A716" s="16" t="s">
        <v>3175</v>
      </c>
      <c r="B716" s="45">
        <v>35</v>
      </c>
      <c r="C716" s="45">
        <v>35</v>
      </c>
    </row>
    <row r="717" spans="1:3" x14ac:dyDescent="0.2">
      <c r="A717" s="16" t="s">
        <v>3176</v>
      </c>
      <c r="B717" s="45">
        <v>35</v>
      </c>
      <c r="C717" s="45">
        <v>35</v>
      </c>
    </row>
    <row r="718" spans="1:3" x14ac:dyDescent="0.2">
      <c r="A718" s="16" t="s">
        <v>915</v>
      </c>
      <c r="B718" s="45">
        <v>39</v>
      </c>
      <c r="C718" s="45">
        <v>35</v>
      </c>
    </row>
    <row r="719" spans="1:3" x14ac:dyDescent="0.2">
      <c r="A719" s="16" t="s">
        <v>2899</v>
      </c>
      <c r="B719" s="45">
        <v>35</v>
      </c>
      <c r="C719" s="45">
        <v>35</v>
      </c>
    </row>
    <row r="720" spans="1:3" x14ac:dyDescent="0.2">
      <c r="A720" s="16" t="s">
        <v>2900</v>
      </c>
      <c r="B720" s="45">
        <v>35</v>
      </c>
      <c r="C720" s="45">
        <v>35</v>
      </c>
    </row>
    <row r="721" spans="1:3" x14ac:dyDescent="0.2">
      <c r="A721" s="16" t="s">
        <v>372</v>
      </c>
      <c r="B721" s="45">
        <v>35</v>
      </c>
      <c r="C721" s="45">
        <v>35</v>
      </c>
    </row>
    <row r="722" spans="1:3" x14ac:dyDescent="0.2">
      <c r="A722" s="16" t="s">
        <v>1393</v>
      </c>
      <c r="B722" s="45">
        <v>41</v>
      </c>
      <c r="C722" s="45">
        <v>35</v>
      </c>
    </row>
    <row r="723" spans="1:3" x14ac:dyDescent="0.2">
      <c r="A723" s="16" t="s">
        <v>1173</v>
      </c>
      <c r="B723" s="45">
        <v>36</v>
      </c>
      <c r="C723" s="45">
        <v>35</v>
      </c>
    </row>
    <row r="724" spans="1:3" x14ac:dyDescent="0.2">
      <c r="A724" s="16" t="s">
        <v>958</v>
      </c>
      <c r="B724" s="45">
        <v>35</v>
      </c>
      <c r="C724" s="45">
        <v>35</v>
      </c>
    </row>
    <row r="725" spans="1:3" x14ac:dyDescent="0.2">
      <c r="A725" s="16" t="s">
        <v>2848</v>
      </c>
      <c r="B725" s="45">
        <v>35</v>
      </c>
      <c r="C725" s="45">
        <v>35</v>
      </c>
    </row>
    <row r="726" spans="1:3" x14ac:dyDescent="0.2">
      <c r="A726" s="16" t="s">
        <v>3177</v>
      </c>
      <c r="B726" s="45">
        <v>109</v>
      </c>
      <c r="C726" s="45">
        <v>35</v>
      </c>
    </row>
    <row r="727" spans="1:3" x14ac:dyDescent="0.2">
      <c r="A727" s="16" t="s">
        <v>600</v>
      </c>
      <c r="B727" s="45">
        <v>68</v>
      </c>
      <c r="C727" s="45">
        <v>35</v>
      </c>
    </row>
    <row r="728" spans="1:3" x14ac:dyDescent="0.2">
      <c r="A728" s="16" t="s">
        <v>3178</v>
      </c>
      <c r="B728" s="45">
        <v>35</v>
      </c>
      <c r="C728" s="45">
        <v>35</v>
      </c>
    </row>
    <row r="729" spans="1:3" x14ac:dyDescent="0.2">
      <c r="A729" s="16" t="s">
        <v>2367</v>
      </c>
      <c r="B729" s="45">
        <v>382</v>
      </c>
      <c r="C729" s="45">
        <v>35</v>
      </c>
    </row>
    <row r="730" spans="1:3" x14ac:dyDescent="0.2">
      <c r="A730" s="16" t="s">
        <v>2891</v>
      </c>
      <c r="B730" s="45">
        <v>37</v>
      </c>
      <c r="C730" s="45">
        <v>35</v>
      </c>
    </row>
    <row r="731" spans="1:3" x14ac:dyDescent="0.2">
      <c r="A731" s="16" t="s">
        <v>3179</v>
      </c>
      <c r="B731" s="45">
        <v>37</v>
      </c>
      <c r="C731" s="45">
        <v>35</v>
      </c>
    </row>
    <row r="732" spans="1:3" x14ac:dyDescent="0.2">
      <c r="A732" s="16" t="s">
        <v>1119</v>
      </c>
      <c r="B732" s="45">
        <v>36</v>
      </c>
      <c r="C732" s="45">
        <v>35</v>
      </c>
    </row>
    <row r="733" spans="1:3" x14ac:dyDescent="0.2">
      <c r="A733" s="16" t="s">
        <v>556</v>
      </c>
      <c r="B733" s="45">
        <v>40</v>
      </c>
      <c r="C733" s="45">
        <v>34</v>
      </c>
    </row>
    <row r="734" spans="1:3" x14ac:dyDescent="0.2">
      <c r="A734" s="16" t="s">
        <v>918</v>
      </c>
      <c r="B734" s="45">
        <v>167</v>
      </c>
      <c r="C734" s="45">
        <v>34</v>
      </c>
    </row>
    <row r="735" spans="1:3" x14ac:dyDescent="0.2">
      <c r="A735" s="16" t="s">
        <v>343</v>
      </c>
      <c r="B735" s="45">
        <v>34</v>
      </c>
      <c r="C735" s="45">
        <v>34</v>
      </c>
    </row>
    <row r="736" spans="1:3" x14ac:dyDescent="0.2">
      <c r="A736" s="16" t="s">
        <v>682</v>
      </c>
      <c r="B736" s="45">
        <v>39</v>
      </c>
      <c r="C736" s="45">
        <v>34</v>
      </c>
    </row>
    <row r="737" spans="1:3" x14ac:dyDescent="0.2">
      <c r="A737" s="16" t="s">
        <v>2954</v>
      </c>
      <c r="B737" s="45">
        <v>40</v>
      </c>
      <c r="C737" s="45">
        <v>34</v>
      </c>
    </row>
    <row r="738" spans="1:3" x14ac:dyDescent="0.2">
      <c r="A738" s="16" t="s">
        <v>3180</v>
      </c>
      <c r="B738" s="45">
        <v>34</v>
      </c>
      <c r="C738" s="45">
        <v>34</v>
      </c>
    </row>
    <row r="739" spans="1:3" x14ac:dyDescent="0.2">
      <c r="A739" s="16" t="s">
        <v>3181</v>
      </c>
      <c r="B739" s="45">
        <v>34</v>
      </c>
      <c r="C739" s="45">
        <v>34</v>
      </c>
    </row>
    <row r="740" spans="1:3" x14ac:dyDescent="0.2">
      <c r="A740" s="16" t="s">
        <v>658</v>
      </c>
      <c r="B740" s="45">
        <v>36</v>
      </c>
      <c r="C740" s="45">
        <v>34</v>
      </c>
    </row>
    <row r="741" spans="1:3" x14ac:dyDescent="0.2">
      <c r="A741" s="16" t="s">
        <v>1003</v>
      </c>
      <c r="B741" s="45">
        <v>34</v>
      </c>
      <c r="C741" s="45">
        <v>34</v>
      </c>
    </row>
    <row r="742" spans="1:3" x14ac:dyDescent="0.2">
      <c r="A742" s="16" t="s">
        <v>3182</v>
      </c>
      <c r="B742" s="45">
        <v>36</v>
      </c>
      <c r="C742" s="45">
        <v>34</v>
      </c>
    </row>
    <row r="743" spans="1:3" x14ac:dyDescent="0.2">
      <c r="A743" s="16" t="s">
        <v>306</v>
      </c>
      <c r="B743" s="45">
        <v>34</v>
      </c>
      <c r="C743" s="45">
        <v>34</v>
      </c>
    </row>
    <row r="744" spans="1:3" x14ac:dyDescent="0.2">
      <c r="A744" s="16" t="s">
        <v>738</v>
      </c>
      <c r="B744" s="45">
        <v>50</v>
      </c>
      <c r="C744" s="45">
        <v>34</v>
      </c>
    </row>
    <row r="745" spans="1:3" x14ac:dyDescent="0.2">
      <c r="A745" s="16" t="s">
        <v>3183</v>
      </c>
      <c r="B745" s="45">
        <v>37</v>
      </c>
      <c r="C745" s="45">
        <v>34</v>
      </c>
    </row>
    <row r="746" spans="1:3" x14ac:dyDescent="0.2">
      <c r="A746" s="16" t="s">
        <v>299</v>
      </c>
      <c r="B746" s="45">
        <v>36</v>
      </c>
      <c r="C746" s="45">
        <v>34</v>
      </c>
    </row>
    <row r="747" spans="1:3" x14ac:dyDescent="0.2">
      <c r="A747" s="16" t="s">
        <v>2401</v>
      </c>
      <c r="B747" s="45">
        <v>167</v>
      </c>
      <c r="C747" s="45">
        <v>34</v>
      </c>
    </row>
    <row r="748" spans="1:3" x14ac:dyDescent="0.2">
      <c r="A748" s="16" t="s">
        <v>3184</v>
      </c>
      <c r="B748" s="45">
        <v>34</v>
      </c>
      <c r="C748" s="45">
        <v>34</v>
      </c>
    </row>
    <row r="749" spans="1:3" x14ac:dyDescent="0.2">
      <c r="A749" s="16" t="s">
        <v>1303</v>
      </c>
      <c r="B749" s="45">
        <v>43</v>
      </c>
      <c r="C749" s="45">
        <v>34</v>
      </c>
    </row>
    <row r="750" spans="1:3" x14ac:dyDescent="0.2">
      <c r="A750" s="16" t="s">
        <v>3185</v>
      </c>
      <c r="B750" s="45">
        <v>84</v>
      </c>
      <c r="C750" s="45">
        <v>34</v>
      </c>
    </row>
    <row r="751" spans="1:3" x14ac:dyDescent="0.2">
      <c r="A751" s="16" t="s">
        <v>548</v>
      </c>
      <c r="B751" s="45">
        <v>34</v>
      </c>
      <c r="C751" s="45">
        <v>34</v>
      </c>
    </row>
    <row r="752" spans="1:3" x14ac:dyDescent="0.2">
      <c r="A752" s="16" t="s">
        <v>3186</v>
      </c>
      <c r="B752" s="45">
        <v>43</v>
      </c>
      <c r="C752" s="45">
        <v>34</v>
      </c>
    </row>
    <row r="753" spans="1:3" x14ac:dyDescent="0.2">
      <c r="A753" s="16" t="s">
        <v>3187</v>
      </c>
      <c r="B753" s="45">
        <v>34</v>
      </c>
      <c r="C753" s="45">
        <v>34</v>
      </c>
    </row>
    <row r="754" spans="1:3" x14ac:dyDescent="0.2">
      <c r="A754" s="16" t="s">
        <v>2752</v>
      </c>
      <c r="B754" s="45">
        <v>34</v>
      </c>
      <c r="C754" s="45">
        <v>34</v>
      </c>
    </row>
    <row r="755" spans="1:3" x14ac:dyDescent="0.2">
      <c r="A755" s="16" t="s">
        <v>442</v>
      </c>
      <c r="B755" s="45">
        <v>38</v>
      </c>
      <c r="C755" s="45">
        <v>34</v>
      </c>
    </row>
    <row r="756" spans="1:3" x14ac:dyDescent="0.2">
      <c r="A756" s="16" t="s">
        <v>1101</v>
      </c>
      <c r="B756" s="45">
        <v>35</v>
      </c>
      <c r="C756" s="45">
        <v>34</v>
      </c>
    </row>
    <row r="757" spans="1:3" x14ac:dyDescent="0.2">
      <c r="A757" s="16" t="s">
        <v>309</v>
      </c>
      <c r="B757" s="45">
        <v>35</v>
      </c>
      <c r="C757" s="45">
        <v>34</v>
      </c>
    </row>
    <row r="758" spans="1:3" x14ac:dyDescent="0.2">
      <c r="A758" s="16" t="s">
        <v>416</v>
      </c>
      <c r="B758" s="45">
        <v>58</v>
      </c>
      <c r="C758" s="45">
        <v>34</v>
      </c>
    </row>
    <row r="759" spans="1:3" x14ac:dyDescent="0.2">
      <c r="A759" s="16" t="s">
        <v>3188</v>
      </c>
      <c r="B759" s="45">
        <v>34</v>
      </c>
      <c r="C759" s="45">
        <v>34</v>
      </c>
    </row>
    <row r="760" spans="1:3" x14ac:dyDescent="0.2">
      <c r="A760" s="16" t="s">
        <v>681</v>
      </c>
      <c r="B760" s="45">
        <v>36</v>
      </c>
      <c r="C760" s="45">
        <v>34</v>
      </c>
    </row>
    <row r="761" spans="1:3" x14ac:dyDescent="0.2">
      <c r="A761" s="16" t="s">
        <v>2837</v>
      </c>
      <c r="B761" s="45">
        <v>34</v>
      </c>
      <c r="C761" s="45">
        <v>34</v>
      </c>
    </row>
    <row r="762" spans="1:3" x14ac:dyDescent="0.2">
      <c r="A762" s="16" t="s">
        <v>153</v>
      </c>
      <c r="B762" s="45">
        <v>35</v>
      </c>
      <c r="C762" s="45">
        <v>34</v>
      </c>
    </row>
    <row r="763" spans="1:3" x14ac:dyDescent="0.2">
      <c r="A763" s="16" t="s">
        <v>135</v>
      </c>
      <c r="B763" s="45">
        <v>39</v>
      </c>
      <c r="C763" s="45">
        <v>34</v>
      </c>
    </row>
    <row r="764" spans="1:3" x14ac:dyDescent="0.2">
      <c r="A764" s="16" t="s">
        <v>2397</v>
      </c>
      <c r="B764" s="45">
        <v>34</v>
      </c>
      <c r="C764" s="45">
        <v>33</v>
      </c>
    </row>
    <row r="765" spans="1:3" x14ac:dyDescent="0.2">
      <c r="A765" s="16" t="s">
        <v>595</v>
      </c>
      <c r="B765" s="45">
        <v>45</v>
      </c>
      <c r="C765" s="45">
        <v>33</v>
      </c>
    </row>
    <row r="766" spans="1:3" x14ac:dyDescent="0.2">
      <c r="A766" s="16" t="s">
        <v>2768</v>
      </c>
      <c r="B766" s="45">
        <v>33</v>
      </c>
      <c r="C766" s="45">
        <v>33</v>
      </c>
    </row>
    <row r="767" spans="1:3" x14ac:dyDescent="0.2">
      <c r="A767" s="16" t="s">
        <v>3189</v>
      </c>
      <c r="B767" s="45">
        <v>33</v>
      </c>
      <c r="C767" s="45">
        <v>33</v>
      </c>
    </row>
    <row r="768" spans="1:3" x14ac:dyDescent="0.2">
      <c r="A768" s="16" t="s">
        <v>3190</v>
      </c>
      <c r="B768" s="45">
        <v>61</v>
      </c>
      <c r="C768" s="45">
        <v>33</v>
      </c>
    </row>
    <row r="769" spans="1:3" x14ac:dyDescent="0.2">
      <c r="A769" s="16" t="s">
        <v>3191</v>
      </c>
      <c r="B769" s="45">
        <v>33</v>
      </c>
      <c r="C769" s="45">
        <v>33</v>
      </c>
    </row>
    <row r="770" spans="1:3" x14ac:dyDescent="0.2">
      <c r="A770" s="16" t="s">
        <v>3192</v>
      </c>
      <c r="B770" s="45">
        <v>33</v>
      </c>
      <c r="C770" s="45">
        <v>33</v>
      </c>
    </row>
    <row r="771" spans="1:3" x14ac:dyDescent="0.2">
      <c r="A771" s="16" t="s">
        <v>2916</v>
      </c>
      <c r="B771" s="45">
        <v>50</v>
      </c>
      <c r="C771" s="45">
        <v>33</v>
      </c>
    </row>
    <row r="772" spans="1:3" x14ac:dyDescent="0.2">
      <c r="A772" s="16" t="s">
        <v>3193</v>
      </c>
      <c r="B772" s="45">
        <v>33</v>
      </c>
      <c r="C772" s="45">
        <v>33</v>
      </c>
    </row>
    <row r="773" spans="1:3" x14ac:dyDescent="0.2">
      <c r="A773" s="16" t="s">
        <v>2519</v>
      </c>
      <c r="B773" s="45">
        <v>307</v>
      </c>
      <c r="C773" s="45">
        <v>33</v>
      </c>
    </row>
    <row r="774" spans="1:3" x14ac:dyDescent="0.2">
      <c r="A774" s="16" t="s">
        <v>673</v>
      </c>
      <c r="B774" s="45">
        <v>34</v>
      </c>
      <c r="C774" s="45">
        <v>33</v>
      </c>
    </row>
    <row r="775" spans="1:3" x14ac:dyDescent="0.2">
      <c r="A775" s="16" t="s">
        <v>3038</v>
      </c>
      <c r="B775" s="45">
        <v>249</v>
      </c>
      <c r="C775" s="45">
        <v>33</v>
      </c>
    </row>
    <row r="776" spans="1:3" x14ac:dyDescent="0.2">
      <c r="A776" s="16" t="s">
        <v>3194</v>
      </c>
      <c r="B776" s="45">
        <v>82</v>
      </c>
      <c r="C776" s="45">
        <v>33</v>
      </c>
    </row>
    <row r="777" spans="1:3" x14ac:dyDescent="0.2">
      <c r="A777" s="16" t="s">
        <v>3195</v>
      </c>
      <c r="B777" s="45">
        <v>33</v>
      </c>
      <c r="C777" s="45">
        <v>33</v>
      </c>
    </row>
    <row r="778" spans="1:3" x14ac:dyDescent="0.2">
      <c r="A778" s="16" t="s">
        <v>790</v>
      </c>
      <c r="B778" s="45">
        <v>42</v>
      </c>
      <c r="C778" s="45">
        <v>33</v>
      </c>
    </row>
    <row r="779" spans="1:3" x14ac:dyDescent="0.2">
      <c r="A779" s="16" t="s">
        <v>503</v>
      </c>
      <c r="B779" s="45">
        <v>46</v>
      </c>
      <c r="C779" s="45">
        <v>33</v>
      </c>
    </row>
    <row r="780" spans="1:3" x14ac:dyDescent="0.2">
      <c r="A780" s="16" t="s">
        <v>202</v>
      </c>
      <c r="B780" s="45">
        <v>35</v>
      </c>
      <c r="C780" s="45">
        <v>33</v>
      </c>
    </row>
    <row r="781" spans="1:3" x14ac:dyDescent="0.2">
      <c r="A781" s="16" t="s">
        <v>176</v>
      </c>
      <c r="B781" s="45">
        <v>34</v>
      </c>
      <c r="C781" s="45">
        <v>33</v>
      </c>
    </row>
    <row r="782" spans="1:3" x14ac:dyDescent="0.2">
      <c r="A782" s="16" t="s">
        <v>696</v>
      </c>
      <c r="B782" s="45">
        <v>33</v>
      </c>
      <c r="C782" s="45">
        <v>33</v>
      </c>
    </row>
    <row r="783" spans="1:3" x14ac:dyDescent="0.2">
      <c r="A783" s="16" t="s">
        <v>194</v>
      </c>
      <c r="B783" s="45">
        <v>40</v>
      </c>
      <c r="C783" s="45">
        <v>33</v>
      </c>
    </row>
    <row r="784" spans="1:3" x14ac:dyDescent="0.2">
      <c r="A784" s="16" t="s">
        <v>781</v>
      </c>
      <c r="B784" s="45">
        <v>39</v>
      </c>
      <c r="C784" s="45">
        <v>33</v>
      </c>
    </row>
    <row r="785" spans="1:3" x14ac:dyDescent="0.2">
      <c r="A785" s="16" t="s">
        <v>51</v>
      </c>
      <c r="B785" s="45">
        <v>44</v>
      </c>
      <c r="C785" s="45">
        <v>33</v>
      </c>
    </row>
    <row r="786" spans="1:3" x14ac:dyDescent="0.2">
      <c r="A786" s="16" t="s">
        <v>3196</v>
      </c>
      <c r="B786" s="45">
        <v>33</v>
      </c>
      <c r="C786" s="45">
        <v>33</v>
      </c>
    </row>
    <row r="787" spans="1:3" x14ac:dyDescent="0.2">
      <c r="A787" s="16" t="s">
        <v>2000</v>
      </c>
      <c r="B787" s="45">
        <v>362</v>
      </c>
      <c r="C787" s="45">
        <v>33</v>
      </c>
    </row>
    <row r="788" spans="1:3" x14ac:dyDescent="0.2">
      <c r="A788" s="16" t="s">
        <v>2286</v>
      </c>
      <c r="B788" s="45">
        <v>395</v>
      </c>
      <c r="C788" s="45">
        <v>33</v>
      </c>
    </row>
    <row r="789" spans="1:3" x14ac:dyDescent="0.2">
      <c r="A789" s="16" t="s">
        <v>1666</v>
      </c>
      <c r="B789" s="45">
        <v>34</v>
      </c>
      <c r="C789" s="45">
        <v>33</v>
      </c>
    </row>
    <row r="790" spans="1:3" x14ac:dyDescent="0.2">
      <c r="A790" s="16" t="s">
        <v>616</v>
      </c>
      <c r="B790" s="45">
        <v>36</v>
      </c>
      <c r="C790" s="45">
        <v>33</v>
      </c>
    </row>
    <row r="791" spans="1:3" x14ac:dyDescent="0.2">
      <c r="A791" s="16" t="s">
        <v>702</v>
      </c>
      <c r="B791" s="45">
        <v>33</v>
      </c>
      <c r="C791" s="45">
        <v>33</v>
      </c>
    </row>
    <row r="792" spans="1:3" x14ac:dyDescent="0.2">
      <c r="A792" s="16" t="s">
        <v>101</v>
      </c>
      <c r="B792" s="45">
        <v>34</v>
      </c>
      <c r="C792" s="45">
        <v>32</v>
      </c>
    </row>
    <row r="793" spans="1:3" x14ac:dyDescent="0.2">
      <c r="A793" s="16" t="s">
        <v>683</v>
      </c>
      <c r="B793" s="45">
        <v>125</v>
      </c>
      <c r="C793" s="45">
        <v>32</v>
      </c>
    </row>
    <row r="794" spans="1:3" x14ac:dyDescent="0.2">
      <c r="A794" s="16" t="s">
        <v>674</v>
      </c>
      <c r="B794" s="45">
        <v>32</v>
      </c>
      <c r="C794" s="45">
        <v>32</v>
      </c>
    </row>
    <row r="795" spans="1:3" x14ac:dyDescent="0.2">
      <c r="A795" s="16" t="s">
        <v>1191</v>
      </c>
      <c r="B795" s="45">
        <v>38</v>
      </c>
      <c r="C795" s="45">
        <v>32</v>
      </c>
    </row>
    <row r="796" spans="1:3" x14ac:dyDescent="0.2">
      <c r="A796" s="16" t="s">
        <v>3197</v>
      </c>
      <c r="B796" s="45">
        <v>35</v>
      </c>
      <c r="C796" s="45">
        <v>32</v>
      </c>
    </row>
    <row r="797" spans="1:3" x14ac:dyDescent="0.2">
      <c r="A797" s="16" t="s">
        <v>3198</v>
      </c>
      <c r="B797" s="45">
        <v>39</v>
      </c>
      <c r="C797" s="45">
        <v>32</v>
      </c>
    </row>
    <row r="798" spans="1:3" x14ac:dyDescent="0.2">
      <c r="A798" s="16" t="s">
        <v>2352</v>
      </c>
      <c r="B798" s="45">
        <v>32</v>
      </c>
      <c r="C798" s="45">
        <v>32</v>
      </c>
    </row>
    <row r="799" spans="1:3" x14ac:dyDescent="0.2">
      <c r="A799" s="16" t="s">
        <v>423</v>
      </c>
      <c r="B799" s="45">
        <v>32</v>
      </c>
      <c r="C799" s="45">
        <v>32</v>
      </c>
    </row>
    <row r="800" spans="1:3" x14ac:dyDescent="0.2">
      <c r="A800" s="16" t="s">
        <v>3199</v>
      </c>
      <c r="B800" s="45">
        <v>32</v>
      </c>
      <c r="C800" s="45">
        <v>32</v>
      </c>
    </row>
    <row r="801" spans="1:3" x14ac:dyDescent="0.2">
      <c r="A801" s="16" t="s">
        <v>854</v>
      </c>
      <c r="B801" s="45">
        <v>39</v>
      </c>
      <c r="C801" s="45">
        <v>32</v>
      </c>
    </row>
    <row r="802" spans="1:3" x14ac:dyDescent="0.2">
      <c r="A802" s="16" t="s">
        <v>1082</v>
      </c>
      <c r="B802" s="45">
        <v>35</v>
      </c>
      <c r="C802" s="45">
        <v>32</v>
      </c>
    </row>
    <row r="803" spans="1:3" x14ac:dyDescent="0.2">
      <c r="A803" s="16" t="s">
        <v>3200</v>
      </c>
      <c r="B803" s="45">
        <v>32</v>
      </c>
      <c r="C803" s="45">
        <v>32</v>
      </c>
    </row>
    <row r="804" spans="1:3" x14ac:dyDescent="0.2">
      <c r="A804" s="16" t="s">
        <v>707</v>
      </c>
      <c r="B804" s="45">
        <v>37</v>
      </c>
      <c r="C804" s="45">
        <v>32</v>
      </c>
    </row>
    <row r="805" spans="1:3" x14ac:dyDescent="0.2">
      <c r="A805" s="16" t="s">
        <v>3201</v>
      </c>
      <c r="B805" s="45">
        <v>32</v>
      </c>
      <c r="C805" s="45">
        <v>32</v>
      </c>
    </row>
    <row r="806" spans="1:3" x14ac:dyDescent="0.2">
      <c r="A806" s="16" t="s">
        <v>3202</v>
      </c>
      <c r="B806" s="45">
        <v>33</v>
      </c>
      <c r="C806" s="45">
        <v>32</v>
      </c>
    </row>
    <row r="807" spans="1:3" x14ac:dyDescent="0.2">
      <c r="A807" s="16" t="s">
        <v>3203</v>
      </c>
      <c r="B807" s="45">
        <v>38</v>
      </c>
      <c r="C807" s="45">
        <v>32</v>
      </c>
    </row>
    <row r="808" spans="1:3" x14ac:dyDescent="0.2">
      <c r="A808" s="16" t="s">
        <v>3204</v>
      </c>
      <c r="B808" s="45">
        <v>32</v>
      </c>
      <c r="C808" s="45">
        <v>32</v>
      </c>
    </row>
    <row r="809" spans="1:3" x14ac:dyDescent="0.2">
      <c r="A809" s="16" t="s">
        <v>520</v>
      </c>
      <c r="B809" s="45">
        <v>35</v>
      </c>
      <c r="C809" s="45">
        <v>32</v>
      </c>
    </row>
    <row r="810" spans="1:3" x14ac:dyDescent="0.2">
      <c r="A810" s="16" t="s">
        <v>184</v>
      </c>
      <c r="B810" s="45">
        <v>33</v>
      </c>
      <c r="C810" s="45">
        <v>32</v>
      </c>
    </row>
    <row r="811" spans="1:3" x14ac:dyDescent="0.2">
      <c r="A811" s="16" t="s">
        <v>1893</v>
      </c>
      <c r="B811" s="45">
        <v>33</v>
      </c>
      <c r="C811" s="45">
        <v>32</v>
      </c>
    </row>
    <row r="812" spans="1:3" x14ac:dyDescent="0.2">
      <c r="A812" s="16" t="s">
        <v>3205</v>
      </c>
      <c r="B812" s="45">
        <v>32</v>
      </c>
      <c r="C812" s="45">
        <v>32</v>
      </c>
    </row>
    <row r="813" spans="1:3" x14ac:dyDescent="0.2">
      <c r="A813" s="16" t="s">
        <v>3206</v>
      </c>
      <c r="B813" s="45">
        <v>32</v>
      </c>
      <c r="C813" s="45">
        <v>32</v>
      </c>
    </row>
    <row r="814" spans="1:3" x14ac:dyDescent="0.2">
      <c r="A814" s="16" t="s">
        <v>3207</v>
      </c>
      <c r="B814" s="45">
        <v>32</v>
      </c>
      <c r="C814" s="45">
        <v>32</v>
      </c>
    </row>
    <row r="815" spans="1:3" x14ac:dyDescent="0.2">
      <c r="A815" s="16" t="s">
        <v>1035</v>
      </c>
      <c r="B815" s="45">
        <v>35</v>
      </c>
      <c r="C815" s="45">
        <v>32</v>
      </c>
    </row>
    <row r="816" spans="1:3" x14ac:dyDescent="0.2">
      <c r="A816" s="16" t="s">
        <v>1989</v>
      </c>
      <c r="B816" s="45">
        <v>45</v>
      </c>
      <c r="C816" s="45">
        <v>32</v>
      </c>
    </row>
    <row r="817" spans="1:3" x14ac:dyDescent="0.2">
      <c r="A817" s="16" t="s">
        <v>3208</v>
      </c>
      <c r="B817" s="45">
        <v>32</v>
      </c>
      <c r="C817" s="45">
        <v>32</v>
      </c>
    </row>
    <row r="818" spans="1:3" x14ac:dyDescent="0.2">
      <c r="A818" s="16" t="s">
        <v>3209</v>
      </c>
      <c r="B818" s="45">
        <v>33</v>
      </c>
      <c r="C818" s="45">
        <v>32</v>
      </c>
    </row>
    <row r="819" spans="1:3" x14ac:dyDescent="0.2">
      <c r="A819" s="16" t="s">
        <v>3210</v>
      </c>
      <c r="B819" s="45">
        <v>38</v>
      </c>
      <c r="C819" s="45">
        <v>32</v>
      </c>
    </row>
    <row r="820" spans="1:3" x14ac:dyDescent="0.2">
      <c r="A820" s="16" t="s">
        <v>1014</v>
      </c>
      <c r="B820" s="45">
        <v>82</v>
      </c>
      <c r="C820" s="45">
        <v>32</v>
      </c>
    </row>
    <row r="821" spans="1:3" x14ac:dyDescent="0.2">
      <c r="A821" s="16" t="s">
        <v>3211</v>
      </c>
      <c r="B821" s="45">
        <v>32</v>
      </c>
      <c r="C821" s="45">
        <v>32</v>
      </c>
    </row>
    <row r="822" spans="1:3" x14ac:dyDescent="0.2">
      <c r="A822" s="16" t="s">
        <v>3212</v>
      </c>
      <c r="B822" s="45">
        <v>33</v>
      </c>
      <c r="C822" s="45">
        <v>32</v>
      </c>
    </row>
    <row r="823" spans="1:3" x14ac:dyDescent="0.2">
      <c r="A823" s="16" t="s">
        <v>3213</v>
      </c>
      <c r="B823" s="45">
        <v>31</v>
      </c>
      <c r="C823" s="45">
        <v>31</v>
      </c>
    </row>
    <row r="824" spans="1:3" x14ac:dyDescent="0.2">
      <c r="A824" s="16" t="s">
        <v>3214</v>
      </c>
      <c r="B824" s="45">
        <v>31</v>
      </c>
      <c r="C824" s="45">
        <v>31</v>
      </c>
    </row>
    <row r="825" spans="1:3" x14ac:dyDescent="0.2">
      <c r="A825" s="16" t="s">
        <v>459</v>
      </c>
      <c r="B825" s="45">
        <v>289</v>
      </c>
      <c r="C825" s="45">
        <v>31</v>
      </c>
    </row>
    <row r="826" spans="1:3" x14ac:dyDescent="0.2">
      <c r="A826" s="16" t="s">
        <v>479</v>
      </c>
      <c r="B826" s="45">
        <v>31</v>
      </c>
      <c r="C826" s="45">
        <v>31</v>
      </c>
    </row>
    <row r="827" spans="1:3" x14ac:dyDescent="0.2">
      <c r="A827" s="16" t="s">
        <v>286</v>
      </c>
      <c r="B827" s="45">
        <v>31</v>
      </c>
      <c r="C827" s="45">
        <v>31</v>
      </c>
    </row>
    <row r="828" spans="1:3" x14ac:dyDescent="0.2">
      <c r="A828" s="16" t="s">
        <v>997</v>
      </c>
      <c r="B828" s="45">
        <v>32</v>
      </c>
      <c r="C828" s="45">
        <v>31</v>
      </c>
    </row>
    <row r="829" spans="1:3" x14ac:dyDescent="0.2">
      <c r="A829" s="16" t="s">
        <v>950</v>
      </c>
      <c r="B829" s="45">
        <v>49</v>
      </c>
      <c r="C829" s="45">
        <v>31</v>
      </c>
    </row>
    <row r="830" spans="1:3" x14ac:dyDescent="0.2">
      <c r="A830" s="16" t="s">
        <v>544</v>
      </c>
      <c r="B830" s="45">
        <v>31</v>
      </c>
      <c r="C830" s="45">
        <v>31</v>
      </c>
    </row>
    <row r="831" spans="1:3" x14ac:dyDescent="0.2">
      <c r="A831" s="16" t="s">
        <v>978</v>
      </c>
      <c r="B831" s="45">
        <v>42</v>
      </c>
      <c r="C831" s="45">
        <v>31</v>
      </c>
    </row>
    <row r="832" spans="1:3" x14ac:dyDescent="0.2">
      <c r="A832" s="16" t="s">
        <v>3215</v>
      </c>
      <c r="B832" s="45">
        <v>81</v>
      </c>
      <c r="C832" s="45">
        <v>31</v>
      </c>
    </row>
    <row r="833" spans="1:3" x14ac:dyDescent="0.2">
      <c r="A833" s="16" t="s">
        <v>2878</v>
      </c>
      <c r="B833" s="45">
        <v>338</v>
      </c>
      <c r="C833" s="45">
        <v>31</v>
      </c>
    </row>
    <row r="834" spans="1:3" x14ac:dyDescent="0.2">
      <c r="A834" s="16" t="s">
        <v>1980</v>
      </c>
      <c r="B834" s="45">
        <v>41</v>
      </c>
      <c r="C834" s="45">
        <v>31</v>
      </c>
    </row>
    <row r="835" spans="1:3" x14ac:dyDescent="0.2">
      <c r="A835" s="16" t="s">
        <v>573</v>
      </c>
      <c r="B835" s="45">
        <v>85</v>
      </c>
      <c r="C835" s="45">
        <v>31</v>
      </c>
    </row>
    <row r="836" spans="1:3" x14ac:dyDescent="0.2">
      <c r="A836" s="16" t="s">
        <v>1552</v>
      </c>
      <c r="B836" s="45">
        <v>35</v>
      </c>
      <c r="C836" s="45">
        <v>31</v>
      </c>
    </row>
    <row r="837" spans="1:3" x14ac:dyDescent="0.2">
      <c r="A837" s="16" t="s">
        <v>3216</v>
      </c>
      <c r="B837" s="45">
        <v>31</v>
      </c>
      <c r="C837" s="45">
        <v>31</v>
      </c>
    </row>
    <row r="838" spans="1:3" x14ac:dyDescent="0.2">
      <c r="A838" s="16" t="s">
        <v>564</v>
      </c>
      <c r="B838" s="45">
        <v>54</v>
      </c>
      <c r="C838" s="45">
        <v>31</v>
      </c>
    </row>
    <row r="839" spans="1:3" x14ac:dyDescent="0.2">
      <c r="A839" s="16" t="s">
        <v>3217</v>
      </c>
      <c r="B839" s="45">
        <v>31</v>
      </c>
      <c r="C839" s="45">
        <v>31</v>
      </c>
    </row>
    <row r="840" spans="1:3" x14ac:dyDescent="0.2">
      <c r="A840" s="16" t="s">
        <v>962</v>
      </c>
      <c r="B840" s="45">
        <v>32</v>
      </c>
      <c r="C840" s="45">
        <v>31</v>
      </c>
    </row>
    <row r="841" spans="1:3" x14ac:dyDescent="0.2">
      <c r="A841" s="16" t="s">
        <v>961</v>
      </c>
      <c r="B841" s="45">
        <v>100</v>
      </c>
      <c r="C841" s="45">
        <v>31</v>
      </c>
    </row>
    <row r="842" spans="1:3" x14ac:dyDescent="0.2">
      <c r="A842" s="16" t="s">
        <v>3218</v>
      </c>
      <c r="B842" s="45">
        <v>33</v>
      </c>
      <c r="C842" s="45">
        <v>31</v>
      </c>
    </row>
    <row r="843" spans="1:3" x14ac:dyDescent="0.2">
      <c r="A843" s="16" t="s">
        <v>2565</v>
      </c>
      <c r="B843" s="45">
        <v>31</v>
      </c>
      <c r="C843" s="45">
        <v>31</v>
      </c>
    </row>
    <row r="844" spans="1:3" x14ac:dyDescent="0.2">
      <c r="A844" s="16" t="s">
        <v>458</v>
      </c>
      <c r="B844" s="45">
        <v>46</v>
      </c>
      <c r="C844" s="45">
        <v>31</v>
      </c>
    </row>
    <row r="845" spans="1:3" x14ac:dyDescent="0.2">
      <c r="A845" s="16" t="s">
        <v>3219</v>
      </c>
      <c r="B845" s="45">
        <v>32</v>
      </c>
      <c r="C845" s="45">
        <v>31</v>
      </c>
    </row>
    <row r="846" spans="1:3" x14ac:dyDescent="0.2">
      <c r="A846" s="16" t="s">
        <v>3220</v>
      </c>
      <c r="B846" s="45">
        <v>31</v>
      </c>
      <c r="C846" s="45">
        <v>31</v>
      </c>
    </row>
    <row r="847" spans="1:3" x14ac:dyDescent="0.2">
      <c r="A847" s="16" t="s">
        <v>420</v>
      </c>
      <c r="B847" s="45">
        <v>41</v>
      </c>
      <c r="C847" s="45">
        <v>31</v>
      </c>
    </row>
    <row r="848" spans="1:3" x14ac:dyDescent="0.2">
      <c r="A848" s="16" t="s">
        <v>492</v>
      </c>
      <c r="B848" s="45">
        <v>36</v>
      </c>
      <c r="C848" s="45">
        <v>31</v>
      </c>
    </row>
    <row r="849" spans="1:3" x14ac:dyDescent="0.2">
      <c r="A849" s="16" t="s">
        <v>513</v>
      </c>
      <c r="B849" s="45">
        <v>48</v>
      </c>
      <c r="C849" s="45">
        <v>31</v>
      </c>
    </row>
    <row r="850" spans="1:3" x14ac:dyDescent="0.2">
      <c r="A850" s="16" t="s">
        <v>2222</v>
      </c>
      <c r="B850" s="45">
        <v>31</v>
      </c>
      <c r="C850" s="45">
        <v>31</v>
      </c>
    </row>
    <row r="851" spans="1:3" x14ac:dyDescent="0.2">
      <c r="A851" s="16" t="s">
        <v>1408</v>
      </c>
      <c r="B851" s="45">
        <v>76</v>
      </c>
      <c r="C851" s="45">
        <v>31</v>
      </c>
    </row>
    <row r="852" spans="1:3" x14ac:dyDescent="0.2">
      <c r="A852" s="16" t="s">
        <v>3221</v>
      </c>
      <c r="B852" s="45">
        <v>30</v>
      </c>
      <c r="C852" s="45">
        <v>30</v>
      </c>
    </row>
    <row r="853" spans="1:3" x14ac:dyDescent="0.2">
      <c r="A853" s="16" t="s">
        <v>583</v>
      </c>
      <c r="B853" s="45">
        <v>31</v>
      </c>
      <c r="C853" s="45">
        <v>30</v>
      </c>
    </row>
    <row r="854" spans="1:3" x14ac:dyDescent="0.2">
      <c r="A854" s="16" t="s">
        <v>3222</v>
      </c>
      <c r="B854" s="45">
        <v>30</v>
      </c>
      <c r="C854" s="45">
        <v>30</v>
      </c>
    </row>
    <row r="855" spans="1:3" x14ac:dyDescent="0.2">
      <c r="A855" s="16" t="s">
        <v>3223</v>
      </c>
      <c r="B855" s="45">
        <v>148</v>
      </c>
      <c r="C855" s="45">
        <v>30</v>
      </c>
    </row>
    <row r="856" spans="1:3" x14ac:dyDescent="0.2">
      <c r="A856" s="16" t="s">
        <v>1256</v>
      </c>
      <c r="B856" s="45">
        <v>30</v>
      </c>
      <c r="C856" s="45">
        <v>30</v>
      </c>
    </row>
    <row r="857" spans="1:3" x14ac:dyDescent="0.2">
      <c r="A857" s="16" t="s">
        <v>315</v>
      </c>
      <c r="B857" s="45">
        <v>62</v>
      </c>
      <c r="C857" s="45">
        <v>30</v>
      </c>
    </row>
    <row r="858" spans="1:3" x14ac:dyDescent="0.2">
      <c r="A858" s="16" t="s">
        <v>3224</v>
      </c>
      <c r="B858" s="45">
        <v>30</v>
      </c>
      <c r="C858" s="45">
        <v>30</v>
      </c>
    </row>
    <row r="859" spans="1:3" x14ac:dyDescent="0.2">
      <c r="A859" s="16" t="s">
        <v>3225</v>
      </c>
      <c r="B859" s="45">
        <v>31</v>
      </c>
      <c r="C859" s="45">
        <v>30</v>
      </c>
    </row>
    <row r="860" spans="1:3" x14ac:dyDescent="0.2">
      <c r="A860" s="16" t="s">
        <v>3226</v>
      </c>
      <c r="B860" s="45">
        <v>46</v>
      </c>
      <c r="C860" s="45">
        <v>30</v>
      </c>
    </row>
    <row r="861" spans="1:3" x14ac:dyDescent="0.2">
      <c r="A861" s="16" t="s">
        <v>3227</v>
      </c>
      <c r="B861" s="45">
        <v>30</v>
      </c>
      <c r="C861" s="45">
        <v>30</v>
      </c>
    </row>
    <row r="862" spans="1:3" x14ac:dyDescent="0.2">
      <c r="A862" s="16" t="s">
        <v>2569</v>
      </c>
      <c r="B862" s="45">
        <v>30</v>
      </c>
      <c r="C862" s="45">
        <v>30</v>
      </c>
    </row>
    <row r="863" spans="1:3" x14ac:dyDescent="0.2">
      <c r="A863" s="16" t="s">
        <v>1016</v>
      </c>
      <c r="B863" s="45">
        <v>31</v>
      </c>
      <c r="C863" s="45">
        <v>30</v>
      </c>
    </row>
    <row r="864" spans="1:3" x14ac:dyDescent="0.2">
      <c r="A864" s="16" t="s">
        <v>1231</v>
      </c>
      <c r="B864" s="45">
        <v>30</v>
      </c>
      <c r="C864" s="45">
        <v>30</v>
      </c>
    </row>
    <row r="865" spans="1:3" x14ac:dyDescent="0.2">
      <c r="A865" s="16" t="s">
        <v>3228</v>
      </c>
      <c r="B865" s="45">
        <v>31</v>
      </c>
      <c r="C865" s="45">
        <v>30</v>
      </c>
    </row>
    <row r="866" spans="1:3" x14ac:dyDescent="0.2">
      <c r="A866" s="16" t="s">
        <v>2997</v>
      </c>
      <c r="B866" s="45">
        <v>54</v>
      </c>
      <c r="C866" s="45">
        <v>30</v>
      </c>
    </row>
    <row r="867" spans="1:3" x14ac:dyDescent="0.2">
      <c r="A867" s="16" t="s">
        <v>822</v>
      </c>
      <c r="B867" s="45">
        <v>32</v>
      </c>
      <c r="C867" s="45">
        <v>30</v>
      </c>
    </row>
    <row r="868" spans="1:3" x14ac:dyDescent="0.2">
      <c r="A868" s="16" t="s">
        <v>637</v>
      </c>
      <c r="B868" s="45">
        <v>30</v>
      </c>
      <c r="C868" s="45">
        <v>30</v>
      </c>
    </row>
    <row r="869" spans="1:3" x14ac:dyDescent="0.2">
      <c r="A869" s="16" t="s">
        <v>817</v>
      </c>
      <c r="B869" s="45">
        <v>32</v>
      </c>
      <c r="C869" s="45">
        <v>30</v>
      </c>
    </row>
    <row r="870" spans="1:3" x14ac:dyDescent="0.2">
      <c r="A870" s="16" t="s">
        <v>1574</v>
      </c>
      <c r="B870" s="45">
        <v>43</v>
      </c>
      <c r="C870" s="45">
        <v>30</v>
      </c>
    </row>
    <row r="871" spans="1:3" x14ac:dyDescent="0.2">
      <c r="A871" s="16" t="s">
        <v>350</v>
      </c>
      <c r="B871" s="45">
        <v>50</v>
      </c>
      <c r="C871" s="45">
        <v>30</v>
      </c>
    </row>
    <row r="872" spans="1:3" x14ac:dyDescent="0.2">
      <c r="A872" s="16" t="s">
        <v>3229</v>
      </c>
      <c r="B872" s="45">
        <v>30</v>
      </c>
      <c r="C872" s="45">
        <v>30</v>
      </c>
    </row>
    <row r="873" spans="1:3" x14ac:dyDescent="0.2">
      <c r="A873" s="16" t="s">
        <v>3230</v>
      </c>
      <c r="B873" s="45">
        <v>30</v>
      </c>
      <c r="C873" s="45">
        <v>30</v>
      </c>
    </row>
    <row r="874" spans="1:3" x14ac:dyDescent="0.2">
      <c r="A874" s="16" t="s">
        <v>3231</v>
      </c>
      <c r="B874" s="45">
        <v>32</v>
      </c>
      <c r="C874" s="45">
        <v>30</v>
      </c>
    </row>
    <row r="875" spans="1:3" x14ac:dyDescent="0.2">
      <c r="A875" s="16" t="s">
        <v>2221</v>
      </c>
      <c r="B875" s="45">
        <v>35</v>
      </c>
      <c r="C875" s="45">
        <v>30</v>
      </c>
    </row>
    <row r="876" spans="1:3" x14ac:dyDescent="0.2">
      <c r="A876" s="16" t="s">
        <v>2622</v>
      </c>
      <c r="B876" s="45">
        <v>115</v>
      </c>
      <c r="C876" s="45">
        <v>30</v>
      </c>
    </row>
    <row r="877" spans="1:3" x14ac:dyDescent="0.2">
      <c r="A877" s="16" t="s">
        <v>3232</v>
      </c>
      <c r="B877" s="45">
        <v>30</v>
      </c>
      <c r="C877" s="45">
        <v>30</v>
      </c>
    </row>
    <row r="878" spans="1:3" x14ac:dyDescent="0.2">
      <c r="A878" s="16" t="s">
        <v>883</v>
      </c>
      <c r="B878" s="45">
        <v>41</v>
      </c>
      <c r="C878" s="45">
        <v>30</v>
      </c>
    </row>
    <row r="879" spans="1:3" x14ac:dyDescent="0.2">
      <c r="A879" s="16" t="s">
        <v>3017</v>
      </c>
      <c r="B879" s="45">
        <v>69</v>
      </c>
      <c r="C879" s="45">
        <v>30</v>
      </c>
    </row>
    <row r="880" spans="1:3" x14ac:dyDescent="0.2">
      <c r="A880" s="16" t="s">
        <v>1713</v>
      </c>
      <c r="B880" s="45">
        <v>42</v>
      </c>
      <c r="C880" s="45">
        <v>30</v>
      </c>
    </row>
    <row r="881" spans="1:3" x14ac:dyDescent="0.2">
      <c r="A881" s="16" t="s">
        <v>3233</v>
      </c>
      <c r="B881" s="45">
        <v>32</v>
      </c>
      <c r="C881" s="45">
        <v>30</v>
      </c>
    </row>
    <row r="882" spans="1:3" x14ac:dyDescent="0.2">
      <c r="A882" s="16" t="s">
        <v>273</v>
      </c>
      <c r="B882" s="45">
        <v>45</v>
      </c>
      <c r="C882" s="45">
        <v>30</v>
      </c>
    </row>
    <row r="883" spans="1:3" x14ac:dyDescent="0.2">
      <c r="A883" s="16" t="s">
        <v>1748</v>
      </c>
      <c r="B883" s="45">
        <v>34</v>
      </c>
      <c r="C883" s="45">
        <v>30</v>
      </c>
    </row>
    <row r="884" spans="1:3" x14ac:dyDescent="0.2">
      <c r="A884" s="16" t="s">
        <v>284</v>
      </c>
      <c r="B884" s="45">
        <v>34</v>
      </c>
      <c r="C884" s="45">
        <v>30</v>
      </c>
    </row>
    <row r="885" spans="1:3" x14ac:dyDescent="0.2">
      <c r="A885" s="16" t="s">
        <v>3234</v>
      </c>
      <c r="B885" s="45">
        <v>42</v>
      </c>
      <c r="C885" s="45">
        <v>30</v>
      </c>
    </row>
    <row r="886" spans="1:3" x14ac:dyDescent="0.2">
      <c r="A886" s="16" t="s">
        <v>3235</v>
      </c>
      <c r="B886" s="45">
        <v>49</v>
      </c>
      <c r="C886" s="45">
        <v>30</v>
      </c>
    </row>
    <row r="887" spans="1:3" x14ac:dyDescent="0.2">
      <c r="A887" s="16" t="s">
        <v>1431</v>
      </c>
      <c r="B887" s="45">
        <v>36</v>
      </c>
      <c r="C887" s="45">
        <v>30</v>
      </c>
    </row>
    <row r="888" spans="1:3" x14ac:dyDescent="0.2">
      <c r="A888" s="16" t="s">
        <v>2753</v>
      </c>
      <c r="B888" s="45">
        <v>38</v>
      </c>
      <c r="C888" s="45">
        <v>30</v>
      </c>
    </row>
    <row r="889" spans="1:3" x14ac:dyDescent="0.2">
      <c r="A889" s="16" t="s">
        <v>532</v>
      </c>
      <c r="B889" s="45">
        <v>35</v>
      </c>
      <c r="C889" s="45">
        <v>30</v>
      </c>
    </row>
    <row r="890" spans="1:3" x14ac:dyDescent="0.2">
      <c r="A890" s="16" t="s">
        <v>3236</v>
      </c>
      <c r="B890" s="45">
        <v>30</v>
      </c>
      <c r="C890" s="45">
        <v>30</v>
      </c>
    </row>
    <row r="891" spans="1:3" x14ac:dyDescent="0.2">
      <c r="A891" s="16" t="s">
        <v>329</v>
      </c>
      <c r="B891" s="45">
        <v>52</v>
      </c>
      <c r="C891" s="45">
        <v>30</v>
      </c>
    </row>
    <row r="892" spans="1:3" x14ac:dyDescent="0.2">
      <c r="A892" s="16" t="s">
        <v>2527</v>
      </c>
      <c r="B892" s="45">
        <v>30</v>
      </c>
      <c r="C892" s="45">
        <v>30</v>
      </c>
    </row>
    <row r="893" spans="1:3" x14ac:dyDescent="0.2">
      <c r="A893" s="16" t="s">
        <v>3237</v>
      </c>
      <c r="B893" s="45">
        <v>30</v>
      </c>
      <c r="C893" s="45">
        <v>30</v>
      </c>
    </row>
    <row r="894" spans="1:3" x14ac:dyDescent="0.2">
      <c r="A894" s="16" t="s">
        <v>3238</v>
      </c>
      <c r="B894" s="45">
        <v>45</v>
      </c>
      <c r="C894" s="45">
        <v>30</v>
      </c>
    </row>
    <row r="895" spans="1:3" x14ac:dyDescent="0.2">
      <c r="A895" s="16" t="s">
        <v>519</v>
      </c>
      <c r="B895" s="45">
        <v>60</v>
      </c>
      <c r="C895" s="45">
        <v>29</v>
      </c>
    </row>
    <row r="896" spans="1:3" x14ac:dyDescent="0.2">
      <c r="A896" s="16" t="s">
        <v>932</v>
      </c>
      <c r="B896" s="45">
        <v>53</v>
      </c>
      <c r="C896" s="45">
        <v>29</v>
      </c>
    </row>
    <row r="897" spans="1:3" x14ac:dyDescent="0.2">
      <c r="A897" s="16" t="s">
        <v>1609</v>
      </c>
      <c r="B897" s="45">
        <v>33</v>
      </c>
      <c r="C897" s="45">
        <v>29</v>
      </c>
    </row>
    <row r="898" spans="1:3" x14ac:dyDescent="0.2">
      <c r="A898" s="16" t="s">
        <v>3239</v>
      </c>
      <c r="B898" s="45">
        <v>29</v>
      </c>
      <c r="C898" s="45">
        <v>29</v>
      </c>
    </row>
    <row r="899" spans="1:3" x14ac:dyDescent="0.2">
      <c r="A899" s="16" t="s">
        <v>3240</v>
      </c>
      <c r="B899" s="45">
        <v>29</v>
      </c>
      <c r="C899" s="45">
        <v>29</v>
      </c>
    </row>
    <row r="900" spans="1:3" x14ac:dyDescent="0.2">
      <c r="A900" s="16" t="s">
        <v>1320</v>
      </c>
      <c r="B900" s="45">
        <v>29</v>
      </c>
      <c r="C900" s="45">
        <v>29</v>
      </c>
    </row>
    <row r="901" spans="1:3" x14ac:dyDescent="0.2">
      <c r="A901" s="16" t="s">
        <v>2673</v>
      </c>
      <c r="B901" s="45">
        <v>107</v>
      </c>
      <c r="C901" s="45">
        <v>29</v>
      </c>
    </row>
    <row r="902" spans="1:3" x14ac:dyDescent="0.2">
      <c r="A902" s="16" t="s">
        <v>3241</v>
      </c>
      <c r="B902" s="45">
        <v>34</v>
      </c>
      <c r="C902" s="45">
        <v>29</v>
      </c>
    </row>
    <row r="903" spans="1:3" x14ac:dyDescent="0.2">
      <c r="A903" s="16" t="s">
        <v>1068</v>
      </c>
      <c r="B903" s="45">
        <v>40</v>
      </c>
      <c r="C903" s="45">
        <v>29</v>
      </c>
    </row>
    <row r="904" spans="1:3" x14ac:dyDescent="0.2">
      <c r="A904" s="16" t="s">
        <v>3242</v>
      </c>
      <c r="B904" s="45">
        <v>32</v>
      </c>
      <c r="C904" s="45">
        <v>29</v>
      </c>
    </row>
    <row r="905" spans="1:3" x14ac:dyDescent="0.2">
      <c r="A905" s="16" t="s">
        <v>1273</v>
      </c>
      <c r="B905" s="45">
        <v>40</v>
      </c>
      <c r="C905" s="45">
        <v>29</v>
      </c>
    </row>
    <row r="906" spans="1:3" x14ac:dyDescent="0.2">
      <c r="A906" s="16" t="s">
        <v>3243</v>
      </c>
      <c r="B906" s="45">
        <v>33</v>
      </c>
      <c r="C906" s="45">
        <v>29</v>
      </c>
    </row>
    <row r="907" spans="1:3" x14ac:dyDescent="0.2">
      <c r="A907" s="16" t="s">
        <v>3244</v>
      </c>
      <c r="B907" s="45">
        <v>57</v>
      </c>
      <c r="C907" s="45">
        <v>29</v>
      </c>
    </row>
    <row r="908" spans="1:3" x14ac:dyDescent="0.2">
      <c r="A908" s="16" t="s">
        <v>1501</v>
      </c>
      <c r="B908" s="45">
        <v>31</v>
      </c>
      <c r="C908" s="45">
        <v>29</v>
      </c>
    </row>
    <row r="909" spans="1:3" x14ac:dyDescent="0.2">
      <c r="A909" s="16" t="s">
        <v>741</v>
      </c>
      <c r="B909" s="45">
        <v>164</v>
      </c>
      <c r="C909" s="45">
        <v>29</v>
      </c>
    </row>
    <row r="910" spans="1:3" x14ac:dyDescent="0.2">
      <c r="A910" s="16" t="s">
        <v>726</v>
      </c>
      <c r="B910" s="45">
        <v>53</v>
      </c>
      <c r="C910" s="45">
        <v>29</v>
      </c>
    </row>
    <row r="911" spans="1:3" x14ac:dyDescent="0.2">
      <c r="A911" s="16" t="s">
        <v>1809</v>
      </c>
      <c r="B911" s="45">
        <v>259</v>
      </c>
      <c r="C911" s="45">
        <v>29</v>
      </c>
    </row>
    <row r="912" spans="1:3" x14ac:dyDescent="0.2">
      <c r="A912" s="16" t="s">
        <v>1687</v>
      </c>
      <c r="B912" s="45">
        <v>29</v>
      </c>
      <c r="C912" s="45">
        <v>29</v>
      </c>
    </row>
    <row r="913" spans="1:3" x14ac:dyDescent="0.2">
      <c r="A913" s="16" t="s">
        <v>842</v>
      </c>
      <c r="B913" s="45">
        <v>29</v>
      </c>
      <c r="C913" s="45">
        <v>29</v>
      </c>
    </row>
    <row r="914" spans="1:3" x14ac:dyDescent="0.2">
      <c r="A914" s="16" t="s">
        <v>371</v>
      </c>
      <c r="B914" s="45">
        <v>59</v>
      </c>
      <c r="C914" s="45">
        <v>29</v>
      </c>
    </row>
    <row r="915" spans="1:3" x14ac:dyDescent="0.2">
      <c r="A915" s="16" t="s">
        <v>818</v>
      </c>
      <c r="B915" s="45">
        <v>36</v>
      </c>
      <c r="C915" s="45">
        <v>29</v>
      </c>
    </row>
    <row r="916" spans="1:3" x14ac:dyDescent="0.2">
      <c r="A916" s="16" t="s">
        <v>3245</v>
      </c>
      <c r="B916" s="45">
        <v>59</v>
      </c>
      <c r="C916" s="45">
        <v>29</v>
      </c>
    </row>
    <row r="917" spans="1:3" x14ac:dyDescent="0.2">
      <c r="A917" s="16" t="s">
        <v>2454</v>
      </c>
      <c r="B917" s="45">
        <v>29</v>
      </c>
      <c r="C917" s="45">
        <v>29</v>
      </c>
    </row>
    <row r="918" spans="1:3" x14ac:dyDescent="0.2">
      <c r="A918" s="34" t="s">
        <v>596</v>
      </c>
      <c r="B918" s="45">
        <v>29</v>
      </c>
      <c r="C918" s="45">
        <v>29</v>
      </c>
    </row>
    <row r="919" spans="1:3" x14ac:dyDescent="0.2">
      <c r="A919" s="16" t="s">
        <v>3246</v>
      </c>
      <c r="B919" s="45">
        <v>42</v>
      </c>
      <c r="C919" s="45">
        <v>29</v>
      </c>
    </row>
    <row r="920" spans="1:3" x14ac:dyDescent="0.2">
      <c r="A920" s="16" t="s">
        <v>1532</v>
      </c>
      <c r="B920" s="45">
        <v>29</v>
      </c>
      <c r="C920" s="45">
        <v>29</v>
      </c>
    </row>
    <row r="921" spans="1:3" x14ac:dyDescent="0.2">
      <c r="A921" s="16" t="s">
        <v>1421</v>
      </c>
      <c r="B921" s="45">
        <v>30</v>
      </c>
      <c r="C921" s="45">
        <v>29</v>
      </c>
    </row>
    <row r="922" spans="1:3" x14ac:dyDescent="0.2">
      <c r="A922" s="16" t="s">
        <v>338</v>
      </c>
      <c r="B922" s="45">
        <v>196</v>
      </c>
      <c r="C922" s="45">
        <v>29</v>
      </c>
    </row>
    <row r="923" spans="1:3" x14ac:dyDescent="0.2">
      <c r="A923" s="16" t="s">
        <v>469</v>
      </c>
      <c r="B923" s="45">
        <v>33</v>
      </c>
      <c r="C923" s="45">
        <v>29</v>
      </c>
    </row>
    <row r="924" spans="1:3" x14ac:dyDescent="0.2">
      <c r="A924" s="16" t="s">
        <v>1468</v>
      </c>
      <c r="B924" s="45">
        <v>30</v>
      </c>
      <c r="C924" s="45">
        <v>29</v>
      </c>
    </row>
    <row r="925" spans="1:3" x14ac:dyDescent="0.2">
      <c r="A925" s="16" t="s">
        <v>2658</v>
      </c>
      <c r="B925" s="45">
        <v>28</v>
      </c>
      <c r="C925" s="45">
        <v>28</v>
      </c>
    </row>
    <row r="926" spans="1:3" x14ac:dyDescent="0.2">
      <c r="A926" s="16" t="s">
        <v>3247</v>
      </c>
      <c r="B926" s="45">
        <v>45</v>
      </c>
      <c r="C926" s="45">
        <v>28</v>
      </c>
    </row>
    <row r="927" spans="1:3" x14ac:dyDescent="0.2">
      <c r="A927" s="16" t="s">
        <v>3248</v>
      </c>
      <c r="B927" s="45">
        <v>37</v>
      </c>
      <c r="C927" s="45">
        <v>28</v>
      </c>
    </row>
    <row r="928" spans="1:3" x14ac:dyDescent="0.2">
      <c r="A928" s="16" t="s">
        <v>3249</v>
      </c>
      <c r="B928" s="45">
        <v>28</v>
      </c>
      <c r="C928" s="45">
        <v>28</v>
      </c>
    </row>
    <row r="929" spans="1:3" x14ac:dyDescent="0.2">
      <c r="A929" s="16" t="s">
        <v>3250</v>
      </c>
      <c r="B929" s="45">
        <v>33</v>
      </c>
      <c r="C929" s="45">
        <v>28</v>
      </c>
    </row>
    <row r="930" spans="1:3" x14ac:dyDescent="0.2">
      <c r="A930" s="16" t="s">
        <v>1355</v>
      </c>
      <c r="B930" s="45">
        <v>28</v>
      </c>
      <c r="C930" s="45">
        <v>28</v>
      </c>
    </row>
    <row r="931" spans="1:3" x14ac:dyDescent="0.2">
      <c r="A931" s="16" t="s">
        <v>936</v>
      </c>
      <c r="B931" s="45">
        <v>37</v>
      </c>
      <c r="C931" s="45">
        <v>28</v>
      </c>
    </row>
    <row r="932" spans="1:3" x14ac:dyDescent="0.2">
      <c r="A932" s="16" t="s">
        <v>1635</v>
      </c>
      <c r="B932" s="45">
        <v>58</v>
      </c>
      <c r="C932" s="45">
        <v>28</v>
      </c>
    </row>
    <row r="933" spans="1:3" x14ac:dyDescent="0.2">
      <c r="A933" s="16" t="s">
        <v>3251</v>
      </c>
      <c r="B933" s="45">
        <v>29</v>
      </c>
      <c r="C933" s="45">
        <v>28</v>
      </c>
    </row>
    <row r="934" spans="1:3" x14ac:dyDescent="0.2">
      <c r="A934" s="16" t="s">
        <v>3252</v>
      </c>
      <c r="B934" s="45">
        <v>81</v>
      </c>
      <c r="C934" s="45">
        <v>28</v>
      </c>
    </row>
    <row r="935" spans="1:3" x14ac:dyDescent="0.2">
      <c r="A935" s="16" t="s">
        <v>1933</v>
      </c>
      <c r="B935" s="45">
        <v>28</v>
      </c>
      <c r="C935" s="45">
        <v>28</v>
      </c>
    </row>
    <row r="936" spans="1:3" x14ac:dyDescent="0.2">
      <c r="A936" s="16" t="s">
        <v>2384</v>
      </c>
      <c r="B936" s="45">
        <v>28</v>
      </c>
      <c r="C936" s="45">
        <v>28</v>
      </c>
    </row>
    <row r="937" spans="1:3" x14ac:dyDescent="0.2">
      <c r="A937" s="16" t="s">
        <v>3253</v>
      </c>
      <c r="B937" s="45">
        <v>28</v>
      </c>
      <c r="C937" s="45">
        <v>28</v>
      </c>
    </row>
    <row r="938" spans="1:3" x14ac:dyDescent="0.2">
      <c r="A938" s="16" t="s">
        <v>1165</v>
      </c>
      <c r="B938" s="45">
        <v>28</v>
      </c>
      <c r="C938" s="45">
        <v>28</v>
      </c>
    </row>
    <row r="939" spans="1:3" x14ac:dyDescent="0.2">
      <c r="A939" s="16" t="s">
        <v>412</v>
      </c>
      <c r="B939" s="45">
        <v>32</v>
      </c>
      <c r="C939" s="45">
        <v>28</v>
      </c>
    </row>
    <row r="940" spans="1:3" x14ac:dyDescent="0.2">
      <c r="A940" s="16" t="s">
        <v>3254</v>
      </c>
      <c r="B940" s="45">
        <v>28</v>
      </c>
      <c r="C940" s="45">
        <v>28</v>
      </c>
    </row>
    <row r="941" spans="1:3" x14ac:dyDescent="0.2">
      <c r="A941" s="16" t="s">
        <v>590</v>
      </c>
      <c r="B941" s="45">
        <v>50</v>
      </c>
      <c r="C941" s="45">
        <v>28</v>
      </c>
    </row>
    <row r="942" spans="1:3" x14ac:dyDescent="0.2">
      <c r="A942" s="16" t="s">
        <v>141</v>
      </c>
      <c r="B942" s="45">
        <v>31</v>
      </c>
      <c r="C942" s="45">
        <v>28</v>
      </c>
    </row>
    <row r="943" spans="1:3" x14ac:dyDescent="0.2">
      <c r="A943" s="16" t="s">
        <v>402</v>
      </c>
      <c r="B943" s="45">
        <v>50</v>
      </c>
      <c r="C943" s="45">
        <v>28</v>
      </c>
    </row>
    <row r="944" spans="1:3" x14ac:dyDescent="0.2">
      <c r="A944" s="16" t="s">
        <v>3255</v>
      </c>
      <c r="B944" s="45">
        <v>28</v>
      </c>
      <c r="C944" s="45">
        <v>28</v>
      </c>
    </row>
    <row r="945" spans="1:3" x14ac:dyDescent="0.2">
      <c r="A945" s="16" t="s">
        <v>3256</v>
      </c>
      <c r="B945" s="45">
        <v>53</v>
      </c>
      <c r="C945" s="45">
        <v>28</v>
      </c>
    </row>
    <row r="946" spans="1:3" x14ac:dyDescent="0.2">
      <c r="A946" s="16" t="s">
        <v>1667</v>
      </c>
      <c r="B946" s="45">
        <v>50</v>
      </c>
      <c r="C946" s="45">
        <v>28</v>
      </c>
    </row>
    <row r="947" spans="1:3" x14ac:dyDescent="0.2">
      <c r="A947" s="16" t="s">
        <v>1248</v>
      </c>
      <c r="B947" s="45">
        <v>28</v>
      </c>
      <c r="C947" s="45">
        <v>28</v>
      </c>
    </row>
    <row r="948" spans="1:3" x14ac:dyDescent="0.2">
      <c r="A948" s="16" t="s">
        <v>3257</v>
      </c>
      <c r="B948" s="45">
        <v>28</v>
      </c>
      <c r="C948" s="45">
        <v>28</v>
      </c>
    </row>
    <row r="949" spans="1:3" x14ac:dyDescent="0.2">
      <c r="A949" s="16">
        <v>1099</v>
      </c>
      <c r="B949" s="45">
        <v>30</v>
      </c>
      <c r="C949" s="45">
        <v>28</v>
      </c>
    </row>
    <row r="950" spans="1:3" x14ac:dyDescent="0.2">
      <c r="A950" s="16" t="s">
        <v>3258</v>
      </c>
      <c r="B950" s="45">
        <v>71</v>
      </c>
      <c r="C950" s="45">
        <v>28</v>
      </c>
    </row>
    <row r="951" spans="1:3" x14ac:dyDescent="0.2">
      <c r="A951" s="16" t="s">
        <v>3259</v>
      </c>
      <c r="B951" s="45">
        <v>28</v>
      </c>
      <c r="C951" s="45">
        <v>28</v>
      </c>
    </row>
    <row r="952" spans="1:3" x14ac:dyDescent="0.2">
      <c r="A952" s="16" t="s">
        <v>2022</v>
      </c>
      <c r="B952" s="45">
        <v>28</v>
      </c>
      <c r="C952" s="45">
        <v>28</v>
      </c>
    </row>
    <row r="953" spans="1:3" x14ac:dyDescent="0.2">
      <c r="A953" s="16" t="s">
        <v>3260</v>
      </c>
      <c r="B953" s="45">
        <v>30</v>
      </c>
      <c r="C953" s="45">
        <v>28</v>
      </c>
    </row>
    <row r="954" spans="1:3" x14ac:dyDescent="0.2">
      <c r="A954" s="16" t="s">
        <v>44</v>
      </c>
      <c r="B954" s="45">
        <v>30</v>
      </c>
      <c r="C954" s="45">
        <v>28</v>
      </c>
    </row>
    <row r="955" spans="1:3" x14ac:dyDescent="0.2">
      <c r="A955" s="16" t="s">
        <v>2322</v>
      </c>
      <c r="B955" s="45">
        <v>28</v>
      </c>
      <c r="C955" s="45">
        <v>28</v>
      </c>
    </row>
    <row r="956" spans="1:3" x14ac:dyDescent="0.2">
      <c r="A956" s="16" t="s">
        <v>3261</v>
      </c>
      <c r="B956" s="45">
        <v>28</v>
      </c>
      <c r="C956" s="45">
        <v>28</v>
      </c>
    </row>
    <row r="957" spans="1:3" x14ac:dyDescent="0.2">
      <c r="A957" s="16" t="s">
        <v>3262</v>
      </c>
      <c r="B957" s="45">
        <v>28</v>
      </c>
      <c r="C957" s="45">
        <v>28</v>
      </c>
    </row>
    <row r="958" spans="1:3" x14ac:dyDescent="0.2">
      <c r="A958" s="16" t="s">
        <v>1652</v>
      </c>
      <c r="B958" s="45">
        <v>28</v>
      </c>
      <c r="C958" s="45">
        <v>28</v>
      </c>
    </row>
    <row r="959" spans="1:3" x14ac:dyDescent="0.2">
      <c r="A959" s="16" t="s">
        <v>623</v>
      </c>
      <c r="B959" s="45">
        <v>28</v>
      </c>
      <c r="C959" s="45">
        <v>28</v>
      </c>
    </row>
    <row r="960" spans="1:3" x14ac:dyDescent="0.2">
      <c r="A960" s="16" t="s">
        <v>567</v>
      </c>
      <c r="B960" s="45">
        <v>28</v>
      </c>
      <c r="C960" s="45">
        <v>28</v>
      </c>
    </row>
    <row r="961" spans="1:3" x14ac:dyDescent="0.2">
      <c r="A961" s="16" t="s">
        <v>3263</v>
      </c>
      <c r="B961" s="45">
        <v>27</v>
      </c>
      <c r="C961" s="45">
        <v>27</v>
      </c>
    </row>
    <row r="962" spans="1:3" x14ac:dyDescent="0.2">
      <c r="A962" s="16" t="s">
        <v>3264</v>
      </c>
      <c r="B962" s="45">
        <v>27</v>
      </c>
      <c r="C962" s="45">
        <v>27</v>
      </c>
    </row>
    <row r="963" spans="1:3" x14ac:dyDescent="0.2">
      <c r="A963" s="16" t="s">
        <v>2028</v>
      </c>
      <c r="B963" s="45">
        <v>222</v>
      </c>
      <c r="C963" s="45">
        <v>27</v>
      </c>
    </row>
    <row r="964" spans="1:3" x14ac:dyDescent="0.2">
      <c r="A964" s="16" t="s">
        <v>1358</v>
      </c>
      <c r="B964" s="45">
        <v>27</v>
      </c>
      <c r="C964" s="45">
        <v>27</v>
      </c>
    </row>
    <row r="965" spans="1:3" x14ac:dyDescent="0.2">
      <c r="A965" s="16" t="s">
        <v>1183</v>
      </c>
      <c r="B965" s="45">
        <v>32</v>
      </c>
      <c r="C965" s="45">
        <v>27</v>
      </c>
    </row>
    <row r="966" spans="1:3" x14ac:dyDescent="0.2">
      <c r="A966" s="16" t="s">
        <v>3265</v>
      </c>
      <c r="B966" s="45">
        <v>27</v>
      </c>
      <c r="C966" s="45">
        <v>27</v>
      </c>
    </row>
    <row r="967" spans="1:3" x14ac:dyDescent="0.2">
      <c r="A967" s="16" t="s">
        <v>3266</v>
      </c>
      <c r="B967" s="45">
        <v>27</v>
      </c>
      <c r="C967" s="45">
        <v>27</v>
      </c>
    </row>
    <row r="968" spans="1:3" x14ac:dyDescent="0.2">
      <c r="A968" s="16" t="s">
        <v>617</v>
      </c>
      <c r="B968" s="45">
        <v>32</v>
      </c>
      <c r="C968" s="45">
        <v>27</v>
      </c>
    </row>
    <row r="969" spans="1:3" x14ac:dyDescent="0.2">
      <c r="A969" s="16" t="s">
        <v>2780</v>
      </c>
      <c r="B969" s="45">
        <v>27</v>
      </c>
      <c r="C969" s="45">
        <v>27</v>
      </c>
    </row>
    <row r="970" spans="1:3" x14ac:dyDescent="0.2">
      <c r="A970" s="16" t="s">
        <v>2790</v>
      </c>
      <c r="B970" s="45">
        <v>27</v>
      </c>
      <c r="C970" s="45">
        <v>27</v>
      </c>
    </row>
    <row r="971" spans="1:3" x14ac:dyDescent="0.2">
      <c r="A971" s="16" t="s">
        <v>3267</v>
      </c>
      <c r="B971" s="45">
        <v>27</v>
      </c>
      <c r="C971" s="45">
        <v>27</v>
      </c>
    </row>
    <row r="972" spans="1:3" x14ac:dyDescent="0.2">
      <c r="A972" s="16" t="s">
        <v>1275</v>
      </c>
      <c r="B972" s="45">
        <v>32</v>
      </c>
      <c r="C972" s="45">
        <v>27</v>
      </c>
    </row>
    <row r="973" spans="1:3" x14ac:dyDescent="0.2">
      <c r="A973" s="16" t="s">
        <v>875</v>
      </c>
      <c r="B973" s="45">
        <v>35</v>
      </c>
      <c r="C973" s="45">
        <v>27</v>
      </c>
    </row>
    <row r="974" spans="1:3" x14ac:dyDescent="0.2">
      <c r="A974" s="16" t="s">
        <v>1170</v>
      </c>
      <c r="B974" s="45">
        <v>30</v>
      </c>
      <c r="C974" s="45">
        <v>27</v>
      </c>
    </row>
    <row r="975" spans="1:3" x14ac:dyDescent="0.2">
      <c r="A975" s="16" t="s">
        <v>2136</v>
      </c>
      <c r="B975" s="45">
        <v>27</v>
      </c>
      <c r="C975" s="45">
        <v>27</v>
      </c>
    </row>
    <row r="976" spans="1:3" x14ac:dyDescent="0.2">
      <c r="A976" s="16" t="s">
        <v>3268</v>
      </c>
      <c r="B976" s="45">
        <v>27</v>
      </c>
      <c r="C976" s="45">
        <v>27</v>
      </c>
    </row>
    <row r="977" spans="1:3" x14ac:dyDescent="0.2">
      <c r="A977" s="16" t="s">
        <v>1245</v>
      </c>
      <c r="B977" s="45">
        <v>29</v>
      </c>
      <c r="C977" s="45">
        <v>27</v>
      </c>
    </row>
    <row r="978" spans="1:3" x14ac:dyDescent="0.2">
      <c r="A978" s="16" t="s">
        <v>3269</v>
      </c>
      <c r="B978" s="45">
        <v>27</v>
      </c>
      <c r="C978" s="45">
        <v>27</v>
      </c>
    </row>
    <row r="979" spans="1:3" x14ac:dyDescent="0.2">
      <c r="A979" s="16" t="s">
        <v>2864</v>
      </c>
      <c r="B979" s="45">
        <v>28</v>
      </c>
      <c r="C979" s="45">
        <v>27</v>
      </c>
    </row>
    <row r="980" spans="1:3" x14ac:dyDescent="0.2">
      <c r="A980" s="16" t="s">
        <v>638</v>
      </c>
      <c r="B980" s="45">
        <v>28</v>
      </c>
      <c r="C980" s="45">
        <v>27</v>
      </c>
    </row>
    <row r="981" spans="1:3" x14ac:dyDescent="0.2">
      <c r="A981" s="16" t="s">
        <v>2041</v>
      </c>
      <c r="B981" s="45">
        <v>27</v>
      </c>
      <c r="C981" s="45">
        <v>27</v>
      </c>
    </row>
    <row r="982" spans="1:3" x14ac:dyDescent="0.2">
      <c r="A982" s="16" t="s">
        <v>3270</v>
      </c>
      <c r="B982" s="45">
        <v>27</v>
      </c>
      <c r="C982" s="45">
        <v>27</v>
      </c>
    </row>
    <row r="983" spans="1:3" x14ac:dyDescent="0.2">
      <c r="A983" s="16" t="s">
        <v>3271</v>
      </c>
      <c r="B983" s="45">
        <v>27</v>
      </c>
      <c r="C983" s="45">
        <v>27</v>
      </c>
    </row>
    <row r="984" spans="1:3" x14ac:dyDescent="0.2">
      <c r="A984" s="16" t="s">
        <v>1208</v>
      </c>
      <c r="B984" s="45">
        <v>27</v>
      </c>
      <c r="C984" s="45">
        <v>27</v>
      </c>
    </row>
    <row r="985" spans="1:3" x14ac:dyDescent="0.2">
      <c r="A985" s="16" t="s">
        <v>1848</v>
      </c>
      <c r="B985" s="45">
        <v>29</v>
      </c>
      <c r="C985" s="45">
        <v>27</v>
      </c>
    </row>
    <row r="986" spans="1:3" x14ac:dyDescent="0.2">
      <c r="A986" s="16" t="s">
        <v>3272</v>
      </c>
      <c r="B986" s="45">
        <v>57</v>
      </c>
      <c r="C986" s="45">
        <v>27</v>
      </c>
    </row>
    <row r="987" spans="1:3" x14ac:dyDescent="0.2">
      <c r="A987" s="16" t="s">
        <v>1640</v>
      </c>
      <c r="B987" s="45">
        <v>47</v>
      </c>
      <c r="C987" s="45">
        <v>27</v>
      </c>
    </row>
    <row r="988" spans="1:3" x14ac:dyDescent="0.2">
      <c r="A988" s="16" t="s">
        <v>3273</v>
      </c>
      <c r="B988" s="45">
        <v>27</v>
      </c>
      <c r="C988" s="45">
        <v>27</v>
      </c>
    </row>
    <row r="989" spans="1:3" x14ac:dyDescent="0.2">
      <c r="A989" s="16">
        <v>941</v>
      </c>
      <c r="B989" s="45">
        <v>27</v>
      </c>
      <c r="C989" s="45">
        <v>27</v>
      </c>
    </row>
    <row r="990" spans="1:3" x14ac:dyDescent="0.2">
      <c r="A990" s="16" t="s">
        <v>1519</v>
      </c>
      <c r="B990" s="45">
        <v>100</v>
      </c>
      <c r="C990" s="45">
        <v>27</v>
      </c>
    </row>
    <row r="991" spans="1:3" x14ac:dyDescent="0.2">
      <c r="A991" s="16" t="s">
        <v>2324</v>
      </c>
      <c r="B991" s="45">
        <v>27</v>
      </c>
      <c r="C991" s="45">
        <v>27</v>
      </c>
    </row>
    <row r="992" spans="1:3" x14ac:dyDescent="0.2">
      <c r="A992" s="16" t="s">
        <v>3274</v>
      </c>
      <c r="B992" s="45">
        <v>28</v>
      </c>
      <c r="C992" s="45">
        <v>27</v>
      </c>
    </row>
    <row r="993" spans="1:3" x14ac:dyDescent="0.2">
      <c r="A993" s="16" t="s">
        <v>3275</v>
      </c>
      <c r="B993" s="45">
        <v>51</v>
      </c>
      <c r="C993" s="45">
        <v>27</v>
      </c>
    </row>
    <row r="994" spans="1:3" x14ac:dyDescent="0.2">
      <c r="A994" s="16" t="s">
        <v>859</v>
      </c>
      <c r="B994" s="45">
        <v>31</v>
      </c>
      <c r="C994" s="45">
        <v>27</v>
      </c>
    </row>
    <row r="995" spans="1:3" x14ac:dyDescent="0.2">
      <c r="A995" s="16" t="s">
        <v>504</v>
      </c>
      <c r="B995" s="45">
        <v>36</v>
      </c>
      <c r="C995" s="45">
        <v>27</v>
      </c>
    </row>
    <row r="996" spans="1:3" x14ac:dyDescent="0.2">
      <c r="A996" s="16" t="s">
        <v>2293</v>
      </c>
      <c r="B996" s="45">
        <v>41</v>
      </c>
      <c r="C996" s="45">
        <v>27</v>
      </c>
    </row>
    <row r="997" spans="1:3" x14ac:dyDescent="0.2">
      <c r="A997" s="16" t="s">
        <v>1110</v>
      </c>
      <c r="B997" s="45">
        <v>28</v>
      </c>
      <c r="C997" s="45">
        <v>27</v>
      </c>
    </row>
    <row r="998" spans="1:3" x14ac:dyDescent="0.2">
      <c r="A998" s="16" t="s">
        <v>2130</v>
      </c>
      <c r="B998" s="45">
        <v>28</v>
      </c>
      <c r="C998" s="45">
        <v>26</v>
      </c>
    </row>
    <row r="999" spans="1:3" x14ac:dyDescent="0.2">
      <c r="A999" s="16" t="s">
        <v>869</v>
      </c>
      <c r="B999" s="45">
        <v>87</v>
      </c>
      <c r="C999" s="45">
        <v>26</v>
      </c>
    </row>
    <row r="1000" spans="1:3" x14ac:dyDescent="0.2">
      <c r="A1000" s="16" t="s">
        <v>2132</v>
      </c>
      <c r="B1000" s="45">
        <v>28</v>
      </c>
      <c r="C1000" s="45">
        <v>26</v>
      </c>
    </row>
    <row r="1001" spans="1:3" x14ac:dyDescent="0.2">
      <c r="A1001" s="16" t="s">
        <v>3276</v>
      </c>
      <c r="B1001" s="45">
        <v>26</v>
      </c>
      <c r="C1001" s="45">
        <v>26</v>
      </c>
    </row>
    <row r="1002" spans="1:3" x14ac:dyDescent="0.2">
      <c r="A1002" s="16" t="s">
        <v>1300</v>
      </c>
      <c r="B1002" s="45">
        <v>28</v>
      </c>
      <c r="C1002" s="45">
        <v>26</v>
      </c>
    </row>
    <row r="1003" spans="1:3" x14ac:dyDescent="0.2">
      <c r="A1003" s="16" t="s">
        <v>2366</v>
      </c>
      <c r="B1003" s="45">
        <v>26</v>
      </c>
      <c r="C1003" s="45">
        <v>26</v>
      </c>
    </row>
    <row r="1004" spans="1:3" x14ac:dyDescent="0.2">
      <c r="A1004" s="16" t="s">
        <v>482</v>
      </c>
      <c r="B1004" s="45">
        <v>34</v>
      </c>
      <c r="C1004" s="45">
        <v>26</v>
      </c>
    </row>
    <row r="1005" spans="1:3" x14ac:dyDescent="0.2">
      <c r="A1005" s="16" t="s">
        <v>2845</v>
      </c>
      <c r="B1005" s="45">
        <v>26</v>
      </c>
      <c r="C1005" s="45">
        <v>26</v>
      </c>
    </row>
    <row r="1006" spans="1:3" x14ac:dyDescent="0.2">
      <c r="A1006" s="16" t="s">
        <v>3277</v>
      </c>
      <c r="B1006" s="45">
        <v>26</v>
      </c>
      <c r="C1006" s="45">
        <v>26</v>
      </c>
    </row>
    <row r="1007" spans="1:3" x14ac:dyDescent="0.2">
      <c r="A1007" s="16" t="s">
        <v>3278</v>
      </c>
      <c r="B1007" s="16">
        <v>26</v>
      </c>
      <c r="C1007" s="16">
        <v>26</v>
      </c>
    </row>
    <row r="1008" spans="1:3" x14ac:dyDescent="0.2">
      <c r="A1008" s="16">
        <v>1040</v>
      </c>
      <c r="B1008" s="16">
        <v>27</v>
      </c>
      <c r="C1008" s="16">
        <v>26</v>
      </c>
    </row>
    <row r="1009" spans="1:3" x14ac:dyDescent="0.2">
      <c r="A1009" s="16" t="s">
        <v>1427</v>
      </c>
      <c r="B1009" s="16">
        <v>26</v>
      </c>
      <c r="C1009" s="16">
        <v>26</v>
      </c>
    </row>
    <row r="1010" spans="1:3" x14ac:dyDescent="0.2">
      <c r="A1010" s="16" t="s">
        <v>648</v>
      </c>
      <c r="B1010" s="16">
        <v>39</v>
      </c>
      <c r="C1010" s="16">
        <v>26</v>
      </c>
    </row>
    <row r="1011" spans="1:3" x14ac:dyDescent="0.2">
      <c r="A1011" s="16" t="s">
        <v>3279</v>
      </c>
      <c r="B1011" s="16">
        <v>31</v>
      </c>
      <c r="C1011" s="16">
        <v>26</v>
      </c>
    </row>
    <row r="1012" spans="1:3" x14ac:dyDescent="0.2">
      <c r="A1012" s="16" t="s">
        <v>934</v>
      </c>
      <c r="B1012" s="16">
        <v>26</v>
      </c>
      <c r="C1012" s="16">
        <v>26</v>
      </c>
    </row>
    <row r="1013" spans="1:3" x14ac:dyDescent="0.2">
      <c r="A1013" s="16" t="s">
        <v>2001</v>
      </c>
      <c r="B1013" s="16">
        <v>187</v>
      </c>
      <c r="C1013" s="16">
        <v>26</v>
      </c>
    </row>
    <row r="1014" spans="1:3" x14ac:dyDescent="0.2">
      <c r="A1014" s="16" t="s">
        <v>3280</v>
      </c>
      <c r="B1014" s="16">
        <v>26</v>
      </c>
      <c r="C1014" s="16">
        <v>26</v>
      </c>
    </row>
    <row r="1015" spans="1:3" x14ac:dyDescent="0.2">
      <c r="A1015" s="16" t="s">
        <v>3281</v>
      </c>
      <c r="B1015" s="16">
        <v>26</v>
      </c>
      <c r="C1015" s="16">
        <v>26</v>
      </c>
    </row>
    <row r="1016" spans="1:3" x14ac:dyDescent="0.2">
      <c r="A1016" s="16" t="s">
        <v>3282</v>
      </c>
      <c r="B1016" s="16">
        <v>26</v>
      </c>
      <c r="C1016" s="16">
        <v>26</v>
      </c>
    </row>
    <row r="1017" spans="1:3" x14ac:dyDescent="0.2">
      <c r="A1017" s="16" t="s">
        <v>3283</v>
      </c>
      <c r="B1017" s="16">
        <v>26</v>
      </c>
      <c r="C1017" s="16">
        <v>26</v>
      </c>
    </row>
    <row r="1018" spans="1:3" x14ac:dyDescent="0.2">
      <c r="A1018" s="16" t="s">
        <v>2458</v>
      </c>
      <c r="B1018" s="16">
        <v>26</v>
      </c>
      <c r="C1018" s="16">
        <v>26</v>
      </c>
    </row>
    <row r="1019" spans="1:3" x14ac:dyDescent="0.2">
      <c r="A1019" s="16" t="s">
        <v>3284</v>
      </c>
      <c r="B1019" s="16">
        <v>27</v>
      </c>
      <c r="C1019" s="16">
        <v>26</v>
      </c>
    </row>
    <row r="1020" spans="1:3" x14ac:dyDescent="0.2">
      <c r="A1020" s="16" t="s">
        <v>1238</v>
      </c>
      <c r="B1020" s="16">
        <v>26</v>
      </c>
      <c r="C1020" s="16">
        <v>26</v>
      </c>
    </row>
    <row r="1021" spans="1:3" x14ac:dyDescent="0.2">
      <c r="A1021" s="16" t="s">
        <v>3285</v>
      </c>
      <c r="B1021" s="16">
        <v>26</v>
      </c>
      <c r="C1021" s="16">
        <v>26</v>
      </c>
    </row>
    <row r="1022" spans="1:3" x14ac:dyDescent="0.2">
      <c r="A1022" s="16" t="s">
        <v>3286</v>
      </c>
      <c r="B1022" s="16">
        <v>26</v>
      </c>
      <c r="C1022" s="16">
        <v>26</v>
      </c>
    </row>
    <row r="1023" spans="1:3" x14ac:dyDescent="0.2">
      <c r="A1023" s="16" t="s">
        <v>3287</v>
      </c>
      <c r="B1023" s="16">
        <v>26</v>
      </c>
      <c r="C1023" s="16">
        <v>26</v>
      </c>
    </row>
    <row r="1024" spans="1:3" x14ac:dyDescent="0.2">
      <c r="A1024" s="16" t="s">
        <v>3288</v>
      </c>
      <c r="B1024" s="16">
        <v>26</v>
      </c>
      <c r="C1024" s="16">
        <v>26</v>
      </c>
    </row>
    <row r="1025" spans="1:3" x14ac:dyDescent="0.2">
      <c r="A1025" s="16" t="s">
        <v>3289</v>
      </c>
      <c r="B1025" s="16">
        <v>26</v>
      </c>
      <c r="C1025" s="16">
        <v>26</v>
      </c>
    </row>
    <row r="1026" spans="1:3" x14ac:dyDescent="0.2">
      <c r="A1026" s="16" t="s">
        <v>3290</v>
      </c>
      <c r="B1026" s="16">
        <v>28</v>
      </c>
      <c r="C1026" s="16">
        <v>26</v>
      </c>
    </row>
    <row r="1027" spans="1:3" x14ac:dyDescent="0.2">
      <c r="A1027" s="16" t="s">
        <v>966</v>
      </c>
      <c r="B1027" s="16">
        <v>26</v>
      </c>
      <c r="C1027" s="16">
        <v>26</v>
      </c>
    </row>
    <row r="1028" spans="1:3" x14ac:dyDescent="0.2">
      <c r="A1028" s="16" t="s">
        <v>2922</v>
      </c>
      <c r="B1028" s="16">
        <v>36</v>
      </c>
      <c r="C1028" s="16">
        <v>26</v>
      </c>
    </row>
    <row r="1029" spans="1:3" x14ac:dyDescent="0.2">
      <c r="A1029" s="16" t="s">
        <v>3291</v>
      </c>
      <c r="B1029" s="16">
        <v>30</v>
      </c>
      <c r="C1029" s="16">
        <v>26</v>
      </c>
    </row>
    <row r="1030" spans="1:3" x14ac:dyDescent="0.2">
      <c r="A1030" s="16" t="s">
        <v>391</v>
      </c>
      <c r="B1030" s="16">
        <v>47</v>
      </c>
      <c r="C1030" s="16">
        <v>26</v>
      </c>
    </row>
    <row r="1031" spans="1:3" x14ac:dyDescent="0.2">
      <c r="A1031" s="16" t="s">
        <v>3292</v>
      </c>
      <c r="B1031" s="16">
        <v>26</v>
      </c>
      <c r="C1031" s="16">
        <v>26</v>
      </c>
    </row>
    <row r="1032" spans="1:3" x14ac:dyDescent="0.2">
      <c r="A1032" s="16" t="s">
        <v>1959</v>
      </c>
      <c r="B1032" s="16">
        <v>255</v>
      </c>
      <c r="C1032" s="16">
        <v>26</v>
      </c>
    </row>
    <row r="1033" spans="1:3" x14ac:dyDescent="0.2">
      <c r="A1033" s="16" t="s">
        <v>3293</v>
      </c>
      <c r="B1033" s="16">
        <v>29</v>
      </c>
      <c r="C1033" s="16">
        <v>26</v>
      </c>
    </row>
    <row r="1034" spans="1:3" x14ac:dyDescent="0.2">
      <c r="A1034" s="16" t="s">
        <v>3294</v>
      </c>
      <c r="B1034" s="16">
        <v>110</v>
      </c>
      <c r="C1034" s="16">
        <v>26</v>
      </c>
    </row>
    <row r="1035" spans="1:3" x14ac:dyDescent="0.2">
      <c r="A1035" s="16" t="s">
        <v>657</v>
      </c>
      <c r="B1035" s="16">
        <v>27</v>
      </c>
      <c r="C1035" s="16">
        <v>26</v>
      </c>
    </row>
    <row r="1036" spans="1:3" x14ac:dyDescent="0.2">
      <c r="A1036" s="16" t="s">
        <v>2015</v>
      </c>
      <c r="B1036" s="16">
        <v>57</v>
      </c>
      <c r="C1036" s="16">
        <v>26</v>
      </c>
    </row>
    <row r="1037" spans="1:3" x14ac:dyDescent="0.2">
      <c r="A1037" s="16" t="s">
        <v>3295</v>
      </c>
      <c r="B1037" s="16">
        <v>38</v>
      </c>
      <c r="C1037" s="16">
        <v>26</v>
      </c>
    </row>
    <row r="1038" spans="1:3" x14ac:dyDescent="0.2">
      <c r="A1038" s="16" t="s">
        <v>3296</v>
      </c>
      <c r="B1038" s="16">
        <v>26</v>
      </c>
      <c r="C1038" s="16">
        <v>26</v>
      </c>
    </row>
    <row r="1039" spans="1:3" x14ac:dyDescent="0.2">
      <c r="A1039" s="16" t="s">
        <v>539</v>
      </c>
      <c r="B1039" s="16">
        <v>77</v>
      </c>
      <c r="C1039" s="16">
        <v>25</v>
      </c>
    </row>
    <row r="1040" spans="1:3" x14ac:dyDescent="0.2">
      <c r="A1040" s="16" t="s">
        <v>3297</v>
      </c>
      <c r="B1040" s="16">
        <v>25</v>
      </c>
      <c r="C1040" s="16">
        <v>25</v>
      </c>
    </row>
    <row r="1041" spans="1:3" x14ac:dyDescent="0.2">
      <c r="A1041" s="16" t="s">
        <v>276</v>
      </c>
      <c r="B1041" s="16">
        <v>29</v>
      </c>
      <c r="C1041" s="16">
        <v>25</v>
      </c>
    </row>
    <row r="1042" spans="1:3" x14ac:dyDescent="0.2">
      <c r="A1042" s="16" t="s">
        <v>985</v>
      </c>
      <c r="B1042" s="16">
        <v>30</v>
      </c>
      <c r="C1042" s="16">
        <v>25</v>
      </c>
    </row>
    <row r="1043" spans="1:3" x14ac:dyDescent="0.2">
      <c r="A1043" s="16" t="s">
        <v>1699</v>
      </c>
      <c r="B1043" s="16">
        <v>28</v>
      </c>
      <c r="C1043" s="16">
        <v>25</v>
      </c>
    </row>
    <row r="1044" spans="1:3" x14ac:dyDescent="0.2">
      <c r="A1044" s="16" t="s">
        <v>3298</v>
      </c>
      <c r="B1044" s="16">
        <v>25</v>
      </c>
      <c r="C1044" s="16">
        <v>25</v>
      </c>
    </row>
    <row r="1045" spans="1:3" x14ac:dyDescent="0.2">
      <c r="A1045" s="16" t="s">
        <v>758</v>
      </c>
      <c r="B1045" s="16">
        <v>25</v>
      </c>
      <c r="C1045" s="16">
        <v>25</v>
      </c>
    </row>
    <row r="1046" spans="1:3" x14ac:dyDescent="0.2">
      <c r="A1046" s="16" t="s">
        <v>3299</v>
      </c>
      <c r="B1046" s="16">
        <v>25</v>
      </c>
      <c r="C1046" s="16">
        <v>25</v>
      </c>
    </row>
    <row r="1047" spans="1:3" x14ac:dyDescent="0.2">
      <c r="A1047" s="16" t="s">
        <v>3300</v>
      </c>
      <c r="B1047" s="16">
        <v>25</v>
      </c>
      <c r="C1047" s="16">
        <v>25</v>
      </c>
    </row>
    <row r="1048" spans="1:3" x14ac:dyDescent="0.2">
      <c r="A1048" s="16" t="s">
        <v>687</v>
      </c>
      <c r="B1048" s="16">
        <v>77</v>
      </c>
      <c r="C1048" s="16">
        <v>25</v>
      </c>
    </row>
    <row r="1049" spans="1:3" x14ac:dyDescent="0.2">
      <c r="A1049" s="16" t="s">
        <v>3301</v>
      </c>
      <c r="B1049" s="16">
        <v>25</v>
      </c>
      <c r="C1049" s="16">
        <v>25</v>
      </c>
    </row>
    <row r="1050" spans="1:3" x14ac:dyDescent="0.2">
      <c r="A1050" s="16" t="s">
        <v>3302</v>
      </c>
      <c r="B1050" s="16">
        <v>25</v>
      </c>
      <c r="C1050" s="16">
        <v>25</v>
      </c>
    </row>
    <row r="1051" spans="1:3" x14ac:dyDescent="0.2">
      <c r="A1051" s="16" t="s">
        <v>3303</v>
      </c>
      <c r="B1051" s="16">
        <v>25</v>
      </c>
      <c r="C1051" s="16">
        <v>25</v>
      </c>
    </row>
    <row r="1052" spans="1:3" x14ac:dyDescent="0.2">
      <c r="A1052" s="16" t="s">
        <v>3304</v>
      </c>
      <c r="B1052" s="16">
        <v>25</v>
      </c>
      <c r="C1052" s="16">
        <v>25</v>
      </c>
    </row>
    <row r="1053" spans="1:3" x14ac:dyDescent="0.2">
      <c r="A1053" s="16" t="s">
        <v>3305</v>
      </c>
      <c r="B1053" s="16">
        <v>25</v>
      </c>
      <c r="C1053" s="16">
        <v>25</v>
      </c>
    </row>
    <row r="1054" spans="1:3" x14ac:dyDescent="0.2">
      <c r="A1054" s="16" t="s">
        <v>1017</v>
      </c>
      <c r="B1054" s="16">
        <v>28</v>
      </c>
      <c r="C1054" s="16">
        <v>25</v>
      </c>
    </row>
    <row r="1055" spans="1:3" x14ac:dyDescent="0.2">
      <c r="A1055" s="16" t="s">
        <v>2089</v>
      </c>
      <c r="B1055" s="16">
        <v>27</v>
      </c>
      <c r="C1055" s="16">
        <v>25</v>
      </c>
    </row>
    <row r="1056" spans="1:3" x14ac:dyDescent="0.2">
      <c r="A1056" s="16" t="s">
        <v>3306</v>
      </c>
      <c r="B1056" s="16">
        <v>36</v>
      </c>
      <c r="C1056" s="16">
        <v>25</v>
      </c>
    </row>
    <row r="1057" spans="1:3" x14ac:dyDescent="0.2">
      <c r="A1057" s="16" t="s">
        <v>3307</v>
      </c>
      <c r="B1057" s="16">
        <v>25</v>
      </c>
      <c r="C1057" s="16">
        <v>25</v>
      </c>
    </row>
    <row r="1058" spans="1:3" x14ac:dyDescent="0.2">
      <c r="A1058" s="16" t="s">
        <v>3308</v>
      </c>
      <c r="B1058" s="16">
        <v>25</v>
      </c>
      <c r="C1058" s="16">
        <v>25</v>
      </c>
    </row>
    <row r="1059" spans="1:3" x14ac:dyDescent="0.2">
      <c r="A1059" s="16" t="s">
        <v>3309</v>
      </c>
      <c r="B1059" s="16">
        <v>25</v>
      </c>
      <c r="C1059" s="16">
        <v>25</v>
      </c>
    </row>
    <row r="1060" spans="1:3" x14ac:dyDescent="0.2">
      <c r="A1060" s="16" t="s">
        <v>293</v>
      </c>
      <c r="B1060" s="16">
        <v>31</v>
      </c>
      <c r="C1060" s="16">
        <v>25</v>
      </c>
    </row>
    <row r="1061" spans="1:3" x14ac:dyDescent="0.2">
      <c r="A1061" s="16" t="s">
        <v>2554</v>
      </c>
      <c r="B1061" s="16">
        <v>28</v>
      </c>
      <c r="C1061" s="16">
        <v>25</v>
      </c>
    </row>
    <row r="1062" spans="1:3" x14ac:dyDescent="0.2">
      <c r="A1062" s="16" t="s">
        <v>3310</v>
      </c>
      <c r="B1062" s="16">
        <v>26</v>
      </c>
      <c r="C1062" s="16">
        <v>25</v>
      </c>
    </row>
    <row r="1063" spans="1:3" x14ac:dyDescent="0.2">
      <c r="A1063" s="16" t="s">
        <v>3311</v>
      </c>
      <c r="B1063" s="16">
        <v>25</v>
      </c>
      <c r="C1063" s="16">
        <v>25</v>
      </c>
    </row>
    <row r="1064" spans="1:3" x14ac:dyDescent="0.2">
      <c r="A1064" s="16" t="s">
        <v>3312</v>
      </c>
      <c r="B1064" s="16">
        <v>52</v>
      </c>
      <c r="C1064" s="16">
        <v>25</v>
      </c>
    </row>
    <row r="1065" spans="1:3" x14ac:dyDescent="0.2">
      <c r="A1065" s="16" t="s">
        <v>971</v>
      </c>
      <c r="B1065" s="16">
        <v>25</v>
      </c>
      <c r="C1065" s="16">
        <v>25</v>
      </c>
    </row>
    <row r="1066" spans="1:3" x14ac:dyDescent="0.2">
      <c r="A1066" s="16" t="s">
        <v>1976</v>
      </c>
      <c r="B1066" s="16">
        <v>44</v>
      </c>
      <c r="C1066" s="16">
        <v>25</v>
      </c>
    </row>
    <row r="1067" spans="1:3" x14ac:dyDescent="0.2">
      <c r="A1067" s="16" t="s">
        <v>546</v>
      </c>
      <c r="B1067" s="16">
        <v>26</v>
      </c>
      <c r="C1067" s="16">
        <v>25</v>
      </c>
    </row>
    <row r="1068" spans="1:3" x14ac:dyDescent="0.2">
      <c r="A1068" s="16" t="s">
        <v>3313</v>
      </c>
      <c r="B1068" s="16">
        <v>25</v>
      </c>
      <c r="C1068" s="16">
        <v>25</v>
      </c>
    </row>
    <row r="1069" spans="1:3" x14ac:dyDescent="0.2">
      <c r="A1069" s="16" t="s">
        <v>2002</v>
      </c>
      <c r="B1069" s="16">
        <v>40</v>
      </c>
      <c r="C1069" s="16">
        <v>25</v>
      </c>
    </row>
    <row r="1070" spans="1:3" x14ac:dyDescent="0.2">
      <c r="A1070" s="16" t="s">
        <v>3314</v>
      </c>
      <c r="B1070" s="16">
        <v>177</v>
      </c>
      <c r="C1070" s="16">
        <v>25</v>
      </c>
    </row>
    <row r="1071" spans="1:3" x14ac:dyDescent="0.2">
      <c r="A1071" s="16" t="s">
        <v>559</v>
      </c>
      <c r="B1071" s="16">
        <v>34</v>
      </c>
      <c r="C1071" s="16">
        <v>25</v>
      </c>
    </row>
    <row r="1072" spans="1:3" x14ac:dyDescent="0.2">
      <c r="A1072" s="16" t="s">
        <v>3315</v>
      </c>
      <c r="B1072" s="16">
        <v>25</v>
      </c>
      <c r="C1072" s="16">
        <v>25</v>
      </c>
    </row>
    <row r="1073" spans="1:3" x14ac:dyDescent="0.2">
      <c r="A1073" s="16" t="s">
        <v>3316</v>
      </c>
      <c r="B1073" s="16">
        <v>27</v>
      </c>
      <c r="C1073" s="16">
        <v>25</v>
      </c>
    </row>
    <row r="1074" spans="1:3" x14ac:dyDescent="0.2">
      <c r="A1074" s="16" t="s">
        <v>3317</v>
      </c>
      <c r="B1074" s="16">
        <v>25</v>
      </c>
      <c r="C1074" s="16">
        <v>25</v>
      </c>
    </row>
    <row r="1075" spans="1:3" x14ac:dyDescent="0.2">
      <c r="A1075" s="16" t="s">
        <v>2521</v>
      </c>
      <c r="B1075" s="16">
        <v>31</v>
      </c>
      <c r="C1075" s="16">
        <v>25</v>
      </c>
    </row>
    <row r="1076" spans="1:3" x14ac:dyDescent="0.2">
      <c r="A1076" s="16" t="s">
        <v>3318</v>
      </c>
      <c r="B1076" s="16">
        <v>25</v>
      </c>
      <c r="C1076" s="16">
        <v>25</v>
      </c>
    </row>
    <row r="1077" spans="1:3" x14ac:dyDescent="0.2">
      <c r="A1077" s="16" t="s">
        <v>3319</v>
      </c>
      <c r="B1077" s="16">
        <v>26</v>
      </c>
      <c r="C1077" s="16">
        <v>25</v>
      </c>
    </row>
    <row r="1078" spans="1:3" x14ac:dyDescent="0.2">
      <c r="A1078" s="16" t="s">
        <v>734</v>
      </c>
      <c r="B1078" s="16">
        <v>65</v>
      </c>
      <c r="C1078" s="16">
        <v>25</v>
      </c>
    </row>
    <row r="1079" spans="1:3" x14ac:dyDescent="0.2">
      <c r="A1079" s="16" t="s">
        <v>3320</v>
      </c>
      <c r="B1079" s="16">
        <v>25</v>
      </c>
      <c r="C1079" s="16">
        <v>25</v>
      </c>
    </row>
    <row r="1080" spans="1:3" x14ac:dyDescent="0.2">
      <c r="A1080" s="16" t="s">
        <v>695</v>
      </c>
      <c r="B1080" s="16">
        <v>61</v>
      </c>
      <c r="C1080" s="16">
        <v>25</v>
      </c>
    </row>
    <row r="1081" spans="1:3" x14ac:dyDescent="0.2">
      <c r="A1081" s="16" t="s">
        <v>3321</v>
      </c>
      <c r="B1081" s="16">
        <v>190</v>
      </c>
      <c r="C1081" s="16">
        <v>25</v>
      </c>
    </row>
    <row r="1082" spans="1:3" x14ac:dyDescent="0.2">
      <c r="A1082" s="16" t="s">
        <v>1090</v>
      </c>
      <c r="B1082" s="16">
        <v>26</v>
      </c>
      <c r="C1082" s="16">
        <v>25</v>
      </c>
    </row>
    <row r="1083" spans="1:3" x14ac:dyDescent="0.2">
      <c r="A1083" s="16" t="s">
        <v>3322</v>
      </c>
      <c r="B1083" s="16">
        <v>25</v>
      </c>
      <c r="C1083" s="16">
        <v>25</v>
      </c>
    </row>
    <row r="1084" spans="1:3" x14ac:dyDescent="0.2">
      <c r="A1084" s="16" t="s">
        <v>3323</v>
      </c>
      <c r="B1084" s="16">
        <v>25</v>
      </c>
      <c r="C1084" s="16">
        <v>25</v>
      </c>
    </row>
    <row r="1085" spans="1:3" x14ac:dyDescent="0.2">
      <c r="A1085" s="16" t="s">
        <v>3324</v>
      </c>
      <c r="B1085" s="16">
        <v>26</v>
      </c>
      <c r="C1085" s="16">
        <v>25</v>
      </c>
    </row>
    <row r="1086" spans="1:3" x14ac:dyDescent="0.2">
      <c r="A1086" s="16" t="s">
        <v>3325</v>
      </c>
      <c r="B1086" s="16">
        <v>25</v>
      </c>
      <c r="C1086" s="16">
        <v>25</v>
      </c>
    </row>
    <row r="1087" spans="1:3" x14ac:dyDescent="0.2">
      <c r="A1087" s="16" t="s">
        <v>2625</v>
      </c>
      <c r="B1087" s="16">
        <v>151</v>
      </c>
      <c r="C1087" s="16">
        <v>25</v>
      </c>
    </row>
    <row r="1088" spans="1:3" x14ac:dyDescent="0.2">
      <c r="A1088" s="34" t="s">
        <v>3326</v>
      </c>
      <c r="B1088" s="16">
        <v>26</v>
      </c>
      <c r="C1088" s="16">
        <v>25</v>
      </c>
    </row>
    <row r="1089" spans="1:3" x14ac:dyDescent="0.2">
      <c r="A1089" s="16" t="s">
        <v>3327</v>
      </c>
      <c r="B1089" s="16">
        <v>24</v>
      </c>
      <c r="C1089" s="16">
        <v>24</v>
      </c>
    </row>
    <row r="1090" spans="1:3" x14ac:dyDescent="0.2">
      <c r="A1090" s="16" t="s">
        <v>1649</v>
      </c>
      <c r="B1090" s="16">
        <v>26</v>
      </c>
      <c r="C1090" s="16">
        <v>24</v>
      </c>
    </row>
    <row r="1091" spans="1:3" x14ac:dyDescent="0.2">
      <c r="A1091" s="16" t="s">
        <v>3328</v>
      </c>
      <c r="B1091" s="16">
        <v>24</v>
      </c>
      <c r="C1091" s="16">
        <v>24</v>
      </c>
    </row>
    <row r="1092" spans="1:3" x14ac:dyDescent="0.2">
      <c r="A1092" s="16" t="s">
        <v>3329</v>
      </c>
      <c r="B1092" s="16">
        <v>24</v>
      </c>
      <c r="C1092" s="16">
        <v>24</v>
      </c>
    </row>
    <row r="1093" spans="1:3" x14ac:dyDescent="0.2">
      <c r="A1093" s="16" t="s">
        <v>3330</v>
      </c>
      <c r="B1093" s="16">
        <v>24</v>
      </c>
      <c r="C1093" s="16">
        <v>24</v>
      </c>
    </row>
    <row r="1094" spans="1:3" x14ac:dyDescent="0.2">
      <c r="A1094" s="16" t="s">
        <v>1395</v>
      </c>
      <c r="B1094" s="16">
        <v>24</v>
      </c>
      <c r="C1094" s="16">
        <v>24</v>
      </c>
    </row>
    <row r="1095" spans="1:3" x14ac:dyDescent="0.2">
      <c r="A1095" s="16" t="s">
        <v>686</v>
      </c>
      <c r="B1095" s="16">
        <v>24</v>
      </c>
      <c r="C1095" s="16">
        <v>24</v>
      </c>
    </row>
    <row r="1096" spans="1:3" x14ac:dyDescent="0.2">
      <c r="A1096" s="16" t="s">
        <v>3331</v>
      </c>
      <c r="B1096" s="16">
        <v>29</v>
      </c>
      <c r="C1096" s="16">
        <v>24</v>
      </c>
    </row>
    <row r="1097" spans="1:3" x14ac:dyDescent="0.2">
      <c r="A1097" s="16" t="s">
        <v>887</v>
      </c>
      <c r="B1097" s="16">
        <v>30</v>
      </c>
      <c r="C1097" s="16">
        <v>24</v>
      </c>
    </row>
    <row r="1098" spans="1:3" x14ac:dyDescent="0.2">
      <c r="A1098" s="16" t="s">
        <v>606</v>
      </c>
      <c r="B1098" s="16">
        <v>24</v>
      </c>
      <c r="C1098" s="16">
        <v>24</v>
      </c>
    </row>
    <row r="1099" spans="1:3" x14ac:dyDescent="0.2">
      <c r="A1099" s="16" t="s">
        <v>3332</v>
      </c>
      <c r="B1099" s="16">
        <v>24</v>
      </c>
      <c r="C1099" s="16">
        <v>24</v>
      </c>
    </row>
    <row r="1100" spans="1:3" x14ac:dyDescent="0.2">
      <c r="A1100" s="16" t="s">
        <v>1099</v>
      </c>
      <c r="B1100" s="16">
        <v>24</v>
      </c>
      <c r="C1100" s="16">
        <v>24</v>
      </c>
    </row>
    <row r="1101" spans="1:3" x14ac:dyDescent="0.2">
      <c r="A1101" s="16" t="s">
        <v>901</v>
      </c>
      <c r="B1101" s="16">
        <v>26</v>
      </c>
      <c r="C1101" s="16">
        <v>24</v>
      </c>
    </row>
  </sheetData>
  <mergeCells count="1">
    <mergeCell ref="H41:J41"/>
  </mergeCells>
  <hyperlinks>
    <hyperlink ref="A44" r:id="rId1"/>
    <hyperlink ref="E44" r:id="rId2"/>
    <hyperlink ref="A300" r:id="rId3"/>
    <hyperlink ref="A354" r:id="rId4"/>
    <hyperlink ref="A355" r:id="rId5"/>
    <hyperlink ref="A392" r:id="rId6"/>
    <hyperlink ref="A918" r:id="rId7"/>
    <hyperlink ref="A1088" r:id="rId8"/>
  </hyperlinks>
  <pageMargins left="0.7" right="0.7" top="0.75" bottom="0.75" header="0.3" footer="0.3"/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6"/>
  <sheetViews>
    <sheetView workbookViewId="0">
      <pane ySplit="1" topLeftCell="A2" activePane="bottomLeft" state="frozen"/>
      <selection pane="bottomLeft" activeCell="N2" sqref="N2:P2"/>
    </sheetView>
  </sheetViews>
  <sheetFormatPr defaultColWidth="14.42578125" defaultRowHeight="12.75" customHeight="1" x14ac:dyDescent="0.2"/>
  <cols>
    <col min="1" max="1" width="20.85546875" customWidth="1"/>
    <col min="2" max="4" width="10.85546875" customWidth="1"/>
    <col min="5" max="7" width="10.85546875" hidden="1" customWidth="1"/>
    <col min="8" max="8" width="10.85546875" customWidth="1"/>
    <col min="9" max="9" width="25.5703125" customWidth="1"/>
    <col min="10" max="10" width="10.85546875" customWidth="1"/>
    <col min="11" max="12" width="12" customWidth="1"/>
    <col min="13" max="25" width="17.28515625" customWidth="1"/>
  </cols>
  <sheetData>
    <row r="1" spans="1:25" x14ac:dyDescent="0.2">
      <c r="A1" s="47" t="s">
        <v>3333</v>
      </c>
      <c r="B1" s="40" t="s">
        <v>3334</v>
      </c>
      <c r="C1" s="40" t="s">
        <v>53</v>
      </c>
      <c r="D1" s="51" t="s">
        <v>3335</v>
      </c>
      <c r="E1" s="40" t="s">
        <v>3336</v>
      </c>
      <c r="F1" s="40" t="s">
        <v>3337</v>
      </c>
      <c r="G1" s="40" t="s">
        <v>3338</v>
      </c>
      <c r="H1" s="41"/>
      <c r="I1" s="42" t="s">
        <v>58</v>
      </c>
      <c r="J1" s="40" t="s">
        <v>3334</v>
      </c>
      <c r="K1" s="40" t="s">
        <v>53</v>
      </c>
      <c r="L1" s="51" t="s">
        <v>3335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48" t="s">
        <v>2534</v>
      </c>
      <c r="B2" s="44">
        <v>5456</v>
      </c>
      <c r="C2" s="44">
        <v>2</v>
      </c>
      <c r="D2" s="52">
        <v>0</v>
      </c>
      <c r="E2" s="45">
        <v>5634</v>
      </c>
      <c r="F2" s="45">
        <v>2</v>
      </c>
      <c r="G2" s="53">
        <v>0</v>
      </c>
      <c r="I2" s="1" t="s">
        <v>18</v>
      </c>
      <c r="J2" s="13">
        <f>SUMIF(A:A,"*passport*",B:B)</f>
        <v>3665</v>
      </c>
      <c r="K2" s="13">
        <f>SUMIF(A:A,"*passport*",C:C)</f>
        <v>3649</v>
      </c>
      <c r="L2" s="54">
        <f t="shared" ref="L2:L45" si="0">K2/J2</f>
        <v>0.99563437926330145</v>
      </c>
      <c r="M2" s="55"/>
      <c r="N2" s="71" t="s">
        <v>3339</v>
      </c>
      <c r="O2" s="70"/>
      <c r="P2" s="70"/>
    </row>
    <row r="3" spans="1:25" x14ac:dyDescent="0.2">
      <c r="A3" s="48" t="s">
        <v>1740</v>
      </c>
      <c r="B3" s="44">
        <v>4055</v>
      </c>
      <c r="C3" s="44">
        <v>0</v>
      </c>
      <c r="D3" s="52" t="s">
        <v>3340</v>
      </c>
      <c r="E3" s="45">
        <v>4647</v>
      </c>
      <c r="F3" s="45">
        <v>0</v>
      </c>
      <c r="G3" s="45" t="s">
        <v>3340</v>
      </c>
      <c r="I3" s="1" t="s">
        <v>19</v>
      </c>
      <c r="J3" s="13">
        <f>SUMIF(A:A,"*social security*",B:B)+SUMIF(A:A,"*ssi*",B:B)+SUMIF(A:A,"ssa",B:B)</f>
        <v>2727</v>
      </c>
      <c r="K3" s="13">
        <f>SUMIF(A:A,"*social security*",C:C)+SUMIF(A:A,"*ssi*",C:C)+SUMIF(A:A,"ssa",C:C)</f>
        <v>2227</v>
      </c>
      <c r="L3" s="54">
        <f t="shared" si="0"/>
        <v>0.81664833149981664</v>
      </c>
      <c r="O3" s="5"/>
    </row>
    <row r="4" spans="1:25" x14ac:dyDescent="0.2">
      <c r="A4" s="16" t="s">
        <v>68</v>
      </c>
      <c r="B4" s="45">
        <v>1193</v>
      </c>
      <c r="C4" s="45">
        <v>1210</v>
      </c>
      <c r="D4" s="56">
        <v>1.014</v>
      </c>
      <c r="E4" s="45">
        <v>1203</v>
      </c>
      <c r="F4" s="45">
        <v>1220</v>
      </c>
      <c r="G4" s="53">
        <v>1.014</v>
      </c>
      <c r="I4" s="1" t="s">
        <v>16</v>
      </c>
      <c r="J4" s="13">
        <f>SUMIF(A:A,"*job*",B:B)+SUMIF(A:A,"*career*",B:B)+SUMIF(A:A,"*employment*",B:B)</f>
        <v>2285</v>
      </c>
      <c r="K4" s="13">
        <f>SUMIF(A:A,"*job*",C:C)+SUMIF(A:A,"*career*",C:C)+SUMIF(A:A,"*employment*",C:C)</f>
        <v>1557</v>
      </c>
      <c r="L4" s="54">
        <f t="shared" si="0"/>
        <v>0.6814004376367615</v>
      </c>
      <c r="O4" s="5"/>
    </row>
    <row r="5" spans="1:25" x14ac:dyDescent="0.2">
      <c r="A5" s="16" t="s">
        <v>65</v>
      </c>
      <c r="B5" s="45">
        <v>1053</v>
      </c>
      <c r="C5" s="45">
        <v>964</v>
      </c>
      <c r="D5" s="56">
        <v>0.91500000000000004</v>
      </c>
      <c r="E5" s="45">
        <v>1108</v>
      </c>
      <c r="F5" s="45">
        <v>1050</v>
      </c>
      <c r="G5" s="53">
        <v>0.94799999999999995</v>
      </c>
      <c r="H5" s="57"/>
      <c r="I5" s="1" t="s">
        <v>21</v>
      </c>
      <c r="J5" s="13">
        <f>SUMIF(A:A,"*form*",B:B)+SUMIF(A:A,"*dd214*",B:B)</f>
        <v>1990</v>
      </c>
      <c r="K5" s="13">
        <f>SUMIF(A:A,"*form*",C:C)+SUMIF(A:A,"*dd214*",C:C)</f>
        <v>1496</v>
      </c>
      <c r="L5" s="54">
        <f t="shared" si="0"/>
        <v>0.75175879396984924</v>
      </c>
    </row>
    <row r="6" spans="1:25" x14ac:dyDescent="0.2">
      <c r="A6" s="16" t="s">
        <v>77</v>
      </c>
      <c r="B6" s="45">
        <v>908</v>
      </c>
      <c r="C6" s="45">
        <v>828</v>
      </c>
      <c r="D6" s="56">
        <v>0.91200000000000003</v>
      </c>
      <c r="E6" s="45">
        <v>940</v>
      </c>
      <c r="F6" s="45">
        <v>848</v>
      </c>
      <c r="G6" s="53">
        <v>0.90200000000000002</v>
      </c>
      <c r="I6" s="1" t="s">
        <v>29</v>
      </c>
      <c r="J6" s="13">
        <f>SUMIF(A:A,"*auction*",B:B)+SUMIF(A:A,"*sale*",B:B)</f>
        <v>1964</v>
      </c>
      <c r="K6" s="13">
        <f>SUMIF(A:A,"*auction*",C:C)+SUMIF(A:A,"*sale*",C:C)</f>
        <v>1910</v>
      </c>
      <c r="L6" s="54">
        <f t="shared" si="0"/>
        <v>0.97250509164969445</v>
      </c>
    </row>
    <row r="7" spans="1:25" x14ac:dyDescent="0.2">
      <c r="A7" s="16" t="s">
        <v>29</v>
      </c>
      <c r="B7" s="45">
        <v>843</v>
      </c>
      <c r="C7" s="45">
        <v>909</v>
      </c>
      <c r="D7" s="56">
        <v>1.0780000000000001</v>
      </c>
      <c r="E7" s="45">
        <v>901</v>
      </c>
      <c r="F7" s="45">
        <v>953</v>
      </c>
      <c r="G7" s="53">
        <v>1.0580000000000001</v>
      </c>
      <c r="I7" s="1" t="s">
        <v>17</v>
      </c>
      <c r="J7" s="13">
        <f>SUMIF(A:A,"*irs*",B:B)+SUMIF(A:A,"*tax*",B:B)+SUMIF(A:A,"*1040*",B:B)+SUMIF(A:A,"*refund*",B:B)+SUMIF(A:A,"*940*",B:B)+SUMIF(A:A,"*941*",B:B)+SUMIF(A:A,"*w-9*",B:B)+SUMIF(A:A,"*w9*",B:B)+SUMIF(A:A,"*w-2*",B:B)+SUMIF(A:A,"*w2*",B:B)+SUMIF(A:A,"*file extension*",B:B)+SUMIF(A:A,"*form extension*",B:B)</f>
        <v>1834</v>
      </c>
      <c r="K7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1485</v>
      </c>
      <c r="L7" s="54">
        <f t="shared" si="0"/>
        <v>0.80970556161395857</v>
      </c>
    </row>
    <row r="8" spans="1:25" x14ac:dyDescent="0.2">
      <c r="A8" s="16" t="s">
        <v>16</v>
      </c>
      <c r="B8" s="45">
        <v>763</v>
      </c>
      <c r="C8" s="45">
        <v>517</v>
      </c>
      <c r="D8" s="56">
        <v>0.67800000000000005</v>
      </c>
      <c r="E8" s="45">
        <v>781</v>
      </c>
      <c r="F8" s="45">
        <v>524</v>
      </c>
      <c r="G8" s="53">
        <v>0.67100000000000004</v>
      </c>
      <c r="I8" s="1" t="s">
        <v>22</v>
      </c>
      <c r="J8" s="13">
        <f>SUMIF(A:A,"*credit score*",B:B)+SUMIF(A:A,"*credit report*",B:B)</f>
        <v>1738</v>
      </c>
      <c r="K8" s="13">
        <f>SUMIF(A:A,"*credit score*",C:C)+SUMIF(A:A,"*credit report*",C:C)</f>
        <v>1554</v>
      </c>
      <c r="L8" s="54">
        <f t="shared" si="0"/>
        <v>0.89413118527042579</v>
      </c>
    </row>
    <row r="9" spans="1:25" x14ac:dyDescent="0.2">
      <c r="A9" s="16" t="s">
        <v>21</v>
      </c>
      <c r="B9" s="45">
        <v>696</v>
      </c>
      <c r="C9" s="45">
        <v>292</v>
      </c>
      <c r="D9" s="56">
        <v>0.42</v>
      </c>
      <c r="E9" s="45">
        <v>731</v>
      </c>
      <c r="F9" s="45">
        <v>296</v>
      </c>
      <c r="G9" s="53">
        <v>0.40500000000000003</v>
      </c>
      <c r="I9" s="1" t="s">
        <v>23</v>
      </c>
      <c r="J9" s="13">
        <f>SUMIF(A:A,"*vital*",B:B)+SUMIF(A:A,"*birth*",B:B)+SUMIF(A:A,"*marriage*",B:B)+SUMIF(A:A,"*divorce*",B:B)+SUMIF(A:A,"*death*",B:B)</f>
        <v>1308</v>
      </c>
      <c r="K9" s="13">
        <f>SUMIF(A:A,"*vital*",C:C)+SUMIF(A:A,"*birth*",C:C)+SUMIF(A:A,"*marriage*",C:C)+SUMIF(A:A,"*divorce*",C:C)+SUMIF(A:A,"*death*",C:C)</f>
        <v>949</v>
      </c>
      <c r="L9" s="54">
        <f t="shared" si="0"/>
        <v>0.72553516819571862</v>
      </c>
    </row>
    <row r="10" spans="1:25" x14ac:dyDescent="0.2">
      <c r="A10" s="16" t="s">
        <v>19</v>
      </c>
      <c r="B10" s="45">
        <v>636</v>
      </c>
      <c r="C10" s="45">
        <v>534</v>
      </c>
      <c r="D10" s="56">
        <v>0.84</v>
      </c>
      <c r="E10" s="45">
        <v>678</v>
      </c>
      <c r="F10" s="45">
        <v>566</v>
      </c>
      <c r="G10" s="53">
        <v>0.83499999999999996</v>
      </c>
      <c r="I10" s="16" t="s">
        <v>36</v>
      </c>
      <c r="J10" s="5">
        <f>SUMIF(A:A,"*photo*",B:B)+SUMIF(A:A,"*image*",B:B)</f>
        <v>1304</v>
      </c>
      <c r="K10" s="5">
        <f>SUMIF(A:A,"*photo*",C:C)+SUMIF(A:A,"*image*",C:C)</f>
        <v>810</v>
      </c>
      <c r="L10" s="54">
        <f t="shared" si="0"/>
        <v>0.62116564417177911</v>
      </c>
    </row>
    <row r="11" spans="1:25" x14ac:dyDescent="0.2">
      <c r="A11" s="16" t="s">
        <v>82</v>
      </c>
      <c r="B11" s="45">
        <v>499</v>
      </c>
      <c r="C11" s="45">
        <v>529</v>
      </c>
      <c r="D11" s="56">
        <v>1.06</v>
      </c>
      <c r="E11" s="45">
        <v>499</v>
      </c>
      <c r="F11" s="45">
        <v>529</v>
      </c>
      <c r="G11" s="53">
        <v>1.06</v>
      </c>
      <c r="I11" s="1" t="s">
        <v>24</v>
      </c>
      <c r="J11" s="13">
        <f>SUMIF(A:A,"*puzzle*",B:B)+SUMIF(A:A,"*games*",B:B)</f>
        <v>1035</v>
      </c>
      <c r="K11" s="13">
        <f>SUMIF(A:A,"*puzzle*",C:C)+SUMIF(A:A,"*games*",C:C)</f>
        <v>1038</v>
      </c>
      <c r="L11" s="54">
        <f t="shared" si="0"/>
        <v>1.0028985507246377</v>
      </c>
    </row>
    <row r="12" spans="1:25" x14ac:dyDescent="0.2">
      <c r="A12" s="16" t="s">
        <v>84</v>
      </c>
      <c r="B12" s="45">
        <v>453</v>
      </c>
      <c r="C12" s="45">
        <v>358</v>
      </c>
      <c r="D12" s="56">
        <v>0.79</v>
      </c>
      <c r="E12" s="45">
        <v>509</v>
      </c>
      <c r="F12" s="45">
        <v>401</v>
      </c>
      <c r="G12" s="53">
        <v>0.78800000000000003</v>
      </c>
      <c r="I12" s="1" t="s">
        <v>20</v>
      </c>
      <c r="J12" s="13">
        <f>SUMIF(A:A,"*immigration*",B:B)+SUMIF(A:A,"*visa*",B:B)+SUMIF(A:A,"*dv*",B:B)+SUMIF(A:A,"green card",B:B)</f>
        <v>985</v>
      </c>
      <c r="K12" s="13">
        <f>SUMIF(A:A,"*immigration*",C:C)+SUMIF(A:A,"*visa*",C:C)+SUMIF(A:A,"*dv*",C:C)+SUMIF(A:A,"green card",C:C)</f>
        <v>756</v>
      </c>
      <c r="L12" s="54">
        <f t="shared" si="0"/>
        <v>0.76751269035532999</v>
      </c>
    </row>
    <row r="13" spans="1:25" x14ac:dyDescent="0.2">
      <c r="A13" s="16" t="s">
        <v>76</v>
      </c>
      <c r="B13" s="45">
        <v>451</v>
      </c>
      <c r="C13" s="45">
        <v>355</v>
      </c>
      <c r="D13" s="56">
        <v>0.78700000000000003</v>
      </c>
      <c r="E13" s="45">
        <v>671</v>
      </c>
      <c r="F13" s="45">
        <v>522</v>
      </c>
      <c r="G13" s="53">
        <v>0.77800000000000002</v>
      </c>
      <c r="I13" s="1" t="s">
        <v>25</v>
      </c>
      <c r="J13" s="13">
        <f>SUMIF(A:A,"*grant*",B:B)+SUMIF(A:A,"*benefit*",B:B)+SUMIF(A:A,"*free money*",B:B)</f>
        <v>886</v>
      </c>
      <c r="K13" s="13">
        <f>SUMIF(A:A,"*grant*",C:C)+SUMIF(A:A,"*benefit*",C:C)+SUMIF(A:A,"*free money*",C:C)</f>
        <v>710</v>
      </c>
      <c r="L13" s="54">
        <f t="shared" si="0"/>
        <v>0.80135440180586903</v>
      </c>
    </row>
    <row r="14" spans="1:25" x14ac:dyDescent="0.2">
      <c r="A14" s="16" t="s">
        <v>78</v>
      </c>
      <c r="B14" s="45">
        <v>417</v>
      </c>
      <c r="C14" s="45">
        <v>338</v>
      </c>
      <c r="D14" s="56">
        <v>0.81100000000000005</v>
      </c>
      <c r="E14" s="45">
        <v>420</v>
      </c>
      <c r="F14" s="45">
        <v>341</v>
      </c>
      <c r="G14" s="53">
        <v>0.81200000000000006</v>
      </c>
      <c r="I14" s="7" t="s">
        <v>48</v>
      </c>
      <c r="J14">
        <f>SUMIF(A:A,"*senior*",B:B)</f>
        <v>608</v>
      </c>
      <c r="K14">
        <f>SUMIF(A:A,"*senior*",C:C)</f>
        <v>460</v>
      </c>
      <c r="L14" s="54">
        <f t="shared" si="0"/>
        <v>0.75657894736842102</v>
      </c>
    </row>
    <row r="15" spans="1:25" x14ac:dyDescent="0.2">
      <c r="A15" s="16" t="s">
        <v>111</v>
      </c>
      <c r="B15" s="45">
        <v>415</v>
      </c>
      <c r="C15" s="45">
        <v>370</v>
      </c>
      <c r="D15" s="56">
        <v>0.89200000000000002</v>
      </c>
      <c r="E15" s="45">
        <v>438</v>
      </c>
      <c r="F15" s="45">
        <v>380</v>
      </c>
      <c r="G15" s="53">
        <v>0.86799999999999999</v>
      </c>
      <c r="I15" s="1" t="s">
        <v>27</v>
      </c>
      <c r="J15" s="13">
        <f>SUMIF(A:A,"*unclaimed*",B:B)+SUMIF(A:A,"*lost money*",B:B)+SUMIF(A:A,"*money owed to me*",B:B)+SUMIF(A:A,"*missing money*",B:B)</f>
        <v>580</v>
      </c>
      <c r="K15" s="13">
        <f>SUMIF(A:A,"*unclaimed*",C:C)+SUMIF(A:A,"*lost money*",C:C)+SUMIF(A:A,"*money owed to me*",C:C)+SUMIF(A:A,"*missing money*",C:C)</f>
        <v>378</v>
      </c>
      <c r="L15" s="54">
        <f t="shared" si="0"/>
        <v>0.65172413793103445</v>
      </c>
    </row>
    <row r="16" spans="1:25" x14ac:dyDescent="0.2">
      <c r="A16" s="16" t="s">
        <v>3295</v>
      </c>
      <c r="B16" s="45">
        <v>402</v>
      </c>
      <c r="C16" s="45">
        <v>0</v>
      </c>
      <c r="D16" s="56" t="s">
        <v>3340</v>
      </c>
      <c r="E16" s="45">
        <v>422</v>
      </c>
      <c r="F16" s="45">
        <v>0</v>
      </c>
      <c r="G16" s="45" t="s">
        <v>3340</v>
      </c>
      <c r="I16" s="1" t="s">
        <v>26</v>
      </c>
      <c r="J16" s="13">
        <f>SUMIF(A:A,"*dv*",B:B)+SUMIF(A:A,"*diversity visa*",B:B)+SUMIF(A:A,"green card lottery",B:B)+SUMIF(A:A,"lottery 2014",B:B)+SUMIF(A:A,"lottery 2015",B:B)+SUMIF(A:A,"lottery 2016",B:B)</f>
        <v>479</v>
      </c>
      <c r="K16" s="13">
        <f>SUMIF(A:A,"*dv*",C:C)+SUMIF(A:A,"*diversity visa*",C:C)+SUMIF(A:A,"green card lottery",C:C)+SUMIF(A:A,"lottery 2014",C:C)+SUMIF(A:A,"lottery 2015",C:C)+SUMIF(A:A,"lottery 2016",C:C)</f>
        <v>443</v>
      </c>
      <c r="L16" s="54">
        <f t="shared" si="0"/>
        <v>0.92484342379958251</v>
      </c>
    </row>
    <row r="17" spans="1:15" x14ac:dyDescent="0.2">
      <c r="A17" s="16" t="s">
        <v>73</v>
      </c>
      <c r="B17" s="45">
        <v>371</v>
      </c>
      <c r="C17" s="45">
        <v>260</v>
      </c>
      <c r="D17" s="56">
        <v>0.70099999999999996</v>
      </c>
      <c r="E17" s="45">
        <v>404</v>
      </c>
      <c r="F17" s="45">
        <v>282</v>
      </c>
      <c r="G17" s="53">
        <v>0.69799999999999995</v>
      </c>
      <c r="I17" s="1" t="s">
        <v>35</v>
      </c>
      <c r="J17" s="13">
        <f>SUMIF(A:A,"*stamps*",B:B)+SUMIF(A:A,"*usda*",B:B)+SUMIF(A:A,"*wic*",B:B)+SUMIF(A:A,"*snap*",B:B)+SUMIF(A:A,"*ebt*",B:B)</f>
        <v>446</v>
      </c>
      <c r="K17" s="13">
        <f>SUMIF(A:A,"*stamps*",C:C)+SUMIF(A:A,"*usda*",C:C)+SUMIF(A:A,"*wic*",C:C)+SUMIF(A:A,"*snap*",C:C)+SUMIF(A:A,"*ebt*",C:C)</f>
        <v>378</v>
      </c>
      <c r="L17" s="54">
        <f t="shared" si="0"/>
        <v>0.84753363228699552</v>
      </c>
    </row>
    <row r="18" spans="1:15" x14ac:dyDescent="0.2">
      <c r="A18" s="16" t="s">
        <v>18</v>
      </c>
      <c r="B18" s="45">
        <v>368</v>
      </c>
      <c r="C18" s="45">
        <v>374</v>
      </c>
      <c r="D18" s="56">
        <v>1.016</v>
      </c>
      <c r="E18" s="45">
        <v>386</v>
      </c>
      <c r="F18" s="45">
        <v>391</v>
      </c>
      <c r="G18" s="53">
        <v>1.0129999999999999</v>
      </c>
      <c r="I18" s="7" t="s">
        <v>944</v>
      </c>
      <c r="J18" s="5">
        <f>SUMIF(A:A,"*login*",B:B)</f>
        <v>441</v>
      </c>
      <c r="K18" s="5">
        <f>SUMIF(A:A,"*login*",C:C)</f>
        <v>0</v>
      </c>
      <c r="L18" s="54">
        <f t="shared" si="0"/>
        <v>0</v>
      </c>
    </row>
    <row r="19" spans="1:15" x14ac:dyDescent="0.2">
      <c r="A19" s="16" t="s">
        <v>74</v>
      </c>
      <c r="B19" s="45">
        <v>362</v>
      </c>
      <c r="C19" s="45">
        <v>335</v>
      </c>
      <c r="D19" s="56">
        <v>0.92500000000000004</v>
      </c>
      <c r="E19" s="45">
        <v>365</v>
      </c>
      <c r="F19" s="45">
        <v>338</v>
      </c>
      <c r="G19" s="53">
        <v>0.92600000000000005</v>
      </c>
      <c r="I19" s="7" t="s">
        <v>3341</v>
      </c>
      <c r="J19">
        <f>SUMIF(A:A,"*iran*",B:B)</f>
        <v>377</v>
      </c>
      <c r="K19">
        <f>SUMIF(A:A,"*iran*",C:C)</f>
        <v>240</v>
      </c>
      <c r="L19" s="54">
        <f t="shared" si="0"/>
        <v>0.63660477453580899</v>
      </c>
    </row>
    <row r="20" spans="1:15" x14ac:dyDescent="0.2">
      <c r="A20" s="16" t="s">
        <v>114</v>
      </c>
      <c r="B20" s="45">
        <v>334</v>
      </c>
      <c r="C20" s="45">
        <v>223</v>
      </c>
      <c r="D20" s="56">
        <v>0.66800000000000004</v>
      </c>
      <c r="E20" s="45">
        <v>349</v>
      </c>
      <c r="F20" s="45">
        <v>232</v>
      </c>
      <c r="G20" s="53">
        <v>0.66500000000000004</v>
      </c>
      <c r="I20" s="1" t="s">
        <v>3051</v>
      </c>
      <c r="J20" s="5">
        <f>SUMIF(A:A,"*july*",B:B)+SUMIF(A:A,"*independence day*",B:B)</f>
        <v>307</v>
      </c>
      <c r="K20" s="5">
        <f>SUMIF(A:A,"*july*",C:C)+SUMIF(A:A,"*independence day*",C:C)</f>
        <v>248</v>
      </c>
      <c r="L20" s="54">
        <f t="shared" si="0"/>
        <v>0.80781758957654726</v>
      </c>
    </row>
    <row r="21" spans="1:15" x14ac:dyDescent="0.2">
      <c r="A21" s="16" t="s">
        <v>80</v>
      </c>
      <c r="B21" s="45">
        <v>327</v>
      </c>
      <c r="C21" s="45">
        <v>233</v>
      </c>
      <c r="D21" s="56">
        <v>0.71299999999999997</v>
      </c>
      <c r="E21" s="45">
        <v>487</v>
      </c>
      <c r="F21" s="45">
        <v>372</v>
      </c>
      <c r="G21" s="53">
        <v>0.76400000000000001</v>
      </c>
      <c r="I21" s="1" t="s">
        <v>31</v>
      </c>
      <c r="J21" s="13">
        <f>SUMIF(A:A,"*address*",B:B)</f>
        <v>304</v>
      </c>
      <c r="K21" s="13">
        <f>SUMIF(A:A,"*address*",C:C)</f>
        <v>221</v>
      </c>
      <c r="L21" s="54">
        <f t="shared" si="0"/>
        <v>0.72697368421052633</v>
      </c>
    </row>
    <row r="22" spans="1:15" x14ac:dyDescent="0.2">
      <c r="A22" s="16" t="s">
        <v>3225</v>
      </c>
      <c r="B22" s="45">
        <v>312</v>
      </c>
      <c r="C22" s="45">
        <v>0</v>
      </c>
      <c r="D22" s="56" t="s">
        <v>3340</v>
      </c>
      <c r="E22" s="45">
        <v>315</v>
      </c>
      <c r="F22" s="45">
        <v>0</v>
      </c>
      <c r="G22" s="45" t="s">
        <v>3340</v>
      </c>
      <c r="I22" s="1" t="s">
        <v>30</v>
      </c>
      <c r="J22" s="13">
        <f>SUMIF(A:A,"*bmi*",B:B)</f>
        <v>286</v>
      </c>
      <c r="K22" s="13">
        <f>SUMIF(A:A,"*bmi*",C:C)</f>
        <v>234</v>
      </c>
      <c r="L22" s="54">
        <f t="shared" si="0"/>
        <v>0.81818181818181823</v>
      </c>
    </row>
    <row r="23" spans="1:15" x14ac:dyDescent="0.2">
      <c r="A23" s="16" t="s">
        <v>79</v>
      </c>
      <c r="B23" s="45">
        <v>310</v>
      </c>
      <c r="C23" s="45">
        <v>311</v>
      </c>
      <c r="D23" s="56">
        <v>1.0029999999999999</v>
      </c>
      <c r="E23" s="45">
        <v>329</v>
      </c>
      <c r="F23" s="45">
        <v>330</v>
      </c>
      <c r="G23" s="53">
        <v>1.0029999999999999</v>
      </c>
      <c r="I23" s="1" t="s">
        <v>32</v>
      </c>
      <c r="J23" s="13">
        <f>SUMIF(A:A,"*affordable*",B:B)+SUMIF(A:A,"*obama care*",B:B)+SUMIF(A:A,"*obamacare*",B:B)+SUMIF(A:A,"aca",B:B)+SUMIF(A:A,"*marketplace*",B:B)+SUMIF(A:A,"*health insurance*",B:B)+SUMIF(A:A,"*health care*",B:B)</f>
        <v>286</v>
      </c>
      <c r="K23" s="13">
        <f>SUMIF(A:A,"*affordable*",C:C)+SUMIF(A:A,"*obama care*",C:C)+SUMIF(A:A,"*obamacare*",C:C)+SUMIF(A:A,"aca",C:C)+SUMIF(A:A,"*marketplace*",C:C)+SUMIF(A:A,"*health insurance*",C:C)+SUMIF(A:A,"*health care*",C:C)</f>
        <v>187</v>
      </c>
      <c r="L23" s="54">
        <f t="shared" si="0"/>
        <v>0.65384615384615385</v>
      </c>
    </row>
    <row r="24" spans="1:15" x14ac:dyDescent="0.2">
      <c r="A24" s="16" t="s">
        <v>75</v>
      </c>
      <c r="B24" s="45">
        <v>281</v>
      </c>
      <c r="C24" s="45">
        <v>238</v>
      </c>
      <c r="D24" s="56">
        <v>0.84699999999999998</v>
      </c>
      <c r="E24" s="45">
        <v>309</v>
      </c>
      <c r="F24" s="45">
        <v>278</v>
      </c>
      <c r="G24" s="53">
        <v>0.9</v>
      </c>
      <c r="I24" s="1" t="s">
        <v>39</v>
      </c>
      <c r="J24" s="13">
        <f>SUMIF(A:A,"*medicare*",B:B)</f>
        <v>283</v>
      </c>
      <c r="K24" s="13">
        <f>SUMIF(A:A,"*medicare*",C:C)</f>
        <v>249</v>
      </c>
      <c r="L24" s="54">
        <f t="shared" si="0"/>
        <v>0.87985865724381629</v>
      </c>
    </row>
    <row r="25" spans="1:15" x14ac:dyDescent="0.2">
      <c r="A25" s="16" t="s">
        <v>241</v>
      </c>
      <c r="B25" s="45">
        <v>275</v>
      </c>
      <c r="C25" s="45">
        <v>243</v>
      </c>
      <c r="D25" s="56">
        <v>0.88400000000000001</v>
      </c>
      <c r="E25" s="45">
        <v>291</v>
      </c>
      <c r="F25" s="45">
        <v>251</v>
      </c>
      <c r="G25" s="53">
        <v>0.86299999999999999</v>
      </c>
      <c r="I25" s="7" t="s">
        <v>2386</v>
      </c>
      <c r="J25" s="13">
        <f>SUMIF(A:A,"*jade*",B:B)</f>
        <v>270</v>
      </c>
      <c r="K25" s="13">
        <f>SUMIF(A:A,"*jade*",C:C)</f>
        <v>375</v>
      </c>
      <c r="L25" s="54">
        <f t="shared" si="0"/>
        <v>1.3888888888888888</v>
      </c>
    </row>
    <row r="26" spans="1:15" x14ac:dyDescent="0.2">
      <c r="A26" s="16" t="s">
        <v>97</v>
      </c>
      <c r="B26" s="45">
        <v>270</v>
      </c>
      <c r="C26" s="45">
        <v>291</v>
      </c>
      <c r="D26" s="56">
        <v>1.0780000000000001</v>
      </c>
      <c r="E26" s="45">
        <v>270</v>
      </c>
      <c r="F26" s="45">
        <v>291</v>
      </c>
      <c r="G26" s="53">
        <v>1.0780000000000001</v>
      </c>
      <c r="I26" s="15" t="s">
        <v>38</v>
      </c>
      <c r="J26" s="13">
        <f>SUMIF(A:A,"*tsa job*",B:B)+SUMIF(A:A,"*tso*",B:B)</f>
        <v>265</v>
      </c>
      <c r="K26" s="13">
        <f>SUMIF(A:A,"*tsa job*",C:C)+SUMIF(A:A,"*tso*",C:C)</f>
        <v>254</v>
      </c>
      <c r="L26" s="54">
        <f t="shared" si="0"/>
        <v>0.95849056603773586</v>
      </c>
    </row>
    <row r="27" spans="1:15" x14ac:dyDescent="0.2">
      <c r="A27" s="16" t="s">
        <v>126</v>
      </c>
      <c r="B27" s="45">
        <v>267</v>
      </c>
      <c r="C27" s="45">
        <v>205</v>
      </c>
      <c r="D27" s="56">
        <v>0.76800000000000002</v>
      </c>
      <c r="E27" s="45">
        <v>284</v>
      </c>
      <c r="F27" s="45">
        <v>208</v>
      </c>
      <c r="G27" s="53">
        <v>0.73199999999999998</v>
      </c>
      <c r="I27" s="1" t="s">
        <v>45</v>
      </c>
      <c r="J27" s="13">
        <f>SUMIF(A:A,"*consumer action handbook*",B:B)</f>
        <v>262</v>
      </c>
      <c r="K27" s="13">
        <f>SUMIF(A:A,"*consumer action handbook*",C:C)</f>
        <v>304</v>
      </c>
      <c r="L27" s="54">
        <f t="shared" si="0"/>
        <v>1.1603053435114503</v>
      </c>
    </row>
    <row r="28" spans="1:15" x14ac:dyDescent="0.2">
      <c r="A28" s="16" t="s">
        <v>94</v>
      </c>
      <c r="B28" s="45">
        <v>265</v>
      </c>
      <c r="C28" s="45">
        <v>149</v>
      </c>
      <c r="D28" s="56">
        <v>0.56200000000000006</v>
      </c>
      <c r="E28" s="45">
        <v>348</v>
      </c>
      <c r="F28" s="45">
        <v>149</v>
      </c>
      <c r="G28" s="53">
        <v>0.42799999999999999</v>
      </c>
      <c r="I28" s="1" t="s">
        <v>40</v>
      </c>
      <c r="J28" s="13">
        <f>SUMIF(A:A,"*garcinia*",B:B)</f>
        <v>232</v>
      </c>
      <c r="K28" s="13">
        <f>SUMIF(A:A,"*garcinia*",C:C)</f>
        <v>230</v>
      </c>
      <c r="L28" s="54">
        <f t="shared" si="0"/>
        <v>0.99137931034482762</v>
      </c>
      <c r="O28" s="5"/>
    </row>
    <row r="29" spans="1:15" x14ac:dyDescent="0.2">
      <c r="A29" s="16" t="s">
        <v>104</v>
      </c>
      <c r="B29" s="45">
        <v>263</v>
      </c>
      <c r="C29" s="45">
        <v>220</v>
      </c>
      <c r="D29" s="56">
        <v>0.83699999999999997</v>
      </c>
      <c r="E29" s="45">
        <v>270</v>
      </c>
      <c r="F29" s="45">
        <v>224</v>
      </c>
      <c r="G29" s="53">
        <v>0.83</v>
      </c>
      <c r="I29" s="1" t="s">
        <v>34</v>
      </c>
      <c r="J29" s="13">
        <f>SUMIF(A:A,"*weather*",B:B)</f>
        <v>220</v>
      </c>
      <c r="K29" s="13">
        <f>SUMIF(A:A,"*weather*",C:C)</f>
        <v>217</v>
      </c>
      <c r="L29" s="54">
        <f t="shared" si="0"/>
        <v>0.98636363636363633</v>
      </c>
    </row>
    <row r="30" spans="1:15" x14ac:dyDescent="0.2">
      <c r="A30" s="16" t="s">
        <v>785</v>
      </c>
      <c r="B30" s="45">
        <v>262</v>
      </c>
      <c r="C30" s="45">
        <v>304</v>
      </c>
      <c r="D30" s="56">
        <v>1.1599999999999999</v>
      </c>
      <c r="E30" s="45">
        <v>309</v>
      </c>
      <c r="F30" s="45">
        <v>354</v>
      </c>
      <c r="G30" s="53">
        <v>1.1459999999999999</v>
      </c>
      <c r="I30" s="7" t="s">
        <v>28</v>
      </c>
      <c r="J30" s="5">
        <f>SUMIF(A:A,"*abby*",B:B)+SUMIF(A:A,"*abbey*",B:B)+SUMIF(A:A,"*financial self defense*",B:B)</f>
        <v>111</v>
      </c>
      <c r="K30" s="5">
        <f>SUMIF(A:A,"*abby*",C:C)+SUMIF(A:A,"*abbey*",C:C)+SUMIF(A:A,"*defense*",C:C)+SUMIF(A:A,"*defence*",C:C)-SUMIF(A:A,"department of defense",C:C)</f>
        <v>125</v>
      </c>
      <c r="L30" s="54">
        <f t="shared" si="0"/>
        <v>1.1261261261261262</v>
      </c>
    </row>
    <row r="31" spans="1:15" x14ac:dyDescent="0.2">
      <c r="A31" s="16" t="s">
        <v>102</v>
      </c>
      <c r="B31" s="45">
        <v>261</v>
      </c>
      <c r="C31" s="45">
        <v>270</v>
      </c>
      <c r="D31" s="56">
        <v>1.034</v>
      </c>
      <c r="E31" s="45">
        <v>266</v>
      </c>
      <c r="F31" s="45">
        <v>274</v>
      </c>
      <c r="G31" s="53">
        <v>1.03</v>
      </c>
      <c r="I31" s="1" t="s">
        <v>42</v>
      </c>
      <c r="J31" s="13">
        <f>SUMIF(A:A,"*vote*",B:B)+SUMIF(A:A,"*voting*",B:B)+SUMIF(A:A,"*election*",B:B)</f>
        <v>174</v>
      </c>
      <c r="K31" s="13">
        <f>SUMIF(A:A,"*vote*",C:C)+SUMIF(A:A,"*voting*",C:C)+SUMIF(A:A,"*election*",C:C)</f>
        <v>67</v>
      </c>
      <c r="L31" s="54">
        <f t="shared" si="0"/>
        <v>0.38505747126436779</v>
      </c>
    </row>
    <row r="32" spans="1:15" x14ac:dyDescent="0.2">
      <c r="A32" s="16" t="s">
        <v>146</v>
      </c>
      <c r="B32" s="45">
        <v>260</v>
      </c>
      <c r="C32" s="45">
        <v>240</v>
      </c>
      <c r="D32" s="56">
        <v>0.92300000000000004</v>
      </c>
      <c r="E32" s="45">
        <v>269</v>
      </c>
      <c r="F32" s="45">
        <v>240</v>
      </c>
      <c r="G32" s="53">
        <v>0.89200000000000002</v>
      </c>
      <c r="I32" s="1" t="s">
        <v>43</v>
      </c>
      <c r="J32" s="13">
        <f>SUMIF(A:A,"*saving*",B:B)</f>
        <v>165</v>
      </c>
      <c r="K32" s="13">
        <f>SUMIF(A:A,"*saving*",C:C)</f>
        <v>176</v>
      </c>
      <c r="L32" s="54">
        <f t="shared" si="0"/>
        <v>1.0666666666666667</v>
      </c>
    </row>
    <row r="33" spans="1:12" x14ac:dyDescent="0.2">
      <c r="A33" s="16" t="s">
        <v>3342</v>
      </c>
      <c r="B33" s="45">
        <v>257</v>
      </c>
      <c r="C33" s="45">
        <v>0</v>
      </c>
      <c r="D33" s="56" t="s">
        <v>3340</v>
      </c>
      <c r="E33" s="45">
        <v>257</v>
      </c>
      <c r="F33" s="45">
        <v>0</v>
      </c>
      <c r="G33" s="45" t="s">
        <v>3340</v>
      </c>
      <c r="I33" s="1" t="s">
        <v>47</v>
      </c>
      <c r="J33" s="13">
        <f>SUMIF(A:A,"*alien*",B:B)+SUMIF(A:A,"*area 51*",B:B)+SUMIF(A:A,"*ufo*",B:B)</f>
        <v>164</v>
      </c>
      <c r="K33" s="13">
        <f>SUMIF(A:A,"*alien*",C:C)+SUMIF(A:A,"*area 51*",C:C)+SUMIF(A:A,"*ufo*",C:C)</f>
        <v>135</v>
      </c>
      <c r="L33" s="54">
        <f t="shared" si="0"/>
        <v>0.82317073170731703</v>
      </c>
    </row>
    <row r="34" spans="1:12" x14ac:dyDescent="0.2">
      <c r="A34" s="16" t="s">
        <v>1554</v>
      </c>
      <c r="B34" s="45">
        <v>244</v>
      </c>
      <c r="C34" s="45">
        <v>277</v>
      </c>
      <c r="D34" s="56">
        <v>1.135</v>
      </c>
      <c r="E34" s="45">
        <v>281</v>
      </c>
      <c r="F34" s="45">
        <v>303</v>
      </c>
      <c r="G34" s="53">
        <v>1.0780000000000001</v>
      </c>
      <c r="I34" s="7" t="s">
        <v>3052</v>
      </c>
      <c r="J34" s="13">
        <f>SUMIF(A:A,"*household*",B:B)</f>
        <v>159</v>
      </c>
      <c r="K34" s="13">
        <f>SUMIF(A:A,"*household*",C:C)</f>
        <v>290</v>
      </c>
      <c r="L34" s="54">
        <f t="shared" si="0"/>
        <v>1.8238993710691824</v>
      </c>
    </row>
    <row r="35" spans="1:12" x14ac:dyDescent="0.2">
      <c r="A35" s="16" t="s">
        <v>169</v>
      </c>
      <c r="B35" s="45">
        <v>244</v>
      </c>
      <c r="C35" s="45">
        <v>231</v>
      </c>
      <c r="D35" s="56">
        <v>0.94699999999999995</v>
      </c>
      <c r="E35" s="45">
        <v>247</v>
      </c>
      <c r="F35" s="45">
        <v>231</v>
      </c>
      <c r="G35" s="53">
        <v>0.93500000000000005</v>
      </c>
      <c r="I35" s="1" t="s">
        <v>41</v>
      </c>
      <c r="J35" s="13">
        <f>SUMIF(A:A,"*w4*",B:B)+SUMIF(A:A,"*w-4*",B:B)</f>
        <v>126</v>
      </c>
      <c r="K35" s="13">
        <f>SUMIF(A:A,"*w4*",C:C)+SUMIF(A:A,"*w-4*",C:C)</f>
        <v>150</v>
      </c>
      <c r="L35" s="54">
        <f t="shared" si="0"/>
        <v>1.1904761904761905</v>
      </c>
    </row>
    <row r="36" spans="1:12" x14ac:dyDescent="0.2">
      <c r="A36" s="16" t="s">
        <v>160</v>
      </c>
      <c r="B36" s="45">
        <v>242</v>
      </c>
      <c r="C36" s="45">
        <v>176</v>
      </c>
      <c r="D36" s="56">
        <v>0.72699999999999998</v>
      </c>
      <c r="E36" s="45">
        <v>242</v>
      </c>
      <c r="F36" s="45">
        <v>176</v>
      </c>
      <c r="G36" s="53">
        <v>0.72699999999999998</v>
      </c>
      <c r="I36" s="7" t="s">
        <v>243</v>
      </c>
      <c r="J36" s="5">
        <f>SUMIF(A:A,"*wind energy*",B:B)</f>
        <v>124</v>
      </c>
      <c r="K36" s="5">
        <f>SUMIF(A:A,"*wind energy*",C:C)</f>
        <v>14</v>
      </c>
      <c r="L36" s="54">
        <f t="shared" si="0"/>
        <v>0.11290322580645161</v>
      </c>
    </row>
    <row r="37" spans="1:12" x14ac:dyDescent="0.2">
      <c r="A37" s="16" t="s">
        <v>288</v>
      </c>
      <c r="B37" s="45">
        <v>241</v>
      </c>
      <c r="C37" s="45">
        <v>115</v>
      </c>
      <c r="D37" s="56">
        <v>0.47699999999999998</v>
      </c>
      <c r="E37" s="45">
        <v>243</v>
      </c>
      <c r="F37" s="45">
        <v>116</v>
      </c>
      <c r="G37" s="53">
        <v>0.47699999999999998</v>
      </c>
      <c r="I37" s="1" t="s">
        <v>50</v>
      </c>
      <c r="J37" s="13">
        <f>SUMIF(A:A,"*governor*",B:B)</f>
        <v>103</v>
      </c>
      <c r="K37" s="13">
        <f>SUMIF(A:A,"*governor*",C:C)</f>
        <v>56</v>
      </c>
      <c r="L37" s="54">
        <f t="shared" si="0"/>
        <v>0.5436893203883495</v>
      </c>
    </row>
    <row r="38" spans="1:12" x14ac:dyDescent="0.2">
      <c r="A38" s="16" t="s">
        <v>88</v>
      </c>
      <c r="B38" s="45">
        <v>232</v>
      </c>
      <c r="C38" s="45">
        <v>237</v>
      </c>
      <c r="D38" s="56">
        <v>1.022</v>
      </c>
      <c r="E38" s="45">
        <v>245</v>
      </c>
      <c r="F38" s="45">
        <v>259</v>
      </c>
      <c r="G38" s="53">
        <v>1.0569999999999999</v>
      </c>
      <c r="I38" s="1" t="s">
        <v>37</v>
      </c>
      <c r="J38" s="13">
        <f>SUMIF(A:A,"*ebola*",B:B)</f>
        <v>100</v>
      </c>
      <c r="K38" s="13">
        <f>SUMIF(A:A,"*ebola*",C:C)</f>
        <v>7</v>
      </c>
      <c r="L38" s="54">
        <f t="shared" si="0"/>
        <v>7.0000000000000007E-2</v>
      </c>
    </row>
    <row r="39" spans="1:12" x14ac:dyDescent="0.2">
      <c r="A39" s="16" t="s">
        <v>85</v>
      </c>
      <c r="B39" s="45">
        <v>232</v>
      </c>
      <c r="C39" s="45">
        <v>230</v>
      </c>
      <c r="D39" s="56">
        <v>0.99099999999999999</v>
      </c>
      <c r="E39" s="45">
        <v>533</v>
      </c>
      <c r="F39" s="45">
        <v>242</v>
      </c>
      <c r="G39" s="53">
        <v>0.45400000000000001</v>
      </c>
      <c r="I39" s="1" t="s">
        <v>49</v>
      </c>
      <c r="J39" s="13">
        <f>SUMIF(A:A,"*fafsa*",B:B)</f>
        <v>91</v>
      </c>
      <c r="K39" s="13">
        <f>SUMIF(A:A,"*fafsa*",C:C)</f>
        <v>82</v>
      </c>
      <c r="L39" s="54">
        <f t="shared" si="0"/>
        <v>0.90109890109890112</v>
      </c>
    </row>
    <row r="40" spans="1:12" x14ac:dyDescent="0.2">
      <c r="A40" s="16" t="s">
        <v>83</v>
      </c>
      <c r="B40" s="45">
        <v>227</v>
      </c>
      <c r="C40" s="45">
        <v>185</v>
      </c>
      <c r="D40" s="56">
        <v>0.81499999999999995</v>
      </c>
      <c r="E40" s="45">
        <v>292</v>
      </c>
      <c r="F40" s="45">
        <v>249</v>
      </c>
      <c r="G40" s="53">
        <v>0.85299999999999998</v>
      </c>
      <c r="I40" s="7" t="s">
        <v>316</v>
      </c>
      <c r="J40" s="5">
        <f>SUMIF(A:A,"*same sex marriage*",B:B)+SUMIF(A:A,"*gay marriage*",B:B)</f>
        <v>83</v>
      </c>
      <c r="K40" s="5">
        <f>SUMIF(A:A,"*same sex marriage*",C:C)+SUMIF(A:A,"*gay marriage*",C:C)</f>
        <v>75</v>
      </c>
      <c r="L40" s="54">
        <f t="shared" si="0"/>
        <v>0.90361445783132532</v>
      </c>
    </row>
    <row r="41" spans="1:12" x14ac:dyDescent="0.2">
      <c r="A41" s="16" t="s">
        <v>222</v>
      </c>
      <c r="B41" s="45">
        <v>219</v>
      </c>
      <c r="C41" s="45">
        <v>186</v>
      </c>
      <c r="D41" s="56">
        <v>0.84899999999999998</v>
      </c>
      <c r="E41" s="45">
        <v>229</v>
      </c>
      <c r="F41" s="45">
        <v>196</v>
      </c>
      <c r="G41" s="53">
        <v>0.85599999999999998</v>
      </c>
      <c r="I41" s="1" t="s">
        <v>46</v>
      </c>
      <c r="J41" s="13">
        <f>SUMIF(A:A,"isis",B:B)+SUMIF(A:A,"isil",B:B)+SUMIF(A:A,"islamic state",B:B)</f>
        <v>60</v>
      </c>
      <c r="K41" s="13">
        <f>SUMIF(A:A,"isis",C:C)+SUMIF(A:A,"isil",C:C)+SUMIF(A:A,"islamic state",C:C)</f>
        <v>26</v>
      </c>
      <c r="L41" s="54">
        <f t="shared" si="0"/>
        <v>0.43333333333333335</v>
      </c>
    </row>
    <row r="42" spans="1:12" x14ac:dyDescent="0.2">
      <c r="A42" s="16" t="s">
        <v>3343</v>
      </c>
      <c r="B42" s="45">
        <v>217</v>
      </c>
      <c r="C42" s="45">
        <v>146</v>
      </c>
      <c r="D42" s="56">
        <v>0.67300000000000004</v>
      </c>
      <c r="E42" s="45">
        <v>217</v>
      </c>
      <c r="F42" s="45">
        <v>146</v>
      </c>
      <c r="G42" s="53">
        <v>0.67300000000000004</v>
      </c>
      <c r="I42" s="1" t="s">
        <v>44</v>
      </c>
      <c r="J42" s="13">
        <f>SUMIF(A:A,"*death penalty*",B:B)+SUMIF(A:A,"*execution*",B:B)+SUMIF(A:A,"*executed*",B:B)+SUMIF(A:A,"*last meal*",B:B)+SUMIF(A:A,"*capital punishment*",B:B)</f>
        <v>35</v>
      </c>
      <c r="K42" s="13">
        <f>SUMIF(A:A,"*death penalty*",C:C)+SUMIF(A:A,"*execution*",C:C)+SUMIF(A:A,"*executed*",C:C)+SUMIF(A:A,"*last meal*",C:C)+SUMIF(A:A,"*capital punishment*",C:C)</f>
        <v>13</v>
      </c>
      <c r="L42" s="54">
        <f t="shared" si="0"/>
        <v>0.37142857142857144</v>
      </c>
    </row>
    <row r="43" spans="1:12" x14ac:dyDescent="0.2">
      <c r="A43" s="16" t="s">
        <v>2015</v>
      </c>
      <c r="B43" s="45">
        <v>214</v>
      </c>
      <c r="C43" s="45">
        <v>130</v>
      </c>
      <c r="D43" s="56">
        <v>0.60699999999999998</v>
      </c>
      <c r="E43" s="45">
        <v>282</v>
      </c>
      <c r="F43" s="45">
        <v>137</v>
      </c>
      <c r="G43" s="53">
        <v>0.48599999999999999</v>
      </c>
      <c r="I43" s="8" t="s">
        <v>33</v>
      </c>
      <c r="J43" s="13">
        <f>SUMIF(A:A,"*usajobs*",B:B)+SUMIF(A:A,"*usa jobs*",B:B)</f>
        <v>466</v>
      </c>
      <c r="K43" s="13">
        <f>SUMIF(A:A,"*usajobs*",C:C)+SUMIF(A:A,"*usa jobs*",C:C)</f>
        <v>238</v>
      </c>
      <c r="L43" s="54">
        <f t="shared" si="0"/>
        <v>0.51072961373390557</v>
      </c>
    </row>
    <row r="44" spans="1:12" x14ac:dyDescent="0.2">
      <c r="A44" s="16" t="s">
        <v>117</v>
      </c>
      <c r="B44" s="45">
        <v>205</v>
      </c>
      <c r="C44" s="45">
        <v>129</v>
      </c>
      <c r="D44" s="56">
        <v>0.629</v>
      </c>
      <c r="E44" s="45">
        <v>207</v>
      </c>
      <c r="F44" s="45">
        <v>131</v>
      </c>
      <c r="G44" s="53">
        <v>0.63300000000000001</v>
      </c>
      <c r="I44" s="43" t="s">
        <v>51</v>
      </c>
      <c r="J44" s="58">
        <f>SUMIF(A:A,"*abortion*",B:B)</f>
        <v>25</v>
      </c>
      <c r="K44" s="58">
        <f>SUMIF(A:A,"*abortion*",C:C)</f>
        <v>12</v>
      </c>
      <c r="L44" s="59">
        <f t="shared" si="0"/>
        <v>0.48</v>
      </c>
    </row>
    <row r="45" spans="1:12" x14ac:dyDescent="0.2">
      <c r="A45" s="16" t="s">
        <v>95</v>
      </c>
      <c r="B45" s="45">
        <v>197</v>
      </c>
      <c r="C45" s="45">
        <v>188</v>
      </c>
      <c r="D45" s="56">
        <v>0.95399999999999996</v>
      </c>
      <c r="E45" s="45">
        <v>199</v>
      </c>
      <c r="F45" s="45">
        <v>188</v>
      </c>
      <c r="G45" s="53">
        <v>0.94499999999999995</v>
      </c>
      <c r="I45" s="43" t="s">
        <v>3344</v>
      </c>
      <c r="J45" s="58">
        <f>SUMIF(A:A,"*301.6724-1*",B:B)</f>
        <v>33</v>
      </c>
      <c r="K45" s="58">
        <f>SUMIF(A:A,"*301.6724-1*",C:C)</f>
        <v>50</v>
      </c>
      <c r="L45" s="59">
        <f t="shared" si="0"/>
        <v>1.5151515151515151</v>
      </c>
    </row>
    <row r="46" spans="1:12" x14ac:dyDescent="0.2">
      <c r="A46" s="16" t="s">
        <v>3345</v>
      </c>
      <c r="B46" s="45">
        <v>197</v>
      </c>
      <c r="C46" s="45">
        <v>0</v>
      </c>
      <c r="D46" s="56" t="s">
        <v>3340</v>
      </c>
      <c r="E46" s="45">
        <v>197</v>
      </c>
      <c r="F46" s="45">
        <v>0</v>
      </c>
      <c r="G46" s="45" t="s">
        <v>3340</v>
      </c>
      <c r="J46" s="5"/>
    </row>
    <row r="47" spans="1:12" x14ac:dyDescent="0.2">
      <c r="A47" s="16" t="s">
        <v>100</v>
      </c>
      <c r="B47" s="45">
        <v>196</v>
      </c>
      <c r="C47" s="45">
        <v>166</v>
      </c>
      <c r="D47" s="56">
        <v>0.84699999999999998</v>
      </c>
      <c r="E47" s="45">
        <v>210</v>
      </c>
      <c r="F47" s="45">
        <v>177</v>
      </c>
      <c r="G47" s="53">
        <v>0.84299999999999997</v>
      </c>
      <c r="J47" s="5"/>
    </row>
    <row r="48" spans="1:12" x14ac:dyDescent="0.2">
      <c r="A48" s="16" t="s">
        <v>216</v>
      </c>
      <c r="B48" s="45">
        <v>196</v>
      </c>
      <c r="C48" s="45">
        <v>111</v>
      </c>
      <c r="D48" s="56">
        <v>0.56599999999999995</v>
      </c>
      <c r="E48" s="45">
        <v>211</v>
      </c>
      <c r="F48" s="45">
        <v>115</v>
      </c>
      <c r="G48" s="53">
        <v>0.54500000000000004</v>
      </c>
      <c r="J48" s="5"/>
    </row>
    <row r="49" spans="1:10" x14ac:dyDescent="0.2">
      <c r="A49" s="16" t="s">
        <v>90</v>
      </c>
      <c r="B49" s="45">
        <v>192</v>
      </c>
      <c r="C49" s="45">
        <v>130</v>
      </c>
      <c r="D49" s="56">
        <v>0.67700000000000005</v>
      </c>
      <c r="E49" s="45">
        <v>401</v>
      </c>
      <c r="F49" s="45">
        <v>177</v>
      </c>
      <c r="G49" s="53">
        <v>0.441</v>
      </c>
      <c r="J49" s="5"/>
    </row>
    <row r="50" spans="1:10" x14ac:dyDescent="0.2">
      <c r="A50" s="16" t="s">
        <v>67</v>
      </c>
      <c r="B50" s="45">
        <v>188</v>
      </c>
      <c r="C50" s="45">
        <v>149</v>
      </c>
      <c r="D50" s="56">
        <v>0.79300000000000004</v>
      </c>
      <c r="E50" s="45">
        <v>209</v>
      </c>
      <c r="F50" s="45">
        <v>165</v>
      </c>
      <c r="G50" s="53">
        <v>0.78900000000000003</v>
      </c>
      <c r="J50" s="5"/>
    </row>
    <row r="51" spans="1:10" x14ac:dyDescent="0.2">
      <c r="A51" s="16" t="s">
        <v>3063</v>
      </c>
      <c r="B51" s="45">
        <v>184</v>
      </c>
      <c r="C51" s="45">
        <v>136</v>
      </c>
      <c r="D51" s="56">
        <v>0.73899999999999999</v>
      </c>
      <c r="E51" s="45">
        <v>184</v>
      </c>
      <c r="F51" s="45">
        <v>136</v>
      </c>
      <c r="G51" s="53">
        <v>0.73899999999999999</v>
      </c>
      <c r="J51" s="5"/>
    </row>
    <row r="52" spans="1:10" x14ac:dyDescent="0.2">
      <c r="A52" s="16" t="s">
        <v>34</v>
      </c>
      <c r="B52" s="45">
        <v>177</v>
      </c>
      <c r="C52" s="45">
        <v>170</v>
      </c>
      <c r="D52" s="56">
        <v>0.96</v>
      </c>
      <c r="E52" s="45">
        <v>237</v>
      </c>
      <c r="F52" s="45">
        <v>170</v>
      </c>
      <c r="G52" s="53">
        <v>0.71699999999999997</v>
      </c>
      <c r="J52" s="5"/>
    </row>
    <row r="53" spans="1:10" x14ac:dyDescent="0.2">
      <c r="A53" s="16" t="s">
        <v>27</v>
      </c>
      <c r="B53" s="45">
        <v>177</v>
      </c>
      <c r="C53" s="45">
        <v>111</v>
      </c>
      <c r="D53" s="56">
        <v>0.627</v>
      </c>
      <c r="E53" s="45">
        <v>189</v>
      </c>
      <c r="F53" s="45">
        <v>112</v>
      </c>
      <c r="G53" s="53">
        <v>0.59299999999999997</v>
      </c>
      <c r="J53" s="5"/>
    </row>
    <row r="54" spans="1:10" x14ac:dyDescent="0.2">
      <c r="A54" s="16" t="s">
        <v>156</v>
      </c>
      <c r="B54" s="45">
        <v>174</v>
      </c>
      <c r="C54" s="45">
        <v>165</v>
      </c>
      <c r="D54" s="56">
        <v>0.94799999999999995</v>
      </c>
      <c r="E54" s="45">
        <v>180</v>
      </c>
      <c r="F54" s="45">
        <v>173</v>
      </c>
      <c r="G54" s="53">
        <v>0.96099999999999997</v>
      </c>
      <c r="J54" s="5"/>
    </row>
    <row r="55" spans="1:10" x14ac:dyDescent="0.2">
      <c r="A55" s="16" t="s">
        <v>62</v>
      </c>
      <c r="B55" s="45">
        <v>173</v>
      </c>
      <c r="C55" s="45">
        <v>184</v>
      </c>
      <c r="D55" s="56">
        <v>1.0640000000000001</v>
      </c>
      <c r="E55" s="45">
        <v>173</v>
      </c>
      <c r="F55" s="45">
        <v>184</v>
      </c>
      <c r="G55" s="53">
        <v>1.0640000000000001</v>
      </c>
      <c r="J55" s="5"/>
    </row>
    <row r="56" spans="1:10" x14ac:dyDescent="0.2">
      <c r="A56" s="16" t="s">
        <v>505</v>
      </c>
      <c r="B56" s="45">
        <v>173</v>
      </c>
      <c r="C56" s="45">
        <v>45</v>
      </c>
      <c r="D56" s="56">
        <v>0.26</v>
      </c>
      <c r="E56" s="45">
        <v>184</v>
      </c>
      <c r="F56" s="45">
        <v>45</v>
      </c>
      <c r="G56" s="53">
        <v>0.245</v>
      </c>
      <c r="J56" s="5"/>
    </row>
    <row r="57" spans="1:10" x14ac:dyDescent="0.2">
      <c r="A57" s="16" t="s">
        <v>136</v>
      </c>
      <c r="B57" s="45">
        <v>172</v>
      </c>
      <c r="C57" s="45">
        <v>139</v>
      </c>
      <c r="D57" s="56">
        <v>0.80800000000000005</v>
      </c>
      <c r="E57" s="45">
        <v>190</v>
      </c>
      <c r="F57" s="45">
        <v>147</v>
      </c>
      <c r="G57" s="53">
        <v>0.77400000000000002</v>
      </c>
      <c r="J57" s="5"/>
    </row>
    <row r="58" spans="1:10" x14ac:dyDescent="0.2">
      <c r="A58" s="16" t="s">
        <v>132</v>
      </c>
      <c r="B58" s="45">
        <v>170</v>
      </c>
      <c r="C58" s="45">
        <v>160</v>
      </c>
      <c r="D58" s="56">
        <v>0.94099999999999995</v>
      </c>
      <c r="E58" s="45">
        <v>178</v>
      </c>
      <c r="F58" s="45">
        <v>166</v>
      </c>
      <c r="G58" s="53">
        <v>0.93300000000000005</v>
      </c>
      <c r="J58" s="5"/>
    </row>
    <row r="59" spans="1:10" x14ac:dyDescent="0.2">
      <c r="A59" s="16" t="s">
        <v>175</v>
      </c>
      <c r="B59" s="45">
        <v>169</v>
      </c>
      <c r="C59" s="45">
        <v>140</v>
      </c>
      <c r="D59" s="56">
        <v>0.82799999999999996</v>
      </c>
      <c r="E59" s="45">
        <v>173</v>
      </c>
      <c r="F59" s="45">
        <v>144</v>
      </c>
      <c r="G59" s="53">
        <v>0.83199999999999996</v>
      </c>
      <c r="J59" s="5"/>
    </row>
    <row r="60" spans="1:10" x14ac:dyDescent="0.2">
      <c r="A60" s="16" t="s">
        <v>215</v>
      </c>
      <c r="B60" s="45">
        <v>168</v>
      </c>
      <c r="C60" s="45">
        <v>146</v>
      </c>
      <c r="D60" s="56">
        <v>0.86899999999999999</v>
      </c>
      <c r="E60" s="45">
        <v>212</v>
      </c>
      <c r="F60" s="45">
        <v>164</v>
      </c>
      <c r="G60" s="53">
        <v>0.77400000000000002</v>
      </c>
      <c r="J60" s="5"/>
    </row>
    <row r="61" spans="1:10" x14ac:dyDescent="0.2">
      <c r="A61" s="16" t="s">
        <v>43</v>
      </c>
      <c r="B61" s="45">
        <v>165</v>
      </c>
      <c r="C61" s="45">
        <v>176</v>
      </c>
      <c r="D61" s="56">
        <v>1.0669999999999999</v>
      </c>
      <c r="E61" s="45">
        <v>180</v>
      </c>
      <c r="F61" s="45">
        <v>188</v>
      </c>
      <c r="G61" s="53">
        <v>1.044</v>
      </c>
      <c r="J61" s="5"/>
    </row>
    <row r="62" spans="1:10" x14ac:dyDescent="0.2">
      <c r="A62" s="16" t="s">
        <v>118</v>
      </c>
      <c r="B62" s="45">
        <v>165</v>
      </c>
      <c r="C62" s="45">
        <v>47</v>
      </c>
      <c r="D62" s="56">
        <v>0.28499999999999998</v>
      </c>
      <c r="E62" s="45">
        <v>320</v>
      </c>
      <c r="F62" s="45">
        <v>50</v>
      </c>
      <c r="G62" s="53">
        <v>0.156</v>
      </c>
      <c r="J62" s="5"/>
    </row>
    <row r="63" spans="1:10" x14ac:dyDescent="0.2">
      <c r="A63" s="16" t="s">
        <v>2761</v>
      </c>
      <c r="B63" s="45">
        <v>164</v>
      </c>
      <c r="C63" s="45">
        <v>178</v>
      </c>
      <c r="D63" s="56">
        <v>1.085</v>
      </c>
      <c r="E63" s="45">
        <v>167</v>
      </c>
      <c r="F63" s="45">
        <v>179</v>
      </c>
      <c r="G63" s="53">
        <v>1.0720000000000001</v>
      </c>
      <c r="J63" s="5"/>
    </row>
    <row r="64" spans="1:10" x14ac:dyDescent="0.2">
      <c r="A64" s="16" t="s">
        <v>2814</v>
      </c>
      <c r="B64" s="45">
        <v>163</v>
      </c>
      <c r="C64" s="45">
        <v>152</v>
      </c>
      <c r="D64" s="56">
        <v>0.93300000000000005</v>
      </c>
      <c r="E64" s="45">
        <v>164</v>
      </c>
      <c r="F64" s="45">
        <v>153</v>
      </c>
      <c r="G64" s="53">
        <v>0.93300000000000005</v>
      </c>
      <c r="J64" s="5"/>
    </row>
    <row r="65" spans="1:10" x14ac:dyDescent="0.2">
      <c r="A65" s="16" t="s">
        <v>2386</v>
      </c>
      <c r="B65" s="45">
        <v>160</v>
      </c>
      <c r="C65" s="45">
        <v>169</v>
      </c>
      <c r="D65" s="56">
        <v>1.056</v>
      </c>
      <c r="E65" s="45">
        <v>181</v>
      </c>
      <c r="F65" s="45">
        <v>179</v>
      </c>
      <c r="G65" s="53">
        <v>0.98899999999999999</v>
      </c>
      <c r="J65" s="5"/>
    </row>
    <row r="66" spans="1:10" x14ac:dyDescent="0.2">
      <c r="A66" s="16" t="s">
        <v>2278</v>
      </c>
      <c r="B66" s="45">
        <v>160</v>
      </c>
      <c r="C66" s="45">
        <v>7</v>
      </c>
      <c r="D66" s="56">
        <v>4.3999999999999997E-2</v>
      </c>
      <c r="E66" s="45">
        <v>460</v>
      </c>
      <c r="F66" s="45">
        <v>7</v>
      </c>
      <c r="G66" s="53">
        <v>1.4999999999999999E-2</v>
      </c>
      <c r="J66" s="5"/>
    </row>
    <row r="67" spans="1:10" x14ac:dyDescent="0.2">
      <c r="A67" s="16" t="s">
        <v>72</v>
      </c>
      <c r="B67" s="45">
        <v>159</v>
      </c>
      <c r="C67" s="45">
        <v>150</v>
      </c>
      <c r="D67" s="56">
        <v>0.94299999999999995</v>
      </c>
      <c r="E67" s="45">
        <v>193</v>
      </c>
      <c r="F67" s="45">
        <v>204</v>
      </c>
      <c r="G67" s="53">
        <v>1.0569999999999999</v>
      </c>
      <c r="J67" s="5"/>
    </row>
    <row r="68" spans="1:10" x14ac:dyDescent="0.2">
      <c r="A68" s="16" t="s">
        <v>301</v>
      </c>
      <c r="B68" s="45">
        <v>159</v>
      </c>
      <c r="C68" s="45">
        <v>140</v>
      </c>
      <c r="D68" s="56">
        <v>0.88100000000000001</v>
      </c>
      <c r="E68" s="45">
        <v>180</v>
      </c>
      <c r="F68" s="45">
        <v>141</v>
      </c>
      <c r="G68" s="53">
        <v>0.78300000000000003</v>
      </c>
      <c r="J68" s="5"/>
    </row>
    <row r="69" spans="1:10" x14ac:dyDescent="0.2">
      <c r="A69" s="16" t="s">
        <v>149</v>
      </c>
      <c r="B69" s="45">
        <v>158</v>
      </c>
      <c r="C69" s="45">
        <v>98</v>
      </c>
      <c r="D69" s="56">
        <v>0.62</v>
      </c>
      <c r="E69" s="45">
        <v>204</v>
      </c>
      <c r="F69" s="45">
        <v>141</v>
      </c>
      <c r="G69" s="53">
        <v>0.69099999999999995</v>
      </c>
      <c r="J69" s="5"/>
    </row>
    <row r="70" spans="1:10" x14ac:dyDescent="0.2">
      <c r="A70" s="16" t="s">
        <v>137</v>
      </c>
      <c r="B70" s="45">
        <v>152</v>
      </c>
      <c r="C70" s="45">
        <v>154</v>
      </c>
      <c r="D70" s="56">
        <v>1.0129999999999999</v>
      </c>
      <c r="E70" s="45">
        <v>383</v>
      </c>
      <c r="F70" s="45">
        <v>375</v>
      </c>
      <c r="G70" s="53">
        <v>0.97899999999999998</v>
      </c>
      <c r="J70" s="5"/>
    </row>
    <row r="71" spans="1:10" x14ac:dyDescent="0.2">
      <c r="A71" s="16" t="s">
        <v>164</v>
      </c>
      <c r="B71" s="45">
        <v>151</v>
      </c>
      <c r="C71" s="45">
        <v>131</v>
      </c>
      <c r="D71" s="56">
        <v>0.86799999999999999</v>
      </c>
      <c r="E71" s="45">
        <v>166</v>
      </c>
      <c r="F71" s="45">
        <v>145</v>
      </c>
      <c r="G71" s="53">
        <v>0.873</v>
      </c>
      <c r="J71" s="5"/>
    </row>
    <row r="72" spans="1:10" x14ac:dyDescent="0.2">
      <c r="A72" s="16" t="s">
        <v>159</v>
      </c>
      <c r="B72" s="45">
        <v>148</v>
      </c>
      <c r="C72" s="45">
        <v>113</v>
      </c>
      <c r="D72" s="56">
        <v>0.76400000000000001</v>
      </c>
      <c r="E72" s="45">
        <v>188</v>
      </c>
      <c r="F72" s="45">
        <v>125</v>
      </c>
      <c r="G72" s="53">
        <v>0.66500000000000004</v>
      </c>
      <c r="J72" s="5"/>
    </row>
    <row r="73" spans="1:10" x14ac:dyDescent="0.2">
      <c r="A73" s="16" t="s">
        <v>63</v>
      </c>
      <c r="B73" s="45">
        <v>146</v>
      </c>
      <c r="C73" s="45">
        <v>123</v>
      </c>
      <c r="D73" s="56">
        <v>0.84199999999999997</v>
      </c>
      <c r="E73" s="45">
        <v>151</v>
      </c>
      <c r="F73" s="45">
        <v>136</v>
      </c>
      <c r="G73" s="53">
        <v>0.90100000000000002</v>
      </c>
      <c r="J73" s="5"/>
    </row>
    <row r="74" spans="1:10" x14ac:dyDescent="0.2">
      <c r="A74" s="16" t="s">
        <v>773</v>
      </c>
      <c r="B74" s="45">
        <v>142</v>
      </c>
      <c r="C74" s="45">
        <v>136</v>
      </c>
      <c r="D74" s="56">
        <v>0.95799999999999996</v>
      </c>
      <c r="E74" s="45">
        <v>149</v>
      </c>
      <c r="F74" s="45">
        <v>139</v>
      </c>
      <c r="G74" s="53">
        <v>0.93300000000000005</v>
      </c>
      <c r="J74" s="5"/>
    </row>
    <row r="75" spans="1:10" x14ac:dyDescent="0.2">
      <c r="A75" s="16" t="s">
        <v>2363</v>
      </c>
      <c r="B75" s="45">
        <v>142</v>
      </c>
      <c r="C75" s="45">
        <v>0</v>
      </c>
      <c r="D75" s="56" t="s">
        <v>3340</v>
      </c>
      <c r="E75" s="45">
        <v>142</v>
      </c>
      <c r="F75" s="45">
        <v>0</v>
      </c>
      <c r="G75" s="45" t="s">
        <v>3340</v>
      </c>
      <c r="J75" s="5"/>
    </row>
    <row r="76" spans="1:10" x14ac:dyDescent="0.2">
      <c r="A76" s="16" t="s">
        <v>110</v>
      </c>
      <c r="B76" s="45">
        <v>140</v>
      </c>
      <c r="C76" s="45">
        <v>141</v>
      </c>
      <c r="D76" s="56">
        <v>1.0069999999999999</v>
      </c>
      <c r="E76" s="45">
        <v>145</v>
      </c>
      <c r="F76" s="45">
        <v>153</v>
      </c>
      <c r="G76" s="53">
        <v>1.0549999999999999</v>
      </c>
      <c r="J76" s="5"/>
    </row>
    <row r="77" spans="1:10" x14ac:dyDescent="0.2">
      <c r="A77" s="16" t="s">
        <v>896</v>
      </c>
      <c r="B77" s="45">
        <v>140</v>
      </c>
      <c r="C77" s="45">
        <v>92</v>
      </c>
      <c r="D77" s="56">
        <v>0.65700000000000003</v>
      </c>
      <c r="E77" s="45">
        <v>158</v>
      </c>
      <c r="F77" s="45">
        <v>104</v>
      </c>
      <c r="G77" s="53">
        <v>0.65800000000000003</v>
      </c>
      <c r="J77" s="5"/>
    </row>
    <row r="78" spans="1:10" x14ac:dyDescent="0.2">
      <c r="A78" s="16" t="s">
        <v>158</v>
      </c>
      <c r="B78" s="45">
        <v>135</v>
      </c>
      <c r="C78" s="45">
        <v>144</v>
      </c>
      <c r="D78" s="56">
        <v>1.0669999999999999</v>
      </c>
      <c r="E78" s="45">
        <v>185</v>
      </c>
      <c r="F78" s="45">
        <v>146</v>
      </c>
      <c r="G78" s="53">
        <v>0.78900000000000003</v>
      </c>
      <c r="J78" s="5"/>
    </row>
    <row r="79" spans="1:10" x14ac:dyDescent="0.2">
      <c r="A79" s="16" t="s">
        <v>305</v>
      </c>
      <c r="B79" s="45">
        <v>134</v>
      </c>
      <c r="C79" s="45">
        <v>158</v>
      </c>
      <c r="D79" s="56">
        <v>1.179</v>
      </c>
      <c r="E79" s="45">
        <v>134</v>
      </c>
      <c r="F79" s="45">
        <v>158</v>
      </c>
      <c r="G79" s="53">
        <v>1.179</v>
      </c>
      <c r="J79" s="5"/>
    </row>
    <row r="80" spans="1:10" x14ac:dyDescent="0.2">
      <c r="A80" s="16" t="s">
        <v>226</v>
      </c>
      <c r="B80" s="45">
        <v>134</v>
      </c>
      <c r="C80" s="45">
        <v>120</v>
      </c>
      <c r="D80" s="56">
        <v>0.89600000000000002</v>
      </c>
      <c r="E80" s="45">
        <v>146</v>
      </c>
      <c r="F80" s="45">
        <v>133</v>
      </c>
      <c r="G80" s="53">
        <v>0.91100000000000003</v>
      </c>
      <c r="J80" s="5"/>
    </row>
    <row r="81" spans="1:10" x14ac:dyDescent="0.2">
      <c r="A81" s="16" t="s">
        <v>144</v>
      </c>
      <c r="B81" s="45">
        <v>133</v>
      </c>
      <c r="C81" s="45">
        <v>128</v>
      </c>
      <c r="D81" s="56">
        <v>0.96199999999999997</v>
      </c>
      <c r="E81" s="45">
        <v>203</v>
      </c>
      <c r="F81" s="45">
        <v>167</v>
      </c>
      <c r="G81" s="53">
        <v>0.82299999999999995</v>
      </c>
      <c r="J81" s="5"/>
    </row>
    <row r="82" spans="1:10" x14ac:dyDescent="0.2">
      <c r="A82" s="16" t="s">
        <v>313</v>
      </c>
      <c r="B82" s="45">
        <v>131</v>
      </c>
      <c r="C82" s="45">
        <v>85</v>
      </c>
      <c r="D82" s="56">
        <v>0.64900000000000002</v>
      </c>
      <c r="E82" s="45">
        <v>138</v>
      </c>
      <c r="F82" s="45">
        <v>93</v>
      </c>
      <c r="G82" s="53">
        <v>0.67400000000000004</v>
      </c>
      <c r="J82" s="5"/>
    </row>
    <row r="83" spans="1:10" x14ac:dyDescent="0.2">
      <c r="A83" s="16" t="s">
        <v>115</v>
      </c>
      <c r="B83" s="45">
        <v>129</v>
      </c>
      <c r="C83" s="45">
        <v>80</v>
      </c>
      <c r="D83" s="56">
        <v>0.62</v>
      </c>
      <c r="E83" s="45">
        <v>146</v>
      </c>
      <c r="F83" s="45">
        <v>80</v>
      </c>
      <c r="G83" s="53">
        <v>0.54800000000000004</v>
      </c>
      <c r="J83" s="5"/>
    </row>
    <row r="84" spans="1:10" x14ac:dyDescent="0.2">
      <c r="A84" s="16" t="s">
        <v>48</v>
      </c>
      <c r="B84" s="45">
        <v>128</v>
      </c>
      <c r="C84" s="45">
        <v>83</v>
      </c>
      <c r="D84" s="56">
        <v>0.64800000000000002</v>
      </c>
      <c r="E84" s="45">
        <v>157</v>
      </c>
      <c r="F84" s="45">
        <v>94</v>
      </c>
      <c r="G84" s="53">
        <v>0.59899999999999998</v>
      </c>
      <c r="J84" s="5"/>
    </row>
    <row r="85" spans="1:10" x14ac:dyDescent="0.2">
      <c r="A85" s="16" t="s">
        <v>185</v>
      </c>
      <c r="B85" s="45">
        <v>124</v>
      </c>
      <c r="C85" s="45">
        <v>101</v>
      </c>
      <c r="D85" s="56">
        <v>0.81499999999999995</v>
      </c>
      <c r="E85" s="45">
        <v>725</v>
      </c>
      <c r="F85" s="45">
        <v>673</v>
      </c>
      <c r="G85" s="53">
        <v>0.92800000000000005</v>
      </c>
      <c r="J85" s="5"/>
    </row>
    <row r="86" spans="1:10" x14ac:dyDescent="0.2">
      <c r="A86" s="16" t="s">
        <v>134</v>
      </c>
      <c r="B86" s="45">
        <v>124</v>
      </c>
      <c r="C86" s="45">
        <v>82</v>
      </c>
      <c r="D86" s="56">
        <v>0.66100000000000003</v>
      </c>
      <c r="E86" s="45">
        <v>233</v>
      </c>
      <c r="F86" s="45">
        <v>183</v>
      </c>
      <c r="G86" s="53">
        <v>0.78500000000000003</v>
      </c>
      <c r="J86" s="5"/>
    </row>
    <row r="87" spans="1:10" x14ac:dyDescent="0.2">
      <c r="A87" s="16" t="s">
        <v>243</v>
      </c>
      <c r="B87" s="45">
        <v>124</v>
      </c>
      <c r="C87" s="45">
        <v>14</v>
      </c>
      <c r="D87" s="56">
        <v>0.113</v>
      </c>
      <c r="E87" s="45">
        <v>213</v>
      </c>
      <c r="F87" s="45">
        <v>19</v>
      </c>
      <c r="G87" s="53">
        <v>8.8999999999999996E-2</v>
      </c>
      <c r="J87" s="5"/>
    </row>
    <row r="88" spans="1:10" x14ac:dyDescent="0.2">
      <c r="A88" s="16" t="s">
        <v>456</v>
      </c>
      <c r="B88" s="45">
        <v>120</v>
      </c>
      <c r="C88" s="45">
        <v>34</v>
      </c>
      <c r="D88" s="56">
        <v>0.28299999999999997</v>
      </c>
      <c r="E88" s="45">
        <v>751</v>
      </c>
      <c r="F88" s="45">
        <v>34</v>
      </c>
      <c r="G88" s="53">
        <v>4.4999999999999998E-2</v>
      </c>
      <c r="J88" s="5"/>
    </row>
    <row r="89" spans="1:10" x14ac:dyDescent="0.2">
      <c r="A89" s="16" t="s">
        <v>3123</v>
      </c>
      <c r="B89" s="45">
        <v>119</v>
      </c>
      <c r="C89" s="45">
        <v>0</v>
      </c>
      <c r="D89" s="56" t="s">
        <v>3340</v>
      </c>
      <c r="E89" s="45">
        <v>713</v>
      </c>
      <c r="F89" s="45">
        <v>0</v>
      </c>
      <c r="G89" s="45" t="s">
        <v>3340</v>
      </c>
      <c r="J89" s="5"/>
    </row>
    <row r="90" spans="1:10" x14ac:dyDescent="0.2">
      <c r="A90" s="16" t="s">
        <v>171</v>
      </c>
      <c r="B90" s="45">
        <v>118</v>
      </c>
      <c r="C90" s="45">
        <v>35</v>
      </c>
      <c r="D90" s="56">
        <v>0.29699999999999999</v>
      </c>
      <c r="E90" s="45">
        <v>120</v>
      </c>
      <c r="F90" s="45">
        <v>35</v>
      </c>
      <c r="G90" s="53">
        <v>0.29199999999999998</v>
      </c>
      <c r="J90" s="5"/>
    </row>
    <row r="91" spans="1:10" x14ac:dyDescent="0.2">
      <c r="A91" s="16" t="s">
        <v>268</v>
      </c>
      <c r="B91" s="45">
        <v>117</v>
      </c>
      <c r="C91" s="45">
        <v>112</v>
      </c>
      <c r="D91" s="56">
        <v>0.95699999999999996</v>
      </c>
      <c r="E91" s="45">
        <v>124</v>
      </c>
      <c r="F91" s="45">
        <v>119</v>
      </c>
      <c r="G91" s="53">
        <v>0.96</v>
      </c>
      <c r="J91" s="5"/>
    </row>
    <row r="92" spans="1:10" x14ac:dyDescent="0.2">
      <c r="A92" s="16" t="s">
        <v>2621</v>
      </c>
      <c r="B92" s="45">
        <v>117</v>
      </c>
      <c r="C92" s="45">
        <v>0</v>
      </c>
      <c r="D92" s="56" t="s">
        <v>3340</v>
      </c>
      <c r="E92" s="45">
        <v>1086</v>
      </c>
      <c r="F92" s="45">
        <v>0</v>
      </c>
      <c r="G92" s="45" t="s">
        <v>3340</v>
      </c>
      <c r="J92" s="5"/>
    </row>
    <row r="93" spans="1:10" x14ac:dyDescent="0.2">
      <c r="A93" s="16" t="s">
        <v>1681</v>
      </c>
      <c r="B93" s="45">
        <v>116</v>
      </c>
      <c r="C93" s="45">
        <v>108</v>
      </c>
      <c r="D93" s="56">
        <v>0.93100000000000005</v>
      </c>
      <c r="E93" s="45">
        <v>121</v>
      </c>
      <c r="F93" s="45">
        <v>108</v>
      </c>
      <c r="G93" s="53">
        <v>0.89300000000000002</v>
      </c>
      <c r="J93" s="5"/>
    </row>
    <row r="94" spans="1:10" x14ac:dyDescent="0.2">
      <c r="A94" s="16" t="s">
        <v>253</v>
      </c>
      <c r="B94" s="45">
        <v>116</v>
      </c>
      <c r="C94" s="45">
        <v>69</v>
      </c>
      <c r="D94" s="56">
        <v>0.59499999999999997</v>
      </c>
      <c r="E94" s="45">
        <v>116</v>
      </c>
      <c r="F94" s="45">
        <v>69</v>
      </c>
      <c r="G94" s="53">
        <v>0.59499999999999997</v>
      </c>
      <c r="J94" s="5"/>
    </row>
    <row r="95" spans="1:10" x14ac:dyDescent="0.2">
      <c r="A95" s="16" t="s">
        <v>170</v>
      </c>
      <c r="B95" s="45">
        <v>115</v>
      </c>
      <c r="C95" s="45">
        <v>38</v>
      </c>
      <c r="D95" s="56">
        <v>0.33</v>
      </c>
      <c r="E95" s="45">
        <v>121</v>
      </c>
      <c r="F95" s="45">
        <v>40</v>
      </c>
      <c r="G95" s="53">
        <v>0.33100000000000002</v>
      </c>
      <c r="J95" s="5"/>
    </row>
    <row r="96" spans="1:10" x14ac:dyDescent="0.2">
      <c r="A96" s="16" t="s">
        <v>3346</v>
      </c>
      <c r="B96" s="45">
        <v>115</v>
      </c>
      <c r="C96" s="45">
        <v>1</v>
      </c>
      <c r="D96" s="56">
        <v>8.9999999999999993E-3</v>
      </c>
      <c r="E96" s="45">
        <v>115</v>
      </c>
      <c r="F96" s="45">
        <v>1</v>
      </c>
      <c r="G96" s="53">
        <v>8.9999999999999993E-3</v>
      </c>
      <c r="J96" s="5"/>
    </row>
    <row r="97" spans="1:10" x14ac:dyDescent="0.2">
      <c r="A97" s="16" t="s">
        <v>220</v>
      </c>
      <c r="B97" s="45">
        <v>114</v>
      </c>
      <c r="C97" s="45">
        <v>52</v>
      </c>
      <c r="D97" s="56">
        <v>0.45600000000000002</v>
      </c>
      <c r="E97" s="45">
        <v>119</v>
      </c>
      <c r="F97" s="45">
        <v>54</v>
      </c>
      <c r="G97" s="53">
        <v>0.45400000000000001</v>
      </c>
      <c r="J97" s="5"/>
    </row>
    <row r="98" spans="1:10" x14ac:dyDescent="0.2">
      <c r="A98" s="16" t="s">
        <v>3347</v>
      </c>
      <c r="B98" s="45">
        <v>114</v>
      </c>
      <c r="C98" s="45">
        <v>7</v>
      </c>
      <c r="D98" s="56">
        <v>6.0999999999999999E-2</v>
      </c>
      <c r="E98" s="45">
        <v>118</v>
      </c>
      <c r="F98" s="45">
        <v>7</v>
      </c>
      <c r="G98" s="53">
        <v>5.8999999999999997E-2</v>
      </c>
      <c r="J98" s="5"/>
    </row>
    <row r="99" spans="1:10" x14ac:dyDescent="0.2">
      <c r="A99" s="16" t="s">
        <v>107</v>
      </c>
      <c r="B99" s="45">
        <v>113</v>
      </c>
      <c r="C99" s="45">
        <v>105</v>
      </c>
      <c r="D99" s="56">
        <v>0.92900000000000005</v>
      </c>
      <c r="E99" s="45">
        <v>149</v>
      </c>
      <c r="F99" s="45">
        <v>135</v>
      </c>
      <c r="G99" s="53">
        <v>0.90600000000000003</v>
      </c>
      <c r="J99" s="5"/>
    </row>
    <row r="100" spans="1:10" x14ac:dyDescent="0.2">
      <c r="A100" s="16" t="s">
        <v>754</v>
      </c>
      <c r="B100" s="45">
        <v>113</v>
      </c>
      <c r="C100" s="45">
        <v>61</v>
      </c>
      <c r="D100" s="56">
        <v>0.54</v>
      </c>
      <c r="E100" s="45">
        <v>121</v>
      </c>
      <c r="F100" s="45">
        <v>64</v>
      </c>
      <c r="G100" s="53">
        <v>0.52900000000000003</v>
      </c>
      <c r="J100" s="5"/>
    </row>
    <row r="101" spans="1:10" x14ac:dyDescent="0.2">
      <c r="A101" s="16" t="s">
        <v>2537</v>
      </c>
      <c r="B101" s="45">
        <v>110</v>
      </c>
      <c r="C101" s="45">
        <v>206</v>
      </c>
      <c r="D101" s="56">
        <v>1.873</v>
      </c>
      <c r="E101" s="45">
        <v>112</v>
      </c>
      <c r="F101" s="45">
        <v>223</v>
      </c>
      <c r="G101" s="53">
        <v>1.9910000000000001</v>
      </c>
      <c r="J101" s="5"/>
    </row>
    <row r="102" spans="1:10" x14ac:dyDescent="0.2">
      <c r="A102" s="16" t="s">
        <v>31</v>
      </c>
      <c r="B102" s="45">
        <v>110</v>
      </c>
      <c r="C102" s="45">
        <v>89</v>
      </c>
      <c r="D102" s="56">
        <v>0.80900000000000005</v>
      </c>
      <c r="E102" s="45">
        <v>112</v>
      </c>
      <c r="F102" s="45">
        <v>91</v>
      </c>
      <c r="G102" s="53">
        <v>0.81200000000000006</v>
      </c>
      <c r="J102" s="5"/>
    </row>
    <row r="103" spans="1:10" x14ac:dyDescent="0.2">
      <c r="A103" s="16" t="s">
        <v>1393</v>
      </c>
      <c r="B103" s="45">
        <v>110</v>
      </c>
      <c r="C103" s="45">
        <v>50</v>
      </c>
      <c r="D103" s="56">
        <v>0.45500000000000002</v>
      </c>
      <c r="E103" s="45">
        <v>110</v>
      </c>
      <c r="F103" s="45">
        <v>50</v>
      </c>
      <c r="G103" s="53">
        <v>0.45500000000000002</v>
      </c>
      <c r="J103" s="5"/>
    </row>
    <row r="104" spans="1:10" x14ac:dyDescent="0.2">
      <c r="A104" s="16" t="s">
        <v>245</v>
      </c>
      <c r="B104" s="45">
        <v>110</v>
      </c>
      <c r="C104" s="45">
        <v>41</v>
      </c>
      <c r="D104" s="56">
        <v>0.373</v>
      </c>
      <c r="E104" s="45">
        <v>813</v>
      </c>
      <c r="F104" s="45">
        <v>43</v>
      </c>
      <c r="G104" s="53">
        <v>5.2999999999999999E-2</v>
      </c>
      <c r="J104" s="5"/>
    </row>
    <row r="105" spans="1:10" x14ac:dyDescent="0.2">
      <c r="A105" s="16" t="s">
        <v>180</v>
      </c>
      <c r="B105" s="45">
        <v>109</v>
      </c>
      <c r="C105" s="45">
        <v>84</v>
      </c>
      <c r="D105" s="56">
        <v>0.77100000000000002</v>
      </c>
      <c r="E105" s="45">
        <v>185</v>
      </c>
      <c r="F105" s="45">
        <v>100</v>
      </c>
      <c r="G105" s="53">
        <v>0.54100000000000004</v>
      </c>
      <c r="J105" s="5"/>
    </row>
    <row r="106" spans="1:10" x14ac:dyDescent="0.2">
      <c r="A106" s="16" t="s">
        <v>512</v>
      </c>
      <c r="B106" s="45">
        <v>108</v>
      </c>
      <c r="C106" s="45">
        <v>34</v>
      </c>
      <c r="D106" s="56">
        <v>0.315</v>
      </c>
      <c r="E106" s="45">
        <v>119</v>
      </c>
      <c r="F106" s="45">
        <v>49</v>
      </c>
      <c r="G106" s="53">
        <v>0.41199999999999998</v>
      </c>
      <c r="J106" s="5"/>
    </row>
    <row r="107" spans="1:10" x14ac:dyDescent="0.2">
      <c r="A107" s="16" t="s">
        <v>1519</v>
      </c>
      <c r="B107" s="45">
        <v>108</v>
      </c>
      <c r="C107" s="45">
        <v>20</v>
      </c>
      <c r="D107" s="56">
        <v>0.185</v>
      </c>
      <c r="E107" s="45">
        <v>188</v>
      </c>
      <c r="F107" s="45">
        <v>24</v>
      </c>
      <c r="G107" s="53">
        <v>0.128</v>
      </c>
      <c r="J107" s="5"/>
    </row>
    <row r="108" spans="1:10" x14ac:dyDescent="0.2">
      <c r="A108" s="16" t="s">
        <v>86</v>
      </c>
      <c r="B108" s="45">
        <v>107</v>
      </c>
      <c r="C108" s="45">
        <v>64</v>
      </c>
      <c r="D108" s="56">
        <v>0.59799999999999998</v>
      </c>
      <c r="E108" s="45">
        <v>124</v>
      </c>
      <c r="F108" s="45">
        <v>73</v>
      </c>
      <c r="G108" s="53">
        <v>0.58899999999999997</v>
      </c>
      <c r="J108" s="5"/>
    </row>
    <row r="109" spans="1:10" x14ac:dyDescent="0.2">
      <c r="A109" s="16" t="s">
        <v>246</v>
      </c>
      <c r="B109" s="45">
        <v>106</v>
      </c>
      <c r="C109" s="45">
        <v>32</v>
      </c>
      <c r="D109" s="56">
        <v>0.30199999999999999</v>
      </c>
      <c r="E109" s="45">
        <v>106</v>
      </c>
      <c r="F109" s="45">
        <v>32</v>
      </c>
      <c r="G109" s="53">
        <v>0.30199999999999999</v>
      </c>
      <c r="J109" s="5"/>
    </row>
    <row r="110" spans="1:10" x14ac:dyDescent="0.2">
      <c r="A110" s="16" t="s">
        <v>328</v>
      </c>
      <c r="B110" s="45">
        <v>105</v>
      </c>
      <c r="C110" s="45">
        <v>102</v>
      </c>
      <c r="D110" s="56">
        <v>0.97099999999999997</v>
      </c>
      <c r="E110" s="45">
        <v>292</v>
      </c>
      <c r="F110" s="45">
        <v>272</v>
      </c>
      <c r="G110" s="53">
        <v>0.93200000000000005</v>
      </c>
      <c r="J110" s="5"/>
    </row>
    <row r="111" spans="1:10" x14ac:dyDescent="0.2">
      <c r="A111" s="16" t="s">
        <v>1046</v>
      </c>
      <c r="B111" s="45">
        <v>105</v>
      </c>
      <c r="C111" s="45">
        <v>100</v>
      </c>
      <c r="D111" s="56">
        <v>0.95199999999999996</v>
      </c>
      <c r="E111" s="45">
        <v>126</v>
      </c>
      <c r="F111" s="45">
        <v>121</v>
      </c>
      <c r="G111" s="53">
        <v>0.96</v>
      </c>
      <c r="J111" s="5"/>
    </row>
    <row r="112" spans="1:10" x14ac:dyDescent="0.2">
      <c r="A112" s="16" t="s">
        <v>282</v>
      </c>
      <c r="B112" s="45">
        <v>105</v>
      </c>
      <c r="C112" s="45">
        <v>85</v>
      </c>
      <c r="D112" s="56">
        <v>0.81</v>
      </c>
      <c r="E112" s="45">
        <v>106</v>
      </c>
      <c r="F112" s="45">
        <v>85</v>
      </c>
      <c r="G112" s="53">
        <v>0.80200000000000005</v>
      </c>
      <c r="J112" s="5"/>
    </row>
    <row r="113" spans="1:10" x14ac:dyDescent="0.2">
      <c r="A113" s="16" t="s">
        <v>834</v>
      </c>
      <c r="B113" s="45">
        <v>104</v>
      </c>
      <c r="C113" s="45">
        <v>203</v>
      </c>
      <c r="D113" s="56">
        <v>1.952</v>
      </c>
      <c r="E113" s="45">
        <v>112</v>
      </c>
      <c r="F113" s="45">
        <v>215</v>
      </c>
      <c r="G113" s="53">
        <v>1.92</v>
      </c>
      <c r="J113" s="5"/>
    </row>
    <row r="114" spans="1:10" x14ac:dyDescent="0.2">
      <c r="A114" s="16" t="s">
        <v>252</v>
      </c>
      <c r="B114" s="45">
        <v>104</v>
      </c>
      <c r="C114" s="45">
        <v>98</v>
      </c>
      <c r="D114" s="56">
        <v>0.94199999999999995</v>
      </c>
      <c r="E114" s="45">
        <v>122</v>
      </c>
      <c r="F114" s="45">
        <v>107</v>
      </c>
      <c r="G114" s="53">
        <v>0.877</v>
      </c>
      <c r="J114" s="5"/>
    </row>
    <row r="115" spans="1:10" x14ac:dyDescent="0.2">
      <c r="A115" s="16" t="s">
        <v>1424</v>
      </c>
      <c r="B115" s="45">
        <v>104</v>
      </c>
      <c r="C115" s="45">
        <v>45</v>
      </c>
      <c r="D115" s="56">
        <v>0.433</v>
      </c>
      <c r="E115" s="45">
        <v>104</v>
      </c>
      <c r="F115" s="45">
        <v>45</v>
      </c>
      <c r="G115" s="53">
        <v>0.433</v>
      </c>
      <c r="J115" s="5"/>
    </row>
    <row r="116" spans="1:10" x14ac:dyDescent="0.2">
      <c r="A116" s="16" t="s">
        <v>103</v>
      </c>
      <c r="B116" s="45">
        <v>104</v>
      </c>
      <c r="C116" s="45">
        <v>42</v>
      </c>
      <c r="D116" s="56">
        <v>0.40400000000000003</v>
      </c>
      <c r="E116" s="45">
        <v>119</v>
      </c>
      <c r="F116" s="45">
        <v>43</v>
      </c>
      <c r="G116" s="53">
        <v>0.36099999999999999</v>
      </c>
      <c r="J116" s="5"/>
    </row>
    <row r="117" spans="1:10" x14ac:dyDescent="0.2">
      <c r="A117" s="16" t="s">
        <v>3348</v>
      </c>
      <c r="B117" s="45">
        <v>104</v>
      </c>
      <c r="C117" s="45">
        <v>34</v>
      </c>
      <c r="D117" s="56">
        <v>0.32700000000000001</v>
      </c>
      <c r="E117" s="45">
        <v>104</v>
      </c>
      <c r="F117" s="45">
        <v>34</v>
      </c>
      <c r="G117" s="53">
        <v>0.32700000000000001</v>
      </c>
      <c r="J117" s="5"/>
    </row>
    <row r="118" spans="1:10" x14ac:dyDescent="0.2">
      <c r="A118" s="16" t="s">
        <v>1846</v>
      </c>
      <c r="B118" s="45">
        <v>104</v>
      </c>
      <c r="C118" s="45">
        <v>2</v>
      </c>
      <c r="D118" s="56">
        <v>1.9E-2</v>
      </c>
      <c r="E118" s="45">
        <v>830</v>
      </c>
      <c r="F118" s="45">
        <v>2</v>
      </c>
      <c r="G118" s="53">
        <v>2E-3</v>
      </c>
      <c r="J118" s="5"/>
    </row>
    <row r="119" spans="1:10" x14ac:dyDescent="0.2">
      <c r="A119" s="16" t="s">
        <v>3012</v>
      </c>
      <c r="B119" s="45">
        <v>104</v>
      </c>
      <c r="C119" s="45">
        <v>0</v>
      </c>
      <c r="D119" s="56" t="s">
        <v>3340</v>
      </c>
      <c r="E119" s="45">
        <v>320</v>
      </c>
      <c r="F119" s="45">
        <v>0</v>
      </c>
      <c r="G119" s="45" t="s">
        <v>3340</v>
      </c>
      <c r="J119" s="5"/>
    </row>
    <row r="120" spans="1:10" x14ac:dyDescent="0.2">
      <c r="A120" s="16" t="s">
        <v>3349</v>
      </c>
      <c r="B120" s="45">
        <v>103</v>
      </c>
      <c r="C120" s="45">
        <v>60</v>
      </c>
      <c r="D120" s="56">
        <v>0.58299999999999996</v>
      </c>
      <c r="E120" s="45">
        <v>103</v>
      </c>
      <c r="F120" s="45">
        <v>60</v>
      </c>
      <c r="G120" s="53">
        <v>0.58299999999999996</v>
      </c>
      <c r="J120" s="5"/>
    </row>
    <row r="121" spans="1:10" x14ac:dyDescent="0.2">
      <c r="A121" s="16" t="s">
        <v>415</v>
      </c>
      <c r="B121" s="45">
        <v>103</v>
      </c>
      <c r="C121" s="45">
        <v>42</v>
      </c>
      <c r="D121" s="56">
        <v>0.40799999999999997</v>
      </c>
      <c r="E121" s="45">
        <v>126</v>
      </c>
      <c r="F121" s="45">
        <v>43</v>
      </c>
      <c r="G121" s="53">
        <v>0.34100000000000003</v>
      </c>
      <c r="J121" s="5"/>
    </row>
    <row r="122" spans="1:10" x14ac:dyDescent="0.2">
      <c r="A122" s="16" t="s">
        <v>228</v>
      </c>
      <c r="B122" s="45">
        <v>102</v>
      </c>
      <c r="C122" s="45">
        <v>72</v>
      </c>
      <c r="D122" s="56">
        <v>0.70599999999999996</v>
      </c>
      <c r="E122" s="45">
        <v>112</v>
      </c>
      <c r="F122" s="45">
        <v>78</v>
      </c>
      <c r="G122" s="53">
        <v>0.69599999999999995</v>
      </c>
      <c r="J122" s="5"/>
    </row>
    <row r="123" spans="1:10" x14ac:dyDescent="0.2">
      <c r="A123" s="16" t="s">
        <v>128</v>
      </c>
      <c r="B123" s="45">
        <v>101</v>
      </c>
      <c r="C123" s="45">
        <v>56</v>
      </c>
      <c r="D123" s="56">
        <v>0.55400000000000005</v>
      </c>
      <c r="E123" s="45">
        <v>145</v>
      </c>
      <c r="F123" s="45">
        <v>100</v>
      </c>
      <c r="G123" s="53">
        <v>0.69</v>
      </c>
      <c r="J123" s="5"/>
    </row>
    <row r="124" spans="1:10" x14ac:dyDescent="0.2">
      <c r="A124" s="34" t="s">
        <v>206</v>
      </c>
      <c r="B124" s="45">
        <v>101</v>
      </c>
      <c r="C124" s="45">
        <v>54</v>
      </c>
      <c r="D124" s="56">
        <v>0.53500000000000003</v>
      </c>
      <c r="E124" s="45">
        <v>125</v>
      </c>
      <c r="F124" s="45">
        <v>72</v>
      </c>
      <c r="G124" s="53">
        <v>0.57599999999999996</v>
      </c>
      <c r="J124" s="5"/>
    </row>
    <row r="125" spans="1:10" x14ac:dyDescent="0.2">
      <c r="A125" s="16" t="s">
        <v>528</v>
      </c>
      <c r="B125" s="45">
        <v>100</v>
      </c>
      <c r="C125" s="45">
        <v>23</v>
      </c>
      <c r="D125" s="56">
        <v>0.23</v>
      </c>
      <c r="E125" s="45">
        <v>107</v>
      </c>
      <c r="F125" s="45">
        <v>31</v>
      </c>
      <c r="G125" s="53">
        <v>0.28999999999999998</v>
      </c>
      <c r="J125" s="5"/>
    </row>
    <row r="126" spans="1:10" x14ac:dyDescent="0.2">
      <c r="A126" s="16" t="s">
        <v>37</v>
      </c>
      <c r="B126" s="45">
        <v>100</v>
      </c>
      <c r="C126" s="45">
        <v>7</v>
      </c>
      <c r="D126" s="56">
        <v>7.0000000000000007E-2</v>
      </c>
      <c r="E126" s="45">
        <v>127</v>
      </c>
      <c r="F126" s="45">
        <v>7</v>
      </c>
      <c r="G126" s="53">
        <v>5.5E-2</v>
      </c>
      <c r="J126" s="5"/>
    </row>
    <row r="127" spans="1:10" x14ac:dyDescent="0.2">
      <c r="A127" s="16" t="s">
        <v>254</v>
      </c>
      <c r="B127" s="45">
        <v>99</v>
      </c>
      <c r="C127" s="45">
        <v>70</v>
      </c>
      <c r="D127" s="56">
        <v>0.70699999999999996</v>
      </c>
      <c r="E127" s="45">
        <v>128</v>
      </c>
      <c r="F127" s="45">
        <v>75</v>
      </c>
      <c r="G127" s="53">
        <v>0.58599999999999997</v>
      </c>
      <c r="J127" s="5"/>
    </row>
    <row r="128" spans="1:10" x14ac:dyDescent="0.2">
      <c r="A128" s="16" t="s">
        <v>348</v>
      </c>
      <c r="B128" s="45">
        <v>99</v>
      </c>
      <c r="C128" s="45">
        <v>16</v>
      </c>
      <c r="D128" s="56">
        <v>0.16200000000000001</v>
      </c>
      <c r="E128" s="45">
        <v>244</v>
      </c>
      <c r="F128" s="45">
        <v>16</v>
      </c>
      <c r="G128" s="53">
        <v>6.6000000000000003E-2</v>
      </c>
      <c r="J128" s="5"/>
    </row>
    <row r="129" spans="1:10" x14ac:dyDescent="0.2">
      <c r="A129" s="16" t="s">
        <v>105</v>
      </c>
      <c r="B129" s="45">
        <v>98</v>
      </c>
      <c r="C129" s="45">
        <v>75</v>
      </c>
      <c r="D129" s="56">
        <v>0.76500000000000001</v>
      </c>
      <c r="E129" s="45">
        <v>106</v>
      </c>
      <c r="F129" s="45">
        <v>79</v>
      </c>
      <c r="G129" s="53">
        <v>0.745</v>
      </c>
      <c r="J129" s="5"/>
    </row>
    <row r="130" spans="1:10" x14ac:dyDescent="0.2">
      <c r="A130" s="16" t="s">
        <v>3072</v>
      </c>
      <c r="B130" s="45">
        <v>98</v>
      </c>
      <c r="C130" s="45">
        <v>51</v>
      </c>
      <c r="D130" s="56">
        <v>0.52</v>
      </c>
      <c r="E130" s="45">
        <v>98</v>
      </c>
      <c r="F130" s="45">
        <v>51</v>
      </c>
      <c r="G130" s="53">
        <v>0.52</v>
      </c>
      <c r="J130" s="5"/>
    </row>
    <row r="131" spans="1:10" x14ac:dyDescent="0.2">
      <c r="A131" s="16" t="s">
        <v>3350</v>
      </c>
      <c r="B131" s="45">
        <v>98</v>
      </c>
      <c r="C131" s="45">
        <v>0</v>
      </c>
      <c r="D131" s="56" t="s">
        <v>3340</v>
      </c>
      <c r="E131" s="45">
        <v>98</v>
      </c>
      <c r="F131" s="45">
        <v>0</v>
      </c>
      <c r="G131" s="45" t="s">
        <v>3340</v>
      </c>
      <c r="J131" s="5"/>
    </row>
    <row r="132" spans="1:10" x14ac:dyDescent="0.2">
      <c r="A132" s="16" t="s">
        <v>219</v>
      </c>
      <c r="B132" s="45">
        <v>97</v>
      </c>
      <c r="C132" s="45">
        <v>64</v>
      </c>
      <c r="D132" s="56">
        <v>0.66</v>
      </c>
      <c r="E132" s="45">
        <v>166</v>
      </c>
      <c r="F132" s="45">
        <v>126</v>
      </c>
      <c r="G132" s="53">
        <v>0.75900000000000001</v>
      </c>
      <c r="J132" s="5"/>
    </row>
    <row r="133" spans="1:10" x14ac:dyDescent="0.2">
      <c r="A133" s="16" t="s">
        <v>167</v>
      </c>
      <c r="B133" s="45">
        <v>97</v>
      </c>
      <c r="C133" s="45">
        <v>50</v>
      </c>
      <c r="D133" s="56">
        <v>0.51500000000000001</v>
      </c>
      <c r="E133" s="45">
        <v>97</v>
      </c>
      <c r="F133" s="45">
        <v>50</v>
      </c>
      <c r="G133" s="53">
        <v>0.51500000000000001</v>
      </c>
      <c r="J133" s="5"/>
    </row>
    <row r="134" spans="1:10" x14ac:dyDescent="0.2">
      <c r="A134" s="16" t="s">
        <v>249</v>
      </c>
      <c r="B134" s="45">
        <v>97</v>
      </c>
      <c r="C134" s="45">
        <v>36</v>
      </c>
      <c r="D134" s="56">
        <v>0.371</v>
      </c>
      <c r="E134" s="45">
        <v>110</v>
      </c>
      <c r="F134" s="45">
        <v>36</v>
      </c>
      <c r="G134" s="53">
        <v>0.32700000000000001</v>
      </c>
      <c r="J134" s="5"/>
    </row>
    <row r="135" spans="1:10" x14ac:dyDescent="0.2">
      <c r="A135" s="16" t="s">
        <v>187</v>
      </c>
      <c r="B135" s="45">
        <v>97</v>
      </c>
      <c r="C135" s="45">
        <v>22</v>
      </c>
      <c r="D135" s="56">
        <v>0.22700000000000001</v>
      </c>
      <c r="E135" s="45">
        <v>98</v>
      </c>
      <c r="F135" s="45">
        <v>22</v>
      </c>
      <c r="G135" s="53">
        <v>0.224</v>
      </c>
      <c r="J135" s="5"/>
    </row>
    <row r="136" spans="1:10" x14ac:dyDescent="0.2">
      <c r="A136" s="16" t="s">
        <v>3351</v>
      </c>
      <c r="B136" s="45">
        <v>96</v>
      </c>
      <c r="C136" s="45">
        <v>84</v>
      </c>
      <c r="D136" s="56">
        <v>0.875</v>
      </c>
      <c r="E136" s="45">
        <v>106</v>
      </c>
      <c r="F136" s="45">
        <v>92</v>
      </c>
      <c r="G136" s="53">
        <v>0.86799999999999999</v>
      </c>
      <c r="J136" s="5"/>
    </row>
    <row r="137" spans="1:10" x14ac:dyDescent="0.2">
      <c r="A137" s="16" t="s">
        <v>99</v>
      </c>
      <c r="B137" s="45">
        <v>96</v>
      </c>
      <c r="C137" s="45">
        <v>69</v>
      </c>
      <c r="D137" s="56">
        <v>0.71899999999999997</v>
      </c>
      <c r="E137" s="45">
        <v>117</v>
      </c>
      <c r="F137" s="45">
        <v>82</v>
      </c>
      <c r="G137" s="53">
        <v>0.70099999999999996</v>
      </c>
      <c r="J137" s="5"/>
    </row>
    <row r="138" spans="1:10" x14ac:dyDescent="0.2">
      <c r="A138" s="16" t="s">
        <v>396</v>
      </c>
      <c r="B138" s="45">
        <v>96</v>
      </c>
      <c r="C138" s="45">
        <v>66</v>
      </c>
      <c r="D138" s="56">
        <v>0.68799999999999994</v>
      </c>
      <c r="E138" s="45">
        <v>99</v>
      </c>
      <c r="F138" s="45">
        <v>66</v>
      </c>
      <c r="G138" s="53">
        <v>0.66700000000000004</v>
      </c>
      <c r="J138" s="5"/>
    </row>
    <row r="139" spans="1:10" x14ac:dyDescent="0.2">
      <c r="A139" s="16" t="s">
        <v>30</v>
      </c>
      <c r="B139" s="45">
        <v>96</v>
      </c>
      <c r="C139" s="45">
        <v>64</v>
      </c>
      <c r="D139" s="56">
        <v>0.66700000000000004</v>
      </c>
      <c r="E139" s="45">
        <v>96</v>
      </c>
      <c r="F139" s="45">
        <v>64</v>
      </c>
      <c r="G139" s="53">
        <v>0.66700000000000004</v>
      </c>
      <c r="J139" s="5"/>
    </row>
    <row r="140" spans="1:10" x14ac:dyDescent="0.2">
      <c r="A140" s="16" t="s">
        <v>1893</v>
      </c>
      <c r="B140" s="45">
        <v>95</v>
      </c>
      <c r="C140" s="45">
        <v>290</v>
      </c>
      <c r="D140" s="56">
        <v>3.0529999999999999</v>
      </c>
      <c r="E140" s="45">
        <v>99</v>
      </c>
      <c r="F140" s="45">
        <v>294</v>
      </c>
      <c r="G140" s="53">
        <v>2.97</v>
      </c>
      <c r="J140" s="5"/>
    </row>
    <row r="141" spans="1:10" x14ac:dyDescent="0.2">
      <c r="A141" s="16" t="s">
        <v>108</v>
      </c>
      <c r="B141" s="45">
        <v>95</v>
      </c>
      <c r="C141" s="45">
        <v>119</v>
      </c>
      <c r="D141" s="56">
        <v>1.2529999999999999</v>
      </c>
      <c r="E141" s="45">
        <v>96</v>
      </c>
      <c r="F141" s="45">
        <v>121</v>
      </c>
      <c r="G141" s="53">
        <v>1.26</v>
      </c>
      <c r="J141" s="5"/>
    </row>
    <row r="142" spans="1:10" x14ac:dyDescent="0.2">
      <c r="A142" s="16" t="s">
        <v>906</v>
      </c>
      <c r="B142" s="45">
        <v>95</v>
      </c>
      <c r="C142" s="45">
        <v>102</v>
      </c>
      <c r="D142" s="56">
        <v>1.0740000000000001</v>
      </c>
      <c r="E142" s="45">
        <v>95</v>
      </c>
      <c r="F142" s="45">
        <v>102</v>
      </c>
      <c r="G142" s="53">
        <v>1.0740000000000001</v>
      </c>
      <c r="J142" s="5"/>
    </row>
    <row r="143" spans="1:10" x14ac:dyDescent="0.2">
      <c r="A143" s="16" t="s">
        <v>3068</v>
      </c>
      <c r="B143" s="45">
        <v>95</v>
      </c>
      <c r="C143" s="45">
        <v>94</v>
      </c>
      <c r="D143" s="56">
        <v>0.98899999999999999</v>
      </c>
      <c r="E143" s="45">
        <v>103</v>
      </c>
      <c r="F143" s="45">
        <v>106</v>
      </c>
      <c r="G143" s="53">
        <v>1.0289999999999999</v>
      </c>
      <c r="J143" s="5"/>
    </row>
    <row r="144" spans="1:10" x14ac:dyDescent="0.2">
      <c r="A144" s="16" t="s">
        <v>188</v>
      </c>
      <c r="B144" s="45">
        <v>95</v>
      </c>
      <c r="C144" s="45">
        <v>87</v>
      </c>
      <c r="D144" s="56">
        <v>0.91600000000000004</v>
      </c>
      <c r="E144" s="45">
        <v>127</v>
      </c>
      <c r="F144" s="45">
        <v>87</v>
      </c>
      <c r="G144" s="53">
        <v>0.68500000000000005</v>
      </c>
      <c r="J144" s="5"/>
    </row>
    <row r="145" spans="1:10" x14ac:dyDescent="0.2">
      <c r="A145" s="16" t="s">
        <v>289</v>
      </c>
      <c r="B145" s="45">
        <v>95</v>
      </c>
      <c r="C145" s="45">
        <v>15</v>
      </c>
      <c r="D145" s="56">
        <v>0.158</v>
      </c>
      <c r="E145" s="45">
        <v>620</v>
      </c>
      <c r="F145" s="45">
        <v>15</v>
      </c>
      <c r="G145" s="53">
        <v>2.4E-2</v>
      </c>
      <c r="J145" s="5"/>
    </row>
    <row r="146" spans="1:10" x14ac:dyDescent="0.2">
      <c r="A146" s="16" t="s">
        <v>184</v>
      </c>
      <c r="B146" s="45">
        <v>94</v>
      </c>
      <c r="C146" s="45">
        <v>97</v>
      </c>
      <c r="D146" s="56">
        <v>1.032</v>
      </c>
      <c r="E146" s="45">
        <v>94</v>
      </c>
      <c r="F146" s="45">
        <v>97</v>
      </c>
      <c r="G146" s="53">
        <v>1.032</v>
      </c>
      <c r="J146" s="5"/>
    </row>
    <row r="147" spans="1:10" x14ac:dyDescent="0.2">
      <c r="A147" s="16" t="s">
        <v>189</v>
      </c>
      <c r="B147" s="45">
        <v>94</v>
      </c>
      <c r="C147" s="45">
        <v>78</v>
      </c>
      <c r="D147" s="56">
        <v>0.83</v>
      </c>
      <c r="E147" s="45">
        <v>102</v>
      </c>
      <c r="F147" s="45">
        <v>78</v>
      </c>
      <c r="G147" s="53">
        <v>0.76500000000000001</v>
      </c>
      <c r="J147" s="5"/>
    </row>
    <row r="148" spans="1:10" x14ac:dyDescent="0.2">
      <c r="A148" s="16" t="s">
        <v>3352</v>
      </c>
      <c r="B148" s="45">
        <v>93</v>
      </c>
      <c r="C148" s="45">
        <v>77</v>
      </c>
      <c r="D148" s="56">
        <v>0.82799999999999996</v>
      </c>
      <c r="E148" s="45">
        <v>93</v>
      </c>
      <c r="F148" s="45">
        <v>77</v>
      </c>
      <c r="G148" s="53">
        <v>0.82799999999999996</v>
      </c>
      <c r="J148" s="5"/>
    </row>
    <row r="149" spans="1:10" x14ac:dyDescent="0.2">
      <c r="A149" s="16" t="s">
        <v>319</v>
      </c>
      <c r="B149" s="45">
        <v>93</v>
      </c>
      <c r="C149" s="45">
        <v>40</v>
      </c>
      <c r="D149" s="56">
        <v>0.43</v>
      </c>
      <c r="E149" s="45">
        <v>199</v>
      </c>
      <c r="F149" s="45">
        <v>40</v>
      </c>
      <c r="G149" s="53">
        <v>0.20100000000000001</v>
      </c>
      <c r="J149" s="5"/>
    </row>
    <row r="150" spans="1:10" x14ac:dyDescent="0.2">
      <c r="A150" s="16" t="s">
        <v>1774</v>
      </c>
      <c r="B150" s="45">
        <v>93</v>
      </c>
      <c r="C150" s="45">
        <v>11</v>
      </c>
      <c r="D150" s="56">
        <v>0.11799999999999999</v>
      </c>
      <c r="E150" s="45">
        <v>630</v>
      </c>
      <c r="F150" s="45">
        <v>11</v>
      </c>
      <c r="G150" s="53">
        <v>1.7000000000000001E-2</v>
      </c>
      <c r="J150" s="5"/>
    </row>
    <row r="151" spans="1:10" x14ac:dyDescent="0.2">
      <c r="A151" s="16" t="s">
        <v>129</v>
      </c>
      <c r="B151" s="45">
        <v>92</v>
      </c>
      <c r="C151" s="45">
        <v>22</v>
      </c>
      <c r="D151" s="56">
        <v>0.23899999999999999</v>
      </c>
      <c r="E151" s="45">
        <v>119</v>
      </c>
      <c r="F151" s="45">
        <v>24</v>
      </c>
      <c r="G151" s="53">
        <v>0.20200000000000001</v>
      </c>
      <c r="J151" s="5"/>
    </row>
    <row r="152" spans="1:10" x14ac:dyDescent="0.2">
      <c r="A152" s="16" t="s">
        <v>1315</v>
      </c>
      <c r="B152" s="45">
        <v>91</v>
      </c>
      <c r="C152" s="45">
        <v>82</v>
      </c>
      <c r="D152" s="56">
        <v>0.90100000000000002</v>
      </c>
      <c r="E152" s="45">
        <v>103</v>
      </c>
      <c r="F152" s="45">
        <v>89</v>
      </c>
      <c r="G152" s="53">
        <v>0.86399999999999999</v>
      </c>
      <c r="J152" s="5"/>
    </row>
    <row r="153" spans="1:10" x14ac:dyDescent="0.2">
      <c r="A153" s="16" t="s">
        <v>3353</v>
      </c>
      <c r="B153" s="45">
        <v>91</v>
      </c>
      <c r="C153" s="45">
        <v>0</v>
      </c>
      <c r="D153" s="56" t="s">
        <v>3340</v>
      </c>
      <c r="E153" s="45">
        <v>91</v>
      </c>
      <c r="F153" s="45">
        <v>0</v>
      </c>
      <c r="G153" s="45" t="s">
        <v>3340</v>
      </c>
      <c r="J153" s="5"/>
    </row>
    <row r="154" spans="1:10" x14ac:dyDescent="0.2">
      <c r="A154" s="16" t="s">
        <v>3354</v>
      </c>
      <c r="B154" s="45">
        <v>90</v>
      </c>
      <c r="C154" s="45">
        <v>122</v>
      </c>
      <c r="D154" s="56">
        <v>1.3560000000000001</v>
      </c>
      <c r="E154" s="45">
        <v>90</v>
      </c>
      <c r="F154" s="45">
        <v>122</v>
      </c>
      <c r="G154" s="53">
        <v>1.3560000000000001</v>
      </c>
      <c r="J154" s="5"/>
    </row>
    <row r="155" spans="1:10" x14ac:dyDescent="0.2">
      <c r="A155" s="16" t="s">
        <v>741</v>
      </c>
      <c r="B155" s="45">
        <v>90</v>
      </c>
      <c r="C155" s="45">
        <v>77</v>
      </c>
      <c r="D155" s="56">
        <v>0.85599999999999998</v>
      </c>
      <c r="E155" s="45">
        <v>240</v>
      </c>
      <c r="F155" s="45">
        <v>77</v>
      </c>
      <c r="G155" s="53">
        <v>0.32100000000000001</v>
      </c>
      <c r="J155" s="5"/>
    </row>
    <row r="156" spans="1:10" x14ac:dyDescent="0.2">
      <c r="A156" s="16" t="s">
        <v>166</v>
      </c>
      <c r="B156" s="45">
        <v>90</v>
      </c>
      <c r="C156" s="45">
        <v>75</v>
      </c>
      <c r="D156" s="56">
        <v>0.83299999999999996</v>
      </c>
      <c r="E156" s="45">
        <v>110</v>
      </c>
      <c r="F156" s="45">
        <v>91</v>
      </c>
      <c r="G156" s="53">
        <v>0.82699999999999996</v>
      </c>
      <c r="J156" s="5"/>
    </row>
    <row r="157" spans="1:10" x14ac:dyDescent="0.2">
      <c r="A157" s="16" t="s">
        <v>421</v>
      </c>
      <c r="B157" s="45">
        <v>89</v>
      </c>
      <c r="C157" s="45">
        <v>102</v>
      </c>
      <c r="D157" s="56">
        <v>1.1459999999999999</v>
      </c>
      <c r="E157" s="45">
        <v>89</v>
      </c>
      <c r="F157" s="45">
        <v>102</v>
      </c>
      <c r="G157" s="53">
        <v>1.1459999999999999</v>
      </c>
      <c r="J157" s="5"/>
    </row>
    <row r="158" spans="1:10" x14ac:dyDescent="0.2">
      <c r="A158" s="16" t="s">
        <v>237</v>
      </c>
      <c r="B158" s="45">
        <v>89</v>
      </c>
      <c r="C158" s="45">
        <v>61</v>
      </c>
      <c r="D158" s="56">
        <v>0.68500000000000005</v>
      </c>
      <c r="E158" s="45">
        <v>99</v>
      </c>
      <c r="F158" s="45">
        <v>71</v>
      </c>
      <c r="G158" s="53">
        <v>0.71699999999999997</v>
      </c>
      <c r="J158" s="5"/>
    </row>
    <row r="159" spans="1:10" x14ac:dyDescent="0.2">
      <c r="A159" s="16" t="s">
        <v>294</v>
      </c>
      <c r="B159" s="45">
        <v>89</v>
      </c>
      <c r="C159" s="45">
        <v>16</v>
      </c>
      <c r="D159" s="56">
        <v>0.18</v>
      </c>
      <c r="E159" s="45">
        <v>91</v>
      </c>
      <c r="F159" s="45">
        <v>16</v>
      </c>
      <c r="G159" s="53">
        <v>0.17599999999999999</v>
      </c>
      <c r="J159" s="5"/>
    </row>
    <row r="160" spans="1:10" x14ac:dyDescent="0.2">
      <c r="A160" s="16" t="s">
        <v>1854</v>
      </c>
      <c r="B160" s="45">
        <v>89</v>
      </c>
      <c r="C160" s="45">
        <v>2</v>
      </c>
      <c r="D160" s="56">
        <v>2.1999999999999999E-2</v>
      </c>
      <c r="E160" s="45">
        <v>401</v>
      </c>
      <c r="F160" s="45">
        <v>2</v>
      </c>
      <c r="G160" s="53">
        <v>5.0000000000000001E-3</v>
      </c>
      <c r="J160" s="5"/>
    </row>
    <row r="161" spans="1:10" x14ac:dyDescent="0.2">
      <c r="A161" s="16" t="s">
        <v>472</v>
      </c>
      <c r="B161" s="45">
        <v>88</v>
      </c>
      <c r="C161" s="45">
        <v>81</v>
      </c>
      <c r="D161" s="56">
        <v>0.92</v>
      </c>
      <c r="E161" s="45">
        <v>93</v>
      </c>
      <c r="F161" s="45">
        <v>86</v>
      </c>
      <c r="G161" s="53">
        <v>0.92500000000000004</v>
      </c>
      <c r="J161" s="5"/>
    </row>
    <row r="162" spans="1:10" x14ac:dyDescent="0.2">
      <c r="A162" s="16" t="s">
        <v>93</v>
      </c>
      <c r="B162" s="45">
        <v>88</v>
      </c>
      <c r="C162" s="45">
        <v>41</v>
      </c>
      <c r="D162" s="56">
        <v>0.46600000000000003</v>
      </c>
      <c r="E162" s="45">
        <v>101</v>
      </c>
      <c r="F162" s="45">
        <v>55</v>
      </c>
      <c r="G162" s="53">
        <v>0.54500000000000004</v>
      </c>
      <c r="J162" s="5"/>
    </row>
    <row r="163" spans="1:10" x14ac:dyDescent="0.2">
      <c r="A163" s="16" t="s">
        <v>511</v>
      </c>
      <c r="B163" s="45">
        <v>87</v>
      </c>
      <c r="C163" s="45">
        <v>66</v>
      </c>
      <c r="D163" s="56">
        <v>0.75900000000000001</v>
      </c>
      <c r="E163" s="45">
        <v>123</v>
      </c>
      <c r="F163" s="45">
        <v>72</v>
      </c>
      <c r="G163" s="53">
        <v>0.58499999999999996</v>
      </c>
      <c r="J163" s="5"/>
    </row>
    <row r="164" spans="1:10" x14ac:dyDescent="0.2">
      <c r="A164" s="16" t="s">
        <v>190</v>
      </c>
      <c r="B164" s="45">
        <v>87</v>
      </c>
      <c r="C164" s="45">
        <v>35</v>
      </c>
      <c r="D164" s="56">
        <v>0.40200000000000002</v>
      </c>
      <c r="E164" s="45">
        <v>96</v>
      </c>
      <c r="F164" s="45">
        <v>43</v>
      </c>
      <c r="G164" s="53">
        <v>0.44800000000000001</v>
      </c>
      <c r="J164" s="5"/>
    </row>
    <row r="165" spans="1:10" x14ac:dyDescent="0.2">
      <c r="A165" s="16" t="s">
        <v>590</v>
      </c>
      <c r="B165" s="45">
        <v>87</v>
      </c>
      <c r="C165" s="45">
        <v>22</v>
      </c>
      <c r="D165" s="56">
        <v>0.253</v>
      </c>
      <c r="E165" s="45">
        <v>108</v>
      </c>
      <c r="F165" s="45">
        <v>24</v>
      </c>
      <c r="G165" s="53">
        <v>0.222</v>
      </c>
      <c r="J165" s="5"/>
    </row>
    <row r="166" spans="1:10" x14ac:dyDescent="0.2">
      <c r="A166" s="16" t="s">
        <v>181</v>
      </c>
      <c r="B166" s="45">
        <v>86</v>
      </c>
      <c r="C166" s="45">
        <v>86</v>
      </c>
      <c r="D166" s="56">
        <v>1</v>
      </c>
      <c r="E166" s="45">
        <v>86</v>
      </c>
      <c r="F166" s="45">
        <v>86</v>
      </c>
      <c r="G166" s="53">
        <v>1</v>
      </c>
      <c r="J166" s="5"/>
    </row>
    <row r="167" spans="1:10" x14ac:dyDescent="0.2">
      <c r="A167" s="16" t="s">
        <v>70</v>
      </c>
      <c r="B167" s="45">
        <v>86</v>
      </c>
      <c r="C167" s="45">
        <v>77</v>
      </c>
      <c r="D167" s="56">
        <v>0.89500000000000002</v>
      </c>
      <c r="E167" s="45">
        <v>102</v>
      </c>
      <c r="F167" s="45">
        <v>77</v>
      </c>
      <c r="G167" s="53">
        <v>0.755</v>
      </c>
      <c r="J167" s="5"/>
    </row>
    <row r="168" spans="1:10" x14ac:dyDescent="0.2">
      <c r="A168" s="16" t="s">
        <v>214</v>
      </c>
      <c r="B168" s="45">
        <v>86</v>
      </c>
      <c r="C168" s="45">
        <v>14</v>
      </c>
      <c r="D168" s="56">
        <v>0.16300000000000001</v>
      </c>
      <c r="E168" s="45">
        <v>93</v>
      </c>
      <c r="F168" s="45">
        <v>14</v>
      </c>
      <c r="G168" s="53">
        <v>0.151</v>
      </c>
      <c r="J168" s="5"/>
    </row>
    <row r="169" spans="1:10" x14ac:dyDescent="0.2">
      <c r="A169" s="16" t="s">
        <v>3355</v>
      </c>
      <c r="B169" s="45">
        <v>86</v>
      </c>
      <c r="C169" s="45">
        <v>2</v>
      </c>
      <c r="D169" s="56">
        <v>2.3E-2</v>
      </c>
      <c r="E169" s="45">
        <v>86</v>
      </c>
      <c r="F169" s="45">
        <v>2</v>
      </c>
      <c r="G169" s="53">
        <v>2.3E-2</v>
      </c>
      <c r="J169" s="5"/>
    </row>
    <row r="170" spans="1:10" x14ac:dyDescent="0.2">
      <c r="A170" s="16">
        <v>941</v>
      </c>
      <c r="B170" s="45">
        <v>85</v>
      </c>
      <c r="C170" s="45">
        <v>109</v>
      </c>
      <c r="D170" s="56">
        <v>1.282</v>
      </c>
      <c r="E170" s="45">
        <v>86</v>
      </c>
      <c r="F170" s="45">
        <v>112</v>
      </c>
      <c r="G170" s="53">
        <v>1.302</v>
      </c>
      <c r="J170" s="5"/>
    </row>
    <row r="171" spans="1:10" x14ac:dyDescent="0.2">
      <c r="A171" s="16" t="s">
        <v>123</v>
      </c>
      <c r="B171" s="45">
        <v>85</v>
      </c>
      <c r="C171" s="45">
        <v>95</v>
      </c>
      <c r="D171" s="56">
        <v>1.1180000000000001</v>
      </c>
      <c r="E171" s="45">
        <v>85</v>
      </c>
      <c r="F171" s="45">
        <v>95</v>
      </c>
      <c r="G171" s="53">
        <v>1.1180000000000001</v>
      </c>
      <c r="J171" s="5"/>
    </row>
    <row r="172" spans="1:10" x14ac:dyDescent="0.2">
      <c r="A172" s="16" t="s">
        <v>3356</v>
      </c>
      <c r="B172" s="45">
        <v>85</v>
      </c>
      <c r="C172" s="45">
        <v>82</v>
      </c>
      <c r="D172" s="56">
        <v>0.96499999999999997</v>
      </c>
      <c r="E172" s="45">
        <v>106</v>
      </c>
      <c r="F172" s="45">
        <v>116</v>
      </c>
      <c r="G172" s="53">
        <v>1.0940000000000001</v>
      </c>
      <c r="J172" s="5"/>
    </row>
    <row r="173" spans="1:10" x14ac:dyDescent="0.2">
      <c r="A173" s="16" t="s">
        <v>540</v>
      </c>
      <c r="B173" s="45">
        <v>85</v>
      </c>
      <c r="C173" s="45">
        <v>77</v>
      </c>
      <c r="D173" s="56">
        <v>0.90600000000000003</v>
      </c>
      <c r="E173" s="45">
        <v>85</v>
      </c>
      <c r="F173" s="45">
        <v>77</v>
      </c>
      <c r="G173" s="53">
        <v>0.90600000000000003</v>
      </c>
      <c r="J173" s="5"/>
    </row>
    <row r="174" spans="1:10" x14ac:dyDescent="0.2">
      <c r="A174" s="16" t="s">
        <v>1165</v>
      </c>
      <c r="B174" s="45">
        <v>85</v>
      </c>
      <c r="C174" s="45">
        <v>68</v>
      </c>
      <c r="D174" s="56">
        <v>0.8</v>
      </c>
      <c r="E174" s="45">
        <v>101</v>
      </c>
      <c r="F174" s="45">
        <v>87</v>
      </c>
      <c r="G174" s="53">
        <v>0.86099999999999999</v>
      </c>
      <c r="J174" s="5"/>
    </row>
    <row r="175" spans="1:10" x14ac:dyDescent="0.2">
      <c r="A175" s="16" t="s">
        <v>212</v>
      </c>
      <c r="B175" s="45">
        <v>85</v>
      </c>
      <c r="C175" s="45">
        <v>0</v>
      </c>
      <c r="D175" s="56" t="s">
        <v>3340</v>
      </c>
      <c r="E175" s="45">
        <v>197</v>
      </c>
      <c r="F175" s="45">
        <v>0</v>
      </c>
      <c r="G175" s="45" t="s">
        <v>3340</v>
      </c>
      <c r="J175" s="5"/>
    </row>
    <row r="176" spans="1:10" x14ac:dyDescent="0.2">
      <c r="A176" s="16" t="s">
        <v>2773</v>
      </c>
      <c r="B176" s="45">
        <v>84</v>
      </c>
      <c r="C176" s="45">
        <v>85</v>
      </c>
      <c r="D176" s="56">
        <v>1.012</v>
      </c>
      <c r="E176" s="45">
        <v>84</v>
      </c>
      <c r="F176" s="45">
        <v>85</v>
      </c>
      <c r="G176" s="53">
        <v>1.012</v>
      </c>
      <c r="J176" s="5"/>
    </row>
    <row r="177" spans="1:10" x14ac:dyDescent="0.2">
      <c r="A177" s="16" t="s">
        <v>283</v>
      </c>
      <c r="B177" s="45">
        <v>84</v>
      </c>
      <c r="C177" s="45">
        <v>79</v>
      </c>
      <c r="D177" s="56">
        <v>0.94</v>
      </c>
      <c r="E177" s="45">
        <v>90</v>
      </c>
      <c r="F177" s="45">
        <v>86</v>
      </c>
      <c r="G177" s="53">
        <v>0.95599999999999996</v>
      </c>
      <c r="J177" s="5"/>
    </row>
    <row r="178" spans="1:10" x14ac:dyDescent="0.2">
      <c r="A178" s="16" t="s">
        <v>145</v>
      </c>
      <c r="B178" s="45">
        <v>84</v>
      </c>
      <c r="C178" s="45">
        <v>57</v>
      </c>
      <c r="D178" s="56">
        <v>0.67900000000000005</v>
      </c>
      <c r="E178" s="45">
        <v>143</v>
      </c>
      <c r="F178" s="45">
        <v>102</v>
      </c>
      <c r="G178" s="53">
        <v>0.71299999999999997</v>
      </c>
      <c r="J178" s="5"/>
    </row>
    <row r="179" spans="1:10" x14ac:dyDescent="0.2">
      <c r="A179" s="16" t="s">
        <v>369</v>
      </c>
      <c r="B179" s="45">
        <v>84</v>
      </c>
      <c r="C179" s="45">
        <v>34</v>
      </c>
      <c r="D179" s="56">
        <v>0.40500000000000003</v>
      </c>
      <c r="E179" s="45">
        <v>85</v>
      </c>
      <c r="F179" s="45">
        <v>34</v>
      </c>
      <c r="G179" s="53">
        <v>0.4</v>
      </c>
      <c r="J179" s="5"/>
    </row>
    <row r="180" spans="1:10" x14ac:dyDescent="0.2">
      <c r="A180" s="16" t="s">
        <v>59</v>
      </c>
      <c r="B180" s="45">
        <v>83</v>
      </c>
      <c r="C180" s="45">
        <v>75</v>
      </c>
      <c r="D180" s="56">
        <v>0.90400000000000003</v>
      </c>
      <c r="E180" s="45">
        <v>83</v>
      </c>
      <c r="F180" s="45">
        <v>75</v>
      </c>
      <c r="G180" s="53">
        <v>0.90400000000000003</v>
      </c>
      <c r="J180" s="5"/>
    </row>
    <row r="181" spans="1:10" x14ac:dyDescent="0.2">
      <c r="A181" s="16" t="s">
        <v>560</v>
      </c>
      <c r="B181" s="45">
        <v>83</v>
      </c>
      <c r="C181" s="45">
        <v>58</v>
      </c>
      <c r="D181" s="56">
        <v>0.69899999999999995</v>
      </c>
      <c r="E181" s="45">
        <v>83</v>
      </c>
      <c r="F181" s="45">
        <v>58</v>
      </c>
      <c r="G181" s="53">
        <v>0.69899999999999995</v>
      </c>
      <c r="J181" s="5"/>
    </row>
    <row r="182" spans="1:10" x14ac:dyDescent="0.2">
      <c r="A182" s="16" t="s">
        <v>121</v>
      </c>
      <c r="B182" s="45">
        <v>83</v>
      </c>
      <c r="C182" s="45">
        <v>53</v>
      </c>
      <c r="D182" s="56">
        <v>0.63900000000000001</v>
      </c>
      <c r="E182" s="45">
        <v>107</v>
      </c>
      <c r="F182" s="45">
        <v>75</v>
      </c>
      <c r="G182" s="53">
        <v>0.70099999999999996</v>
      </c>
      <c r="J182" s="5"/>
    </row>
    <row r="183" spans="1:10" x14ac:dyDescent="0.2">
      <c r="A183" s="16" t="s">
        <v>207</v>
      </c>
      <c r="B183" s="45">
        <v>82</v>
      </c>
      <c r="C183" s="45">
        <v>72</v>
      </c>
      <c r="D183" s="56">
        <v>0.878</v>
      </c>
      <c r="E183" s="45">
        <v>82</v>
      </c>
      <c r="F183" s="45">
        <v>72</v>
      </c>
      <c r="G183" s="53">
        <v>0.878</v>
      </c>
      <c r="J183" s="5"/>
    </row>
    <row r="184" spans="1:10" x14ac:dyDescent="0.2">
      <c r="A184" s="16" t="s">
        <v>186</v>
      </c>
      <c r="B184" s="45">
        <v>82</v>
      </c>
      <c r="C184" s="45">
        <v>64</v>
      </c>
      <c r="D184" s="56">
        <v>0.78</v>
      </c>
      <c r="E184" s="45">
        <v>103</v>
      </c>
      <c r="F184" s="45">
        <v>65</v>
      </c>
      <c r="G184" s="53">
        <v>0.63100000000000001</v>
      </c>
      <c r="J184" s="5"/>
    </row>
    <row r="185" spans="1:10" x14ac:dyDescent="0.2">
      <c r="A185" s="16" t="s">
        <v>183</v>
      </c>
      <c r="B185" s="45">
        <v>81</v>
      </c>
      <c r="C185" s="45">
        <v>74</v>
      </c>
      <c r="D185" s="56">
        <v>0.91400000000000003</v>
      </c>
      <c r="E185" s="45">
        <v>81</v>
      </c>
      <c r="F185" s="45">
        <v>74</v>
      </c>
      <c r="G185" s="53">
        <v>0.91400000000000003</v>
      </c>
      <c r="J185" s="5"/>
    </row>
    <row r="186" spans="1:10" x14ac:dyDescent="0.2">
      <c r="A186" s="16" t="s">
        <v>217</v>
      </c>
      <c r="B186" s="45">
        <v>81</v>
      </c>
      <c r="C186" s="45">
        <v>74</v>
      </c>
      <c r="D186" s="56">
        <v>0.91400000000000003</v>
      </c>
      <c r="E186" s="45">
        <v>83</v>
      </c>
      <c r="F186" s="45">
        <v>75</v>
      </c>
      <c r="G186" s="53">
        <v>0.90400000000000003</v>
      </c>
      <c r="J186" s="5"/>
    </row>
    <row r="187" spans="1:10" x14ac:dyDescent="0.2">
      <c r="A187" s="16" t="s">
        <v>3069</v>
      </c>
      <c r="B187" s="45">
        <v>80</v>
      </c>
      <c r="C187" s="45">
        <v>93</v>
      </c>
      <c r="D187" s="56">
        <v>1.1619999999999999</v>
      </c>
      <c r="E187" s="45">
        <v>81</v>
      </c>
      <c r="F187" s="45">
        <v>96</v>
      </c>
      <c r="G187" s="53">
        <v>1.1850000000000001</v>
      </c>
      <c r="J187" s="5"/>
    </row>
    <row r="188" spans="1:10" x14ac:dyDescent="0.2">
      <c r="A188" s="16" t="s">
        <v>3320</v>
      </c>
      <c r="B188" s="45">
        <v>80</v>
      </c>
      <c r="C188" s="45">
        <v>64</v>
      </c>
      <c r="D188" s="56">
        <v>0.8</v>
      </c>
      <c r="E188" s="45">
        <v>81</v>
      </c>
      <c r="F188" s="45">
        <v>65</v>
      </c>
      <c r="G188" s="53">
        <v>0.80200000000000005</v>
      </c>
      <c r="J188" s="5"/>
    </row>
    <row r="189" spans="1:10" x14ac:dyDescent="0.2">
      <c r="A189" s="16" t="s">
        <v>3357</v>
      </c>
      <c r="B189" s="45">
        <v>80</v>
      </c>
      <c r="C189" s="45">
        <v>0</v>
      </c>
      <c r="D189" s="56" t="s">
        <v>3340</v>
      </c>
      <c r="E189" s="45">
        <v>80</v>
      </c>
      <c r="F189" s="45">
        <v>0</v>
      </c>
      <c r="G189" s="45" t="s">
        <v>3340</v>
      </c>
      <c r="J189" s="5"/>
    </row>
    <row r="190" spans="1:10" x14ac:dyDescent="0.2">
      <c r="A190" s="16" t="s">
        <v>195</v>
      </c>
      <c r="B190" s="45">
        <v>79</v>
      </c>
      <c r="C190" s="45">
        <v>80</v>
      </c>
      <c r="D190" s="56">
        <v>1.0129999999999999</v>
      </c>
      <c r="E190" s="45">
        <v>89</v>
      </c>
      <c r="F190" s="45">
        <v>90</v>
      </c>
      <c r="G190" s="53">
        <v>1.0109999999999999</v>
      </c>
      <c r="J190" s="5"/>
    </row>
    <row r="191" spans="1:10" x14ac:dyDescent="0.2">
      <c r="A191" s="16" t="s">
        <v>487</v>
      </c>
      <c r="B191" s="45">
        <v>79</v>
      </c>
      <c r="C191" s="45">
        <v>79</v>
      </c>
      <c r="D191" s="56">
        <v>1</v>
      </c>
      <c r="E191" s="45">
        <v>79</v>
      </c>
      <c r="F191" s="45">
        <v>79</v>
      </c>
      <c r="G191" s="53">
        <v>1</v>
      </c>
      <c r="J191" s="5"/>
    </row>
    <row r="192" spans="1:10" x14ac:dyDescent="0.2">
      <c r="A192" s="16" t="s">
        <v>2307</v>
      </c>
      <c r="B192" s="45">
        <v>79</v>
      </c>
      <c r="C192" s="45">
        <v>76</v>
      </c>
      <c r="D192" s="56">
        <v>0.96199999999999997</v>
      </c>
      <c r="E192" s="45">
        <v>80</v>
      </c>
      <c r="F192" s="45">
        <v>76</v>
      </c>
      <c r="G192" s="53">
        <v>0.95</v>
      </c>
      <c r="J192" s="5"/>
    </row>
    <row r="193" spans="1:10" x14ac:dyDescent="0.2">
      <c r="A193" s="16" t="s">
        <v>157</v>
      </c>
      <c r="B193" s="45">
        <v>79</v>
      </c>
      <c r="C193" s="45">
        <v>71</v>
      </c>
      <c r="D193" s="56">
        <v>0.89900000000000002</v>
      </c>
      <c r="E193" s="45">
        <v>112</v>
      </c>
      <c r="F193" s="45">
        <v>107</v>
      </c>
      <c r="G193" s="53">
        <v>0.95499999999999996</v>
      </c>
      <c r="J193" s="5"/>
    </row>
    <row r="194" spans="1:10" x14ac:dyDescent="0.2">
      <c r="A194" s="16" t="s">
        <v>131</v>
      </c>
      <c r="B194" s="45">
        <v>79</v>
      </c>
      <c r="C194" s="45">
        <v>60</v>
      </c>
      <c r="D194" s="56">
        <v>0.75900000000000001</v>
      </c>
      <c r="E194" s="45">
        <v>87</v>
      </c>
      <c r="F194" s="45">
        <v>67</v>
      </c>
      <c r="G194" s="53">
        <v>0.77</v>
      </c>
      <c r="J194" s="5"/>
    </row>
    <row r="195" spans="1:10" x14ac:dyDescent="0.2">
      <c r="A195" s="16" t="s">
        <v>398</v>
      </c>
      <c r="B195" s="45">
        <v>79</v>
      </c>
      <c r="C195" s="45">
        <v>47</v>
      </c>
      <c r="D195" s="56">
        <v>0.59499999999999997</v>
      </c>
      <c r="E195" s="45">
        <v>79</v>
      </c>
      <c r="F195" s="45">
        <v>47</v>
      </c>
      <c r="G195" s="53">
        <v>0.59499999999999997</v>
      </c>
      <c r="J195" s="5"/>
    </row>
    <row r="196" spans="1:10" x14ac:dyDescent="0.2">
      <c r="A196" s="16" t="s">
        <v>450</v>
      </c>
      <c r="B196" s="45">
        <v>79</v>
      </c>
      <c r="C196" s="45">
        <v>44</v>
      </c>
      <c r="D196" s="56">
        <v>0.55700000000000005</v>
      </c>
      <c r="E196" s="45">
        <v>82</v>
      </c>
      <c r="F196" s="45">
        <v>44</v>
      </c>
      <c r="G196" s="53">
        <v>0.53700000000000003</v>
      </c>
      <c r="J196" s="5"/>
    </row>
    <row r="197" spans="1:10" x14ac:dyDescent="0.2">
      <c r="A197" s="16" t="s">
        <v>1098</v>
      </c>
      <c r="B197" s="45">
        <v>79</v>
      </c>
      <c r="C197" s="45">
        <v>26</v>
      </c>
      <c r="D197" s="56">
        <v>0.32900000000000001</v>
      </c>
      <c r="E197" s="45">
        <v>79</v>
      </c>
      <c r="F197" s="45">
        <v>26</v>
      </c>
      <c r="G197" s="53">
        <v>0.32900000000000001</v>
      </c>
      <c r="J197" s="5"/>
    </row>
    <row r="198" spans="1:10" x14ac:dyDescent="0.2">
      <c r="A198" s="16" t="s">
        <v>476</v>
      </c>
      <c r="B198" s="45">
        <v>78</v>
      </c>
      <c r="C198" s="45">
        <v>86</v>
      </c>
      <c r="D198" s="56">
        <v>1.103</v>
      </c>
      <c r="E198" s="45">
        <v>79</v>
      </c>
      <c r="F198" s="45">
        <v>87</v>
      </c>
      <c r="G198" s="53">
        <v>1.101</v>
      </c>
      <c r="J198" s="5"/>
    </row>
    <row r="199" spans="1:10" x14ac:dyDescent="0.2">
      <c r="A199" s="16" t="s">
        <v>923</v>
      </c>
      <c r="B199" s="45">
        <v>78</v>
      </c>
      <c r="C199" s="45">
        <v>75</v>
      </c>
      <c r="D199" s="56">
        <v>0.96199999999999997</v>
      </c>
      <c r="E199" s="45">
        <v>96</v>
      </c>
      <c r="F199" s="45">
        <v>93</v>
      </c>
      <c r="G199" s="53">
        <v>0.96899999999999997</v>
      </c>
      <c r="J199" s="5"/>
    </row>
    <row r="200" spans="1:10" x14ac:dyDescent="0.2">
      <c r="A200" s="16" t="s">
        <v>1756</v>
      </c>
      <c r="B200" s="45">
        <v>78</v>
      </c>
      <c r="C200" s="45">
        <v>59</v>
      </c>
      <c r="D200" s="56">
        <v>0.75600000000000001</v>
      </c>
      <c r="E200" s="45">
        <v>78</v>
      </c>
      <c r="F200" s="45">
        <v>59</v>
      </c>
      <c r="G200" s="53">
        <v>0.75600000000000001</v>
      </c>
      <c r="J200" s="5"/>
    </row>
    <row r="201" spans="1:10" x14ac:dyDescent="0.2">
      <c r="A201" s="16" t="s">
        <v>113</v>
      </c>
      <c r="B201" s="45">
        <v>78</v>
      </c>
      <c r="C201" s="45">
        <v>56</v>
      </c>
      <c r="D201" s="56">
        <v>0.71799999999999997</v>
      </c>
      <c r="E201" s="45">
        <v>135</v>
      </c>
      <c r="F201" s="45">
        <v>56</v>
      </c>
      <c r="G201" s="53">
        <v>0.41499999999999998</v>
      </c>
      <c r="J201" s="5"/>
    </row>
    <row r="202" spans="1:10" x14ac:dyDescent="0.2">
      <c r="A202" s="16" t="s">
        <v>3358</v>
      </c>
      <c r="B202" s="45">
        <v>78</v>
      </c>
      <c r="C202" s="45">
        <v>0</v>
      </c>
      <c r="D202" s="56" t="s">
        <v>3340</v>
      </c>
      <c r="E202" s="45">
        <v>78</v>
      </c>
      <c r="F202" s="45">
        <v>0</v>
      </c>
      <c r="G202" s="45" t="s">
        <v>3340</v>
      </c>
      <c r="J202" s="5"/>
    </row>
    <row r="203" spans="1:10" x14ac:dyDescent="0.2">
      <c r="A203" s="16" t="s">
        <v>350</v>
      </c>
      <c r="B203" s="45">
        <v>77</v>
      </c>
      <c r="C203" s="45">
        <v>47</v>
      </c>
      <c r="D203" s="56">
        <v>0.61</v>
      </c>
      <c r="E203" s="45">
        <v>111</v>
      </c>
      <c r="F203" s="45">
        <v>47</v>
      </c>
      <c r="G203" s="53">
        <v>0.42299999999999999</v>
      </c>
      <c r="J203" s="5"/>
    </row>
    <row r="204" spans="1:10" x14ac:dyDescent="0.2">
      <c r="A204" s="16" t="s">
        <v>311</v>
      </c>
      <c r="B204" s="45">
        <v>77</v>
      </c>
      <c r="C204" s="45">
        <v>40</v>
      </c>
      <c r="D204" s="56">
        <v>0.51900000000000002</v>
      </c>
      <c r="E204" s="45">
        <v>79</v>
      </c>
      <c r="F204" s="45">
        <v>42</v>
      </c>
      <c r="G204" s="53">
        <v>0.53200000000000003</v>
      </c>
      <c r="J204" s="5"/>
    </row>
    <row r="205" spans="1:10" x14ac:dyDescent="0.2">
      <c r="A205" s="16" t="s">
        <v>974</v>
      </c>
      <c r="B205" s="45">
        <v>77</v>
      </c>
      <c r="C205" s="45">
        <v>17</v>
      </c>
      <c r="D205" s="56">
        <v>0.221</v>
      </c>
      <c r="E205" s="45">
        <v>78</v>
      </c>
      <c r="F205" s="45">
        <v>18</v>
      </c>
      <c r="G205" s="53">
        <v>0.23100000000000001</v>
      </c>
      <c r="J205" s="5"/>
    </row>
    <row r="206" spans="1:10" x14ac:dyDescent="0.2">
      <c r="A206" s="16" t="s">
        <v>2197</v>
      </c>
      <c r="B206" s="45">
        <v>77</v>
      </c>
      <c r="C206" s="45">
        <v>0</v>
      </c>
      <c r="D206" s="56" t="s">
        <v>3340</v>
      </c>
      <c r="E206" s="45">
        <v>88</v>
      </c>
      <c r="F206" s="45">
        <v>1</v>
      </c>
      <c r="G206" s="53">
        <v>1.0999999999999999E-2</v>
      </c>
      <c r="J206" s="5"/>
    </row>
    <row r="207" spans="1:10" x14ac:dyDescent="0.2">
      <c r="A207" s="16" t="s">
        <v>3064</v>
      </c>
      <c r="B207" s="45">
        <v>77</v>
      </c>
      <c r="C207" s="45">
        <v>0</v>
      </c>
      <c r="D207" s="56" t="s">
        <v>3340</v>
      </c>
      <c r="E207" s="45">
        <v>187</v>
      </c>
      <c r="F207" s="45">
        <v>0</v>
      </c>
      <c r="G207" s="45" t="s">
        <v>3340</v>
      </c>
      <c r="J207" s="5"/>
    </row>
    <row r="208" spans="1:10" x14ac:dyDescent="0.2">
      <c r="A208" s="16" t="s">
        <v>3062</v>
      </c>
      <c r="B208" s="45">
        <v>77</v>
      </c>
      <c r="C208" s="45">
        <v>0</v>
      </c>
      <c r="D208" s="56" t="s">
        <v>3340</v>
      </c>
      <c r="E208" s="45">
        <v>205</v>
      </c>
      <c r="F208" s="45">
        <v>0</v>
      </c>
      <c r="G208" s="45" t="s">
        <v>3340</v>
      </c>
      <c r="J208" s="5"/>
    </row>
    <row r="209" spans="1:10" x14ac:dyDescent="0.2">
      <c r="A209" s="16" t="s">
        <v>1513</v>
      </c>
      <c r="B209" s="45">
        <v>76</v>
      </c>
      <c r="C209" s="45">
        <v>75</v>
      </c>
      <c r="D209" s="56">
        <v>0.98699999999999999</v>
      </c>
      <c r="E209" s="45">
        <v>76</v>
      </c>
      <c r="F209" s="45">
        <v>75</v>
      </c>
      <c r="G209" s="53">
        <v>0.98699999999999999</v>
      </c>
      <c r="J209" s="5"/>
    </row>
    <row r="210" spans="1:10" x14ac:dyDescent="0.2">
      <c r="A210" s="16" t="s">
        <v>250</v>
      </c>
      <c r="B210" s="45">
        <v>76</v>
      </c>
      <c r="C210" s="45">
        <v>73</v>
      </c>
      <c r="D210" s="56">
        <v>0.96099999999999997</v>
      </c>
      <c r="E210" s="45">
        <v>98</v>
      </c>
      <c r="F210" s="45">
        <v>73</v>
      </c>
      <c r="G210" s="53">
        <v>0.745</v>
      </c>
      <c r="J210" s="5"/>
    </row>
    <row r="211" spans="1:10" x14ac:dyDescent="0.2">
      <c r="A211" s="16" t="s">
        <v>597</v>
      </c>
      <c r="B211" s="45">
        <v>76</v>
      </c>
      <c r="C211" s="45">
        <v>63</v>
      </c>
      <c r="D211" s="56">
        <v>0.82899999999999996</v>
      </c>
      <c r="E211" s="45">
        <v>80</v>
      </c>
      <c r="F211" s="45">
        <v>69</v>
      </c>
      <c r="G211" s="53">
        <v>0.86199999999999999</v>
      </c>
      <c r="J211" s="5"/>
    </row>
    <row r="212" spans="1:10" x14ac:dyDescent="0.2">
      <c r="A212" s="16" t="s">
        <v>3044</v>
      </c>
      <c r="B212" s="45">
        <v>76</v>
      </c>
      <c r="C212" s="45">
        <v>43</v>
      </c>
      <c r="D212" s="56">
        <v>0.56599999999999995</v>
      </c>
      <c r="E212" s="45">
        <v>76</v>
      </c>
      <c r="F212" s="45">
        <v>43</v>
      </c>
      <c r="G212" s="53">
        <v>0.56599999999999995</v>
      </c>
      <c r="J212" s="5"/>
    </row>
    <row r="213" spans="1:10" x14ac:dyDescent="0.2">
      <c r="A213" s="16" t="s">
        <v>804</v>
      </c>
      <c r="B213" s="45">
        <v>76</v>
      </c>
      <c r="C213" s="45">
        <v>16</v>
      </c>
      <c r="D213" s="56">
        <v>0.21099999999999999</v>
      </c>
      <c r="E213" s="45">
        <v>107</v>
      </c>
      <c r="F213" s="45">
        <v>16</v>
      </c>
      <c r="G213" s="53">
        <v>0.15</v>
      </c>
      <c r="J213" s="5"/>
    </row>
    <row r="214" spans="1:10" x14ac:dyDescent="0.2">
      <c r="A214" s="16" t="s">
        <v>729</v>
      </c>
      <c r="B214" s="45">
        <v>76</v>
      </c>
      <c r="C214" s="45">
        <v>10</v>
      </c>
      <c r="D214" s="56">
        <v>0.13200000000000001</v>
      </c>
      <c r="E214" s="45">
        <v>191</v>
      </c>
      <c r="F214" s="45">
        <v>10</v>
      </c>
      <c r="G214" s="53">
        <v>5.1999999999999998E-2</v>
      </c>
      <c r="J214" s="5"/>
    </row>
    <row r="215" spans="1:10" x14ac:dyDescent="0.2">
      <c r="A215" s="16" t="s">
        <v>224</v>
      </c>
      <c r="B215" s="45">
        <v>75</v>
      </c>
      <c r="C215" s="45">
        <v>80</v>
      </c>
      <c r="D215" s="56">
        <v>1.0669999999999999</v>
      </c>
      <c r="E215" s="45">
        <v>75</v>
      </c>
      <c r="F215" s="45">
        <v>80</v>
      </c>
      <c r="G215" s="53">
        <v>1.0669999999999999</v>
      </c>
      <c r="J215" s="5"/>
    </row>
    <row r="216" spans="1:10" x14ac:dyDescent="0.2">
      <c r="A216" s="16" t="s">
        <v>211</v>
      </c>
      <c r="B216" s="45">
        <v>75</v>
      </c>
      <c r="C216" s="45">
        <v>60</v>
      </c>
      <c r="D216" s="56">
        <v>0.8</v>
      </c>
      <c r="E216" s="45">
        <v>114</v>
      </c>
      <c r="F216" s="45">
        <v>103</v>
      </c>
      <c r="G216" s="53">
        <v>0.90400000000000003</v>
      </c>
      <c r="J216" s="5"/>
    </row>
    <row r="217" spans="1:10" x14ac:dyDescent="0.2">
      <c r="A217" s="16" t="s">
        <v>409</v>
      </c>
      <c r="B217" s="45">
        <v>75</v>
      </c>
      <c r="C217" s="45">
        <v>41</v>
      </c>
      <c r="D217" s="56">
        <v>0.54700000000000004</v>
      </c>
      <c r="E217" s="45">
        <v>81</v>
      </c>
      <c r="F217" s="45">
        <v>41</v>
      </c>
      <c r="G217" s="53">
        <v>0.50600000000000001</v>
      </c>
      <c r="J217" s="5"/>
    </row>
    <row r="218" spans="1:10" x14ac:dyDescent="0.2">
      <c r="A218" s="16" t="s">
        <v>234</v>
      </c>
      <c r="B218" s="45">
        <v>75</v>
      </c>
      <c r="C218" s="45">
        <v>15</v>
      </c>
      <c r="D218" s="56">
        <v>0.2</v>
      </c>
      <c r="E218" s="45">
        <v>76</v>
      </c>
      <c r="F218" s="45">
        <v>15</v>
      </c>
      <c r="G218" s="53">
        <v>0.19700000000000001</v>
      </c>
      <c r="J218" s="5"/>
    </row>
    <row r="219" spans="1:10" x14ac:dyDescent="0.2">
      <c r="A219" s="16" t="s">
        <v>667</v>
      </c>
      <c r="B219" s="45">
        <v>74</v>
      </c>
      <c r="C219" s="45">
        <v>83</v>
      </c>
      <c r="D219" s="56">
        <v>1.1220000000000001</v>
      </c>
      <c r="E219" s="45">
        <v>74</v>
      </c>
      <c r="F219" s="45">
        <v>83</v>
      </c>
      <c r="G219" s="53">
        <v>1.1220000000000001</v>
      </c>
      <c r="J219" s="5"/>
    </row>
    <row r="220" spans="1:10" x14ac:dyDescent="0.2">
      <c r="A220" s="16" t="s">
        <v>3359</v>
      </c>
      <c r="B220" s="45">
        <v>74</v>
      </c>
      <c r="C220" s="45">
        <v>0</v>
      </c>
      <c r="D220" s="56" t="s">
        <v>3340</v>
      </c>
      <c r="E220" s="45">
        <v>77</v>
      </c>
      <c r="F220" s="45">
        <v>0</v>
      </c>
      <c r="G220" s="45" t="s">
        <v>3340</v>
      </c>
      <c r="J220" s="5"/>
    </row>
    <row r="221" spans="1:10" x14ac:dyDescent="0.2">
      <c r="A221" s="16" t="s">
        <v>3106</v>
      </c>
      <c r="B221" s="45">
        <v>73</v>
      </c>
      <c r="C221" s="45">
        <v>78</v>
      </c>
      <c r="D221" s="56">
        <v>1.0680000000000001</v>
      </c>
      <c r="E221" s="45">
        <v>73</v>
      </c>
      <c r="F221" s="45">
        <v>78</v>
      </c>
      <c r="G221" s="53">
        <v>1.0680000000000001</v>
      </c>
      <c r="J221" s="5"/>
    </row>
    <row r="222" spans="1:10" x14ac:dyDescent="0.2">
      <c r="A222" s="16" t="s">
        <v>2328</v>
      </c>
      <c r="B222" s="45">
        <v>73</v>
      </c>
      <c r="C222" s="45">
        <v>49</v>
      </c>
      <c r="D222" s="56">
        <v>0.67100000000000004</v>
      </c>
      <c r="E222" s="45">
        <v>91</v>
      </c>
      <c r="F222" s="45">
        <v>53</v>
      </c>
      <c r="G222" s="53">
        <v>0.58199999999999996</v>
      </c>
      <c r="J222" s="5"/>
    </row>
    <row r="223" spans="1:10" x14ac:dyDescent="0.2">
      <c r="A223" s="16" t="s">
        <v>427</v>
      </c>
      <c r="B223" s="45">
        <v>73</v>
      </c>
      <c r="C223" s="45">
        <v>48</v>
      </c>
      <c r="D223" s="56">
        <v>0.65800000000000003</v>
      </c>
      <c r="E223" s="45">
        <v>381</v>
      </c>
      <c r="F223" s="45">
        <v>304</v>
      </c>
      <c r="G223" s="53">
        <v>0.79800000000000004</v>
      </c>
      <c r="J223" s="5"/>
    </row>
    <row r="224" spans="1:10" x14ac:dyDescent="0.2">
      <c r="A224" s="16" t="s">
        <v>2227</v>
      </c>
      <c r="B224" s="45">
        <v>73</v>
      </c>
      <c r="C224" s="45">
        <v>0</v>
      </c>
      <c r="D224" s="56" t="s">
        <v>3340</v>
      </c>
      <c r="E224" s="45">
        <v>488</v>
      </c>
      <c r="F224" s="45">
        <v>0</v>
      </c>
      <c r="G224" s="45" t="s">
        <v>3340</v>
      </c>
      <c r="J224" s="5"/>
    </row>
    <row r="225" spans="1:10" x14ac:dyDescent="0.2">
      <c r="A225" s="16" t="s">
        <v>116</v>
      </c>
      <c r="B225" s="45">
        <v>72</v>
      </c>
      <c r="C225" s="45">
        <v>60</v>
      </c>
      <c r="D225" s="56">
        <v>0.83299999999999996</v>
      </c>
      <c r="E225" s="45">
        <v>85</v>
      </c>
      <c r="F225" s="45">
        <v>68</v>
      </c>
      <c r="G225" s="53">
        <v>0.8</v>
      </c>
      <c r="J225" s="5"/>
    </row>
    <row r="226" spans="1:10" x14ac:dyDescent="0.2">
      <c r="A226" s="16" t="s">
        <v>274</v>
      </c>
      <c r="B226" s="45">
        <v>72</v>
      </c>
      <c r="C226" s="45">
        <v>43</v>
      </c>
      <c r="D226" s="56">
        <v>0.59699999999999998</v>
      </c>
      <c r="E226" s="45">
        <v>73</v>
      </c>
      <c r="F226" s="45">
        <v>44</v>
      </c>
      <c r="G226" s="53">
        <v>0.60299999999999998</v>
      </c>
      <c r="J226" s="5"/>
    </row>
    <row r="227" spans="1:10" x14ac:dyDescent="0.2">
      <c r="A227" s="16" t="s">
        <v>122</v>
      </c>
      <c r="B227" s="45">
        <v>72</v>
      </c>
      <c r="C227" s="45">
        <v>41</v>
      </c>
      <c r="D227" s="56">
        <v>0.56899999999999995</v>
      </c>
      <c r="E227" s="45">
        <v>109</v>
      </c>
      <c r="F227" s="45">
        <v>72</v>
      </c>
      <c r="G227" s="53">
        <v>0.66100000000000003</v>
      </c>
      <c r="J227" s="5"/>
    </row>
    <row r="228" spans="1:10" x14ac:dyDescent="0.2">
      <c r="A228" s="16" t="s">
        <v>3360</v>
      </c>
      <c r="B228" s="45">
        <v>72</v>
      </c>
      <c r="C228" s="45">
        <v>28</v>
      </c>
      <c r="D228" s="56">
        <v>0.38900000000000001</v>
      </c>
      <c r="E228" s="45">
        <v>72</v>
      </c>
      <c r="F228" s="45">
        <v>28</v>
      </c>
      <c r="G228" s="53">
        <v>0.38900000000000001</v>
      </c>
      <c r="J228" s="5"/>
    </row>
    <row r="229" spans="1:10" x14ac:dyDescent="0.2">
      <c r="A229" s="16" t="s">
        <v>174</v>
      </c>
      <c r="B229" s="45">
        <v>71</v>
      </c>
      <c r="C229" s="45">
        <v>46</v>
      </c>
      <c r="D229" s="56">
        <v>0.64800000000000002</v>
      </c>
      <c r="E229" s="45">
        <v>71</v>
      </c>
      <c r="F229" s="45">
        <v>46</v>
      </c>
      <c r="G229" s="53">
        <v>0.64800000000000002</v>
      </c>
      <c r="J229" s="5"/>
    </row>
    <row r="230" spans="1:10" x14ac:dyDescent="0.2">
      <c r="A230" s="16" t="s">
        <v>2891</v>
      </c>
      <c r="B230" s="45">
        <v>70</v>
      </c>
      <c r="C230" s="45">
        <v>41</v>
      </c>
      <c r="D230" s="56">
        <v>0.58599999999999997</v>
      </c>
      <c r="E230" s="45">
        <v>72</v>
      </c>
      <c r="F230" s="45">
        <v>43</v>
      </c>
      <c r="G230" s="53">
        <v>0.59699999999999998</v>
      </c>
      <c r="J230" s="5"/>
    </row>
    <row r="231" spans="1:10" x14ac:dyDescent="0.2">
      <c r="A231" s="16" t="s">
        <v>3361</v>
      </c>
      <c r="B231" s="45">
        <v>70</v>
      </c>
      <c r="C231" s="45">
        <v>20</v>
      </c>
      <c r="D231" s="56">
        <v>0.28599999999999998</v>
      </c>
      <c r="E231" s="45">
        <v>73</v>
      </c>
      <c r="F231" s="45">
        <v>20</v>
      </c>
      <c r="G231" s="53">
        <v>0.27400000000000002</v>
      </c>
      <c r="J231" s="5"/>
    </row>
    <row r="232" spans="1:10" x14ac:dyDescent="0.2">
      <c r="A232" s="16" t="s">
        <v>247</v>
      </c>
      <c r="B232" s="45">
        <v>69</v>
      </c>
      <c r="C232" s="45">
        <v>89</v>
      </c>
      <c r="D232" s="56">
        <v>1.29</v>
      </c>
      <c r="E232" s="45">
        <v>69</v>
      </c>
      <c r="F232" s="45">
        <v>89</v>
      </c>
      <c r="G232" s="53">
        <v>1.29</v>
      </c>
      <c r="J232" s="5"/>
    </row>
    <row r="233" spans="1:10" x14ac:dyDescent="0.2">
      <c r="A233" s="16" t="s">
        <v>2318</v>
      </c>
      <c r="B233" s="45">
        <v>69</v>
      </c>
      <c r="C233" s="45">
        <v>72</v>
      </c>
      <c r="D233" s="56">
        <v>1.0429999999999999</v>
      </c>
      <c r="E233" s="45">
        <v>69</v>
      </c>
      <c r="F233" s="45">
        <v>72</v>
      </c>
      <c r="G233" s="53">
        <v>1.0429999999999999</v>
      </c>
      <c r="J233" s="5"/>
    </row>
    <row r="234" spans="1:10" x14ac:dyDescent="0.2">
      <c r="A234" s="16" t="s">
        <v>150</v>
      </c>
      <c r="B234" s="45">
        <v>69</v>
      </c>
      <c r="C234" s="45">
        <v>61</v>
      </c>
      <c r="D234" s="56">
        <v>0.88400000000000001</v>
      </c>
      <c r="E234" s="45">
        <v>70</v>
      </c>
      <c r="F234" s="45">
        <v>62</v>
      </c>
      <c r="G234" s="53">
        <v>0.88600000000000001</v>
      </c>
      <c r="J234" s="5"/>
    </row>
    <row r="235" spans="1:10" x14ac:dyDescent="0.2">
      <c r="A235" s="16" t="s">
        <v>1191</v>
      </c>
      <c r="B235" s="45">
        <v>69</v>
      </c>
      <c r="C235" s="45">
        <v>25</v>
      </c>
      <c r="D235" s="56">
        <v>0.36199999999999999</v>
      </c>
      <c r="E235" s="45">
        <v>85</v>
      </c>
      <c r="F235" s="45">
        <v>37</v>
      </c>
      <c r="G235" s="53">
        <v>0.435</v>
      </c>
      <c r="J235" s="5"/>
    </row>
    <row r="236" spans="1:10" x14ac:dyDescent="0.2">
      <c r="A236" s="16" t="s">
        <v>297</v>
      </c>
      <c r="B236" s="45">
        <v>69</v>
      </c>
      <c r="C236" s="45">
        <v>21</v>
      </c>
      <c r="D236" s="56">
        <v>0.30399999999999999</v>
      </c>
      <c r="E236" s="45">
        <v>92</v>
      </c>
      <c r="F236" s="45">
        <v>24</v>
      </c>
      <c r="G236" s="53">
        <v>0.26100000000000001</v>
      </c>
      <c r="J236" s="5"/>
    </row>
    <row r="237" spans="1:10" x14ac:dyDescent="0.2">
      <c r="A237" s="16" t="s">
        <v>300</v>
      </c>
      <c r="B237" s="45">
        <v>68</v>
      </c>
      <c r="C237" s="45">
        <v>66</v>
      </c>
      <c r="D237" s="56">
        <v>0.97099999999999997</v>
      </c>
      <c r="E237" s="45">
        <v>68</v>
      </c>
      <c r="F237" s="45">
        <v>66</v>
      </c>
      <c r="G237" s="53">
        <v>0.97099999999999997</v>
      </c>
      <c r="J237" s="5"/>
    </row>
    <row r="238" spans="1:10" x14ac:dyDescent="0.2">
      <c r="A238" s="16" t="s">
        <v>824</v>
      </c>
      <c r="B238" s="45">
        <v>68</v>
      </c>
      <c r="C238" s="45">
        <v>64</v>
      </c>
      <c r="D238" s="56">
        <v>0.94099999999999995</v>
      </c>
      <c r="E238" s="45">
        <v>68</v>
      </c>
      <c r="F238" s="45">
        <v>64</v>
      </c>
      <c r="G238" s="53">
        <v>0.94099999999999995</v>
      </c>
      <c r="J238" s="5"/>
    </row>
    <row r="239" spans="1:10" x14ac:dyDescent="0.2">
      <c r="A239" s="16" t="s">
        <v>112</v>
      </c>
      <c r="B239" s="45">
        <v>68</v>
      </c>
      <c r="C239" s="45">
        <v>34</v>
      </c>
      <c r="D239" s="56">
        <v>0.5</v>
      </c>
      <c r="E239" s="45">
        <v>68</v>
      </c>
      <c r="F239" s="45">
        <v>34</v>
      </c>
      <c r="G239" s="53">
        <v>0.5</v>
      </c>
      <c r="J239" s="5"/>
    </row>
    <row r="240" spans="1:10" x14ac:dyDescent="0.2">
      <c r="A240" s="16" t="s">
        <v>602</v>
      </c>
      <c r="B240" s="45">
        <v>68</v>
      </c>
      <c r="C240" s="45">
        <v>5</v>
      </c>
      <c r="D240" s="56">
        <v>7.3999999999999996E-2</v>
      </c>
      <c r="E240" s="45">
        <v>144</v>
      </c>
      <c r="F240" s="45">
        <v>5</v>
      </c>
      <c r="G240" s="53">
        <v>3.5000000000000003E-2</v>
      </c>
      <c r="J240" s="5"/>
    </row>
    <row r="241" spans="1:10" x14ac:dyDescent="0.2">
      <c r="A241" s="16" t="s">
        <v>3362</v>
      </c>
      <c r="B241" s="45">
        <v>68</v>
      </c>
      <c r="C241" s="45">
        <v>2</v>
      </c>
      <c r="D241" s="56">
        <v>2.9000000000000001E-2</v>
      </c>
      <c r="E241" s="45">
        <v>68</v>
      </c>
      <c r="F241" s="45">
        <v>2</v>
      </c>
      <c r="G241" s="53">
        <v>2.9000000000000001E-2</v>
      </c>
      <c r="J241" s="5"/>
    </row>
    <row r="242" spans="1:10" x14ac:dyDescent="0.2">
      <c r="A242" s="16" t="s">
        <v>2618</v>
      </c>
      <c r="B242" s="45">
        <v>68</v>
      </c>
      <c r="C242" s="45">
        <v>0</v>
      </c>
      <c r="D242" s="56" t="s">
        <v>3340</v>
      </c>
      <c r="E242" s="45">
        <v>105</v>
      </c>
      <c r="F242" s="45">
        <v>0</v>
      </c>
      <c r="G242" s="45" t="s">
        <v>3340</v>
      </c>
      <c r="J242" s="5"/>
    </row>
    <row r="243" spans="1:10" x14ac:dyDescent="0.2">
      <c r="A243" s="16" t="s">
        <v>325</v>
      </c>
      <c r="B243" s="45">
        <v>67</v>
      </c>
      <c r="C243" s="45">
        <v>71</v>
      </c>
      <c r="D243" s="56">
        <v>1.06</v>
      </c>
      <c r="E243" s="45">
        <v>70</v>
      </c>
      <c r="F243" s="45">
        <v>75</v>
      </c>
      <c r="G243" s="53">
        <v>1.071</v>
      </c>
      <c r="J243" s="5"/>
    </row>
    <row r="244" spans="1:10" x14ac:dyDescent="0.2">
      <c r="A244" s="16" t="s">
        <v>484</v>
      </c>
      <c r="B244" s="45">
        <v>67</v>
      </c>
      <c r="C244" s="45">
        <v>67</v>
      </c>
      <c r="D244" s="56">
        <v>1</v>
      </c>
      <c r="E244" s="45">
        <v>69</v>
      </c>
      <c r="F244" s="45">
        <v>68</v>
      </c>
      <c r="G244" s="53">
        <v>0.98599999999999999</v>
      </c>
      <c r="J244" s="5"/>
    </row>
    <row r="245" spans="1:10" x14ac:dyDescent="0.2">
      <c r="A245" s="16" t="s">
        <v>148</v>
      </c>
      <c r="B245" s="45">
        <v>67</v>
      </c>
      <c r="C245" s="45">
        <v>62</v>
      </c>
      <c r="D245" s="56">
        <v>0.92500000000000004</v>
      </c>
      <c r="E245" s="45">
        <v>93</v>
      </c>
      <c r="F245" s="45">
        <v>62</v>
      </c>
      <c r="G245" s="53">
        <v>0.66700000000000004</v>
      </c>
      <c r="J245" s="5"/>
    </row>
    <row r="246" spans="1:10" x14ac:dyDescent="0.2">
      <c r="A246" s="16" t="s">
        <v>139</v>
      </c>
      <c r="B246" s="45">
        <v>67</v>
      </c>
      <c r="C246" s="45">
        <v>48</v>
      </c>
      <c r="D246" s="56">
        <v>0.71599999999999997</v>
      </c>
      <c r="E246" s="45">
        <v>80</v>
      </c>
      <c r="F246" s="45">
        <v>48</v>
      </c>
      <c r="G246" s="53">
        <v>0.6</v>
      </c>
      <c r="J246" s="5"/>
    </row>
    <row r="247" spans="1:10" x14ac:dyDescent="0.2">
      <c r="A247" s="16" t="s">
        <v>127</v>
      </c>
      <c r="B247" s="45">
        <v>67</v>
      </c>
      <c r="C247" s="45">
        <v>44</v>
      </c>
      <c r="D247" s="56">
        <v>0.65700000000000003</v>
      </c>
      <c r="E247" s="45">
        <v>184</v>
      </c>
      <c r="F247" s="45">
        <v>44</v>
      </c>
      <c r="G247" s="53">
        <v>0.23899999999999999</v>
      </c>
      <c r="J247" s="5"/>
    </row>
    <row r="248" spans="1:10" x14ac:dyDescent="0.2">
      <c r="A248" s="16" t="s">
        <v>168</v>
      </c>
      <c r="B248" s="45">
        <v>66</v>
      </c>
      <c r="C248" s="45">
        <v>61</v>
      </c>
      <c r="D248" s="56">
        <v>0.92400000000000004</v>
      </c>
      <c r="E248" s="45">
        <v>98</v>
      </c>
      <c r="F248" s="45">
        <v>86</v>
      </c>
      <c r="G248" s="53">
        <v>0.878</v>
      </c>
      <c r="J248" s="5"/>
    </row>
    <row r="249" spans="1:10" x14ac:dyDescent="0.2">
      <c r="A249" s="16" t="s">
        <v>458</v>
      </c>
      <c r="B249" s="45">
        <v>66</v>
      </c>
      <c r="C249" s="45">
        <v>55</v>
      </c>
      <c r="D249" s="56">
        <v>0.83299999999999996</v>
      </c>
      <c r="E249" s="45">
        <v>68</v>
      </c>
      <c r="F249" s="45">
        <v>59</v>
      </c>
      <c r="G249" s="53">
        <v>0.86799999999999999</v>
      </c>
      <c r="J249" s="5"/>
    </row>
    <row r="250" spans="1:10" x14ac:dyDescent="0.2">
      <c r="A250" s="16" t="s">
        <v>298</v>
      </c>
      <c r="B250" s="45">
        <v>66</v>
      </c>
      <c r="C250" s="45">
        <v>43</v>
      </c>
      <c r="D250" s="56">
        <v>0.65200000000000002</v>
      </c>
      <c r="E250" s="45">
        <v>80</v>
      </c>
      <c r="F250" s="45">
        <v>53</v>
      </c>
      <c r="G250" s="53">
        <v>0.66200000000000003</v>
      </c>
      <c r="J250" s="5"/>
    </row>
    <row r="251" spans="1:10" x14ac:dyDescent="0.2">
      <c r="A251" s="16" t="s">
        <v>96</v>
      </c>
      <c r="B251" s="45">
        <v>66</v>
      </c>
      <c r="C251" s="45">
        <v>36</v>
      </c>
      <c r="D251" s="56">
        <v>0.54500000000000004</v>
      </c>
      <c r="E251" s="45">
        <v>74</v>
      </c>
      <c r="F251" s="45">
        <v>43</v>
      </c>
      <c r="G251" s="53">
        <v>0.58099999999999996</v>
      </c>
      <c r="J251" s="5"/>
    </row>
    <row r="252" spans="1:10" x14ac:dyDescent="0.2">
      <c r="A252" s="16" t="s">
        <v>138</v>
      </c>
      <c r="B252" s="45">
        <v>66</v>
      </c>
      <c r="C252" s="45">
        <v>30</v>
      </c>
      <c r="D252" s="56">
        <v>0.45500000000000002</v>
      </c>
      <c r="E252" s="45">
        <v>66</v>
      </c>
      <c r="F252" s="45">
        <v>30</v>
      </c>
      <c r="G252" s="53">
        <v>0.45500000000000002</v>
      </c>
      <c r="J252" s="5"/>
    </row>
    <row r="253" spans="1:10" x14ac:dyDescent="0.2">
      <c r="A253" s="16" t="s">
        <v>265</v>
      </c>
      <c r="B253" s="45">
        <v>66</v>
      </c>
      <c r="C253" s="45">
        <v>15</v>
      </c>
      <c r="D253" s="56">
        <v>0.22700000000000001</v>
      </c>
      <c r="E253" s="45">
        <v>148</v>
      </c>
      <c r="F253" s="45">
        <v>15</v>
      </c>
      <c r="G253" s="53">
        <v>0.10100000000000001</v>
      </c>
      <c r="J253" s="5"/>
    </row>
    <row r="254" spans="1:10" x14ac:dyDescent="0.2">
      <c r="A254" s="16" t="s">
        <v>764</v>
      </c>
      <c r="B254" s="45">
        <v>66</v>
      </c>
      <c r="C254" s="45">
        <v>9</v>
      </c>
      <c r="D254" s="56">
        <v>0.13600000000000001</v>
      </c>
      <c r="E254" s="45">
        <v>116</v>
      </c>
      <c r="F254" s="45">
        <v>9</v>
      </c>
      <c r="G254" s="53">
        <v>7.8E-2</v>
      </c>
      <c r="J254" s="5"/>
    </row>
    <row r="255" spans="1:10" x14ac:dyDescent="0.2">
      <c r="A255" s="16" t="s">
        <v>3363</v>
      </c>
      <c r="B255" s="45">
        <v>66</v>
      </c>
      <c r="C255" s="45">
        <v>0</v>
      </c>
      <c r="D255" s="56" t="s">
        <v>3340</v>
      </c>
      <c r="E255" s="45">
        <v>66</v>
      </c>
      <c r="F255" s="45">
        <v>0</v>
      </c>
      <c r="G255" s="45" t="s">
        <v>3340</v>
      </c>
      <c r="J255" s="5"/>
    </row>
    <row r="256" spans="1:10" x14ac:dyDescent="0.2">
      <c r="A256" s="16" t="s">
        <v>1662</v>
      </c>
      <c r="B256" s="45">
        <v>65</v>
      </c>
      <c r="C256" s="45">
        <v>51</v>
      </c>
      <c r="D256" s="56">
        <v>0.78500000000000003</v>
      </c>
      <c r="E256" s="45">
        <v>68</v>
      </c>
      <c r="F256" s="45">
        <v>51</v>
      </c>
      <c r="G256" s="53">
        <v>0.75</v>
      </c>
      <c r="J256" s="5"/>
    </row>
    <row r="257" spans="1:10" x14ac:dyDescent="0.2">
      <c r="A257" s="16" t="s">
        <v>627</v>
      </c>
      <c r="B257" s="45">
        <v>65</v>
      </c>
      <c r="C257" s="45">
        <v>46</v>
      </c>
      <c r="D257" s="56">
        <v>0.70799999999999996</v>
      </c>
      <c r="E257" s="45">
        <v>66</v>
      </c>
      <c r="F257" s="45">
        <v>47</v>
      </c>
      <c r="G257" s="53">
        <v>0.71199999999999997</v>
      </c>
      <c r="J257" s="5"/>
    </row>
    <row r="258" spans="1:10" x14ac:dyDescent="0.2">
      <c r="A258" s="16" t="s">
        <v>327</v>
      </c>
      <c r="B258" s="45">
        <v>65</v>
      </c>
      <c r="C258" s="45">
        <v>35</v>
      </c>
      <c r="D258" s="56">
        <v>0.53800000000000003</v>
      </c>
      <c r="E258" s="45">
        <v>83</v>
      </c>
      <c r="F258" s="45">
        <v>79</v>
      </c>
      <c r="G258" s="53">
        <v>0.95199999999999996</v>
      </c>
      <c r="J258" s="5"/>
    </row>
    <row r="259" spans="1:10" x14ac:dyDescent="0.2">
      <c r="A259" s="16" t="s">
        <v>322</v>
      </c>
      <c r="B259" s="45">
        <v>64</v>
      </c>
      <c r="C259" s="45">
        <v>47</v>
      </c>
      <c r="D259" s="56">
        <v>0.73399999999999999</v>
      </c>
      <c r="E259" s="45">
        <v>66</v>
      </c>
      <c r="F259" s="45">
        <v>55</v>
      </c>
      <c r="G259" s="53">
        <v>0.83299999999999996</v>
      </c>
      <c r="J259" s="5"/>
    </row>
    <row r="260" spans="1:10" x14ac:dyDescent="0.2">
      <c r="A260" s="16" t="s">
        <v>317</v>
      </c>
      <c r="B260" s="45">
        <v>64</v>
      </c>
      <c r="C260" s="45">
        <v>47</v>
      </c>
      <c r="D260" s="56">
        <v>0.73399999999999999</v>
      </c>
      <c r="E260" s="45">
        <v>65</v>
      </c>
      <c r="F260" s="45">
        <v>47</v>
      </c>
      <c r="G260" s="53">
        <v>0.72299999999999998</v>
      </c>
      <c r="J260" s="5"/>
    </row>
    <row r="261" spans="1:10" x14ac:dyDescent="0.2">
      <c r="A261" s="16" t="s">
        <v>381</v>
      </c>
      <c r="B261" s="45">
        <v>64</v>
      </c>
      <c r="C261" s="45">
        <v>45</v>
      </c>
      <c r="D261" s="56">
        <v>0.70299999999999996</v>
      </c>
      <c r="E261" s="45">
        <v>67</v>
      </c>
      <c r="F261" s="45">
        <v>46</v>
      </c>
      <c r="G261" s="53">
        <v>0.68700000000000006</v>
      </c>
      <c r="J261" s="5"/>
    </row>
    <row r="262" spans="1:10" x14ac:dyDescent="0.2">
      <c r="A262" s="16" t="s">
        <v>351</v>
      </c>
      <c r="B262" s="45">
        <v>64</v>
      </c>
      <c r="C262" s="45">
        <v>44</v>
      </c>
      <c r="D262" s="56">
        <v>0.68799999999999994</v>
      </c>
      <c r="E262" s="45">
        <v>69</v>
      </c>
      <c r="F262" s="45">
        <v>48</v>
      </c>
      <c r="G262" s="53">
        <v>0.69599999999999995</v>
      </c>
      <c r="J262" s="5"/>
    </row>
    <row r="263" spans="1:10" x14ac:dyDescent="0.2">
      <c r="A263" s="16" t="s">
        <v>179</v>
      </c>
      <c r="B263" s="45">
        <v>64</v>
      </c>
      <c r="C263" s="45">
        <v>37</v>
      </c>
      <c r="D263" s="56">
        <v>0.57799999999999996</v>
      </c>
      <c r="E263" s="45">
        <v>91</v>
      </c>
      <c r="F263" s="45">
        <v>60</v>
      </c>
      <c r="G263" s="53">
        <v>0.65900000000000003</v>
      </c>
      <c r="J263" s="5"/>
    </row>
    <row r="264" spans="1:10" x14ac:dyDescent="0.2">
      <c r="A264" s="16" t="s">
        <v>2019</v>
      </c>
      <c r="B264" s="45">
        <v>64</v>
      </c>
      <c r="C264" s="45">
        <v>35</v>
      </c>
      <c r="D264" s="56">
        <v>0.54700000000000004</v>
      </c>
      <c r="E264" s="45">
        <v>95</v>
      </c>
      <c r="F264" s="45">
        <v>36</v>
      </c>
      <c r="G264" s="53">
        <v>0.379</v>
      </c>
      <c r="J264" s="5"/>
    </row>
    <row r="265" spans="1:10" x14ac:dyDescent="0.2">
      <c r="A265" s="16" t="s">
        <v>1076</v>
      </c>
      <c r="B265" s="45">
        <v>64</v>
      </c>
      <c r="C265" s="45">
        <v>24</v>
      </c>
      <c r="D265" s="56">
        <v>0.375</v>
      </c>
      <c r="E265" s="45">
        <v>70</v>
      </c>
      <c r="F265" s="45">
        <v>24</v>
      </c>
      <c r="G265" s="53">
        <v>0.34300000000000003</v>
      </c>
      <c r="J265" s="5"/>
    </row>
    <row r="266" spans="1:10" x14ac:dyDescent="0.2">
      <c r="A266" s="16" t="s">
        <v>920</v>
      </c>
      <c r="B266" s="45">
        <v>64</v>
      </c>
      <c r="C266" s="45">
        <v>3</v>
      </c>
      <c r="D266" s="56">
        <v>4.7E-2</v>
      </c>
      <c r="E266" s="45">
        <v>65</v>
      </c>
      <c r="F266" s="45">
        <v>3</v>
      </c>
      <c r="G266" s="53">
        <v>4.5999999999999999E-2</v>
      </c>
      <c r="J266" s="5"/>
    </row>
    <row r="267" spans="1:10" x14ac:dyDescent="0.2">
      <c r="A267" s="16" t="s">
        <v>3364</v>
      </c>
      <c r="B267" s="45">
        <v>64</v>
      </c>
      <c r="C267" s="45">
        <v>0</v>
      </c>
      <c r="D267" s="56" t="s">
        <v>3340</v>
      </c>
      <c r="E267" s="45">
        <v>1965</v>
      </c>
      <c r="F267" s="45">
        <v>0</v>
      </c>
      <c r="G267" s="45" t="s">
        <v>3340</v>
      </c>
      <c r="J267" s="5"/>
    </row>
    <row r="268" spans="1:10" x14ac:dyDescent="0.2">
      <c r="A268" s="16" t="s">
        <v>894</v>
      </c>
      <c r="B268" s="45">
        <v>63</v>
      </c>
      <c r="C268" s="45">
        <v>53</v>
      </c>
      <c r="D268" s="56">
        <v>0.84099999999999997</v>
      </c>
      <c r="E268" s="45">
        <v>136</v>
      </c>
      <c r="F268" s="45">
        <v>54</v>
      </c>
      <c r="G268" s="53">
        <v>0.39700000000000002</v>
      </c>
      <c r="J268" s="5"/>
    </row>
    <row r="269" spans="1:10" x14ac:dyDescent="0.2">
      <c r="A269" s="16" t="s">
        <v>438</v>
      </c>
      <c r="B269" s="45">
        <v>63</v>
      </c>
      <c r="C269" s="45">
        <v>45</v>
      </c>
      <c r="D269" s="56">
        <v>0.71399999999999997</v>
      </c>
      <c r="E269" s="45">
        <v>95</v>
      </c>
      <c r="F269" s="45">
        <v>68</v>
      </c>
      <c r="G269" s="53">
        <v>0.71599999999999997</v>
      </c>
      <c r="J269" s="5"/>
    </row>
    <row r="270" spans="1:10" x14ac:dyDescent="0.2">
      <c r="A270" s="16" t="s">
        <v>686</v>
      </c>
      <c r="B270" s="45">
        <v>63</v>
      </c>
      <c r="C270" s="45">
        <v>23</v>
      </c>
      <c r="D270" s="56">
        <v>0.36499999999999999</v>
      </c>
      <c r="E270" s="45">
        <v>63</v>
      </c>
      <c r="F270" s="45">
        <v>23</v>
      </c>
      <c r="G270" s="53">
        <v>0.36499999999999999</v>
      </c>
      <c r="J270" s="5"/>
    </row>
    <row r="271" spans="1:10" x14ac:dyDescent="0.2">
      <c r="A271" s="16" t="s">
        <v>664</v>
      </c>
      <c r="B271" s="45">
        <v>63</v>
      </c>
      <c r="C271" s="45">
        <v>23</v>
      </c>
      <c r="D271" s="56">
        <v>0.36499999999999999</v>
      </c>
      <c r="E271" s="45">
        <v>64</v>
      </c>
      <c r="F271" s="45">
        <v>23</v>
      </c>
      <c r="G271" s="53">
        <v>0.35899999999999999</v>
      </c>
      <c r="J271" s="5"/>
    </row>
    <row r="272" spans="1:10" x14ac:dyDescent="0.2">
      <c r="A272" s="16" t="s">
        <v>2665</v>
      </c>
      <c r="B272" s="45">
        <v>63</v>
      </c>
      <c r="C272" s="45">
        <v>14</v>
      </c>
      <c r="D272" s="56">
        <v>0.222</v>
      </c>
      <c r="E272" s="45">
        <v>63</v>
      </c>
      <c r="F272" s="45">
        <v>14</v>
      </c>
      <c r="G272" s="53">
        <v>0.222</v>
      </c>
      <c r="J272" s="5"/>
    </row>
    <row r="273" spans="1:10" x14ac:dyDescent="0.2">
      <c r="A273" s="16" t="s">
        <v>3365</v>
      </c>
      <c r="B273" s="45">
        <v>63</v>
      </c>
      <c r="C273" s="45">
        <v>0</v>
      </c>
      <c r="D273" s="56" t="s">
        <v>3340</v>
      </c>
      <c r="E273" s="45">
        <v>287</v>
      </c>
      <c r="F273" s="45">
        <v>0</v>
      </c>
      <c r="G273" s="45" t="s">
        <v>3340</v>
      </c>
      <c r="J273" s="5"/>
    </row>
    <row r="274" spans="1:10" x14ac:dyDescent="0.2">
      <c r="A274" s="16" t="s">
        <v>3366</v>
      </c>
      <c r="B274" s="45">
        <v>62</v>
      </c>
      <c r="C274" s="45">
        <v>85</v>
      </c>
      <c r="D274" s="56">
        <v>1.371</v>
      </c>
      <c r="E274" s="45">
        <v>83</v>
      </c>
      <c r="F274" s="45">
        <v>101</v>
      </c>
      <c r="G274" s="53">
        <v>1.2170000000000001</v>
      </c>
      <c r="J274" s="5"/>
    </row>
    <row r="275" spans="1:10" x14ac:dyDescent="0.2">
      <c r="A275" s="16" t="s">
        <v>201</v>
      </c>
      <c r="B275" s="45">
        <v>62</v>
      </c>
      <c r="C275" s="45">
        <v>69</v>
      </c>
      <c r="D275" s="56">
        <v>1.113</v>
      </c>
      <c r="E275" s="45">
        <v>65</v>
      </c>
      <c r="F275" s="45">
        <v>71</v>
      </c>
      <c r="G275" s="53">
        <v>1.0920000000000001</v>
      </c>
      <c r="J275" s="5"/>
    </row>
    <row r="276" spans="1:10" x14ac:dyDescent="0.2">
      <c r="A276" s="16" t="s">
        <v>165</v>
      </c>
      <c r="B276" s="45">
        <v>62</v>
      </c>
      <c r="C276" s="45">
        <v>47</v>
      </c>
      <c r="D276" s="56">
        <v>0.75800000000000001</v>
      </c>
      <c r="E276" s="45">
        <v>110</v>
      </c>
      <c r="F276" s="45">
        <v>113</v>
      </c>
      <c r="G276" s="53">
        <v>1.0269999999999999</v>
      </c>
      <c r="J276" s="5"/>
    </row>
    <row r="277" spans="1:10" x14ac:dyDescent="0.2">
      <c r="A277" s="16" t="s">
        <v>379</v>
      </c>
      <c r="B277" s="45">
        <v>62</v>
      </c>
      <c r="C277" s="45">
        <v>35</v>
      </c>
      <c r="D277" s="56">
        <v>0.56499999999999995</v>
      </c>
      <c r="E277" s="45">
        <v>118</v>
      </c>
      <c r="F277" s="45">
        <v>82</v>
      </c>
      <c r="G277" s="53">
        <v>0.69499999999999995</v>
      </c>
      <c r="J277" s="5"/>
    </row>
    <row r="278" spans="1:10" x14ac:dyDescent="0.2">
      <c r="A278" s="16" t="s">
        <v>178</v>
      </c>
      <c r="B278" s="45">
        <v>62</v>
      </c>
      <c r="C278" s="45">
        <v>34</v>
      </c>
      <c r="D278" s="56">
        <v>0.54800000000000004</v>
      </c>
      <c r="E278" s="45">
        <v>62</v>
      </c>
      <c r="F278" s="45">
        <v>34</v>
      </c>
      <c r="G278" s="53">
        <v>0.54800000000000004</v>
      </c>
      <c r="J278" s="5"/>
    </row>
    <row r="279" spans="1:10" x14ac:dyDescent="0.2">
      <c r="A279" s="16" t="s">
        <v>3367</v>
      </c>
      <c r="B279" s="45">
        <v>62</v>
      </c>
      <c r="C279" s="45">
        <v>27</v>
      </c>
      <c r="D279" s="56">
        <v>0.435</v>
      </c>
      <c r="E279" s="45">
        <v>79</v>
      </c>
      <c r="F279" s="45">
        <v>34</v>
      </c>
      <c r="G279" s="53">
        <v>0.43</v>
      </c>
      <c r="J279" s="5"/>
    </row>
    <row r="280" spans="1:10" x14ac:dyDescent="0.2">
      <c r="A280" s="16" t="s">
        <v>361</v>
      </c>
      <c r="B280" s="45">
        <v>62</v>
      </c>
      <c r="C280" s="45">
        <v>19</v>
      </c>
      <c r="D280" s="56">
        <v>0.30599999999999999</v>
      </c>
      <c r="E280" s="45">
        <v>65</v>
      </c>
      <c r="F280" s="45">
        <v>19</v>
      </c>
      <c r="G280" s="53">
        <v>0.29199999999999998</v>
      </c>
      <c r="J280" s="5"/>
    </row>
    <row r="281" spans="1:10" x14ac:dyDescent="0.2">
      <c r="A281" s="16" t="s">
        <v>429</v>
      </c>
      <c r="B281" s="45">
        <v>62</v>
      </c>
      <c r="C281" s="45">
        <v>18</v>
      </c>
      <c r="D281" s="56">
        <v>0.28999999999999998</v>
      </c>
      <c r="E281" s="45">
        <v>62</v>
      </c>
      <c r="F281" s="45">
        <v>18</v>
      </c>
      <c r="G281" s="53">
        <v>0.28999999999999998</v>
      </c>
      <c r="J281" s="5"/>
    </row>
    <row r="282" spans="1:10" x14ac:dyDescent="0.2">
      <c r="A282" s="16" t="s">
        <v>2964</v>
      </c>
      <c r="B282" s="45">
        <v>62</v>
      </c>
      <c r="C282" s="45">
        <v>5</v>
      </c>
      <c r="D282" s="56">
        <v>8.1000000000000003E-2</v>
      </c>
      <c r="E282" s="45">
        <v>321</v>
      </c>
      <c r="F282" s="45">
        <v>5</v>
      </c>
      <c r="G282" s="53">
        <v>1.6E-2</v>
      </c>
      <c r="J282" s="5"/>
    </row>
    <row r="283" spans="1:10" x14ac:dyDescent="0.2">
      <c r="A283" s="16" t="s">
        <v>1095</v>
      </c>
      <c r="B283" s="45">
        <v>61</v>
      </c>
      <c r="C283" s="45">
        <v>63</v>
      </c>
      <c r="D283" s="56">
        <v>1.0329999999999999</v>
      </c>
      <c r="E283" s="45">
        <v>63</v>
      </c>
      <c r="F283" s="45">
        <v>71</v>
      </c>
      <c r="G283" s="53">
        <v>1.127</v>
      </c>
      <c r="J283" s="5"/>
    </row>
    <row r="284" spans="1:10" x14ac:dyDescent="0.2">
      <c r="A284" s="16" t="s">
        <v>257</v>
      </c>
      <c r="B284" s="45">
        <v>61</v>
      </c>
      <c r="C284" s="45">
        <v>48</v>
      </c>
      <c r="D284" s="56">
        <v>0.78700000000000003</v>
      </c>
      <c r="E284" s="45">
        <v>80</v>
      </c>
      <c r="F284" s="45">
        <v>67</v>
      </c>
      <c r="G284" s="53">
        <v>0.83799999999999997</v>
      </c>
      <c r="J284" s="5"/>
    </row>
    <row r="285" spans="1:10" x14ac:dyDescent="0.2">
      <c r="A285" s="16" t="s">
        <v>455</v>
      </c>
      <c r="B285" s="45">
        <v>61</v>
      </c>
      <c r="C285" s="45">
        <v>27</v>
      </c>
      <c r="D285" s="56">
        <v>0.443</v>
      </c>
      <c r="E285" s="45">
        <v>64</v>
      </c>
      <c r="F285" s="45">
        <v>30</v>
      </c>
      <c r="G285" s="53">
        <v>0.46899999999999997</v>
      </c>
      <c r="J285" s="5"/>
    </row>
    <row r="286" spans="1:10" x14ac:dyDescent="0.2">
      <c r="A286" s="16" t="s">
        <v>631</v>
      </c>
      <c r="B286" s="45">
        <v>61</v>
      </c>
      <c r="C286" s="45">
        <v>19</v>
      </c>
      <c r="D286" s="56">
        <v>0.311</v>
      </c>
      <c r="E286" s="45">
        <v>65</v>
      </c>
      <c r="F286" s="45">
        <v>19</v>
      </c>
      <c r="G286" s="53">
        <v>0.29199999999999998</v>
      </c>
      <c r="J286" s="5"/>
    </row>
    <row r="287" spans="1:10" x14ac:dyDescent="0.2">
      <c r="A287" s="16" t="s">
        <v>422</v>
      </c>
      <c r="B287" s="45">
        <v>61</v>
      </c>
      <c r="C287" s="45">
        <v>12</v>
      </c>
      <c r="D287" s="56">
        <v>0.19700000000000001</v>
      </c>
      <c r="E287" s="45">
        <v>213</v>
      </c>
      <c r="F287" s="45">
        <v>17</v>
      </c>
      <c r="G287" s="53">
        <v>0.08</v>
      </c>
      <c r="J287" s="5"/>
    </row>
    <row r="288" spans="1:10" x14ac:dyDescent="0.2">
      <c r="A288" s="16" t="s">
        <v>2614</v>
      </c>
      <c r="B288" s="45">
        <v>60</v>
      </c>
      <c r="C288" s="45">
        <v>65</v>
      </c>
      <c r="D288" s="56">
        <v>1.083</v>
      </c>
      <c r="E288" s="45">
        <v>60</v>
      </c>
      <c r="F288" s="45">
        <v>65</v>
      </c>
      <c r="G288" s="53">
        <v>1.083</v>
      </c>
      <c r="J288" s="5"/>
    </row>
    <row r="289" spans="1:10" x14ac:dyDescent="0.2">
      <c r="A289" s="16" t="s">
        <v>2968</v>
      </c>
      <c r="B289" s="45">
        <v>60</v>
      </c>
      <c r="C289" s="45">
        <v>52</v>
      </c>
      <c r="D289" s="56">
        <v>0.86699999999999999</v>
      </c>
      <c r="E289" s="45">
        <v>61</v>
      </c>
      <c r="F289" s="45">
        <v>53</v>
      </c>
      <c r="G289" s="53">
        <v>0.86899999999999999</v>
      </c>
      <c r="J289" s="5"/>
    </row>
    <row r="290" spans="1:10" x14ac:dyDescent="0.2">
      <c r="A290" s="16" t="s">
        <v>2836</v>
      </c>
      <c r="B290" s="45">
        <v>60</v>
      </c>
      <c r="C290" s="45">
        <v>42</v>
      </c>
      <c r="D290" s="56">
        <v>0.7</v>
      </c>
      <c r="E290" s="45">
        <v>70</v>
      </c>
      <c r="F290" s="45">
        <v>49</v>
      </c>
      <c r="G290" s="53">
        <v>0.7</v>
      </c>
      <c r="J290" s="5"/>
    </row>
    <row r="291" spans="1:10" x14ac:dyDescent="0.2">
      <c r="A291" s="16" t="s">
        <v>365</v>
      </c>
      <c r="B291" s="45">
        <v>60</v>
      </c>
      <c r="C291" s="45">
        <v>38</v>
      </c>
      <c r="D291" s="56">
        <v>0.63300000000000001</v>
      </c>
      <c r="E291" s="45">
        <v>89</v>
      </c>
      <c r="F291" s="45">
        <v>38</v>
      </c>
      <c r="G291" s="53">
        <v>0.42699999999999999</v>
      </c>
      <c r="J291" s="5"/>
    </row>
    <row r="292" spans="1:10" x14ac:dyDescent="0.2">
      <c r="A292" s="16" t="s">
        <v>91</v>
      </c>
      <c r="B292" s="45">
        <v>60</v>
      </c>
      <c r="C292" s="45">
        <v>26</v>
      </c>
      <c r="D292" s="56">
        <v>0.433</v>
      </c>
      <c r="E292" s="45">
        <v>63</v>
      </c>
      <c r="F292" s="45">
        <v>29</v>
      </c>
      <c r="G292" s="53">
        <v>0.46</v>
      </c>
      <c r="J292" s="5"/>
    </row>
    <row r="293" spans="1:10" x14ac:dyDescent="0.2">
      <c r="A293" s="16" t="s">
        <v>210</v>
      </c>
      <c r="B293" s="45">
        <v>60</v>
      </c>
      <c r="C293" s="45">
        <v>18</v>
      </c>
      <c r="D293" s="56">
        <v>0.3</v>
      </c>
      <c r="E293" s="45">
        <v>159</v>
      </c>
      <c r="F293" s="45">
        <v>18</v>
      </c>
      <c r="G293" s="53">
        <v>0.113</v>
      </c>
      <c r="J293" s="5"/>
    </row>
    <row r="294" spans="1:10" x14ac:dyDescent="0.2">
      <c r="A294" s="16" t="s">
        <v>3368</v>
      </c>
      <c r="B294" s="45">
        <v>60</v>
      </c>
      <c r="C294" s="45">
        <v>13</v>
      </c>
      <c r="D294" s="56">
        <v>0.217</v>
      </c>
      <c r="E294" s="45">
        <v>60</v>
      </c>
      <c r="F294" s="45">
        <v>13</v>
      </c>
      <c r="G294" s="53">
        <v>0.217</v>
      </c>
      <c r="J294" s="5"/>
    </row>
    <row r="295" spans="1:10" x14ac:dyDescent="0.2">
      <c r="A295" s="16" t="s">
        <v>292</v>
      </c>
      <c r="B295" s="45">
        <v>60</v>
      </c>
      <c r="C295" s="45">
        <v>10</v>
      </c>
      <c r="D295" s="56">
        <v>0.16700000000000001</v>
      </c>
      <c r="E295" s="45">
        <v>71</v>
      </c>
      <c r="F295" s="45">
        <v>10</v>
      </c>
      <c r="G295" s="53">
        <v>0.14099999999999999</v>
      </c>
      <c r="J295" s="5"/>
    </row>
    <row r="296" spans="1:10" x14ac:dyDescent="0.2">
      <c r="A296" s="16" t="s">
        <v>3369</v>
      </c>
      <c r="B296" s="45">
        <v>60</v>
      </c>
      <c r="C296" s="45">
        <v>0</v>
      </c>
      <c r="D296" s="56" t="s">
        <v>3340</v>
      </c>
      <c r="E296" s="45">
        <v>60</v>
      </c>
      <c r="F296" s="45">
        <v>0</v>
      </c>
      <c r="G296" s="45" t="s">
        <v>3340</v>
      </c>
      <c r="J296" s="5"/>
    </row>
    <row r="297" spans="1:10" x14ac:dyDescent="0.2">
      <c r="A297" s="16" t="s">
        <v>3370</v>
      </c>
      <c r="B297" s="45">
        <v>60</v>
      </c>
      <c r="C297" s="45">
        <v>0</v>
      </c>
      <c r="D297" s="56" t="s">
        <v>3340</v>
      </c>
      <c r="E297" s="45">
        <v>429</v>
      </c>
      <c r="F297" s="45">
        <v>0</v>
      </c>
      <c r="G297" s="45" t="s">
        <v>3340</v>
      </c>
      <c r="J297" s="5"/>
    </row>
    <row r="298" spans="1:10" x14ac:dyDescent="0.2">
      <c r="A298" s="16" t="s">
        <v>3371</v>
      </c>
      <c r="B298" s="45">
        <v>59</v>
      </c>
      <c r="C298" s="45">
        <v>71</v>
      </c>
      <c r="D298" s="56">
        <v>1.2030000000000001</v>
      </c>
      <c r="E298" s="45">
        <v>59</v>
      </c>
      <c r="F298" s="45">
        <v>71</v>
      </c>
      <c r="G298" s="53">
        <v>1.2030000000000001</v>
      </c>
      <c r="J298" s="5"/>
    </row>
    <row r="299" spans="1:10" x14ac:dyDescent="0.2">
      <c r="A299" s="16" t="s">
        <v>92</v>
      </c>
      <c r="B299" s="45">
        <v>59</v>
      </c>
      <c r="C299" s="45">
        <v>58</v>
      </c>
      <c r="D299" s="56">
        <v>0.98299999999999998</v>
      </c>
      <c r="E299" s="45">
        <v>60</v>
      </c>
      <c r="F299" s="45">
        <v>59</v>
      </c>
      <c r="G299" s="53">
        <v>0.98299999999999998</v>
      </c>
      <c r="J299" s="5"/>
    </row>
    <row r="300" spans="1:10" x14ac:dyDescent="0.2">
      <c r="A300" s="16" t="s">
        <v>399</v>
      </c>
      <c r="B300" s="45">
        <v>59</v>
      </c>
      <c r="C300" s="45">
        <v>53</v>
      </c>
      <c r="D300" s="56">
        <v>0.89800000000000002</v>
      </c>
      <c r="E300" s="45">
        <v>59</v>
      </c>
      <c r="F300" s="45">
        <v>53</v>
      </c>
      <c r="G300" s="53">
        <v>0.89800000000000002</v>
      </c>
      <c r="J300" s="5"/>
    </row>
    <row r="301" spans="1:10" x14ac:dyDescent="0.2">
      <c r="A301" s="16" t="s">
        <v>392</v>
      </c>
      <c r="B301" s="45">
        <v>59</v>
      </c>
      <c r="C301" s="45">
        <v>47</v>
      </c>
      <c r="D301" s="56">
        <v>0.79700000000000004</v>
      </c>
      <c r="E301" s="45">
        <v>60</v>
      </c>
      <c r="F301" s="45">
        <v>47</v>
      </c>
      <c r="G301" s="53">
        <v>0.78300000000000003</v>
      </c>
      <c r="J301" s="5"/>
    </row>
    <row r="302" spans="1:10" x14ac:dyDescent="0.2">
      <c r="A302" s="16" t="s">
        <v>244</v>
      </c>
      <c r="B302" s="45">
        <v>59</v>
      </c>
      <c r="C302" s="45">
        <v>39</v>
      </c>
      <c r="D302" s="56">
        <v>0.66100000000000003</v>
      </c>
      <c r="E302" s="45">
        <v>59</v>
      </c>
      <c r="F302" s="45">
        <v>39</v>
      </c>
      <c r="G302" s="53">
        <v>0.66100000000000003</v>
      </c>
      <c r="J302" s="5"/>
    </row>
    <row r="303" spans="1:10" x14ac:dyDescent="0.2">
      <c r="A303" s="16" t="s">
        <v>3112</v>
      </c>
      <c r="B303" s="45">
        <v>59</v>
      </c>
      <c r="C303" s="45">
        <v>39</v>
      </c>
      <c r="D303" s="56">
        <v>0.66100000000000003</v>
      </c>
      <c r="E303" s="45">
        <v>73</v>
      </c>
      <c r="F303" s="45">
        <v>39</v>
      </c>
      <c r="G303" s="53">
        <v>0.53400000000000003</v>
      </c>
      <c r="J303" s="5"/>
    </row>
    <row r="304" spans="1:10" x14ac:dyDescent="0.2">
      <c r="A304" s="16" t="s">
        <v>376</v>
      </c>
      <c r="B304" s="45">
        <v>59</v>
      </c>
      <c r="C304" s="45">
        <v>35</v>
      </c>
      <c r="D304" s="56">
        <v>0.59299999999999997</v>
      </c>
      <c r="E304" s="45">
        <v>98</v>
      </c>
      <c r="F304" s="45">
        <v>59</v>
      </c>
      <c r="G304" s="53">
        <v>0.60199999999999998</v>
      </c>
      <c r="J304" s="5"/>
    </row>
    <row r="305" spans="1:10" x14ac:dyDescent="0.2">
      <c r="A305" s="16" t="s">
        <v>161</v>
      </c>
      <c r="B305" s="45">
        <v>59</v>
      </c>
      <c r="C305" s="45">
        <v>13</v>
      </c>
      <c r="D305" s="56">
        <v>0.22</v>
      </c>
      <c r="E305" s="45">
        <v>74</v>
      </c>
      <c r="F305" s="45">
        <v>20</v>
      </c>
      <c r="G305" s="53">
        <v>0.27</v>
      </c>
      <c r="J305" s="5"/>
    </row>
    <row r="306" spans="1:10" x14ac:dyDescent="0.2">
      <c r="A306" s="16" t="s">
        <v>1030</v>
      </c>
      <c r="B306" s="45">
        <v>59</v>
      </c>
      <c r="C306" s="45">
        <v>8</v>
      </c>
      <c r="D306" s="56">
        <v>0.13600000000000001</v>
      </c>
      <c r="E306" s="45">
        <v>184</v>
      </c>
      <c r="F306" s="45">
        <v>8</v>
      </c>
      <c r="G306" s="53">
        <v>4.2999999999999997E-2</v>
      </c>
      <c r="J306" s="5"/>
    </row>
    <row r="307" spans="1:10" x14ac:dyDescent="0.2">
      <c r="A307" s="16" t="s">
        <v>2276</v>
      </c>
      <c r="B307" s="45">
        <v>59</v>
      </c>
      <c r="C307" s="45">
        <v>6</v>
      </c>
      <c r="D307" s="56">
        <v>0.10199999999999999</v>
      </c>
      <c r="E307" s="45">
        <v>456</v>
      </c>
      <c r="F307" s="45">
        <v>6</v>
      </c>
      <c r="G307" s="53">
        <v>1.2999999999999999E-2</v>
      </c>
      <c r="J307" s="5"/>
    </row>
    <row r="308" spans="1:10" x14ac:dyDescent="0.2">
      <c r="A308" s="16" t="s">
        <v>200</v>
      </c>
      <c r="B308" s="45">
        <v>58</v>
      </c>
      <c r="C308" s="45">
        <v>67</v>
      </c>
      <c r="D308" s="56">
        <v>1.155</v>
      </c>
      <c r="E308" s="45">
        <v>66</v>
      </c>
      <c r="F308" s="45">
        <v>74</v>
      </c>
      <c r="G308" s="53">
        <v>1.121</v>
      </c>
      <c r="J308" s="5"/>
    </row>
    <row r="309" spans="1:10" x14ac:dyDescent="0.2">
      <c r="A309" s="16" t="s">
        <v>3372</v>
      </c>
      <c r="B309" s="45">
        <v>58</v>
      </c>
      <c r="C309" s="45">
        <v>62</v>
      </c>
      <c r="D309" s="56">
        <v>1.069</v>
      </c>
      <c r="E309" s="45">
        <v>78</v>
      </c>
      <c r="F309" s="45">
        <v>88</v>
      </c>
      <c r="G309" s="53">
        <v>1.1279999999999999</v>
      </c>
      <c r="J309" s="5"/>
    </row>
    <row r="310" spans="1:10" x14ac:dyDescent="0.2">
      <c r="A310" s="16" t="s">
        <v>36</v>
      </c>
      <c r="B310" s="45">
        <v>58</v>
      </c>
      <c r="C310" s="45">
        <v>61</v>
      </c>
      <c r="D310" s="56">
        <v>1.052</v>
      </c>
      <c r="E310" s="45">
        <v>60</v>
      </c>
      <c r="F310" s="45">
        <v>61</v>
      </c>
      <c r="G310" s="53">
        <v>1.0169999999999999</v>
      </c>
      <c r="J310" s="5"/>
    </row>
    <row r="311" spans="1:10" x14ac:dyDescent="0.2">
      <c r="A311" s="16" t="s">
        <v>3373</v>
      </c>
      <c r="B311" s="45">
        <v>58</v>
      </c>
      <c r="C311" s="45">
        <v>54</v>
      </c>
      <c r="D311" s="56">
        <v>0.93100000000000005</v>
      </c>
      <c r="E311" s="45">
        <v>58</v>
      </c>
      <c r="F311" s="45">
        <v>54</v>
      </c>
      <c r="G311" s="53">
        <v>0.93100000000000005</v>
      </c>
      <c r="J311" s="5"/>
    </row>
    <row r="312" spans="1:10" x14ac:dyDescent="0.2">
      <c r="A312" s="16" t="s">
        <v>3098</v>
      </c>
      <c r="B312" s="45">
        <v>58</v>
      </c>
      <c r="C312" s="45">
        <v>53</v>
      </c>
      <c r="D312" s="56">
        <v>0.91400000000000003</v>
      </c>
      <c r="E312" s="45">
        <v>58</v>
      </c>
      <c r="F312" s="45">
        <v>53</v>
      </c>
      <c r="G312" s="53">
        <v>0.91400000000000003</v>
      </c>
      <c r="J312" s="5"/>
    </row>
    <row r="313" spans="1:10" x14ac:dyDescent="0.2">
      <c r="A313" s="16" t="s">
        <v>605</v>
      </c>
      <c r="B313" s="45">
        <v>58</v>
      </c>
      <c r="C313" s="45">
        <v>35</v>
      </c>
      <c r="D313" s="56">
        <v>0.60299999999999998</v>
      </c>
      <c r="E313" s="45">
        <v>58</v>
      </c>
      <c r="F313" s="45">
        <v>35</v>
      </c>
      <c r="G313" s="53">
        <v>0.60299999999999998</v>
      </c>
      <c r="J313" s="5"/>
    </row>
    <row r="314" spans="1:10" x14ac:dyDescent="0.2">
      <c r="A314" s="16" t="s">
        <v>273</v>
      </c>
      <c r="B314" s="45">
        <v>58</v>
      </c>
      <c r="C314" s="45">
        <v>34</v>
      </c>
      <c r="D314" s="56">
        <v>0.58599999999999997</v>
      </c>
      <c r="E314" s="45">
        <v>82</v>
      </c>
      <c r="F314" s="45">
        <v>34</v>
      </c>
      <c r="G314" s="53">
        <v>0.41499999999999998</v>
      </c>
      <c r="J314" s="5"/>
    </row>
    <row r="315" spans="1:10" x14ac:dyDescent="0.2">
      <c r="A315" s="16" t="s">
        <v>374</v>
      </c>
      <c r="B315" s="45">
        <v>58</v>
      </c>
      <c r="C315" s="45">
        <v>33</v>
      </c>
      <c r="D315" s="56">
        <v>0.56899999999999995</v>
      </c>
      <c r="E315" s="45">
        <v>60</v>
      </c>
      <c r="F315" s="45">
        <v>37</v>
      </c>
      <c r="G315" s="53">
        <v>0.61699999999999999</v>
      </c>
      <c r="J315" s="5"/>
    </row>
    <row r="316" spans="1:10" x14ac:dyDescent="0.2">
      <c r="A316" s="16" t="s">
        <v>1066</v>
      </c>
      <c r="B316" s="45">
        <v>58</v>
      </c>
      <c r="C316" s="45">
        <v>26</v>
      </c>
      <c r="D316" s="56">
        <v>0.44800000000000001</v>
      </c>
      <c r="E316" s="45">
        <v>242</v>
      </c>
      <c r="F316" s="45">
        <v>42</v>
      </c>
      <c r="G316" s="53">
        <v>0.17399999999999999</v>
      </c>
      <c r="J316" s="5"/>
    </row>
    <row r="317" spans="1:10" x14ac:dyDescent="0.2">
      <c r="A317" s="16" t="s">
        <v>3374</v>
      </c>
      <c r="B317" s="45">
        <v>58</v>
      </c>
      <c r="C317" s="45">
        <v>0</v>
      </c>
      <c r="D317" s="56" t="s">
        <v>3340</v>
      </c>
      <c r="E317" s="45">
        <v>58</v>
      </c>
      <c r="F317" s="45">
        <v>0</v>
      </c>
      <c r="G317" s="45" t="s">
        <v>3340</v>
      </c>
      <c r="J317" s="5"/>
    </row>
    <row r="318" spans="1:10" x14ac:dyDescent="0.2">
      <c r="A318" s="16" t="s">
        <v>120</v>
      </c>
      <c r="B318" s="45">
        <v>57</v>
      </c>
      <c r="C318" s="45">
        <v>49</v>
      </c>
      <c r="D318" s="56">
        <v>0.86</v>
      </c>
      <c r="E318" s="45">
        <v>76</v>
      </c>
      <c r="F318" s="45">
        <v>56</v>
      </c>
      <c r="G318" s="53">
        <v>0.73699999999999999</v>
      </c>
      <c r="J318" s="5"/>
    </row>
    <row r="319" spans="1:10" x14ac:dyDescent="0.2">
      <c r="A319" s="16" t="s">
        <v>424</v>
      </c>
      <c r="B319" s="45">
        <v>57</v>
      </c>
      <c r="C319" s="45">
        <v>47</v>
      </c>
      <c r="D319" s="56">
        <v>0.82499999999999996</v>
      </c>
      <c r="E319" s="45">
        <v>63</v>
      </c>
      <c r="F319" s="45">
        <v>49</v>
      </c>
      <c r="G319" s="53">
        <v>0.77800000000000002</v>
      </c>
      <c r="J319" s="5"/>
    </row>
    <row r="320" spans="1:10" x14ac:dyDescent="0.2">
      <c r="A320" s="16" t="s">
        <v>453</v>
      </c>
      <c r="B320" s="45">
        <v>57</v>
      </c>
      <c r="C320" s="45">
        <v>45</v>
      </c>
      <c r="D320" s="56">
        <v>0.78900000000000003</v>
      </c>
      <c r="E320" s="45">
        <v>57</v>
      </c>
      <c r="F320" s="45">
        <v>45</v>
      </c>
      <c r="G320" s="53">
        <v>0.78900000000000003</v>
      </c>
      <c r="J320" s="5"/>
    </row>
    <row r="321" spans="1:10" x14ac:dyDescent="0.2">
      <c r="A321" s="16" t="s">
        <v>341</v>
      </c>
      <c r="B321" s="45">
        <v>57</v>
      </c>
      <c r="C321" s="45">
        <v>38</v>
      </c>
      <c r="D321" s="56">
        <v>0.66700000000000004</v>
      </c>
      <c r="E321" s="45">
        <v>59</v>
      </c>
      <c r="F321" s="45">
        <v>40</v>
      </c>
      <c r="G321" s="53">
        <v>0.67800000000000005</v>
      </c>
      <c r="J321" s="5"/>
    </row>
    <row r="322" spans="1:10" x14ac:dyDescent="0.2">
      <c r="A322" s="16" t="s">
        <v>347</v>
      </c>
      <c r="B322" s="45">
        <v>57</v>
      </c>
      <c r="C322" s="45">
        <v>30</v>
      </c>
      <c r="D322" s="56">
        <v>0.52600000000000002</v>
      </c>
      <c r="E322" s="45">
        <v>74</v>
      </c>
      <c r="F322" s="45">
        <v>41</v>
      </c>
      <c r="G322" s="53">
        <v>0.55400000000000005</v>
      </c>
      <c r="J322" s="5"/>
    </row>
    <row r="323" spans="1:10" x14ac:dyDescent="0.2">
      <c r="A323" s="16" t="s">
        <v>383</v>
      </c>
      <c r="B323" s="45">
        <v>57</v>
      </c>
      <c r="C323" s="45">
        <v>29</v>
      </c>
      <c r="D323" s="56">
        <v>0.50900000000000001</v>
      </c>
      <c r="E323" s="45">
        <v>102</v>
      </c>
      <c r="F323" s="45">
        <v>51</v>
      </c>
      <c r="G323" s="53">
        <v>0.5</v>
      </c>
      <c r="J323" s="5"/>
    </row>
    <row r="324" spans="1:10" x14ac:dyDescent="0.2">
      <c r="A324" s="16" t="s">
        <v>3375</v>
      </c>
      <c r="B324" s="45">
        <v>57</v>
      </c>
      <c r="C324" s="45">
        <v>25</v>
      </c>
      <c r="D324" s="56">
        <v>0.439</v>
      </c>
      <c r="E324" s="45">
        <v>58</v>
      </c>
      <c r="F324" s="45">
        <v>26</v>
      </c>
      <c r="G324" s="53">
        <v>0.44800000000000001</v>
      </c>
      <c r="J324" s="5"/>
    </row>
    <row r="325" spans="1:10" x14ac:dyDescent="0.2">
      <c r="A325" s="16" t="s">
        <v>2732</v>
      </c>
      <c r="B325" s="45">
        <v>57</v>
      </c>
      <c r="C325" s="45">
        <v>16</v>
      </c>
      <c r="D325" s="56">
        <v>0.28100000000000003</v>
      </c>
      <c r="E325" s="45">
        <v>107</v>
      </c>
      <c r="F325" s="45">
        <v>16</v>
      </c>
      <c r="G325" s="53">
        <v>0.15</v>
      </c>
      <c r="J325" s="5"/>
    </row>
    <row r="326" spans="1:10" x14ac:dyDescent="0.2">
      <c r="A326" s="16" t="s">
        <v>3186</v>
      </c>
      <c r="B326" s="45">
        <v>57</v>
      </c>
      <c r="C326" s="45">
        <v>9</v>
      </c>
      <c r="D326" s="56">
        <v>0.158</v>
      </c>
      <c r="E326" s="45">
        <v>76</v>
      </c>
      <c r="F326" s="45">
        <v>9</v>
      </c>
      <c r="G326" s="53">
        <v>0.11799999999999999</v>
      </c>
      <c r="J326" s="5"/>
    </row>
    <row r="327" spans="1:10" x14ac:dyDescent="0.2">
      <c r="A327" s="16" t="s">
        <v>3242</v>
      </c>
      <c r="B327" s="45">
        <v>57</v>
      </c>
      <c r="C327" s="45">
        <v>8</v>
      </c>
      <c r="D327" s="56">
        <v>0.14000000000000001</v>
      </c>
      <c r="E327" s="45">
        <v>64</v>
      </c>
      <c r="F327" s="45">
        <v>13</v>
      </c>
      <c r="G327" s="53">
        <v>0.20300000000000001</v>
      </c>
      <c r="J327" s="5"/>
    </row>
    <row r="328" spans="1:10" x14ac:dyDescent="0.2">
      <c r="A328" s="16" t="s">
        <v>2277</v>
      </c>
      <c r="B328" s="45">
        <v>57</v>
      </c>
      <c r="C328" s="45">
        <v>2</v>
      </c>
      <c r="D328" s="56">
        <v>3.5000000000000003E-2</v>
      </c>
      <c r="E328" s="45">
        <v>305</v>
      </c>
      <c r="F328" s="45">
        <v>2</v>
      </c>
      <c r="G328" s="53">
        <v>7.0000000000000001E-3</v>
      </c>
      <c r="J328" s="5"/>
    </row>
    <row r="329" spans="1:10" x14ac:dyDescent="0.2">
      <c r="A329" s="16" t="s">
        <v>2640</v>
      </c>
      <c r="B329" s="45">
        <v>56</v>
      </c>
      <c r="C329" s="45">
        <v>64</v>
      </c>
      <c r="D329" s="56">
        <v>1.143</v>
      </c>
      <c r="E329" s="45">
        <v>62</v>
      </c>
      <c r="F329" s="45">
        <v>68</v>
      </c>
      <c r="G329" s="53">
        <v>1.097</v>
      </c>
      <c r="J329" s="5"/>
    </row>
    <row r="330" spans="1:10" x14ac:dyDescent="0.2">
      <c r="A330" s="16" t="s">
        <v>316</v>
      </c>
      <c r="B330" s="45">
        <v>56</v>
      </c>
      <c r="C330" s="45">
        <v>56</v>
      </c>
      <c r="D330" s="56">
        <v>1</v>
      </c>
      <c r="E330" s="45">
        <v>57</v>
      </c>
      <c r="F330" s="45">
        <v>57</v>
      </c>
      <c r="G330" s="53">
        <v>1</v>
      </c>
      <c r="J330" s="5"/>
    </row>
    <row r="331" spans="1:10" x14ac:dyDescent="0.2">
      <c r="A331" s="16" t="s">
        <v>3307</v>
      </c>
      <c r="B331" s="45">
        <v>56</v>
      </c>
      <c r="C331" s="45">
        <v>55</v>
      </c>
      <c r="D331" s="56">
        <v>0.98199999999999998</v>
      </c>
      <c r="E331" s="45">
        <v>56</v>
      </c>
      <c r="F331" s="45">
        <v>55</v>
      </c>
      <c r="G331" s="53">
        <v>0.98199999999999998</v>
      </c>
      <c r="J331" s="5"/>
    </row>
    <row r="332" spans="1:10" x14ac:dyDescent="0.2">
      <c r="A332" s="16" t="s">
        <v>2458</v>
      </c>
      <c r="B332" s="45">
        <v>56</v>
      </c>
      <c r="C332" s="45">
        <v>53</v>
      </c>
      <c r="D332" s="56">
        <v>0.94599999999999995</v>
      </c>
      <c r="E332" s="45">
        <v>59</v>
      </c>
      <c r="F332" s="45">
        <v>54</v>
      </c>
      <c r="G332" s="53">
        <v>0.91500000000000004</v>
      </c>
      <c r="J332" s="5"/>
    </row>
    <row r="333" spans="1:10" x14ac:dyDescent="0.2">
      <c r="A333" s="16" t="s">
        <v>499</v>
      </c>
      <c r="B333" s="45">
        <v>56</v>
      </c>
      <c r="C333" s="45">
        <v>50</v>
      </c>
      <c r="D333" s="56">
        <v>0.89300000000000002</v>
      </c>
      <c r="E333" s="45">
        <v>56</v>
      </c>
      <c r="F333" s="45">
        <v>50</v>
      </c>
      <c r="G333" s="53">
        <v>0.89300000000000002</v>
      </c>
      <c r="J333" s="5"/>
    </row>
    <row r="334" spans="1:10" x14ac:dyDescent="0.2">
      <c r="A334" s="16" t="s">
        <v>516</v>
      </c>
      <c r="B334" s="45">
        <v>56</v>
      </c>
      <c r="C334" s="45">
        <v>50</v>
      </c>
      <c r="D334" s="56">
        <v>0.89300000000000002</v>
      </c>
      <c r="E334" s="45">
        <v>56</v>
      </c>
      <c r="F334" s="45">
        <v>50</v>
      </c>
      <c r="G334" s="53">
        <v>0.89300000000000002</v>
      </c>
      <c r="J334" s="5"/>
    </row>
    <row r="335" spans="1:10" x14ac:dyDescent="0.2">
      <c r="A335" s="16" t="s">
        <v>343</v>
      </c>
      <c r="B335" s="45">
        <v>56</v>
      </c>
      <c r="C335" s="45">
        <v>36</v>
      </c>
      <c r="D335" s="56">
        <v>0.64300000000000002</v>
      </c>
      <c r="E335" s="45">
        <v>56</v>
      </c>
      <c r="F335" s="45">
        <v>36</v>
      </c>
      <c r="G335" s="53">
        <v>0.64300000000000002</v>
      </c>
      <c r="J335" s="5"/>
    </row>
    <row r="336" spans="1:10" x14ac:dyDescent="0.2">
      <c r="A336" s="16" t="s">
        <v>411</v>
      </c>
      <c r="B336" s="45">
        <v>56</v>
      </c>
      <c r="C336" s="45">
        <v>35</v>
      </c>
      <c r="D336" s="56">
        <v>0.625</v>
      </c>
      <c r="E336" s="45">
        <v>58</v>
      </c>
      <c r="F336" s="45">
        <v>35</v>
      </c>
      <c r="G336" s="53">
        <v>0.60299999999999998</v>
      </c>
      <c r="J336" s="5"/>
    </row>
    <row r="337" spans="1:10" x14ac:dyDescent="0.2">
      <c r="A337" s="16" t="s">
        <v>2050</v>
      </c>
      <c r="B337" s="45">
        <v>56</v>
      </c>
      <c r="C337" s="45">
        <v>31</v>
      </c>
      <c r="D337" s="56">
        <v>0.55400000000000005</v>
      </c>
      <c r="E337" s="45">
        <v>56</v>
      </c>
      <c r="F337" s="45">
        <v>31</v>
      </c>
      <c r="G337" s="53">
        <v>0.55400000000000005</v>
      </c>
      <c r="J337" s="5"/>
    </row>
    <row r="338" spans="1:10" x14ac:dyDescent="0.2">
      <c r="A338" s="16" t="s">
        <v>225</v>
      </c>
      <c r="B338" s="45">
        <v>56</v>
      </c>
      <c r="C338" s="45">
        <v>18</v>
      </c>
      <c r="D338" s="56">
        <v>0.32100000000000001</v>
      </c>
      <c r="E338" s="45">
        <v>79</v>
      </c>
      <c r="F338" s="45">
        <v>18</v>
      </c>
      <c r="G338" s="53">
        <v>0.22800000000000001</v>
      </c>
      <c r="J338" s="5"/>
    </row>
    <row r="339" spans="1:10" x14ac:dyDescent="0.2">
      <c r="A339" s="16" t="s">
        <v>3376</v>
      </c>
      <c r="B339" s="45">
        <v>56</v>
      </c>
      <c r="C339" s="45">
        <v>2</v>
      </c>
      <c r="D339" s="56">
        <v>3.5999999999999997E-2</v>
      </c>
      <c r="E339" s="45">
        <v>56</v>
      </c>
      <c r="F339" s="45">
        <v>2</v>
      </c>
      <c r="G339" s="53">
        <v>3.5999999999999997E-2</v>
      </c>
      <c r="J339" s="5"/>
    </row>
    <row r="340" spans="1:10" x14ac:dyDescent="0.2">
      <c r="A340" s="16" t="s">
        <v>3052</v>
      </c>
      <c r="B340" s="45">
        <v>55</v>
      </c>
      <c r="C340" s="45">
        <v>87</v>
      </c>
      <c r="D340" s="56">
        <v>1.5820000000000001</v>
      </c>
      <c r="E340" s="45">
        <v>55</v>
      </c>
      <c r="F340" s="45">
        <v>87</v>
      </c>
      <c r="G340" s="53">
        <v>1.5820000000000001</v>
      </c>
      <c r="J340" s="5"/>
    </row>
    <row r="341" spans="1:10" x14ac:dyDescent="0.2">
      <c r="A341" s="16" t="s">
        <v>198</v>
      </c>
      <c r="B341" s="45">
        <v>55</v>
      </c>
      <c r="C341" s="45">
        <v>43</v>
      </c>
      <c r="D341" s="56">
        <v>0.78200000000000003</v>
      </c>
      <c r="E341" s="45">
        <v>119</v>
      </c>
      <c r="F341" s="45">
        <v>93</v>
      </c>
      <c r="G341" s="53">
        <v>0.78200000000000003</v>
      </c>
      <c r="J341" s="5"/>
    </row>
    <row r="342" spans="1:10" x14ac:dyDescent="0.2">
      <c r="A342" s="16" t="s">
        <v>2864</v>
      </c>
      <c r="B342" s="45">
        <v>55</v>
      </c>
      <c r="C342" s="45">
        <v>32</v>
      </c>
      <c r="D342" s="56">
        <v>0.58199999999999996</v>
      </c>
      <c r="E342" s="45">
        <v>55</v>
      </c>
      <c r="F342" s="45">
        <v>32</v>
      </c>
      <c r="G342" s="53">
        <v>0.58199999999999996</v>
      </c>
      <c r="J342" s="5"/>
    </row>
    <row r="343" spans="1:10" x14ac:dyDescent="0.2">
      <c r="A343" s="16" t="s">
        <v>774</v>
      </c>
      <c r="B343" s="45">
        <v>55</v>
      </c>
      <c r="C343" s="45">
        <v>28</v>
      </c>
      <c r="D343" s="56">
        <v>0.50900000000000001</v>
      </c>
      <c r="E343" s="45">
        <v>57</v>
      </c>
      <c r="F343" s="45">
        <v>30</v>
      </c>
      <c r="G343" s="53">
        <v>0.52600000000000002</v>
      </c>
      <c r="J343" s="5"/>
    </row>
    <row r="344" spans="1:10" x14ac:dyDescent="0.2">
      <c r="A344" s="16" t="s">
        <v>501</v>
      </c>
      <c r="B344" s="45">
        <v>55</v>
      </c>
      <c r="C344" s="45">
        <v>24</v>
      </c>
      <c r="D344" s="56">
        <v>0.436</v>
      </c>
      <c r="E344" s="45">
        <v>106</v>
      </c>
      <c r="F344" s="45">
        <v>24</v>
      </c>
      <c r="G344" s="53">
        <v>0.22600000000000001</v>
      </c>
      <c r="J344" s="5"/>
    </row>
    <row r="345" spans="1:10" x14ac:dyDescent="0.2">
      <c r="A345" s="16" t="s">
        <v>3377</v>
      </c>
      <c r="B345" s="45">
        <v>55</v>
      </c>
      <c r="C345" s="45">
        <v>20</v>
      </c>
      <c r="D345" s="56">
        <v>0.36399999999999999</v>
      </c>
      <c r="E345" s="45">
        <v>55</v>
      </c>
      <c r="F345" s="45">
        <v>20</v>
      </c>
      <c r="G345" s="53">
        <v>0.36399999999999999</v>
      </c>
      <c r="J345" s="5"/>
    </row>
    <row r="346" spans="1:10" x14ac:dyDescent="0.2">
      <c r="A346" s="16" t="s">
        <v>1801</v>
      </c>
      <c r="B346" s="45">
        <v>55</v>
      </c>
      <c r="C346" s="45">
        <v>14</v>
      </c>
      <c r="D346" s="56">
        <v>0.255</v>
      </c>
      <c r="E346" s="45">
        <v>55</v>
      </c>
      <c r="F346" s="45">
        <v>14</v>
      </c>
      <c r="G346" s="53">
        <v>0.255</v>
      </c>
      <c r="J346" s="5"/>
    </row>
    <row r="347" spans="1:10" x14ac:dyDescent="0.2">
      <c r="A347" s="16" t="s">
        <v>404</v>
      </c>
      <c r="B347" s="45">
        <v>55</v>
      </c>
      <c r="C347" s="45">
        <v>14</v>
      </c>
      <c r="D347" s="56">
        <v>0.255</v>
      </c>
      <c r="E347" s="45">
        <v>55</v>
      </c>
      <c r="F347" s="45">
        <v>14</v>
      </c>
      <c r="G347" s="53">
        <v>0.255</v>
      </c>
      <c r="J347" s="5"/>
    </row>
    <row r="348" spans="1:10" x14ac:dyDescent="0.2">
      <c r="A348" s="16" t="s">
        <v>3378</v>
      </c>
      <c r="B348" s="45">
        <v>55</v>
      </c>
      <c r="C348" s="45">
        <v>0</v>
      </c>
      <c r="D348" s="56" t="s">
        <v>3340</v>
      </c>
      <c r="E348" s="45">
        <v>110</v>
      </c>
      <c r="F348" s="45">
        <v>0</v>
      </c>
      <c r="G348" s="45" t="s">
        <v>3340</v>
      </c>
      <c r="J348" s="5"/>
    </row>
    <row r="349" spans="1:10" x14ac:dyDescent="0.2">
      <c r="A349" s="16" t="s">
        <v>229</v>
      </c>
      <c r="B349" s="45">
        <v>54</v>
      </c>
      <c r="C349" s="45">
        <v>52</v>
      </c>
      <c r="D349" s="56">
        <v>0.96299999999999997</v>
      </c>
      <c r="E349" s="45">
        <v>59</v>
      </c>
      <c r="F349" s="45">
        <v>55</v>
      </c>
      <c r="G349" s="53">
        <v>0.93200000000000005</v>
      </c>
      <c r="J349" s="5"/>
    </row>
    <row r="350" spans="1:10" x14ac:dyDescent="0.2">
      <c r="A350" s="16" t="s">
        <v>204</v>
      </c>
      <c r="B350" s="45">
        <v>54</v>
      </c>
      <c r="C350" s="45">
        <v>41</v>
      </c>
      <c r="D350" s="56">
        <v>0.75900000000000001</v>
      </c>
      <c r="E350" s="45">
        <v>89</v>
      </c>
      <c r="F350" s="45">
        <v>77</v>
      </c>
      <c r="G350" s="53">
        <v>0.86499999999999999</v>
      </c>
      <c r="J350" s="5"/>
    </row>
    <row r="351" spans="1:10" x14ac:dyDescent="0.2">
      <c r="A351" s="16" t="s">
        <v>173</v>
      </c>
      <c r="B351" s="45">
        <v>54</v>
      </c>
      <c r="C351" s="45">
        <v>40</v>
      </c>
      <c r="D351" s="56">
        <v>0.74099999999999999</v>
      </c>
      <c r="E351" s="45">
        <v>166</v>
      </c>
      <c r="F351" s="45">
        <v>136</v>
      </c>
      <c r="G351" s="53">
        <v>0.81899999999999995</v>
      </c>
      <c r="J351" s="5"/>
    </row>
    <row r="352" spans="1:10" x14ac:dyDescent="0.2">
      <c r="A352" s="16" t="s">
        <v>887</v>
      </c>
      <c r="B352" s="45">
        <v>54</v>
      </c>
      <c r="C352" s="45">
        <v>37</v>
      </c>
      <c r="D352" s="56">
        <v>0.68500000000000005</v>
      </c>
      <c r="E352" s="45">
        <v>68</v>
      </c>
      <c r="F352" s="45">
        <v>38</v>
      </c>
      <c r="G352" s="53">
        <v>0.55900000000000005</v>
      </c>
      <c r="J352" s="5"/>
    </row>
    <row r="353" spans="1:10" x14ac:dyDescent="0.2">
      <c r="A353" s="16" t="s">
        <v>600</v>
      </c>
      <c r="B353" s="45">
        <v>54</v>
      </c>
      <c r="C353" s="45">
        <v>32</v>
      </c>
      <c r="D353" s="56">
        <v>0.59299999999999997</v>
      </c>
      <c r="E353" s="45">
        <v>71</v>
      </c>
      <c r="F353" s="45">
        <v>46</v>
      </c>
      <c r="G353" s="53">
        <v>0.64800000000000002</v>
      </c>
      <c r="J353" s="5"/>
    </row>
    <row r="354" spans="1:10" x14ac:dyDescent="0.2">
      <c r="A354" s="16" t="s">
        <v>926</v>
      </c>
      <c r="B354" s="45">
        <v>54</v>
      </c>
      <c r="C354" s="45">
        <v>32</v>
      </c>
      <c r="D354" s="56">
        <v>0.59299999999999997</v>
      </c>
      <c r="E354" s="45">
        <v>56</v>
      </c>
      <c r="F354" s="45">
        <v>37</v>
      </c>
      <c r="G354" s="53">
        <v>0.66100000000000003</v>
      </c>
      <c r="J354" s="5"/>
    </row>
    <row r="355" spans="1:10" x14ac:dyDescent="0.2">
      <c r="A355" s="16" t="s">
        <v>135</v>
      </c>
      <c r="B355" s="45">
        <v>54</v>
      </c>
      <c r="C355" s="45">
        <v>28</v>
      </c>
      <c r="D355" s="56">
        <v>0.51900000000000002</v>
      </c>
      <c r="E355" s="45">
        <v>58</v>
      </c>
      <c r="F355" s="45">
        <v>28</v>
      </c>
      <c r="G355" s="53">
        <v>0.48299999999999998</v>
      </c>
      <c r="J355" s="5"/>
    </row>
    <row r="356" spans="1:10" x14ac:dyDescent="0.2">
      <c r="A356" s="16" t="s">
        <v>3379</v>
      </c>
      <c r="B356" s="45">
        <v>54</v>
      </c>
      <c r="C356" s="45">
        <v>28</v>
      </c>
      <c r="D356" s="56">
        <v>0.51900000000000002</v>
      </c>
      <c r="E356" s="45">
        <v>54</v>
      </c>
      <c r="F356" s="45">
        <v>28</v>
      </c>
      <c r="G356" s="53">
        <v>0.51900000000000002</v>
      </c>
      <c r="J356" s="5"/>
    </row>
    <row r="357" spans="1:10" x14ac:dyDescent="0.2">
      <c r="A357" s="16" t="s">
        <v>446</v>
      </c>
      <c r="B357" s="45">
        <v>54</v>
      </c>
      <c r="C357" s="45">
        <v>17</v>
      </c>
      <c r="D357" s="56">
        <v>0.315</v>
      </c>
      <c r="E357" s="45">
        <v>70</v>
      </c>
      <c r="F357" s="45">
        <v>17</v>
      </c>
      <c r="G357" s="53">
        <v>0.24299999999999999</v>
      </c>
      <c r="J357" s="5"/>
    </row>
    <row r="358" spans="1:10" x14ac:dyDescent="0.2">
      <c r="A358" s="16" t="s">
        <v>3380</v>
      </c>
      <c r="B358" s="45">
        <v>54</v>
      </c>
      <c r="C358" s="45">
        <v>13</v>
      </c>
      <c r="D358" s="56">
        <v>0.24099999999999999</v>
      </c>
      <c r="E358" s="45">
        <v>54</v>
      </c>
      <c r="F358" s="45">
        <v>13</v>
      </c>
      <c r="G358" s="53">
        <v>0.24099999999999999</v>
      </c>
      <c r="J358" s="5"/>
    </row>
    <row r="359" spans="1:10" x14ac:dyDescent="0.2">
      <c r="A359" s="16" t="s">
        <v>666</v>
      </c>
      <c r="B359" s="45">
        <v>53</v>
      </c>
      <c r="C359" s="45">
        <v>54</v>
      </c>
      <c r="D359" s="56">
        <v>1.0189999999999999</v>
      </c>
      <c r="E359" s="45">
        <v>90</v>
      </c>
      <c r="F359" s="45">
        <v>78</v>
      </c>
      <c r="G359" s="53">
        <v>0.86699999999999999</v>
      </c>
      <c r="J359" s="5"/>
    </row>
    <row r="360" spans="1:10" x14ac:dyDescent="0.2">
      <c r="A360" s="16" t="s">
        <v>2064</v>
      </c>
      <c r="B360" s="45">
        <v>53</v>
      </c>
      <c r="C360" s="45">
        <v>49</v>
      </c>
      <c r="D360" s="56">
        <v>0.92500000000000004</v>
      </c>
      <c r="E360" s="45">
        <v>53</v>
      </c>
      <c r="F360" s="45">
        <v>49</v>
      </c>
      <c r="G360" s="53">
        <v>0.92500000000000004</v>
      </c>
      <c r="J360" s="5"/>
    </row>
    <row r="361" spans="1:10" x14ac:dyDescent="0.2">
      <c r="A361" s="16" t="s">
        <v>3381</v>
      </c>
      <c r="B361" s="45">
        <v>53</v>
      </c>
      <c r="C361" s="45">
        <v>41</v>
      </c>
      <c r="D361" s="56">
        <v>0.77400000000000002</v>
      </c>
      <c r="E361" s="45">
        <v>53</v>
      </c>
      <c r="F361" s="45">
        <v>41</v>
      </c>
      <c r="G361" s="53">
        <v>0.77400000000000002</v>
      </c>
      <c r="J361" s="5"/>
    </row>
    <row r="362" spans="1:10" x14ac:dyDescent="0.2">
      <c r="A362" s="16" t="s">
        <v>475</v>
      </c>
      <c r="B362" s="45">
        <v>53</v>
      </c>
      <c r="C362" s="45">
        <v>40</v>
      </c>
      <c r="D362" s="56">
        <v>0.755</v>
      </c>
      <c r="E362" s="45">
        <v>53</v>
      </c>
      <c r="F362" s="45">
        <v>40</v>
      </c>
      <c r="G362" s="53">
        <v>0.755</v>
      </c>
      <c r="J362" s="5"/>
    </row>
    <row r="363" spans="1:10" x14ac:dyDescent="0.2">
      <c r="A363" s="16" t="s">
        <v>358</v>
      </c>
      <c r="B363" s="45">
        <v>53</v>
      </c>
      <c r="C363" s="45">
        <v>25</v>
      </c>
      <c r="D363" s="56">
        <v>0.47199999999999998</v>
      </c>
      <c r="E363" s="45">
        <v>54</v>
      </c>
      <c r="F363" s="45">
        <v>26</v>
      </c>
      <c r="G363" s="53">
        <v>0.48099999999999998</v>
      </c>
      <c r="J363" s="5"/>
    </row>
    <row r="364" spans="1:10" x14ac:dyDescent="0.2">
      <c r="A364" s="16" t="s">
        <v>1146</v>
      </c>
      <c r="B364" s="45">
        <v>53</v>
      </c>
      <c r="C364" s="45">
        <v>21</v>
      </c>
      <c r="D364" s="56">
        <v>0.39600000000000002</v>
      </c>
      <c r="E364" s="45">
        <v>54</v>
      </c>
      <c r="F364" s="45">
        <v>22</v>
      </c>
      <c r="G364" s="53">
        <v>0.40699999999999997</v>
      </c>
      <c r="J364" s="5"/>
    </row>
    <row r="365" spans="1:10" x14ac:dyDescent="0.2">
      <c r="A365" s="16" t="s">
        <v>850</v>
      </c>
      <c r="B365" s="45">
        <v>53</v>
      </c>
      <c r="C365" s="45">
        <v>12</v>
      </c>
      <c r="D365" s="56">
        <v>0.22600000000000001</v>
      </c>
      <c r="E365" s="45">
        <v>54</v>
      </c>
      <c r="F365" s="45">
        <v>13</v>
      </c>
      <c r="G365" s="53">
        <v>0.24099999999999999</v>
      </c>
      <c r="J365" s="5"/>
    </row>
    <row r="366" spans="1:10" x14ac:dyDescent="0.2">
      <c r="A366" s="16" t="s">
        <v>2775</v>
      </c>
      <c r="B366" s="45">
        <v>53</v>
      </c>
      <c r="C366" s="45">
        <v>9</v>
      </c>
      <c r="D366" s="56">
        <v>0.17</v>
      </c>
      <c r="E366" s="45">
        <v>61</v>
      </c>
      <c r="F366" s="45">
        <v>9</v>
      </c>
      <c r="G366" s="53">
        <v>0.14799999999999999</v>
      </c>
      <c r="J366" s="5"/>
    </row>
    <row r="367" spans="1:10" x14ac:dyDescent="0.2">
      <c r="A367" s="16" t="s">
        <v>1809</v>
      </c>
      <c r="B367" s="45">
        <v>53</v>
      </c>
      <c r="C367" s="45">
        <v>5</v>
      </c>
      <c r="D367" s="56">
        <v>9.4E-2</v>
      </c>
      <c r="E367" s="45">
        <v>490</v>
      </c>
      <c r="F367" s="45">
        <v>5</v>
      </c>
      <c r="G367" s="53">
        <v>0.01</v>
      </c>
      <c r="J367" s="5"/>
    </row>
    <row r="368" spans="1:10" x14ac:dyDescent="0.2">
      <c r="A368" s="16" t="s">
        <v>3382</v>
      </c>
      <c r="B368" s="45">
        <v>53</v>
      </c>
      <c r="C368" s="45">
        <v>1</v>
      </c>
      <c r="D368" s="56">
        <v>1.9E-2</v>
      </c>
      <c r="E368" s="45">
        <v>53</v>
      </c>
      <c r="F368" s="45">
        <v>1</v>
      </c>
      <c r="G368" s="53">
        <v>1.9E-2</v>
      </c>
      <c r="J368" s="5"/>
    </row>
    <row r="369" spans="1:10" x14ac:dyDescent="0.2">
      <c r="A369" s="16" t="s">
        <v>1997</v>
      </c>
      <c r="B369" s="45">
        <v>53</v>
      </c>
      <c r="C369" s="45">
        <v>0</v>
      </c>
      <c r="D369" s="56" t="s">
        <v>3340</v>
      </c>
      <c r="E369" s="45">
        <v>343</v>
      </c>
      <c r="F369" s="45">
        <v>0</v>
      </c>
      <c r="G369" s="45" t="s">
        <v>3340</v>
      </c>
      <c r="J369" s="5"/>
    </row>
    <row r="370" spans="1:10" x14ac:dyDescent="0.2">
      <c r="A370" s="16" t="s">
        <v>3127</v>
      </c>
      <c r="B370" s="45">
        <v>52</v>
      </c>
      <c r="C370" s="45">
        <v>67</v>
      </c>
      <c r="D370" s="56">
        <v>1.288</v>
      </c>
      <c r="E370" s="45">
        <v>55</v>
      </c>
      <c r="F370" s="45">
        <v>70</v>
      </c>
      <c r="G370" s="53">
        <v>1.2729999999999999</v>
      </c>
      <c r="J370" s="5"/>
    </row>
    <row r="371" spans="1:10" x14ac:dyDescent="0.2">
      <c r="A371" s="16" t="s">
        <v>1790</v>
      </c>
      <c r="B371" s="45">
        <v>52</v>
      </c>
      <c r="C371" s="45">
        <v>51</v>
      </c>
      <c r="D371" s="56">
        <v>0.98099999999999998</v>
      </c>
      <c r="E371" s="45">
        <v>52</v>
      </c>
      <c r="F371" s="45">
        <v>51</v>
      </c>
      <c r="G371" s="53">
        <v>0.98099999999999998</v>
      </c>
      <c r="J371" s="5"/>
    </row>
    <row r="372" spans="1:10" x14ac:dyDescent="0.2">
      <c r="A372" s="16" t="s">
        <v>1206</v>
      </c>
      <c r="B372" s="45">
        <v>52</v>
      </c>
      <c r="C372" s="45">
        <v>49</v>
      </c>
      <c r="D372" s="56">
        <v>0.94199999999999995</v>
      </c>
      <c r="E372" s="45">
        <v>52</v>
      </c>
      <c r="F372" s="45">
        <v>49</v>
      </c>
      <c r="G372" s="53">
        <v>0.94199999999999995</v>
      </c>
      <c r="J372" s="5"/>
    </row>
    <row r="373" spans="1:10" x14ac:dyDescent="0.2">
      <c r="A373" s="16" t="s">
        <v>3383</v>
      </c>
      <c r="B373" s="45">
        <v>52</v>
      </c>
      <c r="C373" s="45">
        <v>46</v>
      </c>
      <c r="D373" s="56">
        <v>0.88500000000000001</v>
      </c>
      <c r="E373" s="45">
        <v>52</v>
      </c>
      <c r="F373" s="45">
        <v>46</v>
      </c>
      <c r="G373" s="53">
        <v>0.88500000000000001</v>
      </c>
      <c r="J373" s="5"/>
    </row>
    <row r="374" spans="1:10" x14ac:dyDescent="0.2">
      <c r="A374" s="16" t="s">
        <v>371</v>
      </c>
      <c r="B374" s="45">
        <v>52</v>
      </c>
      <c r="C374" s="45">
        <v>43</v>
      </c>
      <c r="D374" s="56">
        <v>0.82699999999999996</v>
      </c>
      <c r="E374" s="45">
        <v>84</v>
      </c>
      <c r="F374" s="45">
        <v>66</v>
      </c>
      <c r="G374" s="53">
        <v>0.78600000000000003</v>
      </c>
      <c r="J374" s="5"/>
    </row>
    <row r="375" spans="1:10" x14ac:dyDescent="0.2">
      <c r="A375" s="16" t="s">
        <v>331</v>
      </c>
      <c r="B375" s="45">
        <v>52</v>
      </c>
      <c r="C375" s="45">
        <v>30</v>
      </c>
      <c r="D375" s="56">
        <v>0.57699999999999996</v>
      </c>
      <c r="E375" s="45">
        <v>64</v>
      </c>
      <c r="F375" s="45">
        <v>36</v>
      </c>
      <c r="G375" s="53">
        <v>0.56200000000000006</v>
      </c>
      <c r="J375" s="5"/>
    </row>
    <row r="376" spans="1:10" x14ac:dyDescent="0.2">
      <c r="A376" s="16" t="s">
        <v>172</v>
      </c>
      <c r="B376" s="45">
        <v>52</v>
      </c>
      <c r="C376" s="45">
        <v>24</v>
      </c>
      <c r="D376" s="56">
        <v>0.46200000000000002</v>
      </c>
      <c r="E376" s="45">
        <v>72</v>
      </c>
      <c r="F376" s="45">
        <v>26</v>
      </c>
      <c r="G376" s="53">
        <v>0.36099999999999999</v>
      </c>
      <c r="J376" s="5"/>
    </row>
    <row r="377" spans="1:10" x14ac:dyDescent="0.2">
      <c r="A377" s="16" t="s">
        <v>147</v>
      </c>
      <c r="B377" s="45">
        <v>52</v>
      </c>
      <c r="C377" s="45">
        <v>15</v>
      </c>
      <c r="D377" s="56">
        <v>0.28799999999999998</v>
      </c>
      <c r="E377" s="45">
        <v>58</v>
      </c>
      <c r="F377" s="45">
        <v>15</v>
      </c>
      <c r="G377" s="53">
        <v>0.25900000000000001</v>
      </c>
      <c r="J377" s="5"/>
    </row>
    <row r="378" spans="1:10" x14ac:dyDescent="0.2">
      <c r="A378" s="16" t="s">
        <v>3384</v>
      </c>
      <c r="B378" s="45">
        <v>51</v>
      </c>
      <c r="C378" s="45">
        <v>51</v>
      </c>
      <c r="D378" s="56">
        <v>1</v>
      </c>
      <c r="E378" s="45">
        <v>51</v>
      </c>
      <c r="F378" s="45">
        <v>51</v>
      </c>
      <c r="G378" s="53">
        <v>1</v>
      </c>
      <c r="J378" s="5"/>
    </row>
    <row r="379" spans="1:10" x14ac:dyDescent="0.2">
      <c r="A379" s="16" t="s">
        <v>963</v>
      </c>
      <c r="B379" s="45">
        <v>51</v>
      </c>
      <c r="C379" s="45">
        <v>49</v>
      </c>
      <c r="D379" s="56">
        <v>0.96099999999999997</v>
      </c>
      <c r="E379" s="45">
        <v>51</v>
      </c>
      <c r="F379" s="45">
        <v>49</v>
      </c>
      <c r="G379" s="53">
        <v>0.96099999999999997</v>
      </c>
      <c r="J379" s="5"/>
    </row>
    <row r="380" spans="1:10" x14ac:dyDescent="0.2">
      <c r="A380" s="16" t="s">
        <v>3128</v>
      </c>
      <c r="B380" s="45">
        <v>51</v>
      </c>
      <c r="C380" s="45">
        <v>47</v>
      </c>
      <c r="D380" s="56">
        <v>0.92200000000000004</v>
      </c>
      <c r="E380" s="45">
        <v>51</v>
      </c>
      <c r="F380" s="45">
        <v>47</v>
      </c>
      <c r="G380" s="53">
        <v>0.92200000000000004</v>
      </c>
      <c r="J380" s="5"/>
    </row>
    <row r="381" spans="1:10" x14ac:dyDescent="0.2">
      <c r="A381" s="16" t="s">
        <v>3385</v>
      </c>
      <c r="B381" s="45">
        <v>51</v>
      </c>
      <c r="C381" s="45">
        <v>42</v>
      </c>
      <c r="D381" s="56">
        <v>0.82399999999999995</v>
      </c>
      <c r="E381" s="45">
        <v>51</v>
      </c>
      <c r="F381" s="45">
        <v>42</v>
      </c>
      <c r="G381" s="53">
        <v>0.82399999999999995</v>
      </c>
      <c r="J381" s="5"/>
    </row>
    <row r="382" spans="1:10" x14ac:dyDescent="0.2">
      <c r="A382" s="34" t="s">
        <v>572</v>
      </c>
      <c r="B382" s="45">
        <v>51</v>
      </c>
      <c r="C382" s="45">
        <v>34</v>
      </c>
      <c r="D382" s="56">
        <v>0.66700000000000004</v>
      </c>
      <c r="E382" s="45">
        <v>73</v>
      </c>
      <c r="F382" s="45">
        <v>42</v>
      </c>
      <c r="G382" s="53">
        <v>0.57499999999999996</v>
      </c>
      <c r="J382" s="5"/>
    </row>
    <row r="383" spans="1:10" x14ac:dyDescent="0.2">
      <c r="A383" s="16" t="s">
        <v>510</v>
      </c>
      <c r="B383" s="45">
        <v>51</v>
      </c>
      <c r="C383" s="45">
        <v>32</v>
      </c>
      <c r="D383" s="56">
        <v>0.627</v>
      </c>
      <c r="E383" s="45">
        <v>71</v>
      </c>
      <c r="F383" s="45">
        <v>32</v>
      </c>
      <c r="G383" s="53">
        <v>0.45100000000000001</v>
      </c>
      <c r="J383" s="5"/>
    </row>
    <row r="384" spans="1:10" x14ac:dyDescent="0.2">
      <c r="A384" s="16" t="s">
        <v>176</v>
      </c>
      <c r="B384" s="45">
        <v>51</v>
      </c>
      <c r="C384" s="45">
        <v>32</v>
      </c>
      <c r="D384" s="56">
        <v>0.627</v>
      </c>
      <c r="E384" s="45">
        <v>51</v>
      </c>
      <c r="F384" s="45">
        <v>32</v>
      </c>
      <c r="G384" s="53">
        <v>0.627</v>
      </c>
      <c r="J384" s="5"/>
    </row>
    <row r="385" spans="1:10" x14ac:dyDescent="0.2">
      <c r="A385" s="16" t="s">
        <v>330</v>
      </c>
      <c r="B385" s="45">
        <v>51</v>
      </c>
      <c r="C385" s="45">
        <v>29</v>
      </c>
      <c r="D385" s="56">
        <v>0.56899999999999995</v>
      </c>
      <c r="E385" s="45">
        <v>62</v>
      </c>
      <c r="F385" s="45">
        <v>30</v>
      </c>
      <c r="G385" s="53">
        <v>0.48399999999999999</v>
      </c>
      <c r="J385" s="5"/>
    </row>
    <row r="386" spans="1:10" x14ac:dyDescent="0.2">
      <c r="A386" s="16" t="s">
        <v>1394</v>
      </c>
      <c r="B386" s="45">
        <v>51</v>
      </c>
      <c r="C386" s="45">
        <v>21</v>
      </c>
      <c r="D386" s="56">
        <v>0.41199999999999998</v>
      </c>
      <c r="E386" s="45">
        <v>51</v>
      </c>
      <c r="F386" s="45">
        <v>21</v>
      </c>
      <c r="G386" s="53">
        <v>0.41199999999999998</v>
      </c>
      <c r="J386" s="5"/>
    </row>
    <row r="387" spans="1:10" x14ac:dyDescent="0.2">
      <c r="A387" s="16" t="s">
        <v>125</v>
      </c>
      <c r="B387" s="45">
        <v>51</v>
      </c>
      <c r="C387" s="45">
        <v>20</v>
      </c>
      <c r="D387" s="56">
        <v>0.39200000000000002</v>
      </c>
      <c r="E387" s="45">
        <v>52</v>
      </c>
      <c r="F387" s="45">
        <v>20</v>
      </c>
      <c r="G387" s="53">
        <v>0.38500000000000001</v>
      </c>
      <c r="J387" s="5"/>
    </row>
    <row r="388" spans="1:10" x14ac:dyDescent="0.2">
      <c r="A388" s="16" t="s">
        <v>431</v>
      </c>
      <c r="B388" s="45">
        <v>51</v>
      </c>
      <c r="C388" s="45">
        <v>19</v>
      </c>
      <c r="D388" s="56">
        <v>0.373</v>
      </c>
      <c r="E388" s="45">
        <v>53</v>
      </c>
      <c r="F388" s="45">
        <v>19</v>
      </c>
      <c r="G388" s="53">
        <v>0.35799999999999998</v>
      </c>
      <c r="J388" s="5"/>
    </row>
    <row r="389" spans="1:10" x14ac:dyDescent="0.2">
      <c r="A389" s="16" t="s">
        <v>1649</v>
      </c>
      <c r="B389" s="45">
        <v>51</v>
      </c>
      <c r="C389" s="45">
        <v>16</v>
      </c>
      <c r="D389" s="56">
        <v>0.314</v>
      </c>
      <c r="E389" s="45">
        <v>65</v>
      </c>
      <c r="F389" s="45">
        <v>16</v>
      </c>
      <c r="G389" s="53">
        <v>0.246</v>
      </c>
      <c r="J389" s="5"/>
    </row>
    <row r="390" spans="1:10" x14ac:dyDescent="0.2">
      <c r="A390" s="16" t="s">
        <v>544</v>
      </c>
      <c r="B390" s="45">
        <v>51</v>
      </c>
      <c r="C390" s="45">
        <v>16</v>
      </c>
      <c r="D390" s="56">
        <v>0.314</v>
      </c>
      <c r="E390" s="45">
        <v>53</v>
      </c>
      <c r="F390" s="45">
        <v>16</v>
      </c>
      <c r="G390" s="53">
        <v>0.30199999999999999</v>
      </c>
      <c r="J390" s="5"/>
    </row>
    <row r="391" spans="1:10" x14ac:dyDescent="0.2">
      <c r="A391" s="16" t="s">
        <v>541</v>
      </c>
      <c r="B391" s="45">
        <v>51</v>
      </c>
      <c r="C391" s="45">
        <v>9</v>
      </c>
      <c r="D391" s="56">
        <v>0.17599999999999999</v>
      </c>
      <c r="E391" s="45">
        <v>62</v>
      </c>
      <c r="F391" s="45">
        <v>9</v>
      </c>
      <c r="G391" s="53">
        <v>0.14499999999999999</v>
      </c>
      <c r="J391" s="5"/>
    </row>
    <row r="392" spans="1:10" x14ac:dyDescent="0.2">
      <c r="A392" s="16" t="s">
        <v>927</v>
      </c>
      <c r="B392" s="45">
        <v>51</v>
      </c>
      <c r="C392" s="45">
        <v>3</v>
      </c>
      <c r="D392" s="56">
        <v>5.8999999999999997E-2</v>
      </c>
      <c r="E392" s="45">
        <v>63</v>
      </c>
      <c r="F392" s="45">
        <v>3</v>
      </c>
      <c r="G392" s="53">
        <v>4.8000000000000001E-2</v>
      </c>
      <c r="J392" s="5"/>
    </row>
    <row r="393" spans="1:10" x14ac:dyDescent="0.2">
      <c r="A393" s="16" t="s">
        <v>3386</v>
      </c>
      <c r="B393" s="45">
        <v>51</v>
      </c>
      <c r="C393" s="45">
        <v>0</v>
      </c>
      <c r="D393" s="56" t="s">
        <v>3340</v>
      </c>
      <c r="E393" s="45">
        <v>396</v>
      </c>
      <c r="F393" s="45">
        <v>0</v>
      </c>
      <c r="G393" s="45" t="s">
        <v>3340</v>
      </c>
      <c r="J393" s="5"/>
    </row>
    <row r="394" spans="1:10" x14ac:dyDescent="0.2">
      <c r="A394" s="16" t="s">
        <v>2514</v>
      </c>
      <c r="B394" s="45">
        <v>51</v>
      </c>
      <c r="C394" s="45">
        <v>0</v>
      </c>
      <c r="D394" s="56" t="s">
        <v>3340</v>
      </c>
      <c r="E394" s="45">
        <v>518</v>
      </c>
      <c r="F394" s="45">
        <v>0</v>
      </c>
      <c r="G394" s="45" t="s">
        <v>3340</v>
      </c>
      <c r="J394" s="5"/>
    </row>
    <row r="395" spans="1:10" x14ac:dyDescent="0.2">
      <c r="A395" s="16" t="s">
        <v>304</v>
      </c>
      <c r="B395" s="45">
        <v>50</v>
      </c>
      <c r="C395" s="45">
        <v>46</v>
      </c>
      <c r="D395" s="56">
        <v>0.92</v>
      </c>
      <c r="E395" s="45">
        <v>56</v>
      </c>
      <c r="F395" s="45">
        <v>50</v>
      </c>
      <c r="G395" s="53">
        <v>0.89300000000000002</v>
      </c>
      <c r="J395" s="5"/>
    </row>
    <row r="396" spans="1:10" x14ac:dyDescent="0.2">
      <c r="A396" s="16" t="s">
        <v>1903</v>
      </c>
      <c r="B396" s="45">
        <v>50</v>
      </c>
      <c r="C396" s="45">
        <v>41</v>
      </c>
      <c r="D396" s="56">
        <v>0.82</v>
      </c>
      <c r="E396" s="45">
        <v>52</v>
      </c>
      <c r="F396" s="45">
        <v>42</v>
      </c>
      <c r="G396" s="53">
        <v>0.80800000000000005</v>
      </c>
      <c r="J396" s="5"/>
    </row>
    <row r="397" spans="1:10" x14ac:dyDescent="0.2">
      <c r="A397" s="16" t="s">
        <v>3086</v>
      </c>
      <c r="B397" s="45">
        <v>50</v>
      </c>
      <c r="C397" s="45">
        <v>40</v>
      </c>
      <c r="D397" s="56">
        <v>0.8</v>
      </c>
      <c r="E397" s="45">
        <v>56</v>
      </c>
      <c r="F397" s="45">
        <v>44</v>
      </c>
      <c r="G397" s="53">
        <v>0.78600000000000003</v>
      </c>
      <c r="J397" s="5"/>
    </row>
    <row r="398" spans="1:10" x14ac:dyDescent="0.2">
      <c r="A398" s="16" t="s">
        <v>730</v>
      </c>
      <c r="B398" s="45">
        <v>50</v>
      </c>
      <c r="C398" s="45">
        <v>40</v>
      </c>
      <c r="D398" s="56">
        <v>0.8</v>
      </c>
      <c r="E398" s="45">
        <v>156</v>
      </c>
      <c r="F398" s="45">
        <v>40</v>
      </c>
      <c r="G398" s="53">
        <v>0.25600000000000001</v>
      </c>
      <c r="J398" s="5"/>
    </row>
    <row r="399" spans="1:10" x14ac:dyDescent="0.2">
      <c r="A399" s="16" t="s">
        <v>3387</v>
      </c>
      <c r="B399" s="45">
        <v>50</v>
      </c>
      <c r="C399" s="45">
        <v>40</v>
      </c>
      <c r="D399" s="56">
        <v>0.8</v>
      </c>
      <c r="E399" s="45">
        <v>52</v>
      </c>
      <c r="F399" s="45">
        <v>40</v>
      </c>
      <c r="G399" s="53">
        <v>0.76900000000000002</v>
      </c>
      <c r="J399" s="5"/>
    </row>
    <row r="400" spans="1:10" x14ac:dyDescent="0.2">
      <c r="A400" s="16" t="s">
        <v>3388</v>
      </c>
      <c r="B400" s="45">
        <v>50</v>
      </c>
      <c r="C400" s="45">
        <v>35</v>
      </c>
      <c r="D400" s="56">
        <v>0.7</v>
      </c>
      <c r="E400" s="45">
        <v>50</v>
      </c>
      <c r="F400" s="45">
        <v>35</v>
      </c>
      <c r="G400" s="53">
        <v>0.7</v>
      </c>
      <c r="J400" s="5"/>
    </row>
    <row r="401" spans="1:10" x14ac:dyDescent="0.2">
      <c r="A401" s="16" t="s">
        <v>532</v>
      </c>
      <c r="B401" s="45">
        <v>50</v>
      </c>
      <c r="C401" s="45">
        <v>30</v>
      </c>
      <c r="D401" s="56">
        <v>0.6</v>
      </c>
      <c r="E401" s="45">
        <v>57</v>
      </c>
      <c r="F401" s="45">
        <v>35</v>
      </c>
      <c r="G401" s="53">
        <v>0.61399999999999999</v>
      </c>
      <c r="J401" s="5"/>
    </row>
    <row r="402" spans="1:10" x14ac:dyDescent="0.2">
      <c r="A402" s="16" t="s">
        <v>552</v>
      </c>
      <c r="B402" s="45">
        <v>50</v>
      </c>
      <c r="C402" s="45">
        <v>29</v>
      </c>
      <c r="D402" s="56">
        <v>0.57999999999999996</v>
      </c>
      <c r="E402" s="45">
        <v>60</v>
      </c>
      <c r="F402" s="45">
        <v>31</v>
      </c>
      <c r="G402" s="53">
        <v>0.51700000000000002</v>
      </c>
      <c r="J402" s="5"/>
    </row>
    <row r="403" spans="1:10" x14ac:dyDescent="0.2">
      <c r="A403" s="16" t="s">
        <v>2413</v>
      </c>
      <c r="B403" s="45">
        <v>50</v>
      </c>
      <c r="C403" s="45">
        <v>26</v>
      </c>
      <c r="D403" s="56">
        <v>0.52</v>
      </c>
      <c r="E403" s="45">
        <v>50</v>
      </c>
      <c r="F403" s="45">
        <v>26</v>
      </c>
      <c r="G403" s="53">
        <v>0.52</v>
      </c>
      <c r="J403" s="5"/>
    </row>
    <row r="404" spans="1:10" x14ac:dyDescent="0.2">
      <c r="A404" s="16" t="s">
        <v>668</v>
      </c>
      <c r="B404" s="45">
        <v>50</v>
      </c>
      <c r="C404" s="45">
        <v>12</v>
      </c>
      <c r="D404" s="56">
        <v>0.24</v>
      </c>
      <c r="E404" s="45">
        <v>97</v>
      </c>
      <c r="F404" s="45">
        <v>18</v>
      </c>
      <c r="G404" s="53">
        <v>0.186</v>
      </c>
      <c r="J404" s="5"/>
    </row>
    <row r="405" spans="1:10" x14ac:dyDescent="0.2">
      <c r="A405" s="16" t="s">
        <v>949</v>
      </c>
      <c r="B405" s="45">
        <v>50</v>
      </c>
      <c r="C405" s="45">
        <v>9</v>
      </c>
      <c r="D405" s="56">
        <v>0.18</v>
      </c>
      <c r="E405" s="45">
        <v>256</v>
      </c>
      <c r="F405" s="45">
        <v>9</v>
      </c>
      <c r="G405" s="53">
        <v>3.5000000000000003E-2</v>
      </c>
      <c r="J405" s="5"/>
    </row>
    <row r="406" spans="1:10" x14ac:dyDescent="0.2">
      <c r="A406" s="16" t="s">
        <v>1468</v>
      </c>
      <c r="B406" s="45">
        <v>49</v>
      </c>
      <c r="C406" s="45">
        <v>45</v>
      </c>
      <c r="D406" s="56">
        <v>0.91800000000000004</v>
      </c>
      <c r="E406" s="45">
        <v>58</v>
      </c>
      <c r="F406" s="45">
        <v>60</v>
      </c>
      <c r="G406" s="53">
        <v>1.034</v>
      </c>
      <c r="J406" s="5"/>
    </row>
    <row r="407" spans="1:10" x14ac:dyDescent="0.2">
      <c r="A407" s="16" t="s">
        <v>3389</v>
      </c>
      <c r="B407" s="45">
        <v>49</v>
      </c>
      <c r="C407" s="45">
        <v>42</v>
      </c>
      <c r="D407" s="56">
        <v>0.85699999999999998</v>
      </c>
      <c r="E407" s="45">
        <v>49</v>
      </c>
      <c r="F407" s="45">
        <v>42</v>
      </c>
      <c r="G407" s="53">
        <v>0.85699999999999998</v>
      </c>
      <c r="J407" s="5"/>
    </row>
    <row r="408" spans="1:10" x14ac:dyDescent="0.2">
      <c r="A408" s="16" t="s">
        <v>622</v>
      </c>
      <c r="B408" s="45">
        <v>49</v>
      </c>
      <c r="C408" s="45">
        <v>40</v>
      </c>
      <c r="D408" s="56">
        <v>0.81599999999999995</v>
      </c>
      <c r="E408" s="45">
        <v>49</v>
      </c>
      <c r="F408" s="45">
        <v>40</v>
      </c>
      <c r="G408" s="53">
        <v>0.81599999999999995</v>
      </c>
      <c r="J408" s="5"/>
    </row>
    <row r="409" spans="1:10" x14ac:dyDescent="0.2">
      <c r="A409" s="16" t="s">
        <v>353</v>
      </c>
      <c r="B409" s="45">
        <v>49</v>
      </c>
      <c r="C409" s="45">
        <v>37</v>
      </c>
      <c r="D409" s="56">
        <v>0.755</v>
      </c>
      <c r="E409" s="45">
        <v>55</v>
      </c>
      <c r="F409" s="45">
        <v>37</v>
      </c>
      <c r="G409" s="53">
        <v>0.67300000000000004</v>
      </c>
      <c r="J409" s="5"/>
    </row>
    <row r="410" spans="1:10" x14ac:dyDescent="0.2">
      <c r="A410" s="16" t="s">
        <v>444</v>
      </c>
      <c r="B410" s="45">
        <v>49</v>
      </c>
      <c r="C410" s="45">
        <v>34</v>
      </c>
      <c r="D410" s="56">
        <v>0.69399999999999995</v>
      </c>
      <c r="E410" s="45">
        <v>58</v>
      </c>
      <c r="F410" s="45">
        <v>46</v>
      </c>
      <c r="G410" s="53">
        <v>0.79300000000000004</v>
      </c>
      <c r="J410" s="5"/>
    </row>
    <row r="411" spans="1:10" x14ac:dyDescent="0.2">
      <c r="A411" s="16" t="s">
        <v>3045</v>
      </c>
      <c r="B411" s="45">
        <v>49</v>
      </c>
      <c r="C411" s="45">
        <v>31</v>
      </c>
      <c r="D411" s="56">
        <v>0.63300000000000001</v>
      </c>
      <c r="E411" s="45">
        <v>49</v>
      </c>
      <c r="F411" s="45">
        <v>31</v>
      </c>
      <c r="G411" s="53">
        <v>0.63300000000000001</v>
      </c>
      <c r="J411" s="5"/>
    </row>
    <row r="412" spans="1:10" x14ac:dyDescent="0.2">
      <c r="A412" s="16" t="s">
        <v>196</v>
      </c>
      <c r="B412" s="45">
        <v>49</v>
      </c>
      <c r="C412" s="45">
        <v>31</v>
      </c>
      <c r="D412" s="56">
        <v>0.63300000000000001</v>
      </c>
      <c r="E412" s="45">
        <v>60</v>
      </c>
      <c r="F412" s="45">
        <v>36</v>
      </c>
      <c r="G412" s="53">
        <v>0.6</v>
      </c>
      <c r="J412" s="5"/>
    </row>
    <row r="413" spans="1:10" x14ac:dyDescent="0.2">
      <c r="A413" s="16" t="s">
        <v>3390</v>
      </c>
      <c r="B413" s="45">
        <v>49</v>
      </c>
      <c r="C413" s="45">
        <v>28</v>
      </c>
      <c r="D413" s="56">
        <v>0.57099999999999995</v>
      </c>
      <c r="E413" s="45">
        <v>49</v>
      </c>
      <c r="F413" s="45">
        <v>28</v>
      </c>
      <c r="G413" s="53">
        <v>0.57099999999999995</v>
      </c>
      <c r="J413" s="5"/>
    </row>
    <row r="414" spans="1:10" x14ac:dyDescent="0.2">
      <c r="A414" s="16" t="s">
        <v>3391</v>
      </c>
      <c r="B414" s="45">
        <v>49</v>
      </c>
      <c r="C414" s="45">
        <v>27</v>
      </c>
      <c r="D414" s="56">
        <v>0.55100000000000005</v>
      </c>
      <c r="E414" s="45">
        <v>49</v>
      </c>
      <c r="F414" s="45">
        <v>27</v>
      </c>
      <c r="G414" s="53">
        <v>0.55100000000000005</v>
      </c>
      <c r="J414" s="5"/>
    </row>
    <row r="415" spans="1:10" x14ac:dyDescent="0.2">
      <c r="A415" s="16" t="s">
        <v>3392</v>
      </c>
      <c r="B415" s="45">
        <v>49</v>
      </c>
      <c r="C415" s="45">
        <v>23</v>
      </c>
      <c r="D415" s="56">
        <v>0.46899999999999997</v>
      </c>
      <c r="E415" s="45">
        <v>49</v>
      </c>
      <c r="F415" s="45">
        <v>23</v>
      </c>
      <c r="G415" s="53">
        <v>0.46899999999999997</v>
      </c>
      <c r="J415" s="5"/>
    </row>
    <row r="416" spans="1:10" x14ac:dyDescent="0.2">
      <c r="A416" s="16" t="s">
        <v>1068</v>
      </c>
      <c r="B416" s="45">
        <v>49</v>
      </c>
      <c r="C416" s="45">
        <v>18</v>
      </c>
      <c r="D416" s="56">
        <v>0.36699999999999999</v>
      </c>
      <c r="E416" s="45">
        <v>54</v>
      </c>
      <c r="F416" s="45">
        <v>18</v>
      </c>
      <c r="G416" s="53">
        <v>0.33300000000000002</v>
      </c>
      <c r="J416" s="5"/>
    </row>
    <row r="417" spans="1:10" x14ac:dyDescent="0.2">
      <c r="A417" s="16" t="s">
        <v>271</v>
      </c>
      <c r="B417" s="45">
        <v>49</v>
      </c>
      <c r="C417" s="45">
        <v>14</v>
      </c>
      <c r="D417" s="56">
        <v>0.28599999999999998</v>
      </c>
      <c r="E417" s="45">
        <v>99</v>
      </c>
      <c r="F417" s="45">
        <v>52</v>
      </c>
      <c r="G417" s="53">
        <v>0.52500000000000002</v>
      </c>
      <c r="J417" s="5"/>
    </row>
    <row r="418" spans="1:10" x14ac:dyDescent="0.2">
      <c r="A418" s="16" t="s">
        <v>3393</v>
      </c>
      <c r="B418" s="45">
        <v>49</v>
      </c>
      <c r="C418" s="45">
        <v>6</v>
      </c>
      <c r="D418" s="56">
        <v>0.122</v>
      </c>
      <c r="E418" s="45">
        <v>49</v>
      </c>
      <c r="F418" s="45">
        <v>6</v>
      </c>
      <c r="G418" s="53">
        <v>0.122</v>
      </c>
      <c r="J418" s="5"/>
    </row>
    <row r="419" spans="1:10" x14ac:dyDescent="0.2">
      <c r="A419" s="16" t="s">
        <v>101</v>
      </c>
      <c r="B419" s="45">
        <v>48</v>
      </c>
      <c r="C419" s="45">
        <v>73</v>
      </c>
      <c r="D419" s="56">
        <v>1.5209999999999999</v>
      </c>
      <c r="E419" s="45">
        <v>48</v>
      </c>
      <c r="F419" s="45">
        <v>73</v>
      </c>
      <c r="G419" s="53">
        <v>1.5209999999999999</v>
      </c>
      <c r="J419" s="5"/>
    </row>
    <row r="420" spans="1:10" x14ac:dyDescent="0.2">
      <c r="A420" s="16" t="s">
        <v>759</v>
      </c>
      <c r="B420" s="45">
        <v>48</v>
      </c>
      <c r="C420" s="45">
        <v>48</v>
      </c>
      <c r="D420" s="56">
        <v>1</v>
      </c>
      <c r="E420" s="45">
        <v>48</v>
      </c>
      <c r="F420" s="45">
        <v>48</v>
      </c>
      <c r="G420" s="53">
        <v>1</v>
      </c>
      <c r="J420" s="5"/>
    </row>
    <row r="421" spans="1:10" x14ac:dyDescent="0.2">
      <c r="A421" s="16" t="s">
        <v>280</v>
      </c>
      <c r="B421" s="45">
        <v>48</v>
      </c>
      <c r="C421" s="45">
        <v>34</v>
      </c>
      <c r="D421" s="56">
        <v>0.70799999999999996</v>
      </c>
      <c r="E421" s="45">
        <v>62</v>
      </c>
      <c r="F421" s="45">
        <v>34</v>
      </c>
      <c r="G421" s="53">
        <v>0.54800000000000004</v>
      </c>
      <c r="J421" s="5"/>
    </row>
    <row r="422" spans="1:10" x14ac:dyDescent="0.2">
      <c r="A422" s="16" t="s">
        <v>356</v>
      </c>
      <c r="B422" s="45">
        <v>48</v>
      </c>
      <c r="C422" s="45">
        <v>34</v>
      </c>
      <c r="D422" s="56">
        <v>0.70799999999999996</v>
      </c>
      <c r="E422" s="45">
        <v>77</v>
      </c>
      <c r="F422" s="45">
        <v>54</v>
      </c>
      <c r="G422" s="53">
        <v>0.70099999999999996</v>
      </c>
      <c r="J422" s="5"/>
    </row>
    <row r="423" spans="1:10" x14ac:dyDescent="0.2">
      <c r="A423" s="16" t="s">
        <v>3394</v>
      </c>
      <c r="B423" s="45">
        <v>48</v>
      </c>
      <c r="C423" s="45">
        <v>34</v>
      </c>
      <c r="D423" s="56">
        <v>0.70799999999999996</v>
      </c>
      <c r="E423" s="45">
        <v>48</v>
      </c>
      <c r="F423" s="45">
        <v>34</v>
      </c>
      <c r="G423" s="53">
        <v>0.70799999999999996</v>
      </c>
      <c r="J423" s="5"/>
    </row>
    <row r="424" spans="1:10" x14ac:dyDescent="0.2">
      <c r="A424" s="16" t="s">
        <v>3395</v>
      </c>
      <c r="B424" s="45">
        <v>48</v>
      </c>
      <c r="C424" s="45">
        <v>32</v>
      </c>
      <c r="D424" s="56">
        <v>0.66700000000000004</v>
      </c>
      <c r="E424" s="45">
        <v>48</v>
      </c>
      <c r="F424" s="45">
        <v>32</v>
      </c>
      <c r="G424" s="53">
        <v>0.66700000000000004</v>
      </c>
      <c r="J424" s="5"/>
    </row>
    <row r="425" spans="1:10" x14ac:dyDescent="0.2">
      <c r="A425" s="16" t="s">
        <v>426</v>
      </c>
      <c r="B425" s="45">
        <v>48</v>
      </c>
      <c r="C425" s="45">
        <v>26</v>
      </c>
      <c r="D425" s="56">
        <v>0.54200000000000004</v>
      </c>
      <c r="E425" s="45">
        <v>103</v>
      </c>
      <c r="F425" s="45">
        <v>52</v>
      </c>
      <c r="G425" s="53">
        <v>0.505</v>
      </c>
      <c r="J425" s="5"/>
    </row>
    <row r="426" spans="1:10" x14ac:dyDescent="0.2">
      <c r="A426" s="16" t="s">
        <v>687</v>
      </c>
      <c r="B426" s="45">
        <v>48</v>
      </c>
      <c r="C426" s="45">
        <v>22</v>
      </c>
      <c r="D426" s="56">
        <v>0.45800000000000002</v>
      </c>
      <c r="E426" s="45">
        <v>76</v>
      </c>
      <c r="F426" s="45">
        <v>22</v>
      </c>
      <c r="G426" s="53">
        <v>0.28899999999999998</v>
      </c>
      <c r="J426" s="5"/>
    </row>
    <row r="427" spans="1:10" x14ac:dyDescent="0.2">
      <c r="A427" s="16" t="s">
        <v>1651</v>
      </c>
      <c r="B427" s="45">
        <v>48</v>
      </c>
      <c r="C427" s="45">
        <v>5</v>
      </c>
      <c r="D427" s="56">
        <v>0.104</v>
      </c>
      <c r="E427" s="45">
        <v>48</v>
      </c>
      <c r="F427" s="45">
        <v>5</v>
      </c>
      <c r="G427" s="53">
        <v>0.104</v>
      </c>
      <c r="J427" s="5"/>
    </row>
    <row r="428" spans="1:10" x14ac:dyDescent="0.2">
      <c r="A428" s="16" t="s">
        <v>3396</v>
      </c>
      <c r="B428" s="45">
        <v>48</v>
      </c>
      <c r="C428" s="45">
        <v>1</v>
      </c>
      <c r="D428" s="56">
        <v>2.1000000000000001E-2</v>
      </c>
      <c r="E428" s="45">
        <v>48</v>
      </c>
      <c r="F428" s="45">
        <v>1</v>
      </c>
      <c r="G428" s="53">
        <v>2.1000000000000001E-2</v>
      </c>
      <c r="J428" s="5"/>
    </row>
    <row r="429" spans="1:10" x14ac:dyDescent="0.2">
      <c r="A429" s="16" t="s">
        <v>2948</v>
      </c>
      <c r="B429" s="45">
        <v>48</v>
      </c>
      <c r="C429" s="45">
        <v>0</v>
      </c>
      <c r="D429" s="56" t="s">
        <v>3340</v>
      </c>
      <c r="E429" s="45">
        <v>48</v>
      </c>
      <c r="F429" s="45">
        <v>0</v>
      </c>
      <c r="G429" s="45" t="s">
        <v>3340</v>
      </c>
      <c r="J429" s="5"/>
    </row>
    <row r="430" spans="1:10" x14ac:dyDescent="0.2">
      <c r="A430" s="16" t="s">
        <v>2000</v>
      </c>
      <c r="B430" s="45">
        <v>48</v>
      </c>
      <c r="C430" s="45">
        <v>0</v>
      </c>
      <c r="D430" s="56" t="s">
        <v>3340</v>
      </c>
      <c r="E430" s="45">
        <v>515</v>
      </c>
      <c r="F430" s="45">
        <v>0</v>
      </c>
      <c r="G430" s="45" t="s">
        <v>3340</v>
      </c>
      <c r="J430" s="5"/>
    </row>
    <row r="431" spans="1:10" x14ac:dyDescent="0.2">
      <c r="A431" s="16" t="s">
        <v>35</v>
      </c>
      <c r="B431" s="45">
        <v>47</v>
      </c>
      <c r="C431" s="45">
        <v>34</v>
      </c>
      <c r="D431" s="56">
        <v>0.72299999999999998</v>
      </c>
      <c r="E431" s="45">
        <v>54</v>
      </c>
      <c r="F431" s="45">
        <v>38</v>
      </c>
      <c r="G431" s="53">
        <v>0.70399999999999996</v>
      </c>
      <c r="J431" s="5"/>
    </row>
    <row r="432" spans="1:10" x14ac:dyDescent="0.2">
      <c r="A432" s="16" t="s">
        <v>202</v>
      </c>
      <c r="B432" s="45">
        <v>47</v>
      </c>
      <c r="C432" s="45">
        <v>34</v>
      </c>
      <c r="D432" s="56">
        <v>0.72299999999999998</v>
      </c>
      <c r="E432" s="45">
        <v>74</v>
      </c>
      <c r="F432" s="45">
        <v>34</v>
      </c>
      <c r="G432" s="53">
        <v>0.45900000000000002</v>
      </c>
      <c r="J432" s="5"/>
    </row>
    <row r="433" spans="1:10" x14ac:dyDescent="0.2">
      <c r="A433" s="16" t="s">
        <v>71</v>
      </c>
      <c r="B433" s="45">
        <v>47</v>
      </c>
      <c r="C433" s="45">
        <v>28</v>
      </c>
      <c r="D433" s="56">
        <v>0.59599999999999997</v>
      </c>
      <c r="E433" s="45">
        <v>47</v>
      </c>
      <c r="F433" s="45">
        <v>28</v>
      </c>
      <c r="G433" s="53">
        <v>0.59599999999999997</v>
      </c>
      <c r="J433" s="5"/>
    </row>
    <row r="434" spans="1:10" x14ac:dyDescent="0.2">
      <c r="A434" s="16" t="s">
        <v>816</v>
      </c>
      <c r="B434" s="45">
        <v>47</v>
      </c>
      <c r="C434" s="45">
        <v>28</v>
      </c>
      <c r="D434" s="56">
        <v>0.59599999999999997</v>
      </c>
      <c r="E434" s="45">
        <v>47</v>
      </c>
      <c r="F434" s="45">
        <v>28</v>
      </c>
      <c r="G434" s="53">
        <v>0.59599999999999997</v>
      </c>
      <c r="J434" s="5"/>
    </row>
    <row r="435" spans="1:10" x14ac:dyDescent="0.2">
      <c r="A435" s="16" t="s">
        <v>3397</v>
      </c>
      <c r="B435" s="45">
        <v>47</v>
      </c>
      <c r="C435" s="45">
        <v>28</v>
      </c>
      <c r="D435" s="56">
        <v>0.59599999999999997</v>
      </c>
      <c r="E435" s="45">
        <v>47</v>
      </c>
      <c r="F435" s="45">
        <v>28</v>
      </c>
      <c r="G435" s="53">
        <v>0.59599999999999997</v>
      </c>
      <c r="J435" s="5"/>
    </row>
    <row r="436" spans="1:10" x14ac:dyDescent="0.2">
      <c r="A436" s="16" t="s">
        <v>50</v>
      </c>
      <c r="B436" s="45">
        <v>47</v>
      </c>
      <c r="C436" s="45">
        <v>25</v>
      </c>
      <c r="D436" s="56">
        <v>0.53200000000000003</v>
      </c>
      <c r="E436" s="45">
        <v>47</v>
      </c>
      <c r="F436" s="45">
        <v>25</v>
      </c>
      <c r="G436" s="53">
        <v>0.53200000000000003</v>
      </c>
      <c r="J436" s="5"/>
    </row>
    <row r="437" spans="1:10" x14ac:dyDescent="0.2">
      <c r="A437" s="16" t="s">
        <v>194</v>
      </c>
      <c r="B437" s="45">
        <v>47</v>
      </c>
      <c r="C437" s="45">
        <v>25</v>
      </c>
      <c r="D437" s="56">
        <v>0.53200000000000003</v>
      </c>
      <c r="E437" s="45">
        <v>54</v>
      </c>
      <c r="F437" s="45">
        <v>28</v>
      </c>
      <c r="G437" s="53">
        <v>0.51900000000000002</v>
      </c>
      <c r="J437" s="5"/>
    </row>
    <row r="438" spans="1:10" x14ac:dyDescent="0.2">
      <c r="A438" s="16" t="s">
        <v>2141</v>
      </c>
      <c r="B438" s="45">
        <v>47</v>
      </c>
      <c r="C438" s="45">
        <v>22</v>
      </c>
      <c r="D438" s="56">
        <v>0.46800000000000003</v>
      </c>
      <c r="E438" s="45">
        <v>48</v>
      </c>
      <c r="F438" s="45">
        <v>22</v>
      </c>
      <c r="G438" s="53">
        <v>0.45800000000000002</v>
      </c>
      <c r="J438" s="5"/>
    </row>
    <row r="439" spans="1:10" x14ac:dyDescent="0.2">
      <c r="A439" s="16" t="s">
        <v>1017</v>
      </c>
      <c r="B439" s="45">
        <v>47</v>
      </c>
      <c r="C439" s="45">
        <v>21</v>
      </c>
      <c r="D439" s="56">
        <v>0.44700000000000001</v>
      </c>
      <c r="E439" s="45">
        <v>47</v>
      </c>
      <c r="F439" s="45">
        <v>21</v>
      </c>
      <c r="G439" s="53">
        <v>0.44700000000000001</v>
      </c>
      <c r="J439" s="5"/>
    </row>
    <row r="440" spans="1:10" x14ac:dyDescent="0.2">
      <c r="A440" s="16" t="s">
        <v>3398</v>
      </c>
      <c r="B440" s="45">
        <v>47</v>
      </c>
      <c r="C440" s="45">
        <v>20</v>
      </c>
      <c r="D440" s="56">
        <v>0.42599999999999999</v>
      </c>
      <c r="E440" s="45">
        <v>49</v>
      </c>
      <c r="F440" s="45">
        <v>20</v>
      </c>
      <c r="G440" s="53">
        <v>0.40799999999999997</v>
      </c>
      <c r="J440" s="5"/>
    </row>
    <row r="441" spans="1:10" x14ac:dyDescent="0.2">
      <c r="A441" s="16" t="s">
        <v>368</v>
      </c>
      <c r="B441" s="45">
        <v>47</v>
      </c>
      <c r="C441" s="45">
        <v>19</v>
      </c>
      <c r="D441" s="56">
        <v>0.40400000000000003</v>
      </c>
      <c r="E441" s="45">
        <v>122</v>
      </c>
      <c r="F441" s="45">
        <v>19</v>
      </c>
      <c r="G441" s="53">
        <v>0.156</v>
      </c>
      <c r="J441" s="5"/>
    </row>
    <row r="442" spans="1:10" x14ac:dyDescent="0.2">
      <c r="A442" s="16" t="s">
        <v>372</v>
      </c>
      <c r="B442" s="45">
        <v>47</v>
      </c>
      <c r="C442" s="45">
        <v>18</v>
      </c>
      <c r="D442" s="56">
        <v>0.38300000000000001</v>
      </c>
      <c r="E442" s="45">
        <v>47</v>
      </c>
      <c r="F442" s="45">
        <v>18</v>
      </c>
      <c r="G442" s="53">
        <v>0.38300000000000001</v>
      </c>
      <c r="J442" s="5"/>
    </row>
    <row r="443" spans="1:10" x14ac:dyDescent="0.2">
      <c r="A443" s="16" t="s">
        <v>410</v>
      </c>
      <c r="B443" s="45">
        <v>47</v>
      </c>
      <c r="C443" s="45">
        <v>18</v>
      </c>
      <c r="D443" s="56">
        <v>0.38300000000000001</v>
      </c>
      <c r="E443" s="45">
        <v>47</v>
      </c>
      <c r="F443" s="45">
        <v>18</v>
      </c>
      <c r="G443" s="53">
        <v>0.38300000000000001</v>
      </c>
      <c r="J443" s="5"/>
    </row>
    <row r="444" spans="1:10" x14ac:dyDescent="0.2">
      <c r="A444" s="16" t="s">
        <v>342</v>
      </c>
      <c r="B444" s="45">
        <v>47</v>
      </c>
      <c r="C444" s="45">
        <v>17</v>
      </c>
      <c r="D444" s="56">
        <v>0.36199999999999999</v>
      </c>
      <c r="E444" s="45">
        <v>55</v>
      </c>
      <c r="F444" s="45">
        <v>17</v>
      </c>
      <c r="G444" s="53">
        <v>0.309</v>
      </c>
      <c r="J444" s="5"/>
    </row>
    <row r="445" spans="1:10" x14ac:dyDescent="0.2">
      <c r="A445" s="16" t="s">
        <v>825</v>
      </c>
      <c r="B445" s="45">
        <v>47</v>
      </c>
      <c r="C445" s="45">
        <v>5</v>
      </c>
      <c r="D445" s="56">
        <v>0.106</v>
      </c>
      <c r="E445" s="45">
        <v>219</v>
      </c>
      <c r="F445" s="45">
        <v>5</v>
      </c>
      <c r="G445" s="53">
        <v>2.3E-2</v>
      </c>
      <c r="J445" s="5"/>
    </row>
    <row r="446" spans="1:10" x14ac:dyDescent="0.2">
      <c r="A446" s="16" t="s">
        <v>3399</v>
      </c>
      <c r="B446" s="45">
        <v>47</v>
      </c>
      <c r="C446" s="45">
        <v>0</v>
      </c>
      <c r="D446" s="56" t="s">
        <v>3340</v>
      </c>
      <c r="E446" s="45">
        <v>47</v>
      </c>
      <c r="F446" s="45">
        <v>0</v>
      </c>
      <c r="G446" s="45" t="s">
        <v>3340</v>
      </c>
      <c r="J446" s="5"/>
    </row>
    <row r="447" spans="1:10" x14ac:dyDescent="0.2">
      <c r="A447" s="16" t="s">
        <v>545</v>
      </c>
      <c r="B447" s="45">
        <v>46</v>
      </c>
      <c r="C447" s="45">
        <v>45</v>
      </c>
      <c r="D447" s="56">
        <v>0.97799999999999998</v>
      </c>
      <c r="E447" s="45">
        <v>54</v>
      </c>
      <c r="F447" s="45">
        <v>58</v>
      </c>
      <c r="G447" s="53">
        <v>1.0740000000000001</v>
      </c>
      <c r="J447" s="5"/>
    </row>
    <row r="448" spans="1:10" x14ac:dyDescent="0.2">
      <c r="A448" s="16" t="s">
        <v>980</v>
      </c>
      <c r="B448" s="45">
        <v>46</v>
      </c>
      <c r="C448" s="45">
        <v>41</v>
      </c>
      <c r="D448" s="56">
        <v>0.89100000000000001</v>
      </c>
      <c r="E448" s="45">
        <v>111</v>
      </c>
      <c r="F448" s="45">
        <v>92</v>
      </c>
      <c r="G448" s="53">
        <v>0.82899999999999996</v>
      </c>
      <c r="J448" s="5"/>
    </row>
    <row r="449" spans="1:10" x14ac:dyDescent="0.2">
      <c r="A449" s="16" t="s">
        <v>3400</v>
      </c>
      <c r="B449" s="45">
        <v>46</v>
      </c>
      <c r="C449" s="45">
        <v>37</v>
      </c>
      <c r="D449" s="56">
        <v>0.80400000000000005</v>
      </c>
      <c r="E449" s="45">
        <v>50</v>
      </c>
      <c r="F449" s="45">
        <v>40</v>
      </c>
      <c r="G449" s="53">
        <v>0.8</v>
      </c>
      <c r="J449" s="5"/>
    </row>
    <row r="450" spans="1:10" x14ac:dyDescent="0.2">
      <c r="A450" s="16" t="s">
        <v>3401</v>
      </c>
      <c r="B450" s="45">
        <v>46</v>
      </c>
      <c r="C450" s="45">
        <v>33</v>
      </c>
      <c r="D450" s="56">
        <v>0.71699999999999997</v>
      </c>
      <c r="E450" s="45">
        <v>46</v>
      </c>
      <c r="F450" s="45">
        <v>33</v>
      </c>
      <c r="G450" s="53">
        <v>0.71699999999999997</v>
      </c>
      <c r="J450" s="5"/>
    </row>
    <row r="451" spans="1:10" x14ac:dyDescent="0.2">
      <c r="A451" s="16" t="s">
        <v>303</v>
      </c>
      <c r="B451" s="45">
        <v>46</v>
      </c>
      <c r="C451" s="45">
        <v>20</v>
      </c>
      <c r="D451" s="56">
        <v>0.435</v>
      </c>
      <c r="E451" s="45">
        <v>104</v>
      </c>
      <c r="F451" s="45">
        <v>59</v>
      </c>
      <c r="G451" s="53">
        <v>0.56699999999999995</v>
      </c>
      <c r="J451" s="5"/>
    </row>
    <row r="452" spans="1:10" x14ac:dyDescent="0.2">
      <c r="A452" s="16" t="s">
        <v>1915</v>
      </c>
      <c r="B452" s="45">
        <v>46</v>
      </c>
      <c r="C452" s="45">
        <v>19</v>
      </c>
      <c r="D452" s="56">
        <v>0.41299999999999998</v>
      </c>
      <c r="E452" s="45">
        <v>73</v>
      </c>
      <c r="F452" s="45">
        <v>39</v>
      </c>
      <c r="G452" s="53">
        <v>0.53400000000000003</v>
      </c>
      <c r="J452" s="5"/>
    </row>
    <row r="453" spans="1:10" x14ac:dyDescent="0.2">
      <c r="A453" s="16" t="s">
        <v>3402</v>
      </c>
      <c r="B453" s="45">
        <v>46</v>
      </c>
      <c r="C453" s="45">
        <v>14</v>
      </c>
      <c r="D453" s="56">
        <v>0.30399999999999999</v>
      </c>
      <c r="E453" s="45">
        <v>46</v>
      </c>
      <c r="F453" s="45">
        <v>14</v>
      </c>
      <c r="G453" s="53">
        <v>0.30399999999999999</v>
      </c>
      <c r="J453" s="5"/>
    </row>
    <row r="454" spans="1:10" x14ac:dyDescent="0.2">
      <c r="A454" s="16" t="s">
        <v>682</v>
      </c>
      <c r="B454" s="45">
        <v>46</v>
      </c>
      <c r="C454" s="45">
        <v>13</v>
      </c>
      <c r="D454" s="56">
        <v>0.28299999999999997</v>
      </c>
      <c r="E454" s="45">
        <v>49</v>
      </c>
      <c r="F454" s="45">
        <v>13</v>
      </c>
      <c r="G454" s="53">
        <v>0.26500000000000001</v>
      </c>
      <c r="J454" s="5"/>
    </row>
    <row r="455" spans="1:10" x14ac:dyDescent="0.2">
      <c r="A455" s="16" t="s">
        <v>468</v>
      </c>
      <c r="B455" s="45">
        <v>46</v>
      </c>
      <c r="C455" s="45">
        <v>13</v>
      </c>
      <c r="D455" s="56">
        <v>0.28299999999999997</v>
      </c>
      <c r="E455" s="45">
        <v>46</v>
      </c>
      <c r="F455" s="45">
        <v>13</v>
      </c>
      <c r="G455" s="53">
        <v>0.28299999999999997</v>
      </c>
      <c r="J455" s="5"/>
    </row>
    <row r="456" spans="1:10" x14ac:dyDescent="0.2">
      <c r="A456" s="16" t="s">
        <v>683</v>
      </c>
      <c r="B456" s="45">
        <v>46</v>
      </c>
      <c r="C456" s="45">
        <v>9</v>
      </c>
      <c r="D456" s="56">
        <v>0.19600000000000001</v>
      </c>
      <c r="E456" s="45">
        <v>381</v>
      </c>
      <c r="F456" s="45">
        <v>9</v>
      </c>
      <c r="G456" s="53">
        <v>2.4E-2</v>
      </c>
      <c r="J456" s="5"/>
    </row>
    <row r="457" spans="1:10" x14ac:dyDescent="0.2">
      <c r="A457" s="16" t="s">
        <v>747</v>
      </c>
      <c r="B457" s="45">
        <v>46</v>
      </c>
      <c r="C457" s="45">
        <v>4</v>
      </c>
      <c r="D457" s="56">
        <v>8.6999999999999994E-2</v>
      </c>
      <c r="E457" s="45">
        <v>46</v>
      </c>
      <c r="F457" s="45">
        <v>4</v>
      </c>
      <c r="G457" s="53">
        <v>8.6999999999999994E-2</v>
      </c>
      <c r="J457" s="5"/>
    </row>
    <row r="458" spans="1:10" x14ac:dyDescent="0.2">
      <c r="A458" s="16" t="s">
        <v>2755</v>
      </c>
      <c r="B458" s="45">
        <v>46</v>
      </c>
      <c r="C458" s="45">
        <v>0</v>
      </c>
      <c r="D458" s="56" t="s">
        <v>3340</v>
      </c>
      <c r="E458" s="45">
        <v>46</v>
      </c>
      <c r="F458" s="45">
        <v>0</v>
      </c>
      <c r="G458" s="45" t="s">
        <v>3340</v>
      </c>
      <c r="J458" s="5"/>
    </row>
    <row r="459" spans="1:10" x14ac:dyDescent="0.2">
      <c r="A459" s="16" t="s">
        <v>154</v>
      </c>
      <c r="B459" s="45">
        <v>45</v>
      </c>
      <c r="C459" s="45">
        <v>47</v>
      </c>
      <c r="D459" s="56">
        <v>1.044</v>
      </c>
      <c r="E459" s="45">
        <v>52</v>
      </c>
      <c r="F459" s="45">
        <v>69</v>
      </c>
      <c r="G459" s="53">
        <v>1.327</v>
      </c>
      <c r="J459" s="5"/>
    </row>
    <row r="460" spans="1:10" x14ac:dyDescent="0.2">
      <c r="A460" s="16" t="s">
        <v>760</v>
      </c>
      <c r="B460" s="45">
        <v>45</v>
      </c>
      <c r="C460" s="45">
        <v>46</v>
      </c>
      <c r="D460" s="56">
        <v>1.022</v>
      </c>
      <c r="E460" s="45">
        <v>48</v>
      </c>
      <c r="F460" s="45">
        <v>48</v>
      </c>
      <c r="G460" s="53">
        <v>1</v>
      </c>
      <c r="J460" s="5"/>
    </row>
    <row r="461" spans="1:10" x14ac:dyDescent="0.2">
      <c r="A461" s="16" t="s">
        <v>192</v>
      </c>
      <c r="B461" s="45">
        <v>45</v>
      </c>
      <c r="C461" s="45">
        <v>46</v>
      </c>
      <c r="D461" s="56">
        <v>1.022</v>
      </c>
      <c r="E461" s="45">
        <v>45</v>
      </c>
      <c r="F461" s="45">
        <v>46</v>
      </c>
      <c r="G461" s="53">
        <v>1.022</v>
      </c>
      <c r="J461" s="5"/>
    </row>
    <row r="462" spans="1:10" x14ac:dyDescent="0.2">
      <c r="A462" s="16" t="s">
        <v>281</v>
      </c>
      <c r="B462" s="45">
        <v>45</v>
      </c>
      <c r="C462" s="45">
        <v>43</v>
      </c>
      <c r="D462" s="56">
        <v>0.95599999999999996</v>
      </c>
      <c r="E462" s="45">
        <v>45</v>
      </c>
      <c r="F462" s="45">
        <v>43</v>
      </c>
      <c r="G462" s="53">
        <v>0.95599999999999996</v>
      </c>
      <c r="J462" s="5"/>
    </row>
    <row r="463" spans="1:10" x14ac:dyDescent="0.2">
      <c r="A463" s="16" t="s">
        <v>620</v>
      </c>
      <c r="B463" s="45">
        <v>45</v>
      </c>
      <c r="C463" s="45">
        <v>34</v>
      </c>
      <c r="D463" s="56">
        <v>0.75600000000000001</v>
      </c>
      <c r="E463" s="45">
        <v>46</v>
      </c>
      <c r="F463" s="45">
        <v>34</v>
      </c>
      <c r="G463" s="53">
        <v>0.73899999999999999</v>
      </c>
      <c r="J463" s="5"/>
    </row>
    <row r="464" spans="1:10" x14ac:dyDescent="0.2">
      <c r="A464" s="16" t="s">
        <v>1472</v>
      </c>
      <c r="B464" s="45">
        <v>45</v>
      </c>
      <c r="C464" s="45">
        <v>30</v>
      </c>
      <c r="D464" s="56">
        <v>0.66700000000000004</v>
      </c>
      <c r="E464" s="45">
        <v>46</v>
      </c>
      <c r="F464" s="45">
        <v>30</v>
      </c>
      <c r="G464" s="53">
        <v>0.65200000000000002</v>
      </c>
      <c r="J464" s="5"/>
    </row>
    <row r="465" spans="1:10" x14ac:dyDescent="0.2">
      <c r="A465" s="16" t="s">
        <v>314</v>
      </c>
      <c r="B465" s="45">
        <v>45</v>
      </c>
      <c r="C465" s="45">
        <v>30</v>
      </c>
      <c r="D465" s="56">
        <v>0.66700000000000004</v>
      </c>
      <c r="E465" s="45">
        <v>84</v>
      </c>
      <c r="F465" s="45">
        <v>63</v>
      </c>
      <c r="G465" s="53">
        <v>0.75</v>
      </c>
      <c r="J465" s="5"/>
    </row>
    <row r="466" spans="1:10" x14ac:dyDescent="0.2">
      <c r="A466" s="16" t="s">
        <v>2397</v>
      </c>
      <c r="B466" s="45">
        <v>45</v>
      </c>
      <c r="C466" s="45">
        <v>28</v>
      </c>
      <c r="D466" s="56">
        <v>0.622</v>
      </c>
      <c r="E466" s="45">
        <v>46</v>
      </c>
      <c r="F466" s="45">
        <v>29</v>
      </c>
      <c r="G466" s="53">
        <v>0.63</v>
      </c>
      <c r="J466" s="5"/>
    </row>
    <row r="467" spans="1:10" x14ac:dyDescent="0.2">
      <c r="A467" s="16" t="s">
        <v>1232</v>
      </c>
      <c r="B467" s="45">
        <v>45</v>
      </c>
      <c r="C467" s="45">
        <v>24</v>
      </c>
      <c r="D467" s="56">
        <v>0.53300000000000003</v>
      </c>
      <c r="E467" s="45">
        <v>64</v>
      </c>
      <c r="F467" s="45">
        <v>24</v>
      </c>
      <c r="G467" s="53">
        <v>0.375</v>
      </c>
      <c r="J467" s="5"/>
    </row>
    <row r="468" spans="1:10" x14ac:dyDescent="0.2">
      <c r="A468" s="16" t="s">
        <v>2898</v>
      </c>
      <c r="B468" s="45">
        <v>45</v>
      </c>
      <c r="C468" s="45">
        <v>23</v>
      </c>
      <c r="D468" s="56">
        <v>0.51100000000000001</v>
      </c>
      <c r="E468" s="45">
        <v>45</v>
      </c>
      <c r="F468" s="45">
        <v>23</v>
      </c>
      <c r="G468" s="53">
        <v>0.51100000000000001</v>
      </c>
      <c r="J468" s="5"/>
    </row>
    <row r="469" spans="1:10" x14ac:dyDescent="0.2">
      <c r="A469" s="16" t="s">
        <v>425</v>
      </c>
      <c r="B469" s="45">
        <v>45</v>
      </c>
      <c r="C469" s="45">
        <v>19</v>
      </c>
      <c r="D469" s="56">
        <v>0.42199999999999999</v>
      </c>
      <c r="E469" s="45">
        <v>49</v>
      </c>
      <c r="F469" s="45">
        <v>19</v>
      </c>
      <c r="G469" s="53">
        <v>0.38800000000000001</v>
      </c>
      <c r="J469" s="5"/>
    </row>
    <row r="470" spans="1:10" x14ac:dyDescent="0.2">
      <c r="A470" s="16" t="s">
        <v>218</v>
      </c>
      <c r="B470" s="45">
        <v>45</v>
      </c>
      <c r="C470" s="45">
        <v>19</v>
      </c>
      <c r="D470" s="56">
        <v>0.42199999999999999</v>
      </c>
      <c r="E470" s="45">
        <v>45</v>
      </c>
      <c r="F470" s="45">
        <v>19</v>
      </c>
      <c r="G470" s="53">
        <v>0.42199999999999999</v>
      </c>
      <c r="J470" s="5"/>
    </row>
    <row r="471" spans="1:10" x14ac:dyDescent="0.2">
      <c r="A471" s="16" t="s">
        <v>3403</v>
      </c>
      <c r="B471" s="45">
        <v>45</v>
      </c>
      <c r="C471" s="45">
        <v>16</v>
      </c>
      <c r="D471" s="56">
        <v>0.35599999999999998</v>
      </c>
      <c r="E471" s="45">
        <v>59</v>
      </c>
      <c r="F471" s="45">
        <v>16</v>
      </c>
      <c r="G471" s="53">
        <v>0.27100000000000002</v>
      </c>
      <c r="J471" s="5"/>
    </row>
    <row r="472" spans="1:10" x14ac:dyDescent="0.2">
      <c r="A472" s="16" t="s">
        <v>3404</v>
      </c>
      <c r="B472" s="45">
        <v>45</v>
      </c>
      <c r="C472" s="45">
        <v>3</v>
      </c>
      <c r="D472" s="56">
        <v>6.7000000000000004E-2</v>
      </c>
      <c r="E472" s="45">
        <v>200</v>
      </c>
      <c r="F472" s="45">
        <v>3</v>
      </c>
      <c r="G472" s="53">
        <v>1.4999999999999999E-2</v>
      </c>
      <c r="J472" s="5"/>
    </row>
    <row r="473" spans="1:10" x14ac:dyDescent="0.2">
      <c r="A473" s="16" t="s">
        <v>3405</v>
      </c>
      <c r="B473" s="45">
        <v>45</v>
      </c>
      <c r="C473" s="45">
        <v>2</v>
      </c>
      <c r="D473" s="56">
        <v>4.3999999999999997E-2</v>
      </c>
      <c r="E473" s="45">
        <v>45</v>
      </c>
      <c r="F473" s="45">
        <v>2</v>
      </c>
      <c r="G473" s="53">
        <v>4.3999999999999997E-2</v>
      </c>
      <c r="J473" s="5"/>
    </row>
    <row r="474" spans="1:10" x14ac:dyDescent="0.2">
      <c r="A474" s="16" t="s">
        <v>3406</v>
      </c>
      <c r="B474" s="45">
        <v>45</v>
      </c>
      <c r="C474" s="45">
        <v>0</v>
      </c>
      <c r="D474" s="56" t="s">
        <v>3340</v>
      </c>
      <c r="E474" s="45">
        <v>47</v>
      </c>
      <c r="F474" s="45">
        <v>0</v>
      </c>
      <c r="G474" s="45" t="s">
        <v>3340</v>
      </c>
      <c r="J474" s="5"/>
    </row>
    <row r="475" spans="1:10" x14ac:dyDescent="0.2">
      <c r="A475" s="16" t="s">
        <v>1959</v>
      </c>
      <c r="B475" s="45">
        <v>45</v>
      </c>
      <c r="C475" s="45">
        <v>0</v>
      </c>
      <c r="D475" s="56" t="s">
        <v>3340</v>
      </c>
      <c r="E475" s="45">
        <v>565</v>
      </c>
      <c r="F475" s="45">
        <v>0</v>
      </c>
      <c r="G475" s="45" t="s">
        <v>3340</v>
      </c>
      <c r="J475" s="5"/>
    </row>
    <row r="476" spans="1:10" x14ac:dyDescent="0.2">
      <c r="A476" s="16" t="s">
        <v>1396</v>
      </c>
      <c r="B476" s="45">
        <v>44</v>
      </c>
      <c r="C476" s="45">
        <v>47</v>
      </c>
      <c r="D476" s="56">
        <v>1.0680000000000001</v>
      </c>
      <c r="E476" s="45">
        <v>44</v>
      </c>
      <c r="F476" s="45">
        <v>47</v>
      </c>
      <c r="G476" s="53">
        <v>1.0680000000000001</v>
      </c>
      <c r="J476" s="5"/>
    </row>
    <row r="477" spans="1:10" x14ac:dyDescent="0.2">
      <c r="A477" s="16" t="s">
        <v>587</v>
      </c>
      <c r="B477" s="45">
        <v>44</v>
      </c>
      <c r="C477" s="45">
        <v>47</v>
      </c>
      <c r="D477" s="56">
        <v>1.0680000000000001</v>
      </c>
      <c r="E477" s="45">
        <v>44</v>
      </c>
      <c r="F477" s="45">
        <v>47</v>
      </c>
      <c r="G477" s="53">
        <v>1.0680000000000001</v>
      </c>
      <c r="J477" s="5"/>
    </row>
    <row r="478" spans="1:10" x14ac:dyDescent="0.2">
      <c r="A478" s="16" t="s">
        <v>2828</v>
      </c>
      <c r="B478" s="45">
        <v>44</v>
      </c>
      <c r="C478" s="45">
        <v>40</v>
      </c>
      <c r="D478" s="56">
        <v>0.90900000000000003</v>
      </c>
      <c r="E478" s="45">
        <v>44</v>
      </c>
      <c r="F478" s="45">
        <v>40</v>
      </c>
      <c r="G478" s="53">
        <v>0.90900000000000003</v>
      </c>
      <c r="J478" s="5"/>
    </row>
    <row r="479" spans="1:10" x14ac:dyDescent="0.2">
      <c r="A479" s="16" t="s">
        <v>264</v>
      </c>
      <c r="B479" s="45">
        <v>44</v>
      </c>
      <c r="C479" s="45">
        <v>38</v>
      </c>
      <c r="D479" s="56">
        <v>0.86399999999999999</v>
      </c>
      <c r="E479" s="45">
        <v>45</v>
      </c>
      <c r="F479" s="45">
        <v>38</v>
      </c>
      <c r="G479" s="53">
        <v>0.84399999999999997</v>
      </c>
      <c r="J479" s="5"/>
    </row>
    <row r="480" spans="1:10" x14ac:dyDescent="0.2">
      <c r="A480" s="16" t="s">
        <v>2285</v>
      </c>
      <c r="B480" s="45">
        <v>44</v>
      </c>
      <c r="C480" s="45">
        <v>32</v>
      </c>
      <c r="D480" s="56">
        <v>0.72699999999999998</v>
      </c>
      <c r="E480" s="45">
        <v>45</v>
      </c>
      <c r="F480" s="45">
        <v>32</v>
      </c>
      <c r="G480" s="53">
        <v>0.71099999999999997</v>
      </c>
      <c r="J480" s="5"/>
    </row>
    <row r="481" spans="1:10" x14ac:dyDescent="0.2">
      <c r="A481" s="16" t="s">
        <v>489</v>
      </c>
      <c r="B481" s="45">
        <v>44</v>
      </c>
      <c r="C481" s="45">
        <v>24</v>
      </c>
      <c r="D481" s="56">
        <v>0.54500000000000004</v>
      </c>
      <c r="E481" s="45">
        <v>50</v>
      </c>
      <c r="F481" s="45">
        <v>24</v>
      </c>
      <c r="G481" s="53">
        <v>0.48</v>
      </c>
      <c r="J481" s="5"/>
    </row>
    <row r="482" spans="1:10" x14ac:dyDescent="0.2">
      <c r="A482" s="16" t="s">
        <v>723</v>
      </c>
      <c r="B482" s="45">
        <v>44</v>
      </c>
      <c r="C482" s="45">
        <v>14</v>
      </c>
      <c r="D482" s="56">
        <v>0.318</v>
      </c>
      <c r="E482" s="45">
        <v>46</v>
      </c>
      <c r="F482" s="45">
        <v>14</v>
      </c>
      <c r="G482" s="53">
        <v>0.30399999999999999</v>
      </c>
      <c r="J482" s="5"/>
    </row>
    <row r="483" spans="1:10" x14ac:dyDescent="0.2">
      <c r="A483" s="16" t="s">
        <v>746</v>
      </c>
      <c r="B483" s="45">
        <v>44</v>
      </c>
      <c r="C483" s="45">
        <v>14</v>
      </c>
      <c r="D483" s="56">
        <v>0.318</v>
      </c>
      <c r="E483" s="45">
        <v>167</v>
      </c>
      <c r="F483" s="45">
        <v>14</v>
      </c>
      <c r="G483" s="53">
        <v>8.4000000000000005E-2</v>
      </c>
      <c r="J483" s="5"/>
    </row>
    <row r="484" spans="1:10" x14ac:dyDescent="0.2">
      <c r="A484" s="16" t="s">
        <v>1226</v>
      </c>
      <c r="B484" s="45">
        <v>44</v>
      </c>
      <c r="C484" s="45">
        <v>6</v>
      </c>
      <c r="D484" s="56">
        <v>0.13600000000000001</v>
      </c>
      <c r="E484" s="45">
        <v>44</v>
      </c>
      <c r="F484" s="45">
        <v>6</v>
      </c>
      <c r="G484" s="53">
        <v>0.13600000000000001</v>
      </c>
      <c r="J484" s="5"/>
    </row>
    <row r="485" spans="1:10" x14ac:dyDescent="0.2">
      <c r="A485" s="16" t="s">
        <v>3407</v>
      </c>
      <c r="B485" s="45">
        <v>44</v>
      </c>
      <c r="C485" s="45">
        <v>5</v>
      </c>
      <c r="D485" s="56">
        <v>0.114</v>
      </c>
      <c r="E485" s="45">
        <v>45</v>
      </c>
      <c r="F485" s="45">
        <v>5</v>
      </c>
      <c r="G485" s="53">
        <v>0.111</v>
      </c>
      <c r="J485" s="5"/>
    </row>
    <row r="486" spans="1:10" x14ac:dyDescent="0.2">
      <c r="A486" s="16" t="s">
        <v>3408</v>
      </c>
      <c r="B486" s="45">
        <v>44</v>
      </c>
      <c r="C486" s="45">
        <v>5</v>
      </c>
      <c r="D486" s="56">
        <v>0.114</v>
      </c>
      <c r="E486" s="45">
        <v>44</v>
      </c>
      <c r="F486" s="45">
        <v>5</v>
      </c>
      <c r="G486" s="53">
        <v>0.114</v>
      </c>
      <c r="J486" s="5"/>
    </row>
    <row r="487" spans="1:10" x14ac:dyDescent="0.2">
      <c r="A487" s="16" t="s">
        <v>1507</v>
      </c>
      <c r="B487" s="45">
        <v>44</v>
      </c>
      <c r="C487" s="45">
        <v>0</v>
      </c>
      <c r="D487" s="56" t="s">
        <v>3340</v>
      </c>
      <c r="E487" s="45">
        <v>80</v>
      </c>
      <c r="F487" s="45">
        <v>0</v>
      </c>
      <c r="G487" s="45" t="s">
        <v>3340</v>
      </c>
      <c r="J487" s="5"/>
    </row>
    <row r="488" spans="1:10" x14ac:dyDescent="0.2">
      <c r="A488" s="16" t="s">
        <v>3409</v>
      </c>
      <c r="B488" s="45">
        <v>44</v>
      </c>
      <c r="C488" s="45">
        <v>0</v>
      </c>
      <c r="D488" s="56" t="s">
        <v>3340</v>
      </c>
      <c r="E488" s="45">
        <v>269</v>
      </c>
      <c r="F488" s="45">
        <v>0</v>
      </c>
      <c r="G488" s="45" t="s">
        <v>3340</v>
      </c>
      <c r="J488" s="5"/>
    </row>
    <row r="489" spans="1:10" x14ac:dyDescent="0.2">
      <c r="A489" s="16" t="s">
        <v>3410</v>
      </c>
      <c r="B489" s="45">
        <v>43</v>
      </c>
      <c r="C489" s="45">
        <v>171</v>
      </c>
      <c r="D489" s="56">
        <v>3.9769999999999999</v>
      </c>
      <c r="E489" s="45">
        <v>145</v>
      </c>
      <c r="F489" s="45">
        <v>323</v>
      </c>
      <c r="G489" s="53">
        <v>2.2280000000000002</v>
      </c>
      <c r="J489" s="5"/>
    </row>
    <row r="490" spans="1:10" x14ac:dyDescent="0.2">
      <c r="A490" s="16" t="s">
        <v>3411</v>
      </c>
      <c r="B490" s="45">
        <v>43</v>
      </c>
      <c r="C490" s="45">
        <v>55</v>
      </c>
      <c r="D490" s="56">
        <v>1.2789999999999999</v>
      </c>
      <c r="E490" s="45">
        <v>44</v>
      </c>
      <c r="F490" s="45">
        <v>56</v>
      </c>
      <c r="G490" s="53">
        <v>1.2729999999999999</v>
      </c>
      <c r="J490" s="5"/>
    </row>
    <row r="491" spans="1:10" x14ac:dyDescent="0.2">
      <c r="A491" s="16" t="s">
        <v>569</v>
      </c>
      <c r="B491" s="45">
        <v>43</v>
      </c>
      <c r="C491" s="45">
        <v>47</v>
      </c>
      <c r="D491" s="56">
        <v>1.093</v>
      </c>
      <c r="E491" s="45">
        <v>59</v>
      </c>
      <c r="F491" s="45">
        <v>61</v>
      </c>
      <c r="G491" s="53">
        <v>1.034</v>
      </c>
      <c r="J491" s="5"/>
    </row>
    <row r="492" spans="1:10" x14ac:dyDescent="0.2">
      <c r="A492" s="16" t="s">
        <v>291</v>
      </c>
      <c r="B492" s="45">
        <v>43</v>
      </c>
      <c r="C492" s="45">
        <v>35</v>
      </c>
      <c r="D492" s="56">
        <v>0.81399999999999995</v>
      </c>
      <c r="E492" s="45">
        <v>523</v>
      </c>
      <c r="F492" s="45">
        <v>378</v>
      </c>
      <c r="G492" s="53">
        <v>0.72299999999999998</v>
      </c>
      <c r="J492" s="5"/>
    </row>
    <row r="493" spans="1:10" x14ac:dyDescent="0.2">
      <c r="A493" s="16" t="s">
        <v>830</v>
      </c>
      <c r="B493" s="45">
        <v>43</v>
      </c>
      <c r="C493" s="45">
        <v>24</v>
      </c>
      <c r="D493" s="56">
        <v>0.55800000000000005</v>
      </c>
      <c r="E493" s="45">
        <v>43</v>
      </c>
      <c r="F493" s="45">
        <v>24</v>
      </c>
      <c r="G493" s="53">
        <v>0.55800000000000005</v>
      </c>
      <c r="J493" s="5"/>
    </row>
    <row r="494" spans="1:10" x14ac:dyDescent="0.2">
      <c r="A494" s="16" t="s">
        <v>267</v>
      </c>
      <c r="B494" s="45">
        <v>43</v>
      </c>
      <c r="C494" s="45">
        <v>21</v>
      </c>
      <c r="D494" s="56">
        <v>0.48799999999999999</v>
      </c>
      <c r="E494" s="45">
        <v>47</v>
      </c>
      <c r="F494" s="45">
        <v>21</v>
      </c>
      <c r="G494" s="53">
        <v>0.44700000000000001</v>
      </c>
      <c r="J494" s="5"/>
    </row>
    <row r="495" spans="1:10" x14ac:dyDescent="0.2">
      <c r="A495" s="16" t="s">
        <v>3412</v>
      </c>
      <c r="B495" s="45">
        <v>43</v>
      </c>
      <c r="C495" s="45">
        <v>13</v>
      </c>
      <c r="D495" s="56">
        <v>0.30199999999999999</v>
      </c>
      <c r="E495" s="45">
        <v>44</v>
      </c>
      <c r="F495" s="45">
        <v>13</v>
      </c>
      <c r="G495" s="53">
        <v>0.29499999999999998</v>
      </c>
      <c r="J495" s="5"/>
    </row>
    <row r="496" spans="1:10" x14ac:dyDescent="0.2">
      <c r="A496" s="16" t="s">
        <v>2286</v>
      </c>
      <c r="B496" s="45">
        <v>43</v>
      </c>
      <c r="C496" s="45">
        <v>0</v>
      </c>
      <c r="D496" s="56" t="s">
        <v>3340</v>
      </c>
      <c r="E496" s="45">
        <v>626</v>
      </c>
      <c r="F496" s="45">
        <v>0</v>
      </c>
      <c r="G496" s="45" t="s">
        <v>3340</v>
      </c>
      <c r="J496" s="5"/>
    </row>
    <row r="497" spans="1:10" x14ac:dyDescent="0.2">
      <c r="A497" s="16" t="s">
        <v>3413</v>
      </c>
      <c r="B497" s="45">
        <v>42</v>
      </c>
      <c r="C497" s="45">
        <v>48</v>
      </c>
      <c r="D497" s="56">
        <v>1.143</v>
      </c>
      <c r="E497" s="45">
        <v>42</v>
      </c>
      <c r="F497" s="45">
        <v>48</v>
      </c>
      <c r="G497" s="53">
        <v>1.143</v>
      </c>
      <c r="J497" s="5"/>
    </row>
    <row r="498" spans="1:10" x14ac:dyDescent="0.2">
      <c r="A498" s="16" t="s">
        <v>656</v>
      </c>
      <c r="B498" s="45">
        <v>42</v>
      </c>
      <c r="C498" s="45">
        <v>35</v>
      </c>
      <c r="D498" s="56">
        <v>0.83299999999999996</v>
      </c>
      <c r="E498" s="45">
        <v>86</v>
      </c>
      <c r="F498" s="45">
        <v>82</v>
      </c>
      <c r="G498" s="53">
        <v>0.95299999999999996</v>
      </c>
      <c r="J498" s="5"/>
    </row>
    <row r="499" spans="1:10" x14ac:dyDescent="0.2">
      <c r="A499" s="16" t="s">
        <v>531</v>
      </c>
      <c r="B499" s="45">
        <v>42</v>
      </c>
      <c r="C499" s="45">
        <v>32</v>
      </c>
      <c r="D499" s="56">
        <v>0.76200000000000001</v>
      </c>
      <c r="E499" s="45">
        <v>169</v>
      </c>
      <c r="F499" s="45">
        <v>91</v>
      </c>
      <c r="G499" s="53">
        <v>0.53800000000000003</v>
      </c>
      <c r="J499" s="5"/>
    </row>
    <row r="500" spans="1:10" x14ac:dyDescent="0.2">
      <c r="A500" s="16" t="s">
        <v>829</v>
      </c>
      <c r="B500" s="45">
        <v>42</v>
      </c>
      <c r="C500" s="45">
        <v>31</v>
      </c>
      <c r="D500" s="56">
        <v>0.73799999999999999</v>
      </c>
      <c r="E500" s="45">
        <v>56</v>
      </c>
      <c r="F500" s="45">
        <v>37</v>
      </c>
      <c r="G500" s="53">
        <v>0.66100000000000003</v>
      </c>
      <c r="J500" s="5"/>
    </row>
    <row r="501" spans="1:10" x14ac:dyDescent="0.2">
      <c r="A501" s="16" t="s">
        <v>385</v>
      </c>
      <c r="B501" s="45">
        <v>42</v>
      </c>
      <c r="C501" s="45">
        <v>28</v>
      </c>
      <c r="D501" s="56">
        <v>0.66700000000000004</v>
      </c>
      <c r="E501" s="45">
        <v>42</v>
      </c>
      <c r="F501" s="45">
        <v>28</v>
      </c>
      <c r="G501" s="53">
        <v>0.66700000000000004</v>
      </c>
      <c r="J501" s="5"/>
    </row>
    <row r="502" spans="1:10" x14ac:dyDescent="0.2">
      <c r="A502" s="16" t="s">
        <v>2026</v>
      </c>
      <c r="B502" s="45">
        <v>42</v>
      </c>
      <c r="C502" s="45">
        <v>28</v>
      </c>
      <c r="D502" s="56">
        <v>0.66700000000000004</v>
      </c>
      <c r="E502" s="45">
        <v>52</v>
      </c>
      <c r="F502" s="45">
        <v>36</v>
      </c>
      <c r="G502" s="53">
        <v>0.69199999999999995</v>
      </c>
      <c r="J502" s="5"/>
    </row>
    <row r="503" spans="1:10" x14ac:dyDescent="0.2">
      <c r="A503" s="16" t="s">
        <v>3414</v>
      </c>
      <c r="B503" s="45">
        <v>42</v>
      </c>
      <c r="C503" s="45">
        <v>26</v>
      </c>
      <c r="D503" s="56">
        <v>0.61899999999999999</v>
      </c>
      <c r="E503" s="45">
        <v>42</v>
      </c>
      <c r="F503" s="45">
        <v>26</v>
      </c>
      <c r="G503" s="53">
        <v>0.61899999999999999</v>
      </c>
      <c r="J503" s="5"/>
    </row>
    <row r="504" spans="1:10" x14ac:dyDescent="0.2">
      <c r="A504" s="34" t="s">
        <v>238</v>
      </c>
      <c r="B504" s="45">
        <v>42</v>
      </c>
      <c r="C504" s="45">
        <v>25</v>
      </c>
      <c r="D504" s="56">
        <v>0.59499999999999997</v>
      </c>
      <c r="E504" s="45">
        <v>45</v>
      </c>
      <c r="F504" s="45">
        <v>25</v>
      </c>
      <c r="G504" s="53">
        <v>0.55600000000000005</v>
      </c>
      <c r="J504" s="5"/>
    </row>
    <row r="505" spans="1:10" x14ac:dyDescent="0.2">
      <c r="A505" s="16" t="s">
        <v>3415</v>
      </c>
      <c r="B505" s="45">
        <v>42</v>
      </c>
      <c r="C505" s="45">
        <v>20</v>
      </c>
      <c r="D505" s="56">
        <v>0.47599999999999998</v>
      </c>
      <c r="E505" s="45">
        <v>62</v>
      </c>
      <c r="F505" s="45">
        <v>30</v>
      </c>
      <c r="G505" s="53">
        <v>0.48399999999999999</v>
      </c>
      <c r="J505" s="5"/>
    </row>
    <row r="506" spans="1:10" x14ac:dyDescent="0.2">
      <c r="A506" s="16" t="s">
        <v>702</v>
      </c>
      <c r="B506" s="45">
        <v>42</v>
      </c>
      <c r="C506" s="45">
        <v>14</v>
      </c>
      <c r="D506" s="56">
        <v>0.33300000000000002</v>
      </c>
      <c r="E506" s="45">
        <v>42</v>
      </c>
      <c r="F506" s="45">
        <v>14</v>
      </c>
      <c r="G506" s="53">
        <v>0.33300000000000002</v>
      </c>
      <c r="J506" s="5"/>
    </row>
    <row r="507" spans="1:10" x14ac:dyDescent="0.2">
      <c r="A507" s="16" t="s">
        <v>199</v>
      </c>
      <c r="B507" s="45">
        <v>42</v>
      </c>
      <c r="C507" s="45">
        <v>13</v>
      </c>
      <c r="D507" s="56">
        <v>0.31</v>
      </c>
      <c r="E507" s="45">
        <v>73</v>
      </c>
      <c r="F507" s="45">
        <v>16</v>
      </c>
      <c r="G507" s="53">
        <v>0.219</v>
      </c>
      <c r="J507" s="5"/>
    </row>
    <row r="508" spans="1:10" x14ac:dyDescent="0.2">
      <c r="A508" s="16" t="s">
        <v>355</v>
      </c>
      <c r="B508" s="45">
        <v>42</v>
      </c>
      <c r="C508" s="45">
        <v>13</v>
      </c>
      <c r="D508" s="56">
        <v>0.31</v>
      </c>
      <c r="E508" s="45">
        <v>62</v>
      </c>
      <c r="F508" s="45">
        <v>18</v>
      </c>
      <c r="G508" s="53">
        <v>0.28999999999999998</v>
      </c>
      <c r="J508" s="5"/>
    </row>
    <row r="509" spans="1:10" x14ac:dyDescent="0.2">
      <c r="A509" s="16" t="s">
        <v>3416</v>
      </c>
      <c r="B509" s="45">
        <v>42</v>
      </c>
      <c r="C509" s="45">
        <v>12</v>
      </c>
      <c r="D509" s="56">
        <v>0.28599999999999998</v>
      </c>
      <c r="E509" s="45">
        <v>42</v>
      </c>
      <c r="F509" s="45">
        <v>12</v>
      </c>
      <c r="G509" s="53">
        <v>0.28599999999999998</v>
      </c>
      <c r="J509" s="5"/>
    </row>
    <row r="510" spans="1:10" x14ac:dyDescent="0.2">
      <c r="A510" s="16" t="s">
        <v>2028</v>
      </c>
      <c r="B510" s="45">
        <v>42</v>
      </c>
      <c r="C510" s="45">
        <v>4</v>
      </c>
      <c r="D510" s="56">
        <v>9.5000000000000001E-2</v>
      </c>
      <c r="E510" s="45">
        <v>396</v>
      </c>
      <c r="F510" s="45">
        <v>4</v>
      </c>
      <c r="G510" s="53">
        <v>0.01</v>
      </c>
      <c r="J510" s="5"/>
    </row>
    <row r="511" spans="1:10" x14ac:dyDescent="0.2">
      <c r="A511" s="16" t="s">
        <v>3417</v>
      </c>
      <c r="B511" s="45">
        <v>42</v>
      </c>
      <c r="C511" s="45">
        <v>1</v>
      </c>
      <c r="D511" s="56">
        <v>2.4E-2</v>
      </c>
      <c r="E511" s="45">
        <v>42</v>
      </c>
      <c r="F511" s="45">
        <v>1</v>
      </c>
      <c r="G511" s="53">
        <v>2.4E-2</v>
      </c>
      <c r="J511" s="5"/>
    </row>
    <row r="512" spans="1:10" x14ac:dyDescent="0.2">
      <c r="A512" s="16" t="s">
        <v>3418</v>
      </c>
      <c r="B512" s="45">
        <v>42</v>
      </c>
      <c r="C512" s="45">
        <v>0</v>
      </c>
      <c r="D512" s="56" t="s">
        <v>3340</v>
      </c>
      <c r="E512" s="45">
        <v>42</v>
      </c>
      <c r="F512" s="45">
        <v>0</v>
      </c>
      <c r="G512" s="45" t="s">
        <v>3340</v>
      </c>
      <c r="J512" s="5"/>
    </row>
    <row r="513" spans="1:10" x14ac:dyDescent="0.2">
      <c r="A513" s="16" t="s">
        <v>3054</v>
      </c>
      <c r="B513" s="45">
        <v>42</v>
      </c>
      <c r="C513" s="45">
        <v>0</v>
      </c>
      <c r="D513" s="56" t="s">
        <v>3340</v>
      </c>
      <c r="E513" s="45">
        <v>42</v>
      </c>
      <c r="F513" s="45">
        <v>0</v>
      </c>
      <c r="G513" s="45" t="s">
        <v>3340</v>
      </c>
      <c r="J513" s="5"/>
    </row>
    <row r="514" spans="1:10" x14ac:dyDescent="0.2">
      <c r="A514" s="16" t="s">
        <v>2519</v>
      </c>
      <c r="B514" s="45">
        <v>42</v>
      </c>
      <c r="C514" s="45">
        <v>0</v>
      </c>
      <c r="D514" s="56" t="s">
        <v>3340</v>
      </c>
      <c r="E514" s="45">
        <v>530</v>
      </c>
      <c r="F514" s="45">
        <v>0</v>
      </c>
      <c r="G514" s="45" t="s">
        <v>3340</v>
      </c>
      <c r="J514" s="5"/>
    </row>
    <row r="515" spans="1:10" x14ac:dyDescent="0.2">
      <c r="A515" s="16" t="s">
        <v>3419</v>
      </c>
      <c r="B515" s="45">
        <v>41</v>
      </c>
      <c r="C515" s="45">
        <v>48</v>
      </c>
      <c r="D515" s="56">
        <v>1.171</v>
      </c>
      <c r="E515" s="45">
        <v>41</v>
      </c>
      <c r="F515" s="45">
        <v>48</v>
      </c>
      <c r="G515" s="53">
        <v>1.171</v>
      </c>
      <c r="J515" s="5"/>
    </row>
    <row r="516" spans="1:10" x14ac:dyDescent="0.2">
      <c r="A516" s="16" t="s">
        <v>3084</v>
      </c>
      <c r="B516" s="45">
        <v>41</v>
      </c>
      <c r="C516" s="45">
        <v>42</v>
      </c>
      <c r="D516" s="56">
        <v>1.024</v>
      </c>
      <c r="E516" s="45">
        <v>49</v>
      </c>
      <c r="F516" s="45">
        <v>52</v>
      </c>
      <c r="G516" s="53">
        <v>1.0609999999999999</v>
      </c>
      <c r="J516" s="5"/>
    </row>
    <row r="517" spans="1:10" x14ac:dyDescent="0.2">
      <c r="A517" s="16" t="s">
        <v>962</v>
      </c>
      <c r="B517" s="45">
        <v>41</v>
      </c>
      <c r="C517" s="45">
        <v>41</v>
      </c>
      <c r="D517" s="56">
        <v>1</v>
      </c>
      <c r="E517" s="45">
        <v>45</v>
      </c>
      <c r="F517" s="45">
        <v>42</v>
      </c>
      <c r="G517" s="53">
        <v>0.93300000000000005</v>
      </c>
      <c r="J517" s="5"/>
    </row>
    <row r="518" spans="1:10" x14ac:dyDescent="0.2">
      <c r="A518" s="16" t="s">
        <v>3420</v>
      </c>
      <c r="B518" s="45">
        <v>41</v>
      </c>
      <c r="C518" s="45">
        <v>40</v>
      </c>
      <c r="D518" s="56">
        <v>0.97599999999999998</v>
      </c>
      <c r="E518" s="45">
        <v>41</v>
      </c>
      <c r="F518" s="45">
        <v>40</v>
      </c>
      <c r="G518" s="53">
        <v>0.97599999999999998</v>
      </c>
      <c r="J518" s="5"/>
    </row>
    <row r="519" spans="1:10" x14ac:dyDescent="0.2">
      <c r="A519" s="16" t="s">
        <v>2822</v>
      </c>
      <c r="B519" s="45">
        <v>41</v>
      </c>
      <c r="C519" s="45">
        <v>37</v>
      </c>
      <c r="D519" s="56">
        <v>0.90200000000000002</v>
      </c>
      <c r="E519" s="45">
        <v>47</v>
      </c>
      <c r="F519" s="45">
        <v>43</v>
      </c>
      <c r="G519" s="53">
        <v>0.91500000000000004</v>
      </c>
      <c r="J519" s="5"/>
    </row>
    <row r="520" spans="1:10" x14ac:dyDescent="0.2">
      <c r="A520" s="16" t="s">
        <v>442</v>
      </c>
      <c r="B520" s="45">
        <v>41</v>
      </c>
      <c r="C520" s="45">
        <v>36</v>
      </c>
      <c r="D520" s="56">
        <v>0.878</v>
      </c>
      <c r="E520" s="45">
        <v>56</v>
      </c>
      <c r="F520" s="45">
        <v>47</v>
      </c>
      <c r="G520" s="53">
        <v>0.83899999999999997</v>
      </c>
      <c r="J520" s="5"/>
    </row>
    <row r="521" spans="1:10" x14ac:dyDescent="0.2">
      <c r="A521" s="16" t="s">
        <v>266</v>
      </c>
      <c r="B521" s="45">
        <v>41</v>
      </c>
      <c r="C521" s="45">
        <v>29</v>
      </c>
      <c r="D521" s="56">
        <v>0.70699999999999996</v>
      </c>
      <c r="E521" s="45">
        <v>48</v>
      </c>
      <c r="F521" s="45">
        <v>33</v>
      </c>
      <c r="G521" s="53">
        <v>0.68799999999999994</v>
      </c>
      <c r="J521" s="5"/>
    </row>
    <row r="522" spans="1:10" x14ac:dyDescent="0.2">
      <c r="A522" s="16" t="s">
        <v>23</v>
      </c>
      <c r="B522" s="45">
        <v>41</v>
      </c>
      <c r="C522" s="45">
        <v>23</v>
      </c>
      <c r="D522" s="56">
        <v>0.56100000000000005</v>
      </c>
      <c r="E522" s="45">
        <v>45</v>
      </c>
      <c r="F522" s="45">
        <v>24</v>
      </c>
      <c r="G522" s="53">
        <v>0.53300000000000003</v>
      </c>
      <c r="J522" s="5"/>
    </row>
    <row r="523" spans="1:10" x14ac:dyDescent="0.2">
      <c r="A523" s="16" t="s">
        <v>706</v>
      </c>
      <c r="B523" s="45">
        <v>41</v>
      </c>
      <c r="C523" s="45">
        <v>21</v>
      </c>
      <c r="D523" s="56">
        <v>0.51200000000000001</v>
      </c>
      <c r="E523" s="45">
        <v>55</v>
      </c>
      <c r="F523" s="45">
        <v>23</v>
      </c>
      <c r="G523" s="53">
        <v>0.41799999999999998</v>
      </c>
      <c r="J523" s="5"/>
    </row>
    <row r="524" spans="1:10" x14ac:dyDescent="0.2">
      <c r="A524" s="16" t="s">
        <v>2593</v>
      </c>
      <c r="B524" s="45">
        <v>41</v>
      </c>
      <c r="C524" s="45">
        <v>18</v>
      </c>
      <c r="D524" s="56">
        <v>0.439</v>
      </c>
      <c r="E524" s="45">
        <v>70</v>
      </c>
      <c r="F524" s="45">
        <v>40</v>
      </c>
      <c r="G524" s="53">
        <v>0.57099999999999995</v>
      </c>
      <c r="J524" s="5"/>
    </row>
    <row r="525" spans="1:10" x14ac:dyDescent="0.2">
      <c r="A525" s="16" t="s">
        <v>570</v>
      </c>
      <c r="B525" s="45">
        <v>41</v>
      </c>
      <c r="C525" s="45">
        <v>15</v>
      </c>
      <c r="D525" s="56">
        <v>0.36599999999999999</v>
      </c>
      <c r="E525" s="45">
        <v>108</v>
      </c>
      <c r="F525" s="45">
        <v>16</v>
      </c>
      <c r="G525" s="53">
        <v>0.14799999999999999</v>
      </c>
      <c r="J525" s="5"/>
    </row>
    <row r="526" spans="1:10" x14ac:dyDescent="0.2">
      <c r="A526" s="16" t="s">
        <v>354</v>
      </c>
      <c r="B526" s="45">
        <v>41</v>
      </c>
      <c r="C526" s="45">
        <v>11</v>
      </c>
      <c r="D526" s="56">
        <v>0.26800000000000002</v>
      </c>
      <c r="E526" s="45">
        <v>49</v>
      </c>
      <c r="F526" s="45">
        <v>11</v>
      </c>
      <c r="G526" s="53">
        <v>0.224</v>
      </c>
      <c r="J526" s="5"/>
    </row>
    <row r="527" spans="1:10" x14ac:dyDescent="0.2">
      <c r="A527" s="16" t="s">
        <v>2148</v>
      </c>
      <c r="B527" s="45">
        <v>41</v>
      </c>
      <c r="C527" s="45">
        <v>11</v>
      </c>
      <c r="D527" s="56">
        <v>0.26800000000000002</v>
      </c>
      <c r="E527" s="45">
        <v>41</v>
      </c>
      <c r="F527" s="45">
        <v>11</v>
      </c>
      <c r="G527" s="53">
        <v>0.26800000000000002</v>
      </c>
      <c r="J527" s="5"/>
    </row>
    <row r="528" spans="1:10" x14ac:dyDescent="0.2">
      <c r="A528" s="16" t="s">
        <v>681</v>
      </c>
      <c r="B528" s="45">
        <v>41</v>
      </c>
      <c r="C528" s="45">
        <v>11</v>
      </c>
      <c r="D528" s="56">
        <v>0.26800000000000002</v>
      </c>
      <c r="E528" s="45">
        <v>42</v>
      </c>
      <c r="F528" s="45">
        <v>11</v>
      </c>
      <c r="G528" s="53">
        <v>0.26200000000000001</v>
      </c>
      <c r="J528" s="5"/>
    </row>
    <row r="529" spans="1:10" x14ac:dyDescent="0.2">
      <c r="A529" s="16" t="s">
        <v>1759</v>
      </c>
      <c r="B529" s="45">
        <v>41</v>
      </c>
      <c r="C529" s="45">
        <v>8</v>
      </c>
      <c r="D529" s="56">
        <v>0.19500000000000001</v>
      </c>
      <c r="E529" s="45">
        <v>46</v>
      </c>
      <c r="F529" s="45">
        <v>8</v>
      </c>
      <c r="G529" s="53">
        <v>0.17399999999999999</v>
      </c>
      <c r="J529" s="5"/>
    </row>
    <row r="530" spans="1:10" x14ac:dyDescent="0.2">
      <c r="A530" s="16" t="s">
        <v>3421</v>
      </c>
      <c r="B530" s="45">
        <v>41</v>
      </c>
      <c r="C530" s="45">
        <v>0</v>
      </c>
      <c r="D530" s="56" t="s">
        <v>3340</v>
      </c>
      <c r="E530" s="45">
        <v>41</v>
      </c>
      <c r="F530" s="45">
        <v>0</v>
      </c>
      <c r="G530" s="45" t="s">
        <v>3340</v>
      </c>
      <c r="J530" s="5"/>
    </row>
    <row r="531" spans="1:10" x14ac:dyDescent="0.2">
      <c r="A531" s="16" t="s">
        <v>2527</v>
      </c>
      <c r="B531" s="45">
        <v>41</v>
      </c>
      <c r="C531" s="45">
        <v>0</v>
      </c>
      <c r="D531" s="56" t="s">
        <v>3340</v>
      </c>
      <c r="E531" s="45">
        <v>41</v>
      </c>
      <c r="F531" s="45">
        <v>0</v>
      </c>
      <c r="G531" s="45" t="s">
        <v>3340</v>
      </c>
      <c r="J531" s="5"/>
    </row>
    <row r="532" spans="1:10" x14ac:dyDescent="0.2">
      <c r="A532" s="16" t="s">
        <v>439</v>
      </c>
      <c r="B532" s="45">
        <v>40</v>
      </c>
      <c r="C532" s="45">
        <v>49</v>
      </c>
      <c r="D532" s="56">
        <v>1.2250000000000001</v>
      </c>
      <c r="E532" s="45">
        <v>40</v>
      </c>
      <c r="F532" s="45">
        <v>49</v>
      </c>
      <c r="G532" s="53">
        <v>1.2250000000000001</v>
      </c>
      <c r="J532" s="5"/>
    </row>
    <row r="533" spans="1:10" x14ac:dyDescent="0.2">
      <c r="A533" s="16" t="s">
        <v>349</v>
      </c>
      <c r="B533" s="45">
        <v>40</v>
      </c>
      <c r="C533" s="45">
        <v>44</v>
      </c>
      <c r="D533" s="56">
        <v>1.1000000000000001</v>
      </c>
      <c r="E533" s="45">
        <v>44</v>
      </c>
      <c r="F533" s="45">
        <v>44</v>
      </c>
      <c r="G533" s="53">
        <v>1</v>
      </c>
      <c r="J533" s="5"/>
    </row>
    <row r="534" spans="1:10" x14ac:dyDescent="0.2">
      <c r="A534" s="16" t="s">
        <v>227</v>
      </c>
      <c r="B534" s="45">
        <v>40</v>
      </c>
      <c r="C534" s="45">
        <v>36</v>
      </c>
      <c r="D534" s="56">
        <v>0.9</v>
      </c>
      <c r="E534" s="45">
        <v>43</v>
      </c>
      <c r="F534" s="45">
        <v>39</v>
      </c>
      <c r="G534" s="53">
        <v>0.90700000000000003</v>
      </c>
      <c r="J534" s="5"/>
    </row>
    <row r="535" spans="1:10" x14ac:dyDescent="0.2">
      <c r="A535" s="16" t="s">
        <v>2158</v>
      </c>
      <c r="B535" s="45">
        <v>40</v>
      </c>
      <c r="C535" s="45">
        <v>34</v>
      </c>
      <c r="D535" s="56">
        <v>0.85</v>
      </c>
      <c r="E535" s="45">
        <v>40</v>
      </c>
      <c r="F535" s="45">
        <v>34</v>
      </c>
      <c r="G535" s="53">
        <v>0.85</v>
      </c>
      <c r="J535" s="5"/>
    </row>
    <row r="536" spans="1:10" x14ac:dyDescent="0.2">
      <c r="A536" s="16" t="s">
        <v>3422</v>
      </c>
      <c r="B536" s="45">
        <v>40</v>
      </c>
      <c r="C536" s="45">
        <v>31</v>
      </c>
      <c r="D536" s="56">
        <v>0.77500000000000002</v>
      </c>
      <c r="E536" s="45">
        <v>40</v>
      </c>
      <c r="F536" s="45">
        <v>31</v>
      </c>
      <c r="G536" s="53">
        <v>0.77500000000000002</v>
      </c>
      <c r="J536" s="5"/>
    </row>
    <row r="537" spans="1:10" x14ac:dyDescent="0.2">
      <c r="A537" s="16" t="s">
        <v>3423</v>
      </c>
      <c r="B537" s="45">
        <v>40</v>
      </c>
      <c r="C537" s="45">
        <v>30</v>
      </c>
      <c r="D537" s="56">
        <v>0.75</v>
      </c>
      <c r="E537" s="45">
        <v>40</v>
      </c>
      <c r="F537" s="45">
        <v>30</v>
      </c>
      <c r="G537" s="53">
        <v>0.75</v>
      </c>
      <c r="J537" s="5"/>
    </row>
    <row r="538" spans="1:10" x14ac:dyDescent="0.2">
      <c r="A538" s="16" t="s">
        <v>3011</v>
      </c>
      <c r="B538" s="45">
        <v>40</v>
      </c>
      <c r="C538" s="45">
        <v>27</v>
      </c>
      <c r="D538" s="56">
        <v>0.67500000000000004</v>
      </c>
      <c r="E538" s="45">
        <v>40</v>
      </c>
      <c r="F538" s="45">
        <v>27</v>
      </c>
      <c r="G538" s="53">
        <v>0.67500000000000004</v>
      </c>
      <c r="J538" s="5"/>
    </row>
    <row r="539" spans="1:10" x14ac:dyDescent="0.2">
      <c r="A539" s="16" t="s">
        <v>3424</v>
      </c>
      <c r="B539" s="45">
        <v>40</v>
      </c>
      <c r="C539" s="45">
        <v>22</v>
      </c>
      <c r="D539" s="56">
        <v>0.55000000000000004</v>
      </c>
      <c r="E539" s="45">
        <v>41</v>
      </c>
      <c r="F539" s="45">
        <v>25</v>
      </c>
      <c r="G539" s="53">
        <v>0.61</v>
      </c>
      <c r="J539" s="5"/>
    </row>
    <row r="540" spans="1:10" x14ac:dyDescent="0.2">
      <c r="A540" s="16" t="s">
        <v>3425</v>
      </c>
      <c r="B540" s="45">
        <v>40</v>
      </c>
      <c r="C540" s="45">
        <v>22</v>
      </c>
      <c r="D540" s="56">
        <v>0.55000000000000004</v>
      </c>
      <c r="E540" s="45">
        <v>40</v>
      </c>
      <c r="F540" s="45">
        <v>22</v>
      </c>
      <c r="G540" s="53">
        <v>0.55000000000000004</v>
      </c>
      <c r="J540" s="5"/>
    </row>
    <row r="541" spans="1:10" x14ac:dyDescent="0.2">
      <c r="A541" s="16" t="s">
        <v>2441</v>
      </c>
      <c r="B541" s="45">
        <v>40</v>
      </c>
      <c r="C541" s="45">
        <v>15</v>
      </c>
      <c r="D541" s="56">
        <v>0.375</v>
      </c>
      <c r="E541" s="45">
        <v>44</v>
      </c>
      <c r="F541" s="45">
        <v>16</v>
      </c>
      <c r="G541" s="53">
        <v>0.36399999999999999</v>
      </c>
      <c r="J541" s="5"/>
    </row>
    <row r="542" spans="1:10" x14ac:dyDescent="0.2">
      <c r="A542" s="16" t="s">
        <v>315</v>
      </c>
      <c r="B542" s="45">
        <v>40</v>
      </c>
      <c r="C542" s="45">
        <v>13</v>
      </c>
      <c r="D542" s="56">
        <v>0.32500000000000001</v>
      </c>
      <c r="E542" s="45">
        <v>74</v>
      </c>
      <c r="F542" s="45">
        <v>13</v>
      </c>
      <c r="G542" s="53">
        <v>0.17599999999999999</v>
      </c>
      <c r="J542" s="5"/>
    </row>
    <row r="543" spans="1:10" x14ac:dyDescent="0.2">
      <c r="A543" s="16" t="s">
        <v>307</v>
      </c>
      <c r="B543" s="45">
        <v>40</v>
      </c>
      <c r="C543" s="45">
        <v>12</v>
      </c>
      <c r="D543" s="56">
        <v>0.3</v>
      </c>
      <c r="E543" s="45">
        <v>46</v>
      </c>
      <c r="F543" s="45">
        <v>29</v>
      </c>
      <c r="G543" s="53">
        <v>0.63</v>
      </c>
      <c r="J543" s="5"/>
    </row>
    <row r="544" spans="1:10" x14ac:dyDescent="0.2">
      <c r="A544" s="16" t="s">
        <v>534</v>
      </c>
      <c r="B544" s="45">
        <v>40</v>
      </c>
      <c r="C544" s="45">
        <v>9</v>
      </c>
      <c r="D544" s="56">
        <v>0.22500000000000001</v>
      </c>
      <c r="E544" s="45">
        <v>56</v>
      </c>
      <c r="F544" s="45">
        <v>10</v>
      </c>
      <c r="G544" s="53">
        <v>0.17899999999999999</v>
      </c>
      <c r="J544" s="5"/>
    </row>
    <row r="545" spans="1:10" x14ac:dyDescent="0.2">
      <c r="A545" s="16" t="s">
        <v>1870</v>
      </c>
      <c r="B545" s="45">
        <v>40</v>
      </c>
      <c r="C545" s="45">
        <v>8</v>
      </c>
      <c r="D545" s="56">
        <v>0.2</v>
      </c>
      <c r="E545" s="45">
        <v>40</v>
      </c>
      <c r="F545" s="45">
        <v>8</v>
      </c>
      <c r="G545" s="53">
        <v>0.2</v>
      </c>
      <c r="J545" s="5"/>
    </row>
    <row r="546" spans="1:10" x14ac:dyDescent="0.2">
      <c r="A546" s="16" t="s">
        <v>3426</v>
      </c>
      <c r="B546" s="45">
        <v>40</v>
      </c>
      <c r="C546" s="45">
        <v>2</v>
      </c>
      <c r="D546" s="56">
        <v>0.05</v>
      </c>
      <c r="E546" s="45">
        <v>40</v>
      </c>
      <c r="F546" s="45">
        <v>2</v>
      </c>
      <c r="G546" s="53">
        <v>0.05</v>
      </c>
      <c r="J546" s="5"/>
    </row>
    <row r="547" spans="1:10" x14ac:dyDescent="0.2">
      <c r="A547" s="16" t="s">
        <v>2401</v>
      </c>
      <c r="B547" s="45">
        <v>40</v>
      </c>
      <c r="C547" s="45">
        <v>1</v>
      </c>
      <c r="D547" s="56">
        <v>2.5000000000000001E-2</v>
      </c>
      <c r="E547" s="45">
        <v>284</v>
      </c>
      <c r="F547" s="45">
        <v>1</v>
      </c>
      <c r="G547" s="53">
        <v>4.0000000000000001E-3</v>
      </c>
      <c r="J547" s="5"/>
    </row>
    <row r="548" spans="1:10" x14ac:dyDescent="0.2">
      <c r="A548" s="16" t="s">
        <v>1532</v>
      </c>
      <c r="B548" s="45">
        <v>40</v>
      </c>
      <c r="C548" s="45">
        <v>0</v>
      </c>
      <c r="D548" s="56" t="s">
        <v>3340</v>
      </c>
      <c r="E548" s="45">
        <v>40</v>
      </c>
      <c r="F548" s="45">
        <v>0</v>
      </c>
      <c r="G548" s="45" t="s">
        <v>3340</v>
      </c>
      <c r="J548" s="5"/>
    </row>
    <row r="549" spans="1:10" x14ac:dyDescent="0.2">
      <c r="A549" s="16" t="s">
        <v>1821</v>
      </c>
      <c r="B549" s="45">
        <v>40</v>
      </c>
      <c r="C549" s="45">
        <v>0</v>
      </c>
      <c r="D549" s="56" t="s">
        <v>3340</v>
      </c>
      <c r="E549" s="45">
        <v>40</v>
      </c>
      <c r="F549" s="45">
        <v>0</v>
      </c>
      <c r="G549" s="45" t="s">
        <v>3340</v>
      </c>
      <c r="J549" s="5"/>
    </row>
    <row r="550" spans="1:10" x14ac:dyDescent="0.2">
      <c r="A550" s="16" t="s">
        <v>3427</v>
      </c>
      <c r="B550" s="45">
        <v>40</v>
      </c>
      <c r="C550" s="45">
        <v>0</v>
      </c>
      <c r="D550" s="56" t="s">
        <v>3340</v>
      </c>
      <c r="E550" s="45">
        <v>40</v>
      </c>
      <c r="F550" s="45">
        <v>0</v>
      </c>
      <c r="G550" s="45" t="s">
        <v>3340</v>
      </c>
      <c r="J550" s="5"/>
    </row>
    <row r="551" spans="1:10" x14ac:dyDescent="0.2">
      <c r="A551" s="16" t="s">
        <v>2863</v>
      </c>
      <c r="B551" s="45">
        <v>40</v>
      </c>
      <c r="C551" s="45">
        <v>0</v>
      </c>
      <c r="D551" s="56" t="s">
        <v>3340</v>
      </c>
      <c r="E551" s="45">
        <v>316</v>
      </c>
      <c r="F551" s="45">
        <v>0</v>
      </c>
      <c r="G551" s="45" t="s">
        <v>3340</v>
      </c>
      <c r="J551" s="5"/>
    </row>
    <row r="552" spans="1:10" x14ac:dyDescent="0.2">
      <c r="A552" s="16" t="s">
        <v>471</v>
      </c>
      <c r="B552" s="45">
        <v>39</v>
      </c>
      <c r="C552" s="45">
        <v>39</v>
      </c>
      <c r="D552" s="56">
        <v>1</v>
      </c>
      <c r="E552" s="45">
        <v>52</v>
      </c>
      <c r="F552" s="45">
        <v>48</v>
      </c>
      <c r="G552" s="53">
        <v>0.92300000000000004</v>
      </c>
      <c r="J552" s="5"/>
    </row>
    <row r="553" spans="1:10" x14ac:dyDescent="0.2">
      <c r="A553" s="16" t="s">
        <v>3428</v>
      </c>
      <c r="B553" s="45">
        <v>39</v>
      </c>
      <c r="C553" s="45">
        <v>37</v>
      </c>
      <c r="D553" s="56">
        <v>0.94899999999999995</v>
      </c>
      <c r="E553" s="45">
        <v>39</v>
      </c>
      <c r="F553" s="45">
        <v>37</v>
      </c>
      <c r="G553" s="53">
        <v>0.94899999999999995</v>
      </c>
      <c r="J553" s="5"/>
    </row>
    <row r="554" spans="1:10" x14ac:dyDescent="0.2">
      <c r="A554" s="16" t="s">
        <v>2792</v>
      </c>
      <c r="B554" s="45">
        <v>39</v>
      </c>
      <c r="C554" s="45">
        <v>34</v>
      </c>
      <c r="D554" s="56">
        <v>0.872</v>
      </c>
      <c r="E554" s="45">
        <v>39</v>
      </c>
      <c r="F554" s="45">
        <v>34</v>
      </c>
      <c r="G554" s="53">
        <v>0.872</v>
      </c>
      <c r="J554" s="5"/>
    </row>
    <row r="555" spans="1:10" x14ac:dyDescent="0.2">
      <c r="A555" s="16" t="s">
        <v>3178</v>
      </c>
      <c r="B555" s="45">
        <v>39</v>
      </c>
      <c r="C555" s="45">
        <v>32</v>
      </c>
      <c r="D555" s="56">
        <v>0.82099999999999995</v>
      </c>
      <c r="E555" s="45">
        <v>39</v>
      </c>
      <c r="F555" s="45">
        <v>32</v>
      </c>
      <c r="G555" s="53">
        <v>0.82099999999999995</v>
      </c>
      <c r="J555" s="5"/>
    </row>
    <row r="556" spans="1:10" x14ac:dyDescent="0.2">
      <c r="A556" s="16" t="s">
        <v>521</v>
      </c>
      <c r="B556" s="45">
        <v>39</v>
      </c>
      <c r="C556" s="45">
        <v>31</v>
      </c>
      <c r="D556" s="56">
        <v>0.79500000000000004</v>
      </c>
      <c r="E556" s="45">
        <v>39</v>
      </c>
      <c r="F556" s="45">
        <v>31</v>
      </c>
      <c r="G556" s="53">
        <v>0.79500000000000004</v>
      </c>
      <c r="J556" s="5"/>
    </row>
    <row r="557" spans="1:10" x14ac:dyDescent="0.2">
      <c r="A557" s="16" t="s">
        <v>1014</v>
      </c>
      <c r="B557" s="45">
        <v>39</v>
      </c>
      <c r="C557" s="45">
        <v>29</v>
      </c>
      <c r="D557" s="56">
        <v>0.74399999999999999</v>
      </c>
      <c r="E557" s="45">
        <v>72</v>
      </c>
      <c r="F557" s="45">
        <v>50</v>
      </c>
      <c r="G557" s="53">
        <v>0.69399999999999995</v>
      </c>
      <c r="J557" s="5"/>
    </row>
    <row r="558" spans="1:10" x14ac:dyDescent="0.2">
      <c r="A558" s="16" t="s">
        <v>332</v>
      </c>
      <c r="B558" s="45">
        <v>39</v>
      </c>
      <c r="C558" s="45">
        <v>28</v>
      </c>
      <c r="D558" s="56">
        <v>0.71799999999999997</v>
      </c>
      <c r="E558" s="45">
        <v>60</v>
      </c>
      <c r="F558" s="45">
        <v>44</v>
      </c>
      <c r="G558" s="53">
        <v>0.73299999999999998</v>
      </c>
      <c r="J558" s="5"/>
    </row>
    <row r="559" spans="1:10" x14ac:dyDescent="0.2">
      <c r="A559" s="16" t="s">
        <v>3429</v>
      </c>
      <c r="B559" s="45">
        <v>39</v>
      </c>
      <c r="C559" s="45">
        <v>25</v>
      </c>
      <c r="D559" s="56">
        <v>0.64100000000000001</v>
      </c>
      <c r="E559" s="45">
        <v>40</v>
      </c>
      <c r="F559" s="45">
        <v>25</v>
      </c>
      <c r="G559" s="53">
        <v>0.625</v>
      </c>
      <c r="J559" s="5"/>
    </row>
    <row r="560" spans="1:10" x14ac:dyDescent="0.2">
      <c r="A560" s="16" t="s">
        <v>529</v>
      </c>
      <c r="B560" s="45">
        <v>39</v>
      </c>
      <c r="C560" s="45">
        <v>23</v>
      </c>
      <c r="D560" s="56">
        <v>0.59</v>
      </c>
      <c r="E560" s="45">
        <v>51</v>
      </c>
      <c r="F560" s="45">
        <v>30</v>
      </c>
      <c r="G560" s="53">
        <v>0.58799999999999997</v>
      </c>
      <c r="J560" s="5"/>
    </row>
    <row r="561" spans="1:10" x14ac:dyDescent="0.2">
      <c r="A561" s="16" t="s">
        <v>2051</v>
      </c>
      <c r="B561" s="45">
        <v>39</v>
      </c>
      <c r="C561" s="45">
        <v>22</v>
      </c>
      <c r="D561" s="56">
        <v>0.56399999999999995</v>
      </c>
      <c r="E561" s="45">
        <v>39</v>
      </c>
      <c r="F561" s="45">
        <v>22</v>
      </c>
      <c r="G561" s="53">
        <v>0.56399999999999995</v>
      </c>
      <c r="J561" s="5"/>
    </row>
    <row r="562" spans="1:10" x14ac:dyDescent="0.2">
      <c r="A562" s="16" t="s">
        <v>2951</v>
      </c>
      <c r="B562" s="45">
        <v>39</v>
      </c>
      <c r="C562" s="45">
        <v>13</v>
      </c>
      <c r="D562" s="56">
        <v>0.33300000000000002</v>
      </c>
      <c r="E562" s="45">
        <v>39</v>
      </c>
      <c r="F562" s="45">
        <v>13</v>
      </c>
      <c r="G562" s="53">
        <v>0.33300000000000002</v>
      </c>
      <c r="J562" s="5"/>
    </row>
    <row r="563" spans="1:10" x14ac:dyDescent="0.2">
      <c r="A563" s="16" t="s">
        <v>151</v>
      </c>
      <c r="B563" s="45">
        <v>39</v>
      </c>
      <c r="C563" s="45">
        <v>13</v>
      </c>
      <c r="D563" s="56">
        <v>0.33300000000000002</v>
      </c>
      <c r="E563" s="45">
        <v>75</v>
      </c>
      <c r="F563" s="45">
        <v>15</v>
      </c>
      <c r="G563" s="53">
        <v>0.2</v>
      </c>
      <c r="J563" s="5"/>
    </row>
    <row r="564" spans="1:10" x14ac:dyDescent="0.2">
      <c r="A564" s="16" t="s">
        <v>798</v>
      </c>
      <c r="B564" s="45">
        <v>39</v>
      </c>
      <c r="C564" s="45">
        <v>8</v>
      </c>
      <c r="D564" s="56">
        <v>0.20499999999999999</v>
      </c>
      <c r="E564" s="45">
        <v>40</v>
      </c>
      <c r="F564" s="45">
        <v>8</v>
      </c>
      <c r="G564" s="53">
        <v>0.2</v>
      </c>
      <c r="J564" s="5"/>
    </row>
    <row r="565" spans="1:10" x14ac:dyDescent="0.2">
      <c r="A565" s="16" t="s">
        <v>586</v>
      </c>
      <c r="B565" s="45">
        <v>39</v>
      </c>
      <c r="C565" s="45">
        <v>8</v>
      </c>
      <c r="D565" s="56">
        <v>0.20499999999999999</v>
      </c>
      <c r="E565" s="45">
        <v>111</v>
      </c>
      <c r="F565" s="45">
        <v>11</v>
      </c>
      <c r="G565" s="53">
        <v>9.9000000000000005E-2</v>
      </c>
      <c r="J565" s="5"/>
    </row>
    <row r="566" spans="1:10" x14ac:dyDescent="0.2">
      <c r="A566" s="16" t="s">
        <v>3430</v>
      </c>
      <c r="B566" s="45">
        <v>39</v>
      </c>
      <c r="C566" s="45">
        <v>2</v>
      </c>
      <c r="D566" s="56">
        <v>5.0999999999999997E-2</v>
      </c>
      <c r="E566" s="45">
        <v>39</v>
      </c>
      <c r="F566" s="45">
        <v>2</v>
      </c>
      <c r="G566" s="53">
        <v>5.0999999999999997E-2</v>
      </c>
      <c r="J566" s="5"/>
    </row>
    <row r="567" spans="1:10" x14ac:dyDescent="0.2">
      <c r="A567" s="16" t="s">
        <v>3431</v>
      </c>
      <c r="B567" s="45">
        <v>39</v>
      </c>
      <c r="C567" s="45">
        <v>1</v>
      </c>
      <c r="D567" s="56">
        <v>2.5999999999999999E-2</v>
      </c>
      <c r="E567" s="45">
        <v>324</v>
      </c>
      <c r="F567" s="45">
        <v>1</v>
      </c>
      <c r="G567" s="53">
        <v>3.0000000000000001E-3</v>
      </c>
      <c r="J567" s="5"/>
    </row>
    <row r="568" spans="1:10" x14ac:dyDescent="0.2">
      <c r="A568" s="16" t="s">
        <v>3432</v>
      </c>
      <c r="B568" s="45">
        <v>39</v>
      </c>
      <c r="C568" s="45">
        <v>0</v>
      </c>
      <c r="D568" s="56" t="s">
        <v>3340</v>
      </c>
      <c r="E568" s="45">
        <v>39</v>
      </c>
      <c r="F568" s="45">
        <v>0</v>
      </c>
      <c r="G568" s="45" t="s">
        <v>3340</v>
      </c>
      <c r="J568" s="5"/>
    </row>
    <row r="569" spans="1:10" x14ac:dyDescent="0.2">
      <c r="A569" s="16" t="s">
        <v>2753</v>
      </c>
      <c r="B569" s="45">
        <v>39</v>
      </c>
      <c r="C569" s="45">
        <v>0</v>
      </c>
      <c r="D569" s="56" t="s">
        <v>3340</v>
      </c>
      <c r="E569" s="45">
        <v>39</v>
      </c>
      <c r="F569" s="45">
        <v>0</v>
      </c>
      <c r="G569" s="45" t="s">
        <v>3340</v>
      </c>
      <c r="J569" s="5"/>
    </row>
    <row r="570" spans="1:10" x14ac:dyDescent="0.2">
      <c r="A570" s="16" t="s">
        <v>3433</v>
      </c>
      <c r="B570" s="45">
        <v>39</v>
      </c>
      <c r="C570" s="45">
        <v>0</v>
      </c>
      <c r="D570" s="56" t="s">
        <v>3340</v>
      </c>
      <c r="E570" s="45">
        <v>441</v>
      </c>
      <c r="F570" s="45">
        <v>0</v>
      </c>
      <c r="G570" s="45" t="s">
        <v>3340</v>
      </c>
      <c r="J570" s="5"/>
    </row>
    <row r="571" spans="1:10" x14ac:dyDescent="0.2">
      <c r="A571" s="16" t="s">
        <v>2878</v>
      </c>
      <c r="B571" s="45">
        <v>39</v>
      </c>
      <c r="C571" s="45">
        <v>0</v>
      </c>
      <c r="D571" s="56" t="s">
        <v>3340</v>
      </c>
      <c r="E571" s="45">
        <v>582</v>
      </c>
      <c r="F571" s="45">
        <v>0</v>
      </c>
      <c r="G571" s="45" t="s">
        <v>3340</v>
      </c>
      <c r="J571" s="5"/>
    </row>
    <row r="572" spans="1:10" x14ac:dyDescent="0.2">
      <c r="A572" s="16" t="s">
        <v>562</v>
      </c>
      <c r="B572" s="45">
        <v>38</v>
      </c>
      <c r="C572" s="45">
        <v>42</v>
      </c>
      <c r="D572" s="56">
        <v>1.105</v>
      </c>
      <c r="E572" s="45">
        <v>88</v>
      </c>
      <c r="F572" s="45">
        <v>99</v>
      </c>
      <c r="G572" s="53">
        <v>1.125</v>
      </c>
      <c r="J572" s="5"/>
    </row>
    <row r="573" spans="1:10" x14ac:dyDescent="0.2">
      <c r="A573" s="16" t="s">
        <v>2783</v>
      </c>
      <c r="B573" s="45">
        <v>38</v>
      </c>
      <c r="C573" s="45">
        <v>34</v>
      </c>
      <c r="D573" s="56">
        <v>0.89500000000000002</v>
      </c>
      <c r="E573" s="45">
        <v>38</v>
      </c>
      <c r="F573" s="45">
        <v>34</v>
      </c>
      <c r="G573" s="53">
        <v>0.89500000000000002</v>
      </c>
      <c r="J573" s="5"/>
    </row>
    <row r="574" spans="1:10" x14ac:dyDescent="0.2">
      <c r="A574" s="16" t="s">
        <v>3434</v>
      </c>
      <c r="B574" s="45">
        <v>38</v>
      </c>
      <c r="C574" s="45">
        <v>34</v>
      </c>
      <c r="D574" s="56">
        <v>0.89500000000000002</v>
      </c>
      <c r="E574" s="45">
        <v>38</v>
      </c>
      <c r="F574" s="45">
        <v>34</v>
      </c>
      <c r="G574" s="53">
        <v>0.89500000000000002</v>
      </c>
      <c r="J574" s="5"/>
    </row>
    <row r="575" spans="1:10" x14ac:dyDescent="0.2">
      <c r="A575" s="16" t="s">
        <v>2795</v>
      </c>
      <c r="B575" s="45">
        <v>38</v>
      </c>
      <c r="C575" s="45">
        <v>28</v>
      </c>
      <c r="D575" s="56">
        <v>0.73699999999999999</v>
      </c>
      <c r="E575" s="45">
        <v>38</v>
      </c>
      <c r="F575" s="45">
        <v>28</v>
      </c>
      <c r="G575" s="53">
        <v>0.73699999999999999</v>
      </c>
      <c r="J575" s="5"/>
    </row>
    <row r="576" spans="1:10" x14ac:dyDescent="0.2">
      <c r="A576" s="16" t="s">
        <v>256</v>
      </c>
      <c r="B576" s="45">
        <v>38</v>
      </c>
      <c r="C576" s="45">
        <v>26</v>
      </c>
      <c r="D576" s="56">
        <v>0.68400000000000005</v>
      </c>
      <c r="E576" s="45">
        <v>51</v>
      </c>
      <c r="F576" s="45">
        <v>30</v>
      </c>
      <c r="G576" s="53">
        <v>0.58799999999999997</v>
      </c>
      <c r="J576" s="5"/>
    </row>
    <row r="577" spans="1:10" x14ac:dyDescent="0.2">
      <c r="A577" s="16" t="s">
        <v>223</v>
      </c>
      <c r="B577" s="45">
        <v>38</v>
      </c>
      <c r="C577" s="45">
        <v>21</v>
      </c>
      <c r="D577" s="56">
        <v>0.55300000000000005</v>
      </c>
      <c r="E577" s="45">
        <v>93</v>
      </c>
      <c r="F577" s="45">
        <v>68</v>
      </c>
      <c r="G577" s="53">
        <v>0.73099999999999998</v>
      </c>
      <c r="J577" s="5"/>
    </row>
    <row r="578" spans="1:10" x14ac:dyDescent="0.2">
      <c r="A578" s="16" t="s">
        <v>624</v>
      </c>
      <c r="B578" s="45">
        <v>38</v>
      </c>
      <c r="C578" s="45">
        <v>19</v>
      </c>
      <c r="D578" s="56">
        <v>0.5</v>
      </c>
      <c r="E578" s="45">
        <v>39</v>
      </c>
      <c r="F578" s="45">
        <v>19</v>
      </c>
      <c r="G578" s="53">
        <v>0.48699999999999999</v>
      </c>
      <c r="J578" s="5"/>
    </row>
    <row r="579" spans="1:10" x14ac:dyDescent="0.2">
      <c r="A579" s="16" t="s">
        <v>2343</v>
      </c>
      <c r="B579" s="45">
        <v>38</v>
      </c>
      <c r="C579" s="45">
        <v>14</v>
      </c>
      <c r="D579" s="56">
        <v>0.36799999999999999</v>
      </c>
      <c r="E579" s="45">
        <v>51</v>
      </c>
      <c r="F579" s="45">
        <v>14</v>
      </c>
      <c r="G579" s="53">
        <v>0.27500000000000002</v>
      </c>
      <c r="J579" s="5"/>
    </row>
    <row r="580" spans="1:10" x14ac:dyDescent="0.2">
      <c r="A580" s="16" t="s">
        <v>3435</v>
      </c>
      <c r="B580" s="45">
        <v>38</v>
      </c>
      <c r="C580" s="45">
        <v>8</v>
      </c>
      <c r="D580" s="56">
        <v>0.21099999999999999</v>
      </c>
      <c r="E580" s="45">
        <v>38</v>
      </c>
      <c r="F580" s="45">
        <v>8</v>
      </c>
      <c r="G580" s="53">
        <v>0.21099999999999999</v>
      </c>
      <c r="J580" s="5"/>
    </row>
    <row r="581" spans="1:10" x14ac:dyDescent="0.2">
      <c r="A581" s="16" t="s">
        <v>463</v>
      </c>
      <c r="B581" s="45">
        <v>38</v>
      </c>
      <c r="C581" s="45">
        <v>7</v>
      </c>
      <c r="D581" s="56">
        <v>0.184</v>
      </c>
      <c r="E581" s="45">
        <v>117</v>
      </c>
      <c r="F581" s="45">
        <v>14</v>
      </c>
      <c r="G581" s="53">
        <v>0.12</v>
      </c>
      <c r="J581" s="5"/>
    </row>
    <row r="582" spans="1:10" x14ac:dyDescent="0.2">
      <c r="A582" s="16" t="s">
        <v>334</v>
      </c>
      <c r="B582" s="45">
        <v>38</v>
      </c>
      <c r="C582" s="45">
        <v>7</v>
      </c>
      <c r="D582" s="56">
        <v>0.184</v>
      </c>
      <c r="E582" s="45">
        <v>59</v>
      </c>
      <c r="F582" s="45">
        <v>7</v>
      </c>
      <c r="G582" s="53">
        <v>0.11899999999999999</v>
      </c>
      <c r="J582" s="5"/>
    </row>
    <row r="583" spans="1:10" x14ac:dyDescent="0.2">
      <c r="A583" s="16" t="s">
        <v>3436</v>
      </c>
      <c r="B583" s="45">
        <v>38</v>
      </c>
      <c r="C583" s="45">
        <v>5</v>
      </c>
      <c r="D583" s="56">
        <v>0.13200000000000001</v>
      </c>
      <c r="E583" s="45">
        <v>233</v>
      </c>
      <c r="F583" s="45">
        <v>5</v>
      </c>
      <c r="G583" s="53">
        <v>2.1000000000000001E-2</v>
      </c>
      <c r="J583" s="5"/>
    </row>
    <row r="584" spans="1:10" x14ac:dyDescent="0.2">
      <c r="A584" s="16" t="s">
        <v>3437</v>
      </c>
      <c r="B584" s="45">
        <v>38</v>
      </c>
      <c r="C584" s="45">
        <v>0</v>
      </c>
      <c r="D584" s="56" t="s">
        <v>3340</v>
      </c>
      <c r="E584" s="45">
        <v>38</v>
      </c>
      <c r="F584" s="45">
        <v>0</v>
      </c>
      <c r="G584" s="45" t="s">
        <v>3340</v>
      </c>
      <c r="J584" s="5"/>
    </row>
    <row r="585" spans="1:10" x14ac:dyDescent="0.2">
      <c r="A585" s="16" t="s">
        <v>3438</v>
      </c>
      <c r="B585" s="45">
        <v>37</v>
      </c>
      <c r="C585" s="45">
        <v>58</v>
      </c>
      <c r="D585" s="56">
        <v>1.5680000000000001</v>
      </c>
      <c r="E585" s="45">
        <v>37</v>
      </c>
      <c r="F585" s="45">
        <v>58</v>
      </c>
      <c r="G585" s="53">
        <v>1.5680000000000001</v>
      </c>
      <c r="J585" s="5"/>
    </row>
    <row r="586" spans="1:10" x14ac:dyDescent="0.2">
      <c r="A586" s="16" t="s">
        <v>3200</v>
      </c>
      <c r="B586" s="45">
        <v>37</v>
      </c>
      <c r="C586" s="45">
        <v>49</v>
      </c>
      <c r="D586" s="56">
        <v>1.3240000000000001</v>
      </c>
      <c r="E586" s="45">
        <v>37</v>
      </c>
      <c r="F586" s="45">
        <v>49</v>
      </c>
      <c r="G586" s="53">
        <v>1.3240000000000001</v>
      </c>
      <c r="J586" s="5"/>
    </row>
    <row r="587" spans="1:10" x14ac:dyDescent="0.2">
      <c r="A587" s="16" t="s">
        <v>1057</v>
      </c>
      <c r="B587" s="45">
        <v>37</v>
      </c>
      <c r="C587" s="45">
        <v>46</v>
      </c>
      <c r="D587" s="56">
        <v>1.2430000000000001</v>
      </c>
      <c r="E587" s="45">
        <v>37</v>
      </c>
      <c r="F587" s="45">
        <v>46</v>
      </c>
      <c r="G587" s="53">
        <v>1.2430000000000001</v>
      </c>
      <c r="J587" s="5"/>
    </row>
    <row r="588" spans="1:10" x14ac:dyDescent="0.2">
      <c r="A588" s="16" t="s">
        <v>3439</v>
      </c>
      <c r="B588" s="45">
        <v>37</v>
      </c>
      <c r="C588" s="45">
        <v>46</v>
      </c>
      <c r="D588" s="56">
        <v>1.2430000000000001</v>
      </c>
      <c r="E588" s="45">
        <v>37</v>
      </c>
      <c r="F588" s="45">
        <v>46</v>
      </c>
      <c r="G588" s="53">
        <v>1.2430000000000001</v>
      </c>
      <c r="J588" s="5"/>
    </row>
    <row r="589" spans="1:10" x14ac:dyDescent="0.2">
      <c r="A589" s="16" t="s">
        <v>2500</v>
      </c>
      <c r="B589" s="45">
        <v>37</v>
      </c>
      <c r="C589" s="45">
        <v>44</v>
      </c>
      <c r="D589" s="56">
        <v>1.1890000000000001</v>
      </c>
      <c r="E589" s="45">
        <v>37</v>
      </c>
      <c r="F589" s="45">
        <v>44</v>
      </c>
      <c r="G589" s="53">
        <v>1.1890000000000001</v>
      </c>
      <c r="J589" s="5"/>
    </row>
    <row r="590" spans="1:10" x14ac:dyDescent="0.2">
      <c r="A590" s="16" t="s">
        <v>1494</v>
      </c>
      <c r="B590" s="45">
        <v>37</v>
      </c>
      <c r="C590" s="45">
        <v>39</v>
      </c>
      <c r="D590" s="56">
        <v>1.054</v>
      </c>
      <c r="E590" s="45">
        <v>37</v>
      </c>
      <c r="F590" s="45">
        <v>39</v>
      </c>
      <c r="G590" s="53">
        <v>1.054</v>
      </c>
      <c r="J590" s="5"/>
    </row>
    <row r="591" spans="1:10" x14ac:dyDescent="0.2">
      <c r="A591" s="16" t="s">
        <v>3440</v>
      </c>
      <c r="B591" s="45">
        <v>37</v>
      </c>
      <c r="C591" s="45">
        <v>36</v>
      </c>
      <c r="D591" s="56">
        <v>0.97299999999999998</v>
      </c>
      <c r="E591" s="45">
        <v>38</v>
      </c>
      <c r="F591" s="45">
        <v>36</v>
      </c>
      <c r="G591" s="53">
        <v>0.94699999999999995</v>
      </c>
      <c r="J591" s="5"/>
    </row>
    <row r="592" spans="1:10" x14ac:dyDescent="0.2">
      <c r="A592" s="16" t="s">
        <v>2153</v>
      </c>
      <c r="B592" s="45">
        <v>37</v>
      </c>
      <c r="C592" s="45">
        <v>32</v>
      </c>
      <c r="D592" s="56">
        <v>0.86499999999999999</v>
      </c>
      <c r="E592" s="45">
        <v>38</v>
      </c>
      <c r="F592" s="45">
        <v>32</v>
      </c>
      <c r="G592" s="53">
        <v>0.84199999999999997</v>
      </c>
      <c r="J592" s="5"/>
    </row>
    <row r="593" spans="1:10" x14ac:dyDescent="0.2">
      <c r="A593" s="16" t="s">
        <v>153</v>
      </c>
      <c r="B593" s="45">
        <v>37</v>
      </c>
      <c r="C593" s="45">
        <v>31</v>
      </c>
      <c r="D593" s="56">
        <v>0.83799999999999997</v>
      </c>
      <c r="E593" s="45">
        <v>61</v>
      </c>
      <c r="F593" s="45">
        <v>31</v>
      </c>
      <c r="G593" s="53">
        <v>0.50800000000000001</v>
      </c>
      <c r="J593" s="5"/>
    </row>
    <row r="594" spans="1:10" x14ac:dyDescent="0.2">
      <c r="A594" s="16" t="s">
        <v>1273</v>
      </c>
      <c r="B594" s="45">
        <v>37</v>
      </c>
      <c r="C594" s="45">
        <v>31</v>
      </c>
      <c r="D594" s="56">
        <v>0.83799999999999997</v>
      </c>
      <c r="E594" s="45">
        <v>72</v>
      </c>
      <c r="F594" s="45">
        <v>31</v>
      </c>
      <c r="G594" s="53">
        <v>0.43099999999999999</v>
      </c>
      <c r="J594" s="5"/>
    </row>
    <row r="595" spans="1:10" x14ac:dyDescent="0.2">
      <c r="A595" s="16" t="s">
        <v>3441</v>
      </c>
      <c r="B595" s="45">
        <v>37</v>
      </c>
      <c r="C595" s="45">
        <v>31</v>
      </c>
      <c r="D595" s="56">
        <v>0.83799999999999997</v>
      </c>
      <c r="E595" s="45">
        <v>37</v>
      </c>
      <c r="F595" s="45">
        <v>31</v>
      </c>
      <c r="G595" s="53">
        <v>0.83799999999999997</v>
      </c>
      <c r="J595" s="5"/>
    </row>
    <row r="596" spans="1:10" x14ac:dyDescent="0.2">
      <c r="A596" s="16" t="s">
        <v>670</v>
      </c>
      <c r="B596" s="45">
        <v>37</v>
      </c>
      <c r="C596" s="45">
        <v>29</v>
      </c>
      <c r="D596" s="56">
        <v>0.78400000000000003</v>
      </c>
      <c r="E596" s="45">
        <v>62</v>
      </c>
      <c r="F596" s="45">
        <v>45</v>
      </c>
      <c r="G596" s="53">
        <v>0.72599999999999998</v>
      </c>
      <c r="J596" s="5"/>
    </row>
    <row r="597" spans="1:10" x14ac:dyDescent="0.2">
      <c r="A597" s="16" t="s">
        <v>2259</v>
      </c>
      <c r="B597" s="45">
        <v>37</v>
      </c>
      <c r="C597" s="45">
        <v>28</v>
      </c>
      <c r="D597" s="56">
        <v>0.75700000000000001</v>
      </c>
      <c r="E597" s="45">
        <v>45</v>
      </c>
      <c r="F597" s="45">
        <v>36</v>
      </c>
      <c r="G597" s="53">
        <v>0.8</v>
      </c>
      <c r="J597" s="5"/>
    </row>
    <row r="598" spans="1:10" x14ac:dyDescent="0.2">
      <c r="A598" s="16" t="s">
        <v>310</v>
      </c>
      <c r="B598" s="45">
        <v>37</v>
      </c>
      <c r="C598" s="45">
        <v>22</v>
      </c>
      <c r="D598" s="56">
        <v>0.59499999999999997</v>
      </c>
      <c r="E598" s="45">
        <v>53</v>
      </c>
      <c r="F598" s="45">
        <v>22</v>
      </c>
      <c r="G598" s="53">
        <v>0.41499999999999998</v>
      </c>
      <c r="J598" s="5"/>
    </row>
    <row r="599" spans="1:10" x14ac:dyDescent="0.2">
      <c r="A599" s="16" t="s">
        <v>1215</v>
      </c>
      <c r="B599" s="45">
        <v>37</v>
      </c>
      <c r="C599" s="45">
        <v>21</v>
      </c>
      <c r="D599" s="56">
        <v>0.56799999999999995</v>
      </c>
      <c r="E599" s="45">
        <v>38</v>
      </c>
      <c r="F599" s="45">
        <v>22</v>
      </c>
      <c r="G599" s="53">
        <v>0.57899999999999996</v>
      </c>
      <c r="J599" s="5"/>
    </row>
    <row r="600" spans="1:10" x14ac:dyDescent="0.2">
      <c r="A600" s="16" t="s">
        <v>513</v>
      </c>
      <c r="B600" s="45">
        <v>37</v>
      </c>
      <c r="C600" s="45">
        <v>21</v>
      </c>
      <c r="D600" s="56">
        <v>0.56799999999999995</v>
      </c>
      <c r="E600" s="45">
        <v>46</v>
      </c>
      <c r="F600" s="45">
        <v>21</v>
      </c>
      <c r="G600" s="53">
        <v>0.45700000000000002</v>
      </c>
      <c r="J600" s="5"/>
    </row>
    <row r="601" spans="1:10" x14ac:dyDescent="0.2">
      <c r="A601" s="16" t="s">
        <v>290</v>
      </c>
      <c r="B601" s="45">
        <v>37</v>
      </c>
      <c r="C601" s="45">
        <v>14</v>
      </c>
      <c r="D601" s="56">
        <v>0.378</v>
      </c>
      <c r="E601" s="45">
        <v>50</v>
      </c>
      <c r="F601" s="45">
        <v>14</v>
      </c>
      <c r="G601" s="53">
        <v>0.28000000000000003</v>
      </c>
      <c r="J601" s="5"/>
    </row>
    <row r="602" spans="1:10" x14ac:dyDescent="0.2">
      <c r="A602" s="16" t="s">
        <v>527</v>
      </c>
      <c r="B602" s="45">
        <v>37</v>
      </c>
      <c r="C602" s="45">
        <v>11</v>
      </c>
      <c r="D602" s="56">
        <v>0.29699999999999999</v>
      </c>
      <c r="E602" s="45">
        <v>37</v>
      </c>
      <c r="F602" s="45">
        <v>11</v>
      </c>
      <c r="G602" s="53">
        <v>0.29699999999999999</v>
      </c>
      <c r="J602" s="5"/>
    </row>
    <row r="603" spans="1:10" x14ac:dyDescent="0.2">
      <c r="A603" s="16" t="s">
        <v>565</v>
      </c>
      <c r="B603" s="45">
        <v>37</v>
      </c>
      <c r="C603" s="45">
        <v>10</v>
      </c>
      <c r="D603" s="56">
        <v>0.27</v>
      </c>
      <c r="E603" s="45">
        <v>69</v>
      </c>
      <c r="F603" s="45">
        <v>10</v>
      </c>
      <c r="G603" s="53">
        <v>0.14499999999999999</v>
      </c>
      <c r="J603" s="5"/>
    </row>
    <row r="604" spans="1:10" x14ac:dyDescent="0.2">
      <c r="A604" s="16" t="s">
        <v>1010</v>
      </c>
      <c r="B604" s="45">
        <v>37</v>
      </c>
      <c r="C604" s="45">
        <v>9</v>
      </c>
      <c r="D604" s="56">
        <v>0.24299999999999999</v>
      </c>
      <c r="E604" s="45">
        <v>37</v>
      </c>
      <c r="F604" s="45">
        <v>9</v>
      </c>
      <c r="G604" s="53">
        <v>0.24299999999999999</v>
      </c>
      <c r="J604" s="5"/>
    </row>
    <row r="605" spans="1:10" x14ac:dyDescent="0.2">
      <c r="A605" s="16" t="s">
        <v>2433</v>
      </c>
      <c r="B605" s="45">
        <v>37</v>
      </c>
      <c r="C605" s="45">
        <v>7</v>
      </c>
      <c r="D605" s="56">
        <v>0.189</v>
      </c>
      <c r="E605" s="45">
        <v>71</v>
      </c>
      <c r="F605" s="45">
        <v>7</v>
      </c>
      <c r="G605" s="53">
        <v>9.9000000000000005E-2</v>
      </c>
      <c r="J605" s="5"/>
    </row>
    <row r="606" spans="1:10" x14ac:dyDescent="0.2">
      <c r="A606" s="16" t="s">
        <v>3442</v>
      </c>
      <c r="B606" s="45">
        <v>37</v>
      </c>
      <c r="C606" s="45">
        <v>7</v>
      </c>
      <c r="D606" s="56">
        <v>0.189</v>
      </c>
      <c r="E606" s="45">
        <v>37</v>
      </c>
      <c r="F606" s="45">
        <v>7</v>
      </c>
      <c r="G606" s="53">
        <v>0.189</v>
      </c>
      <c r="J606" s="5"/>
    </row>
    <row r="607" spans="1:10" x14ac:dyDescent="0.2">
      <c r="A607" s="16" t="s">
        <v>1916</v>
      </c>
      <c r="B607" s="45">
        <v>37</v>
      </c>
      <c r="C607" s="45">
        <v>5</v>
      </c>
      <c r="D607" s="56">
        <v>0.13500000000000001</v>
      </c>
      <c r="E607" s="45">
        <v>39</v>
      </c>
      <c r="F607" s="45">
        <v>5</v>
      </c>
      <c r="G607" s="53">
        <v>0.128</v>
      </c>
      <c r="J607" s="5"/>
    </row>
    <row r="608" spans="1:10" x14ac:dyDescent="0.2">
      <c r="A608" s="16" t="s">
        <v>3443</v>
      </c>
      <c r="B608" s="45">
        <v>37</v>
      </c>
      <c r="C608" s="45">
        <v>5</v>
      </c>
      <c r="D608" s="56">
        <v>0.13500000000000001</v>
      </c>
      <c r="E608" s="45">
        <v>37</v>
      </c>
      <c r="F608" s="45">
        <v>5</v>
      </c>
      <c r="G608" s="53">
        <v>0.13500000000000001</v>
      </c>
      <c r="J608" s="5"/>
    </row>
    <row r="609" spans="1:10" x14ac:dyDescent="0.2">
      <c r="A609" s="16" t="s">
        <v>3444</v>
      </c>
      <c r="B609" s="45">
        <v>37</v>
      </c>
      <c r="C609" s="45">
        <v>3</v>
      </c>
      <c r="D609" s="56">
        <v>8.1000000000000003E-2</v>
      </c>
      <c r="E609" s="45">
        <v>42</v>
      </c>
      <c r="F609" s="45">
        <v>3</v>
      </c>
      <c r="G609" s="53">
        <v>7.0999999999999994E-2</v>
      </c>
      <c r="J609" s="5"/>
    </row>
    <row r="610" spans="1:10" x14ac:dyDescent="0.2">
      <c r="A610" s="16" t="s">
        <v>1126</v>
      </c>
      <c r="B610" s="45">
        <v>37</v>
      </c>
      <c r="C610" s="45">
        <v>2</v>
      </c>
      <c r="D610" s="56">
        <v>5.3999999999999999E-2</v>
      </c>
      <c r="E610" s="45">
        <v>37</v>
      </c>
      <c r="F610" s="45">
        <v>2</v>
      </c>
      <c r="G610" s="53">
        <v>5.3999999999999999E-2</v>
      </c>
      <c r="J610" s="5"/>
    </row>
    <row r="611" spans="1:10" x14ac:dyDescent="0.2">
      <c r="A611" s="16" t="s">
        <v>3445</v>
      </c>
      <c r="B611" s="45">
        <v>37</v>
      </c>
      <c r="C611" s="45">
        <v>0</v>
      </c>
      <c r="D611" s="56" t="s">
        <v>3340</v>
      </c>
      <c r="E611" s="45">
        <v>45</v>
      </c>
      <c r="F611" s="45">
        <v>0</v>
      </c>
      <c r="G611" s="45" t="s">
        <v>3340</v>
      </c>
      <c r="J611" s="5"/>
    </row>
    <row r="612" spans="1:10" x14ac:dyDescent="0.2">
      <c r="A612" s="16" t="s">
        <v>2909</v>
      </c>
      <c r="B612" s="45">
        <v>37</v>
      </c>
      <c r="C612" s="45">
        <v>0</v>
      </c>
      <c r="D612" s="56" t="s">
        <v>3340</v>
      </c>
      <c r="E612" s="45">
        <v>88</v>
      </c>
      <c r="F612" s="45">
        <v>0</v>
      </c>
      <c r="G612" s="45" t="s">
        <v>3340</v>
      </c>
      <c r="J612" s="5"/>
    </row>
    <row r="613" spans="1:10" x14ac:dyDescent="0.2">
      <c r="A613" s="16" t="s">
        <v>3446</v>
      </c>
      <c r="B613" s="45">
        <v>37</v>
      </c>
      <c r="C613" s="45">
        <v>0</v>
      </c>
      <c r="D613" s="56" t="s">
        <v>3340</v>
      </c>
      <c r="E613" s="45">
        <v>259</v>
      </c>
      <c r="F613" s="45">
        <v>0</v>
      </c>
      <c r="G613" s="45" t="s">
        <v>3340</v>
      </c>
      <c r="J613" s="5"/>
    </row>
    <row r="614" spans="1:10" x14ac:dyDescent="0.2">
      <c r="A614" s="16" t="s">
        <v>3447</v>
      </c>
      <c r="B614" s="45">
        <v>37</v>
      </c>
      <c r="C614" s="45">
        <v>0</v>
      </c>
      <c r="D614" s="56" t="s">
        <v>3340</v>
      </c>
      <c r="E614" s="45">
        <v>283</v>
      </c>
      <c r="F614" s="45">
        <v>0</v>
      </c>
      <c r="G614" s="45" t="s">
        <v>3340</v>
      </c>
      <c r="J614" s="5"/>
    </row>
    <row r="615" spans="1:10" x14ac:dyDescent="0.2">
      <c r="A615" s="16" t="s">
        <v>3101</v>
      </c>
      <c r="B615" s="45">
        <v>37</v>
      </c>
      <c r="C615" s="45">
        <v>0</v>
      </c>
      <c r="D615" s="56" t="s">
        <v>3340</v>
      </c>
      <c r="E615" s="45">
        <v>396</v>
      </c>
      <c r="F615" s="45">
        <v>0</v>
      </c>
      <c r="G615" s="45" t="s">
        <v>3340</v>
      </c>
      <c r="J615" s="5"/>
    </row>
    <row r="616" spans="1:10" x14ac:dyDescent="0.2">
      <c r="A616" s="16" t="s">
        <v>1648</v>
      </c>
      <c r="B616" s="45">
        <v>36</v>
      </c>
      <c r="C616" s="45">
        <v>38</v>
      </c>
      <c r="D616" s="56">
        <v>1.056</v>
      </c>
      <c r="E616" s="45">
        <v>47</v>
      </c>
      <c r="F616" s="45">
        <v>51</v>
      </c>
      <c r="G616" s="53">
        <v>1.085</v>
      </c>
      <c r="J616" s="5"/>
    </row>
    <row r="617" spans="1:10" x14ac:dyDescent="0.2">
      <c r="A617" s="16" t="s">
        <v>1301</v>
      </c>
      <c r="B617" s="45">
        <v>36</v>
      </c>
      <c r="C617" s="45">
        <v>37</v>
      </c>
      <c r="D617" s="56">
        <v>1.028</v>
      </c>
      <c r="E617" s="45">
        <v>36</v>
      </c>
      <c r="F617" s="45">
        <v>37</v>
      </c>
      <c r="G617" s="53">
        <v>1.028</v>
      </c>
      <c r="J617" s="5"/>
    </row>
    <row r="618" spans="1:10" x14ac:dyDescent="0.2">
      <c r="A618" s="16" t="s">
        <v>3448</v>
      </c>
      <c r="B618" s="45">
        <v>36</v>
      </c>
      <c r="C618" s="45">
        <v>32</v>
      </c>
      <c r="D618" s="56">
        <v>0.88900000000000001</v>
      </c>
      <c r="E618" s="45">
        <v>36</v>
      </c>
      <c r="F618" s="45">
        <v>32</v>
      </c>
      <c r="G618" s="53">
        <v>0.88900000000000001</v>
      </c>
      <c r="J618" s="5"/>
    </row>
    <row r="619" spans="1:10" x14ac:dyDescent="0.2">
      <c r="A619" s="16" t="s">
        <v>109</v>
      </c>
      <c r="B619" s="45">
        <v>36</v>
      </c>
      <c r="C619" s="45">
        <v>29</v>
      </c>
      <c r="D619" s="56">
        <v>0.80600000000000005</v>
      </c>
      <c r="E619" s="45">
        <v>36</v>
      </c>
      <c r="F619" s="45">
        <v>29</v>
      </c>
      <c r="G619" s="53">
        <v>0.80600000000000005</v>
      </c>
      <c r="J619" s="5"/>
    </row>
    <row r="620" spans="1:10" x14ac:dyDescent="0.2">
      <c r="A620" s="16" t="s">
        <v>2426</v>
      </c>
      <c r="B620" s="45">
        <v>36</v>
      </c>
      <c r="C620" s="45">
        <v>28</v>
      </c>
      <c r="D620" s="56">
        <v>0.77800000000000002</v>
      </c>
      <c r="E620" s="45">
        <v>36</v>
      </c>
      <c r="F620" s="45">
        <v>28</v>
      </c>
      <c r="G620" s="53">
        <v>0.77800000000000002</v>
      </c>
      <c r="J620" s="5"/>
    </row>
    <row r="621" spans="1:10" x14ac:dyDescent="0.2">
      <c r="A621" s="16" t="s">
        <v>3449</v>
      </c>
      <c r="B621" s="45">
        <v>36</v>
      </c>
      <c r="C621" s="45">
        <v>27</v>
      </c>
      <c r="D621" s="56">
        <v>0.75</v>
      </c>
      <c r="E621" s="45">
        <v>36</v>
      </c>
      <c r="F621" s="45">
        <v>27</v>
      </c>
      <c r="G621" s="53">
        <v>0.75</v>
      </c>
      <c r="J621" s="5"/>
    </row>
    <row r="622" spans="1:10" x14ac:dyDescent="0.2">
      <c r="A622" s="16" t="s">
        <v>3450</v>
      </c>
      <c r="B622" s="45">
        <v>36</v>
      </c>
      <c r="C622" s="45">
        <v>27</v>
      </c>
      <c r="D622" s="56">
        <v>0.75</v>
      </c>
      <c r="E622" s="45">
        <v>36</v>
      </c>
      <c r="F622" s="45">
        <v>27</v>
      </c>
      <c r="G622" s="53">
        <v>0.75</v>
      </c>
      <c r="J622" s="5"/>
    </row>
    <row r="623" spans="1:10" x14ac:dyDescent="0.2">
      <c r="A623" s="16" t="s">
        <v>3218</v>
      </c>
      <c r="B623" s="45">
        <v>36</v>
      </c>
      <c r="C623" s="45">
        <v>25</v>
      </c>
      <c r="D623" s="56">
        <v>0.69399999999999995</v>
      </c>
      <c r="E623" s="45">
        <v>36</v>
      </c>
      <c r="F623" s="45">
        <v>25</v>
      </c>
      <c r="G623" s="53">
        <v>0.69399999999999995</v>
      </c>
      <c r="J623" s="5"/>
    </row>
    <row r="624" spans="1:10" x14ac:dyDescent="0.2">
      <c r="A624" s="16" t="s">
        <v>3451</v>
      </c>
      <c r="B624" s="45">
        <v>36</v>
      </c>
      <c r="C624" s="45">
        <v>25</v>
      </c>
      <c r="D624" s="56">
        <v>0.69399999999999995</v>
      </c>
      <c r="E624" s="45">
        <v>39</v>
      </c>
      <c r="F624" s="45">
        <v>25</v>
      </c>
      <c r="G624" s="53">
        <v>0.64100000000000001</v>
      </c>
      <c r="J624" s="5"/>
    </row>
    <row r="625" spans="1:10" x14ac:dyDescent="0.2">
      <c r="A625" s="16" t="s">
        <v>2013</v>
      </c>
      <c r="B625" s="45">
        <v>36</v>
      </c>
      <c r="C625" s="45">
        <v>22</v>
      </c>
      <c r="D625" s="56">
        <v>0.61099999999999999</v>
      </c>
      <c r="E625" s="45">
        <v>44</v>
      </c>
      <c r="F625" s="45">
        <v>23</v>
      </c>
      <c r="G625" s="53">
        <v>0.52300000000000002</v>
      </c>
      <c r="J625" s="5"/>
    </row>
    <row r="626" spans="1:10" x14ac:dyDescent="0.2">
      <c r="A626" s="16" t="s">
        <v>1027</v>
      </c>
      <c r="B626" s="45">
        <v>36</v>
      </c>
      <c r="C626" s="45">
        <v>17</v>
      </c>
      <c r="D626" s="56">
        <v>0.47199999999999998</v>
      </c>
      <c r="E626" s="45">
        <v>36</v>
      </c>
      <c r="F626" s="45">
        <v>17</v>
      </c>
      <c r="G626" s="53">
        <v>0.47199999999999998</v>
      </c>
      <c r="J626" s="5"/>
    </row>
    <row r="627" spans="1:10" x14ac:dyDescent="0.2">
      <c r="A627" s="16" t="s">
        <v>742</v>
      </c>
      <c r="B627" s="45">
        <v>36</v>
      </c>
      <c r="C627" s="45">
        <v>17</v>
      </c>
      <c r="D627" s="56">
        <v>0.47199999999999998</v>
      </c>
      <c r="E627" s="45">
        <v>42</v>
      </c>
      <c r="F627" s="45">
        <v>17</v>
      </c>
      <c r="G627" s="53">
        <v>0.40500000000000003</v>
      </c>
      <c r="J627" s="5"/>
    </row>
    <row r="628" spans="1:10" x14ac:dyDescent="0.2">
      <c r="A628" s="16" t="s">
        <v>1434</v>
      </c>
      <c r="B628" s="45">
        <v>36</v>
      </c>
      <c r="C628" s="45">
        <v>13</v>
      </c>
      <c r="D628" s="56">
        <v>0.36099999999999999</v>
      </c>
      <c r="E628" s="45">
        <v>53</v>
      </c>
      <c r="F628" s="45">
        <v>13</v>
      </c>
      <c r="G628" s="53">
        <v>0.245</v>
      </c>
      <c r="J628" s="5"/>
    </row>
    <row r="629" spans="1:10" x14ac:dyDescent="0.2">
      <c r="A629" s="16" t="s">
        <v>447</v>
      </c>
      <c r="B629" s="45">
        <v>36</v>
      </c>
      <c r="C629" s="45">
        <v>12</v>
      </c>
      <c r="D629" s="56">
        <v>0.33300000000000002</v>
      </c>
      <c r="E629" s="45">
        <v>41</v>
      </c>
      <c r="F629" s="45">
        <v>12</v>
      </c>
      <c r="G629" s="53">
        <v>0.29299999999999998</v>
      </c>
      <c r="J629" s="5"/>
    </row>
    <row r="630" spans="1:10" x14ac:dyDescent="0.2">
      <c r="A630" s="16" t="s">
        <v>3452</v>
      </c>
      <c r="B630" s="45">
        <v>36</v>
      </c>
      <c r="C630" s="45">
        <v>10</v>
      </c>
      <c r="D630" s="56">
        <v>0.27800000000000002</v>
      </c>
      <c r="E630" s="45">
        <v>262</v>
      </c>
      <c r="F630" s="45">
        <v>10</v>
      </c>
      <c r="G630" s="53">
        <v>3.7999999999999999E-2</v>
      </c>
      <c r="J630" s="5"/>
    </row>
    <row r="631" spans="1:10" x14ac:dyDescent="0.2">
      <c r="A631" s="16" t="s">
        <v>2762</v>
      </c>
      <c r="B631" s="45">
        <v>36</v>
      </c>
      <c r="C631" s="45">
        <v>1</v>
      </c>
      <c r="D631" s="56">
        <v>2.8000000000000001E-2</v>
      </c>
      <c r="E631" s="45">
        <v>42</v>
      </c>
      <c r="F631" s="45">
        <v>1</v>
      </c>
      <c r="G631" s="53">
        <v>2.4E-2</v>
      </c>
      <c r="J631" s="5"/>
    </row>
    <row r="632" spans="1:10" x14ac:dyDescent="0.2">
      <c r="A632" s="16" t="s">
        <v>3453</v>
      </c>
      <c r="B632" s="45">
        <v>36</v>
      </c>
      <c r="C632" s="45">
        <v>1</v>
      </c>
      <c r="D632" s="56">
        <v>2.8000000000000001E-2</v>
      </c>
      <c r="E632" s="45">
        <v>258</v>
      </c>
      <c r="F632" s="45">
        <v>1</v>
      </c>
      <c r="G632" s="53">
        <v>4.0000000000000001E-3</v>
      </c>
      <c r="J632" s="5"/>
    </row>
    <row r="633" spans="1:10" x14ac:dyDescent="0.2">
      <c r="A633" s="16" t="s">
        <v>197</v>
      </c>
      <c r="B633" s="45">
        <v>35</v>
      </c>
      <c r="C633" s="45">
        <v>46</v>
      </c>
      <c r="D633" s="56">
        <v>1.3140000000000001</v>
      </c>
      <c r="E633" s="45">
        <v>37</v>
      </c>
      <c r="F633" s="45">
        <v>48</v>
      </c>
      <c r="G633" s="53">
        <v>1.2969999999999999</v>
      </c>
      <c r="J633" s="5"/>
    </row>
    <row r="634" spans="1:10" x14ac:dyDescent="0.2">
      <c r="A634" s="16" t="s">
        <v>1627</v>
      </c>
      <c r="B634" s="45">
        <v>35</v>
      </c>
      <c r="C634" s="45">
        <v>30</v>
      </c>
      <c r="D634" s="56">
        <v>0.85699999999999998</v>
      </c>
      <c r="E634" s="45">
        <v>36</v>
      </c>
      <c r="F634" s="45">
        <v>30</v>
      </c>
      <c r="G634" s="53">
        <v>0.83299999999999996</v>
      </c>
      <c r="J634" s="5"/>
    </row>
    <row r="635" spans="1:10" x14ac:dyDescent="0.2">
      <c r="A635" s="16" t="s">
        <v>259</v>
      </c>
      <c r="B635" s="45">
        <v>35</v>
      </c>
      <c r="C635" s="45">
        <v>24</v>
      </c>
      <c r="D635" s="56">
        <v>0.68600000000000005</v>
      </c>
      <c r="E635" s="45">
        <v>40</v>
      </c>
      <c r="F635" s="45">
        <v>29</v>
      </c>
      <c r="G635" s="53">
        <v>0.72499999999999998</v>
      </c>
      <c r="J635" s="5"/>
    </row>
    <row r="636" spans="1:10" x14ac:dyDescent="0.2">
      <c r="A636" s="16" t="s">
        <v>2420</v>
      </c>
      <c r="B636" s="45">
        <v>35</v>
      </c>
      <c r="C636" s="45">
        <v>23</v>
      </c>
      <c r="D636" s="56">
        <v>0.65700000000000003</v>
      </c>
      <c r="E636" s="45">
        <v>40</v>
      </c>
      <c r="F636" s="45">
        <v>23</v>
      </c>
      <c r="G636" s="53">
        <v>0.57499999999999996</v>
      </c>
      <c r="J636" s="5"/>
    </row>
    <row r="637" spans="1:10" x14ac:dyDescent="0.2">
      <c r="A637" s="16" t="s">
        <v>519</v>
      </c>
      <c r="B637" s="45">
        <v>35</v>
      </c>
      <c r="C637" s="45">
        <v>20</v>
      </c>
      <c r="D637" s="56">
        <v>0.57099999999999995</v>
      </c>
      <c r="E637" s="45">
        <v>43</v>
      </c>
      <c r="F637" s="45">
        <v>26</v>
      </c>
      <c r="G637" s="53">
        <v>0.60499999999999998</v>
      </c>
      <c r="J637" s="5"/>
    </row>
    <row r="638" spans="1:10" x14ac:dyDescent="0.2">
      <c r="A638" s="16" t="s">
        <v>1962</v>
      </c>
      <c r="B638" s="45">
        <v>35</v>
      </c>
      <c r="C638" s="45">
        <v>18</v>
      </c>
      <c r="D638" s="56">
        <v>0.51400000000000001</v>
      </c>
      <c r="E638" s="45">
        <v>37</v>
      </c>
      <c r="F638" s="45">
        <v>18</v>
      </c>
      <c r="G638" s="53">
        <v>0.48599999999999999</v>
      </c>
      <c r="J638" s="5"/>
    </row>
    <row r="639" spans="1:10" x14ac:dyDescent="0.2">
      <c r="A639" s="16" t="s">
        <v>469</v>
      </c>
      <c r="B639" s="45">
        <v>35</v>
      </c>
      <c r="C639" s="45">
        <v>17</v>
      </c>
      <c r="D639" s="56">
        <v>0.48599999999999999</v>
      </c>
      <c r="E639" s="45">
        <v>43</v>
      </c>
      <c r="F639" s="45">
        <v>22</v>
      </c>
      <c r="G639" s="53">
        <v>0.51200000000000001</v>
      </c>
      <c r="J639" s="5"/>
    </row>
    <row r="640" spans="1:10" x14ac:dyDescent="0.2">
      <c r="A640" s="16" t="s">
        <v>771</v>
      </c>
      <c r="B640" s="45">
        <v>35</v>
      </c>
      <c r="C640" s="45">
        <v>16</v>
      </c>
      <c r="D640" s="56">
        <v>0.45700000000000002</v>
      </c>
      <c r="E640" s="45">
        <v>35</v>
      </c>
      <c r="F640" s="45">
        <v>16</v>
      </c>
      <c r="G640" s="53">
        <v>0.45700000000000002</v>
      </c>
      <c r="J640" s="5"/>
    </row>
    <row r="641" spans="1:10" x14ac:dyDescent="0.2">
      <c r="A641" s="16" t="s">
        <v>689</v>
      </c>
      <c r="B641" s="45">
        <v>35</v>
      </c>
      <c r="C641" s="45">
        <v>14</v>
      </c>
      <c r="D641" s="56">
        <v>0.4</v>
      </c>
      <c r="E641" s="45">
        <v>36</v>
      </c>
      <c r="F641" s="45">
        <v>14</v>
      </c>
      <c r="G641" s="53">
        <v>0.38900000000000001</v>
      </c>
      <c r="J641" s="5"/>
    </row>
    <row r="642" spans="1:10" x14ac:dyDescent="0.2">
      <c r="A642" s="16" t="s">
        <v>3454</v>
      </c>
      <c r="B642" s="45">
        <v>35</v>
      </c>
      <c r="C642" s="45">
        <v>14</v>
      </c>
      <c r="D642" s="56">
        <v>0.4</v>
      </c>
      <c r="E642" s="45">
        <v>35</v>
      </c>
      <c r="F642" s="45">
        <v>14</v>
      </c>
      <c r="G642" s="53">
        <v>0.4</v>
      </c>
      <c r="J642" s="5"/>
    </row>
    <row r="643" spans="1:10" x14ac:dyDescent="0.2">
      <c r="A643" s="16" t="s">
        <v>611</v>
      </c>
      <c r="B643" s="45">
        <v>35</v>
      </c>
      <c r="C643" s="45">
        <v>13</v>
      </c>
      <c r="D643" s="56">
        <v>0.371</v>
      </c>
      <c r="E643" s="45">
        <v>35</v>
      </c>
      <c r="F643" s="45">
        <v>13</v>
      </c>
      <c r="G643" s="53">
        <v>0.371</v>
      </c>
      <c r="J643" s="5"/>
    </row>
    <row r="644" spans="1:10" x14ac:dyDescent="0.2">
      <c r="A644" s="16" t="s">
        <v>1294</v>
      </c>
      <c r="B644" s="45">
        <v>35</v>
      </c>
      <c r="C644" s="45">
        <v>12</v>
      </c>
      <c r="D644" s="56">
        <v>0.34300000000000003</v>
      </c>
      <c r="E644" s="45">
        <v>35</v>
      </c>
      <c r="F644" s="45">
        <v>12</v>
      </c>
      <c r="G644" s="53">
        <v>0.34300000000000003</v>
      </c>
      <c r="J644" s="5"/>
    </row>
    <row r="645" spans="1:10" x14ac:dyDescent="0.2">
      <c r="A645" s="16" t="s">
        <v>1817</v>
      </c>
      <c r="B645" s="45">
        <v>35</v>
      </c>
      <c r="C645" s="45">
        <v>5</v>
      </c>
      <c r="D645" s="56">
        <v>0.14299999999999999</v>
      </c>
      <c r="E645" s="45">
        <v>521</v>
      </c>
      <c r="F645" s="45">
        <v>23</v>
      </c>
      <c r="G645" s="53">
        <v>4.3999999999999997E-2</v>
      </c>
      <c r="J645" s="5"/>
    </row>
    <row r="646" spans="1:10" x14ac:dyDescent="0.2">
      <c r="A646" s="16" t="s">
        <v>2861</v>
      </c>
      <c r="B646" s="45">
        <v>35</v>
      </c>
      <c r="C646" s="45">
        <v>2</v>
      </c>
      <c r="D646" s="56">
        <v>5.7000000000000002E-2</v>
      </c>
      <c r="E646" s="45">
        <v>295</v>
      </c>
      <c r="F646" s="45">
        <v>2</v>
      </c>
      <c r="G646" s="53">
        <v>7.0000000000000001E-3</v>
      </c>
      <c r="J646" s="5"/>
    </row>
    <row r="647" spans="1:10" x14ac:dyDescent="0.2">
      <c r="A647" s="16" t="s">
        <v>2875</v>
      </c>
      <c r="B647" s="45">
        <v>35</v>
      </c>
      <c r="C647" s="45">
        <v>2</v>
      </c>
      <c r="D647" s="56">
        <v>5.7000000000000002E-2</v>
      </c>
      <c r="E647" s="45">
        <v>193</v>
      </c>
      <c r="F647" s="45">
        <v>2</v>
      </c>
      <c r="G647" s="53">
        <v>0.01</v>
      </c>
      <c r="J647" s="5"/>
    </row>
    <row r="648" spans="1:10" x14ac:dyDescent="0.2">
      <c r="A648" s="16" t="s">
        <v>486</v>
      </c>
      <c r="B648" s="45">
        <v>35</v>
      </c>
      <c r="C648" s="45">
        <v>2</v>
      </c>
      <c r="D648" s="56">
        <v>5.7000000000000002E-2</v>
      </c>
      <c r="E648" s="45">
        <v>102</v>
      </c>
      <c r="F648" s="45">
        <v>2</v>
      </c>
      <c r="G648" s="53">
        <v>0.02</v>
      </c>
      <c r="J648" s="5"/>
    </row>
    <row r="649" spans="1:10" x14ac:dyDescent="0.2">
      <c r="A649" s="16" t="s">
        <v>3455</v>
      </c>
      <c r="B649" s="45">
        <v>35</v>
      </c>
      <c r="C649" s="45">
        <v>1</v>
      </c>
      <c r="D649" s="56">
        <v>2.9000000000000001E-2</v>
      </c>
      <c r="E649" s="45">
        <v>35</v>
      </c>
      <c r="F649" s="45">
        <v>1</v>
      </c>
      <c r="G649" s="53">
        <v>2.9000000000000001E-2</v>
      </c>
      <c r="J649" s="5"/>
    </row>
    <row r="650" spans="1:10" x14ac:dyDescent="0.2">
      <c r="A650" s="16" t="s">
        <v>1911</v>
      </c>
      <c r="B650" s="45">
        <v>34</v>
      </c>
      <c r="C650" s="45">
        <v>32</v>
      </c>
      <c r="D650" s="56">
        <v>0.94099999999999995</v>
      </c>
      <c r="E650" s="45">
        <v>43</v>
      </c>
      <c r="F650" s="45">
        <v>42</v>
      </c>
      <c r="G650" s="53">
        <v>0.97699999999999998</v>
      </c>
      <c r="J650" s="5"/>
    </row>
    <row r="651" spans="1:10" x14ac:dyDescent="0.2">
      <c r="A651" s="16" t="s">
        <v>810</v>
      </c>
      <c r="B651" s="45">
        <v>34</v>
      </c>
      <c r="C651" s="45">
        <v>29</v>
      </c>
      <c r="D651" s="56">
        <v>0.85299999999999998</v>
      </c>
      <c r="E651" s="45">
        <v>52</v>
      </c>
      <c r="F651" s="45">
        <v>41</v>
      </c>
      <c r="G651" s="53">
        <v>0.78800000000000003</v>
      </c>
      <c r="J651" s="5"/>
    </row>
    <row r="652" spans="1:10" x14ac:dyDescent="0.2">
      <c r="A652" s="16" t="s">
        <v>509</v>
      </c>
      <c r="B652" s="45">
        <v>34</v>
      </c>
      <c r="C652" s="45">
        <v>27</v>
      </c>
      <c r="D652" s="56">
        <v>0.79400000000000004</v>
      </c>
      <c r="E652" s="45">
        <v>46</v>
      </c>
      <c r="F652" s="45">
        <v>35</v>
      </c>
      <c r="G652" s="53">
        <v>0.76100000000000001</v>
      </c>
      <c r="J652" s="5"/>
    </row>
    <row r="653" spans="1:10" x14ac:dyDescent="0.2">
      <c r="A653" s="16" t="s">
        <v>3456</v>
      </c>
      <c r="B653" s="45">
        <v>34</v>
      </c>
      <c r="C653" s="45">
        <v>26</v>
      </c>
      <c r="D653" s="56">
        <v>0.76500000000000001</v>
      </c>
      <c r="E653" s="45">
        <v>36</v>
      </c>
      <c r="F653" s="45">
        <v>27</v>
      </c>
      <c r="G653" s="53">
        <v>0.75</v>
      </c>
      <c r="J653" s="5"/>
    </row>
    <row r="654" spans="1:10" x14ac:dyDescent="0.2">
      <c r="A654" s="16" t="s">
        <v>1664</v>
      </c>
      <c r="B654" s="45">
        <v>34</v>
      </c>
      <c r="C654" s="45">
        <v>26</v>
      </c>
      <c r="D654" s="56">
        <v>0.76500000000000001</v>
      </c>
      <c r="E654" s="45">
        <v>41</v>
      </c>
      <c r="F654" s="45">
        <v>34</v>
      </c>
      <c r="G654" s="53">
        <v>0.82899999999999996</v>
      </c>
      <c r="J654" s="5"/>
    </row>
    <row r="655" spans="1:10" x14ac:dyDescent="0.2">
      <c r="A655" s="16" t="s">
        <v>3457</v>
      </c>
      <c r="B655" s="45">
        <v>34</v>
      </c>
      <c r="C655" s="45">
        <v>24</v>
      </c>
      <c r="D655" s="56">
        <v>0.70599999999999996</v>
      </c>
      <c r="E655" s="45">
        <v>34</v>
      </c>
      <c r="F655" s="45">
        <v>24</v>
      </c>
      <c r="G655" s="53">
        <v>0.70599999999999996</v>
      </c>
      <c r="J655" s="5"/>
    </row>
    <row r="656" spans="1:10" x14ac:dyDescent="0.2">
      <c r="A656" s="16" t="s">
        <v>3458</v>
      </c>
      <c r="B656" s="45">
        <v>34</v>
      </c>
      <c r="C656" s="45">
        <v>23</v>
      </c>
      <c r="D656" s="56">
        <v>0.67600000000000005</v>
      </c>
      <c r="E656" s="45">
        <v>36</v>
      </c>
      <c r="F656" s="45">
        <v>27</v>
      </c>
      <c r="G656" s="53">
        <v>0.75</v>
      </c>
      <c r="J656" s="5"/>
    </row>
    <row r="657" spans="1:10" x14ac:dyDescent="0.2">
      <c r="A657" s="16" t="s">
        <v>3459</v>
      </c>
      <c r="B657" s="45">
        <v>34</v>
      </c>
      <c r="C657" s="45">
        <v>22</v>
      </c>
      <c r="D657" s="56">
        <v>0.64700000000000002</v>
      </c>
      <c r="E657" s="45">
        <v>88</v>
      </c>
      <c r="F657" s="45">
        <v>22</v>
      </c>
      <c r="G657" s="53">
        <v>0.25</v>
      </c>
      <c r="J657" s="5"/>
    </row>
    <row r="658" spans="1:10" x14ac:dyDescent="0.2">
      <c r="A658" s="16" t="s">
        <v>3460</v>
      </c>
      <c r="B658" s="45">
        <v>34</v>
      </c>
      <c r="C658" s="45">
        <v>21</v>
      </c>
      <c r="D658" s="56">
        <v>0.61799999999999999</v>
      </c>
      <c r="E658" s="45">
        <v>34</v>
      </c>
      <c r="F658" s="45">
        <v>21</v>
      </c>
      <c r="G658" s="53">
        <v>0.61799999999999999</v>
      </c>
      <c r="J658" s="5"/>
    </row>
    <row r="659" spans="1:10" x14ac:dyDescent="0.2">
      <c r="A659" s="16" t="s">
        <v>2366</v>
      </c>
      <c r="B659" s="45">
        <v>34</v>
      </c>
      <c r="C659" s="45">
        <v>20</v>
      </c>
      <c r="D659" s="56">
        <v>0.58799999999999997</v>
      </c>
      <c r="E659" s="45">
        <v>58</v>
      </c>
      <c r="F659" s="45">
        <v>20</v>
      </c>
      <c r="G659" s="53">
        <v>0.34499999999999997</v>
      </c>
      <c r="J659" s="5"/>
    </row>
    <row r="660" spans="1:10" x14ac:dyDescent="0.2">
      <c r="A660" s="16" t="s">
        <v>3281</v>
      </c>
      <c r="B660" s="45">
        <v>34</v>
      </c>
      <c r="C660" s="45">
        <v>19</v>
      </c>
      <c r="D660" s="56">
        <v>0.55900000000000005</v>
      </c>
      <c r="E660" s="45">
        <v>36</v>
      </c>
      <c r="F660" s="45">
        <v>21</v>
      </c>
      <c r="G660" s="53">
        <v>0.58299999999999996</v>
      </c>
      <c r="J660" s="5"/>
    </row>
    <row r="661" spans="1:10" x14ac:dyDescent="0.2">
      <c r="A661" s="16" t="s">
        <v>3461</v>
      </c>
      <c r="B661" s="45">
        <v>34</v>
      </c>
      <c r="C661" s="45">
        <v>19</v>
      </c>
      <c r="D661" s="56">
        <v>0.55900000000000005</v>
      </c>
      <c r="E661" s="45">
        <v>34</v>
      </c>
      <c r="F661" s="45">
        <v>19</v>
      </c>
      <c r="G661" s="53">
        <v>0.55900000000000005</v>
      </c>
      <c r="J661" s="5"/>
    </row>
    <row r="662" spans="1:10" x14ac:dyDescent="0.2">
      <c r="A662" s="16" t="s">
        <v>3462</v>
      </c>
      <c r="B662" s="45">
        <v>34</v>
      </c>
      <c r="C662" s="45">
        <v>19</v>
      </c>
      <c r="D662" s="56">
        <v>0.55900000000000005</v>
      </c>
      <c r="E662" s="45">
        <v>34</v>
      </c>
      <c r="F662" s="45">
        <v>19</v>
      </c>
      <c r="G662" s="53">
        <v>0.55900000000000005</v>
      </c>
      <c r="J662" s="5"/>
    </row>
    <row r="663" spans="1:10" x14ac:dyDescent="0.2">
      <c r="A663" s="16" t="s">
        <v>3463</v>
      </c>
      <c r="B663" s="45">
        <v>34</v>
      </c>
      <c r="C663" s="45">
        <v>19</v>
      </c>
      <c r="D663" s="56">
        <v>0.55900000000000005</v>
      </c>
      <c r="E663" s="45">
        <v>35</v>
      </c>
      <c r="F663" s="45">
        <v>20</v>
      </c>
      <c r="G663" s="53">
        <v>0.57099999999999995</v>
      </c>
      <c r="J663" s="5"/>
    </row>
    <row r="664" spans="1:10" x14ac:dyDescent="0.2">
      <c r="A664" s="16" t="s">
        <v>193</v>
      </c>
      <c r="B664" s="45">
        <v>34</v>
      </c>
      <c r="C664" s="45">
        <v>18</v>
      </c>
      <c r="D664" s="56">
        <v>0.52900000000000003</v>
      </c>
      <c r="E664" s="45">
        <v>34</v>
      </c>
      <c r="F664" s="45">
        <v>18</v>
      </c>
      <c r="G664" s="53">
        <v>0.52900000000000003</v>
      </c>
      <c r="J664" s="5"/>
    </row>
    <row r="665" spans="1:10" x14ac:dyDescent="0.2">
      <c r="A665" s="16" t="s">
        <v>3464</v>
      </c>
      <c r="B665" s="45">
        <v>34</v>
      </c>
      <c r="C665" s="45">
        <v>13</v>
      </c>
      <c r="D665" s="56">
        <v>0.38200000000000001</v>
      </c>
      <c r="E665" s="45">
        <v>34</v>
      </c>
      <c r="F665" s="45">
        <v>13</v>
      </c>
      <c r="G665" s="53">
        <v>0.38200000000000001</v>
      </c>
      <c r="J665" s="5"/>
    </row>
    <row r="666" spans="1:10" x14ac:dyDescent="0.2">
      <c r="A666" s="16" t="s">
        <v>3465</v>
      </c>
      <c r="B666" s="45">
        <v>34</v>
      </c>
      <c r="C666" s="45">
        <v>11</v>
      </c>
      <c r="D666" s="56">
        <v>0.32400000000000001</v>
      </c>
      <c r="E666" s="45">
        <v>38</v>
      </c>
      <c r="F666" s="45">
        <v>11</v>
      </c>
      <c r="G666" s="53">
        <v>0.28899999999999998</v>
      </c>
      <c r="J666" s="5"/>
    </row>
    <row r="667" spans="1:10" x14ac:dyDescent="0.2">
      <c r="A667" s="16" t="s">
        <v>430</v>
      </c>
      <c r="B667" s="45">
        <v>34</v>
      </c>
      <c r="C667" s="45">
        <v>5</v>
      </c>
      <c r="D667" s="56">
        <v>0.14699999999999999</v>
      </c>
      <c r="E667" s="45">
        <v>47</v>
      </c>
      <c r="F667" s="45">
        <v>5</v>
      </c>
      <c r="G667" s="53">
        <v>0.106</v>
      </c>
      <c r="J667" s="5"/>
    </row>
    <row r="668" spans="1:10" x14ac:dyDescent="0.2">
      <c r="A668" s="16" t="s">
        <v>654</v>
      </c>
      <c r="B668" s="45">
        <v>34</v>
      </c>
      <c r="C668" s="45">
        <v>4</v>
      </c>
      <c r="D668" s="56">
        <v>0.11799999999999999</v>
      </c>
      <c r="E668" s="45">
        <v>37</v>
      </c>
      <c r="F668" s="45">
        <v>4</v>
      </c>
      <c r="G668" s="53">
        <v>0.108</v>
      </c>
      <c r="J668" s="5"/>
    </row>
    <row r="669" spans="1:10" x14ac:dyDescent="0.2">
      <c r="A669" s="16" t="s">
        <v>503</v>
      </c>
      <c r="B669" s="45">
        <v>34</v>
      </c>
      <c r="C669" s="45">
        <v>2</v>
      </c>
      <c r="D669" s="56">
        <v>5.8999999999999997E-2</v>
      </c>
      <c r="E669" s="45">
        <v>65</v>
      </c>
      <c r="F669" s="45">
        <v>2</v>
      </c>
      <c r="G669" s="53">
        <v>3.1E-2</v>
      </c>
      <c r="J669" s="5"/>
    </row>
    <row r="670" spans="1:10" x14ac:dyDescent="0.2">
      <c r="A670" s="16" t="s">
        <v>3466</v>
      </c>
      <c r="B670" s="45">
        <v>34</v>
      </c>
      <c r="C670" s="45">
        <v>0</v>
      </c>
      <c r="D670" s="56" t="s">
        <v>3340</v>
      </c>
      <c r="E670" s="45">
        <v>34</v>
      </c>
      <c r="F670" s="45">
        <v>0</v>
      </c>
      <c r="G670" s="45" t="s">
        <v>3340</v>
      </c>
      <c r="J670" s="5"/>
    </row>
    <row r="671" spans="1:10" x14ac:dyDescent="0.2">
      <c r="A671" s="16" t="s">
        <v>367</v>
      </c>
      <c r="B671" s="45">
        <v>33</v>
      </c>
      <c r="C671" s="45">
        <v>50</v>
      </c>
      <c r="D671" s="56">
        <v>1.5149999999999999</v>
      </c>
      <c r="E671" s="45">
        <v>33</v>
      </c>
      <c r="F671" s="45">
        <v>50</v>
      </c>
      <c r="G671" s="53">
        <v>1.5149999999999999</v>
      </c>
      <c r="J671" s="5"/>
    </row>
    <row r="672" spans="1:10" x14ac:dyDescent="0.2">
      <c r="A672" s="16" t="s">
        <v>1672</v>
      </c>
      <c r="B672" s="45">
        <v>33</v>
      </c>
      <c r="C672" s="45">
        <v>39</v>
      </c>
      <c r="D672" s="56">
        <v>1.1819999999999999</v>
      </c>
      <c r="E672" s="45">
        <v>33</v>
      </c>
      <c r="F672" s="45">
        <v>39</v>
      </c>
      <c r="G672" s="53">
        <v>1.1819999999999999</v>
      </c>
      <c r="J672" s="5"/>
    </row>
    <row r="673" spans="1:10" x14ac:dyDescent="0.2">
      <c r="A673" s="16" t="s">
        <v>3467</v>
      </c>
      <c r="B673" s="45">
        <v>33</v>
      </c>
      <c r="C673" s="45">
        <v>36</v>
      </c>
      <c r="D673" s="56">
        <v>1.091</v>
      </c>
      <c r="E673" s="45">
        <v>33</v>
      </c>
      <c r="F673" s="45">
        <v>36</v>
      </c>
      <c r="G673" s="53">
        <v>1.091</v>
      </c>
      <c r="J673" s="5"/>
    </row>
    <row r="674" spans="1:10" x14ac:dyDescent="0.2">
      <c r="A674" s="16" t="s">
        <v>805</v>
      </c>
      <c r="B674" s="45">
        <v>33</v>
      </c>
      <c r="C674" s="45">
        <v>34</v>
      </c>
      <c r="D674" s="56">
        <v>1.03</v>
      </c>
      <c r="E674" s="45">
        <v>33</v>
      </c>
      <c r="F674" s="45">
        <v>34</v>
      </c>
      <c r="G674" s="53">
        <v>1.03</v>
      </c>
      <c r="J674" s="5"/>
    </row>
    <row r="675" spans="1:10" x14ac:dyDescent="0.2">
      <c r="A675" s="16" t="s">
        <v>2790</v>
      </c>
      <c r="B675" s="45">
        <v>33</v>
      </c>
      <c r="C675" s="45">
        <v>34</v>
      </c>
      <c r="D675" s="56">
        <v>1.03</v>
      </c>
      <c r="E675" s="45">
        <v>33</v>
      </c>
      <c r="F675" s="45">
        <v>34</v>
      </c>
      <c r="G675" s="53">
        <v>1.03</v>
      </c>
      <c r="J675" s="5"/>
    </row>
    <row r="676" spans="1:10" x14ac:dyDescent="0.2">
      <c r="A676" s="16" t="s">
        <v>2369</v>
      </c>
      <c r="B676" s="45">
        <v>33</v>
      </c>
      <c r="C676" s="45">
        <v>32</v>
      </c>
      <c r="D676" s="56">
        <v>0.97</v>
      </c>
      <c r="E676" s="45">
        <v>36</v>
      </c>
      <c r="F676" s="45">
        <v>32</v>
      </c>
      <c r="G676" s="53">
        <v>0.88900000000000001</v>
      </c>
      <c r="J676" s="5"/>
    </row>
    <row r="677" spans="1:10" x14ac:dyDescent="0.2">
      <c r="A677" s="16" t="s">
        <v>657</v>
      </c>
      <c r="B677" s="45">
        <v>33</v>
      </c>
      <c r="C677" s="45">
        <v>31</v>
      </c>
      <c r="D677" s="56">
        <v>0.93899999999999995</v>
      </c>
      <c r="E677" s="45">
        <v>33</v>
      </c>
      <c r="F677" s="45">
        <v>31</v>
      </c>
      <c r="G677" s="53">
        <v>0.93899999999999995</v>
      </c>
      <c r="J677" s="5"/>
    </row>
    <row r="678" spans="1:10" x14ac:dyDescent="0.2">
      <c r="A678" s="16" t="s">
        <v>3468</v>
      </c>
      <c r="B678" s="45">
        <v>33</v>
      </c>
      <c r="C678" s="45">
        <v>30</v>
      </c>
      <c r="D678" s="56">
        <v>0.90900000000000003</v>
      </c>
      <c r="E678" s="45">
        <v>33</v>
      </c>
      <c r="F678" s="45">
        <v>30</v>
      </c>
      <c r="G678" s="53">
        <v>0.90900000000000003</v>
      </c>
      <c r="J678" s="5"/>
    </row>
    <row r="679" spans="1:10" x14ac:dyDescent="0.2">
      <c r="A679" s="16" t="s">
        <v>1239</v>
      </c>
      <c r="B679" s="45">
        <v>33</v>
      </c>
      <c r="C679" s="45">
        <v>27</v>
      </c>
      <c r="D679" s="56">
        <v>0.81799999999999995</v>
      </c>
      <c r="E679" s="45">
        <v>36</v>
      </c>
      <c r="F679" s="45">
        <v>31</v>
      </c>
      <c r="G679" s="53">
        <v>0.86099999999999999</v>
      </c>
      <c r="J679" s="5"/>
    </row>
    <row r="680" spans="1:10" x14ac:dyDescent="0.2">
      <c r="A680" s="16" t="s">
        <v>929</v>
      </c>
      <c r="B680" s="45">
        <v>33</v>
      </c>
      <c r="C680" s="45">
        <v>23</v>
      </c>
      <c r="D680" s="56">
        <v>0.69699999999999995</v>
      </c>
      <c r="E680" s="45">
        <v>34</v>
      </c>
      <c r="F680" s="45">
        <v>23</v>
      </c>
      <c r="G680" s="53">
        <v>0.67600000000000005</v>
      </c>
      <c r="J680" s="5"/>
    </row>
    <row r="681" spans="1:10" x14ac:dyDescent="0.2">
      <c r="A681" s="16" t="s">
        <v>3469</v>
      </c>
      <c r="B681" s="45">
        <v>33</v>
      </c>
      <c r="C681" s="45">
        <v>22</v>
      </c>
      <c r="D681" s="56">
        <v>0.66700000000000004</v>
      </c>
      <c r="E681" s="45">
        <v>37</v>
      </c>
      <c r="F681" s="45">
        <v>22</v>
      </c>
      <c r="G681" s="53">
        <v>0.59499999999999997</v>
      </c>
      <c r="J681" s="5"/>
    </row>
    <row r="682" spans="1:10" x14ac:dyDescent="0.2">
      <c r="A682" s="16" t="s">
        <v>177</v>
      </c>
      <c r="B682" s="45">
        <v>33</v>
      </c>
      <c r="C682" s="45">
        <v>20</v>
      </c>
      <c r="D682" s="56">
        <v>0.60599999999999998</v>
      </c>
      <c r="E682" s="45">
        <v>47</v>
      </c>
      <c r="F682" s="45">
        <v>34</v>
      </c>
      <c r="G682" s="53">
        <v>0.72299999999999998</v>
      </c>
      <c r="J682" s="5"/>
    </row>
    <row r="683" spans="1:10" x14ac:dyDescent="0.2">
      <c r="A683" s="16" t="s">
        <v>524</v>
      </c>
      <c r="B683" s="45">
        <v>33</v>
      </c>
      <c r="C683" s="45">
        <v>19</v>
      </c>
      <c r="D683" s="56">
        <v>0.57599999999999996</v>
      </c>
      <c r="E683" s="45">
        <v>34</v>
      </c>
      <c r="F683" s="45">
        <v>19</v>
      </c>
      <c r="G683" s="53">
        <v>0.55900000000000005</v>
      </c>
      <c r="J683" s="5"/>
    </row>
    <row r="684" spans="1:10" x14ac:dyDescent="0.2">
      <c r="A684" s="16" t="s">
        <v>1082</v>
      </c>
      <c r="B684" s="45">
        <v>33</v>
      </c>
      <c r="C684" s="45">
        <v>18</v>
      </c>
      <c r="D684" s="56">
        <v>0.54500000000000004</v>
      </c>
      <c r="E684" s="45">
        <v>38</v>
      </c>
      <c r="F684" s="45">
        <v>20</v>
      </c>
      <c r="G684" s="53">
        <v>0.52600000000000002</v>
      </c>
      <c r="J684" s="5"/>
    </row>
    <row r="685" spans="1:10" x14ac:dyDescent="0.2">
      <c r="A685" s="16" t="s">
        <v>3470</v>
      </c>
      <c r="B685" s="45">
        <v>33</v>
      </c>
      <c r="C685" s="45">
        <v>17</v>
      </c>
      <c r="D685" s="56">
        <v>0.51500000000000001</v>
      </c>
      <c r="E685" s="45">
        <v>35</v>
      </c>
      <c r="F685" s="45">
        <v>17</v>
      </c>
      <c r="G685" s="53">
        <v>0.48599999999999999</v>
      </c>
      <c r="J685" s="5"/>
    </row>
    <row r="686" spans="1:10" x14ac:dyDescent="0.2">
      <c r="A686" s="16" t="s">
        <v>2106</v>
      </c>
      <c r="B686" s="45">
        <v>33</v>
      </c>
      <c r="C686" s="45">
        <v>16</v>
      </c>
      <c r="D686" s="56">
        <v>0.48499999999999999</v>
      </c>
      <c r="E686" s="45">
        <v>46</v>
      </c>
      <c r="F686" s="45">
        <v>19</v>
      </c>
      <c r="G686" s="53">
        <v>0.41299999999999998</v>
      </c>
      <c r="J686" s="5"/>
    </row>
    <row r="687" spans="1:10" x14ac:dyDescent="0.2">
      <c r="A687" s="16" t="s">
        <v>3471</v>
      </c>
      <c r="B687" s="45">
        <v>33</v>
      </c>
      <c r="C687" s="45">
        <v>15</v>
      </c>
      <c r="D687" s="56">
        <v>0.45500000000000002</v>
      </c>
      <c r="E687" s="45">
        <v>137</v>
      </c>
      <c r="F687" s="45">
        <v>15</v>
      </c>
      <c r="G687" s="53">
        <v>0.109</v>
      </c>
      <c r="J687" s="5"/>
    </row>
    <row r="688" spans="1:10" x14ac:dyDescent="0.2">
      <c r="A688" s="16" t="s">
        <v>407</v>
      </c>
      <c r="B688" s="45">
        <v>33</v>
      </c>
      <c r="C688" s="45">
        <v>14</v>
      </c>
      <c r="D688" s="56">
        <v>0.42399999999999999</v>
      </c>
      <c r="E688" s="45">
        <v>34</v>
      </c>
      <c r="F688" s="45">
        <v>16</v>
      </c>
      <c r="G688" s="53">
        <v>0.47099999999999997</v>
      </c>
      <c r="J688" s="5"/>
    </row>
    <row r="689" spans="1:10" x14ac:dyDescent="0.2">
      <c r="A689" s="16" t="s">
        <v>3472</v>
      </c>
      <c r="B689" s="45">
        <v>33</v>
      </c>
      <c r="C689" s="45">
        <v>12</v>
      </c>
      <c r="D689" s="56">
        <v>0.36399999999999999</v>
      </c>
      <c r="E689" s="45">
        <v>50</v>
      </c>
      <c r="F689" s="45">
        <v>12</v>
      </c>
      <c r="G689" s="53">
        <v>0.24</v>
      </c>
      <c r="J689" s="5"/>
    </row>
    <row r="690" spans="1:10" x14ac:dyDescent="0.2">
      <c r="A690" s="16" t="s">
        <v>3473</v>
      </c>
      <c r="B690" s="45">
        <v>33</v>
      </c>
      <c r="C690" s="45">
        <v>11</v>
      </c>
      <c r="D690" s="56">
        <v>0.33300000000000002</v>
      </c>
      <c r="E690" s="45">
        <v>34</v>
      </c>
      <c r="F690" s="45">
        <v>12</v>
      </c>
      <c r="G690" s="53">
        <v>0.35299999999999998</v>
      </c>
      <c r="J690" s="5"/>
    </row>
    <row r="691" spans="1:10" x14ac:dyDescent="0.2">
      <c r="A691" s="16" t="s">
        <v>2917</v>
      </c>
      <c r="B691" s="45">
        <v>33</v>
      </c>
      <c r="C691" s="45">
        <v>7</v>
      </c>
      <c r="D691" s="56">
        <v>0.21199999999999999</v>
      </c>
      <c r="E691" s="45">
        <v>33</v>
      </c>
      <c r="F691" s="45">
        <v>7</v>
      </c>
      <c r="G691" s="53">
        <v>0.21199999999999999</v>
      </c>
      <c r="J691" s="5"/>
    </row>
    <row r="692" spans="1:10" x14ac:dyDescent="0.2">
      <c r="A692" s="16" t="s">
        <v>2622</v>
      </c>
      <c r="B692" s="45">
        <v>33</v>
      </c>
      <c r="C692" s="45">
        <v>2</v>
      </c>
      <c r="D692" s="56">
        <v>6.0999999999999999E-2</v>
      </c>
      <c r="E692" s="45">
        <v>210</v>
      </c>
      <c r="F692" s="45">
        <v>2</v>
      </c>
      <c r="G692" s="53">
        <v>0.01</v>
      </c>
      <c r="J692" s="5"/>
    </row>
    <row r="693" spans="1:10" x14ac:dyDescent="0.2">
      <c r="A693" s="16" t="s">
        <v>909</v>
      </c>
      <c r="B693" s="45">
        <v>33</v>
      </c>
      <c r="C693" s="45">
        <v>2</v>
      </c>
      <c r="D693" s="56">
        <v>6.0999999999999999E-2</v>
      </c>
      <c r="E693" s="45">
        <v>40</v>
      </c>
      <c r="F693" s="45">
        <v>2</v>
      </c>
      <c r="G693" s="53">
        <v>0.05</v>
      </c>
      <c r="J693" s="5"/>
    </row>
    <row r="694" spans="1:10" x14ac:dyDescent="0.2">
      <c r="A694" s="16" t="s">
        <v>1140</v>
      </c>
      <c r="B694" s="45">
        <v>33</v>
      </c>
      <c r="C694" s="45">
        <v>1</v>
      </c>
      <c r="D694" s="56">
        <v>0.03</v>
      </c>
      <c r="E694" s="45">
        <v>33</v>
      </c>
      <c r="F694" s="45">
        <v>1</v>
      </c>
      <c r="G694" s="53">
        <v>0.03</v>
      </c>
      <c r="J694" s="5"/>
    </row>
    <row r="695" spans="1:10" x14ac:dyDescent="0.2">
      <c r="A695" s="16" t="s">
        <v>3474</v>
      </c>
      <c r="B695" s="45">
        <v>33</v>
      </c>
      <c r="C695" s="45">
        <v>0</v>
      </c>
      <c r="D695" s="56" t="s">
        <v>3340</v>
      </c>
      <c r="E695" s="45">
        <v>33</v>
      </c>
      <c r="F695" s="45">
        <v>0</v>
      </c>
      <c r="G695" s="45" t="s">
        <v>3340</v>
      </c>
      <c r="J695" s="5"/>
    </row>
    <row r="696" spans="1:10" x14ac:dyDescent="0.2">
      <c r="A696" s="16" t="s">
        <v>3475</v>
      </c>
      <c r="B696" s="45">
        <v>33</v>
      </c>
      <c r="C696" s="45">
        <v>0</v>
      </c>
      <c r="D696" s="56" t="s">
        <v>3340</v>
      </c>
      <c r="E696" s="45">
        <v>33</v>
      </c>
      <c r="F696" s="45">
        <v>0</v>
      </c>
      <c r="G696" s="45" t="s">
        <v>3340</v>
      </c>
      <c r="J696" s="5"/>
    </row>
    <row r="697" spans="1:10" x14ac:dyDescent="0.2">
      <c r="A697" s="16" t="s">
        <v>3476</v>
      </c>
      <c r="B697" s="45">
        <v>33</v>
      </c>
      <c r="C697" s="45">
        <v>0</v>
      </c>
      <c r="D697" s="56" t="s">
        <v>3340</v>
      </c>
      <c r="E697" s="45">
        <v>159</v>
      </c>
      <c r="F697" s="45">
        <v>0</v>
      </c>
      <c r="G697" s="45" t="s">
        <v>3340</v>
      </c>
      <c r="J697" s="5"/>
    </row>
    <row r="698" spans="1:10" x14ac:dyDescent="0.2">
      <c r="A698" s="16" t="s">
        <v>3477</v>
      </c>
      <c r="B698" s="45">
        <v>33</v>
      </c>
      <c r="C698" s="45">
        <v>0</v>
      </c>
      <c r="D698" s="56" t="s">
        <v>3340</v>
      </c>
      <c r="E698" s="45">
        <v>262</v>
      </c>
      <c r="F698" s="45">
        <v>0</v>
      </c>
      <c r="G698" s="45" t="s">
        <v>3340</v>
      </c>
      <c r="J698" s="5"/>
    </row>
    <row r="699" spans="1:10" x14ac:dyDescent="0.2">
      <c r="A699" s="16" t="s">
        <v>3038</v>
      </c>
      <c r="B699" s="45">
        <v>33</v>
      </c>
      <c r="C699" s="45">
        <v>0</v>
      </c>
      <c r="D699" s="56" t="s">
        <v>3340</v>
      </c>
      <c r="E699" s="45">
        <v>497</v>
      </c>
      <c r="F699" s="45">
        <v>0</v>
      </c>
      <c r="G699" s="45" t="s">
        <v>3340</v>
      </c>
      <c r="J699" s="5"/>
    </row>
    <row r="700" spans="1:10" x14ac:dyDescent="0.2">
      <c r="A700" s="16" t="s">
        <v>701</v>
      </c>
      <c r="B700" s="45">
        <v>32</v>
      </c>
      <c r="C700" s="45">
        <v>37</v>
      </c>
      <c r="D700" s="56">
        <v>1.1559999999999999</v>
      </c>
      <c r="E700" s="45">
        <v>32</v>
      </c>
      <c r="F700" s="45">
        <v>37</v>
      </c>
      <c r="G700" s="53">
        <v>1.1559999999999999</v>
      </c>
      <c r="J700" s="5"/>
    </row>
    <row r="701" spans="1:10" x14ac:dyDescent="0.2">
      <c r="A701" s="16" t="s">
        <v>3478</v>
      </c>
      <c r="B701" s="45">
        <v>32</v>
      </c>
      <c r="C701" s="45">
        <v>36</v>
      </c>
      <c r="D701" s="56">
        <v>1.125</v>
      </c>
      <c r="E701" s="45">
        <v>35</v>
      </c>
      <c r="F701" s="45">
        <v>40</v>
      </c>
      <c r="G701" s="53">
        <v>1.143</v>
      </c>
      <c r="J701" s="5"/>
    </row>
    <row r="702" spans="1:10" x14ac:dyDescent="0.2">
      <c r="A702" s="16" t="s">
        <v>1077</v>
      </c>
      <c r="B702" s="45">
        <v>32</v>
      </c>
      <c r="C702" s="45">
        <v>36</v>
      </c>
      <c r="D702" s="56">
        <v>1.125</v>
      </c>
      <c r="E702" s="45">
        <v>33</v>
      </c>
      <c r="F702" s="45">
        <v>37</v>
      </c>
      <c r="G702" s="53">
        <v>1.121</v>
      </c>
      <c r="J702" s="5"/>
    </row>
    <row r="703" spans="1:10" x14ac:dyDescent="0.2">
      <c r="A703" s="16" t="s">
        <v>3479</v>
      </c>
      <c r="B703" s="45">
        <v>32</v>
      </c>
      <c r="C703" s="45">
        <v>36</v>
      </c>
      <c r="D703" s="56">
        <v>1.125</v>
      </c>
      <c r="E703" s="45">
        <v>32</v>
      </c>
      <c r="F703" s="45">
        <v>36</v>
      </c>
      <c r="G703" s="53">
        <v>1.125</v>
      </c>
      <c r="J703" s="5"/>
    </row>
    <row r="704" spans="1:10" x14ac:dyDescent="0.2">
      <c r="A704" s="16" t="s">
        <v>3480</v>
      </c>
      <c r="B704" s="45">
        <v>32</v>
      </c>
      <c r="C704" s="45">
        <v>34</v>
      </c>
      <c r="D704" s="56">
        <v>1.0620000000000001</v>
      </c>
      <c r="E704" s="45">
        <v>35</v>
      </c>
      <c r="F704" s="45">
        <v>34</v>
      </c>
      <c r="G704" s="53">
        <v>0.97099999999999997</v>
      </c>
      <c r="J704" s="5"/>
    </row>
    <row r="705" spans="1:10" x14ac:dyDescent="0.2">
      <c r="A705" s="16" t="s">
        <v>3481</v>
      </c>
      <c r="B705" s="45">
        <v>32</v>
      </c>
      <c r="C705" s="45">
        <v>31</v>
      </c>
      <c r="D705" s="56">
        <v>0.96899999999999997</v>
      </c>
      <c r="E705" s="45">
        <v>32</v>
      </c>
      <c r="F705" s="45">
        <v>31</v>
      </c>
      <c r="G705" s="53">
        <v>0.96899999999999997</v>
      </c>
      <c r="J705" s="5"/>
    </row>
    <row r="706" spans="1:10" x14ac:dyDescent="0.2">
      <c r="A706" s="16" t="s">
        <v>3255</v>
      </c>
      <c r="B706" s="45">
        <v>32</v>
      </c>
      <c r="C706" s="45">
        <v>30</v>
      </c>
      <c r="D706" s="56">
        <v>0.93799999999999994</v>
      </c>
      <c r="E706" s="45">
        <v>33</v>
      </c>
      <c r="F706" s="45">
        <v>30</v>
      </c>
      <c r="G706" s="53">
        <v>0.90900000000000003</v>
      </c>
      <c r="J706" s="5"/>
    </row>
    <row r="707" spans="1:10" x14ac:dyDescent="0.2">
      <c r="A707" s="16" t="s">
        <v>3031</v>
      </c>
      <c r="B707" s="45">
        <v>32</v>
      </c>
      <c r="C707" s="45">
        <v>29</v>
      </c>
      <c r="D707" s="56">
        <v>0.90600000000000003</v>
      </c>
      <c r="E707" s="45">
        <v>33</v>
      </c>
      <c r="F707" s="45">
        <v>30</v>
      </c>
      <c r="G707" s="53">
        <v>0.90900000000000003</v>
      </c>
      <c r="J707" s="5"/>
    </row>
    <row r="708" spans="1:10" x14ac:dyDescent="0.2">
      <c r="A708" s="16" t="s">
        <v>3482</v>
      </c>
      <c r="B708" s="45">
        <v>32</v>
      </c>
      <c r="C708" s="45">
        <v>23</v>
      </c>
      <c r="D708" s="56">
        <v>0.71899999999999997</v>
      </c>
      <c r="E708" s="45">
        <v>38</v>
      </c>
      <c r="F708" s="45">
        <v>25</v>
      </c>
      <c r="G708" s="53">
        <v>0.65800000000000003</v>
      </c>
      <c r="J708" s="5"/>
    </row>
    <row r="709" spans="1:10" x14ac:dyDescent="0.2">
      <c r="A709" s="16" t="s">
        <v>3483</v>
      </c>
      <c r="B709" s="45">
        <v>32</v>
      </c>
      <c r="C709" s="45">
        <v>22</v>
      </c>
      <c r="D709" s="56">
        <v>0.68799999999999994</v>
      </c>
      <c r="E709" s="45">
        <v>32</v>
      </c>
      <c r="F709" s="45">
        <v>22</v>
      </c>
      <c r="G709" s="53">
        <v>0.68799999999999994</v>
      </c>
      <c r="J709" s="5"/>
    </row>
    <row r="710" spans="1:10" x14ac:dyDescent="0.2">
      <c r="A710" s="16" t="s">
        <v>3059</v>
      </c>
      <c r="B710" s="45">
        <v>32</v>
      </c>
      <c r="C710" s="45">
        <v>20</v>
      </c>
      <c r="D710" s="56">
        <v>0.625</v>
      </c>
      <c r="E710" s="45">
        <v>32</v>
      </c>
      <c r="F710" s="45">
        <v>20</v>
      </c>
      <c r="G710" s="53">
        <v>0.625</v>
      </c>
      <c r="J710" s="5"/>
    </row>
    <row r="711" spans="1:10" x14ac:dyDescent="0.2">
      <c r="A711" s="16" t="s">
        <v>477</v>
      </c>
      <c r="B711" s="45">
        <v>32</v>
      </c>
      <c r="C711" s="45">
        <v>19</v>
      </c>
      <c r="D711" s="56">
        <v>0.59399999999999997</v>
      </c>
      <c r="E711" s="45">
        <v>35</v>
      </c>
      <c r="F711" s="45">
        <v>21</v>
      </c>
      <c r="G711" s="53">
        <v>0.6</v>
      </c>
      <c r="J711" s="5"/>
    </row>
    <row r="712" spans="1:10" x14ac:dyDescent="0.2">
      <c r="A712" s="16" t="s">
        <v>869</v>
      </c>
      <c r="B712" s="45">
        <v>32</v>
      </c>
      <c r="C712" s="45">
        <v>18</v>
      </c>
      <c r="D712" s="56">
        <v>0.56200000000000006</v>
      </c>
      <c r="E712" s="45">
        <v>95</v>
      </c>
      <c r="F712" s="45">
        <v>18</v>
      </c>
      <c r="G712" s="53">
        <v>0.189</v>
      </c>
      <c r="J712" s="5"/>
    </row>
    <row r="713" spans="1:10" x14ac:dyDescent="0.2">
      <c r="A713" s="16" t="s">
        <v>2908</v>
      </c>
      <c r="B713" s="45">
        <v>32</v>
      </c>
      <c r="C713" s="45">
        <v>13</v>
      </c>
      <c r="D713" s="56">
        <v>0.40600000000000003</v>
      </c>
      <c r="E713" s="45">
        <v>159</v>
      </c>
      <c r="F713" s="45">
        <v>13</v>
      </c>
      <c r="G713" s="53">
        <v>8.2000000000000003E-2</v>
      </c>
      <c r="J713" s="5"/>
    </row>
    <row r="714" spans="1:10" x14ac:dyDescent="0.2">
      <c r="A714" s="16" t="s">
        <v>1886</v>
      </c>
      <c r="B714" s="45">
        <v>32</v>
      </c>
      <c r="C714" s="45">
        <v>11</v>
      </c>
      <c r="D714" s="56">
        <v>0.34399999999999997</v>
      </c>
      <c r="E714" s="45">
        <v>32</v>
      </c>
      <c r="F714" s="45">
        <v>11</v>
      </c>
      <c r="G714" s="53">
        <v>0.34399999999999997</v>
      </c>
      <c r="J714" s="5"/>
    </row>
    <row r="715" spans="1:10" x14ac:dyDescent="0.2">
      <c r="A715" s="16" t="s">
        <v>3005</v>
      </c>
      <c r="B715" s="45">
        <v>32</v>
      </c>
      <c r="C715" s="45">
        <v>11</v>
      </c>
      <c r="D715" s="56">
        <v>0.34399999999999997</v>
      </c>
      <c r="E715" s="45">
        <v>69</v>
      </c>
      <c r="F715" s="45">
        <v>11</v>
      </c>
      <c r="G715" s="53">
        <v>0.159</v>
      </c>
      <c r="J715" s="5"/>
    </row>
    <row r="716" spans="1:10" x14ac:dyDescent="0.2">
      <c r="A716" s="16" t="s">
        <v>658</v>
      </c>
      <c r="B716" s="45">
        <v>32</v>
      </c>
      <c r="C716" s="45">
        <v>10</v>
      </c>
      <c r="D716" s="56">
        <v>0.312</v>
      </c>
      <c r="E716" s="45">
        <v>34</v>
      </c>
      <c r="F716" s="45">
        <v>10</v>
      </c>
      <c r="G716" s="53">
        <v>0.29399999999999998</v>
      </c>
      <c r="J716" s="5"/>
    </row>
    <row r="717" spans="1:10" x14ac:dyDescent="0.2">
      <c r="A717" s="16" t="s">
        <v>1574</v>
      </c>
      <c r="B717" s="45">
        <v>32</v>
      </c>
      <c r="C717" s="45">
        <v>9</v>
      </c>
      <c r="D717" s="56">
        <v>0.28100000000000003</v>
      </c>
      <c r="E717" s="45">
        <v>35</v>
      </c>
      <c r="F717" s="45">
        <v>10</v>
      </c>
      <c r="G717" s="53">
        <v>0.28599999999999998</v>
      </c>
      <c r="J717" s="5"/>
    </row>
    <row r="718" spans="1:10" x14ac:dyDescent="0.2">
      <c r="A718" s="16" t="s">
        <v>3484</v>
      </c>
      <c r="B718" s="45">
        <v>32</v>
      </c>
      <c r="C718" s="45">
        <v>9</v>
      </c>
      <c r="D718" s="56">
        <v>0.28100000000000003</v>
      </c>
      <c r="E718" s="45">
        <v>34</v>
      </c>
      <c r="F718" s="45">
        <v>9</v>
      </c>
      <c r="G718" s="53">
        <v>0.26500000000000001</v>
      </c>
      <c r="J718" s="5"/>
    </row>
    <row r="719" spans="1:10" x14ac:dyDescent="0.2">
      <c r="A719" s="16" t="s">
        <v>2696</v>
      </c>
      <c r="B719" s="45">
        <v>32</v>
      </c>
      <c r="C719" s="45">
        <v>7</v>
      </c>
      <c r="D719" s="56">
        <v>0.219</v>
      </c>
      <c r="E719" s="45">
        <v>43</v>
      </c>
      <c r="F719" s="45">
        <v>7</v>
      </c>
      <c r="G719" s="53">
        <v>0.16300000000000001</v>
      </c>
      <c r="J719" s="5"/>
    </row>
    <row r="720" spans="1:10" x14ac:dyDescent="0.2">
      <c r="A720" s="16" t="s">
        <v>3485</v>
      </c>
      <c r="B720" s="45">
        <v>32</v>
      </c>
      <c r="C720" s="45">
        <v>7</v>
      </c>
      <c r="D720" s="56">
        <v>0.219</v>
      </c>
      <c r="E720" s="45">
        <v>32</v>
      </c>
      <c r="F720" s="45">
        <v>7</v>
      </c>
      <c r="G720" s="53">
        <v>0.219</v>
      </c>
      <c r="J720" s="5"/>
    </row>
    <row r="721" spans="1:10" x14ac:dyDescent="0.2">
      <c r="A721" s="16" t="s">
        <v>3135</v>
      </c>
      <c r="B721" s="45">
        <v>32</v>
      </c>
      <c r="C721" s="45">
        <v>7</v>
      </c>
      <c r="D721" s="56">
        <v>0.219</v>
      </c>
      <c r="E721" s="45">
        <v>185</v>
      </c>
      <c r="F721" s="45">
        <v>7</v>
      </c>
      <c r="G721" s="53">
        <v>3.7999999999999999E-2</v>
      </c>
      <c r="J721" s="5"/>
    </row>
    <row r="722" spans="1:10" x14ac:dyDescent="0.2">
      <c r="A722" s="16" t="s">
        <v>781</v>
      </c>
      <c r="B722" s="45">
        <v>32</v>
      </c>
      <c r="C722" s="45">
        <v>6</v>
      </c>
      <c r="D722" s="56">
        <v>0.188</v>
      </c>
      <c r="E722" s="45">
        <v>43</v>
      </c>
      <c r="F722" s="45">
        <v>6</v>
      </c>
      <c r="G722" s="53">
        <v>0.14000000000000001</v>
      </c>
      <c r="J722" s="5"/>
    </row>
    <row r="723" spans="1:10" x14ac:dyDescent="0.2">
      <c r="A723" s="16" t="s">
        <v>1804</v>
      </c>
      <c r="B723" s="45">
        <v>32</v>
      </c>
      <c r="C723" s="45">
        <v>5</v>
      </c>
      <c r="D723" s="56">
        <v>0.156</v>
      </c>
      <c r="E723" s="45">
        <v>464</v>
      </c>
      <c r="F723" s="45">
        <v>5</v>
      </c>
      <c r="G723" s="53">
        <v>1.0999999999999999E-2</v>
      </c>
      <c r="J723" s="5"/>
    </row>
    <row r="724" spans="1:10" x14ac:dyDescent="0.2">
      <c r="A724" s="16" t="s">
        <v>3486</v>
      </c>
      <c r="B724" s="45">
        <v>32</v>
      </c>
      <c r="C724" s="45">
        <v>5</v>
      </c>
      <c r="D724" s="56">
        <v>0.156</v>
      </c>
      <c r="E724" s="45">
        <v>40</v>
      </c>
      <c r="F724" s="45">
        <v>5</v>
      </c>
      <c r="G724" s="53">
        <v>0.125</v>
      </c>
      <c r="J724" s="5"/>
    </row>
    <row r="725" spans="1:10" x14ac:dyDescent="0.2">
      <c r="A725" s="16" t="s">
        <v>3487</v>
      </c>
      <c r="B725" s="45">
        <v>32</v>
      </c>
      <c r="C725" s="45">
        <v>3</v>
      </c>
      <c r="D725" s="56">
        <v>9.4E-2</v>
      </c>
      <c r="E725" s="45">
        <v>32</v>
      </c>
      <c r="F725" s="45">
        <v>3</v>
      </c>
      <c r="G725" s="53">
        <v>9.4E-2</v>
      </c>
      <c r="J725" s="5"/>
    </row>
    <row r="726" spans="1:10" x14ac:dyDescent="0.2">
      <c r="A726" s="16" t="s">
        <v>3488</v>
      </c>
      <c r="B726" s="45">
        <v>32</v>
      </c>
      <c r="C726" s="45">
        <v>2</v>
      </c>
      <c r="D726" s="56">
        <v>6.2E-2</v>
      </c>
      <c r="E726" s="45">
        <v>50</v>
      </c>
      <c r="F726" s="45">
        <v>2</v>
      </c>
      <c r="G726" s="53">
        <v>0.04</v>
      </c>
      <c r="J726" s="5"/>
    </row>
    <row r="727" spans="1:10" x14ac:dyDescent="0.2">
      <c r="A727" s="16" t="s">
        <v>806</v>
      </c>
      <c r="B727" s="45">
        <v>32</v>
      </c>
      <c r="C727" s="45">
        <v>1</v>
      </c>
      <c r="D727" s="56">
        <v>3.1E-2</v>
      </c>
      <c r="E727" s="45">
        <v>55</v>
      </c>
      <c r="F727" s="45">
        <v>1</v>
      </c>
      <c r="G727" s="53">
        <v>1.7999999999999999E-2</v>
      </c>
      <c r="J727" s="5"/>
    </row>
    <row r="728" spans="1:10" x14ac:dyDescent="0.2">
      <c r="A728" s="16" t="s">
        <v>3076</v>
      </c>
      <c r="B728" s="45">
        <v>32</v>
      </c>
      <c r="C728" s="45">
        <v>0</v>
      </c>
      <c r="D728" s="56" t="s">
        <v>3340</v>
      </c>
      <c r="E728" s="45">
        <v>32</v>
      </c>
      <c r="F728" s="45">
        <v>0</v>
      </c>
      <c r="G728" s="45" t="s">
        <v>3340</v>
      </c>
      <c r="J728" s="5"/>
    </row>
    <row r="729" spans="1:10" x14ac:dyDescent="0.2">
      <c r="A729" s="16" t="s">
        <v>3489</v>
      </c>
      <c r="B729" s="45">
        <v>32</v>
      </c>
      <c r="C729" s="45">
        <v>0</v>
      </c>
      <c r="D729" s="56" t="s">
        <v>3340</v>
      </c>
      <c r="E729" s="45">
        <v>32</v>
      </c>
      <c r="F729" s="45">
        <v>0</v>
      </c>
      <c r="G729" s="45" t="s">
        <v>3340</v>
      </c>
      <c r="J729" s="5"/>
    </row>
    <row r="730" spans="1:10" x14ac:dyDescent="0.2">
      <c r="A730" s="16" t="s">
        <v>3490</v>
      </c>
      <c r="B730" s="45">
        <v>32</v>
      </c>
      <c r="C730" s="45">
        <v>0</v>
      </c>
      <c r="D730" s="56" t="s">
        <v>3340</v>
      </c>
      <c r="E730" s="45">
        <v>33</v>
      </c>
      <c r="F730" s="45">
        <v>0</v>
      </c>
      <c r="G730" s="45" t="s">
        <v>3340</v>
      </c>
      <c r="J730" s="5"/>
    </row>
    <row r="731" spans="1:10" x14ac:dyDescent="0.2">
      <c r="A731" s="16" t="s">
        <v>3491</v>
      </c>
      <c r="B731" s="45">
        <v>32</v>
      </c>
      <c r="C731" s="45">
        <v>0</v>
      </c>
      <c r="D731" s="56" t="s">
        <v>3340</v>
      </c>
      <c r="E731" s="45">
        <v>188</v>
      </c>
      <c r="F731" s="45">
        <v>0</v>
      </c>
      <c r="G731" s="45" t="s">
        <v>3340</v>
      </c>
      <c r="J731" s="5"/>
    </row>
    <row r="732" spans="1:10" x14ac:dyDescent="0.2">
      <c r="A732" s="16" t="s">
        <v>3492</v>
      </c>
      <c r="B732" s="45">
        <v>32</v>
      </c>
      <c r="C732" s="45">
        <v>0</v>
      </c>
      <c r="D732" s="56" t="s">
        <v>3340</v>
      </c>
      <c r="E732" s="45">
        <v>193</v>
      </c>
      <c r="F732" s="45">
        <v>0</v>
      </c>
      <c r="G732" s="45" t="s">
        <v>3340</v>
      </c>
      <c r="J732" s="5"/>
    </row>
    <row r="733" spans="1:10" x14ac:dyDescent="0.2">
      <c r="A733" s="16" t="s">
        <v>3493</v>
      </c>
      <c r="B733" s="45">
        <v>32</v>
      </c>
      <c r="C733" s="45">
        <v>0</v>
      </c>
      <c r="D733" s="56" t="s">
        <v>3340</v>
      </c>
      <c r="E733" s="45">
        <v>266</v>
      </c>
      <c r="F733" s="45">
        <v>0</v>
      </c>
      <c r="G733" s="45" t="s">
        <v>3340</v>
      </c>
      <c r="J733" s="5"/>
    </row>
    <row r="734" spans="1:10" x14ac:dyDescent="0.2">
      <c r="A734" s="16" t="s">
        <v>3314</v>
      </c>
      <c r="B734" s="45">
        <v>32</v>
      </c>
      <c r="C734" s="45">
        <v>0</v>
      </c>
      <c r="D734" s="56" t="s">
        <v>3340</v>
      </c>
      <c r="E734" s="45">
        <v>273</v>
      </c>
      <c r="F734" s="45">
        <v>0</v>
      </c>
      <c r="G734" s="45" t="s">
        <v>3340</v>
      </c>
      <c r="J734" s="5"/>
    </row>
    <row r="735" spans="1:10" x14ac:dyDescent="0.2">
      <c r="A735" s="16" t="s">
        <v>2037</v>
      </c>
      <c r="B735" s="45">
        <v>32</v>
      </c>
      <c r="C735" s="45">
        <v>0</v>
      </c>
      <c r="D735" s="56" t="s">
        <v>3340</v>
      </c>
      <c r="E735" s="45">
        <v>463</v>
      </c>
      <c r="F735" s="45">
        <v>0</v>
      </c>
      <c r="G735" s="45" t="s">
        <v>3340</v>
      </c>
      <c r="J735" s="5"/>
    </row>
    <row r="736" spans="1:10" x14ac:dyDescent="0.2">
      <c r="A736" s="16" t="s">
        <v>3494</v>
      </c>
      <c r="B736" s="45">
        <v>31</v>
      </c>
      <c r="C736" s="45">
        <v>42</v>
      </c>
      <c r="D736" s="56">
        <v>1.355</v>
      </c>
      <c r="E736" s="45">
        <v>31</v>
      </c>
      <c r="F736" s="45">
        <v>42</v>
      </c>
      <c r="G736" s="53">
        <v>1.355</v>
      </c>
      <c r="J736" s="5"/>
    </row>
    <row r="737" spans="1:10" x14ac:dyDescent="0.2">
      <c r="A737" s="16" t="s">
        <v>3495</v>
      </c>
      <c r="B737" s="45">
        <v>31</v>
      </c>
      <c r="C737" s="45">
        <v>32</v>
      </c>
      <c r="D737" s="56">
        <v>1.032</v>
      </c>
      <c r="E737" s="45">
        <v>31</v>
      </c>
      <c r="F737" s="45">
        <v>32</v>
      </c>
      <c r="G737" s="53">
        <v>1.032</v>
      </c>
      <c r="J737" s="5"/>
    </row>
    <row r="738" spans="1:10" x14ac:dyDescent="0.2">
      <c r="A738" s="16" t="s">
        <v>3247</v>
      </c>
      <c r="B738" s="45">
        <v>31</v>
      </c>
      <c r="C738" s="45">
        <v>27</v>
      </c>
      <c r="D738" s="56">
        <v>0.871</v>
      </c>
      <c r="E738" s="45">
        <v>33</v>
      </c>
      <c r="F738" s="45">
        <v>27</v>
      </c>
      <c r="G738" s="53">
        <v>0.81799999999999995</v>
      </c>
      <c r="J738" s="5"/>
    </row>
    <row r="739" spans="1:10" x14ac:dyDescent="0.2">
      <c r="A739" s="16" t="s">
        <v>3496</v>
      </c>
      <c r="B739" s="45">
        <v>31</v>
      </c>
      <c r="C739" s="45">
        <v>23</v>
      </c>
      <c r="D739" s="56">
        <v>0.74199999999999999</v>
      </c>
      <c r="E739" s="45">
        <v>31</v>
      </c>
      <c r="F739" s="45">
        <v>23</v>
      </c>
      <c r="G739" s="53">
        <v>0.74199999999999999</v>
      </c>
      <c r="J739" s="5"/>
    </row>
    <row r="740" spans="1:10" x14ac:dyDescent="0.2">
      <c r="A740" s="16" t="s">
        <v>598</v>
      </c>
      <c r="B740" s="45">
        <v>31</v>
      </c>
      <c r="C740" s="45">
        <v>21</v>
      </c>
      <c r="D740" s="56">
        <v>0.67700000000000005</v>
      </c>
      <c r="E740" s="45">
        <v>31</v>
      </c>
      <c r="F740" s="45">
        <v>21</v>
      </c>
      <c r="G740" s="53">
        <v>0.67700000000000005</v>
      </c>
      <c r="J740" s="5"/>
    </row>
    <row r="741" spans="1:10" x14ac:dyDescent="0.2">
      <c r="A741" s="16" t="s">
        <v>3497</v>
      </c>
      <c r="B741" s="45">
        <v>31</v>
      </c>
      <c r="C741" s="45">
        <v>19</v>
      </c>
      <c r="D741" s="56">
        <v>0.61299999999999999</v>
      </c>
      <c r="E741" s="45">
        <v>31</v>
      </c>
      <c r="F741" s="45">
        <v>19</v>
      </c>
      <c r="G741" s="53">
        <v>0.61299999999999999</v>
      </c>
      <c r="J741" s="5"/>
    </row>
    <row r="742" spans="1:10" x14ac:dyDescent="0.2">
      <c r="A742" s="16" t="s">
        <v>555</v>
      </c>
      <c r="B742" s="45">
        <v>31</v>
      </c>
      <c r="C742" s="45">
        <v>17</v>
      </c>
      <c r="D742" s="56">
        <v>0.54800000000000004</v>
      </c>
      <c r="E742" s="45">
        <v>47</v>
      </c>
      <c r="F742" s="45">
        <v>17</v>
      </c>
      <c r="G742" s="53">
        <v>0.36199999999999999</v>
      </c>
      <c r="J742" s="5"/>
    </row>
    <row r="743" spans="1:10" x14ac:dyDescent="0.2">
      <c r="A743" s="16" t="s">
        <v>408</v>
      </c>
      <c r="B743" s="45">
        <v>31</v>
      </c>
      <c r="C743" s="45">
        <v>17</v>
      </c>
      <c r="D743" s="56">
        <v>0.54800000000000004</v>
      </c>
      <c r="E743" s="45">
        <v>38</v>
      </c>
      <c r="F743" s="45">
        <v>17</v>
      </c>
      <c r="G743" s="53">
        <v>0.44700000000000001</v>
      </c>
      <c r="J743" s="5"/>
    </row>
    <row r="744" spans="1:10" x14ac:dyDescent="0.2">
      <c r="A744" s="16" t="s">
        <v>3498</v>
      </c>
      <c r="B744" s="45">
        <v>31</v>
      </c>
      <c r="C744" s="45">
        <v>14</v>
      </c>
      <c r="D744" s="56">
        <v>0.45200000000000001</v>
      </c>
      <c r="E744" s="45">
        <v>31</v>
      </c>
      <c r="F744" s="45">
        <v>14</v>
      </c>
      <c r="G744" s="53">
        <v>0.45200000000000001</v>
      </c>
      <c r="J744" s="5"/>
    </row>
    <row r="745" spans="1:10" x14ac:dyDescent="0.2">
      <c r="A745" s="16" t="s">
        <v>648</v>
      </c>
      <c r="B745" s="45">
        <v>31</v>
      </c>
      <c r="C745" s="45">
        <v>11</v>
      </c>
      <c r="D745" s="56">
        <v>0.35499999999999998</v>
      </c>
      <c r="E745" s="45">
        <v>58</v>
      </c>
      <c r="F745" s="45">
        <v>11</v>
      </c>
      <c r="G745" s="53">
        <v>0.19</v>
      </c>
      <c r="J745" s="5"/>
    </row>
    <row r="746" spans="1:10" x14ac:dyDescent="0.2">
      <c r="A746" s="16" t="s">
        <v>1033</v>
      </c>
      <c r="B746" s="45">
        <v>31</v>
      </c>
      <c r="C746" s="45">
        <v>11</v>
      </c>
      <c r="D746" s="56">
        <v>0.35499999999999998</v>
      </c>
      <c r="E746" s="45">
        <v>104</v>
      </c>
      <c r="F746" s="45">
        <v>17</v>
      </c>
      <c r="G746" s="53">
        <v>0.16300000000000001</v>
      </c>
      <c r="J746" s="5"/>
    </row>
    <row r="747" spans="1:10" x14ac:dyDescent="0.2">
      <c r="A747" s="16" t="s">
        <v>2267</v>
      </c>
      <c r="B747" s="45">
        <v>31</v>
      </c>
      <c r="C747" s="45">
        <v>9</v>
      </c>
      <c r="D747" s="56">
        <v>0.28999999999999998</v>
      </c>
      <c r="E747" s="45">
        <v>66</v>
      </c>
      <c r="F747" s="45">
        <v>9</v>
      </c>
      <c r="G747" s="53">
        <v>0.13600000000000001</v>
      </c>
      <c r="J747" s="5"/>
    </row>
    <row r="748" spans="1:10" x14ac:dyDescent="0.2">
      <c r="A748" s="16" t="s">
        <v>3196</v>
      </c>
      <c r="B748" s="45">
        <v>31</v>
      </c>
      <c r="C748" s="45">
        <v>9</v>
      </c>
      <c r="D748" s="56">
        <v>0.28999999999999998</v>
      </c>
      <c r="E748" s="45">
        <v>31</v>
      </c>
      <c r="F748" s="45">
        <v>9</v>
      </c>
      <c r="G748" s="53">
        <v>0.28999999999999998</v>
      </c>
      <c r="J748" s="5"/>
    </row>
    <row r="749" spans="1:10" x14ac:dyDescent="0.2">
      <c r="A749" s="16" t="s">
        <v>3499</v>
      </c>
      <c r="B749" s="45">
        <v>31</v>
      </c>
      <c r="C749" s="45">
        <v>8</v>
      </c>
      <c r="D749" s="56">
        <v>0.25800000000000001</v>
      </c>
      <c r="E749" s="45">
        <v>31</v>
      </c>
      <c r="F749" s="45">
        <v>8</v>
      </c>
      <c r="G749" s="53">
        <v>0.25800000000000001</v>
      </c>
      <c r="J749" s="5"/>
    </row>
    <row r="750" spans="1:10" x14ac:dyDescent="0.2">
      <c r="A750" s="16" t="s">
        <v>1282</v>
      </c>
      <c r="B750" s="45">
        <v>31</v>
      </c>
      <c r="C750" s="45">
        <v>8</v>
      </c>
      <c r="D750" s="56">
        <v>0.25800000000000001</v>
      </c>
      <c r="E750" s="45">
        <v>31</v>
      </c>
      <c r="F750" s="45">
        <v>8</v>
      </c>
      <c r="G750" s="53">
        <v>0.25800000000000001</v>
      </c>
      <c r="J750" s="5"/>
    </row>
    <row r="751" spans="1:10" x14ac:dyDescent="0.2">
      <c r="A751" s="16" t="s">
        <v>837</v>
      </c>
      <c r="B751" s="45">
        <v>31</v>
      </c>
      <c r="C751" s="45">
        <v>7</v>
      </c>
      <c r="D751" s="56">
        <v>0.22600000000000001</v>
      </c>
      <c r="E751" s="45">
        <v>207</v>
      </c>
      <c r="F751" s="45">
        <v>7</v>
      </c>
      <c r="G751" s="53">
        <v>3.4000000000000002E-2</v>
      </c>
      <c r="J751" s="5"/>
    </row>
    <row r="752" spans="1:10" x14ac:dyDescent="0.2">
      <c r="A752" s="16" t="s">
        <v>3500</v>
      </c>
      <c r="B752" s="45">
        <v>31</v>
      </c>
      <c r="C752" s="45">
        <v>6</v>
      </c>
      <c r="D752" s="56">
        <v>0.19400000000000001</v>
      </c>
      <c r="E752" s="45">
        <v>31</v>
      </c>
      <c r="F752" s="45">
        <v>6</v>
      </c>
      <c r="G752" s="53">
        <v>0.19400000000000001</v>
      </c>
      <c r="J752" s="5"/>
    </row>
    <row r="753" spans="1:10" x14ac:dyDescent="0.2">
      <c r="A753" s="16" t="s">
        <v>1231</v>
      </c>
      <c r="B753" s="45">
        <v>31</v>
      </c>
      <c r="C753" s="45">
        <v>3</v>
      </c>
      <c r="D753" s="56">
        <v>9.7000000000000003E-2</v>
      </c>
      <c r="E753" s="45">
        <v>31</v>
      </c>
      <c r="F753" s="45">
        <v>3</v>
      </c>
      <c r="G753" s="53">
        <v>9.7000000000000003E-2</v>
      </c>
      <c r="J753" s="5"/>
    </row>
    <row r="754" spans="1:10" x14ac:dyDescent="0.2">
      <c r="A754" s="16" t="s">
        <v>1457</v>
      </c>
      <c r="B754" s="45">
        <v>31</v>
      </c>
      <c r="C754" s="45">
        <v>3</v>
      </c>
      <c r="D754" s="56">
        <v>9.7000000000000003E-2</v>
      </c>
      <c r="E754" s="45">
        <v>31</v>
      </c>
      <c r="F754" s="45">
        <v>3</v>
      </c>
      <c r="G754" s="53">
        <v>9.7000000000000003E-2</v>
      </c>
      <c r="J754" s="5"/>
    </row>
    <row r="755" spans="1:10" x14ac:dyDescent="0.2">
      <c r="A755" s="16" t="s">
        <v>3501</v>
      </c>
      <c r="B755" s="45">
        <v>31</v>
      </c>
      <c r="C755" s="45">
        <v>2</v>
      </c>
      <c r="D755" s="56">
        <v>6.5000000000000002E-2</v>
      </c>
      <c r="E755" s="45">
        <v>31</v>
      </c>
      <c r="F755" s="45">
        <v>2</v>
      </c>
      <c r="G755" s="53">
        <v>6.5000000000000002E-2</v>
      </c>
      <c r="J755" s="5"/>
    </row>
    <row r="756" spans="1:10" x14ac:dyDescent="0.2">
      <c r="A756" s="16" t="s">
        <v>1456</v>
      </c>
      <c r="B756" s="45">
        <v>31</v>
      </c>
      <c r="C756" s="45">
        <v>1</v>
      </c>
      <c r="D756" s="56">
        <v>3.2000000000000001E-2</v>
      </c>
      <c r="E756" s="45">
        <v>31</v>
      </c>
      <c r="F756" s="45">
        <v>1</v>
      </c>
      <c r="G756" s="53">
        <v>3.2000000000000001E-2</v>
      </c>
      <c r="J756" s="5"/>
    </row>
    <row r="757" spans="1:10" x14ac:dyDescent="0.2">
      <c r="A757" s="16" t="s">
        <v>3502</v>
      </c>
      <c r="B757" s="45">
        <v>31</v>
      </c>
      <c r="C757" s="45">
        <v>0</v>
      </c>
      <c r="D757" s="56" t="s">
        <v>3340</v>
      </c>
      <c r="E757" s="45">
        <v>31</v>
      </c>
      <c r="F757" s="45">
        <v>0</v>
      </c>
      <c r="G757" s="45" t="s">
        <v>3340</v>
      </c>
      <c r="J757" s="5"/>
    </row>
    <row r="758" spans="1:10" x14ac:dyDescent="0.2">
      <c r="A758" s="16" t="s">
        <v>3503</v>
      </c>
      <c r="B758" s="45">
        <v>31</v>
      </c>
      <c r="C758" s="45">
        <v>0</v>
      </c>
      <c r="D758" s="56" t="s">
        <v>3340</v>
      </c>
      <c r="E758" s="45">
        <v>154</v>
      </c>
      <c r="F758" s="45">
        <v>0</v>
      </c>
      <c r="G758" s="45" t="s">
        <v>3340</v>
      </c>
      <c r="J758" s="5"/>
    </row>
    <row r="759" spans="1:10" x14ac:dyDescent="0.2">
      <c r="A759" s="16" t="s">
        <v>3504</v>
      </c>
      <c r="B759" s="45">
        <v>31</v>
      </c>
      <c r="C759" s="45">
        <v>0</v>
      </c>
      <c r="D759" s="56" t="s">
        <v>3340</v>
      </c>
      <c r="E759" s="45">
        <v>162</v>
      </c>
      <c r="F759" s="45">
        <v>0</v>
      </c>
      <c r="G759" s="45" t="s">
        <v>3340</v>
      </c>
      <c r="J759" s="5"/>
    </row>
    <row r="760" spans="1:10" x14ac:dyDescent="0.2">
      <c r="A760" s="16" t="s">
        <v>3173</v>
      </c>
      <c r="B760" s="45">
        <v>31</v>
      </c>
      <c r="C760" s="45">
        <v>0</v>
      </c>
      <c r="D760" s="56" t="s">
        <v>3340</v>
      </c>
      <c r="E760" s="45">
        <v>164</v>
      </c>
      <c r="F760" s="45">
        <v>0</v>
      </c>
      <c r="G760" s="45" t="s">
        <v>3340</v>
      </c>
      <c r="J760" s="5"/>
    </row>
    <row r="761" spans="1:10" x14ac:dyDescent="0.2">
      <c r="A761" s="16" t="s">
        <v>3505</v>
      </c>
      <c r="B761" s="45">
        <v>31</v>
      </c>
      <c r="C761" s="45">
        <v>0</v>
      </c>
      <c r="D761" s="56" t="s">
        <v>3340</v>
      </c>
      <c r="E761" s="45">
        <v>190</v>
      </c>
      <c r="F761" s="45">
        <v>0</v>
      </c>
      <c r="G761" s="45" t="s">
        <v>3340</v>
      </c>
      <c r="J761" s="5"/>
    </row>
    <row r="762" spans="1:10" x14ac:dyDescent="0.2">
      <c r="A762" s="16" t="s">
        <v>496</v>
      </c>
      <c r="B762" s="45">
        <v>30</v>
      </c>
      <c r="C762" s="45">
        <v>53</v>
      </c>
      <c r="D762" s="56">
        <v>1.7669999999999999</v>
      </c>
      <c r="E762" s="45">
        <v>30</v>
      </c>
      <c r="F762" s="45">
        <v>53</v>
      </c>
      <c r="G762" s="53">
        <v>1.7669999999999999</v>
      </c>
      <c r="J762" s="5"/>
    </row>
    <row r="763" spans="1:10" x14ac:dyDescent="0.2">
      <c r="A763" s="16" t="s">
        <v>1950</v>
      </c>
      <c r="B763" s="45">
        <v>30</v>
      </c>
      <c r="C763" s="45">
        <v>43</v>
      </c>
      <c r="D763" s="56">
        <v>1.4330000000000001</v>
      </c>
      <c r="E763" s="45">
        <v>30</v>
      </c>
      <c r="F763" s="45">
        <v>43</v>
      </c>
      <c r="G763" s="53">
        <v>1.4330000000000001</v>
      </c>
      <c r="J763" s="5"/>
    </row>
    <row r="764" spans="1:10" x14ac:dyDescent="0.2">
      <c r="A764" s="16" t="s">
        <v>1164</v>
      </c>
      <c r="B764" s="45">
        <v>30</v>
      </c>
      <c r="C764" s="45">
        <v>41</v>
      </c>
      <c r="D764" s="56">
        <v>1.367</v>
      </c>
      <c r="E764" s="45">
        <v>30</v>
      </c>
      <c r="F764" s="45">
        <v>41</v>
      </c>
      <c r="G764" s="53">
        <v>1.367</v>
      </c>
      <c r="J764" s="5"/>
    </row>
    <row r="765" spans="1:10" x14ac:dyDescent="0.2">
      <c r="A765" s="16" t="s">
        <v>1933</v>
      </c>
      <c r="B765" s="45">
        <v>30</v>
      </c>
      <c r="C765" s="45">
        <v>32</v>
      </c>
      <c r="D765" s="56">
        <v>1.0669999999999999</v>
      </c>
      <c r="E765" s="45">
        <v>30</v>
      </c>
      <c r="F765" s="45">
        <v>32</v>
      </c>
      <c r="G765" s="53">
        <v>1.0669999999999999</v>
      </c>
      <c r="J765" s="5"/>
    </row>
    <row r="766" spans="1:10" x14ac:dyDescent="0.2">
      <c r="A766" s="16" t="s">
        <v>3050</v>
      </c>
      <c r="B766" s="45">
        <v>30</v>
      </c>
      <c r="C766" s="45">
        <v>31</v>
      </c>
      <c r="D766" s="56">
        <v>1.0329999999999999</v>
      </c>
      <c r="E766" s="45">
        <v>37</v>
      </c>
      <c r="F766" s="45">
        <v>41</v>
      </c>
      <c r="G766" s="53">
        <v>1.1080000000000001</v>
      </c>
      <c r="J766" s="5"/>
    </row>
    <row r="767" spans="1:10" x14ac:dyDescent="0.2">
      <c r="A767" s="16" t="s">
        <v>3506</v>
      </c>
      <c r="B767" s="45">
        <v>30</v>
      </c>
      <c r="C767" s="45">
        <v>31</v>
      </c>
      <c r="D767" s="56">
        <v>1.0329999999999999</v>
      </c>
      <c r="E767" s="45">
        <v>60</v>
      </c>
      <c r="F767" s="45">
        <v>31</v>
      </c>
      <c r="G767" s="53">
        <v>0.51700000000000002</v>
      </c>
      <c r="J767" s="5"/>
    </row>
    <row r="768" spans="1:10" x14ac:dyDescent="0.2">
      <c r="A768" s="16" t="s">
        <v>306</v>
      </c>
      <c r="B768" s="45">
        <v>30</v>
      </c>
      <c r="C768" s="45">
        <v>30</v>
      </c>
      <c r="D768" s="56">
        <v>1</v>
      </c>
      <c r="E768" s="45">
        <v>30</v>
      </c>
      <c r="F768" s="45">
        <v>30</v>
      </c>
      <c r="G768" s="53">
        <v>1</v>
      </c>
      <c r="J768" s="5"/>
    </row>
    <row r="769" spans="1:10" x14ac:dyDescent="0.2">
      <c r="A769" s="16" t="s">
        <v>688</v>
      </c>
      <c r="B769" s="45">
        <v>30</v>
      </c>
      <c r="C769" s="45">
        <v>29</v>
      </c>
      <c r="D769" s="56">
        <v>0.96699999999999997</v>
      </c>
      <c r="E769" s="45">
        <v>46</v>
      </c>
      <c r="F769" s="45">
        <v>52</v>
      </c>
      <c r="G769" s="53">
        <v>1.1299999999999999</v>
      </c>
      <c r="J769" s="5"/>
    </row>
    <row r="770" spans="1:10" x14ac:dyDescent="0.2">
      <c r="A770" s="16" t="s">
        <v>3507</v>
      </c>
      <c r="B770" s="45">
        <v>30</v>
      </c>
      <c r="C770" s="45">
        <v>28</v>
      </c>
      <c r="D770" s="56">
        <v>0.93300000000000005</v>
      </c>
      <c r="E770" s="45">
        <v>31</v>
      </c>
      <c r="F770" s="45">
        <v>28</v>
      </c>
      <c r="G770" s="53">
        <v>0.90300000000000002</v>
      </c>
      <c r="J770" s="5"/>
    </row>
    <row r="771" spans="1:10" x14ac:dyDescent="0.2">
      <c r="A771" s="16" t="s">
        <v>3508</v>
      </c>
      <c r="B771" s="45">
        <v>30</v>
      </c>
      <c r="C771" s="45">
        <v>27</v>
      </c>
      <c r="D771" s="56">
        <v>0.9</v>
      </c>
      <c r="E771" s="45">
        <v>39</v>
      </c>
      <c r="F771" s="45">
        <v>27</v>
      </c>
      <c r="G771" s="53">
        <v>0.69199999999999995</v>
      </c>
      <c r="J771" s="5"/>
    </row>
    <row r="772" spans="1:10" x14ac:dyDescent="0.2">
      <c r="A772" s="16" t="s">
        <v>279</v>
      </c>
      <c r="B772" s="45">
        <v>30</v>
      </c>
      <c r="C772" s="45">
        <v>26</v>
      </c>
      <c r="D772" s="56">
        <v>0.86699999999999999</v>
      </c>
      <c r="E772" s="45">
        <v>37</v>
      </c>
      <c r="F772" s="45">
        <v>31</v>
      </c>
      <c r="G772" s="53">
        <v>0.83799999999999997</v>
      </c>
      <c r="J772" s="5"/>
    </row>
    <row r="773" spans="1:10" x14ac:dyDescent="0.2">
      <c r="A773" s="16" t="s">
        <v>662</v>
      </c>
      <c r="B773" s="45">
        <v>30</v>
      </c>
      <c r="C773" s="45">
        <v>26</v>
      </c>
      <c r="D773" s="56">
        <v>0.86699999999999999</v>
      </c>
      <c r="E773" s="45">
        <v>34</v>
      </c>
      <c r="F773" s="45">
        <v>36</v>
      </c>
      <c r="G773" s="53">
        <v>1.0589999999999999</v>
      </c>
      <c r="J773" s="5"/>
    </row>
    <row r="774" spans="1:10" x14ac:dyDescent="0.2">
      <c r="A774" s="16">
        <v>1763</v>
      </c>
      <c r="B774" s="45">
        <v>30</v>
      </c>
      <c r="C774" s="45">
        <v>24</v>
      </c>
      <c r="D774" s="56">
        <v>0.8</v>
      </c>
      <c r="E774" s="45">
        <v>34</v>
      </c>
      <c r="F774" s="45">
        <v>28</v>
      </c>
      <c r="G774" s="53">
        <v>0.82399999999999995</v>
      </c>
      <c r="J774" s="5"/>
    </row>
    <row r="775" spans="1:10" x14ac:dyDescent="0.2">
      <c r="A775" s="16" t="s">
        <v>3509</v>
      </c>
      <c r="B775" s="45">
        <v>30</v>
      </c>
      <c r="C775" s="45">
        <v>23</v>
      </c>
      <c r="D775" s="56">
        <v>0.76700000000000002</v>
      </c>
      <c r="E775" s="45">
        <v>30</v>
      </c>
      <c r="F775" s="45">
        <v>23</v>
      </c>
      <c r="G775" s="53">
        <v>0.76700000000000002</v>
      </c>
      <c r="J775" s="5"/>
    </row>
    <row r="776" spans="1:10" x14ac:dyDescent="0.2">
      <c r="A776" s="16" t="s">
        <v>571</v>
      </c>
      <c r="B776" s="45">
        <v>30</v>
      </c>
      <c r="C776" s="45">
        <v>22</v>
      </c>
      <c r="D776" s="56">
        <v>0.73299999999999998</v>
      </c>
      <c r="E776" s="45">
        <v>37</v>
      </c>
      <c r="F776" s="45">
        <v>27</v>
      </c>
      <c r="G776" s="53">
        <v>0.73</v>
      </c>
      <c r="J776" s="5"/>
    </row>
    <row r="777" spans="1:10" x14ac:dyDescent="0.2">
      <c r="A777" s="16" t="s">
        <v>1174</v>
      </c>
      <c r="B777" s="45">
        <v>30</v>
      </c>
      <c r="C777" s="45">
        <v>21</v>
      </c>
      <c r="D777" s="56">
        <v>0.7</v>
      </c>
      <c r="E777" s="45">
        <v>30</v>
      </c>
      <c r="F777" s="45">
        <v>21</v>
      </c>
      <c r="G777" s="53">
        <v>0.7</v>
      </c>
      <c r="J777" s="5"/>
    </row>
    <row r="778" spans="1:10" x14ac:dyDescent="0.2">
      <c r="A778" s="16" t="s">
        <v>293</v>
      </c>
      <c r="B778" s="45">
        <v>30</v>
      </c>
      <c r="C778" s="45">
        <v>21</v>
      </c>
      <c r="D778" s="56">
        <v>0.7</v>
      </c>
      <c r="E778" s="45">
        <v>30</v>
      </c>
      <c r="F778" s="45">
        <v>21</v>
      </c>
      <c r="G778" s="53">
        <v>0.7</v>
      </c>
      <c r="J778" s="5"/>
    </row>
    <row r="779" spans="1:10" x14ac:dyDescent="0.2">
      <c r="A779" s="16" t="s">
        <v>262</v>
      </c>
      <c r="B779" s="45">
        <v>30</v>
      </c>
      <c r="C779" s="45">
        <v>20</v>
      </c>
      <c r="D779" s="56">
        <v>0.66700000000000004</v>
      </c>
      <c r="E779" s="45">
        <v>69</v>
      </c>
      <c r="F779" s="45">
        <v>45</v>
      </c>
      <c r="G779" s="53">
        <v>0.65200000000000002</v>
      </c>
      <c r="J779" s="5"/>
    </row>
    <row r="780" spans="1:10" x14ac:dyDescent="0.2">
      <c r="A780" s="16" t="s">
        <v>573</v>
      </c>
      <c r="B780" s="45">
        <v>30</v>
      </c>
      <c r="C780" s="45">
        <v>18</v>
      </c>
      <c r="D780" s="56">
        <v>0.6</v>
      </c>
      <c r="E780" s="45">
        <v>90</v>
      </c>
      <c r="F780" s="45">
        <v>20</v>
      </c>
      <c r="G780" s="53">
        <v>0.222</v>
      </c>
      <c r="J780" s="5"/>
    </row>
    <row r="781" spans="1:10" x14ac:dyDescent="0.2">
      <c r="A781" s="16" t="s">
        <v>3510</v>
      </c>
      <c r="B781" s="45">
        <v>30</v>
      </c>
      <c r="C781" s="45">
        <v>18</v>
      </c>
      <c r="D781" s="56">
        <v>0.6</v>
      </c>
      <c r="E781" s="45">
        <v>30</v>
      </c>
      <c r="F781" s="45">
        <v>18</v>
      </c>
      <c r="G781" s="53">
        <v>0.6</v>
      </c>
      <c r="J781" s="5"/>
    </row>
    <row r="782" spans="1:10" x14ac:dyDescent="0.2">
      <c r="A782" s="16" t="s">
        <v>726</v>
      </c>
      <c r="B782" s="45">
        <v>30</v>
      </c>
      <c r="C782" s="45">
        <v>16</v>
      </c>
      <c r="D782" s="56">
        <v>0.53300000000000003</v>
      </c>
      <c r="E782" s="45">
        <v>36</v>
      </c>
      <c r="F782" s="45">
        <v>20</v>
      </c>
      <c r="G782" s="53">
        <v>0.55600000000000005</v>
      </c>
      <c r="J782" s="5"/>
    </row>
    <row r="783" spans="1:10" x14ac:dyDescent="0.2">
      <c r="A783" s="16" t="s">
        <v>3511</v>
      </c>
      <c r="B783" s="45">
        <v>30</v>
      </c>
      <c r="C783" s="45">
        <v>15</v>
      </c>
      <c r="D783" s="56">
        <v>0.5</v>
      </c>
      <c r="E783" s="45">
        <v>30</v>
      </c>
      <c r="F783" s="45">
        <v>15</v>
      </c>
      <c r="G783" s="53">
        <v>0.5</v>
      </c>
      <c r="J783" s="5"/>
    </row>
    <row r="784" spans="1:10" x14ac:dyDescent="0.2">
      <c r="A784" s="16" t="s">
        <v>2001</v>
      </c>
      <c r="B784" s="45">
        <v>30</v>
      </c>
      <c r="C784" s="45">
        <v>12</v>
      </c>
      <c r="D784" s="56">
        <v>0.4</v>
      </c>
      <c r="E784" s="45">
        <v>348</v>
      </c>
      <c r="F784" s="45">
        <v>12</v>
      </c>
      <c r="G784" s="53">
        <v>3.4000000000000002E-2</v>
      </c>
      <c r="J784" s="5"/>
    </row>
    <row r="785" spans="1:10" x14ac:dyDescent="0.2">
      <c r="A785" s="16" t="s">
        <v>3512</v>
      </c>
      <c r="B785" s="45">
        <v>30</v>
      </c>
      <c r="C785" s="45">
        <v>12</v>
      </c>
      <c r="D785" s="56">
        <v>0.4</v>
      </c>
      <c r="E785" s="45">
        <v>30</v>
      </c>
      <c r="F785" s="45">
        <v>12</v>
      </c>
      <c r="G785" s="53">
        <v>0.4</v>
      </c>
      <c r="J785" s="5"/>
    </row>
    <row r="786" spans="1:10" x14ac:dyDescent="0.2">
      <c r="A786" s="16" t="s">
        <v>3513</v>
      </c>
      <c r="B786" s="45">
        <v>30</v>
      </c>
      <c r="C786" s="45">
        <v>8</v>
      </c>
      <c r="D786" s="56">
        <v>0.26700000000000002</v>
      </c>
      <c r="E786" s="45">
        <v>30</v>
      </c>
      <c r="F786" s="45">
        <v>8</v>
      </c>
      <c r="G786" s="53">
        <v>0.26700000000000002</v>
      </c>
      <c r="J786" s="5"/>
    </row>
    <row r="787" spans="1:10" x14ac:dyDescent="0.2">
      <c r="A787" s="16" t="s">
        <v>416</v>
      </c>
      <c r="B787" s="45">
        <v>30</v>
      </c>
      <c r="C787" s="45">
        <v>7</v>
      </c>
      <c r="D787" s="56">
        <v>0.23300000000000001</v>
      </c>
      <c r="E787" s="45">
        <v>46</v>
      </c>
      <c r="F787" s="45">
        <v>7</v>
      </c>
      <c r="G787" s="53">
        <v>0.152</v>
      </c>
      <c r="J787" s="5"/>
    </row>
    <row r="788" spans="1:10" x14ac:dyDescent="0.2">
      <c r="A788" s="16" t="s">
        <v>1217</v>
      </c>
      <c r="B788" s="45">
        <v>30</v>
      </c>
      <c r="C788" s="45">
        <v>7</v>
      </c>
      <c r="D788" s="56">
        <v>0.23300000000000001</v>
      </c>
      <c r="E788" s="45">
        <v>50</v>
      </c>
      <c r="F788" s="45">
        <v>18</v>
      </c>
      <c r="G788" s="53">
        <v>0.36</v>
      </c>
      <c r="J788" s="5"/>
    </row>
    <row r="789" spans="1:10" x14ac:dyDescent="0.2">
      <c r="A789" s="16" t="s">
        <v>3514</v>
      </c>
      <c r="B789" s="45">
        <v>30</v>
      </c>
      <c r="C789" s="45">
        <v>6</v>
      </c>
      <c r="D789" s="56">
        <v>0.2</v>
      </c>
      <c r="E789" s="45">
        <v>30</v>
      </c>
      <c r="F789" s="45">
        <v>6</v>
      </c>
      <c r="G789" s="53">
        <v>0.2</v>
      </c>
      <c r="J789" s="5"/>
    </row>
    <row r="790" spans="1:10" x14ac:dyDescent="0.2">
      <c r="A790" s="16" t="s">
        <v>3515</v>
      </c>
      <c r="B790" s="45">
        <v>30</v>
      </c>
      <c r="C790" s="45">
        <v>6</v>
      </c>
      <c r="D790" s="56">
        <v>0.2</v>
      </c>
      <c r="E790" s="45">
        <v>30</v>
      </c>
      <c r="F790" s="45">
        <v>6</v>
      </c>
      <c r="G790" s="53">
        <v>0.2</v>
      </c>
      <c r="J790" s="5"/>
    </row>
    <row r="791" spans="1:10" x14ac:dyDescent="0.2">
      <c r="A791" s="16" t="s">
        <v>719</v>
      </c>
      <c r="B791" s="45">
        <v>30</v>
      </c>
      <c r="C791" s="45">
        <v>5</v>
      </c>
      <c r="D791" s="56">
        <v>0.16700000000000001</v>
      </c>
      <c r="E791" s="45">
        <v>30</v>
      </c>
      <c r="F791" s="45">
        <v>5</v>
      </c>
      <c r="G791" s="53">
        <v>0.16700000000000001</v>
      </c>
      <c r="J791" s="5"/>
    </row>
    <row r="792" spans="1:10" x14ac:dyDescent="0.2">
      <c r="A792" s="16" t="s">
        <v>3516</v>
      </c>
      <c r="B792" s="45">
        <v>30</v>
      </c>
      <c r="C792" s="45">
        <v>2</v>
      </c>
      <c r="D792" s="56">
        <v>6.7000000000000004E-2</v>
      </c>
      <c r="E792" s="45">
        <v>30</v>
      </c>
      <c r="F792" s="45">
        <v>2</v>
      </c>
      <c r="G792" s="53">
        <v>6.7000000000000004E-2</v>
      </c>
      <c r="J792" s="5"/>
    </row>
    <row r="793" spans="1:10" x14ac:dyDescent="0.2">
      <c r="A793" s="16" t="s">
        <v>3517</v>
      </c>
      <c r="B793" s="45">
        <v>30</v>
      </c>
      <c r="C793" s="45">
        <v>1</v>
      </c>
      <c r="D793" s="56">
        <v>3.3000000000000002E-2</v>
      </c>
      <c r="E793" s="45">
        <v>30</v>
      </c>
      <c r="F793" s="45">
        <v>1</v>
      </c>
      <c r="G793" s="53">
        <v>3.3000000000000002E-2</v>
      </c>
      <c r="J793" s="5"/>
    </row>
    <row r="794" spans="1:10" x14ac:dyDescent="0.2">
      <c r="A794" s="16" t="s">
        <v>3518</v>
      </c>
      <c r="B794" s="45">
        <v>30</v>
      </c>
      <c r="C794" s="45">
        <v>1</v>
      </c>
      <c r="D794" s="56">
        <v>3.3000000000000002E-2</v>
      </c>
      <c r="E794" s="45">
        <v>34</v>
      </c>
      <c r="F794" s="45">
        <v>1</v>
      </c>
      <c r="G794" s="53">
        <v>2.9000000000000001E-2</v>
      </c>
      <c r="J794" s="5"/>
    </row>
    <row r="795" spans="1:10" x14ac:dyDescent="0.2">
      <c r="A795" s="16" t="s">
        <v>3519</v>
      </c>
      <c r="B795" s="45">
        <v>30</v>
      </c>
      <c r="C795" s="45">
        <v>0</v>
      </c>
      <c r="D795" s="56" t="s">
        <v>3340</v>
      </c>
      <c r="E795" s="45">
        <v>30</v>
      </c>
      <c r="F795" s="45">
        <v>0</v>
      </c>
      <c r="G795" s="45" t="s">
        <v>3340</v>
      </c>
      <c r="J795" s="5"/>
    </row>
    <row r="796" spans="1:10" x14ac:dyDescent="0.2">
      <c r="A796" s="16" t="s">
        <v>3520</v>
      </c>
      <c r="B796" s="45">
        <v>30</v>
      </c>
      <c r="C796" s="45">
        <v>0</v>
      </c>
      <c r="D796" s="56" t="s">
        <v>3340</v>
      </c>
      <c r="E796" s="45">
        <v>30</v>
      </c>
      <c r="F796" s="45">
        <v>0</v>
      </c>
      <c r="G796" s="45" t="s">
        <v>3340</v>
      </c>
      <c r="J796" s="5"/>
    </row>
    <row r="797" spans="1:10" x14ac:dyDescent="0.2">
      <c r="A797" s="16" t="s">
        <v>3521</v>
      </c>
      <c r="B797" s="45">
        <v>30</v>
      </c>
      <c r="C797" s="45">
        <v>0</v>
      </c>
      <c r="D797" s="56" t="s">
        <v>3340</v>
      </c>
      <c r="E797" s="45">
        <v>30</v>
      </c>
      <c r="F797" s="45">
        <v>0</v>
      </c>
      <c r="G797" s="45" t="s">
        <v>3340</v>
      </c>
      <c r="J797" s="5"/>
    </row>
    <row r="798" spans="1:10" x14ac:dyDescent="0.2">
      <c r="A798" s="16" t="s">
        <v>1144</v>
      </c>
      <c r="B798" s="45">
        <v>30</v>
      </c>
      <c r="C798" s="45">
        <v>0</v>
      </c>
      <c r="D798" s="56" t="s">
        <v>3340</v>
      </c>
      <c r="E798" s="45">
        <v>30</v>
      </c>
      <c r="F798" s="45">
        <v>0</v>
      </c>
      <c r="G798" s="45" t="s">
        <v>3340</v>
      </c>
      <c r="J798" s="5"/>
    </row>
    <row r="799" spans="1:10" x14ac:dyDescent="0.2">
      <c r="A799" s="16" t="s">
        <v>3522</v>
      </c>
      <c r="B799" s="45">
        <v>30</v>
      </c>
      <c r="C799" s="45">
        <v>0</v>
      </c>
      <c r="D799" s="56" t="s">
        <v>3340</v>
      </c>
      <c r="E799" s="45">
        <v>36</v>
      </c>
      <c r="F799" s="45">
        <v>3</v>
      </c>
      <c r="G799" s="53">
        <v>8.3000000000000004E-2</v>
      </c>
      <c r="J799" s="5"/>
    </row>
    <row r="800" spans="1:10" x14ac:dyDescent="0.2">
      <c r="A800" s="16" t="s">
        <v>3523</v>
      </c>
      <c r="B800" s="45">
        <v>30</v>
      </c>
      <c r="C800" s="45">
        <v>0</v>
      </c>
      <c r="D800" s="56" t="s">
        <v>3340</v>
      </c>
      <c r="E800" s="45">
        <v>40</v>
      </c>
      <c r="F800" s="45">
        <v>0</v>
      </c>
      <c r="G800" s="45" t="s">
        <v>3340</v>
      </c>
      <c r="J800" s="5"/>
    </row>
    <row r="801" spans="1:10" x14ac:dyDescent="0.2">
      <c r="A801" s="16" t="s">
        <v>2298</v>
      </c>
      <c r="B801" s="45">
        <v>30</v>
      </c>
      <c r="C801" s="45">
        <v>0</v>
      </c>
      <c r="D801" s="56" t="s">
        <v>3340</v>
      </c>
      <c r="E801" s="45">
        <v>94</v>
      </c>
      <c r="F801" s="45">
        <v>0</v>
      </c>
      <c r="G801" s="45" t="s">
        <v>3340</v>
      </c>
      <c r="J801" s="5"/>
    </row>
    <row r="802" spans="1:10" x14ac:dyDescent="0.2">
      <c r="A802" s="16" t="s">
        <v>3058</v>
      </c>
      <c r="B802" s="45">
        <v>30</v>
      </c>
      <c r="C802" s="45">
        <v>0</v>
      </c>
      <c r="D802" s="56" t="s">
        <v>3340</v>
      </c>
      <c r="E802" s="45">
        <v>791</v>
      </c>
      <c r="F802" s="45">
        <v>0</v>
      </c>
      <c r="G802" s="45" t="s">
        <v>3340</v>
      </c>
      <c r="J802" s="5"/>
    </row>
    <row r="803" spans="1:10" x14ac:dyDescent="0.2">
      <c r="A803" s="16" t="s">
        <v>440</v>
      </c>
      <c r="B803" s="45">
        <v>29</v>
      </c>
      <c r="C803" s="45">
        <v>48</v>
      </c>
      <c r="D803" s="56">
        <v>1.655</v>
      </c>
      <c r="E803" s="45">
        <v>31</v>
      </c>
      <c r="F803" s="45">
        <v>48</v>
      </c>
      <c r="G803" s="53">
        <v>1.548</v>
      </c>
      <c r="J803" s="5"/>
    </row>
    <row r="804" spans="1:10" x14ac:dyDescent="0.2">
      <c r="A804" s="16" t="s">
        <v>3524</v>
      </c>
      <c r="B804" s="45">
        <v>29</v>
      </c>
      <c r="C804" s="45">
        <v>37</v>
      </c>
      <c r="D804" s="56">
        <v>1.276</v>
      </c>
      <c r="E804" s="45">
        <v>31</v>
      </c>
      <c r="F804" s="45">
        <v>39</v>
      </c>
      <c r="G804" s="53">
        <v>1.258</v>
      </c>
      <c r="J804" s="5"/>
    </row>
    <row r="805" spans="1:10" x14ac:dyDescent="0.2">
      <c r="A805" s="16" t="s">
        <v>704</v>
      </c>
      <c r="B805" s="45">
        <v>29</v>
      </c>
      <c r="C805" s="45">
        <v>36</v>
      </c>
      <c r="D805" s="56">
        <v>1.2410000000000001</v>
      </c>
      <c r="E805" s="45">
        <v>34</v>
      </c>
      <c r="F805" s="45">
        <v>42</v>
      </c>
      <c r="G805" s="53">
        <v>1.2350000000000001</v>
      </c>
      <c r="J805" s="5"/>
    </row>
    <row r="806" spans="1:10" x14ac:dyDescent="0.2">
      <c r="A806" s="16" t="s">
        <v>1435</v>
      </c>
      <c r="B806" s="45">
        <v>29</v>
      </c>
      <c r="C806" s="45">
        <v>30</v>
      </c>
      <c r="D806" s="56">
        <v>1.034</v>
      </c>
      <c r="E806" s="45">
        <v>35</v>
      </c>
      <c r="F806" s="45">
        <v>30</v>
      </c>
      <c r="G806" s="53">
        <v>0.85699999999999998</v>
      </c>
      <c r="J806" s="5"/>
    </row>
    <row r="807" spans="1:10" x14ac:dyDescent="0.2">
      <c r="A807" s="16" t="s">
        <v>649</v>
      </c>
      <c r="B807" s="45">
        <v>29</v>
      </c>
      <c r="C807" s="45">
        <v>29</v>
      </c>
      <c r="D807" s="56">
        <v>1</v>
      </c>
      <c r="E807" s="45">
        <v>29</v>
      </c>
      <c r="F807" s="45">
        <v>29</v>
      </c>
      <c r="G807" s="53">
        <v>1</v>
      </c>
      <c r="J807" s="5"/>
    </row>
    <row r="808" spans="1:10" x14ac:dyDescent="0.2">
      <c r="A808" s="16" t="s">
        <v>448</v>
      </c>
      <c r="B808" s="45">
        <v>29</v>
      </c>
      <c r="C808" s="45">
        <v>28</v>
      </c>
      <c r="D808" s="56">
        <v>0.96599999999999997</v>
      </c>
      <c r="E808" s="45">
        <v>37</v>
      </c>
      <c r="F808" s="45">
        <v>29</v>
      </c>
      <c r="G808" s="53">
        <v>0.78400000000000003</v>
      </c>
      <c r="J808" s="5"/>
    </row>
    <row r="809" spans="1:10" x14ac:dyDescent="0.2">
      <c r="A809" s="16" t="s">
        <v>2916</v>
      </c>
      <c r="B809" s="45">
        <v>29</v>
      </c>
      <c r="C809" s="45">
        <v>28</v>
      </c>
      <c r="D809" s="56">
        <v>0.96599999999999997</v>
      </c>
      <c r="E809" s="45">
        <v>29</v>
      </c>
      <c r="F809" s="45">
        <v>28</v>
      </c>
      <c r="G809" s="53">
        <v>0.96599999999999997</v>
      </c>
      <c r="J809" s="5"/>
    </row>
    <row r="810" spans="1:10" x14ac:dyDescent="0.2">
      <c r="A810" s="16" t="s">
        <v>162</v>
      </c>
      <c r="B810" s="45">
        <v>29</v>
      </c>
      <c r="C810" s="45">
        <v>26</v>
      </c>
      <c r="D810" s="56">
        <v>0.89700000000000002</v>
      </c>
      <c r="E810" s="45">
        <v>46</v>
      </c>
      <c r="F810" s="45">
        <v>26</v>
      </c>
      <c r="G810" s="53">
        <v>0.56499999999999995</v>
      </c>
      <c r="J810" s="5"/>
    </row>
    <row r="811" spans="1:10" x14ac:dyDescent="0.2">
      <c r="A811" s="16" t="s">
        <v>3525</v>
      </c>
      <c r="B811" s="45">
        <v>29</v>
      </c>
      <c r="C811" s="45">
        <v>26</v>
      </c>
      <c r="D811" s="56">
        <v>0.89700000000000002</v>
      </c>
      <c r="E811" s="45">
        <v>38</v>
      </c>
      <c r="F811" s="45">
        <v>26</v>
      </c>
      <c r="G811" s="53">
        <v>0.68400000000000005</v>
      </c>
      <c r="J811" s="5"/>
    </row>
    <row r="812" spans="1:10" x14ac:dyDescent="0.2">
      <c r="A812" s="16" t="s">
        <v>1183</v>
      </c>
      <c r="B812" s="45">
        <v>29</v>
      </c>
      <c r="C812" s="45">
        <v>25</v>
      </c>
      <c r="D812" s="56">
        <v>0.86199999999999999</v>
      </c>
      <c r="E812" s="45">
        <v>34</v>
      </c>
      <c r="F812" s="45">
        <v>25</v>
      </c>
      <c r="G812" s="53">
        <v>0.73499999999999999</v>
      </c>
      <c r="J812" s="5"/>
    </row>
    <row r="813" spans="1:10" x14ac:dyDescent="0.2">
      <c r="A813" s="16" t="s">
        <v>925</v>
      </c>
      <c r="B813" s="45">
        <v>29</v>
      </c>
      <c r="C813" s="45">
        <v>25</v>
      </c>
      <c r="D813" s="56">
        <v>0.86199999999999999</v>
      </c>
      <c r="E813" s="45">
        <v>34</v>
      </c>
      <c r="F813" s="45">
        <v>25</v>
      </c>
      <c r="G813" s="53">
        <v>0.73499999999999999</v>
      </c>
      <c r="J813" s="5"/>
    </row>
    <row r="814" spans="1:10" x14ac:dyDescent="0.2">
      <c r="A814" s="16" t="s">
        <v>1905</v>
      </c>
      <c r="B814" s="45">
        <v>29</v>
      </c>
      <c r="C814" s="45">
        <v>24</v>
      </c>
      <c r="D814" s="56">
        <v>0.82799999999999996</v>
      </c>
      <c r="E814" s="45">
        <v>29</v>
      </c>
      <c r="F814" s="45">
        <v>24</v>
      </c>
      <c r="G814" s="53">
        <v>0.82799999999999996</v>
      </c>
      <c r="J814" s="5"/>
    </row>
    <row r="815" spans="1:10" x14ac:dyDescent="0.2">
      <c r="A815" s="16" t="s">
        <v>3526</v>
      </c>
      <c r="B815" s="45">
        <v>29</v>
      </c>
      <c r="C815" s="45">
        <v>22</v>
      </c>
      <c r="D815" s="56">
        <v>0.75900000000000001</v>
      </c>
      <c r="E815" s="45">
        <v>35</v>
      </c>
      <c r="F815" s="45">
        <v>22</v>
      </c>
      <c r="G815" s="53">
        <v>0.629</v>
      </c>
      <c r="J815" s="5"/>
    </row>
    <row r="816" spans="1:10" x14ac:dyDescent="0.2">
      <c r="A816" s="16" t="s">
        <v>3527</v>
      </c>
      <c r="B816" s="45">
        <v>29</v>
      </c>
      <c r="C816" s="45">
        <v>21</v>
      </c>
      <c r="D816" s="56">
        <v>0.72399999999999998</v>
      </c>
      <c r="E816" s="45">
        <v>57</v>
      </c>
      <c r="F816" s="45">
        <v>22</v>
      </c>
      <c r="G816" s="53">
        <v>0.38600000000000001</v>
      </c>
      <c r="J816" s="5"/>
    </row>
    <row r="817" spans="1:10" x14ac:dyDescent="0.2">
      <c r="A817" s="16" t="s">
        <v>2372</v>
      </c>
      <c r="B817" s="45">
        <v>29</v>
      </c>
      <c r="C817" s="45">
        <v>20</v>
      </c>
      <c r="D817" s="56">
        <v>0.69</v>
      </c>
      <c r="E817" s="45">
        <v>29</v>
      </c>
      <c r="F817" s="45">
        <v>20</v>
      </c>
      <c r="G817" s="53">
        <v>0.69</v>
      </c>
      <c r="J817" s="5"/>
    </row>
    <row r="818" spans="1:10" x14ac:dyDescent="0.2">
      <c r="A818" s="16" t="s">
        <v>551</v>
      </c>
      <c r="B818" s="45">
        <v>29</v>
      </c>
      <c r="C818" s="45">
        <v>19</v>
      </c>
      <c r="D818" s="56">
        <v>0.65500000000000003</v>
      </c>
      <c r="E818" s="45">
        <v>35</v>
      </c>
      <c r="F818" s="45">
        <v>19</v>
      </c>
      <c r="G818" s="53">
        <v>0.54300000000000004</v>
      </c>
      <c r="J818" s="5"/>
    </row>
    <row r="819" spans="1:10" x14ac:dyDescent="0.2">
      <c r="A819" s="16" t="s">
        <v>3331</v>
      </c>
      <c r="B819" s="45">
        <v>29</v>
      </c>
      <c r="C819" s="45">
        <v>19</v>
      </c>
      <c r="D819" s="56">
        <v>0.65500000000000003</v>
      </c>
      <c r="E819" s="45">
        <v>31</v>
      </c>
      <c r="F819" s="45">
        <v>19</v>
      </c>
      <c r="G819" s="53">
        <v>0.61299999999999999</v>
      </c>
      <c r="J819" s="5"/>
    </row>
    <row r="820" spans="1:10" x14ac:dyDescent="0.2">
      <c r="A820" s="16" t="s">
        <v>757</v>
      </c>
      <c r="B820" s="45">
        <v>29</v>
      </c>
      <c r="C820" s="45">
        <v>17</v>
      </c>
      <c r="D820" s="56">
        <v>0.58599999999999997</v>
      </c>
      <c r="E820" s="45">
        <v>830</v>
      </c>
      <c r="F820" s="45">
        <v>18</v>
      </c>
      <c r="G820" s="53">
        <v>2.1999999999999999E-2</v>
      </c>
      <c r="J820" s="5"/>
    </row>
    <row r="821" spans="1:10" x14ac:dyDescent="0.2">
      <c r="A821" s="16" t="s">
        <v>3528</v>
      </c>
      <c r="B821" s="45">
        <v>29</v>
      </c>
      <c r="C821" s="45">
        <v>17</v>
      </c>
      <c r="D821" s="56">
        <v>0.58599999999999997</v>
      </c>
      <c r="E821" s="45">
        <v>29</v>
      </c>
      <c r="F821" s="45">
        <v>17</v>
      </c>
      <c r="G821" s="53">
        <v>0.58599999999999997</v>
      </c>
      <c r="J821" s="5"/>
    </row>
    <row r="822" spans="1:10" x14ac:dyDescent="0.2">
      <c r="A822" s="16" t="s">
        <v>3529</v>
      </c>
      <c r="B822" s="45">
        <v>29</v>
      </c>
      <c r="C822" s="45">
        <v>16</v>
      </c>
      <c r="D822" s="56">
        <v>0.55200000000000005</v>
      </c>
      <c r="E822" s="45">
        <v>29</v>
      </c>
      <c r="F822" s="45">
        <v>16</v>
      </c>
      <c r="G822" s="53">
        <v>0.55200000000000005</v>
      </c>
      <c r="J822" s="5"/>
    </row>
    <row r="823" spans="1:10" x14ac:dyDescent="0.2">
      <c r="A823" s="16" t="s">
        <v>1333</v>
      </c>
      <c r="B823" s="45">
        <v>29</v>
      </c>
      <c r="C823" s="45">
        <v>15</v>
      </c>
      <c r="D823" s="56">
        <v>0.51700000000000002</v>
      </c>
      <c r="E823" s="45">
        <v>50</v>
      </c>
      <c r="F823" s="45">
        <v>20</v>
      </c>
      <c r="G823" s="53">
        <v>0.4</v>
      </c>
      <c r="J823" s="5"/>
    </row>
    <row r="824" spans="1:10" x14ac:dyDescent="0.2">
      <c r="A824" s="16" t="s">
        <v>891</v>
      </c>
      <c r="B824" s="45">
        <v>29</v>
      </c>
      <c r="C824" s="45">
        <v>15</v>
      </c>
      <c r="D824" s="56">
        <v>0.51700000000000002</v>
      </c>
      <c r="E824" s="45">
        <v>29</v>
      </c>
      <c r="F824" s="45">
        <v>15</v>
      </c>
      <c r="G824" s="53">
        <v>0.51700000000000002</v>
      </c>
      <c r="J824" s="5"/>
    </row>
    <row r="825" spans="1:10" x14ac:dyDescent="0.2">
      <c r="A825" s="16" t="s">
        <v>359</v>
      </c>
      <c r="B825" s="45">
        <v>29</v>
      </c>
      <c r="C825" s="45">
        <v>13</v>
      </c>
      <c r="D825" s="56">
        <v>0.44800000000000001</v>
      </c>
      <c r="E825" s="45">
        <v>65</v>
      </c>
      <c r="F825" s="45">
        <v>14</v>
      </c>
      <c r="G825" s="53">
        <v>0.215</v>
      </c>
      <c r="J825" s="5"/>
    </row>
    <row r="826" spans="1:10" x14ac:dyDescent="0.2">
      <c r="A826" s="16" t="s">
        <v>1281</v>
      </c>
      <c r="B826" s="45">
        <v>29</v>
      </c>
      <c r="C826" s="45">
        <v>12</v>
      </c>
      <c r="D826" s="56">
        <v>0.41399999999999998</v>
      </c>
      <c r="E826" s="45">
        <v>31</v>
      </c>
      <c r="F826" s="45">
        <v>14</v>
      </c>
      <c r="G826" s="53">
        <v>0.45200000000000001</v>
      </c>
      <c r="J826" s="5"/>
    </row>
    <row r="827" spans="1:10" x14ac:dyDescent="0.2">
      <c r="A827" s="16" t="s">
        <v>1119</v>
      </c>
      <c r="B827" s="45">
        <v>29</v>
      </c>
      <c r="C827" s="45">
        <v>12</v>
      </c>
      <c r="D827" s="56">
        <v>0.41399999999999998</v>
      </c>
      <c r="E827" s="45">
        <v>30</v>
      </c>
      <c r="F827" s="45">
        <v>13</v>
      </c>
      <c r="G827" s="53">
        <v>0.433</v>
      </c>
      <c r="J827" s="5"/>
    </row>
    <row r="828" spans="1:10" x14ac:dyDescent="0.2">
      <c r="A828" s="16" t="s">
        <v>918</v>
      </c>
      <c r="B828" s="45">
        <v>29</v>
      </c>
      <c r="C828" s="45">
        <v>9</v>
      </c>
      <c r="D828" s="56">
        <v>0.31</v>
      </c>
      <c r="E828" s="45">
        <v>142</v>
      </c>
      <c r="F828" s="45">
        <v>74</v>
      </c>
      <c r="G828" s="53">
        <v>0.52100000000000002</v>
      </c>
      <c r="J828" s="5"/>
    </row>
    <row r="829" spans="1:10" x14ac:dyDescent="0.2">
      <c r="A829" s="16" t="s">
        <v>3530</v>
      </c>
      <c r="B829" s="45">
        <v>29</v>
      </c>
      <c r="C829" s="45">
        <v>9</v>
      </c>
      <c r="D829" s="56">
        <v>0.31</v>
      </c>
      <c r="E829" s="45">
        <v>33</v>
      </c>
      <c r="F829" s="45">
        <v>10</v>
      </c>
      <c r="G829" s="53">
        <v>0.30299999999999999</v>
      </c>
      <c r="J829" s="5"/>
    </row>
    <row r="830" spans="1:10" x14ac:dyDescent="0.2">
      <c r="A830" s="16" t="s">
        <v>3531</v>
      </c>
      <c r="B830" s="45">
        <v>29</v>
      </c>
      <c r="C830" s="45">
        <v>9</v>
      </c>
      <c r="D830" s="56">
        <v>0.31</v>
      </c>
      <c r="E830" s="45">
        <v>56</v>
      </c>
      <c r="F830" s="45">
        <v>9</v>
      </c>
      <c r="G830" s="53">
        <v>0.161</v>
      </c>
      <c r="J830" s="5"/>
    </row>
    <row r="831" spans="1:10" x14ac:dyDescent="0.2">
      <c r="A831" s="16" t="s">
        <v>2252</v>
      </c>
      <c r="B831" s="45">
        <v>29</v>
      </c>
      <c r="C831" s="45">
        <v>8</v>
      </c>
      <c r="D831" s="56">
        <v>0.27600000000000002</v>
      </c>
      <c r="E831" s="45">
        <v>30</v>
      </c>
      <c r="F831" s="45">
        <v>8</v>
      </c>
      <c r="G831" s="53">
        <v>0.26700000000000002</v>
      </c>
      <c r="J831" s="5"/>
    </row>
    <row r="832" spans="1:10" x14ac:dyDescent="0.2">
      <c r="A832" s="16" t="s">
        <v>2083</v>
      </c>
      <c r="B832" s="45">
        <v>29</v>
      </c>
      <c r="C832" s="45">
        <v>8</v>
      </c>
      <c r="D832" s="56">
        <v>0.27600000000000002</v>
      </c>
      <c r="E832" s="45">
        <v>29</v>
      </c>
      <c r="F832" s="45">
        <v>8</v>
      </c>
      <c r="G832" s="53">
        <v>0.27600000000000002</v>
      </c>
      <c r="J832" s="5"/>
    </row>
    <row r="833" spans="1:10" x14ac:dyDescent="0.2">
      <c r="A833" s="16" t="s">
        <v>973</v>
      </c>
      <c r="B833" s="45">
        <v>29</v>
      </c>
      <c r="C833" s="45">
        <v>6</v>
      </c>
      <c r="D833" s="56">
        <v>0.20699999999999999</v>
      </c>
      <c r="E833" s="45">
        <v>42</v>
      </c>
      <c r="F833" s="45">
        <v>6</v>
      </c>
      <c r="G833" s="53">
        <v>0.14299999999999999</v>
      </c>
      <c r="J833" s="5"/>
    </row>
    <row r="834" spans="1:10" x14ac:dyDescent="0.2">
      <c r="A834" s="16" t="s">
        <v>3532</v>
      </c>
      <c r="B834" s="45">
        <v>29</v>
      </c>
      <c r="C834" s="45">
        <v>4</v>
      </c>
      <c r="D834" s="56">
        <v>0.13800000000000001</v>
      </c>
      <c r="E834" s="45">
        <v>30</v>
      </c>
      <c r="F834" s="45">
        <v>4</v>
      </c>
      <c r="G834" s="53">
        <v>0.13300000000000001</v>
      </c>
      <c r="J834" s="5"/>
    </row>
    <row r="835" spans="1:10" x14ac:dyDescent="0.2">
      <c r="A835" s="16" t="s">
        <v>3533</v>
      </c>
      <c r="B835" s="45">
        <v>29</v>
      </c>
      <c r="C835" s="45">
        <v>4</v>
      </c>
      <c r="D835" s="56">
        <v>0.13800000000000001</v>
      </c>
      <c r="E835" s="45">
        <v>29</v>
      </c>
      <c r="F835" s="45">
        <v>4</v>
      </c>
      <c r="G835" s="53">
        <v>0.13800000000000001</v>
      </c>
      <c r="J835" s="5"/>
    </row>
    <row r="836" spans="1:10" x14ac:dyDescent="0.2">
      <c r="A836" s="16" t="s">
        <v>3055</v>
      </c>
      <c r="B836" s="45">
        <v>29</v>
      </c>
      <c r="C836" s="45">
        <v>0</v>
      </c>
      <c r="D836" s="56" t="s">
        <v>3340</v>
      </c>
      <c r="E836" s="45">
        <v>120</v>
      </c>
      <c r="F836" s="45">
        <v>0</v>
      </c>
      <c r="G836" s="45" t="s">
        <v>3340</v>
      </c>
      <c r="J836" s="5"/>
    </row>
    <row r="837" spans="1:10" x14ac:dyDescent="0.2">
      <c r="A837" s="16" t="s">
        <v>3534</v>
      </c>
      <c r="B837" s="45">
        <v>29</v>
      </c>
      <c r="C837" s="45">
        <v>0</v>
      </c>
      <c r="D837" s="56" t="s">
        <v>3340</v>
      </c>
      <c r="E837" s="45">
        <v>301</v>
      </c>
      <c r="F837" s="45">
        <v>0</v>
      </c>
      <c r="G837" s="45" t="s">
        <v>3340</v>
      </c>
      <c r="J837" s="5"/>
    </row>
    <row r="838" spans="1:10" x14ac:dyDescent="0.2">
      <c r="A838" s="16" t="s">
        <v>89</v>
      </c>
      <c r="B838" s="45">
        <v>28</v>
      </c>
      <c r="C838" s="45">
        <v>50</v>
      </c>
      <c r="D838" s="56">
        <v>1.786</v>
      </c>
      <c r="E838" s="45">
        <v>28</v>
      </c>
      <c r="F838" s="45">
        <v>50</v>
      </c>
      <c r="G838" s="53">
        <v>1.786</v>
      </c>
      <c r="J838" s="5"/>
    </row>
    <row r="839" spans="1:10" x14ac:dyDescent="0.2">
      <c r="A839" s="16" t="s">
        <v>364</v>
      </c>
      <c r="B839" s="45">
        <v>28</v>
      </c>
      <c r="C839" s="45">
        <v>34</v>
      </c>
      <c r="D839" s="56">
        <v>1.214</v>
      </c>
      <c r="E839" s="45">
        <v>28</v>
      </c>
      <c r="F839" s="45">
        <v>34</v>
      </c>
      <c r="G839" s="53">
        <v>1.214</v>
      </c>
      <c r="J839" s="5"/>
    </row>
    <row r="840" spans="1:10" x14ac:dyDescent="0.2">
      <c r="A840" s="16" t="s">
        <v>2414</v>
      </c>
      <c r="B840" s="45">
        <v>28</v>
      </c>
      <c r="C840" s="45">
        <v>33</v>
      </c>
      <c r="D840" s="56">
        <v>1.179</v>
      </c>
      <c r="E840" s="45">
        <v>34</v>
      </c>
      <c r="F840" s="45">
        <v>36</v>
      </c>
      <c r="G840" s="53">
        <v>1.0589999999999999</v>
      </c>
      <c r="J840" s="5"/>
    </row>
    <row r="841" spans="1:10" x14ac:dyDescent="0.2">
      <c r="A841" s="16" t="s">
        <v>3535</v>
      </c>
      <c r="B841" s="45">
        <v>28</v>
      </c>
      <c r="C841" s="45">
        <v>30</v>
      </c>
      <c r="D841" s="56">
        <v>1.071</v>
      </c>
      <c r="E841" s="45">
        <v>28</v>
      </c>
      <c r="F841" s="45">
        <v>30</v>
      </c>
      <c r="G841" s="53">
        <v>1.071</v>
      </c>
      <c r="J841" s="5"/>
    </row>
    <row r="842" spans="1:10" x14ac:dyDescent="0.2">
      <c r="A842" s="16" t="s">
        <v>543</v>
      </c>
      <c r="B842" s="45">
        <v>28</v>
      </c>
      <c r="C842" s="45">
        <v>30</v>
      </c>
      <c r="D842" s="56">
        <v>1.071</v>
      </c>
      <c r="E842" s="45">
        <v>30</v>
      </c>
      <c r="F842" s="45">
        <v>32</v>
      </c>
      <c r="G842" s="53">
        <v>1.0669999999999999</v>
      </c>
      <c r="J842" s="5"/>
    </row>
    <row r="843" spans="1:10" x14ac:dyDescent="0.2">
      <c r="A843" s="16" t="s">
        <v>1237</v>
      </c>
      <c r="B843" s="45">
        <v>28</v>
      </c>
      <c r="C843" s="45">
        <v>29</v>
      </c>
      <c r="D843" s="56">
        <v>1.036</v>
      </c>
      <c r="E843" s="45">
        <v>30</v>
      </c>
      <c r="F843" s="45">
        <v>31</v>
      </c>
      <c r="G843" s="53">
        <v>1.0329999999999999</v>
      </c>
      <c r="J843" s="5"/>
    </row>
    <row r="844" spans="1:10" x14ac:dyDescent="0.2">
      <c r="A844" s="16" t="s">
        <v>1864</v>
      </c>
      <c r="B844" s="45">
        <v>28</v>
      </c>
      <c r="C844" s="45">
        <v>29</v>
      </c>
      <c r="D844" s="56">
        <v>1.036</v>
      </c>
      <c r="E844" s="45">
        <v>28</v>
      </c>
      <c r="F844" s="45">
        <v>29</v>
      </c>
      <c r="G844" s="53">
        <v>1.036</v>
      </c>
      <c r="J844" s="5"/>
    </row>
    <row r="845" spans="1:10" x14ac:dyDescent="0.2">
      <c r="A845" s="34" t="s">
        <v>1013</v>
      </c>
      <c r="B845" s="45">
        <v>28</v>
      </c>
      <c r="C845" s="45">
        <v>25</v>
      </c>
      <c r="D845" s="56">
        <v>0.89300000000000002</v>
      </c>
      <c r="E845" s="45">
        <v>46</v>
      </c>
      <c r="F845" s="45">
        <v>39</v>
      </c>
      <c r="G845" s="53">
        <v>0.84799999999999998</v>
      </c>
      <c r="J845" s="5"/>
    </row>
    <row r="846" spans="1:10" x14ac:dyDescent="0.2">
      <c r="A846" s="16" t="s">
        <v>3536</v>
      </c>
      <c r="B846" s="45">
        <v>28</v>
      </c>
      <c r="C846" s="45">
        <v>24</v>
      </c>
      <c r="D846" s="56">
        <v>0.85699999999999998</v>
      </c>
      <c r="E846" s="45">
        <v>28</v>
      </c>
      <c r="F846" s="45">
        <v>24</v>
      </c>
      <c r="G846" s="53">
        <v>0.85699999999999998</v>
      </c>
      <c r="J846" s="5"/>
    </row>
    <row r="847" spans="1:10" x14ac:dyDescent="0.2">
      <c r="A847" s="16" t="s">
        <v>1876</v>
      </c>
      <c r="B847" s="45">
        <v>28</v>
      </c>
      <c r="C847" s="45">
        <v>20</v>
      </c>
      <c r="D847" s="56">
        <v>0.71399999999999997</v>
      </c>
      <c r="E847" s="45">
        <v>28</v>
      </c>
      <c r="F847" s="45">
        <v>20</v>
      </c>
      <c r="G847" s="53">
        <v>0.71399999999999997</v>
      </c>
      <c r="J847" s="5"/>
    </row>
    <row r="848" spans="1:10" x14ac:dyDescent="0.2">
      <c r="A848" s="16" t="s">
        <v>853</v>
      </c>
      <c r="B848" s="45">
        <v>28</v>
      </c>
      <c r="C848" s="45">
        <v>20</v>
      </c>
      <c r="D848" s="56">
        <v>0.71399999999999997</v>
      </c>
      <c r="E848" s="45">
        <v>28</v>
      </c>
      <c r="F848" s="45">
        <v>20</v>
      </c>
      <c r="G848" s="53">
        <v>0.71399999999999997</v>
      </c>
      <c r="J848" s="5"/>
    </row>
    <row r="849" spans="1:10" x14ac:dyDescent="0.2">
      <c r="A849" s="16" t="s">
        <v>3537</v>
      </c>
      <c r="B849" s="45">
        <v>28</v>
      </c>
      <c r="C849" s="45">
        <v>17</v>
      </c>
      <c r="D849" s="56">
        <v>0.60699999999999998</v>
      </c>
      <c r="E849" s="45">
        <v>28</v>
      </c>
      <c r="F849" s="45">
        <v>17</v>
      </c>
      <c r="G849" s="53">
        <v>0.60699999999999998</v>
      </c>
      <c r="J849" s="5"/>
    </row>
    <row r="850" spans="1:10" x14ac:dyDescent="0.2">
      <c r="A850" s="16" t="s">
        <v>3538</v>
      </c>
      <c r="B850" s="45">
        <v>28</v>
      </c>
      <c r="C850" s="45">
        <v>17</v>
      </c>
      <c r="D850" s="56">
        <v>0.60699999999999998</v>
      </c>
      <c r="E850" s="45">
        <v>29</v>
      </c>
      <c r="F850" s="45">
        <v>17</v>
      </c>
      <c r="G850" s="53">
        <v>0.58599999999999997</v>
      </c>
      <c r="J850" s="5"/>
    </row>
    <row r="851" spans="1:10" x14ac:dyDescent="0.2">
      <c r="A851" s="16" t="s">
        <v>1292</v>
      </c>
      <c r="B851" s="45">
        <v>28</v>
      </c>
      <c r="C851" s="45">
        <v>16</v>
      </c>
      <c r="D851" s="56">
        <v>0.57099999999999995</v>
      </c>
      <c r="E851" s="45">
        <v>33</v>
      </c>
      <c r="F851" s="45">
        <v>16</v>
      </c>
      <c r="G851" s="53">
        <v>0.48499999999999999</v>
      </c>
      <c r="J851" s="5"/>
    </row>
    <row r="852" spans="1:10" x14ac:dyDescent="0.2">
      <c r="A852" s="16" t="s">
        <v>1080</v>
      </c>
      <c r="B852" s="45">
        <v>28</v>
      </c>
      <c r="C852" s="45">
        <v>15</v>
      </c>
      <c r="D852" s="56">
        <v>0.53600000000000003</v>
      </c>
      <c r="E852" s="45">
        <v>28</v>
      </c>
      <c r="F852" s="45">
        <v>15</v>
      </c>
      <c r="G852" s="53">
        <v>0.53600000000000003</v>
      </c>
      <c r="J852" s="5"/>
    </row>
    <row r="853" spans="1:10" x14ac:dyDescent="0.2">
      <c r="A853" s="16" t="s">
        <v>466</v>
      </c>
      <c r="B853" s="45">
        <v>28</v>
      </c>
      <c r="C853" s="45">
        <v>14</v>
      </c>
      <c r="D853" s="56">
        <v>0.5</v>
      </c>
      <c r="E853" s="45">
        <v>30</v>
      </c>
      <c r="F853" s="45">
        <v>14</v>
      </c>
      <c r="G853" s="53">
        <v>0.46700000000000003</v>
      </c>
      <c r="J853" s="5"/>
    </row>
    <row r="854" spans="1:10" x14ac:dyDescent="0.2">
      <c r="A854" s="16" t="s">
        <v>423</v>
      </c>
      <c r="B854" s="45">
        <v>28</v>
      </c>
      <c r="C854" s="45">
        <v>11</v>
      </c>
      <c r="D854" s="56">
        <v>0.39300000000000002</v>
      </c>
      <c r="E854" s="45">
        <v>30</v>
      </c>
      <c r="F854" s="45">
        <v>14</v>
      </c>
      <c r="G854" s="53">
        <v>0.46700000000000003</v>
      </c>
      <c r="J854" s="5"/>
    </row>
    <row r="855" spans="1:10" x14ac:dyDescent="0.2">
      <c r="A855" s="16" t="s">
        <v>3321</v>
      </c>
      <c r="B855" s="45">
        <v>28</v>
      </c>
      <c r="C855" s="45">
        <v>11</v>
      </c>
      <c r="D855" s="56">
        <v>0.39300000000000002</v>
      </c>
      <c r="E855" s="45">
        <v>318</v>
      </c>
      <c r="F855" s="45">
        <v>11</v>
      </c>
      <c r="G855" s="53">
        <v>3.5000000000000003E-2</v>
      </c>
      <c r="J855" s="5"/>
    </row>
    <row r="856" spans="1:10" x14ac:dyDescent="0.2">
      <c r="A856" s="16" t="s">
        <v>684</v>
      </c>
      <c r="B856" s="45">
        <v>28</v>
      </c>
      <c r="C856" s="45">
        <v>9</v>
      </c>
      <c r="D856" s="56">
        <v>0.32100000000000001</v>
      </c>
      <c r="E856" s="45">
        <v>28</v>
      </c>
      <c r="F856" s="45">
        <v>9</v>
      </c>
      <c r="G856" s="53">
        <v>0.32100000000000001</v>
      </c>
      <c r="J856" s="5"/>
    </row>
    <row r="857" spans="1:10" x14ac:dyDescent="0.2">
      <c r="A857" s="16" t="s">
        <v>734</v>
      </c>
      <c r="B857" s="45">
        <v>28</v>
      </c>
      <c r="C857" s="45">
        <v>6</v>
      </c>
      <c r="D857" s="56">
        <v>0.214</v>
      </c>
      <c r="E857" s="45">
        <v>76</v>
      </c>
      <c r="F857" s="45">
        <v>6</v>
      </c>
      <c r="G857" s="53">
        <v>7.9000000000000001E-2</v>
      </c>
      <c r="J857" s="5"/>
    </row>
    <row r="858" spans="1:10" x14ac:dyDescent="0.2">
      <c r="A858" s="16" t="s">
        <v>3539</v>
      </c>
      <c r="B858" s="45">
        <v>28</v>
      </c>
      <c r="C858" s="45">
        <v>6</v>
      </c>
      <c r="D858" s="56">
        <v>0.214</v>
      </c>
      <c r="E858" s="45">
        <v>28</v>
      </c>
      <c r="F858" s="45">
        <v>6</v>
      </c>
      <c r="G858" s="53">
        <v>0.214</v>
      </c>
      <c r="J858" s="5"/>
    </row>
    <row r="859" spans="1:10" x14ac:dyDescent="0.2">
      <c r="A859" s="16" t="s">
        <v>3540</v>
      </c>
      <c r="B859" s="45">
        <v>28</v>
      </c>
      <c r="C859" s="45">
        <v>6</v>
      </c>
      <c r="D859" s="56">
        <v>0.214</v>
      </c>
      <c r="E859" s="45">
        <v>28</v>
      </c>
      <c r="F859" s="45">
        <v>6</v>
      </c>
      <c r="G859" s="53">
        <v>0.214</v>
      </c>
      <c r="J859" s="5"/>
    </row>
    <row r="860" spans="1:10" x14ac:dyDescent="0.2">
      <c r="A860" s="16" t="s">
        <v>3541</v>
      </c>
      <c r="B860" s="45">
        <v>28</v>
      </c>
      <c r="C860" s="45">
        <v>5</v>
      </c>
      <c r="D860" s="56">
        <v>0.17899999999999999</v>
      </c>
      <c r="E860" s="45">
        <v>28</v>
      </c>
      <c r="F860" s="45">
        <v>5</v>
      </c>
      <c r="G860" s="53">
        <v>0.17899999999999999</v>
      </c>
      <c r="J860" s="5"/>
    </row>
    <row r="861" spans="1:10" x14ac:dyDescent="0.2">
      <c r="A861" s="16" t="s">
        <v>985</v>
      </c>
      <c r="B861" s="45">
        <v>28</v>
      </c>
      <c r="C861" s="45">
        <v>5</v>
      </c>
      <c r="D861" s="56">
        <v>0.17899999999999999</v>
      </c>
      <c r="E861" s="45">
        <v>29</v>
      </c>
      <c r="F861" s="45">
        <v>5</v>
      </c>
      <c r="G861" s="53">
        <v>0.17199999999999999</v>
      </c>
      <c r="J861" s="5"/>
    </row>
    <row r="862" spans="1:10" x14ac:dyDescent="0.2">
      <c r="A862" s="16" t="s">
        <v>3542</v>
      </c>
      <c r="B862" s="45">
        <v>28</v>
      </c>
      <c r="C862" s="45">
        <v>1</v>
      </c>
      <c r="D862" s="56">
        <v>3.5999999999999997E-2</v>
      </c>
      <c r="E862" s="45">
        <v>29</v>
      </c>
      <c r="F862" s="45">
        <v>1</v>
      </c>
      <c r="G862" s="53">
        <v>3.4000000000000002E-2</v>
      </c>
      <c r="J862" s="5"/>
    </row>
    <row r="863" spans="1:10" x14ac:dyDescent="0.2">
      <c r="A863" s="16" t="s">
        <v>2900</v>
      </c>
      <c r="B863" s="45">
        <v>28</v>
      </c>
      <c r="C863" s="45">
        <v>0</v>
      </c>
      <c r="D863" s="56" t="s">
        <v>3340</v>
      </c>
      <c r="E863" s="45">
        <v>28</v>
      </c>
      <c r="F863" s="45">
        <v>0</v>
      </c>
      <c r="G863" s="45" t="s">
        <v>3340</v>
      </c>
      <c r="J863" s="5"/>
    </row>
    <row r="864" spans="1:10" x14ac:dyDescent="0.2">
      <c r="A864" s="16" t="s">
        <v>3543</v>
      </c>
      <c r="B864" s="45">
        <v>28</v>
      </c>
      <c r="C864" s="45">
        <v>0</v>
      </c>
      <c r="D864" s="56" t="s">
        <v>3340</v>
      </c>
      <c r="E864" s="45">
        <v>28</v>
      </c>
      <c r="F864" s="45">
        <v>0</v>
      </c>
      <c r="G864" s="45" t="s">
        <v>3340</v>
      </c>
      <c r="J864" s="5"/>
    </row>
    <row r="865" spans="1:10" x14ac:dyDescent="0.2">
      <c r="A865" s="16">
        <v>3186560</v>
      </c>
      <c r="B865" s="45">
        <v>28</v>
      </c>
      <c r="C865" s="45">
        <v>0</v>
      </c>
      <c r="D865" s="56" t="s">
        <v>3340</v>
      </c>
      <c r="E865" s="45">
        <v>28</v>
      </c>
      <c r="F865" s="45">
        <v>0</v>
      </c>
      <c r="G865" s="45" t="s">
        <v>3340</v>
      </c>
      <c r="J865" s="5"/>
    </row>
    <row r="866" spans="1:10" x14ac:dyDescent="0.2">
      <c r="A866" s="16" t="s">
        <v>3544</v>
      </c>
      <c r="B866" s="45">
        <v>28</v>
      </c>
      <c r="C866" s="45">
        <v>0</v>
      </c>
      <c r="D866" s="56" t="s">
        <v>3340</v>
      </c>
      <c r="E866" s="45">
        <v>107</v>
      </c>
      <c r="F866" s="45">
        <v>0</v>
      </c>
      <c r="G866" s="45" t="s">
        <v>3340</v>
      </c>
      <c r="J866" s="5"/>
    </row>
    <row r="867" spans="1:10" x14ac:dyDescent="0.2">
      <c r="A867" s="16" t="s">
        <v>2367</v>
      </c>
      <c r="B867" s="45">
        <v>28</v>
      </c>
      <c r="C867" s="45">
        <v>0</v>
      </c>
      <c r="D867" s="56" t="s">
        <v>3340</v>
      </c>
      <c r="E867" s="45">
        <v>437</v>
      </c>
      <c r="F867" s="45">
        <v>0</v>
      </c>
      <c r="G867" s="45" t="s">
        <v>3340</v>
      </c>
      <c r="J867" s="5"/>
    </row>
    <row r="868" spans="1:10" x14ac:dyDescent="0.2">
      <c r="A868" s="16" t="s">
        <v>255</v>
      </c>
      <c r="B868" s="45">
        <v>27</v>
      </c>
      <c r="C868" s="45">
        <v>38</v>
      </c>
      <c r="D868" s="56">
        <v>1.407</v>
      </c>
      <c r="E868" s="45">
        <v>28</v>
      </c>
      <c r="F868" s="45">
        <v>40</v>
      </c>
      <c r="G868" s="53">
        <v>1.429</v>
      </c>
      <c r="J868" s="5"/>
    </row>
    <row r="869" spans="1:10" x14ac:dyDescent="0.2">
      <c r="A869" s="16" t="s">
        <v>508</v>
      </c>
      <c r="B869" s="45">
        <v>27</v>
      </c>
      <c r="C869" s="45">
        <v>28</v>
      </c>
      <c r="D869" s="56">
        <v>1.0369999999999999</v>
      </c>
      <c r="E869" s="45">
        <v>47</v>
      </c>
      <c r="F869" s="45">
        <v>40</v>
      </c>
      <c r="G869" s="53">
        <v>0.85099999999999998</v>
      </c>
      <c r="J869" s="5"/>
    </row>
    <row r="870" spans="1:10" x14ac:dyDescent="0.2">
      <c r="A870" s="34" t="s">
        <v>3545</v>
      </c>
      <c r="B870" s="45">
        <v>27</v>
      </c>
      <c r="C870" s="45">
        <v>27</v>
      </c>
      <c r="D870" s="56">
        <v>1</v>
      </c>
      <c r="E870" s="45">
        <v>32</v>
      </c>
      <c r="F870" s="45">
        <v>34</v>
      </c>
      <c r="G870" s="53">
        <v>1.0620000000000001</v>
      </c>
      <c r="J870" s="5"/>
    </row>
    <row r="871" spans="1:10" x14ac:dyDescent="0.2">
      <c r="A871" s="16" t="s">
        <v>3546</v>
      </c>
      <c r="B871" s="45">
        <v>27</v>
      </c>
      <c r="C871" s="45">
        <v>27</v>
      </c>
      <c r="D871" s="56">
        <v>1</v>
      </c>
      <c r="E871" s="45">
        <v>27</v>
      </c>
      <c r="F871" s="45">
        <v>27</v>
      </c>
      <c r="G871" s="53">
        <v>1</v>
      </c>
      <c r="J871" s="5"/>
    </row>
    <row r="872" spans="1:10" x14ac:dyDescent="0.2">
      <c r="A872" s="16" t="s">
        <v>639</v>
      </c>
      <c r="B872" s="45">
        <v>27</v>
      </c>
      <c r="C872" s="45">
        <v>27</v>
      </c>
      <c r="D872" s="56">
        <v>1</v>
      </c>
      <c r="E872" s="45">
        <v>79</v>
      </c>
      <c r="F872" s="45">
        <v>70</v>
      </c>
      <c r="G872" s="53">
        <v>0.88600000000000001</v>
      </c>
      <c r="J872" s="5"/>
    </row>
    <row r="873" spans="1:10" x14ac:dyDescent="0.2">
      <c r="A873" s="16" t="s">
        <v>2794</v>
      </c>
      <c r="B873" s="45">
        <v>27</v>
      </c>
      <c r="C873" s="45">
        <v>25</v>
      </c>
      <c r="D873" s="56">
        <v>0.92600000000000005</v>
      </c>
      <c r="E873" s="45">
        <v>27</v>
      </c>
      <c r="F873" s="45">
        <v>25</v>
      </c>
      <c r="G873" s="53">
        <v>0.92600000000000005</v>
      </c>
      <c r="J873" s="5"/>
    </row>
    <row r="874" spans="1:10" x14ac:dyDescent="0.2">
      <c r="A874" s="16" t="s">
        <v>1419</v>
      </c>
      <c r="B874" s="45">
        <v>27</v>
      </c>
      <c r="C874" s="45">
        <v>24</v>
      </c>
      <c r="D874" s="56">
        <v>0.88900000000000001</v>
      </c>
      <c r="E874" s="45">
        <v>30</v>
      </c>
      <c r="F874" s="45">
        <v>24</v>
      </c>
      <c r="G874" s="53">
        <v>0.8</v>
      </c>
      <c r="J874" s="5"/>
    </row>
    <row r="875" spans="1:10" x14ac:dyDescent="0.2">
      <c r="A875" s="16" t="s">
        <v>3547</v>
      </c>
      <c r="B875" s="45">
        <v>27</v>
      </c>
      <c r="C875" s="45">
        <v>24</v>
      </c>
      <c r="D875" s="56">
        <v>0.88900000000000001</v>
      </c>
      <c r="E875" s="45">
        <v>27</v>
      </c>
      <c r="F875" s="45">
        <v>24</v>
      </c>
      <c r="G875" s="53">
        <v>0.88900000000000001</v>
      </c>
      <c r="J875" s="5"/>
    </row>
    <row r="876" spans="1:10" x14ac:dyDescent="0.2">
      <c r="A876" s="16" t="s">
        <v>871</v>
      </c>
      <c r="B876" s="45">
        <v>27</v>
      </c>
      <c r="C876" s="45">
        <v>22</v>
      </c>
      <c r="D876" s="56">
        <v>0.81499999999999995</v>
      </c>
      <c r="E876" s="45">
        <v>28</v>
      </c>
      <c r="F876" s="45">
        <v>24</v>
      </c>
      <c r="G876" s="53">
        <v>0.85699999999999998</v>
      </c>
      <c r="J876" s="5"/>
    </row>
    <row r="877" spans="1:10" x14ac:dyDescent="0.2">
      <c r="A877" s="16" t="s">
        <v>236</v>
      </c>
      <c r="B877" s="45">
        <v>27</v>
      </c>
      <c r="C877" s="45">
        <v>19</v>
      </c>
      <c r="D877" s="56">
        <v>0.70399999999999996</v>
      </c>
      <c r="E877" s="45">
        <v>27</v>
      </c>
      <c r="F877" s="45">
        <v>19</v>
      </c>
      <c r="G877" s="53">
        <v>0.70399999999999996</v>
      </c>
      <c r="J877" s="5"/>
    </row>
    <row r="878" spans="1:10" x14ac:dyDescent="0.2">
      <c r="A878" s="16" t="s">
        <v>284</v>
      </c>
      <c r="B878" s="45">
        <v>27</v>
      </c>
      <c r="C878" s="45">
        <v>19</v>
      </c>
      <c r="D878" s="56">
        <v>0.70399999999999996</v>
      </c>
      <c r="E878" s="45">
        <v>38</v>
      </c>
      <c r="F878" s="45">
        <v>30</v>
      </c>
      <c r="G878" s="53">
        <v>0.78900000000000003</v>
      </c>
      <c r="J878" s="5"/>
    </row>
    <row r="879" spans="1:10" x14ac:dyDescent="0.2">
      <c r="A879" s="16" t="s">
        <v>1624</v>
      </c>
      <c r="B879" s="45">
        <v>27</v>
      </c>
      <c r="C879" s="45">
        <v>18</v>
      </c>
      <c r="D879" s="56">
        <v>0.66700000000000004</v>
      </c>
      <c r="E879" s="45">
        <v>27</v>
      </c>
      <c r="F879" s="45">
        <v>18</v>
      </c>
      <c r="G879" s="53">
        <v>0.66700000000000004</v>
      </c>
      <c r="J879" s="5"/>
    </row>
    <row r="880" spans="1:10" x14ac:dyDescent="0.2">
      <c r="A880" s="16" t="s">
        <v>3548</v>
      </c>
      <c r="B880" s="45">
        <v>27</v>
      </c>
      <c r="C880" s="45">
        <v>18</v>
      </c>
      <c r="D880" s="56">
        <v>0.66700000000000004</v>
      </c>
      <c r="E880" s="45">
        <v>30</v>
      </c>
      <c r="F880" s="45">
        <v>18</v>
      </c>
      <c r="G880" s="53">
        <v>0.6</v>
      </c>
      <c r="J880" s="5"/>
    </row>
    <row r="881" spans="1:10" x14ac:dyDescent="0.2">
      <c r="A881" s="16" t="s">
        <v>143</v>
      </c>
      <c r="B881" s="45">
        <v>27</v>
      </c>
      <c r="C881" s="45">
        <v>18</v>
      </c>
      <c r="D881" s="56">
        <v>0.66700000000000004</v>
      </c>
      <c r="E881" s="45">
        <v>27</v>
      </c>
      <c r="F881" s="45">
        <v>18</v>
      </c>
      <c r="G881" s="53">
        <v>0.66700000000000004</v>
      </c>
      <c r="J881" s="5"/>
    </row>
    <row r="882" spans="1:10" x14ac:dyDescent="0.2">
      <c r="A882" s="16" t="s">
        <v>3549</v>
      </c>
      <c r="B882" s="45">
        <v>27</v>
      </c>
      <c r="C882" s="45">
        <v>17</v>
      </c>
      <c r="D882" s="56">
        <v>0.63</v>
      </c>
      <c r="E882" s="45">
        <v>47</v>
      </c>
      <c r="F882" s="45">
        <v>32</v>
      </c>
      <c r="G882" s="53">
        <v>0.68100000000000005</v>
      </c>
      <c r="J882" s="5"/>
    </row>
    <row r="883" spans="1:10" x14ac:dyDescent="0.2">
      <c r="A883" s="16" t="s">
        <v>394</v>
      </c>
      <c r="B883" s="45">
        <v>27</v>
      </c>
      <c r="C883" s="45">
        <v>17</v>
      </c>
      <c r="D883" s="56">
        <v>0.63</v>
      </c>
      <c r="E883" s="45">
        <v>75</v>
      </c>
      <c r="F883" s="45">
        <v>33</v>
      </c>
      <c r="G883" s="53">
        <v>0.44</v>
      </c>
      <c r="J883" s="5"/>
    </row>
    <row r="884" spans="1:10" x14ac:dyDescent="0.2">
      <c r="A884" s="16" t="s">
        <v>3550</v>
      </c>
      <c r="B884" s="45">
        <v>27</v>
      </c>
      <c r="C884" s="45">
        <v>15</v>
      </c>
      <c r="D884" s="56">
        <v>0.55600000000000005</v>
      </c>
      <c r="E884" s="45">
        <v>27</v>
      </c>
      <c r="F884" s="45">
        <v>15</v>
      </c>
      <c r="G884" s="53">
        <v>0.55600000000000005</v>
      </c>
      <c r="J884" s="5"/>
    </row>
    <row r="885" spans="1:10" x14ac:dyDescent="0.2">
      <c r="A885" s="16" t="s">
        <v>3551</v>
      </c>
      <c r="B885" s="45">
        <v>27</v>
      </c>
      <c r="C885" s="45">
        <v>14</v>
      </c>
      <c r="D885" s="56">
        <v>0.51900000000000002</v>
      </c>
      <c r="E885" s="45">
        <v>48</v>
      </c>
      <c r="F885" s="45">
        <v>14</v>
      </c>
      <c r="G885" s="53">
        <v>0.29199999999999998</v>
      </c>
      <c r="J885" s="5"/>
    </row>
    <row r="886" spans="1:10" x14ac:dyDescent="0.2">
      <c r="A886" s="16" t="s">
        <v>3552</v>
      </c>
      <c r="B886" s="45">
        <v>27</v>
      </c>
      <c r="C886" s="45">
        <v>13</v>
      </c>
      <c r="D886" s="56">
        <v>0.48099999999999998</v>
      </c>
      <c r="E886" s="45">
        <v>46</v>
      </c>
      <c r="F886" s="45">
        <v>17</v>
      </c>
      <c r="G886" s="53">
        <v>0.37</v>
      </c>
      <c r="J886" s="5"/>
    </row>
    <row r="887" spans="1:10" x14ac:dyDescent="0.2">
      <c r="A887" s="16" t="s">
        <v>3553</v>
      </c>
      <c r="B887" s="45">
        <v>27</v>
      </c>
      <c r="C887" s="45">
        <v>13</v>
      </c>
      <c r="D887" s="56">
        <v>0.48099999999999998</v>
      </c>
      <c r="E887" s="45">
        <v>27</v>
      </c>
      <c r="F887" s="45">
        <v>13</v>
      </c>
      <c r="G887" s="53">
        <v>0.48099999999999998</v>
      </c>
      <c r="J887" s="5"/>
    </row>
    <row r="888" spans="1:10" x14ac:dyDescent="0.2">
      <c r="A888" s="16" t="s">
        <v>479</v>
      </c>
      <c r="B888" s="45">
        <v>27</v>
      </c>
      <c r="C888" s="45">
        <v>12</v>
      </c>
      <c r="D888" s="56">
        <v>0.44400000000000001</v>
      </c>
      <c r="E888" s="45">
        <v>27</v>
      </c>
      <c r="F888" s="45">
        <v>12</v>
      </c>
      <c r="G888" s="53">
        <v>0.44400000000000001</v>
      </c>
      <c r="J888" s="5"/>
    </row>
    <row r="889" spans="1:10" x14ac:dyDescent="0.2">
      <c r="A889" s="16" t="s">
        <v>3554</v>
      </c>
      <c r="B889" s="45">
        <v>27</v>
      </c>
      <c r="C889" s="45">
        <v>12</v>
      </c>
      <c r="D889" s="56">
        <v>0.44400000000000001</v>
      </c>
      <c r="E889" s="45">
        <v>27</v>
      </c>
      <c r="F889" s="45">
        <v>12</v>
      </c>
      <c r="G889" s="53">
        <v>0.44400000000000001</v>
      </c>
      <c r="J889" s="5"/>
    </row>
    <row r="890" spans="1:10" x14ac:dyDescent="0.2">
      <c r="A890" s="16" t="s">
        <v>1536</v>
      </c>
      <c r="B890" s="45">
        <v>27</v>
      </c>
      <c r="C890" s="45">
        <v>12</v>
      </c>
      <c r="D890" s="56">
        <v>0.44400000000000001</v>
      </c>
      <c r="E890" s="45">
        <v>50</v>
      </c>
      <c r="F890" s="45">
        <v>24</v>
      </c>
      <c r="G890" s="53">
        <v>0.48</v>
      </c>
      <c r="J890" s="5"/>
    </row>
    <row r="891" spans="1:10" x14ac:dyDescent="0.2">
      <c r="A891" s="16" t="s">
        <v>269</v>
      </c>
      <c r="B891" s="45">
        <v>27</v>
      </c>
      <c r="C891" s="45">
        <v>11</v>
      </c>
      <c r="D891" s="56">
        <v>0.40699999999999997</v>
      </c>
      <c r="E891" s="45">
        <v>29</v>
      </c>
      <c r="F891" s="45">
        <v>11</v>
      </c>
      <c r="G891" s="53">
        <v>0.379</v>
      </c>
      <c r="J891" s="5"/>
    </row>
    <row r="892" spans="1:10" x14ac:dyDescent="0.2">
      <c r="A892" s="16" t="s">
        <v>2994</v>
      </c>
      <c r="B892" s="45">
        <v>27</v>
      </c>
      <c r="C892" s="45">
        <v>11</v>
      </c>
      <c r="D892" s="56">
        <v>0.40699999999999997</v>
      </c>
      <c r="E892" s="45">
        <v>27</v>
      </c>
      <c r="F892" s="45">
        <v>11</v>
      </c>
      <c r="G892" s="53">
        <v>0.40699999999999997</v>
      </c>
      <c r="J892" s="5"/>
    </row>
    <row r="893" spans="1:10" x14ac:dyDescent="0.2">
      <c r="A893" s="16" t="s">
        <v>3555</v>
      </c>
      <c r="B893" s="45">
        <v>27</v>
      </c>
      <c r="C893" s="45">
        <v>9</v>
      </c>
      <c r="D893" s="56">
        <v>0.33300000000000002</v>
      </c>
      <c r="E893" s="45">
        <v>41</v>
      </c>
      <c r="F893" s="45">
        <v>22</v>
      </c>
      <c r="G893" s="53">
        <v>0.53700000000000003</v>
      </c>
      <c r="J893" s="5"/>
    </row>
    <row r="894" spans="1:10" x14ac:dyDescent="0.2">
      <c r="A894" s="16" t="s">
        <v>898</v>
      </c>
      <c r="B894" s="45">
        <v>27</v>
      </c>
      <c r="C894" s="45">
        <v>9</v>
      </c>
      <c r="D894" s="56">
        <v>0.33300000000000002</v>
      </c>
      <c r="E894" s="45">
        <v>175</v>
      </c>
      <c r="F894" s="45">
        <v>9</v>
      </c>
      <c r="G894" s="53">
        <v>5.0999999999999997E-2</v>
      </c>
      <c r="J894" s="5"/>
    </row>
    <row r="895" spans="1:10" x14ac:dyDescent="0.2">
      <c r="A895" s="16" t="s">
        <v>3556</v>
      </c>
      <c r="B895" s="45">
        <v>27</v>
      </c>
      <c r="C895" s="45">
        <v>9</v>
      </c>
      <c r="D895" s="56">
        <v>0.33300000000000002</v>
      </c>
      <c r="E895" s="45">
        <v>27</v>
      </c>
      <c r="F895" s="45">
        <v>9</v>
      </c>
      <c r="G895" s="53">
        <v>0.33300000000000002</v>
      </c>
      <c r="J895" s="5"/>
    </row>
    <row r="896" spans="1:10" x14ac:dyDescent="0.2">
      <c r="A896" s="16" t="s">
        <v>1344</v>
      </c>
      <c r="B896" s="45">
        <v>27</v>
      </c>
      <c r="C896" s="45">
        <v>8</v>
      </c>
      <c r="D896" s="56">
        <v>0.29599999999999999</v>
      </c>
      <c r="E896" s="45">
        <v>134</v>
      </c>
      <c r="F896" s="45">
        <v>10</v>
      </c>
      <c r="G896" s="53">
        <v>7.4999999999999997E-2</v>
      </c>
      <c r="J896" s="5"/>
    </row>
    <row r="897" spans="1:10" x14ac:dyDescent="0.2">
      <c r="A897" s="16" t="s">
        <v>3557</v>
      </c>
      <c r="B897" s="45">
        <v>27</v>
      </c>
      <c r="C897" s="45">
        <v>7</v>
      </c>
      <c r="D897" s="56">
        <v>0.25900000000000001</v>
      </c>
      <c r="E897" s="45">
        <v>27</v>
      </c>
      <c r="F897" s="45">
        <v>7</v>
      </c>
      <c r="G897" s="53">
        <v>0.25900000000000001</v>
      </c>
      <c r="J897" s="5"/>
    </row>
    <row r="898" spans="1:10" x14ac:dyDescent="0.2">
      <c r="A898" s="16" t="s">
        <v>3558</v>
      </c>
      <c r="B898" s="45">
        <v>27</v>
      </c>
      <c r="C898" s="45">
        <v>7</v>
      </c>
      <c r="D898" s="56">
        <v>0.25900000000000001</v>
      </c>
      <c r="E898" s="45">
        <v>51</v>
      </c>
      <c r="F898" s="45">
        <v>7</v>
      </c>
      <c r="G898" s="53">
        <v>0.13700000000000001</v>
      </c>
      <c r="J898" s="5"/>
    </row>
    <row r="899" spans="1:10" x14ac:dyDescent="0.2">
      <c r="A899" s="16" t="s">
        <v>3559</v>
      </c>
      <c r="B899" s="45">
        <v>27</v>
      </c>
      <c r="C899" s="45">
        <v>5</v>
      </c>
      <c r="D899" s="56">
        <v>0.185</v>
      </c>
      <c r="E899" s="45">
        <v>27</v>
      </c>
      <c r="F899" s="45">
        <v>5</v>
      </c>
      <c r="G899" s="53">
        <v>0.185</v>
      </c>
      <c r="J899" s="5"/>
    </row>
    <row r="900" spans="1:10" x14ac:dyDescent="0.2">
      <c r="A900" s="16" t="s">
        <v>3272</v>
      </c>
      <c r="B900" s="45">
        <v>27</v>
      </c>
      <c r="C900" s="45">
        <v>5</v>
      </c>
      <c r="D900" s="56">
        <v>0.185</v>
      </c>
      <c r="E900" s="45">
        <v>44</v>
      </c>
      <c r="F900" s="45">
        <v>5</v>
      </c>
      <c r="G900" s="53">
        <v>0.114</v>
      </c>
      <c r="J900" s="5"/>
    </row>
    <row r="901" spans="1:10" x14ac:dyDescent="0.2">
      <c r="A901" s="16" t="s">
        <v>1395</v>
      </c>
      <c r="B901" s="45">
        <v>27</v>
      </c>
      <c r="C901" s="45">
        <v>3</v>
      </c>
      <c r="D901" s="56">
        <v>0.111</v>
      </c>
      <c r="E901" s="45">
        <v>27</v>
      </c>
      <c r="F901" s="45">
        <v>3</v>
      </c>
      <c r="G901" s="53">
        <v>0.111</v>
      </c>
      <c r="J901" s="5"/>
    </row>
    <row r="902" spans="1:10" x14ac:dyDescent="0.2">
      <c r="A902" s="16" t="s">
        <v>3560</v>
      </c>
      <c r="B902" s="45">
        <v>27</v>
      </c>
      <c r="C902" s="45">
        <v>3</v>
      </c>
      <c r="D902" s="56">
        <v>0.111</v>
      </c>
      <c r="E902" s="45">
        <v>165</v>
      </c>
      <c r="F902" s="45">
        <v>4</v>
      </c>
      <c r="G902" s="53">
        <v>2.4E-2</v>
      </c>
      <c r="J902" s="5"/>
    </row>
    <row r="903" spans="1:10" x14ac:dyDescent="0.2">
      <c r="A903" s="16" t="s">
        <v>3561</v>
      </c>
      <c r="B903" s="45">
        <v>27</v>
      </c>
      <c r="C903" s="45">
        <v>0</v>
      </c>
      <c r="D903" s="56" t="s">
        <v>3340</v>
      </c>
      <c r="E903" s="45">
        <v>27</v>
      </c>
      <c r="F903" s="45">
        <v>0</v>
      </c>
      <c r="G903" s="45" t="s">
        <v>3340</v>
      </c>
      <c r="J903" s="5"/>
    </row>
    <row r="904" spans="1:10" x14ac:dyDescent="0.2">
      <c r="A904" s="16" t="s">
        <v>3562</v>
      </c>
      <c r="B904" s="45">
        <v>27</v>
      </c>
      <c r="C904" s="45">
        <v>0</v>
      </c>
      <c r="D904" s="56" t="s">
        <v>3340</v>
      </c>
      <c r="E904" s="45">
        <v>28</v>
      </c>
      <c r="F904" s="45">
        <v>0</v>
      </c>
      <c r="G904" s="45" t="s">
        <v>3340</v>
      </c>
      <c r="J904" s="5"/>
    </row>
    <row r="905" spans="1:10" x14ac:dyDescent="0.2">
      <c r="A905" s="16" t="s">
        <v>3294</v>
      </c>
      <c r="B905" s="45">
        <v>27</v>
      </c>
      <c r="C905" s="45">
        <v>0</v>
      </c>
      <c r="D905" s="56" t="s">
        <v>3340</v>
      </c>
      <c r="E905" s="45">
        <v>83</v>
      </c>
      <c r="F905" s="45">
        <v>0</v>
      </c>
      <c r="G905" s="45" t="s">
        <v>3340</v>
      </c>
      <c r="J905" s="5"/>
    </row>
    <row r="906" spans="1:10" x14ac:dyDescent="0.2">
      <c r="A906" s="16" t="s">
        <v>3563</v>
      </c>
      <c r="B906" s="45">
        <v>27</v>
      </c>
      <c r="C906" s="45">
        <v>0</v>
      </c>
      <c r="D906" s="56" t="s">
        <v>3340</v>
      </c>
      <c r="E906" s="45">
        <v>121</v>
      </c>
      <c r="F906" s="45">
        <v>0</v>
      </c>
      <c r="G906" s="45" t="s">
        <v>3340</v>
      </c>
      <c r="J906" s="5"/>
    </row>
    <row r="907" spans="1:10" x14ac:dyDescent="0.2">
      <c r="A907" s="16" t="s">
        <v>3564</v>
      </c>
      <c r="B907" s="45">
        <v>27</v>
      </c>
      <c r="C907" s="45">
        <v>0</v>
      </c>
      <c r="D907" s="56" t="s">
        <v>3340</v>
      </c>
      <c r="E907" s="45">
        <v>297</v>
      </c>
      <c r="F907" s="45">
        <v>0</v>
      </c>
      <c r="G907" s="45" t="s">
        <v>3340</v>
      </c>
      <c r="J907" s="5"/>
    </row>
    <row r="908" spans="1:10" x14ac:dyDescent="0.2">
      <c r="A908" s="16" t="s">
        <v>3565</v>
      </c>
      <c r="B908" s="45">
        <v>27</v>
      </c>
      <c r="C908" s="45">
        <v>0</v>
      </c>
      <c r="D908" s="56" t="s">
        <v>3340</v>
      </c>
      <c r="E908" s="45">
        <v>310</v>
      </c>
      <c r="F908" s="45">
        <v>0</v>
      </c>
      <c r="G908" s="45" t="s">
        <v>3340</v>
      </c>
      <c r="J908" s="5"/>
    </row>
    <row r="909" spans="1:10" x14ac:dyDescent="0.2">
      <c r="A909" s="16" t="s">
        <v>3566</v>
      </c>
      <c r="B909" s="45">
        <v>26</v>
      </c>
      <c r="C909" s="45">
        <v>42</v>
      </c>
      <c r="D909" s="56">
        <v>1.615</v>
      </c>
      <c r="E909" s="45">
        <v>34</v>
      </c>
      <c r="F909" s="45">
        <v>49</v>
      </c>
      <c r="G909" s="53">
        <v>1.4410000000000001</v>
      </c>
      <c r="J909" s="5"/>
    </row>
    <row r="910" spans="1:10" x14ac:dyDescent="0.2">
      <c r="A910" s="16" t="s">
        <v>1716</v>
      </c>
      <c r="B910" s="45">
        <v>26</v>
      </c>
      <c r="C910" s="45">
        <v>37</v>
      </c>
      <c r="D910" s="56">
        <v>1.423</v>
      </c>
      <c r="E910" s="45">
        <v>34</v>
      </c>
      <c r="F910" s="45">
        <v>38</v>
      </c>
      <c r="G910" s="53">
        <v>1.1180000000000001</v>
      </c>
      <c r="J910" s="5"/>
    </row>
    <row r="911" spans="1:10" x14ac:dyDescent="0.2">
      <c r="A911" s="16" t="s">
        <v>1668</v>
      </c>
      <c r="B911" s="45">
        <v>26</v>
      </c>
      <c r="C911" s="45">
        <v>30</v>
      </c>
      <c r="D911" s="56">
        <v>1.1539999999999999</v>
      </c>
      <c r="E911" s="45">
        <v>32</v>
      </c>
      <c r="F911" s="45">
        <v>35</v>
      </c>
      <c r="G911" s="53">
        <v>1.0940000000000001</v>
      </c>
      <c r="J911" s="5"/>
    </row>
    <row r="912" spans="1:10" x14ac:dyDescent="0.2">
      <c r="A912" s="16" t="s">
        <v>3567</v>
      </c>
      <c r="B912" s="45">
        <v>26</v>
      </c>
      <c r="C912" s="45">
        <v>30</v>
      </c>
      <c r="D912" s="56">
        <v>1.1539999999999999</v>
      </c>
      <c r="E912" s="45">
        <v>26</v>
      </c>
      <c r="F912" s="45">
        <v>30</v>
      </c>
      <c r="G912" s="53">
        <v>1.1539999999999999</v>
      </c>
      <c r="J912" s="5"/>
    </row>
    <row r="913" spans="1:10" x14ac:dyDescent="0.2">
      <c r="A913" s="16" t="s">
        <v>3568</v>
      </c>
      <c r="B913" s="45">
        <v>26</v>
      </c>
      <c r="C913" s="45">
        <v>29</v>
      </c>
      <c r="D913" s="56">
        <v>1.115</v>
      </c>
      <c r="E913" s="45">
        <v>26</v>
      </c>
      <c r="F913" s="45">
        <v>29</v>
      </c>
      <c r="G913" s="53">
        <v>1.115</v>
      </c>
      <c r="J913" s="5"/>
    </row>
    <row r="914" spans="1:10" x14ac:dyDescent="0.2">
      <c r="A914" s="34" t="s">
        <v>3569</v>
      </c>
      <c r="B914" s="45">
        <v>26</v>
      </c>
      <c r="C914" s="45">
        <v>26</v>
      </c>
      <c r="D914" s="56">
        <v>1</v>
      </c>
      <c r="E914" s="45">
        <v>26</v>
      </c>
      <c r="F914" s="45">
        <v>26</v>
      </c>
      <c r="G914" s="53">
        <v>1</v>
      </c>
      <c r="J914" s="5"/>
    </row>
    <row r="915" spans="1:10" x14ac:dyDescent="0.2">
      <c r="A915" s="16" t="s">
        <v>1917</v>
      </c>
      <c r="B915" s="45">
        <v>26</v>
      </c>
      <c r="C915" s="45">
        <v>24</v>
      </c>
      <c r="D915" s="56">
        <v>0.92300000000000004</v>
      </c>
      <c r="E915" s="45">
        <v>26</v>
      </c>
      <c r="F915" s="45">
        <v>24</v>
      </c>
      <c r="G915" s="53">
        <v>0.92300000000000004</v>
      </c>
      <c r="J915" s="5"/>
    </row>
    <row r="916" spans="1:10" x14ac:dyDescent="0.2">
      <c r="A916" s="16" t="s">
        <v>818</v>
      </c>
      <c r="B916" s="45">
        <v>26</v>
      </c>
      <c r="C916" s="45">
        <v>24</v>
      </c>
      <c r="D916" s="56">
        <v>0.92300000000000004</v>
      </c>
      <c r="E916" s="45">
        <v>26</v>
      </c>
      <c r="F916" s="45">
        <v>24</v>
      </c>
      <c r="G916" s="53">
        <v>0.92300000000000004</v>
      </c>
      <c r="J916" s="5"/>
    </row>
    <row r="917" spans="1:10" x14ac:dyDescent="0.2">
      <c r="A917" s="16" t="s">
        <v>506</v>
      </c>
      <c r="B917" s="45">
        <v>26</v>
      </c>
      <c r="C917" s="45">
        <v>23</v>
      </c>
      <c r="D917" s="56">
        <v>0.88500000000000001</v>
      </c>
      <c r="E917" s="45">
        <v>26</v>
      </c>
      <c r="F917" s="45">
        <v>23</v>
      </c>
      <c r="G917" s="53">
        <v>0.88500000000000001</v>
      </c>
      <c r="J917" s="5"/>
    </row>
    <row r="918" spans="1:10" x14ac:dyDescent="0.2">
      <c r="A918" s="16" t="s">
        <v>1297</v>
      </c>
      <c r="B918" s="45">
        <v>26</v>
      </c>
      <c r="C918" s="45">
        <v>22</v>
      </c>
      <c r="D918" s="56">
        <v>0.84599999999999997</v>
      </c>
      <c r="E918" s="45">
        <v>26</v>
      </c>
      <c r="F918" s="45">
        <v>22</v>
      </c>
      <c r="G918" s="53">
        <v>0.84599999999999997</v>
      </c>
      <c r="J918" s="5"/>
    </row>
    <row r="919" spans="1:10" x14ac:dyDescent="0.2">
      <c r="A919" s="16" t="s">
        <v>1190</v>
      </c>
      <c r="B919" s="45">
        <v>26</v>
      </c>
      <c r="C919" s="45">
        <v>21</v>
      </c>
      <c r="D919" s="56">
        <v>0.80800000000000005</v>
      </c>
      <c r="E919" s="45">
        <v>73</v>
      </c>
      <c r="F919" s="45">
        <v>52</v>
      </c>
      <c r="G919" s="53">
        <v>0.71199999999999997</v>
      </c>
      <c r="J919" s="5"/>
    </row>
    <row r="920" spans="1:10" x14ac:dyDescent="0.2">
      <c r="A920" s="16" t="s">
        <v>3570</v>
      </c>
      <c r="B920" s="45">
        <v>26</v>
      </c>
      <c r="C920" s="45">
        <v>21</v>
      </c>
      <c r="D920" s="56">
        <v>0.80800000000000005</v>
      </c>
      <c r="E920" s="45">
        <v>28</v>
      </c>
      <c r="F920" s="45">
        <v>23</v>
      </c>
      <c r="G920" s="53">
        <v>0.82099999999999995</v>
      </c>
      <c r="J920" s="5"/>
    </row>
    <row r="921" spans="1:10" x14ac:dyDescent="0.2">
      <c r="A921" s="16" t="s">
        <v>239</v>
      </c>
      <c r="B921" s="45">
        <v>26</v>
      </c>
      <c r="C921" s="45">
        <v>21</v>
      </c>
      <c r="D921" s="56">
        <v>0.80800000000000005</v>
      </c>
      <c r="E921" s="45">
        <v>26</v>
      </c>
      <c r="F921" s="45">
        <v>21</v>
      </c>
      <c r="G921" s="53">
        <v>0.80800000000000005</v>
      </c>
      <c r="J921" s="5"/>
    </row>
    <row r="922" spans="1:10" x14ac:dyDescent="0.2">
      <c r="A922" s="16" t="s">
        <v>1205</v>
      </c>
      <c r="B922" s="45">
        <v>26</v>
      </c>
      <c r="C922" s="45">
        <v>21</v>
      </c>
      <c r="D922" s="56">
        <v>0.80800000000000005</v>
      </c>
      <c r="E922" s="45">
        <v>26</v>
      </c>
      <c r="F922" s="45">
        <v>21</v>
      </c>
      <c r="G922" s="53">
        <v>0.80800000000000005</v>
      </c>
      <c r="J922" s="5"/>
    </row>
    <row r="923" spans="1:10" x14ac:dyDescent="0.2">
      <c r="A923" s="16" t="s">
        <v>208</v>
      </c>
      <c r="B923" s="45">
        <v>26</v>
      </c>
      <c r="C923" s="45">
        <v>21</v>
      </c>
      <c r="D923" s="56">
        <v>0.80800000000000005</v>
      </c>
      <c r="E923" s="45">
        <v>104</v>
      </c>
      <c r="F923" s="45">
        <v>42</v>
      </c>
      <c r="G923" s="53">
        <v>0.40400000000000003</v>
      </c>
      <c r="J923" s="5"/>
    </row>
    <row r="924" spans="1:10" x14ac:dyDescent="0.2">
      <c r="A924" s="16" t="s">
        <v>3571</v>
      </c>
      <c r="B924" s="45">
        <v>26</v>
      </c>
      <c r="C924" s="45">
        <v>18</v>
      </c>
      <c r="D924" s="56">
        <v>0.69199999999999995</v>
      </c>
      <c r="E924" s="45">
        <v>26</v>
      </c>
      <c r="F924" s="45">
        <v>18</v>
      </c>
      <c r="G924" s="53">
        <v>0.69199999999999995</v>
      </c>
      <c r="J924" s="5"/>
    </row>
    <row r="925" spans="1:10" x14ac:dyDescent="0.2">
      <c r="A925" s="16" t="s">
        <v>3572</v>
      </c>
      <c r="B925" s="45">
        <v>26</v>
      </c>
      <c r="C925" s="45">
        <v>17</v>
      </c>
      <c r="D925" s="56">
        <v>0.65400000000000003</v>
      </c>
      <c r="E925" s="45">
        <v>26</v>
      </c>
      <c r="F925" s="45">
        <v>17</v>
      </c>
      <c r="G925" s="53">
        <v>0.65400000000000003</v>
      </c>
      <c r="J925" s="5"/>
    </row>
    <row r="926" spans="1:10" x14ac:dyDescent="0.2">
      <c r="A926" s="16" t="s">
        <v>1848</v>
      </c>
      <c r="B926" s="45">
        <v>26</v>
      </c>
      <c r="C926" s="45">
        <v>17</v>
      </c>
      <c r="D926" s="56">
        <v>0.65400000000000003</v>
      </c>
      <c r="E926" s="45">
        <v>33</v>
      </c>
      <c r="F926" s="45">
        <v>22</v>
      </c>
      <c r="G926" s="53">
        <v>0.66700000000000004</v>
      </c>
      <c r="J926" s="5"/>
    </row>
    <row r="927" spans="1:10" x14ac:dyDescent="0.2">
      <c r="A927" s="16" t="s">
        <v>1300</v>
      </c>
      <c r="B927" s="45">
        <v>26</v>
      </c>
      <c r="C927" s="45">
        <v>15</v>
      </c>
      <c r="D927" s="56">
        <v>0.57699999999999996</v>
      </c>
      <c r="E927" s="45">
        <v>30</v>
      </c>
      <c r="F927" s="45">
        <v>15</v>
      </c>
      <c r="G927" s="53">
        <v>0.5</v>
      </c>
      <c r="J927" s="5"/>
    </row>
    <row r="928" spans="1:10" x14ac:dyDescent="0.2">
      <c r="A928" s="16" t="s">
        <v>3573</v>
      </c>
      <c r="B928" s="45">
        <v>26</v>
      </c>
      <c r="C928" s="45">
        <v>15</v>
      </c>
      <c r="D928" s="56">
        <v>0.57699999999999996</v>
      </c>
      <c r="E928" s="45">
        <v>26</v>
      </c>
      <c r="F928" s="45">
        <v>15</v>
      </c>
      <c r="G928" s="53">
        <v>0.57699999999999996</v>
      </c>
      <c r="J928" s="5"/>
    </row>
    <row r="929" spans="1:10" x14ac:dyDescent="0.2">
      <c r="A929" s="16" t="s">
        <v>3574</v>
      </c>
      <c r="B929" s="45">
        <v>26</v>
      </c>
      <c r="C929" s="45">
        <v>15</v>
      </c>
      <c r="D929" s="56">
        <v>0.57699999999999996</v>
      </c>
      <c r="E929" s="45">
        <v>26</v>
      </c>
      <c r="F929" s="45">
        <v>15</v>
      </c>
      <c r="G929" s="53">
        <v>0.57699999999999996</v>
      </c>
      <c r="J929" s="5"/>
    </row>
    <row r="930" spans="1:10" x14ac:dyDescent="0.2">
      <c r="A930" s="16" t="s">
        <v>1679</v>
      </c>
      <c r="B930" s="45">
        <v>26</v>
      </c>
      <c r="C930" s="45">
        <v>14</v>
      </c>
      <c r="D930" s="56">
        <v>0.53800000000000003</v>
      </c>
      <c r="E930" s="45">
        <v>26</v>
      </c>
      <c r="F930" s="45">
        <v>14</v>
      </c>
      <c r="G930" s="53">
        <v>0.53800000000000003</v>
      </c>
      <c r="J930" s="5"/>
    </row>
    <row r="931" spans="1:10" x14ac:dyDescent="0.2">
      <c r="A931" s="16" t="s">
        <v>3575</v>
      </c>
      <c r="B931" s="45">
        <v>26</v>
      </c>
      <c r="C931" s="45">
        <v>12</v>
      </c>
      <c r="D931" s="56">
        <v>0.46200000000000002</v>
      </c>
      <c r="E931" s="45">
        <v>26</v>
      </c>
      <c r="F931" s="45">
        <v>12</v>
      </c>
      <c r="G931" s="53">
        <v>0.46200000000000002</v>
      </c>
      <c r="J931" s="5"/>
    </row>
    <row r="932" spans="1:10" x14ac:dyDescent="0.2">
      <c r="A932" s="16" t="s">
        <v>1614</v>
      </c>
      <c r="B932" s="45">
        <v>26</v>
      </c>
      <c r="C932" s="45">
        <v>12</v>
      </c>
      <c r="D932" s="56">
        <v>0.46200000000000002</v>
      </c>
      <c r="E932" s="45">
        <v>29</v>
      </c>
      <c r="F932" s="45">
        <v>13</v>
      </c>
      <c r="G932" s="53">
        <v>0.44800000000000001</v>
      </c>
      <c r="J932" s="5"/>
    </row>
    <row r="933" spans="1:10" x14ac:dyDescent="0.2">
      <c r="A933" s="16" t="s">
        <v>585</v>
      </c>
      <c r="B933" s="45">
        <v>26</v>
      </c>
      <c r="C933" s="45">
        <v>9</v>
      </c>
      <c r="D933" s="56">
        <v>0.34599999999999997</v>
      </c>
      <c r="E933" s="45">
        <v>28</v>
      </c>
      <c r="F933" s="45">
        <v>9</v>
      </c>
      <c r="G933" s="53">
        <v>0.32100000000000001</v>
      </c>
      <c r="J933" s="5"/>
    </row>
    <row r="934" spans="1:10" x14ac:dyDescent="0.2">
      <c r="A934" s="16" t="s">
        <v>1047</v>
      </c>
      <c r="B934" s="45">
        <v>26</v>
      </c>
      <c r="C934" s="45">
        <v>8</v>
      </c>
      <c r="D934" s="56">
        <v>0.308</v>
      </c>
      <c r="E934" s="45">
        <v>38</v>
      </c>
      <c r="F934" s="45">
        <v>8</v>
      </c>
      <c r="G934" s="53">
        <v>0.21099999999999999</v>
      </c>
      <c r="J934" s="5"/>
    </row>
    <row r="935" spans="1:10" x14ac:dyDescent="0.2">
      <c r="A935" s="16" t="s">
        <v>1302</v>
      </c>
      <c r="B935" s="45">
        <v>26</v>
      </c>
      <c r="C935" s="45">
        <v>7</v>
      </c>
      <c r="D935" s="56">
        <v>0.26900000000000002</v>
      </c>
      <c r="E935" s="45">
        <v>100</v>
      </c>
      <c r="F935" s="45">
        <v>7</v>
      </c>
      <c r="G935" s="53">
        <v>7.0000000000000007E-2</v>
      </c>
      <c r="J935" s="5"/>
    </row>
    <row r="936" spans="1:10" x14ac:dyDescent="0.2">
      <c r="A936" s="16" t="s">
        <v>3576</v>
      </c>
      <c r="B936" s="45">
        <v>26</v>
      </c>
      <c r="C936" s="45">
        <v>7</v>
      </c>
      <c r="D936" s="56">
        <v>0.26900000000000002</v>
      </c>
      <c r="E936" s="45">
        <v>28</v>
      </c>
      <c r="F936" s="45">
        <v>7</v>
      </c>
      <c r="G936" s="53">
        <v>0.25</v>
      </c>
      <c r="J936" s="5"/>
    </row>
    <row r="937" spans="1:10" x14ac:dyDescent="0.2">
      <c r="A937" s="16" t="s">
        <v>3577</v>
      </c>
      <c r="B937" s="45">
        <v>26</v>
      </c>
      <c r="C937" s="45">
        <v>6</v>
      </c>
      <c r="D937" s="56">
        <v>0.23100000000000001</v>
      </c>
      <c r="E937" s="45">
        <v>26</v>
      </c>
      <c r="F937" s="45">
        <v>6</v>
      </c>
      <c r="G937" s="53">
        <v>0.23100000000000001</v>
      </c>
      <c r="J937" s="5"/>
    </row>
    <row r="938" spans="1:10" x14ac:dyDescent="0.2">
      <c r="A938" s="16" t="s">
        <v>2437</v>
      </c>
      <c r="B938" s="45">
        <v>26</v>
      </c>
      <c r="C938" s="45">
        <v>5</v>
      </c>
      <c r="D938" s="56">
        <v>0.192</v>
      </c>
      <c r="E938" s="45">
        <v>324</v>
      </c>
      <c r="F938" s="45">
        <v>5</v>
      </c>
      <c r="G938" s="53">
        <v>1.4999999999999999E-2</v>
      </c>
      <c r="J938" s="5"/>
    </row>
    <row r="939" spans="1:10" x14ac:dyDescent="0.2">
      <c r="A939" s="16" t="s">
        <v>3578</v>
      </c>
      <c r="B939" s="45">
        <v>26</v>
      </c>
      <c r="C939" s="45">
        <v>4</v>
      </c>
      <c r="D939" s="56">
        <v>0.154</v>
      </c>
      <c r="E939" s="45">
        <v>26</v>
      </c>
      <c r="F939" s="45">
        <v>4</v>
      </c>
      <c r="G939" s="53">
        <v>0.154</v>
      </c>
      <c r="J939" s="5"/>
    </row>
    <row r="940" spans="1:10" x14ac:dyDescent="0.2">
      <c r="A940" s="16" t="s">
        <v>1515</v>
      </c>
      <c r="B940" s="45">
        <v>26</v>
      </c>
      <c r="C940" s="45">
        <v>2</v>
      </c>
      <c r="D940" s="56">
        <v>7.6999999999999999E-2</v>
      </c>
      <c r="E940" s="45">
        <v>113</v>
      </c>
      <c r="F940" s="45">
        <v>2</v>
      </c>
      <c r="G940" s="53">
        <v>1.7999999999999999E-2</v>
      </c>
      <c r="J940" s="5"/>
    </row>
    <row r="941" spans="1:10" x14ac:dyDescent="0.2">
      <c r="A941" s="16" t="s">
        <v>3579</v>
      </c>
      <c r="B941" s="45">
        <v>26</v>
      </c>
      <c r="C941" s="45">
        <v>2</v>
      </c>
      <c r="D941" s="56">
        <v>7.6999999999999999E-2</v>
      </c>
      <c r="E941" s="45">
        <v>26</v>
      </c>
      <c r="F941" s="45">
        <v>2</v>
      </c>
      <c r="G941" s="53">
        <v>7.6999999999999999E-2</v>
      </c>
      <c r="J941" s="5"/>
    </row>
    <row r="942" spans="1:10" x14ac:dyDescent="0.2">
      <c r="A942" s="16" t="s">
        <v>3223</v>
      </c>
      <c r="B942" s="45">
        <v>26</v>
      </c>
      <c r="C942" s="45">
        <v>1</v>
      </c>
      <c r="D942" s="56">
        <v>3.7999999999999999E-2</v>
      </c>
      <c r="E942" s="45">
        <v>144</v>
      </c>
      <c r="F942" s="45">
        <v>1</v>
      </c>
      <c r="G942" s="53">
        <v>7.0000000000000001E-3</v>
      </c>
      <c r="J942" s="5"/>
    </row>
    <row r="943" spans="1:10" x14ac:dyDescent="0.2">
      <c r="A943" s="16" t="s">
        <v>3580</v>
      </c>
      <c r="B943" s="45">
        <v>26</v>
      </c>
      <c r="C943" s="45">
        <v>0</v>
      </c>
      <c r="D943" s="56" t="s">
        <v>3340</v>
      </c>
      <c r="E943" s="45">
        <v>26</v>
      </c>
      <c r="F943" s="45">
        <v>0</v>
      </c>
      <c r="G943" s="45" t="s">
        <v>3340</v>
      </c>
      <c r="J943" s="5"/>
    </row>
    <row r="944" spans="1:10" x14ac:dyDescent="0.2">
      <c r="A944" s="16" t="s">
        <v>3581</v>
      </c>
      <c r="B944" s="45">
        <v>26</v>
      </c>
      <c r="C944" s="45">
        <v>0</v>
      </c>
      <c r="D944" s="56" t="s">
        <v>3340</v>
      </c>
      <c r="E944" s="45">
        <v>26</v>
      </c>
      <c r="F944" s="45">
        <v>0</v>
      </c>
      <c r="G944" s="45" t="s">
        <v>3340</v>
      </c>
      <c r="J944" s="5"/>
    </row>
    <row r="945" spans="1:10" x14ac:dyDescent="0.2">
      <c r="A945" s="16" t="s">
        <v>3582</v>
      </c>
      <c r="B945" s="45">
        <v>26</v>
      </c>
      <c r="C945" s="45">
        <v>0</v>
      </c>
      <c r="D945" s="56" t="s">
        <v>3340</v>
      </c>
      <c r="E945" s="45">
        <v>26</v>
      </c>
      <c r="F945" s="45">
        <v>0</v>
      </c>
      <c r="G945" s="45" t="s">
        <v>3340</v>
      </c>
      <c r="J945" s="5"/>
    </row>
    <row r="946" spans="1:10" x14ac:dyDescent="0.2">
      <c r="A946" s="16" t="s">
        <v>3583</v>
      </c>
      <c r="B946" s="45">
        <v>26</v>
      </c>
      <c r="C946" s="45">
        <v>0</v>
      </c>
      <c r="D946" s="56" t="s">
        <v>3340</v>
      </c>
      <c r="E946" s="45">
        <v>168</v>
      </c>
      <c r="F946" s="45">
        <v>0</v>
      </c>
      <c r="G946" s="45" t="s">
        <v>3340</v>
      </c>
      <c r="J946" s="5"/>
    </row>
    <row r="947" spans="1:10" x14ac:dyDescent="0.2">
      <c r="A947" s="16" t="s">
        <v>287</v>
      </c>
      <c r="B947" s="45">
        <v>25</v>
      </c>
      <c r="C947" s="45">
        <v>37</v>
      </c>
      <c r="D947" s="56">
        <v>1.48</v>
      </c>
      <c r="E947" s="45">
        <v>25</v>
      </c>
      <c r="F947" s="45">
        <v>37</v>
      </c>
      <c r="G947" s="53">
        <v>1.48</v>
      </c>
      <c r="J947" s="5"/>
    </row>
    <row r="948" spans="1:10" x14ac:dyDescent="0.2">
      <c r="A948" s="16" t="s">
        <v>2685</v>
      </c>
      <c r="B948" s="45">
        <v>25</v>
      </c>
      <c r="C948" s="45">
        <v>36</v>
      </c>
      <c r="D948" s="56">
        <v>1.44</v>
      </c>
      <c r="E948" s="45">
        <v>25</v>
      </c>
      <c r="F948" s="45">
        <v>36</v>
      </c>
      <c r="G948" s="53">
        <v>1.44</v>
      </c>
      <c r="J948" s="5"/>
    </row>
    <row r="949" spans="1:10" x14ac:dyDescent="0.2">
      <c r="A949" s="16" t="s">
        <v>1251</v>
      </c>
      <c r="B949" s="45">
        <v>25</v>
      </c>
      <c r="C949" s="45">
        <v>35</v>
      </c>
      <c r="D949" s="56">
        <v>1.4</v>
      </c>
      <c r="E949" s="45">
        <v>26</v>
      </c>
      <c r="F949" s="45">
        <v>37</v>
      </c>
      <c r="G949" s="53">
        <v>1.423</v>
      </c>
      <c r="J949" s="5"/>
    </row>
    <row r="950" spans="1:10" x14ac:dyDescent="0.2">
      <c r="A950" s="16" t="s">
        <v>401</v>
      </c>
      <c r="B950" s="45">
        <v>25</v>
      </c>
      <c r="C950" s="45">
        <v>30</v>
      </c>
      <c r="D950" s="56">
        <v>1.2</v>
      </c>
      <c r="E950" s="45">
        <v>25</v>
      </c>
      <c r="F950" s="45">
        <v>30</v>
      </c>
      <c r="G950" s="53">
        <v>1.2</v>
      </c>
      <c r="J950" s="5"/>
    </row>
    <row r="951" spans="1:10" x14ac:dyDescent="0.2">
      <c r="A951" s="16" t="s">
        <v>1843</v>
      </c>
      <c r="B951" s="45">
        <v>25</v>
      </c>
      <c r="C951" s="45">
        <v>27</v>
      </c>
      <c r="D951" s="56">
        <v>1.08</v>
      </c>
      <c r="E951" s="45">
        <v>25</v>
      </c>
      <c r="F951" s="45">
        <v>27</v>
      </c>
      <c r="G951" s="53">
        <v>1.08</v>
      </c>
      <c r="J951" s="5"/>
    </row>
    <row r="952" spans="1:10" x14ac:dyDescent="0.2">
      <c r="A952" s="16" t="s">
        <v>507</v>
      </c>
      <c r="B952" s="45">
        <v>25</v>
      </c>
      <c r="C952" s="45">
        <v>27</v>
      </c>
      <c r="D952" s="56">
        <v>1.08</v>
      </c>
      <c r="E952" s="45">
        <v>25</v>
      </c>
      <c r="F952" s="45">
        <v>27</v>
      </c>
      <c r="G952" s="53">
        <v>1.08</v>
      </c>
      <c r="J952" s="5"/>
    </row>
    <row r="953" spans="1:10" x14ac:dyDescent="0.2">
      <c r="A953" s="16" t="s">
        <v>2538</v>
      </c>
      <c r="B953" s="45">
        <v>25</v>
      </c>
      <c r="C953" s="45">
        <v>25</v>
      </c>
      <c r="D953" s="56">
        <v>1</v>
      </c>
      <c r="E953" s="45">
        <v>25</v>
      </c>
      <c r="F953" s="45">
        <v>25</v>
      </c>
      <c r="G953" s="53">
        <v>1</v>
      </c>
      <c r="J953" s="5"/>
    </row>
    <row r="954" spans="1:10" x14ac:dyDescent="0.2">
      <c r="A954" s="16" t="s">
        <v>191</v>
      </c>
      <c r="B954" s="45">
        <v>25</v>
      </c>
      <c r="C954" s="45">
        <v>24</v>
      </c>
      <c r="D954" s="56">
        <v>0.96</v>
      </c>
      <c r="E954" s="45">
        <v>35</v>
      </c>
      <c r="F954" s="45">
        <v>29</v>
      </c>
      <c r="G954" s="53">
        <v>0.82899999999999996</v>
      </c>
      <c r="J954" s="5"/>
    </row>
    <row r="955" spans="1:10" x14ac:dyDescent="0.2">
      <c r="A955" s="16" t="s">
        <v>3584</v>
      </c>
      <c r="B955" s="45">
        <v>25</v>
      </c>
      <c r="C955" s="45">
        <v>23</v>
      </c>
      <c r="D955" s="56">
        <v>0.92</v>
      </c>
      <c r="E955" s="45">
        <v>25</v>
      </c>
      <c r="F955" s="45">
        <v>23</v>
      </c>
      <c r="G955" s="53">
        <v>0.92</v>
      </c>
      <c r="J955" s="5"/>
    </row>
    <row r="956" spans="1:10" x14ac:dyDescent="0.2">
      <c r="A956" s="16" t="s">
        <v>558</v>
      </c>
      <c r="B956" s="45">
        <v>25</v>
      </c>
      <c r="C956" s="45">
        <v>22</v>
      </c>
      <c r="D956" s="56">
        <v>0.88</v>
      </c>
      <c r="E956" s="45">
        <v>28</v>
      </c>
      <c r="F956" s="45">
        <v>22</v>
      </c>
      <c r="G956" s="53">
        <v>0.78600000000000003</v>
      </c>
      <c r="J956" s="5"/>
    </row>
    <row r="957" spans="1:10" x14ac:dyDescent="0.2">
      <c r="A957" s="16" t="s">
        <v>3585</v>
      </c>
      <c r="B957" s="45">
        <v>25</v>
      </c>
      <c r="C957" s="45">
        <v>22</v>
      </c>
      <c r="D957" s="56">
        <v>0.88</v>
      </c>
      <c r="E957" s="45">
        <v>25</v>
      </c>
      <c r="F957" s="45">
        <v>22</v>
      </c>
      <c r="G957" s="53">
        <v>0.88</v>
      </c>
      <c r="J957" s="5"/>
    </row>
    <row r="958" spans="1:10" x14ac:dyDescent="0.2">
      <c r="A958" s="16" t="s">
        <v>338</v>
      </c>
      <c r="B958" s="45">
        <v>25</v>
      </c>
      <c r="C958" s="45">
        <v>22</v>
      </c>
      <c r="D958" s="56">
        <v>0.88</v>
      </c>
      <c r="E958" s="45">
        <v>163</v>
      </c>
      <c r="F958" s="45">
        <v>148</v>
      </c>
      <c r="G958" s="53">
        <v>0.90800000000000003</v>
      </c>
      <c r="J958" s="5"/>
    </row>
    <row r="959" spans="1:10" x14ac:dyDescent="0.2">
      <c r="A959" s="16" t="s">
        <v>3586</v>
      </c>
      <c r="B959" s="45">
        <v>25</v>
      </c>
      <c r="C959" s="45">
        <v>21</v>
      </c>
      <c r="D959" s="56">
        <v>0.84</v>
      </c>
      <c r="E959" s="45">
        <v>25</v>
      </c>
      <c r="F959" s="45">
        <v>21</v>
      </c>
      <c r="G959" s="53">
        <v>0.84</v>
      </c>
      <c r="J959" s="5"/>
    </row>
    <row r="960" spans="1:10" x14ac:dyDescent="0.2">
      <c r="A960" s="16" t="s">
        <v>674</v>
      </c>
      <c r="B960" s="45">
        <v>25</v>
      </c>
      <c r="C960" s="45">
        <v>20</v>
      </c>
      <c r="D960" s="56">
        <v>0.8</v>
      </c>
      <c r="E960" s="45">
        <v>31</v>
      </c>
      <c r="F960" s="45">
        <v>20</v>
      </c>
      <c r="G960" s="53">
        <v>0.64500000000000002</v>
      </c>
      <c r="J960" s="5"/>
    </row>
    <row r="961" spans="1:10" x14ac:dyDescent="0.2">
      <c r="A961" s="16" t="s">
        <v>3587</v>
      </c>
      <c r="B961" s="45">
        <v>25</v>
      </c>
      <c r="C961" s="45">
        <v>19</v>
      </c>
      <c r="D961" s="56">
        <v>0.76</v>
      </c>
      <c r="E961" s="45">
        <v>61</v>
      </c>
      <c r="F961" s="45">
        <v>26</v>
      </c>
      <c r="G961" s="53">
        <v>0.42599999999999999</v>
      </c>
      <c r="J961" s="5"/>
    </row>
    <row r="962" spans="1:10" x14ac:dyDescent="0.2">
      <c r="A962" s="16" t="s">
        <v>3588</v>
      </c>
      <c r="B962" s="45">
        <v>25</v>
      </c>
      <c r="C962" s="45">
        <v>19</v>
      </c>
      <c r="D962" s="56">
        <v>0.76</v>
      </c>
      <c r="E962" s="45">
        <v>27</v>
      </c>
      <c r="F962" s="45">
        <v>25</v>
      </c>
      <c r="G962" s="53">
        <v>0.92600000000000005</v>
      </c>
      <c r="J962" s="5"/>
    </row>
    <row r="963" spans="1:10" x14ac:dyDescent="0.2">
      <c r="A963" s="16" t="s">
        <v>1241</v>
      </c>
      <c r="B963" s="45">
        <v>25</v>
      </c>
      <c r="C963" s="45">
        <v>19</v>
      </c>
      <c r="D963" s="56">
        <v>0.76</v>
      </c>
      <c r="E963" s="45">
        <v>36</v>
      </c>
      <c r="F963" s="45">
        <v>19</v>
      </c>
      <c r="G963" s="53">
        <v>0.52800000000000002</v>
      </c>
      <c r="J963" s="5"/>
    </row>
    <row r="964" spans="1:10" x14ac:dyDescent="0.2">
      <c r="A964" s="16" t="s">
        <v>3589</v>
      </c>
      <c r="B964" s="45">
        <v>25</v>
      </c>
      <c r="C964" s="45">
        <v>19</v>
      </c>
      <c r="D964" s="56">
        <v>0.76</v>
      </c>
      <c r="E964" s="45">
        <v>25</v>
      </c>
      <c r="F964" s="45">
        <v>19</v>
      </c>
      <c r="G964" s="53">
        <v>0.76</v>
      </c>
      <c r="J964" s="5"/>
    </row>
    <row r="965" spans="1:10" x14ac:dyDescent="0.2">
      <c r="A965" s="16" t="s">
        <v>3590</v>
      </c>
      <c r="B965" s="45">
        <v>25</v>
      </c>
      <c r="C965" s="45">
        <v>17</v>
      </c>
      <c r="D965" s="56">
        <v>0.68</v>
      </c>
      <c r="E965" s="45">
        <v>25</v>
      </c>
      <c r="F965" s="45">
        <v>17</v>
      </c>
      <c r="G965" s="53">
        <v>0.68</v>
      </c>
      <c r="J965" s="5"/>
    </row>
    <row r="966" spans="1:10" x14ac:dyDescent="0.2">
      <c r="A966" s="16" t="s">
        <v>3591</v>
      </c>
      <c r="B966" s="45">
        <v>25</v>
      </c>
      <c r="C966" s="45">
        <v>16</v>
      </c>
      <c r="D966" s="56">
        <v>0.64</v>
      </c>
      <c r="E966" s="45">
        <v>25</v>
      </c>
      <c r="F966" s="45">
        <v>16</v>
      </c>
      <c r="G966" s="53">
        <v>0.64</v>
      </c>
      <c r="J966" s="5"/>
    </row>
    <row r="967" spans="1:10" x14ac:dyDescent="0.2">
      <c r="A967" s="16" t="s">
        <v>3592</v>
      </c>
      <c r="B967" s="45">
        <v>25</v>
      </c>
      <c r="C967" s="45">
        <v>16</v>
      </c>
      <c r="D967" s="56">
        <v>0.64</v>
      </c>
      <c r="E967" s="45">
        <v>25</v>
      </c>
      <c r="F967" s="45">
        <v>16</v>
      </c>
      <c r="G967" s="53">
        <v>0.64</v>
      </c>
      <c r="J967" s="5"/>
    </row>
    <row r="968" spans="1:10" x14ac:dyDescent="0.2">
      <c r="A968" s="16" t="s">
        <v>1719</v>
      </c>
      <c r="B968" s="45">
        <v>25</v>
      </c>
      <c r="C968" s="45">
        <v>15</v>
      </c>
      <c r="D968" s="56">
        <v>0.6</v>
      </c>
      <c r="E968" s="45">
        <v>27</v>
      </c>
      <c r="F968" s="45">
        <v>15</v>
      </c>
      <c r="G968" s="53">
        <v>0.55600000000000005</v>
      </c>
      <c r="J968" s="5"/>
    </row>
    <row r="969" spans="1:10" x14ac:dyDescent="0.2">
      <c r="A969" s="16" t="s">
        <v>3593</v>
      </c>
      <c r="B969" s="45">
        <v>25</v>
      </c>
      <c r="C969" s="45">
        <v>13</v>
      </c>
      <c r="D969" s="56">
        <v>0.52</v>
      </c>
      <c r="E969" s="45">
        <v>25</v>
      </c>
      <c r="F969" s="45">
        <v>13</v>
      </c>
      <c r="G969" s="53">
        <v>0.52</v>
      </c>
      <c r="J969" s="5"/>
    </row>
    <row r="970" spans="1:10" x14ac:dyDescent="0.2">
      <c r="A970" s="16" t="s">
        <v>1481</v>
      </c>
      <c r="B970" s="45">
        <v>25</v>
      </c>
      <c r="C970" s="45">
        <v>13</v>
      </c>
      <c r="D970" s="56">
        <v>0.52</v>
      </c>
      <c r="E970" s="45">
        <v>27</v>
      </c>
      <c r="F970" s="45">
        <v>15</v>
      </c>
      <c r="G970" s="53">
        <v>0.55600000000000005</v>
      </c>
      <c r="J970" s="5"/>
    </row>
    <row r="971" spans="1:10" x14ac:dyDescent="0.2">
      <c r="A971" s="16" t="s">
        <v>51</v>
      </c>
      <c r="B971" s="45">
        <v>25</v>
      </c>
      <c r="C971" s="45">
        <v>12</v>
      </c>
      <c r="D971" s="56">
        <v>0.48</v>
      </c>
      <c r="E971" s="45">
        <v>32</v>
      </c>
      <c r="F971" s="45">
        <v>12</v>
      </c>
      <c r="G971" s="53">
        <v>0.375</v>
      </c>
      <c r="J971" s="5"/>
    </row>
    <row r="972" spans="1:10" x14ac:dyDescent="0.2">
      <c r="A972" s="16" t="s">
        <v>419</v>
      </c>
      <c r="B972" s="45">
        <v>25</v>
      </c>
      <c r="C972" s="45">
        <v>12</v>
      </c>
      <c r="D972" s="56">
        <v>0.48</v>
      </c>
      <c r="E972" s="45">
        <v>25</v>
      </c>
      <c r="F972" s="45">
        <v>12</v>
      </c>
      <c r="G972" s="53">
        <v>0.48</v>
      </c>
      <c r="J972" s="5"/>
    </row>
    <row r="973" spans="1:10" x14ac:dyDescent="0.2">
      <c r="A973" s="16" t="s">
        <v>405</v>
      </c>
      <c r="B973" s="45">
        <v>25</v>
      </c>
      <c r="C973" s="45">
        <v>12</v>
      </c>
      <c r="D973" s="56">
        <v>0.48</v>
      </c>
      <c r="E973" s="45">
        <v>30</v>
      </c>
      <c r="F973" s="45">
        <v>12</v>
      </c>
      <c r="G973" s="53">
        <v>0.4</v>
      </c>
      <c r="J973" s="5"/>
    </row>
    <row r="974" spans="1:10" x14ac:dyDescent="0.2">
      <c r="A974" s="16" t="s">
        <v>564</v>
      </c>
      <c r="B974" s="45">
        <v>25</v>
      </c>
      <c r="C974" s="45">
        <v>11</v>
      </c>
      <c r="D974" s="56">
        <v>0.44</v>
      </c>
      <c r="E974" s="45">
        <v>25</v>
      </c>
      <c r="F974" s="45">
        <v>11</v>
      </c>
      <c r="G974" s="53">
        <v>0.44</v>
      </c>
      <c r="J974" s="5"/>
    </row>
    <row r="975" spans="1:10" x14ac:dyDescent="0.2">
      <c r="A975" s="16" t="s">
        <v>632</v>
      </c>
      <c r="B975" s="45">
        <v>25</v>
      </c>
      <c r="C975" s="45">
        <v>11</v>
      </c>
      <c r="D975" s="56">
        <v>0.44</v>
      </c>
      <c r="E975" s="45">
        <v>46</v>
      </c>
      <c r="F975" s="45">
        <v>11</v>
      </c>
      <c r="G975" s="53">
        <v>0.23899999999999999</v>
      </c>
      <c r="J975" s="5"/>
    </row>
    <row r="976" spans="1:10" x14ac:dyDescent="0.2">
      <c r="A976" s="16" t="s">
        <v>3594</v>
      </c>
      <c r="B976" s="45">
        <v>25</v>
      </c>
      <c r="C976" s="45">
        <v>9</v>
      </c>
      <c r="D976" s="56">
        <v>0.36</v>
      </c>
      <c r="E976" s="45">
        <v>33</v>
      </c>
      <c r="F976" s="45">
        <v>9</v>
      </c>
      <c r="G976" s="53">
        <v>0.27300000000000002</v>
      </c>
      <c r="J976" s="5"/>
    </row>
    <row r="977" spans="1:10" x14ac:dyDescent="0.2">
      <c r="A977" s="16" t="s">
        <v>1101</v>
      </c>
      <c r="B977" s="45">
        <v>25</v>
      </c>
      <c r="C977" s="45">
        <v>8</v>
      </c>
      <c r="D977" s="56">
        <v>0.32</v>
      </c>
      <c r="E977" s="45">
        <v>25</v>
      </c>
      <c r="F977" s="45">
        <v>8</v>
      </c>
      <c r="G977" s="53">
        <v>0.32</v>
      </c>
      <c r="J977" s="5"/>
    </row>
    <row r="978" spans="1:10" x14ac:dyDescent="0.2">
      <c r="A978" s="16" t="s">
        <v>3595</v>
      </c>
      <c r="B978" s="45">
        <v>25</v>
      </c>
      <c r="C978" s="45">
        <v>8</v>
      </c>
      <c r="D978" s="56">
        <v>0.32</v>
      </c>
      <c r="E978" s="45">
        <v>25</v>
      </c>
      <c r="F978" s="45">
        <v>8</v>
      </c>
      <c r="G978" s="53">
        <v>0.32</v>
      </c>
      <c r="J978" s="5"/>
    </row>
    <row r="979" spans="1:10" x14ac:dyDescent="0.2">
      <c r="A979" s="16" t="s">
        <v>1717</v>
      </c>
      <c r="B979" s="45">
        <v>25</v>
      </c>
      <c r="C979" s="45">
        <v>8</v>
      </c>
      <c r="D979" s="56">
        <v>0.32</v>
      </c>
      <c r="E979" s="45">
        <v>35</v>
      </c>
      <c r="F979" s="45">
        <v>8</v>
      </c>
      <c r="G979" s="53">
        <v>0.22900000000000001</v>
      </c>
      <c r="J979" s="5"/>
    </row>
    <row r="980" spans="1:10" x14ac:dyDescent="0.2">
      <c r="A980" s="16" t="s">
        <v>2673</v>
      </c>
      <c r="B980" s="45">
        <v>25</v>
      </c>
      <c r="C980" s="45">
        <v>7</v>
      </c>
      <c r="D980" s="56">
        <v>0.28000000000000003</v>
      </c>
      <c r="E980" s="45">
        <v>115</v>
      </c>
      <c r="F980" s="45">
        <v>7</v>
      </c>
      <c r="G980" s="53">
        <v>6.0999999999999999E-2</v>
      </c>
      <c r="J980" s="5"/>
    </row>
    <row r="981" spans="1:10" x14ac:dyDescent="0.2">
      <c r="A981" s="16" t="s">
        <v>3596</v>
      </c>
      <c r="B981" s="45">
        <v>25</v>
      </c>
      <c r="C981" s="45">
        <v>7</v>
      </c>
      <c r="D981" s="56">
        <v>0.28000000000000003</v>
      </c>
      <c r="E981" s="45">
        <v>79</v>
      </c>
      <c r="F981" s="45">
        <v>7</v>
      </c>
      <c r="G981" s="53">
        <v>8.8999999999999996E-2</v>
      </c>
      <c r="J981" s="5"/>
    </row>
    <row r="982" spans="1:10" x14ac:dyDescent="0.2">
      <c r="A982" s="16" t="s">
        <v>2752</v>
      </c>
      <c r="B982" s="45">
        <v>25</v>
      </c>
      <c r="C982" s="45">
        <v>7</v>
      </c>
      <c r="D982" s="56">
        <v>0.28000000000000003</v>
      </c>
      <c r="E982" s="45">
        <v>25</v>
      </c>
      <c r="F982" s="45">
        <v>7</v>
      </c>
      <c r="G982" s="53">
        <v>0.28000000000000003</v>
      </c>
      <c r="J982" s="5"/>
    </row>
    <row r="983" spans="1:10" x14ac:dyDescent="0.2">
      <c r="A983" s="16" t="s">
        <v>2423</v>
      </c>
      <c r="B983" s="45">
        <v>25</v>
      </c>
      <c r="C983" s="45">
        <v>6</v>
      </c>
      <c r="D983" s="56">
        <v>0.24</v>
      </c>
      <c r="E983" s="45">
        <v>25</v>
      </c>
      <c r="F983" s="45">
        <v>6</v>
      </c>
      <c r="G983" s="53">
        <v>0.24</v>
      </c>
      <c r="J983" s="5"/>
    </row>
    <row r="984" spans="1:10" x14ac:dyDescent="0.2">
      <c r="A984" s="16" t="s">
        <v>2684</v>
      </c>
      <c r="B984" s="45">
        <v>25</v>
      </c>
      <c r="C984" s="45">
        <v>6</v>
      </c>
      <c r="D984" s="56">
        <v>0.24</v>
      </c>
      <c r="E984" s="45">
        <v>25</v>
      </c>
      <c r="F984" s="45">
        <v>6</v>
      </c>
      <c r="G984" s="53">
        <v>0.24</v>
      </c>
      <c r="J984" s="5"/>
    </row>
    <row r="985" spans="1:10" x14ac:dyDescent="0.2">
      <c r="A985" s="16" t="s">
        <v>403</v>
      </c>
      <c r="B985" s="45">
        <v>25</v>
      </c>
      <c r="C985" s="45">
        <v>4</v>
      </c>
      <c r="D985" s="56">
        <v>0.16</v>
      </c>
      <c r="E985" s="45">
        <v>30</v>
      </c>
      <c r="F985" s="45">
        <v>4</v>
      </c>
      <c r="G985" s="53">
        <v>0.13300000000000001</v>
      </c>
      <c r="J985" s="5"/>
    </row>
    <row r="986" spans="1:10" x14ac:dyDescent="0.2">
      <c r="A986" s="16" t="s">
        <v>1971</v>
      </c>
      <c r="B986" s="45">
        <v>25</v>
      </c>
      <c r="C986" s="45">
        <v>3</v>
      </c>
      <c r="D986" s="56">
        <v>0.12</v>
      </c>
      <c r="E986" s="45">
        <v>27</v>
      </c>
      <c r="F986" s="45">
        <v>3</v>
      </c>
      <c r="G986" s="53">
        <v>0.111</v>
      </c>
      <c r="J986" s="5"/>
    </row>
    <row r="987" spans="1:10" x14ac:dyDescent="0.2">
      <c r="A987" s="16" t="s">
        <v>3597</v>
      </c>
      <c r="B987" s="45">
        <v>25</v>
      </c>
      <c r="C987" s="45">
        <v>3</v>
      </c>
      <c r="D987" s="56">
        <v>0.12</v>
      </c>
      <c r="E987" s="45">
        <v>29</v>
      </c>
      <c r="F987" s="45">
        <v>3</v>
      </c>
      <c r="G987" s="53">
        <v>0.10299999999999999</v>
      </c>
      <c r="J987" s="5"/>
    </row>
    <row r="988" spans="1:10" x14ac:dyDescent="0.2">
      <c r="A988" s="16" t="s">
        <v>606</v>
      </c>
      <c r="B988" s="45">
        <v>25</v>
      </c>
      <c r="C988" s="45">
        <v>3</v>
      </c>
      <c r="D988" s="56">
        <v>0.12</v>
      </c>
      <c r="E988" s="45">
        <v>29</v>
      </c>
      <c r="F988" s="45">
        <v>3</v>
      </c>
      <c r="G988" s="53">
        <v>0.10299999999999999</v>
      </c>
      <c r="J988" s="5"/>
    </row>
    <row r="989" spans="1:10" x14ac:dyDescent="0.2">
      <c r="A989" s="16" t="s">
        <v>3198</v>
      </c>
      <c r="B989" s="45">
        <v>25</v>
      </c>
      <c r="C989" s="45">
        <v>3</v>
      </c>
      <c r="D989" s="56">
        <v>0.12</v>
      </c>
      <c r="E989" s="45">
        <v>30</v>
      </c>
      <c r="F989" s="45">
        <v>3</v>
      </c>
      <c r="G989" s="53">
        <v>0.1</v>
      </c>
      <c r="J989" s="5"/>
    </row>
    <row r="990" spans="1:10" x14ac:dyDescent="0.2">
      <c r="A990" s="16" t="s">
        <v>3598</v>
      </c>
      <c r="B990" s="45">
        <v>25</v>
      </c>
      <c r="C990" s="45">
        <v>3</v>
      </c>
      <c r="D990" s="56">
        <v>0.12</v>
      </c>
      <c r="E990" s="45">
        <v>204</v>
      </c>
      <c r="F990" s="45">
        <v>3</v>
      </c>
      <c r="G990" s="53">
        <v>1.4999999999999999E-2</v>
      </c>
      <c r="J990" s="5"/>
    </row>
    <row r="991" spans="1:10" x14ac:dyDescent="0.2">
      <c r="A991" s="16" t="s">
        <v>1877</v>
      </c>
      <c r="B991" s="45">
        <v>25</v>
      </c>
      <c r="C991" s="45">
        <v>3</v>
      </c>
      <c r="D991" s="56">
        <v>0.12</v>
      </c>
      <c r="E991" s="45">
        <v>348</v>
      </c>
      <c r="F991" s="45">
        <v>3</v>
      </c>
      <c r="G991" s="53">
        <v>8.9999999999999993E-3</v>
      </c>
      <c r="J991" s="5"/>
    </row>
    <row r="992" spans="1:10" x14ac:dyDescent="0.2">
      <c r="A992" s="16" t="s">
        <v>3182</v>
      </c>
      <c r="B992" s="45">
        <v>25</v>
      </c>
      <c r="C992" s="45">
        <v>2</v>
      </c>
      <c r="D992" s="56">
        <v>0.08</v>
      </c>
      <c r="E992" s="45">
        <v>30</v>
      </c>
      <c r="F992" s="45">
        <v>2</v>
      </c>
      <c r="G992" s="53">
        <v>6.7000000000000004E-2</v>
      </c>
      <c r="J992" s="5"/>
    </row>
    <row r="993" spans="1:10" x14ac:dyDescent="0.2">
      <c r="A993" s="16" t="s">
        <v>3599</v>
      </c>
      <c r="B993" s="45">
        <v>25</v>
      </c>
      <c r="C993" s="45">
        <v>0</v>
      </c>
      <c r="D993" s="56" t="s">
        <v>3340</v>
      </c>
      <c r="E993" s="45">
        <v>25</v>
      </c>
      <c r="F993" s="45">
        <v>0</v>
      </c>
      <c r="G993" s="45" t="s">
        <v>3340</v>
      </c>
      <c r="J993" s="5"/>
    </row>
    <row r="994" spans="1:10" x14ac:dyDescent="0.2">
      <c r="A994" s="16" t="s">
        <v>1330</v>
      </c>
      <c r="B994" s="45">
        <v>25</v>
      </c>
      <c r="C994" s="45">
        <v>0</v>
      </c>
      <c r="D994" s="56" t="s">
        <v>3340</v>
      </c>
      <c r="E994" s="45">
        <v>25</v>
      </c>
      <c r="F994" s="45">
        <v>0</v>
      </c>
      <c r="G994" s="45" t="s">
        <v>3340</v>
      </c>
      <c r="J994" s="5"/>
    </row>
    <row r="995" spans="1:10" x14ac:dyDescent="0.2">
      <c r="A995" s="16" t="s">
        <v>3600</v>
      </c>
      <c r="B995" s="45">
        <v>25</v>
      </c>
      <c r="C995" s="45">
        <v>0</v>
      </c>
      <c r="D995" s="56" t="s">
        <v>3340</v>
      </c>
      <c r="E995" s="45">
        <v>25</v>
      </c>
      <c r="F995" s="45">
        <v>0</v>
      </c>
      <c r="G995" s="45" t="s">
        <v>3340</v>
      </c>
      <c r="J995" s="5"/>
    </row>
    <row r="996" spans="1:10" x14ac:dyDescent="0.2">
      <c r="A996" s="16" t="s">
        <v>3601</v>
      </c>
      <c r="B996" s="45">
        <v>25</v>
      </c>
      <c r="C996" s="45">
        <v>0</v>
      </c>
      <c r="D996" s="56" t="s">
        <v>3340</v>
      </c>
      <c r="E996" s="45">
        <v>25</v>
      </c>
      <c r="F996" s="45">
        <v>0</v>
      </c>
      <c r="G996" s="45" t="s">
        <v>3340</v>
      </c>
      <c r="J996" s="5"/>
    </row>
    <row r="997" spans="1:10" x14ac:dyDescent="0.2">
      <c r="A997" s="16" t="s">
        <v>3602</v>
      </c>
      <c r="B997" s="45">
        <v>25</v>
      </c>
      <c r="C997" s="45">
        <v>0</v>
      </c>
      <c r="D997" s="56" t="s">
        <v>3340</v>
      </c>
      <c r="E997" s="45">
        <v>26</v>
      </c>
      <c r="F997" s="45">
        <v>0</v>
      </c>
      <c r="G997" s="45" t="s">
        <v>3340</v>
      </c>
      <c r="J997" s="5"/>
    </row>
    <row r="998" spans="1:10" x14ac:dyDescent="0.2">
      <c r="A998" s="16" t="s">
        <v>3603</v>
      </c>
      <c r="B998" s="45">
        <v>25</v>
      </c>
      <c r="C998" s="45">
        <v>0</v>
      </c>
      <c r="D998" s="56" t="s">
        <v>3340</v>
      </c>
      <c r="E998" s="45">
        <v>28</v>
      </c>
      <c r="F998" s="45">
        <v>0</v>
      </c>
      <c r="G998" s="45" t="s">
        <v>3340</v>
      </c>
      <c r="J998" s="5"/>
    </row>
    <row r="999" spans="1:10" x14ac:dyDescent="0.2">
      <c r="A999" s="16" t="s">
        <v>3604</v>
      </c>
      <c r="B999" s="45">
        <v>25</v>
      </c>
      <c r="C999" s="45">
        <v>0</v>
      </c>
      <c r="D999" s="56" t="s">
        <v>3340</v>
      </c>
      <c r="E999" s="45">
        <v>129</v>
      </c>
      <c r="F999" s="45">
        <v>0</v>
      </c>
      <c r="G999" s="45" t="s">
        <v>3340</v>
      </c>
      <c r="J999" s="5"/>
    </row>
    <row r="1000" spans="1:10" x14ac:dyDescent="0.2">
      <c r="A1000" s="16" t="s">
        <v>3605</v>
      </c>
      <c r="B1000" s="45">
        <v>25</v>
      </c>
      <c r="C1000" s="45">
        <v>0</v>
      </c>
      <c r="D1000" s="56" t="s">
        <v>3340</v>
      </c>
      <c r="E1000" s="45">
        <v>172</v>
      </c>
      <c r="F1000" s="45">
        <v>0</v>
      </c>
      <c r="G1000" s="45" t="s">
        <v>3340</v>
      </c>
      <c r="J1000" s="5"/>
    </row>
    <row r="1001" spans="1:10" x14ac:dyDescent="0.2">
      <c r="A1001" s="16" t="s">
        <v>3606</v>
      </c>
      <c r="B1001" s="45">
        <v>25</v>
      </c>
      <c r="C1001" s="45">
        <v>0</v>
      </c>
      <c r="D1001" s="56" t="s">
        <v>3340</v>
      </c>
      <c r="E1001" s="45">
        <v>226</v>
      </c>
      <c r="F1001" s="45">
        <v>0</v>
      </c>
      <c r="G1001" s="45" t="s">
        <v>3340</v>
      </c>
      <c r="J1001" s="5"/>
    </row>
    <row r="1002" spans="1:10" x14ac:dyDescent="0.2">
      <c r="B1002" s="5"/>
      <c r="C1002" s="5"/>
      <c r="D1002" s="54"/>
      <c r="E1002" s="5"/>
      <c r="F1002" s="5"/>
      <c r="G1002" s="5"/>
      <c r="J1002" s="5"/>
    </row>
    <row r="1003" spans="1:10" x14ac:dyDescent="0.2">
      <c r="B1003" s="5"/>
      <c r="C1003" s="5"/>
      <c r="D1003" s="54"/>
      <c r="E1003" s="5"/>
      <c r="F1003" s="5"/>
      <c r="G1003" s="5"/>
      <c r="J1003" s="5"/>
    </row>
    <row r="1004" spans="1:10" x14ac:dyDescent="0.2">
      <c r="B1004" s="5"/>
      <c r="C1004" s="5"/>
      <c r="D1004" s="54"/>
      <c r="E1004" s="5"/>
      <c r="F1004" s="5"/>
      <c r="G1004" s="5"/>
      <c r="J1004" s="5"/>
    </row>
    <row r="1005" spans="1:10" x14ac:dyDescent="0.2">
      <c r="B1005" s="5"/>
      <c r="C1005" s="5"/>
      <c r="D1005" s="54"/>
      <c r="E1005" s="5"/>
      <c r="F1005" s="5"/>
      <c r="G1005" s="5"/>
      <c r="J1005" s="5"/>
    </row>
    <row r="1006" spans="1:10" x14ac:dyDescent="0.2">
      <c r="B1006" s="5"/>
      <c r="C1006" s="5"/>
      <c r="D1006" s="54"/>
      <c r="E1006" s="5"/>
      <c r="F1006" s="5"/>
      <c r="G1006" s="5"/>
      <c r="J1006" s="5"/>
    </row>
  </sheetData>
  <mergeCells count="1">
    <mergeCell ref="N2:P2"/>
  </mergeCells>
  <hyperlinks>
    <hyperlink ref="I43" r:id="rId1"/>
    <hyperlink ref="A124" r:id="rId2"/>
    <hyperlink ref="A382" r:id="rId3"/>
    <hyperlink ref="A504" r:id="rId4"/>
    <hyperlink ref="A845" r:id="rId5"/>
    <hyperlink ref="A870" r:id="rId6"/>
    <hyperlink ref="A914" r:id="rId7"/>
  </hyperlinks>
  <pageMargins left="0.7" right="0.7" top="0.75" bottom="0.75" header="0.3" footer="0.3"/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1"/>
  <sheetViews>
    <sheetView workbookViewId="0">
      <pane ySplit="1" topLeftCell="A2" activePane="bottomLeft" state="frozen"/>
      <selection pane="bottomLeft" activeCell="I1" sqref="I1:I1048576"/>
    </sheetView>
  </sheetViews>
  <sheetFormatPr defaultColWidth="14.42578125" defaultRowHeight="12.75" customHeight="1" x14ac:dyDescent="0.2"/>
  <cols>
    <col min="1" max="1" width="26.7109375" customWidth="1"/>
    <col min="2" max="7" width="10.85546875" customWidth="1"/>
    <col min="8" max="8" width="12.140625" customWidth="1"/>
    <col min="9" max="9" width="25.5703125" customWidth="1"/>
    <col min="10" max="10" width="10.85546875" customWidth="1"/>
    <col min="11" max="12" width="12" customWidth="1"/>
    <col min="13" max="14" width="5.85546875" customWidth="1"/>
    <col min="15" max="15" width="7.28515625" customWidth="1"/>
  </cols>
  <sheetData>
    <row r="1" spans="1:12" ht="51" x14ac:dyDescent="0.2">
      <c r="A1" s="16" t="s">
        <v>3333</v>
      </c>
      <c r="B1" s="45" t="s">
        <v>3334</v>
      </c>
      <c r="C1" s="45" t="s">
        <v>53</v>
      </c>
      <c r="D1" s="16" t="s">
        <v>3335</v>
      </c>
      <c r="E1" s="45" t="s">
        <v>3336</v>
      </c>
      <c r="F1" s="45" t="s">
        <v>3337</v>
      </c>
      <c r="G1" s="45" t="s">
        <v>3338</v>
      </c>
      <c r="H1" s="41"/>
      <c r="I1" s="42" t="s">
        <v>58</v>
      </c>
      <c r="J1" s="40" t="s">
        <v>3334</v>
      </c>
      <c r="K1" s="40" t="s">
        <v>53</v>
      </c>
      <c r="L1" s="51" t="s">
        <v>3335</v>
      </c>
    </row>
    <row r="2" spans="1:12" x14ac:dyDescent="0.2">
      <c r="A2" s="45" t="s">
        <v>2534</v>
      </c>
      <c r="B2" s="45">
        <v>3407</v>
      </c>
      <c r="C2" s="45">
        <v>0</v>
      </c>
      <c r="D2" s="45" t="s">
        <v>3340</v>
      </c>
      <c r="E2" s="16">
        <v>3499</v>
      </c>
      <c r="F2" s="45">
        <v>0</v>
      </c>
      <c r="G2" s="45" t="s">
        <v>3340</v>
      </c>
      <c r="H2" s="32"/>
      <c r="I2" s="1" t="s">
        <v>18</v>
      </c>
      <c r="J2" s="13">
        <f>SUMIF(A:A,"*passport*",B:B)</f>
        <v>2871</v>
      </c>
      <c r="K2" s="13">
        <f>SUMIF(A:A,"*passport*",C:C)</f>
        <v>3057</v>
      </c>
      <c r="L2" s="54">
        <f t="shared" ref="L2:L44" si="0">K2/J2</f>
        <v>1.06478578892372</v>
      </c>
    </row>
    <row r="3" spans="1:12" x14ac:dyDescent="0.2">
      <c r="A3" s="45" t="s">
        <v>1740</v>
      </c>
      <c r="B3" s="45">
        <v>1668</v>
      </c>
      <c r="C3" s="45">
        <v>0</v>
      </c>
      <c r="D3" s="45" t="s">
        <v>3340</v>
      </c>
      <c r="E3" s="16">
        <v>1668</v>
      </c>
      <c r="F3" s="45">
        <v>0</v>
      </c>
      <c r="G3" s="45" t="s">
        <v>3340</v>
      </c>
      <c r="I3" s="1" t="s">
        <v>16</v>
      </c>
      <c r="J3" s="13">
        <f>SUMIF(A:A,"*job*",B:B)+SUMIF(A:A,"*career*",B:B)+SUMIF(A:A,"*employment*",B:B)</f>
        <v>2537</v>
      </c>
      <c r="K3" s="13">
        <f>SUMIF(A:A,"*job*",C:C)+SUMIF(A:A,"*career*",C:C)+SUMIF(A:A,"*employment*",C:C)</f>
        <v>1808</v>
      </c>
      <c r="L3" s="54">
        <f t="shared" si="0"/>
        <v>0.71265273945605045</v>
      </c>
    </row>
    <row r="4" spans="1:12" x14ac:dyDescent="0.2">
      <c r="A4" s="45" t="s">
        <v>3295</v>
      </c>
      <c r="B4" s="45">
        <v>1652</v>
      </c>
      <c r="C4" s="45">
        <v>0</v>
      </c>
      <c r="D4" s="45" t="s">
        <v>3340</v>
      </c>
      <c r="E4" s="16">
        <v>1666</v>
      </c>
      <c r="F4" s="45">
        <v>0</v>
      </c>
      <c r="G4" s="45" t="s">
        <v>3340</v>
      </c>
      <c r="I4" s="1" t="s">
        <v>19</v>
      </c>
      <c r="J4" s="13">
        <f>SUMIF(A:A,"*social security*",B:B)+SUMIF(A:A,"*ssi*",B:B)+SUMIF(A:A,"ssa",B:B)</f>
        <v>2521</v>
      </c>
      <c r="K4" s="13">
        <f>SUMIF(A:A,"*social security*",C:C)+SUMIF(A:A,"*ssi*",C:C)+SUMIF(A:A,"ssa",C:C)</f>
        <v>2332</v>
      </c>
      <c r="L4" s="54">
        <f t="shared" si="0"/>
        <v>0.92502975009916699</v>
      </c>
    </row>
    <row r="5" spans="1:12" x14ac:dyDescent="0.2">
      <c r="A5" s="45" t="s">
        <v>68</v>
      </c>
      <c r="B5" s="45">
        <v>1113</v>
      </c>
      <c r="C5" s="45">
        <v>1176</v>
      </c>
      <c r="D5" s="53">
        <v>1.0569999999999999</v>
      </c>
      <c r="E5" s="16">
        <v>1129</v>
      </c>
      <c r="F5" s="45">
        <v>1181</v>
      </c>
      <c r="G5" s="53">
        <v>1.046</v>
      </c>
      <c r="H5" s="5"/>
      <c r="I5" s="1" t="s">
        <v>29</v>
      </c>
      <c r="J5" s="13">
        <f>SUMIF(A:A,"*auction*",B:B)+SUMIF(A:A,"*sale*",B:B)</f>
        <v>2053</v>
      </c>
      <c r="K5" s="13">
        <f>SUMIF(A:A,"*auction*",C:C)+SUMIF(A:A,"*sale*",C:C)</f>
        <v>2212</v>
      </c>
      <c r="L5" s="54">
        <f t="shared" si="0"/>
        <v>1.0774476376035071</v>
      </c>
    </row>
    <row r="6" spans="1:12" x14ac:dyDescent="0.2">
      <c r="A6" s="45" t="s">
        <v>29</v>
      </c>
      <c r="B6" s="45">
        <v>847</v>
      </c>
      <c r="C6" s="45">
        <v>1023</v>
      </c>
      <c r="D6" s="53">
        <v>1.208</v>
      </c>
      <c r="E6" s="16">
        <v>913</v>
      </c>
      <c r="F6" s="45">
        <v>1094</v>
      </c>
      <c r="G6" s="53">
        <v>1.198</v>
      </c>
      <c r="H6" s="5"/>
      <c r="I6" s="1" t="s">
        <v>22</v>
      </c>
      <c r="J6" s="13">
        <f>SUMIF(A:A,"*credit score*",B:B)+SUMIF(A:A,"*credit report*",B:B)</f>
        <v>1581</v>
      </c>
      <c r="K6" s="13">
        <f>SUMIF(A:A,"*credit score*",C:C)+SUMIF(A:A,"*credit report*",C:C)</f>
        <v>1482</v>
      </c>
      <c r="L6" s="54">
        <f t="shared" si="0"/>
        <v>0.93738140417457305</v>
      </c>
    </row>
    <row r="7" spans="1:12" x14ac:dyDescent="0.2">
      <c r="A7" s="45" t="s">
        <v>65</v>
      </c>
      <c r="B7" s="45">
        <v>827</v>
      </c>
      <c r="C7" s="45">
        <v>740</v>
      </c>
      <c r="D7" s="53">
        <v>0.89500000000000002</v>
      </c>
      <c r="E7" s="16">
        <v>890</v>
      </c>
      <c r="F7" s="45">
        <v>798</v>
      </c>
      <c r="G7" s="53">
        <v>0.89700000000000002</v>
      </c>
      <c r="H7" s="5"/>
      <c r="I7" s="1" t="s">
        <v>21</v>
      </c>
      <c r="J7" s="13">
        <f>SUMIF(A:A,"*form*",B:B)+SUMIF(A:A,"*dd214*",B:B)</f>
        <v>1491</v>
      </c>
      <c r="K7" s="13">
        <f>SUMIF(A:A,"*form*",C:C)+SUMIF(A:A,"*dd214*",C:C)</f>
        <v>1142</v>
      </c>
      <c r="L7" s="54">
        <f t="shared" si="0"/>
        <v>0.76592890677397718</v>
      </c>
    </row>
    <row r="8" spans="1:12" x14ac:dyDescent="0.2">
      <c r="A8" s="45" t="s">
        <v>16</v>
      </c>
      <c r="B8" s="45">
        <v>748</v>
      </c>
      <c r="C8" s="45">
        <v>469</v>
      </c>
      <c r="D8" s="53">
        <v>0.627</v>
      </c>
      <c r="E8" s="45">
        <v>764</v>
      </c>
      <c r="F8" s="45">
        <v>471</v>
      </c>
      <c r="G8" s="53">
        <v>0.61599999999999999</v>
      </c>
      <c r="H8" s="5"/>
      <c r="I8" s="1" t="s">
        <v>17</v>
      </c>
      <c r="J8" s="13">
        <f>SUMIF(A:A,"*irs*",B:B)+SUMIF(A:A,"*tax*",B:B)+SUMIF(A:A,"*1040*",B:B)+SUMIF(A:A,"*refund*",B:B)+SUMIF(A:A,"*940*",B:B)+SUMIF(A:A,"*941*",B:B)+SUMIF(A:A,"*w-9*",B:B)+SUMIF(A:A,"*w9*",B:B)+SUMIF(A:A,"*w-2*",B:B)+SUMIF(A:A,"*w2*",B:B)+SUMIF(A:A,"*file extension*",B:B)+SUMIF(A:A,"*form extension*",B:B)</f>
        <v>1414</v>
      </c>
      <c r="K8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1121</v>
      </c>
      <c r="L8" s="54">
        <f t="shared" si="0"/>
        <v>0.79278642149929279</v>
      </c>
    </row>
    <row r="9" spans="1:12" ht="15" customHeight="1" x14ac:dyDescent="0.2">
      <c r="A9" s="45" t="s">
        <v>2878</v>
      </c>
      <c r="B9" s="45">
        <v>666</v>
      </c>
      <c r="C9" s="45">
        <v>149</v>
      </c>
      <c r="D9" s="53">
        <v>0.224</v>
      </c>
      <c r="E9" s="45">
        <v>950</v>
      </c>
      <c r="F9" s="45">
        <v>149</v>
      </c>
      <c r="G9" s="53">
        <v>0.157</v>
      </c>
      <c r="H9" s="5"/>
      <c r="I9" s="1" t="s">
        <v>24</v>
      </c>
      <c r="J9" s="13">
        <f>SUMIF(A:A,"*puzzle*",B:B)+SUMIF(A:A,"*games*",B:B)</f>
        <v>1370</v>
      </c>
      <c r="K9" s="13">
        <f>SUMIF(A:A,"*puzzle*",C:C)+SUMIF(A:A,"*games*",C:C)</f>
        <v>1299</v>
      </c>
      <c r="L9" s="54">
        <f t="shared" si="0"/>
        <v>0.94817518248175181</v>
      </c>
    </row>
    <row r="10" spans="1:12" x14ac:dyDescent="0.2">
      <c r="A10" s="45" t="s">
        <v>77</v>
      </c>
      <c r="B10" s="45">
        <v>611</v>
      </c>
      <c r="C10" s="45">
        <v>626</v>
      </c>
      <c r="D10" s="53">
        <v>1.0249999999999999</v>
      </c>
      <c r="E10" s="16">
        <v>790</v>
      </c>
      <c r="F10" s="45">
        <v>657</v>
      </c>
      <c r="G10" s="53">
        <v>0.83199999999999996</v>
      </c>
      <c r="H10" s="5"/>
      <c r="I10" s="1" t="s">
        <v>25</v>
      </c>
      <c r="J10" s="13">
        <f>SUMIF(A:A,"*grant*",B:B)+SUMIF(A:A,"*benefit*",B:B)+SUMIF(A:A,"*free money*",B:B)</f>
        <v>1302</v>
      </c>
      <c r="K10" s="13">
        <f>SUMIF(A:A,"*grant*",C:C)+SUMIF(A:A,"*benefit*",C:C)+SUMIF(A:A,"*free money*",C:C)</f>
        <v>1085</v>
      </c>
      <c r="L10" s="54">
        <f t="shared" si="0"/>
        <v>0.83333333333333337</v>
      </c>
    </row>
    <row r="11" spans="1:12" x14ac:dyDescent="0.2">
      <c r="A11" s="45" t="s">
        <v>19</v>
      </c>
      <c r="B11" s="45">
        <v>582</v>
      </c>
      <c r="C11" s="45">
        <v>568</v>
      </c>
      <c r="D11" s="53">
        <v>0.97599999999999998</v>
      </c>
      <c r="E11" s="16">
        <v>606</v>
      </c>
      <c r="F11" s="45">
        <v>591</v>
      </c>
      <c r="G11" s="53">
        <v>0.97499999999999998</v>
      </c>
      <c r="H11" s="5"/>
      <c r="I11" s="1" t="s">
        <v>20</v>
      </c>
      <c r="J11" s="13">
        <f>SUMIF(A:A,"*immigration*",B:B)+SUMIF(A:A,"*visa*",B:B)+SUMIF(A:A,"*dv*",B:B)+SUMIF(A:A,"green card",B:B)</f>
        <v>1301</v>
      </c>
      <c r="K11" s="13">
        <f>SUMIF(A:A,"*immigration*",C:C)+SUMIF(A:A,"*visa*",C:C)+SUMIF(A:A,"*dv*",C:C)+SUMIF(A:A,"green card",C:C)</f>
        <v>1068</v>
      </c>
      <c r="L11" s="54">
        <f t="shared" si="0"/>
        <v>0.82090699461952343</v>
      </c>
    </row>
    <row r="12" spans="1:12" x14ac:dyDescent="0.2">
      <c r="A12" s="45" t="s">
        <v>3607</v>
      </c>
      <c r="B12" s="45">
        <v>579</v>
      </c>
      <c r="C12" s="45">
        <v>0</v>
      </c>
      <c r="D12" s="45" t="s">
        <v>3340</v>
      </c>
      <c r="E12" s="16">
        <v>579</v>
      </c>
      <c r="F12" s="45">
        <v>0</v>
      </c>
      <c r="G12" s="45" t="s">
        <v>3340</v>
      </c>
      <c r="H12" s="5"/>
      <c r="I12" s="1" t="s">
        <v>23</v>
      </c>
      <c r="J12" s="13">
        <f>SUMIF(A:A,"*vital*",B:B)+SUMIF(A:A,"*birth*",B:B)+SUMIF(A:A,"*marriage*",B:B)+SUMIF(A:A,"*divorce*",B:B)+SUMIF(A:A,"*death*",B:B)</f>
        <v>1010</v>
      </c>
      <c r="K12" s="13">
        <f>SUMIF(A:A,"*vital*",C:C)+SUMIF(A:A,"*birth*",C:C)+SUMIF(A:A,"*marriage*",C:C)+SUMIF(A:A,"*divorce*",C:C)+SUMIF(A:A,"*death*",C:C)</f>
        <v>818</v>
      </c>
      <c r="L12" s="54">
        <f t="shared" si="0"/>
        <v>0.80990099009900995</v>
      </c>
    </row>
    <row r="13" spans="1:12" x14ac:dyDescent="0.2">
      <c r="A13" s="45" t="s">
        <v>2762</v>
      </c>
      <c r="B13" s="45">
        <v>531</v>
      </c>
      <c r="C13" s="45">
        <v>6</v>
      </c>
      <c r="D13" s="53">
        <v>1.0999999999999999E-2</v>
      </c>
      <c r="E13" s="16">
        <v>536</v>
      </c>
      <c r="F13" s="45">
        <v>6</v>
      </c>
      <c r="G13" s="53">
        <v>1.0999999999999999E-2</v>
      </c>
      <c r="H13" s="5"/>
      <c r="I13" s="16" t="s">
        <v>36</v>
      </c>
      <c r="J13" s="5">
        <f>SUMIF(A:A,"*photo*",B:B)+SUMIF(A:A,"*image*",B:B)</f>
        <v>968</v>
      </c>
      <c r="K13" s="5">
        <f>SUMIF(A:A,"*photo*",C:C)+SUMIF(A:A,"*image*",C:C)</f>
        <v>682</v>
      </c>
      <c r="L13" s="54">
        <f t="shared" si="0"/>
        <v>0.70454545454545459</v>
      </c>
    </row>
    <row r="14" spans="1:12" x14ac:dyDescent="0.2">
      <c r="A14" s="45" t="s">
        <v>21</v>
      </c>
      <c r="B14" s="45">
        <v>509</v>
      </c>
      <c r="C14" s="45">
        <v>251</v>
      </c>
      <c r="D14" s="53">
        <v>0.49299999999999999</v>
      </c>
      <c r="E14" s="16">
        <v>516</v>
      </c>
      <c r="F14" s="45">
        <v>251</v>
      </c>
      <c r="G14" s="53">
        <v>0.48599999999999999</v>
      </c>
      <c r="H14" s="5"/>
      <c r="I14" s="1" t="s">
        <v>27</v>
      </c>
      <c r="J14" s="13">
        <f>SUMIF(A:A,"*unclaimed*",B:B)+SUMIF(A:A,"*lost money*",B:B)+SUMIF(A:A,"*money owed to me*",B:B)+SUMIF(A:A,"*missing money*",B:B)</f>
        <v>762</v>
      </c>
      <c r="K14" s="13">
        <f>SUMIF(A:A,"*unclaimed*",C:C)+SUMIF(A:A,"*lost money*",C:C)+SUMIF(A:A,"*money owed to me*",C:C)+SUMIF(A:A,"*missing money*",C:C)</f>
        <v>209</v>
      </c>
      <c r="L14" s="54">
        <f t="shared" si="0"/>
        <v>0.27427821522309709</v>
      </c>
    </row>
    <row r="15" spans="1:12" x14ac:dyDescent="0.2">
      <c r="A15" s="45" t="s">
        <v>27</v>
      </c>
      <c r="B15" s="45">
        <v>490</v>
      </c>
      <c r="C15" s="45">
        <v>73</v>
      </c>
      <c r="D15" s="53">
        <v>0.14899999999999999</v>
      </c>
      <c r="E15" s="16">
        <v>541</v>
      </c>
      <c r="F15" s="45">
        <v>73</v>
      </c>
      <c r="G15" s="53">
        <v>0.13500000000000001</v>
      </c>
      <c r="H15" s="5"/>
      <c r="I15" s="1" t="s">
        <v>26</v>
      </c>
      <c r="J15" s="13">
        <f>SUMIF(A:A,"*dv*",B:B)+SUMIF(A:A,"*diversity visa*",B:B)+SUMIF(A:A,"green card lottery",B:B)+SUMIF(A:A,"lottery 2014",B:B)+SUMIF(A:A,"lottery 2015",B:B)+SUMIF(A:A,"lottery 2016",B:B)</f>
        <v>511</v>
      </c>
      <c r="K15" s="13">
        <f>SUMIF(A:A,"*dv*",C:C)+SUMIF(A:A,"*diversity visa*",C:C)+SUMIF(A:A,"green card lottery",C:C)+SUMIF(A:A,"lottery 2014",C:C)+SUMIF(A:A,"lottery 2015",C:C)+SUMIF(A:A,"lottery 2016",C:C)</f>
        <v>518</v>
      </c>
      <c r="L15" s="54">
        <f t="shared" si="0"/>
        <v>1.0136986301369864</v>
      </c>
    </row>
    <row r="16" spans="1:12" x14ac:dyDescent="0.2">
      <c r="A16" s="45" t="s">
        <v>73</v>
      </c>
      <c r="B16" s="45">
        <v>473</v>
      </c>
      <c r="C16" s="45">
        <v>363</v>
      </c>
      <c r="D16" s="53">
        <v>0.76700000000000002</v>
      </c>
      <c r="E16" s="16">
        <v>528</v>
      </c>
      <c r="F16" s="45">
        <v>411</v>
      </c>
      <c r="G16" s="53">
        <v>0.77800000000000002</v>
      </c>
      <c r="H16" s="5"/>
      <c r="I16" s="7" t="s">
        <v>944</v>
      </c>
      <c r="J16" s="5">
        <f>SUMIF(A:A,"*login*",B:B)</f>
        <v>506</v>
      </c>
      <c r="K16" s="5">
        <f>SUMIF(A:A,"*login*",C:C)</f>
        <v>33</v>
      </c>
      <c r="L16" s="54">
        <f t="shared" si="0"/>
        <v>6.5217391304347824E-2</v>
      </c>
    </row>
    <row r="17" spans="1:14" x14ac:dyDescent="0.2">
      <c r="A17" s="45" t="s">
        <v>76</v>
      </c>
      <c r="B17" s="45">
        <v>446</v>
      </c>
      <c r="C17" s="45">
        <v>361</v>
      </c>
      <c r="D17" s="53">
        <v>0.80900000000000005</v>
      </c>
      <c r="E17" s="16">
        <v>649</v>
      </c>
      <c r="F17" s="45">
        <v>518</v>
      </c>
      <c r="G17" s="53">
        <v>0.79800000000000004</v>
      </c>
      <c r="H17" s="5"/>
      <c r="I17" s="8" t="s">
        <v>33</v>
      </c>
      <c r="J17" s="13">
        <f>SUMIF(A:A,"*usajobs*",B:B)+SUMIF(A:A,"*usa jobs*",B:B)</f>
        <v>458</v>
      </c>
      <c r="K17" s="13">
        <f>SUMIF(A:A,"*usajobs*",C:C)+SUMIF(A:A,"*usa jobs*",C:C)</f>
        <v>314</v>
      </c>
      <c r="L17" s="54">
        <f t="shared" si="0"/>
        <v>0.68558951965065507</v>
      </c>
    </row>
    <row r="18" spans="1:14" x14ac:dyDescent="0.2">
      <c r="A18" s="45" t="s">
        <v>82</v>
      </c>
      <c r="B18" s="45">
        <v>431</v>
      </c>
      <c r="C18" s="45">
        <v>507</v>
      </c>
      <c r="D18" s="53">
        <v>1.1759999999999999</v>
      </c>
      <c r="E18" s="16">
        <v>433</v>
      </c>
      <c r="F18" s="45">
        <v>509</v>
      </c>
      <c r="G18" s="53">
        <v>1.1759999999999999</v>
      </c>
      <c r="H18" s="5"/>
      <c r="I18" s="1" t="s">
        <v>35</v>
      </c>
      <c r="J18" s="13">
        <f>SUMIF(A:A,"*stamps*",B:B)+SUMIF(A:A,"*usda*",B:B)+SUMIF(A:A,"*wic*",B:B)+SUMIF(A:A,"*snap*",B:B)+SUMIF(A:A,"*ebt*",B:B)</f>
        <v>360</v>
      </c>
      <c r="K18" s="13">
        <f>SUMIF(A:A,"*stamps*",C:C)+SUMIF(A:A,"*usda*",C:C)+SUMIF(A:A,"*wic*",C:C)+SUMIF(A:A,"*snap*",C:C)+SUMIF(A:A,"*ebt*",C:C)</f>
        <v>294</v>
      </c>
      <c r="L18" s="54">
        <f t="shared" si="0"/>
        <v>0.81666666666666665</v>
      </c>
    </row>
    <row r="19" spans="1:14" x14ac:dyDescent="0.2">
      <c r="A19" s="16" t="s">
        <v>3608</v>
      </c>
      <c r="B19" s="45">
        <v>428</v>
      </c>
      <c r="C19" s="45">
        <v>0</v>
      </c>
      <c r="D19" s="45" t="s">
        <v>3340</v>
      </c>
      <c r="E19" s="16">
        <v>460</v>
      </c>
      <c r="F19" s="45">
        <v>0</v>
      </c>
      <c r="G19" s="45" t="s">
        <v>3340</v>
      </c>
      <c r="H19" s="5"/>
      <c r="I19" s="7" t="s">
        <v>48</v>
      </c>
      <c r="J19">
        <f>SUMIF(A:A,"*senior*",B:B)</f>
        <v>344</v>
      </c>
      <c r="K19">
        <f>SUMIF(A:A,"*senior*",C:C)</f>
        <v>218</v>
      </c>
      <c r="L19" s="54">
        <f t="shared" si="0"/>
        <v>0.63372093023255816</v>
      </c>
      <c r="M19" s="5"/>
      <c r="N19" s="5"/>
    </row>
    <row r="20" spans="1:14" x14ac:dyDescent="0.2">
      <c r="A20" s="45" t="s">
        <v>2618</v>
      </c>
      <c r="B20" s="45">
        <v>414</v>
      </c>
      <c r="C20" s="45">
        <v>0</v>
      </c>
      <c r="D20" s="45" t="s">
        <v>3340</v>
      </c>
      <c r="E20" s="16">
        <v>445</v>
      </c>
      <c r="F20" s="45">
        <v>0</v>
      </c>
      <c r="G20" s="45" t="s">
        <v>3340</v>
      </c>
      <c r="H20" s="5"/>
      <c r="I20" s="15" t="s">
        <v>38</v>
      </c>
      <c r="J20" s="13">
        <f>SUMIF(A:A,"*tsa job*",B:B)+SUMIF(A:A,"*tso*",B:B)</f>
        <v>335</v>
      </c>
      <c r="K20" s="13">
        <f>SUMIF(A:A,"*tsa job*",C:C)+SUMIF(A:A,"*tso*",C:C)</f>
        <v>376</v>
      </c>
      <c r="L20" s="54">
        <f t="shared" si="0"/>
        <v>1.1223880597014926</v>
      </c>
    </row>
    <row r="21" spans="1:14" x14ac:dyDescent="0.2">
      <c r="A21" s="45" t="s">
        <v>78</v>
      </c>
      <c r="B21" s="45">
        <v>411</v>
      </c>
      <c r="C21" s="45">
        <v>416</v>
      </c>
      <c r="D21" s="53">
        <v>1.012</v>
      </c>
      <c r="E21" s="16">
        <v>411</v>
      </c>
      <c r="F21" s="45">
        <v>416</v>
      </c>
      <c r="G21" s="53">
        <v>1.012</v>
      </c>
      <c r="H21" s="5"/>
      <c r="I21" s="1" t="s">
        <v>39</v>
      </c>
      <c r="J21" s="13">
        <f>SUMIF(A:A,"*medicare*",B:B)</f>
        <v>282</v>
      </c>
      <c r="K21" s="13">
        <f>SUMIF(A:A,"*medicare*",C:C)</f>
        <v>253</v>
      </c>
      <c r="L21" s="54">
        <f t="shared" si="0"/>
        <v>0.8971631205673759</v>
      </c>
    </row>
    <row r="22" spans="1:14" x14ac:dyDescent="0.2">
      <c r="A22" s="16" t="s">
        <v>3225</v>
      </c>
      <c r="B22" s="45">
        <v>385</v>
      </c>
      <c r="C22" s="45">
        <v>0</v>
      </c>
      <c r="D22" s="16" t="s">
        <v>3340</v>
      </c>
      <c r="E22" s="16">
        <v>391</v>
      </c>
      <c r="F22" s="45">
        <v>0</v>
      </c>
      <c r="G22" s="16" t="s">
        <v>3340</v>
      </c>
      <c r="I22" s="1" t="s">
        <v>42</v>
      </c>
      <c r="J22" s="13">
        <f>SUMIF(A:A,"*vote*",B:B)+SUMIF(A:A,"*voting*",B:B)+SUMIF(A:A,"*election*",B:B)</f>
        <v>263</v>
      </c>
      <c r="K22" s="13">
        <f>SUMIF(A:A,"*vote*",C:C)+SUMIF(A:A,"*voting*",C:C)+SUMIF(A:A,"*election*",C:C)</f>
        <v>93</v>
      </c>
      <c r="L22" s="54">
        <f t="shared" si="0"/>
        <v>0.35361216730038025</v>
      </c>
    </row>
    <row r="23" spans="1:14" ht="25.5" x14ac:dyDescent="0.2">
      <c r="A23" s="45" t="s">
        <v>111</v>
      </c>
      <c r="B23" s="45">
        <v>382</v>
      </c>
      <c r="C23" s="45">
        <v>358</v>
      </c>
      <c r="D23" s="53">
        <v>0.93700000000000006</v>
      </c>
      <c r="E23" s="16">
        <v>415</v>
      </c>
      <c r="F23" s="45">
        <v>378</v>
      </c>
      <c r="G23" s="53">
        <v>0.91100000000000003</v>
      </c>
      <c r="H23" s="5"/>
      <c r="I23" s="1" t="s">
        <v>32</v>
      </c>
      <c r="J23" s="13">
        <f>SUMIF(A:A,"*affordable*",B:B)+SUMIF(A:A,"*obama care*",B:B)+SUMIF(A:A,"*obamacare*",B:B)+SUMIF(A:A,"aca",B:B)+SUMIF(A:A,"*marketplace*",B:B)+SUMIF(A:A,"*health insurance*",B:B)+SUMIF(A:A,"*health care*",B:B)</f>
        <v>252</v>
      </c>
      <c r="K23" s="13">
        <f>SUMIF(A:A,"*affordable*",C:C)+SUMIF(A:A,"*obama care*",C:C)+SUMIF(A:A,"*obamacare*",C:C)+SUMIF(A:A,"aca",C:C)+SUMIF(A:A,"*marketplace*",C:C)+SUMIF(A:A,"*health insurance*",C:C)+SUMIF(A:A,"*health care*",C:C)</f>
        <v>184</v>
      </c>
      <c r="L23" s="54">
        <f t="shared" si="0"/>
        <v>0.73015873015873012</v>
      </c>
    </row>
    <row r="24" spans="1:14" x14ac:dyDescent="0.2">
      <c r="A24" s="45" t="s">
        <v>84</v>
      </c>
      <c r="B24" s="45">
        <v>356</v>
      </c>
      <c r="C24" s="45">
        <v>329</v>
      </c>
      <c r="D24" s="53">
        <v>0.92400000000000004</v>
      </c>
      <c r="E24" s="16">
        <v>402</v>
      </c>
      <c r="F24" s="45">
        <v>370</v>
      </c>
      <c r="G24" s="53">
        <v>0.92</v>
      </c>
      <c r="H24" s="5"/>
      <c r="I24" s="1" t="s">
        <v>30</v>
      </c>
      <c r="J24" s="13">
        <f>SUMIF(A:A,"*bmi*",B:B)</f>
        <v>251</v>
      </c>
      <c r="K24" s="13">
        <f>SUMIF(A:A,"*bmi*",C:C)</f>
        <v>231</v>
      </c>
      <c r="L24" s="54">
        <f t="shared" si="0"/>
        <v>0.92031872509960155</v>
      </c>
    </row>
    <row r="25" spans="1:14" x14ac:dyDescent="0.2">
      <c r="A25" s="45" t="s">
        <v>74</v>
      </c>
      <c r="B25" s="45">
        <v>344</v>
      </c>
      <c r="C25" s="45">
        <v>307</v>
      </c>
      <c r="D25" s="53">
        <v>0.89200000000000002</v>
      </c>
      <c r="E25" s="16">
        <v>345</v>
      </c>
      <c r="F25" s="45">
        <v>307</v>
      </c>
      <c r="G25" s="53">
        <v>0.89</v>
      </c>
      <c r="H25" s="5"/>
      <c r="I25" s="1" t="s">
        <v>34</v>
      </c>
      <c r="J25" s="13">
        <f>SUMIF(A:A,"*weather*",B:B)</f>
        <v>235</v>
      </c>
      <c r="K25" s="13">
        <f>SUMIF(A:A,"*weather*",C:C)</f>
        <v>236</v>
      </c>
      <c r="L25" s="54">
        <f t="shared" si="0"/>
        <v>1.0042553191489361</v>
      </c>
    </row>
    <row r="26" spans="1:14" x14ac:dyDescent="0.2">
      <c r="A26" s="45" t="s">
        <v>67</v>
      </c>
      <c r="B26" s="45">
        <v>331</v>
      </c>
      <c r="C26" s="45">
        <v>260</v>
      </c>
      <c r="D26" s="53">
        <v>0.78500000000000003</v>
      </c>
      <c r="E26" s="16">
        <v>337</v>
      </c>
      <c r="F26" s="45">
        <v>266</v>
      </c>
      <c r="G26" s="53">
        <v>0.78900000000000003</v>
      </c>
      <c r="H26" s="5"/>
      <c r="I26" s="1" t="s">
        <v>31</v>
      </c>
      <c r="J26" s="13">
        <f>SUMIF(A:A,"*address*",B:B)</f>
        <v>219</v>
      </c>
      <c r="K26" s="13">
        <f>SUMIF(A:A,"*address*",C:C)</f>
        <v>128</v>
      </c>
      <c r="L26" s="54">
        <f t="shared" si="0"/>
        <v>0.58447488584474883</v>
      </c>
    </row>
    <row r="27" spans="1:14" x14ac:dyDescent="0.2">
      <c r="A27" s="45" t="s">
        <v>102</v>
      </c>
      <c r="B27" s="45">
        <v>324</v>
      </c>
      <c r="C27" s="45">
        <v>358</v>
      </c>
      <c r="D27" s="53">
        <v>1.105</v>
      </c>
      <c r="E27" s="16">
        <v>350</v>
      </c>
      <c r="F27" s="45">
        <v>378</v>
      </c>
      <c r="G27" s="53">
        <v>1.08</v>
      </c>
      <c r="H27" s="5"/>
      <c r="I27" s="1" t="s">
        <v>43</v>
      </c>
      <c r="J27" s="13">
        <f>SUMIF(A:A,"*saving*",B:B)</f>
        <v>209</v>
      </c>
      <c r="K27" s="13">
        <f>SUMIF(A:A,"*saving*",C:C)</f>
        <v>203</v>
      </c>
      <c r="L27" s="54">
        <f t="shared" si="0"/>
        <v>0.9712918660287081</v>
      </c>
    </row>
    <row r="28" spans="1:14" x14ac:dyDescent="0.2">
      <c r="A28" s="45" t="s">
        <v>3609</v>
      </c>
      <c r="B28" s="45">
        <v>314</v>
      </c>
      <c r="C28" s="45">
        <v>0</v>
      </c>
      <c r="D28" s="45" t="s">
        <v>3340</v>
      </c>
      <c r="E28" s="16">
        <v>314</v>
      </c>
      <c r="F28" s="45">
        <v>0</v>
      </c>
      <c r="G28" s="45" t="s">
        <v>3340</v>
      </c>
      <c r="H28" s="5"/>
      <c r="I28" s="1" t="s">
        <v>40</v>
      </c>
      <c r="J28" s="13">
        <f>SUMIF(A:A,"*garcinia*",B:B)</f>
        <v>195</v>
      </c>
      <c r="K28" s="13">
        <f>SUMIF(A:A,"*garcinia*",C:C)</f>
        <v>246</v>
      </c>
      <c r="L28" s="54">
        <f t="shared" si="0"/>
        <v>1.2615384615384615</v>
      </c>
    </row>
    <row r="29" spans="1:14" x14ac:dyDescent="0.2">
      <c r="A29" s="45" t="s">
        <v>104</v>
      </c>
      <c r="B29" s="45">
        <v>307</v>
      </c>
      <c r="C29" s="45">
        <v>241</v>
      </c>
      <c r="D29" s="53">
        <v>0.78500000000000003</v>
      </c>
      <c r="E29" s="16">
        <v>325</v>
      </c>
      <c r="F29" s="45">
        <v>268</v>
      </c>
      <c r="G29" s="53">
        <v>0.82499999999999996</v>
      </c>
      <c r="H29" s="5"/>
      <c r="I29" s="1" t="s">
        <v>45</v>
      </c>
      <c r="J29" s="13">
        <f>SUMIF(A:A,"*consumer action handbook*",B:B)</f>
        <v>193</v>
      </c>
      <c r="K29" s="13">
        <f>SUMIF(A:A,"*consumer action handbook*",C:C)</f>
        <v>262</v>
      </c>
      <c r="L29" s="54">
        <f t="shared" si="0"/>
        <v>1.3575129533678756</v>
      </c>
    </row>
    <row r="30" spans="1:14" x14ac:dyDescent="0.2">
      <c r="A30" s="45" t="s">
        <v>18</v>
      </c>
      <c r="B30" s="45">
        <v>306</v>
      </c>
      <c r="C30" s="45">
        <v>293</v>
      </c>
      <c r="D30" s="53">
        <v>0.95799999999999996</v>
      </c>
      <c r="E30" s="16">
        <v>335</v>
      </c>
      <c r="F30" s="45">
        <v>327</v>
      </c>
      <c r="G30" s="53">
        <v>0.97599999999999998</v>
      </c>
      <c r="H30" s="5"/>
      <c r="I30" s="7" t="s">
        <v>3052</v>
      </c>
      <c r="J30" s="13">
        <f>SUMIF(A:A,"*household*",B:B)</f>
        <v>193</v>
      </c>
      <c r="K30" s="13">
        <f>SUMIF(A:A,"*household*",C:C)</f>
        <v>266</v>
      </c>
      <c r="L30" s="54">
        <f t="shared" si="0"/>
        <v>1.3782383419689119</v>
      </c>
    </row>
    <row r="31" spans="1:14" x14ac:dyDescent="0.2">
      <c r="A31" s="45" t="s">
        <v>126</v>
      </c>
      <c r="B31" s="45">
        <v>301</v>
      </c>
      <c r="C31" s="45">
        <v>246</v>
      </c>
      <c r="D31" s="53">
        <v>0.81699999999999995</v>
      </c>
      <c r="E31" s="16">
        <v>310</v>
      </c>
      <c r="F31" s="45">
        <v>248</v>
      </c>
      <c r="G31" s="53">
        <v>0.8</v>
      </c>
      <c r="H31" s="5"/>
      <c r="I31" s="1" t="s">
        <v>47</v>
      </c>
      <c r="J31" s="13">
        <f>SUMIF(A:A,"*alien*",B:B)+SUMIF(A:A,"*area 51*",B:B)+SUMIF(A:A,"*ufo*",B:B)</f>
        <v>184</v>
      </c>
      <c r="K31" s="13">
        <f>SUMIF(A:A,"*alien*",C:C)+SUMIF(A:A,"*area 51*",C:C)+SUMIF(A:A,"*ufo*",C:C)</f>
        <v>187</v>
      </c>
      <c r="L31" s="54">
        <f t="shared" si="0"/>
        <v>1.0163043478260869</v>
      </c>
    </row>
    <row r="32" spans="1:14" x14ac:dyDescent="0.2">
      <c r="A32" s="45" t="s">
        <v>80</v>
      </c>
      <c r="B32" s="45">
        <v>299</v>
      </c>
      <c r="C32" s="45">
        <v>252</v>
      </c>
      <c r="D32" s="53">
        <v>0.84299999999999997</v>
      </c>
      <c r="E32" s="45">
        <v>454</v>
      </c>
      <c r="F32" s="45">
        <v>399</v>
      </c>
      <c r="G32" s="53">
        <v>0.879</v>
      </c>
      <c r="H32" s="5"/>
      <c r="I32" s="7" t="s">
        <v>243</v>
      </c>
      <c r="J32" s="5">
        <f>SUMIF(A:A,"*wind energy*",B:B)</f>
        <v>163</v>
      </c>
      <c r="K32" s="5">
        <f>SUMIF(A:A,"*wind energy*",C:C)</f>
        <v>31</v>
      </c>
      <c r="L32" s="54">
        <f t="shared" si="0"/>
        <v>0.19018404907975461</v>
      </c>
    </row>
    <row r="33" spans="1:12" x14ac:dyDescent="0.2">
      <c r="A33" s="45" t="s">
        <v>1554</v>
      </c>
      <c r="B33" s="45">
        <v>285</v>
      </c>
      <c r="C33" s="45">
        <v>278</v>
      </c>
      <c r="D33" s="53">
        <v>0.97499999999999998</v>
      </c>
      <c r="E33" s="16">
        <v>307</v>
      </c>
      <c r="F33" s="45">
        <v>298</v>
      </c>
      <c r="G33" s="53">
        <v>0.97099999999999997</v>
      </c>
      <c r="H33" s="5"/>
      <c r="I33" s="7" t="s">
        <v>3341</v>
      </c>
      <c r="J33">
        <f>SUMIF(A:A,"*iran*",B:B)</f>
        <v>153</v>
      </c>
      <c r="K33">
        <f>SUMIF(A:A,"*iran*",C:C)</f>
        <v>139</v>
      </c>
      <c r="L33" s="54">
        <f t="shared" si="0"/>
        <v>0.90849673202614378</v>
      </c>
    </row>
    <row r="34" spans="1:12" x14ac:dyDescent="0.2">
      <c r="A34" s="45" t="s">
        <v>2051</v>
      </c>
      <c r="B34" s="45">
        <v>275</v>
      </c>
      <c r="C34" s="45">
        <v>305</v>
      </c>
      <c r="D34" s="53">
        <v>1.109</v>
      </c>
      <c r="E34" s="16">
        <v>275</v>
      </c>
      <c r="F34" s="45">
        <v>305</v>
      </c>
      <c r="G34" s="53">
        <v>1.109</v>
      </c>
      <c r="H34" s="5"/>
      <c r="I34" s="1" t="s">
        <v>44</v>
      </c>
      <c r="J34" s="13">
        <f>SUMIF(A:A,"*death penalty*",B:B)+SUMIF(A:A,"*execution*",B:B)+SUMIF(A:A,"*executed*",B:B)+SUMIF(A:A,"*last meal*",B:B)+SUMIF(A:A,"*capital punishment*",B:B)</f>
        <v>104</v>
      </c>
      <c r="K34" s="13">
        <f>SUMIF(A:A,"*death penalty*",C:C)+SUMIF(A:A,"*execution*",C:C)+SUMIF(A:A,"*executed*",C:C)+SUMIF(A:A,"*last meal*",C:C)+SUMIF(A:A,"*capital punishment*",C:C)</f>
        <v>106</v>
      </c>
      <c r="L34" s="54">
        <f t="shared" si="0"/>
        <v>1.0192307692307692</v>
      </c>
    </row>
    <row r="35" spans="1:12" x14ac:dyDescent="0.2">
      <c r="A35" s="45" t="s">
        <v>114</v>
      </c>
      <c r="B35" s="45">
        <v>267</v>
      </c>
      <c r="C35" s="45">
        <v>206</v>
      </c>
      <c r="D35" s="53">
        <v>0.77200000000000002</v>
      </c>
      <c r="E35" s="16">
        <v>487</v>
      </c>
      <c r="F35" s="45">
        <v>238</v>
      </c>
      <c r="G35" s="53">
        <v>0.48899999999999999</v>
      </c>
      <c r="H35" s="5"/>
      <c r="I35" s="1" t="s">
        <v>41</v>
      </c>
      <c r="J35" s="13">
        <f>SUMIF(A:A,"*w4*",B:B)+SUMIF(A:A,"*w-4*",B:B)</f>
        <v>98</v>
      </c>
      <c r="K35" s="13">
        <f>SUMIF(A:A,"*w4*",C:C)+SUMIF(A:A,"*w-4*",C:C)</f>
        <v>121</v>
      </c>
      <c r="L35" s="54">
        <f t="shared" si="0"/>
        <v>1.2346938775510203</v>
      </c>
    </row>
    <row r="36" spans="1:12" x14ac:dyDescent="0.2">
      <c r="A36" s="45" t="s">
        <v>95</v>
      </c>
      <c r="B36" s="45">
        <v>248</v>
      </c>
      <c r="C36" s="45">
        <v>275</v>
      </c>
      <c r="D36" s="53">
        <v>1.109</v>
      </c>
      <c r="E36" s="16">
        <v>271</v>
      </c>
      <c r="F36" s="45">
        <v>301</v>
      </c>
      <c r="G36" s="53">
        <v>1.111</v>
      </c>
      <c r="H36" s="5"/>
      <c r="I36" s="1" t="s">
        <v>49</v>
      </c>
      <c r="J36" s="13">
        <f>SUMIF(A:A,"*fafsa*",B:B)</f>
        <v>76</v>
      </c>
      <c r="K36" s="13">
        <f>SUMIF(A:A,"*fafsa*",C:C)</f>
        <v>75</v>
      </c>
      <c r="L36" s="54">
        <f t="shared" si="0"/>
        <v>0.98684210526315785</v>
      </c>
    </row>
    <row r="37" spans="1:12" x14ac:dyDescent="0.2">
      <c r="A37" s="45" t="s">
        <v>75</v>
      </c>
      <c r="B37" s="45">
        <v>241</v>
      </c>
      <c r="C37" s="45">
        <v>201</v>
      </c>
      <c r="D37" s="53">
        <v>0.83399999999999996</v>
      </c>
      <c r="E37" s="16">
        <v>304</v>
      </c>
      <c r="F37" s="45">
        <v>248</v>
      </c>
      <c r="G37" s="53">
        <v>0.81599999999999995</v>
      </c>
      <c r="H37" s="5"/>
      <c r="I37" s="7" t="s">
        <v>2386</v>
      </c>
      <c r="J37" s="13">
        <f>SUMIF(A:A,"*jade*",B:B)</f>
        <v>70</v>
      </c>
      <c r="K37" s="13">
        <f>SUMIF(A:A,"*jade*",C:C)</f>
        <v>101</v>
      </c>
      <c r="L37" s="54">
        <f t="shared" si="0"/>
        <v>1.4428571428571428</v>
      </c>
    </row>
    <row r="38" spans="1:12" x14ac:dyDescent="0.2">
      <c r="A38" s="45" t="s">
        <v>100</v>
      </c>
      <c r="B38" s="45">
        <v>237</v>
      </c>
      <c r="C38" s="45">
        <v>131</v>
      </c>
      <c r="D38" s="53">
        <v>0.55300000000000005</v>
      </c>
      <c r="E38" s="16">
        <v>295</v>
      </c>
      <c r="F38" s="45">
        <v>158</v>
      </c>
      <c r="G38" s="53">
        <v>0.53600000000000003</v>
      </c>
      <c r="H38" s="5"/>
      <c r="I38" s="1" t="s">
        <v>50</v>
      </c>
      <c r="J38" s="13">
        <f>SUMIF(A:A,"*governor*",B:B)</f>
        <v>60</v>
      </c>
      <c r="K38" s="13">
        <f>SUMIF(A:A,"*governor*",C:C)</f>
        <v>42</v>
      </c>
      <c r="L38" s="54">
        <f t="shared" si="0"/>
        <v>0.7</v>
      </c>
    </row>
    <row r="39" spans="1:12" x14ac:dyDescent="0.2">
      <c r="A39" s="45" t="s">
        <v>146</v>
      </c>
      <c r="B39" s="45">
        <v>236</v>
      </c>
      <c r="C39" s="45">
        <v>259</v>
      </c>
      <c r="D39" s="53">
        <v>1.097</v>
      </c>
      <c r="E39" s="16">
        <v>261</v>
      </c>
      <c r="F39" s="45">
        <v>277</v>
      </c>
      <c r="G39" s="53">
        <v>1.0609999999999999</v>
      </c>
      <c r="H39" s="5"/>
      <c r="I39" s="1" t="s">
        <v>37</v>
      </c>
      <c r="J39" s="13">
        <f>SUMIF(A:A,"*ebola*",B:B)</f>
        <v>54</v>
      </c>
      <c r="K39" s="13">
        <f>SUMIF(A:A,"*ebola*",C:C)</f>
        <v>22</v>
      </c>
      <c r="L39" s="54">
        <f t="shared" si="0"/>
        <v>0.40740740740740738</v>
      </c>
    </row>
    <row r="40" spans="1:12" ht="25.5" x14ac:dyDescent="0.2">
      <c r="A40" s="45" t="s">
        <v>62</v>
      </c>
      <c r="B40" s="45">
        <v>230</v>
      </c>
      <c r="C40" s="45">
        <v>244</v>
      </c>
      <c r="D40" s="53">
        <v>1.0609999999999999</v>
      </c>
      <c r="E40" s="16">
        <v>230</v>
      </c>
      <c r="F40" s="45">
        <v>244</v>
      </c>
      <c r="G40" s="53">
        <v>1.0609999999999999</v>
      </c>
      <c r="H40" s="5"/>
      <c r="I40" s="7" t="s">
        <v>28</v>
      </c>
      <c r="J40" s="5">
        <f>SUMIF(A:A,"*abby*",B:B)+SUMIF(A:A,"*abbey*",B:B)+SUMIF(A:A,"*financial self defense*",B:B)</f>
        <v>33</v>
      </c>
      <c r="K40" s="5">
        <f>SUMIF(A:A,"*abby*",C:C)+SUMIF(A:A,"*abbey*",C:C)+SUMIF(A:A,"*defense*",C:C)+SUMIF(A:A,"*defence*",C:C)-SUMIF(A:A,"department of defense",C:C)</f>
        <v>51</v>
      </c>
      <c r="L40" s="54">
        <f t="shared" si="0"/>
        <v>1.5454545454545454</v>
      </c>
    </row>
    <row r="41" spans="1:12" x14ac:dyDescent="0.2">
      <c r="A41" s="45" t="s">
        <v>79</v>
      </c>
      <c r="B41" s="45">
        <v>226</v>
      </c>
      <c r="C41" s="45">
        <v>300</v>
      </c>
      <c r="D41" s="53">
        <v>1.327</v>
      </c>
      <c r="E41" s="16">
        <v>360</v>
      </c>
      <c r="F41" s="45">
        <v>403</v>
      </c>
      <c r="G41" s="53">
        <v>1.119</v>
      </c>
      <c r="H41" s="5"/>
      <c r="I41" s="7" t="s">
        <v>316</v>
      </c>
      <c r="J41" s="5">
        <f>SUMIF(A:A,"*same sex marriage*",B:B)+SUMIF(A:A,"*gay marriage*",B:B)</f>
        <v>26</v>
      </c>
      <c r="K41" s="5">
        <f>SUMIF(A:A,"*same sex marriage*",C:C)+SUMIF(A:A,"*gay marriage*",C:C)</f>
        <v>42</v>
      </c>
      <c r="L41" s="54">
        <f t="shared" si="0"/>
        <v>1.6153846153846154</v>
      </c>
    </row>
    <row r="42" spans="1:12" x14ac:dyDescent="0.2">
      <c r="A42" s="45" t="s">
        <v>156</v>
      </c>
      <c r="B42" s="45">
        <v>221</v>
      </c>
      <c r="C42" s="45">
        <v>224</v>
      </c>
      <c r="D42" s="53">
        <v>1.014</v>
      </c>
      <c r="E42" s="16">
        <v>238</v>
      </c>
      <c r="F42" s="45">
        <v>232</v>
      </c>
      <c r="G42" s="53">
        <v>0.97499999999999998</v>
      </c>
      <c r="H42" s="5"/>
      <c r="I42" s="1" t="s">
        <v>46</v>
      </c>
      <c r="J42" s="13">
        <f>SUMIF(A:A,"isis",B:B)+SUMIF(A:A,"isil",B:B)+SUMIF(A:A,"islamic state",B:B)</f>
        <v>22</v>
      </c>
      <c r="K42" s="13">
        <f>SUMIF(A:A,"isis",C:C)+SUMIF(A:A,"isil",C:C)+SUMIF(A:A,"islamic state",C:C)</f>
        <v>3</v>
      </c>
      <c r="L42" s="54">
        <f t="shared" si="0"/>
        <v>0.13636363636363635</v>
      </c>
    </row>
    <row r="43" spans="1:12" x14ac:dyDescent="0.2">
      <c r="A43" s="45" t="s">
        <v>222</v>
      </c>
      <c r="B43" s="45">
        <v>216</v>
      </c>
      <c r="C43" s="45">
        <v>190</v>
      </c>
      <c r="D43" s="53">
        <v>0.88</v>
      </c>
      <c r="E43" s="16">
        <v>220</v>
      </c>
      <c r="F43" s="45">
        <v>195</v>
      </c>
      <c r="G43" s="53">
        <v>0.88600000000000001</v>
      </c>
      <c r="H43" s="5"/>
      <c r="I43" s="43" t="s">
        <v>51</v>
      </c>
      <c r="J43" s="58">
        <f>SUMIF(A:A,"*abortion*",B:B)</f>
        <v>22</v>
      </c>
      <c r="K43" s="58">
        <f>SUMIF(A:A,"*abortion*",C:C)</f>
        <v>12</v>
      </c>
      <c r="L43" s="59">
        <f t="shared" si="0"/>
        <v>0.54545454545454541</v>
      </c>
    </row>
    <row r="44" spans="1:12" x14ac:dyDescent="0.2">
      <c r="A44" s="45" t="s">
        <v>2278</v>
      </c>
      <c r="B44" s="45">
        <v>205</v>
      </c>
      <c r="C44" s="45">
        <v>0</v>
      </c>
      <c r="D44" s="45" t="s">
        <v>3340</v>
      </c>
      <c r="E44" s="45">
        <v>537</v>
      </c>
      <c r="F44" s="45">
        <v>0</v>
      </c>
      <c r="G44" s="45" t="s">
        <v>3340</v>
      </c>
      <c r="H44" s="5"/>
      <c r="I44" s="43" t="s">
        <v>3344</v>
      </c>
      <c r="J44" s="58">
        <f>SUMIF(A:A,"*301.6724-1*",B:B)</f>
        <v>165</v>
      </c>
      <c r="K44" s="58">
        <f>SUMIF(A:A,"*301.6724-1*",C:C)</f>
        <v>264</v>
      </c>
      <c r="L44" s="59">
        <f t="shared" si="0"/>
        <v>1.6</v>
      </c>
    </row>
    <row r="45" spans="1:12" x14ac:dyDescent="0.2">
      <c r="A45" s="45" t="s">
        <v>94</v>
      </c>
      <c r="B45" s="45">
        <v>199</v>
      </c>
      <c r="C45" s="45">
        <v>125</v>
      </c>
      <c r="D45" s="53">
        <v>0.628</v>
      </c>
      <c r="E45" s="16">
        <v>270</v>
      </c>
      <c r="F45" s="45">
        <v>131</v>
      </c>
      <c r="G45" s="53">
        <v>0.48499999999999999</v>
      </c>
      <c r="H45" s="5"/>
      <c r="J45" s="5"/>
    </row>
    <row r="46" spans="1:12" x14ac:dyDescent="0.2">
      <c r="A46" s="45" t="s">
        <v>85</v>
      </c>
      <c r="B46" s="45">
        <v>195</v>
      </c>
      <c r="C46" s="45">
        <v>246</v>
      </c>
      <c r="D46" s="53">
        <v>1.262</v>
      </c>
      <c r="E46" s="16">
        <v>245</v>
      </c>
      <c r="F46" s="45">
        <v>246</v>
      </c>
      <c r="G46" s="53">
        <v>1.004</v>
      </c>
      <c r="H46" s="5"/>
      <c r="J46" s="5"/>
    </row>
    <row r="47" spans="1:12" x14ac:dyDescent="0.2">
      <c r="A47" s="45" t="s">
        <v>785</v>
      </c>
      <c r="B47" s="45">
        <v>193</v>
      </c>
      <c r="C47" s="45">
        <v>262</v>
      </c>
      <c r="D47" s="53">
        <v>1.3580000000000001</v>
      </c>
      <c r="E47" s="16">
        <v>256</v>
      </c>
      <c r="F47" s="45">
        <v>307</v>
      </c>
      <c r="G47" s="53">
        <v>1.1990000000000001</v>
      </c>
      <c r="H47" s="5"/>
      <c r="J47" s="5"/>
    </row>
    <row r="48" spans="1:12" x14ac:dyDescent="0.2">
      <c r="A48" s="45" t="s">
        <v>313</v>
      </c>
      <c r="B48" s="45">
        <v>192</v>
      </c>
      <c r="C48" s="45">
        <v>66</v>
      </c>
      <c r="D48" s="53">
        <v>0.34399999999999997</v>
      </c>
      <c r="E48" s="16">
        <v>195</v>
      </c>
      <c r="F48" s="45">
        <v>66</v>
      </c>
      <c r="G48" s="53">
        <v>0.33800000000000002</v>
      </c>
      <c r="H48" s="5"/>
      <c r="J48" s="5"/>
    </row>
    <row r="49" spans="1:10" x14ac:dyDescent="0.2">
      <c r="A49" s="45" t="s">
        <v>92</v>
      </c>
      <c r="B49" s="45">
        <v>188</v>
      </c>
      <c r="C49" s="45">
        <v>202</v>
      </c>
      <c r="D49" s="53">
        <v>1.0740000000000001</v>
      </c>
      <c r="E49" s="16">
        <v>188</v>
      </c>
      <c r="F49" s="45">
        <v>202</v>
      </c>
      <c r="G49" s="53">
        <v>1.0740000000000001</v>
      </c>
      <c r="H49" s="5"/>
      <c r="J49" s="5"/>
    </row>
    <row r="50" spans="1:10" x14ac:dyDescent="0.2">
      <c r="A50" s="45" t="s">
        <v>288</v>
      </c>
      <c r="B50" s="45">
        <v>187</v>
      </c>
      <c r="C50" s="45">
        <v>121</v>
      </c>
      <c r="D50" s="53">
        <v>0.64700000000000002</v>
      </c>
      <c r="E50" s="16">
        <v>224</v>
      </c>
      <c r="F50" s="45">
        <v>143</v>
      </c>
      <c r="G50" s="53">
        <v>0.63800000000000001</v>
      </c>
      <c r="H50" s="5"/>
      <c r="J50" s="5"/>
    </row>
    <row r="51" spans="1:10" x14ac:dyDescent="0.2">
      <c r="A51" s="45" t="s">
        <v>241</v>
      </c>
      <c r="B51" s="45">
        <v>186</v>
      </c>
      <c r="C51" s="45">
        <v>106</v>
      </c>
      <c r="D51" s="53">
        <v>0.56999999999999995</v>
      </c>
      <c r="E51" s="45">
        <v>217</v>
      </c>
      <c r="F51" s="45">
        <v>110</v>
      </c>
      <c r="G51" s="53">
        <v>0.50700000000000001</v>
      </c>
      <c r="H51" s="5"/>
      <c r="J51" s="5"/>
    </row>
    <row r="52" spans="1:10" x14ac:dyDescent="0.2">
      <c r="A52" s="45" t="s">
        <v>226</v>
      </c>
      <c r="B52" s="45">
        <v>185</v>
      </c>
      <c r="C52" s="45">
        <v>156</v>
      </c>
      <c r="D52" s="53">
        <v>0.84299999999999997</v>
      </c>
      <c r="E52" s="45">
        <v>196</v>
      </c>
      <c r="F52" s="45">
        <v>165</v>
      </c>
      <c r="G52" s="53">
        <v>0.84199999999999997</v>
      </c>
      <c r="H52" s="5"/>
      <c r="J52" s="5"/>
    </row>
    <row r="53" spans="1:10" x14ac:dyDescent="0.2">
      <c r="A53" s="45" t="s">
        <v>2015</v>
      </c>
      <c r="B53" s="45">
        <v>184</v>
      </c>
      <c r="C53" s="45">
        <v>123</v>
      </c>
      <c r="D53" s="53">
        <v>0.66800000000000004</v>
      </c>
      <c r="E53" s="45">
        <v>209</v>
      </c>
      <c r="F53" s="45">
        <v>129</v>
      </c>
      <c r="G53" s="53">
        <v>0.61699999999999999</v>
      </c>
      <c r="H53" s="5"/>
      <c r="J53" s="5"/>
    </row>
    <row r="54" spans="1:10" x14ac:dyDescent="0.2">
      <c r="A54" s="45" t="s">
        <v>3610</v>
      </c>
      <c r="B54" s="45">
        <v>184</v>
      </c>
      <c r="C54" s="45">
        <v>12</v>
      </c>
      <c r="D54" s="53">
        <v>6.5000000000000002E-2</v>
      </c>
      <c r="E54" s="45">
        <v>237</v>
      </c>
      <c r="F54" s="45">
        <v>12</v>
      </c>
      <c r="G54" s="53">
        <v>5.0999999999999997E-2</v>
      </c>
      <c r="H54" s="5"/>
      <c r="J54" s="5"/>
    </row>
    <row r="55" spans="1:10" x14ac:dyDescent="0.2">
      <c r="A55" s="45" t="s">
        <v>158</v>
      </c>
      <c r="B55" s="45">
        <v>178</v>
      </c>
      <c r="C55" s="45">
        <v>213</v>
      </c>
      <c r="D55" s="53">
        <v>1.1970000000000001</v>
      </c>
      <c r="E55" s="45">
        <v>185</v>
      </c>
      <c r="F55" s="45">
        <v>214</v>
      </c>
      <c r="G55" s="53">
        <v>1.157</v>
      </c>
      <c r="H55" s="5"/>
      <c r="J55" s="5"/>
    </row>
    <row r="56" spans="1:10" x14ac:dyDescent="0.2">
      <c r="A56" s="45" t="s">
        <v>43</v>
      </c>
      <c r="B56" s="45">
        <v>178</v>
      </c>
      <c r="C56" s="45">
        <v>167</v>
      </c>
      <c r="D56" s="53">
        <v>0.93799999999999994</v>
      </c>
      <c r="E56" s="45">
        <v>195</v>
      </c>
      <c r="F56" s="45">
        <v>189</v>
      </c>
      <c r="G56" s="53">
        <v>0.96899999999999997</v>
      </c>
      <c r="H56" s="5"/>
      <c r="J56" s="5"/>
    </row>
    <row r="57" spans="1:10" x14ac:dyDescent="0.2">
      <c r="A57" s="45" t="s">
        <v>2761</v>
      </c>
      <c r="B57" s="45">
        <v>177</v>
      </c>
      <c r="C57" s="45">
        <v>167</v>
      </c>
      <c r="D57" s="53">
        <v>0.94399999999999995</v>
      </c>
      <c r="E57" s="45">
        <v>179</v>
      </c>
      <c r="F57" s="45">
        <v>169</v>
      </c>
      <c r="G57" s="53">
        <v>0.94399999999999995</v>
      </c>
      <c r="H57" s="5"/>
      <c r="J57" s="5"/>
    </row>
    <row r="58" spans="1:10" x14ac:dyDescent="0.2">
      <c r="A58" s="45" t="s">
        <v>90</v>
      </c>
      <c r="B58" s="45">
        <v>168</v>
      </c>
      <c r="C58" s="45">
        <v>114</v>
      </c>
      <c r="D58" s="53">
        <v>0.67900000000000005</v>
      </c>
      <c r="E58" s="45">
        <v>283</v>
      </c>
      <c r="F58" s="45">
        <v>179</v>
      </c>
      <c r="G58" s="53">
        <v>0.63300000000000001</v>
      </c>
      <c r="H58" s="5"/>
      <c r="J58" s="5"/>
    </row>
    <row r="59" spans="1:10" x14ac:dyDescent="0.2">
      <c r="A59" s="45" t="s">
        <v>88</v>
      </c>
      <c r="B59" s="45">
        <v>165</v>
      </c>
      <c r="C59" s="45">
        <v>210</v>
      </c>
      <c r="D59" s="53">
        <v>1.2729999999999999</v>
      </c>
      <c r="E59" s="45">
        <v>165</v>
      </c>
      <c r="F59" s="45">
        <v>210</v>
      </c>
      <c r="G59" s="53">
        <v>1.2729999999999999</v>
      </c>
      <c r="H59" s="5"/>
      <c r="J59" s="5"/>
    </row>
    <row r="60" spans="1:10" x14ac:dyDescent="0.2">
      <c r="A60" s="45" t="s">
        <v>265</v>
      </c>
      <c r="B60" s="45">
        <v>163</v>
      </c>
      <c r="C60" s="45">
        <v>16</v>
      </c>
      <c r="D60" s="53">
        <v>9.8000000000000004E-2</v>
      </c>
      <c r="E60" s="45">
        <v>220</v>
      </c>
      <c r="F60" s="45">
        <v>24</v>
      </c>
      <c r="G60" s="53">
        <v>0.109</v>
      </c>
      <c r="H60" s="5"/>
      <c r="J60" s="5"/>
    </row>
    <row r="61" spans="1:10" x14ac:dyDescent="0.2">
      <c r="A61" s="45" t="s">
        <v>243</v>
      </c>
      <c r="B61" s="45">
        <v>163</v>
      </c>
      <c r="C61" s="45">
        <v>31</v>
      </c>
      <c r="D61" s="53">
        <v>0.19</v>
      </c>
      <c r="E61" s="45">
        <v>231</v>
      </c>
      <c r="F61" s="45">
        <v>31</v>
      </c>
      <c r="G61" s="53">
        <v>0.13400000000000001</v>
      </c>
      <c r="H61" s="5"/>
      <c r="J61" s="5"/>
    </row>
    <row r="62" spans="1:10" x14ac:dyDescent="0.2">
      <c r="A62" s="45" t="s">
        <v>83</v>
      </c>
      <c r="B62" s="45">
        <v>161</v>
      </c>
      <c r="C62" s="45">
        <v>145</v>
      </c>
      <c r="D62" s="53">
        <v>0.90100000000000002</v>
      </c>
      <c r="E62" s="45">
        <v>203</v>
      </c>
      <c r="F62" s="45">
        <v>192</v>
      </c>
      <c r="G62" s="53">
        <v>0.94599999999999995</v>
      </c>
      <c r="H62" s="5"/>
      <c r="J62" s="5"/>
    </row>
    <row r="63" spans="1:10" x14ac:dyDescent="0.2">
      <c r="A63" s="45" t="s">
        <v>72</v>
      </c>
      <c r="B63" s="45">
        <v>160</v>
      </c>
      <c r="C63" s="45">
        <v>110</v>
      </c>
      <c r="D63" s="53">
        <v>0.68799999999999994</v>
      </c>
      <c r="E63" s="45">
        <v>167</v>
      </c>
      <c r="F63" s="45">
        <v>110</v>
      </c>
      <c r="G63" s="53">
        <v>0.65900000000000003</v>
      </c>
      <c r="H63" s="5"/>
      <c r="J63" s="5"/>
    </row>
    <row r="64" spans="1:10" x14ac:dyDescent="0.2">
      <c r="A64" s="45" t="s">
        <v>3611</v>
      </c>
      <c r="B64" s="45">
        <v>159</v>
      </c>
      <c r="C64" s="45">
        <v>0</v>
      </c>
      <c r="D64" s="45" t="s">
        <v>3340</v>
      </c>
      <c r="E64" s="45">
        <v>263</v>
      </c>
      <c r="F64" s="45">
        <v>0</v>
      </c>
      <c r="G64" s="45" t="s">
        <v>3340</v>
      </c>
      <c r="H64" s="5"/>
      <c r="J64" s="5"/>
    </row>
    <row r="65" spans="1:10" x14ac:dyDescent="0.2">
      <c r="A65" s="45" t="s">
        <v>3345</v>
      </c>
      <c r="B65" s="45">
        <v>159</v>
      </c>
      <c r="C65" s="45">
        <v>0</v>
      </c>
      <c r="D65" s="45" t="s">
        <v>3340</v>
      </c>
      <c r="E65" s="45">
        <v>159</v>
      </c>
      <c r="F65" s="45">
        <v>0</v>
      </c>
      <c r="G65" s="45" t="s">
        <v>3340</v>
      </c>
      <c r="H65" s="5"/>
      <c r="J65" s="5"/>
    </row>
    <row r="66" spans="1:10" x14ac:dyDescent="0.2">
      <c r="A66" s="45" t="s">
        <v>169</v>
      </c>
      <c r="B66" s="45">
        <v>159</v>
      </c>
      <c r="C66" s="45">
        <v>162</v>
      </c>
      <c r="D66" s="53">
        <v>1.0189999999999999</v>
      </c>
      <c r="E66" s="45">
        <v>176</v>
      </c>
      <c r="F66" s="45">
        <v>174</v>
      </c>
      <c r="G66" s="53">
        <v>0.98899999999999999</v>
      </c>
      <c r="H66" s="5"/>
      <c r="J66" s="5"/>
    </row>
    <row r="67" spans="1:10" x14ac:dyDescent="0.2">
      <c r="A67" s="45" t="s">
        <v>136</v>
      </c>
      <c r="B67" s="45">
        <v>158</v>
      </c>
      <c r="C67" s="45">
        <v>118</v>
      </c>
      <c r="D67" s="53">
        <v>0.747</v>
      </c>
      <c r="E67" s="45">
        <v>164</v>
      </c>
      <c r="F67" s="45">
        <v>124</v>
      </c>
      <c r="G67" s="53">
        <v>0.75600000000000001</v>
      </c>
      <c r="H67" s="5"/>
      <c r="J67" s="5"/>
    </row>
    <row r="68" spans="1:10" x14ac:dyDescent="0.2">
      <c r="A68" s="45" t="s">
        <v>115</v>
      </c>
      <c r="B68" s="45">
        <v>155</v>
      </c>
      <c r="C68" s="45">
        <v>84</v>
      </c>
      <c r="D68" s="53">
        <v>0.54200000000000004</v>
      </c>
      <c r="E68" s="45">
        <v>173</v>
      </c>
      <c r="F68" s="45">
        <v>85</v>
      </c>
      <c r="G68" s="53">
        <v>0.49099999999999999</v>
      </c>
      <c r="H68" s="5"/>
      <c r="J68" s="5"/>
    </row>
    <row r="69" spans="1:10" x14ac:dyDescent="0.2">
      <c r="A69" s="45" t="s">
        <v>59</v>
      </c>
      <c r="B69" s="45">
        <v>154</v>
      </c>
      <c r="C69" s="45">
        <v>172</v>
      </c>
      <c r="D69" s="53">
        <v>1.117</v>
      </c>
      <c r="E69" s="45">
        <v>154</v>
      </c>
      <c r="F69" s="45">
        <v>172</v>
      </c>
      <c r="G69" s="53">
        <v>1.117</v>
      </c>
      <c r="H69" s="5"/>
      <c r="J69" s="5"/>
    </row>
    <row r="70" spans="1:10" x14ac:dyDescent="0.2">
      <c r="A70" s="45" t="s">
        <v>34</v>
      </c>
      <c r="B70" s="45">
        <v>149</v>
      </c>
      <c r="C70" s="45">
        <v>162</v>
      </c>
      <c r="D70" s="53">
        <v>1.087</v>
      </c>
      <c r="E70" s="45">
        <v>352</v>
      </c>
      <c r="F70" s="45">
        <v>172</v>
      </c>
      <c r="G70" s="53">
        <v>0.48899999999999999</v>
      </c>
      <c r="H70" s="5"/>
      <c r="J70" s="5"/>
    </row>
    <row r="71" spans="1:10" x14ac:dyDescent="0.2">
      <c r="A71" s="45" t="s">
        <v>3612</v>
      </c>
      <c r="B71" s="45">
        <v>148</v>
      </c>
      <c r="C71" s="45">
        <v>0</v>
      </c>
      <c r="D71" s="45" t="s">
        <v>3340</v>
      </c>
      <c r="E71" s="45">
        <v>233</v>
      </c>
      <c r="F71" s="45">
        <v>0</v>
      </c>
      <c r="G71" s="45" t="s">
        <v>3340</v>
      </c>
      <c r="H71" s="5"/>
      <c r="J71" s="5"/>
    </row>
    <row r="72" spans="1:10" x14ac:dyDescent="0.2">
      <c r="A72" s="45" t="s">
        <v>63</v>
      </c>
      <c r="B72" s="45">
        <v>140</v>
      </c>
      <c r="C72" s="45">
        <v>143</v>
      </c>
      <c r="D72" s="53">
        <v>1.0209999999999999</v>
      </c>
      <c r="E72" s="45">
        <v>140</v>
      </c>
      <c r="F72" s="45">
        <v>143</v>
      </c>
      <c r="G72" s="53">
        <v>1.0209999999999999</v>
      </c>
      <c r="H72" s="5"/>
      <c r="J72" s="5"/>
    </row>
    <row r="73" spans="1:10" x14ac:dyDescent="0.2">
      <c r="A73" s="45" t="s">
        <v>367</v>
      </c>
      <c r="B73" s="45">
        <v>140</v>
      </c>
      <c r="C73" s="45">
        <v>224</v>
      </c>
      <c r="D73" s="53">
        <v>1.6</v>
      </c>
      <c r="E73" s="45">
        <v>144</v>
      </c>
      <c r="F73" s="45">
        <v>244</v>
      </c>
      <c r="G73" s="53">
        <v>1.694</v>
      </c>
      <c r="H73" s="5"/>
      <c r="J73" s="5"/>
    </row>
    <row r="74" spans="1:10" x14ac:dyDescent="0.2">
      <c r="A74" s="45" t="s">
        <v>214</v>
      </c>
      <c r="B74" s="45">
        <v>139</v>
      </c>
      <c r="C74" s="45">
        <v>40</v>
      </c>
      <c r="D74" s="53">
        <v>0.28799999999999998</v>
      </c>
      <c r="E74" s="45">
        <v>165</v>
      </c>
      <c r="F74" s="45">
        <v>40</v>
      </c>
      <c r="G74" s="53">
        <v>0.24199999999999999</v>
      </c>
      <c r="H74" s="5"/>
      <c r="J74" s="5"/>
    </row>
    <row r="75" spans="1:10" x14ac:dyDescent="0.2">
      <c r="A75" s="45" t="s">
        <v>118</v>
      </c>
      <c r="B75" s="45">
        <v>135</v>
      </c>
      <c r="C75" s="45">
        <v>45</v>
      </c>
      <c r="D75" s="53">
        <v>0.33300000000000002</v>
      </c>
      <c r="E75" s="45">
        <v>159</v>
      </c>
      <c r="F75" s="45">
        <v>48</v>
      </c>
      <c r="G75" s="53">
        <v>0.30199999999999999</v>
      </c>
      <c r="H75" s="5"/>
      <c r="J75" s="5"/>
    </row>
    <row r="76" spans="1:10" x14ac:dyDescent="0.2">
      <c r="A76" s="45" t="s">
        <v>116</v>
      </c>
      <c r="B76" s="45">
        <v>133</v>
      </c>
      <c r="C76" s="45">
        <v>119</v>
      </c>
      <c r="D76" s="53">
        <v>0.89500000000000002</v>
      </c>
      <c r="E76" s="45">
        <v>187</v>
      </c>
      <c r="F76" s="45">
        <v>139</v>
      </c>
      <c r="G76" s="53">
        <v>0.74299999999999999</v>
      </c>
      <c r="H76" s="5"/>
      <c r="J76" s="5"/>
    </row>
    <row r="77" spans="1:10" x14ac:dyDescent="0.2">
      <c r="A77" s="45" t="s">
        <v>132</v>
      </c>
      <c r="B77" s="45">
        <v>132</v>
      </c>
      <c r="C77" s="45">
        <v>132</v>
      </c>
      <c r="D77" s="53">
        <v>1</v>
      </c>
      <c r="E77" s="45">
        <v>138</v>
      </c>
      <c r="F77" s="45">
        <v>139</v>
      </c>
      <c r="G77" s="53">
        <v>1.0069999999999999</v>
      </c>
      <c r="H77" s="5"/>
      <c r="J77" s="5"/>
    </row>
    <row r="78" spans="1:10" x14ac:dyDescent="0.2">
      <c r="A78" s="45" t="s">
        <v>257</v>
      </c>
      <c r="B78" s="45">
        <v>132</v>
      </c>
      <c r="C78" s="45">
        <v>78</v>
      </c>
      <c r="D78" s="53">
        <v>0.59099999999999997</v>
      </c>
      <c r="E78" s="45">
        <v>137</v>
      </c>
      <c r="F78" s="45">
        <v>80</v>
      </c>
      <c r="G78" s="53">
        <v>0.58399999999999996</v>
      </c>
      <c r="H78" s="5"/>
      <c r="J78" s="5"/>
    </row>
    <row r="79" spans="1:10" x14ac:dyDescent="0.2">
      <c r="A79" s="45" t="s">
        <v>139</v>
      </c>
      <c r="B79" s="45">
        <v>130</v>
      </c>
      <c r="C79" s="45">
        <v>159</v>
      </c>
      <c r="D79" s="53">
        <v>1.2230000000000001</v>
      </c>
      <c r="E79" s="45">
        <v>133</v>
      </c>
      <c r="F79" s="45">
        <v>162</v>
      </c>
      <c r="G79" s="53">
        <v>1.218</v>
      </c>
      <c r="H79" s="5"/>
      <c r="J79" s="5"/>
    </row>
    <row r="80" spans="1:10" x14ac:dyDescent="0.2">
      <c r="A80" s="45" t="s">
        <v>160</v>
      </c>
      <c r="B80" s="45">
        <v>130</v>
      </c>
      <c r="C80" s="45">
        <v>106</v>
      </c>
      <c r="D80" s="53">
        <v>0.81499999999999995</v>
      </c>
      <c r="E80" s="45">
        <v>130</v>
      </c>
      <c r="F80" s="45">
        <v>106</v>
      </c>
      <c r="G80" s="53">
        <v>0.81499999999999995</v>
      </c>
      <c r="H80" s="5"/>
      <c r="J80" s="5"/>
    </row>
    <row r="81" spans="1:10" x14ac:dyDescent="0.2">
      <c r="A81" s="45" t="s">
        <v>216</v>
      </c>
      <c r="B81" s="45">
        <v>129</v>
      </c>
      <c r="C81" s="45">
        <v>58</v>
      </c>
      <c r="D81" s="53">
        <v>0.45</v>
      </c>
      <c r="E81" s="45">
        <v>277</v>
      </c>
      <c r="F81" s="45">
        <v>68</v>
      </c>
      <c r="G81" s="53">
        <v>0.245</v>
      </c>
      <c r="H81" s="5"/>
      <c r="J81" s="5"/>
    </row>
    <row r="82" spans="1:10" x14ac:dyDescent="0.2">
      <c r="A82" s="45" t="s">
        <v>190</v>
      </c>
      <c r="B82" s="45">
        <v>129</v>
      </c>
      <c r="C82" s="45">
        <v>32</v>
      </c>
      <c r="D82" s="53">
        <v>0.248</v>
      </c>
      <c r="E82" s="45">
        <v>129</v>
      </c>
      <c r="F82" s="45">
        <v>32</v>
      </c>
      <c r="G82" s="53">
        <v>0.248</v>
      </c>
      <c r="H82" s="5"/>
      <c r="J82" s="5"/>
    </row>
    <row r="83" spans="1:10" x14ac:dyDescent="0.2">
      <c r="A83" s="45" t="s">
        <v>134</v>
      </c>
      <c r="B83" s="45">
        <v>127</v>
      </c>
      <c r="C83" s="45">
        <v>77</v>
      </c>
      <c r="D83" s="53">
        <v>0.60599999999999998</v>
      </c>
      <c r="E83" s="45">
        <v>282</v>
      </c>
      <c r="F83" s="45">
        <v>184</v>
      </c>
      <c r="G83" s="53">
        <v>0.65200000000000002</v>
      </c>
      <c r="H83" s="5"/>
      <c r="J83" s="5"/>
    </row>
    <row r="84" spans="1:10" x14ac:dyDescent="0.2">
      <c r="A84" s="45" t="s">
        <v>144</v>
      </c>
      <c r="B84" s="45">
        <v>125</v>
      </c>
      <c r="C84" s="45">
        <v>103</v>
      </c>
      <c r="D84" s="53">
        <v>0.82399999999999995</v>
      </c>
      <c r="E84" s="45">
        <v>164</v>
      </c>
      <c r="F84" s="45">
        <v>130</v>
      </c>
      <c r="G84" s="53">
        <v>0.79300000000000004</v>
      </c>
      <c r="H84" s="5"/>
      <c r="J84" s="5"/>
    </row>
    <row r="85" spans="1:10" x14ac:dyDescent="0.2">
      <c r="A85" s="45" t="s">
        <v>3613</v>
      </c>
      <c r="B85" s="45">
        <v>125</v>
      </c>
      <c r="C85" s="45">
        <v>2</v>
      </c>
      <c r="D85" s="53">
        <v>1.6E-2</v>
      </c>
      <c r="E85" s="45">
        <v>183</v>
      </c>
      <c r="F85" s="45">
        <v>2</v>
      </c>
      <c r="G85" s="53">
        <v>1.0999999999999999E-2</v>
      </c>
      <c r="H85" s="5"/>
      <c r="J85" s="5"/>
    </row>
    <row r="86" spans="1:10" x14ac:dyDescent="0.2">
      <c r="A86" s="45" t="s">
        <v>1030</v>
      </c>
      <c r="B86" s="45">
        <v>123</v>
      </c>
      <c r="C86" s="45">
        <v>53</v>
      </c>
      <c r="D86" s="53">
        <v>0.43099999999999999</v>
      </c>
      <c r="E86" s="45">
        <v>194</v>
      </c>
      <c r="F86" s="45">
        <v>53</v>
      </c>
      <c r="G86" s="53">
        <v>0.27300000000000002</v>
      </c>
      <c r="H86" s="5"/>
      <c r="J86" s="5"/>
    </row>
    <row r="87" spans="1:10" x14ac:dyDescent="0.2">
      <c r="A87" s="45" t="s">
        <v>923</v>
      </c>
      <c r="B87" s="45">
        <v>122</v>
      </c>
      <c r="C87" s="45">
        <v>124</v>
      </c>
      <c r="D87" s="53">
        <v>1.016</v>
      </c>
      <c r="E87" s="45">
        <v>151</v>
      </c>
      <c r="F87" s="45">
        <v>153</v>
      </c>
      <c r="G87" s="53">
        <v>1.0129999999999999</v>
      </c>
      <c r="H87" s="5"/>
      <c r="J87" s="5"/>
    </row>
    <row r="88" spans="1:10" x14ac:dyDescent="0.2">
      <c r="A88" s="45" t="s">
        <v>1046</v>
      </c>
      <c r="B88" s="45">
        <v>121</v>
      </c>
      <c r="C88" s="45">
        <v>114</v>
      </c>
      <c r="D88" s="53">
        <v>0.94199999999999995</v>
      </c>
      <c r="E88" s="45">
        <v>164</v>
      </c>
      <c r="F88" s="45">
        <v>148</v>
      </c>
      <c r="G88" s="53">
        <v>0.90200000000000002</v>
      </c>
      <c r="H88" s="5"/>
      <c r="J88" s="5"/>
    </row>
    <row r="89" spans="1:10" x14ac:dyDescent="0.2">
      <c r="A89" s="45" t="s">
        <v>273</v>
      </c>
      <c r="B89" s="45">
        <v>118</v>
      </c>
      <c r="C89" s="45">
        <v>31</v>
      </c>
      <c r="D89" s="53">
        <v>0.26300000000000001</v>
      </c>
      <c r="E89" s="45">
        <v>173</v>
      </c>
      <c r="F89" s="45">
        <v>37</v>
      </c>
      <c r="G89" s="53">
        <v>0.214</v>
      </c>
      <c r="H89" s="5"/>
      <c r="J89" s="5"/>
    </row>
    <row r="90" spans="1:10" x14ac:dyDescent="0.2">
      <c r="A90" s="45" t="s">
        <v>170</v>
      </c>
      <c r="B90" s="45">
        <v>118</v>
      </c>
      <c r="C90" s="45">
        <v>65</v>
      </c>
      <c r="D90" s="53">
        <v>0.55100000000000005</v>
      </c>
      <c r="E90" s="45">
        <v>159</v>
      </c>
      <c r="F90" s="45">
        <v>67</v>
      </c>
      <c r="G90" s="53">
        <v>0.42099999999999999</v>
      </c>
      <c r="H90" s="5"/>
      <c r="J90" s="5"/>
    </row>
    <row r="91" spans="1:10" x14ac:dyDescent="0.2">
      <c r="A91" s="45" t="s">
        <v>99</v>
      </c>
      <c r="B91" s="45">
        <v>117</v>
      </c>
      <c r="C91" s="45">
        <v>96</v>
      </c>
      <c r="D91" s="53">
        <v>0.82099999999999995</v>
      </c>
      <c r="E91" s="45">
        <v>173</v>
      </c>
      <c r="F91" s="45">
        <v>122</v>
      </c>
      <c r="G91" s="53">
        <v>0.70499999999999996</v>
      </c>
      <c r="H91" s="5"/>
      <c r="J91" s="5"/>
    </row>
    <row r="92" spans="1:10" x14ac:dyDescent="0.2">
      <c r="A92" s="45" t="s">
        <v>3614</v>
      </c>
      <c r="B92" s="45">
        <v>117</v>
      </c>
      <c r="C92" s="45">
        <v>68</v>
      </c>
      <c r="D92" s="53">
        <v>0.58099999999999996</v>
      </c>
      <c r="E92" s="45">
        <v>117</v>
      </c>
      <c r="F92" s="45">
        <v>68</v>
      </c>
      <c r="G92" s="53">
        <v>0.58099999999999996</v>
      </c>
      <c r="H92" s="5"/>
      <c r="J92" s="5"/>
    </row>
    <row r="93" spans="1:10" x14ac:dyDescent="0.2">
      <c r="A93" s="45" t="s">
        <v>166</v>
      </c>
      <c r="B93" s="45">
        <v>117</v>
      </c>
      <c r="C93" s="45">
        <v>123</v>
      </c>
      <c r="D93" s="53">
        <v>1.0509999999999999</v>
      </c>
      <c r="E93" s="45">
        <v>128</v>
      </c>
      <c r="F93" s="45">
        <v>129</v>
      </c>
      <c r="G93" s="53">
        <v>1.008</v>
      </c>
      <c r="H93" s="5"/>
      <c r="J93" s="5"/>
    </row>
    <row r="94" spans="1:10" x14ac:dyDescent="0.2">
      <c r="A94" s="45" t="s">
        <v>149</v>
      </c>
      <c r="B94" s="45">
        <v>116</v>
      </c>
      <c r="C94" s="45">
        <v>65</v>
      </c>
      <c r="D94" s="53">
        <v>0.56000000000000005</v>
      </c>
      <c r="E94" s="45">
        <v>159</v>
      </c>
      <c r="F94" s="45">
        <v>117</v>
      </c>
      <c r="G94" s="53">
        <v>0.73599999999999999</v>
      </c>
      <c r="H94" s="5"/>
      <c r="J94" s="5"/>
    </row>
    <row r="95" spans="1:10" x14ac:dyDescent="0.2">
      <c r="A95" s="45" t="s">
        <v>97</v>
      </c>
      <c r="B95" s="45">
        <v>113</v>
      </c>
      <c r="C95" s="45">
        <v>142</v>
      </c>
      <c r="D95" s="53">
        <v>1.2569999999999999</v>
      </c>
      <c r="E95" s="45">
        <v>114</v>
      </c>
      <c r="F95" s="45">
        <v>142</v>
      </c>
      <c r="G95" s="53">
        <v>1.246</v>
      </c>
      <c r="H95" s="5"/>
      <c r="J95" s="5"/>
    </row>
    <row r="96" spans="1:10" x14ac:dyDescent="0.2">
      <c r="A96" s="45" t="s">
        <v>105</v>
      </c>
      <c r="B96" s="45">
        <v>113</v>
      </c>
      <c r="C96" s="45">
        <v>100</v>
      </c>
      <c r="D96" s="53">
        <v>0.88500000000000001</v>
      </c>
      <c r="E96" s="45">
        <v>127</v>
      </c>
      <c r="F96" s="45">
        <v>113</v>
      </c>
      <c r="G96" s="53">
        <v>0.89</v>
      </c>
      <c r="H96" s="5"/>
      <c r="J96" s="5"/>
    </row>
    <row r="97" spans="1:10" x14ac:dyDescent="0.2">
      <c r="A97" s="45" t="s">
        <v>110</v>
      </c>
      <c r="B97" s="45">
        <v>112</v>
      </c>
      <c r="C97" s="45">
        <v>123</v>
      </c>
      <c r="D97" s="53">
        <v>1.0980000000000001</v>
      </c>
      <c r="E97" s="45">
        <v>114</v>
      </c>
      <c r="F97" s="45">
        <v>125</v>
      </c>
      <c r="G97" s="53">
        <v>1.0960000000000001</v>
      </c>
      <c r="H97" s="5"/>
      <c r="J97" s="5"/>
    </row>
    <row r="98" spans="1:10" x14ac:dyDescent="0.2">
      <c r="A98" s="45" t="s">
        <v>93</v>
      </c>
      <c r="B98" s="45">
        <v>112</v>
      </c>
      <c r="C98" s="45">
        <v>51</v>
      </c>
      <c r="D98" s="53">
        <v>0.45500000000000002</v>
      </c>
      <c r="E98" s="45">
        <v>135</v>
      </c>
      <c r="F98" s="45">
        <v>55</v>
      </c>
      <c r="G98" s="53">
        <v>0.40699999999999997</v>
      </c>
      <c r="H98" s="5"/>
      <c r="J98" s="5"/>
    </row>
    <row r="99" spans="1:10" x14ac:dyDescent="0.2">
      <c r="A99" s="45" t="s">
        <v>319</v>
      </c>
      <c r="B99" s="45">
        <v>112</v>
      </c>
      <c r="C99" s="45">
        <v>37</v>
      </c>
      <c r="D99" s="53">
        <v>0.33</v>
      </c>
      <c r="E99" s="45">
        <v>239</v>
      </c>
      <c r="F99" s="45">
        <v>45</v>
      </c>
      <c r="G99" s="53">
        <v>0.188</v>
      </c>
      <c r="H99" s="5"/>
      <c r="J99" s="5"/>
    </row>
    <row r="100" spans="1:10" x14ac:dyDescent="0.2">
      <c r="A100" s="45" t="s">
        <v>137</v>
      </c>
      <c r="B100" s="45">
        <v>111</v>
      </c>
      <c r="C100" s="45">
        <v>108</v>
      </c>
      <c r="D100" s="53">
        <v>0.97299999999999998</v>
      </c>
      <c r="E100" s="45">
        <v>351</v>
      </c>
      <c r="F100" s="45">
        <v>316</v>
      </c>
      <c r="G100" s="53">
        <v>0.9</v>
      </c>
      <c r="H100" s="5"/>
      <c r="J100" s="5"/>
    </row>
    <row r="101" spans="1:10" x14ac:dyDescent="0.2">
      <c r="A101" s="45" t="s">
        <v>117</v>
      </c>
      <c r="B101" s="45">
        <v>109</v>
      </c>
      <c r="C101" s="45">
        <v>78</v>
      </c>
      <c r="D101" s="53">
        <v>0.71599999999999997</v>
      </c>
      <c r="E101" s="45">
        <v>110</v>
      </c>
      <c r="F101" s="45">
        <v>79</v>
      </c>
      <c r="G101" s="53">
        <v>0.71799999999999997</v>
      </c>
      <c r="H101" s="5"/>
      <c r="J101" s="5"/>
    </row>
    <row r="102" spans="1:10" x14ac:dyDescent="0.2">
      <c r="A102" s="45" t="s">
        <v>315</v>
      </c>
      <c r="B102" s="45">
        <v>108</v>
      </c>
      <c r="C102" s="45">
        <v>84</v>
      </c>
      <c r="D102" s="53">
        <v>0.77800000000000002</v>
      </c>
      <c r="E102" s="45">
        <v>379</v>
      </c>
      <c r="F102" s="45">
        <v>168</v>
      </c>
      <c r="G102" s="53">
        <v>0.443</v>
      </c>
      <c r="H102" s="5"/>
      <c r="J102" s="5"/>
    </row>
    <row r="103" spans="1:10" x14ac:dyDescent="0.2">
      <c r="A103" s="45" t="s">
        <v>528</v>
      </c>
      <c r="B103" s="45">
        <v>106</v>
      </c>
      <c r="C103" s="45">
        <v>46</v>
      </c>
      <c r="D103" s="53">
        <v>0.434</v>
      </c>
      <c r="E103" s="45">
        <v>107</v>
      </c>
      <c r="F103" s="45">
        <v>47</v>
      </c>
      <c r="G103" s="53">
        <v>0.439</v>
      </c>
      <c r="H103" s="5"/>
      <c r="J103" s="5"/>
    </row>
    <row r="104" spans="1:10" x14ac:dyDescent="0.2">
      <c r="A104" s="45" t="s">
        <v>31</v>
      </c>
      <c r="B104" s="45">
        <v>106</v>
      </c>
      <c r="C104" s="45">
        <v>66</v>
      </c>
      <c r="D104" s="53">
        <v>0.623</v>
      </c>
      <c r="E104" s="45">
        <v>116</v>
      </c>
      <c r="F104" s="45">
        <v>73</v>
      </c>
      <c r="G104" s="53">
        <v>0.629</v>
      </c>
      <c r="H104" s="5"/>
      <c r="J104" s="5"/>
    </row>
    <row r="105" spans="1:10" x14ac:dyDescent="0.2">
      <c r="A105" s="45" t="s">
        <v>3615</v>
      </c>
      <c r="B105" s="45">
        <v>106</v>
      </c>
      <c r="C105" s="45">
        <v>66</v>
      </c>
      <c r="D105" s="53">
        <v>0.623</v>
      </c>
      <c r="E105" s="45">
        <v>116</v>
      </c>
      <c r="F105" s="45">
        <v>83</v>
      </c>
      <c r="G105" s="53">
        <v>0.71599999999999997</v>
      </c>
      <c r="H105" s="5"/>
      <c r="J105" s="5"/>
    </row>
    <row r="106" spans="1:10" x14ac:dyDescent="0.2">
      <c r="A106" s="45" t="s">
        <v>237</v>
      </c>
      <c r="B106" s="45">
        <v>106</v>
      </c>
      <c r="C106" s="45">
        <v>54</v>
      </c>
      <c r="D106" s="53">
        <v>0.50900000000000001</v>
      </c>
      <c r="E106" s="45">
        <v>108</v>
      </c>
      <c r="F106" s="45">
        <v>54</v>
      </c>
      <c r="G106" s="53">
        <v>0.5</v>
      </c>
      <c r="H106" s="5"/>
      <c r="J106" s="5"/>
    </row>
    <row r="107" spans="1:10" x14ac:dyDescent="0.2">
      <c r="A107" s="45" t="s">
        <v>159</v>
      </c>
      <c r="B107" s="45">
        <v>105</v>
      </c>
      <c r="C107" s="45">
        <v>82</v>
      </c>
      <c r="D107" s="53">
        <v>0.78100000000000003</v>
      </c>
      <c r="E107" s="45">
        <v>127</v>
      </c>
      <c r="F107" s="45">
        <v>85</v>
      </c>
      <c r="G107" s="53">
        <v>0.66900000000000004</v>
      </c>
      <c r="H107" s="5"/>
      <c r="J107" s="5"/>
    </row>
    <row r="108" spans="1:10" x14ac:dyDescent="0.2">
      <c r="A108" s="45" t="s">
        <v>3616</v>
      </c>
      <c r="B108" s="45">
        <v>105</v>
      </c>
      <c r="C108" s="45">
        <v>41</v>
      </c>
      <c r="D108" s="53">
        <v>0.39</v>
      </c>
      <c r="E108" s="45">
        <v>105</v>
      </c>
      <c r="F108" s="45">
        <v>41</v>
      </c>
      <c r="G108" s="53">
        <v>0.39</v>
      </c>
      <c r="H108" s="5"/>
      <c r="J108" s="5"/>
    </row>
    <row r="109" spans="1:10" x14ac:dyDescent="0.2">
      <c r="A109" s="45" t="s">
        <v>3617</v>
      </c>
      <c r="B109" s="45">
        <v>105</v>
      </c>
      <c r="C109" s="45">
        <v>39</v>
      </c>
      <c r="D109" s="53">
        <v>0.371</v>
      </c>
      <c r="E109" s="45">
        <v>107</v>
      </c>
      <c r="F109" s="45">
        <v>39</v>
      </c>
      <c r="G109" s="53">
        <v>0.36399999999999999</v>
      </c>
      <c r="H109" s="5"/>
      <c r="J109" s="5"/>
    </row>
    <row r="110" spans="1:10" x14ac:dyDescent="0.2">
      <c r="A110" s="45" t="s">
        <v>175</v>
      </c>
      <c r="B110" s="45">
        <v>103</v>
      </c>
      <c r="C110" s="45">
        <v>77</v>
      </c>
      <c r="D110" s="53">
        <v>0.748</v>
      </c>
      <c r="E110" s="45">
        <v>105</v>
      </c>
      <c r="F110" s="45">
        <v>78</v>
      </c>
      <c r="G110" s="53">
        <v>0.74299999999999999</v>
      </c>
      <c r="H110" s="5"/>
      <c r="J110" s="5"/>
    </row>
    <row r="111" spans="1:10" x14ac:dyDescent="0.2">
      <c r="A111" s="45" t="s">
        <v>185</v>
      </c>
      <c r="B111" s="45">
        <v>103</v>
      </c>
      <c r="C111" s="45">
        <v>123</v>
      </c>
      <c r="D111" s="53">
        <v>1.194</v>
      </c>
      <c r="E111" s="45">
        <v>640</v>
      </c>
      <c r="F111" s="45">
        <v>675</v>
      </c>
      <c r="G111" s="53">
        <v>1.0549999999999999</v>
      </c>
      <c r="H111" s="5"/>
      <c r="J111" s="5"/>
    </row>
    <row r="112" spans="1:10" x14ac:dyDescent="0.2">
      <c r="A112" s="16" t="s">
        <v>219</v>
      </c>
      <c r="B112" s="45">
        <v>102</v>
      </c>
      <c r="C112" s="45">
        <v>75</v>
      </c>
      <c r="D112" s="53">
        <v>0.73499999999999999</v>
      </c>
      <c r="E112" s="45">
        <v>148</v>
      </c>
      <c r="F112" s="45">
        <v>117</v>
      </c>
      <c r="G112" s="53">
        <v>0.79100000000000004</v>
      </c>
      <c r="H112" s="5"/>
      <c r="J112" s="5"/>
    </row>
    <row r="113" spans="1:10" x14ac:dyDescent="0.2">
      <c r="A113" s="45" t="s">
        <v>399</v>
      </c>
      <c r="B113" s="45">
        <v>102</v>
      </c>
      <c r="C113" s="45">
        <v>81</v>
      </c>
      <c r="D113" s="53">
        <v>0.79400000000000004</v>
      </c>
      <c r="E113" s="45">
        <v>104</v>
      </c>
      <c r="F113" s="45">
        <v>83</v>
      </c>
      <c r="G113" s="53">
        <v>0.79800000000000004</v>
      </c>
      <c r="H113" s="5"/>
      <c r="J113" s="5"/>
    </row>
    <row r="114" spans="1:10" x14ac:dyDescent="0.2">
      <c r="A114" s="45" t="s">
        <v>181</v>
      </c>
      <c r="B114" s="45">
        <v>102</v>
      </c>
      <c r="C114" s="45">
        <v>116</v>
      </c>
      <c r="D114" s="53">
        <v>1.137</v>
      </c>
      <c r="E114" s="45">
        <v>109</v>
      </c>
      <c r="F114" s="45">
        <v>124</v>
      </c>
      <c r="G114" s="53">
        <v>1.1379999999999999</v>
      </c>
      <c r="H114" s="5"/>
      <c r="J114" s="5"/>
    </row>
    <row r="115" spans="1:10" x14ac:dyDescent="0.2">
      <c r="A115" s="45" t="s">
        <v>301</v>
      </c>
      <c r="B115" s="45">
        <v>100</v>
      </c>
      <c r="C115" s="45">
        <v>99</v>
      </c>
      <c r="D115" s="53">
        <v>0.99</v>
      </c>
      <c r="E115" s="45">
        <v>128</v>
      </c>
      <c r="F115" s="45">
        <v>105</v>
      </c>
      <c r="G115" s="53">
        <v>0.82</v>
      </c>
      <c r="H115" s="5"/>
      <c r="J115" s="5"/>
    </row>
    <row r="116" spans="1:10" x14ac:dyDescent="0.2">
      <c r="A116" s="45" t="s">
        <v>534</v>
      </c>
      <c r="B116" s="45">
        <v>100</v>
      </c>
      <c r="C116" s="45">
        <v>15</v>
      </c>
      <c r="D116" s="53">
        <v>0.15</v>
      </c>
      <c r="E116" s="45">
        <v>121</v>
      </c>
      <c r="F116" s="45">
        <v>20</v>
      </c>
      <c r="G116" s="53">
        <v>0.16500000000000001</v>
      </c>
      <c r="H116" s="5"/>
      <c r="J116" s="5"/>
    </row>
    <row r="117" spans="1:10" x14ac:dyDescent="0.2">
      <c r="A117" s="45" t="s">
        <v>1893</v>
      </c>
      <c r="B117" s="45">
        <v>99</v>
      </c>
      <c r="C117" s="45">
        <v>300</v>
      </c>
      <c r="D117" s="53">
        <v>3.03</v>
      </c>
      <c r="E117" s="45">
        <v>102</v>
      </c>
      <c r="F117" s="45">
        <v>302</v>
      </c>
      <c r="G117" s="53">
        <v>2.9609999999999999</v>
      </c>
      <c r="H117" s="5"/>
      <c r="J117" s="5"/>
    </row>
    <row r="118" spans="1:10" x14ac:dyDescent="0.2">
      <c r="A118" s="45" t="s">
        <v>1328</v>
      </c>
      <c r="B118" s="45">
        <v>98</v>
      </c>
      <c r="C118" s="45">
        <v>58</v>
      </c>
      <c r="D118" s="53">
        <v>0.59199999999999997</v>
      </c>
      <c r="E118" s="45">
        <v>98</v>
      </c>
      <c r="F118" s="45">
        <v>58</v>
      </c>
      <c r="G118" s="53">
        <v>0.59199999999999997</v>
      </c>
      <c r="H118" s="5"/>
      <c r="J118" s="5"/>
    </row>
    <row r="119" spans="1:10" x14ac:dyDescent="0.2">
      <c r="A119" s="45" t="s">
        <v>472</v>
      </c>
      <c r="B119" s="45">
        <v>97</v>
      </c>
      <c r="C119" s="45">
        <v>73</v>
      </c>
      <c r="D119" s="53">
        <v>0.753</v>
      </c>
      <c r="E119" s="45">
        <v>119</v>
      </c>
      <c r="F119" s="45">
        <v>76</v>
      </c>
      <c r="G119" s="53">
        <v>0.63900000000000001</v>
      </c>
      <c r="H119" s="5"/>
      <c r="J119" s="5"/>
    </row>
    <row r="120" spans="1:10" x14ac:dyDescent="0.2">
      <c r="A120" s="45" t="s">
        <v>70</v>
      </c>
      <c r="B120" s="45">
        <v>96</v>
      </c>
      <c r="C120" s="45">
        <v>81</v>
      </c>
      <c r="D120" s="53">
        <v>0.84399999999999997</v>
      </c>
      <c r="E120" s="45">
        <v>112</v>
      </c>
      <c r="F120" s="45">
        <v>81</v>
      </c>
      <c r="G120" s="53">
        <v>0.72299999999999998</v>
      </c>
      <c r="H120" s="5"/>
      <c r="J120" s="5"/>
    </row>
    <row r="121" spans="1:10" x14ac:dyDescent="0.2">
      <c r="A121" s="45" t="s">
        <v>834</v>
      </c>
      <c r="B121" s="45">
        <v>96</v>
      </c>
      <c r="C121" s="45">
        <v>150</v>
      </c>
      <c r="D121" s="53">
        <v>1.5620000000000001</v>
      </c>
      <c r="E121" s="45">
        <v>114</v>
      </c>
      <c r="F121" s="45">
        <v>150</v>
      </c>
      <c r="G121" s="53">
        <v>1.3160000000000001</v>
      </c>
      <c r="H121" s="5"/>
      <c r="J121" s="5"/>
    </row>
    <row r="122" spans="1:10" x14ac:dyDescent="0.2">
      <c r="A122" s="45" t="s">
        <v>2814</v>
      </c>
      <c r="B122" s="45">
        <v>95</v>
      </c>
      <c r="C122" s="45">
        <v>76</v>
      </c>
      <c r="D122" s="53">
        <v>0.8</v>
      </c>
      <c r="E122" s="45">
        <v>95</v>
      </c>
      <c r="F122" s="45">
        <v>76</v>
      </c>
      <c r="G122" s="53">
        <v>0.8</v>
      </c>
      <c r="H122" s="5"/>
      <c r="J122" s="5"/>
    </row>
    <row r="123" spans="1:10" x14ac:dyDescent="0.2">
      <c r="A123" s="45" t="s">
        <v>666</v>
      </c>
      <c r="B123" s="45">
        <v>95</v>
      </c>
      <c r="C123" s="45">
        <v>79</v>
      </c>
      <c r="D123" s="53">
        <v>0.83199999999999996</v>
      </c>
      <c r="E123" s="45">
        <v>135</v>
      </c>
      <c r="F123" s="45">
        <v>105</v>
      </c>
      <c r="G123" s="53">
        <v>0.77800000000000002</v>
      </c>
      <c r="H123" s="5"/>
      <c r="J123" s="5"/>
    </row>
    <row r="124" spans="1:10" x14ac:dyDescent="0.2">
      <c r="A124" s="45" t="s">
        <v>101</v>
      </c>
      <c r="B124" s="45">
        <v>95</v>
      </c>
      <c r="C124" s="45">
        <v>95</v>
      </c>
      <c r="D124" s="53">
        <v>1</v>
      </c>
      <c r="E124" s="45">
        <v>97</v>
      </c>
      <c r="F124" s="45">
        <v>100</v>
      </c>
      <c r="G124" s="53">
        <v>1.0309999999999999</v>
      </c>
      <c r="H124" s="5"/>
      <c r="J124" s="5"/>
    </row>
    <row r="125" spans="1:10" x14ac:dyDescent="0.2">
      <c r="A125" s="45" t="s">
        <v>3618</v>
      </c>
      <c r="B125" s="45">
        <v>95</v>
      </c>
      <c r="C125" s="45">
        <v>0</v>
      </c>
      <c r="D125" s="45" t="s">
        <v>3340</v>
      </c>
      <c r="E125" s="45">
        <v>96</v>
      </c>
      <c r="F125" s="45">
        <v>0</v>
      </c>
      <c r="G125" s="45" t="s">
        <v>3340</v>
      </c>
      <c r="H125" s="5"/>
      <c r="J125" s="5"/>
    </row>
    <row r="126" spans="1:10" x14ac:dyDescent="0.2">
      <c r="A126" s="45" t="s">
        <v>215</v>
      </c>
      <c r="B126" s="45">
        <v>94</v>
      </c>
      <c r="C126" s="45">
        <v>64</v>
      </c>
      <c r="D126" s="53">
        <v>0.68100000000000005</v>
      </c>
      <c r="E126" s="45">
        <v>109</v>
      </c>
      <c r="F126" s="45">
        <v>80</v>
      </c>
      <c r="G126" s="53">
        <v>0.73399999999999999</v>
      </c>
      <c r="H126" s="5"/>
      <c r="J126" s="5"/>
    </row>
    <row r="127" spans="1:10" x14ac:dyDescent="0.2">
      <c r="A127" s="45" t="s">
        <v>125</v>
      </c>
      <c r="B127" s="45">
        <v>94</v>
      </c>
      <c r="C127" s="45">
        <v>29</v>
      </c>
      <c r="D127" s="53">
        <v>0.309</v>
      </c>
      <c r="E127" s="45">
        <v>100</v>
      </c>
      <c r="F127" s="45">
        <v>30</v>
      </c>
      <c r="G127" s="53">
        <v>0.3</v>
      </c>
      <c r="H127" s="5"/>
      <c r="J127" s="5"/>
    </row>
    <row r="128" spans="1:10" x14ac:dyDescent="0.2">
      <c r="A128" s="45" t="s">
        <v>150</v>
      </c>
      <c r="B128" s="45">
        <v>94</v>
      </c>
      <c r="C128" s="45">
        <v>108</v>
      </c>
      <c r="D128" s="53">
        <v>1.149</v>
      </c>
      <c r="E128" s="45">
        <v>98</v>
      </c>
      <c r="F128" s="45">
        <v>112</v>
      </c>
      <c r="G128" s="53">
        <v>1.143</v>
      </c>
      <c r="H128" s="5"/>
      <c r="J128" s="5"/>
    </row>
    <row r="129" spans="1:10" x14ac:dyDescent="0.2">
      <c r="A129" s="45" t="s">
        <v>245</v>
      </c>
      <c r="B129" s="45">
        <v>93</v>
      </c>
      <c r="C129" s="45">
        <v>25</v>
      </c>
      <c r="D129" s="53">
        <v>0.26900000000000002</v>
      </c>
      <c r="E129" s="45">
        <v>352</v>
      </c>
      <c r="F129" s="45">
        <v>25</v>
      </c>
      <c r="G129" s="53">
        <v>7.0999999999999994E-2</v>
      </c>
      <c r="H129" s="5"/>
      <c r="J129" s="5"/>
    </row>
    <row r="130" spans="1:10" x14ac:dyDescent="0.2">
      <c r="A130" s="45" t="s">
        <v>145</v>
      </c>
      <c r="B130" s="45">
        <v>93</v>
      </c>
      <c r="C130" s="45">
        <v>69</v>
      </c>
      <c r="D130" s="53">
        <v>0.74199999999999999</v>
      </c>
      <c r="E130" s="45">
        <v>158</v>
      </c>
      <c r="F130" s="45">
        <v>124</v>
      </c>
      <c r="G130" s="53">
        <v>0.78500000000000003</v>
      </c>
      <c r="H130" s="5"/>
      <c r="J130" s="5"/>
    </row>
    <row r="131" spans="1:10" x14ac:dyDescent="0.2">
      <c r="A131" s="45" t="s">
        <v>36</v>
      </c>
      <c r="B131" s="45">
        <v>93</v>
      </c>
      <c r="C131" s="45">
        <v>69</v>
      </c>
      <c r="D131" s="53">
        <v>0.74199999999999999</v>
      </c>
      <c r="E131" s="45">
        <v>103</v>
      </c>
      <c r="F131" s="45">
        <v>72</v>
      </c>
      <c r="G131" s="53">
        <v>0.69899999999999995</v>
      </c>
      <c r="H131" s="5"/>
      <c r="J131" s="5"/>
    </row>
    <row r="132" spans="1:10" x14ac:dyDescent="0.2">
      <c r="A132" s="45" t="s">
        <v>456</v>
      </c>
      <c r="B132" s="45">
        <v>90</v>
      </c>
      <c r="C132" s="45">
        <v>42</v>
      </c>
      <c r="D132" s="53">
        <v>0.46700000000000003</v>
      </c>
      <c r="E132" s="45">
        <v>439</v>
      </c>
      <c r="F132" s="45">
        <v>68</v>
      </c>
      <c r="G132" s="53">
        <v>0.155</v>
      </c>
      <c r="H132" s="5"/>
      <c r="J132" s="5"/>
    </row>
    <row r="133" spans="1:10" x14ac:dyDescent="0.2">
      <c r="A133" s="45" t="s">
        <v>741</v>
      </c>
      <c r="B133" s="45">
        <v>90</v>
      </c>
      <c r="C133" s="45">
        <v>100</v>
      </c>
      <c r="D133" s="53">
        <v>1.111</v>
      </c>
      <c r="E133" s="45">
        <v>166</v>
      </c>
      <c r="F133" s="45">
        <v>100</v>
      </c>
      <c r="G133" s="53">
        <v>0.60199999999999998</v>
      </c>
      <c r="H133" s="5"/>
      <c r="J133" s="5"/>
    </row>
    <row r="134" spans="1:10" x14ac:dyDescent="0.2">
      <c r="A134" s="45" t="s">
        <v>1681</v>
      </c>
      <c r="B134" s="45">
        <v>89</v>
      </c>
      <c r="C134" s="45">
        <v>84</v>
      </c>
      <c r="D134" s="53">
        <v>0.94399999999999995</v>
      </c>
      <c r="E134" s="45">
        <v>91</v>
      </c>
      <c r="F134" s="45">
        <v>86</v>
      </c>
      <c r="G134" s="53">
        <v>0.94499999999999995</v>
      </c>
      <c r="H134" s="5"/>
      <c r="J134" s="5"/>
    </row>
    <row r="135" spans="1:10" x14ac:dyDescent="0.2">
      <c r="A135" s="45" t="s">
        <v>3530</v>
      </c>
      <c r="B135" s="45">
        <v>88</v>
      </c>
      <c r="C135" s="45">
        <v>89</v>
      </c>
      <c r="D135" s="53">
        <v>1.0109999999999999</v>
      </c>
      <c r="E135" s="45">
        <v>89</v>
      </c>
      <c r="F135" s="45">
        <v>90</v>
      </c>
      <c r="G135" s="53">
        <v>1.0109999999999999</v>
      </c>
      <c r="H135" s="5"/>
      <c r="J135" s="5"/>
    </row>
    <row r="136" spans="1:10" x14ac:dyDescent="0.2">
      <c r="A136" s="45" t="s">
        <v>804</v>
      </c>
      <c r="B136" s="45">
        <v>88</v>
      </c>
      <c r="C136" s="45">
        <v>19</v>
      </c>
      <c r="D136" s="53">
        <v>0.216</v>
      </c>
      <c r="E136" s="45">
        <v>116</v>
      </c>
      <c r="F136" s="45">
        <v>19</v>
      </c>
      <c r="G136" s="53">
        <v>0.16400000000000001</v>
      </c>
      <c r="H136" s="5"/>
      <c r="J136" s="5"/>
    </row>
    <row r="137" spans="1:10" x14ac:dyDescent="0.2">
      <c r="A137" s="45" t="s">
        <v>195</v>
      </c>
      <c r="B137" s="45">
        <v>88</v>
      </c>
      <c r="C137" s="45">
        <v>88</v>
      </c>
      <c r="D137" s="53">
        <v>1</v>
      </c>
      <c r="E137" s="45">
        <v>98</v>
      </c>
      <c r="F137" s="45">
        <v>97</v>
      </c>
      <c r="G137" s="53">
        <v>0.99</v>
      </c>
      <c r="H137" s="5"/>
      <c r="J137" s="5"/>
    </row>
    <row r="138" spans="1:10" x14ac:dyDescent="0.2">
      <c r="A138" s="45" t="s">
        <v>103</v>
      </c>
      <c r="B138" s="45">
        <v>87</v>
      </c>
      <c r="C138" s="45">
        <v>47</v>
      </c>
      <c r="D138" s="53">
        <v>0.54</v>
      </c>
      <c r="E138" s="45">
        <v>142</v>
      </c>
      <c r="F138" s="45">
        <v>49</v>
      </c>
      <c r="G138" s="53">
        <v>0.34499999999999997</v>
      </c>
      <c r="H138" s="5"/>
      <c r="J138" s="5"/>
    </row>
    <row r="139" spans="1:10" x14ac:dyDescent="0.2">
      <c r="A139" s="45" t="s">
        <v>300</v>
      </c>
      <c r="B139" s="45">
        <v>87</v>
      </c>
      <c r="C139" s="45">
        <v>101</v>
      </c>
      <c r="D139" s="53">
        <v>1.161</v>
      </c>
      <c r="E139" s="45">
        <v>87</v>
      </c>
      <c r="F139" s="45">
        <v>101</v>
      </c>
      <c r="G139" s="53">
        <v>1.161</v>
      </c>
      <c r="H139" s="5"/>
      <c r="J139" s="5"/>
    </row>
    <row r="140" spans="1:10" x14ac:dyDescent="0.2">
      <c r="A140" s="45" t="s">
        <v>438</v>
      </c>
      <c r="B140" s="45">
        <v>87</v>
      </c>
      <c r="C140" s="45">
        <v>87</v>
      </c>
      <c r="D140" s="53">
        <v>1</v>
      </c>
      <c r="E140" s="45">
        <v>125</v>
      </c>
      <c r="F140" s="45">
        <v>107</v>
      </c>
      <c r="G140" s="53">
        <v>0.85599999999999998</v>
      </c>
      <c r="H140" s="5"/>
      <c r="J140" s="5"/>
    </row>
    <row r="141" spans="1:10" x14ac:dyDescent="0.2">
      <c r="A141" s="45" t="s">
        <v>289</v>
      </c>
      <c r="B141" s="45">
        <v>87</v>
      </c>
      <c r="C141" s="45">
        <v>12</v>
      </c>
      <c r="D141" s="53">
        <v>0.13800000000000001</v>
      </c>
      <c r="E141" s="45">
        <v>537</v>
      </c>
      <c r="F141" s="45">
        <v>12</v>
      </c>
      <c r="G141" s="53">
        <v>2.1999999999999999E-2</v>
      </c>
      <c r="H141" s="5"/>
      <c r="J141" s="5"/>
    </row>
    <row r="142" spans="1:10" x14ac:dyDescent="0.2">
      <c r="A142" s="45" t="s">
        <v>887</v>
      </c>
      <c r="B142" s="45">
        <v>86</v>
      </c>
      <c r="C142" s="45">
        <v>44</v>
      </c>
      <c r="D142" s="53">
        <v>0.51200000000000001</v>
      </c>
      <c r="E142" s="45">
        <v>88</v>
      </c>
      <c r="F142" s="45">
        <v>44</v>
      </c>
      <c r="G142" s="53">
        <v>0.5</v>
      </c>
      <c r="H142" s="5"/>
      <c r="J142" s="5"/>
    </row>
    <row r="143" spans="1:10" x14ac:dyDescent="0.2">
      <c r="A143" s="45" t="s">
        <v>161</v>
      </c>
      <c r="B143" s="45">
        <v>86</v>
      </c>
      <c r="C143" s="45">
        <v>21</v>
      </c>
      <c r="D143" s="53">
        <v>0.24399999999999999</v>
      </c>
      <c r="E143" s="45">
        <v>120</v>
      </c>
      <c r="F143" s="45">
        <v>23</v>
      </c>
      <c r="G143" s="53">
        <v>0.192</v>
      </c>
      <c r="H143" s="5"/>
      <c r="J143" s="5"/>
    </row>
    <row r="144" spans="1:10" x14ac:dyDescent="0.2">
      <c r="A144" s="45" t="s">
        <v>458</v>
      </c>
      <c r="B144" s="45">
        <v>86</v>
      </c>
      <c r="C144" s="45">
        <v>87</v>
      </c>
      <c r="D144" s="53">
        <v>1.012</v>
      </c>
      <c r="E144" s="45">
        <v>94</v>
      </c>
      <c r="F144" s="45">
        <v>97</v>
      </c>
      <c r="G144" s="53">
        <v>1.032</v>
      </c>
      <c r="H144" s="5"/>
      <c r="J144" s="5"/>
    </row>
    <row r="145" spans="1:10" x14ac:dyDescent="0.2">
      <c r="A145" s="45" t="s">
        <v>274</v>
      </c>
      <c r="B145" s="45">
        <v>86</v>
      </c>
      <c r="C145" s="45">
        <v>45</v>
      </c>
      <c r="D145" s="53">
        <v>0.52300000000000002</v>
      </c>
      <c r="E145" s="45">
        <v>90</v>
      </c>
      <c r="F145" s="45">
        <v>45</v>
      </c>
      <c r="G145" s="53">
        <v>0.5</v>
      </c>
      <c r="H145" s="5"/>
      <c r="J145" s="5"/>
    </row>
    <row r="146" spans="1:10" x14ac:dyDescent="0.2">
      <c r="A146" s="45" t="s">
        <v>3619</v>
      </c>
      <c r="B146" s="45">
        <v>86</v>
      </c>
      <c r="C146" s="45">
        <v>91</v>
      </c>
      <c r="D146" s="53">
        <v>1.0580000000000001</v>
      </c>
      <c r="E146" s="45">
        <v>86</v>
      </c>
      <c r="F146" s="45">
        <v>91</v>
      </c>
      <c r="G146" s="53">
        <v>1.0580000000000001</v>
      </c>
      <c r="H146" s="5"/>
      <c r="J146" s="5"/>
    </row>
    <row r="147" spans="1:10" x14ac:dyDescent="0.2">
      <c r="A147" s="45" t="s">
        <v>3343</v>
      </c>
      <c r="B147" s="45">
        <v>85</v>
      </c>
      <c r="C147" s="45">
        <v>47</v>
      </c>
      <c r="D147" s="53">
        <v>0.55300000000000005</v>
      </c>
      <c r="E147" s="45">
        <v>87</v>
      </c>
      <c r="F147" s="45">
        <v>48</v>
      </c>
      <c r="G147" s="53">
        <v>0.55200000000000005</v>
      </c>
      <c r="H147" s="5"/>
      <c r="J147" s="5"/>
    </row>
    <row r="148" spans="1:10" x14ac:dyDescent="0.2">
      <c r="A148" s="45" t="s">
        <v>167</v>
      </c>
      <c r="B148" s="45">
        <v>85</v>
      </c>
      <c r="C148" s="45">
        <v>22</v>
      </c>
      <c r="D148" s="53">
        <v>0.25900000000000001</v>
      </c>
      <c r="E148" s="45">
        <v>87</v>
      </c>
      <c r="F148" s="45">
        <v>24</v>
      </c>
      <c r="G148" s="53">
        <v>0.27600000000000002</v>
      </c>
      <c r="H148" s="5"/>
      <c r="J148" s="5"/>
    </row>
    <row r="149" spans="1:10" x14ac:dyDescent="0.2">
      <c r="A149" s="45" t="s">
        <v>180</v>
      </c>
      <c r="B149" s="45">
        <v>85</v>
      </c>
      <c r="C149" s="45">
        <v>49</v>
      </c>
      <c r="D149" s="53">
        <v>0.57599999999999996</v>
      </c>
      <c r="E149" s="45">
        <v>231</v>
      </c>
      <c r="F149" s="45">
        <v>49</v>
      </c>
      <c r="G149" s="53">
        <v>0.21199999999999999</v>
      </c>
      <c r="H149" s="5"/>
      <c r="J149" s="5"/>
    </row>
    <row r="150" spans="1:10" x14ac:dyDescent="0.2">
      <c r="A150" s="45" t="s">
        <v>1237</v>
      </c>
      <c r="B150" s="45">
        <v>85</v>
      </c>
      <c r="C150" s="45">
        <v>74</v>
      </c>
      <c r="D150" s="53">
        <v>0.871</v>
      </c>
      <c r="E150" s="45">
        <v>85</v>
      </c>
      <c r="F150" s="45">
        <v>74</v>
      </c>
      <c r="G150" s="53">
        <v>0.871</v>
      </c>
      <c r="H150" s="5"/>
      <c r="J150" s="5"/>
    </row>
    <row r="151" spans="1:10" x14ac:dyDescent="0.2">
      <c r="A151" s="45" t="s">
        <v>369</v>
      </c>
      <c r="B151" s="45">
        <v>83</v>
      </c>
      <c r="C151" s="45">
        <v>35</v>
      </c>
      <c r="D151" s="53">
        <v>0.42199999999999999</v>
      </c>
      <c r="E151" s="45">
        <v>120</v>
      </c>
      <c r="F151" s="45">
        <v>39</v>
      </c>
      <c r="G151" s="53">
        <v>0.32500000000000001</v>
      </c>
      <c r="H151" s="5"/>
      <c r="J151" s="5"/>
    </row>
    <row r="152" spans="1:10" x14ac:dyDescent="0.2">
      <c r="A152" s="45" t="s">
        <v>3620</v>
      </c>
      <c r="B152" s="45">
        <v>83</v>
      </c>
      <c r="C152" s="45">
        <v>94</v>
      </c>
      <c r="D152" s="53">
        <v>1.133</v>
      </c>
      <c r="E152" s="45">
        <v>83</v>
      </c>
      <c r="F152" s="45">
        <v>94</v>
      </c>
      <c r="G152" s="53">
        <v>1.133</v>
      </c>
      <c r="H152" s="5"/>
      <c r="J152" s="5"/>
    </row>
    <row r="153" spans="1:10" x14ac:dyDescent="0.2">
      <c r="A153" s="45" t="s">
        <v>431</v>
      </c>
      <c r="B153" s="45">
        <v>83</v>
      </c>
      <c r="C153" s="45">
        <v>24</v>
      </c>
      <c r="D153" s="53">
        <v>0.28899999999999998</v>
      </c>
      <c r="E153" s="45">
        <v>244</v>
      </c>
      <c r="F153" s="45">
        <v>38</v>
      </c>
      <c r="G153" s="53">
        <v>0.156</v>
      </c>
      <c r="H153" s="5"/>
      <c r="J153" s="5"/>
    </row>
    <row r="154" spans="1:10" x14ac:dyDescent="0.2">
      <c r="A154" s="45" t="s">
        <v>356</v>
      </c>
      <c r="B154" s="45">
        <v>82</v>
      </c>
      <c r="C154" s="45">
        <v>53</v>
      </c>
      <c r="D154" s="53">
        <v>0.64600000000000002</v>
      </c>
      <c r="E154" s="45">
        <v>118</v>
      </c>
      <c r="F154" s="45">
        <v>69</v>
      </c>
      <c r="G154" s="53">
        <v>0.58499999999999996</v>
      </c>
      <c r="H154" s="5"/>
      <c r="J154" s="5"/>
    </row>
    <row r="155" spans="1:10" x14ac:dyDescent="0.2">
      <c r="A155" s="45" t="s">
        <v>1206</v>
      </c>
      <c r="B155" s="45">
        <v>82</v>
      </c>
      <c r="C155" s="45">
        <v>91</v>
      </c>
      <c r="D155" s="53">
        <v>1.1100000000000001</v>
      </c>
      <c r="E155" s="45">
        <v>85</v>
      </c>
      <c r="F155" s="45">
        <v>94</v>
      </c>
      <c r="G155" s="53">
        <v>1.1060000000000001</v>
      </c>
      <c r="H155" s="5"/>
      <c r="J155" s="5"/>
    </row>
    <row r="156" spans="1:10" x14ac:dyDescent="0.2">
      <c r="A156" s="45" t="s">
        <v>131</v>
      </c>
      <c r="B156" s="45">
        <v>82</v>
      </c>
      <c r="C156" s="45">
        <v>77</v>
      </c>
      <c r="D156" s="53">
        <v>0.93899999999999995</v>
      </c>
      <c r="E156" s="45">
        <v>111</v>
      </c>
      <c r="F156" s="45">
        <v>95</v>
      </c>
      <c r="G156" s="53">
        <v>0.85599999999999998</v>
      </c>
      <c r="H156" s="5"/>
      <c r="J156" s="5"/>
    </row>
    <row r="157" spans="1:10" x14ac:dyDescent="0.2">
      <c r="A157" s="45" t="s">
        <v>123</v>
      </c>
      <c r="B157" s="45">
        <v>82</v>
      </c>
      <c r="C157" s="45">
        <v>91</v>
      </c>
      <c r="D157" s="53">
        <v>1.1100000000000001</v>
      </c>
      <c r="E157" s="45">
        <v>87</v>
      </c>
      <c r="F157" s="45">
        <v>91</v>
      </c>
      <c r="G157" s="53">
        <v>1.046</v>
      </c>
      <c r="H157" s="5"/>
      <c r="J157" s="5"/>
    </row>
    <row r="158" spans="1:10" x14ac:dyDescent="0.2">
      <c r="A158" s="45" t="s">
        <v>148</v>
      </c>
      <c r="B158" s="45">
        <v>82</v>
      </c>
      <c r="C158" s="45">
        <v>90</v>
      </c>
      <c r="D158" s="53">
        <v>1.0980000000000001</v>
      </c>
      <c r="E158" s="45">
        <v>107</v>
      </c>
      <c r="F158" s="45">
        <v>90</v>
      </c>
      <c r="G158" s="53">
        <v>0.84099999999999997</v>
      </c>
      <c r="H158" s="5"/>
      <c r="J158" s="5"/>
    </row>
    <row r="159" spans="1:10" x14ac:dyDescent="0.2">
      <c r="A159" s="45" t="s">
        <v>1393</v>
      </c>
      <c r="B159" s="45">
        <v>81</v>
      </c>
      <c r="C159" s="45">
        <v>55</v>
      </c>
      <c r="D159" s="53">
        <v>0.67900000000000005</v>
      </c>
      <c r="E159" s="45">
        <v>125</v>
      </c>
      <c r="F159" s="45">
        <v>62</v>
      </c>
      <c r="G159" s="53">
        <v>0.496</v>
      </c>
      <c r="H159" s="5"/>
      <c r="J159" s="5"/>
    </row>
    <row r="160" spans="1:10" x14ac:dyDescent="0.2">
      <c r="A160" s="45" t="s">
        <v>3388</v>
      </c>
      <c r="B160" s="45">
        <v>81</v>
      </c>
      <c r="C160" s="45">
        <v>55</v>
      </c>
      <c r="D160" s="53">
        <v>0.67900000000000005</v>
      </c>
      <c r="E160" s="45">
        <v>81</v>
      </c>
      <c r="F160" s="45">
        <v>55</v>
      </c>
      <c r="G160" s="53">
        <v>0.67900000000000005</v>
      </c>
      <c r="H160" s="5"/>
      <c r="J160" s="5"/>
    </row>
    <row r="161" spans="1:10" x14ac:dyDescent="0.2">
      <c r="A161" s="45" t="s">
        <v>200</v>
      </c>
      <c r="B161" s="45">
        <v>81</v>
      </c>
      <c r="C161" s="45">
        <v>109</v>
      </c>
      <c r="D161" s="53">
        <v>1.3460000000000001</v>
      </c>
      <c r="E161" s="45">
        <v>97</v>
      </c>
      <c r="F161" s="45">
        <v>123</v>
      </c>
      <c r="G161" s="53">
        <v>1.268</v>
      </c>
      <c r="H161" s="5"/>
      <c r="J161" s="5"/>
    </row>
    <row r="162" spans="1:10" x14ac:dyDescent="0.2">
      <c r="A162" s="45" t="s">
        <v>253</v>
      </c>
      <c r="B162" s="45">
        <v>81</v>
      </c>
      <c r="C162" s="45">
        <v>69</v>
      </c>
      <c r="D162" s="53">
        <v>0.85199999999999998</v>
      </c>
      <c r="E162" s="45">
        <v>87</v>
      </c>
      <c r="F162" s="45">
        <v>73</v>
      </c>
      <c r="G162" s="53">
        <v>0.83899999999999997</v>
      </c>
      <c r="H162" s="5"/>
      <c r="J162" s="5"/>
    </row>
    <row r="163" spans="1:10" x14ac:dyDescent="0.2">
      <c r="A163" s="45" t="s">
        <v>207</v>
      </c>
      <c r="B163" s="45">
        <v>80</v>
      </c>
      <c r="C163" s="45">
        <v>67</v>
      </c>
      <c r="D163" s="53">
        <v>0.83799999999999997</v>
      </c>
      <c r="E163" s="45">
        <v>82</v>
      </c>
      <c r="F163" s="45">
        <v>70</v>
      </c>
      <c r="G163" s="53">
        <v>0.85399999999999998</v>
      </c>
      <c r="H163" s="5"/>
      <c r="J163" s="5"/>
    </row>
    <row r="164" spans="1:10" x14ac:dyDescent="0.2">
      <c r="A164" s="45" t="s">
        <v>353</v>
      </c>
      <c r="B164" s="45">
        <v>79</v>
      </c>
      <c r="C164" s="45">
        <v>47</v>
      </c>
      <c r="D164" s="53">
        <v>0.59499999999999997</v>
      </c>
      <c r="E164" s="45">
        <v>88</v>
      </c>
      <c r="F164" s="45">
        <v>47</v>
      </c>
      <c r="G164" s="53">
        <v>0.53400000000000003</v>
      </c>
      <c r="H164" s="5"/>
      <c r="J164" s="5"/>
    </row>
    <row r="165" spans="1:10" x14ac:dyDescent="0.2">
      <c r="A165" s="45" t="s">
        <v>184</v>
      </c>
      <c r="B165" s="45">
        <v>79</v>
      </c>
      <c r="C165" s="45">
        <v>84</v>
      </c>
      <c r="D165" s="53">
        <v>1.0629999999999999</v>
      </c>
      <c r="E165" s="45">
        <v>79</v>
      </c>
      <c r="F165" s="45">
        <v>84</v>
      </c>
      <c r="G165" s="53">
        <v>1.0629999999999999</v>
      </c>
      <c r="H165" s="5"/>
      <c r="J165" s="5"/>
    </row>
    <row r="166" spans="1:10" x14ac:dyDescent="0.2">
      <c r="A166" s="45" t="s">
        <v>322</v>
      </c>
      <c r="B166" s="45">
        <v>79</v>
      </c>
      <c r="C166" s="45">
        <v>78</v>
      </c>
      <c r="D166" s="53">
        <v>0.98699999999999999</v>
      </c>
      <c r="E166" s="45">
        <v>79</v>
      </c>
      <c r="F166" s="45">
        <v>78</v>
      </c>
      <c r="G166" s="53">
        <v>0.98699999999999999</v>
      </c>
      <c r="H166" s="5"/>
      <c r="J166" s="5"/>
    </row>
    <row r="167" spans="1:10" x14ac:dyDescent="0.2">
      <c r="A167" s="45" t="s">
        <v>112</v>
      </c>
      <c r="B167" s="45">
        <v>79</v>
      </c>
      <c r="C167" s="45">
        <v>30</v>
      </c>
      <c r="D167" s="53">
        <v>0.38</v>
      </c>
      <c r="E167" s="45">
        <v>79</v>
      </c>
      <c r="F167" s="45">
        <v>30</v>
      </c>
      <c r="G167" s="53">
        <v>0.38</v>
      </c>
      <c r="H167" s="5"/>
      <c r="J167" s="5"/>
    </row>
    <row r="168" spans="1:10" x14ac:dyDescent="0.2">
      <c r="A168" s="45" t="s">
        <v>2227</v>
      </c>
      <c r="B168" s="45">
        <v>79</v>
      </c>
      <c r="C168" s="45">
        <v>0</v>
      </c>
      <c r="D168" s="45" t="s">
        <v>3340</v>
      </c>
      <c r="E168" s="45">
        <v>281</v>
      </c>
      <c r="F168" s="45">
        <v>0</v>
      </c>
      <c r="G168" s="45" t="s">
        <v>3340</v>
      </c>
      <c r="H168" s="5"/>
      <c r="J168" s="5"/>
    </row>
    <row r="169" spans="1:10" x14ac:dyDescent="0.2">
      <c r="A169" s="45" t="s">
        <v>178</v>
      </c>
      <c r="B169" s="45">
        <v>79</v>
      </c>
      <c r="C169" s="45">
        <v>30</v>
      </c>
      <c r="D169" s="53">
        <v>0.38</v>
      </c>
      <c r="E169" s="45">
        <v>82</v>
      </c>
      <c r="F169" s="45">
        <v>31</v>
      </c>
      <c r="G169" s="53">
        <v>0.378</v>
      </c>
      <c r="H169" s="5"/>
      <c r="J169" s="5"/>
    </row>
    <row r="170" spans="1:10" x14ac:dyDescent="0.2">
      <c r="A170" s="45" t="s">
        <v>3331</v>
      </c>
      <c r="B170" s="45">
        <v>79</v>
      </c>
      <c r="C170" s="45">
        <v>46</v>
      </c>
      <c r="D170" s="53">
        <v>0.58199999999999996</v>
      </c>
      <c r="E170" s="45">
        <v>85</v>
      </c>
      <c r="F170" s="45">
        <v>54</v>
      </c>
      <c r="G170" s="53">
        <v>0.63500000000000001</v>
      </c>
      <c r="H170" s="5"/>
      <c r="J170" s="5"/>
    </row>
    <row r="171" spans="1:10" x14ac:dyDescent="0.2">
      <c r="A171" s="45" t="s">
        <v>1916</v>
      </c>
      <c r="B171" s="45">
        <v>78</v>
      </c>
      <c r="C171" s="45">
        <v>27</v>
      </c>
      <c r="D171" s="53">
        <v>0.34599999999999997</v>
      </c>
      <c r="E171" s="45">
        <v>79</v>
      </c>
      <c r="F171" s="45">
        <v>28</v>
      </c>
      <c r="G171" s="53">
        <v>0.35399999999999998</v>
      </c>
      <c r="H171" s="5"/>
      <c r="J171" s="5"/>
    </row>
    <row r="172" spans="1:10" x14ac:dyDescent="0.2">
      <c r="A172" s="45" t="s">
        <v>96</v>
      </c>
      <c r="B172" s="45">
        <v>78</v>
      </c>
      <c r="C172" s="45">
        <v>52</v>
      </c>
      <c r="D172" s="53">
        <v>0.66700000000000004</v>
      </c>
      <c r="E172" s="45">
        <v>94</v>
      </c>
      <c r="F172" s="45">
        <v>63</v>
      </c>
      <c r="G172" s="53">
        <v>0.67</v>
      </c>
      <c r="H172" s="5"/>
      <c r="J172" s="5"/>
    </row>
    <row r="173" spans="1:10" x14ac:dyDescent="0.2">
      <c r="A173" s="45" t="s">
        <v>171</v>
      </c>
      <c r="B173" s="45">
        <v>77</v>
      </c>
      <c r="C173" s="45">
        <v>36</v>
      </c>
      <c r="D173" s="53">
        <v>0.46800000000000003</v>
      </c>
      <c r="E173" s="45">
        <v>88</v>
      </c>
      <c r="F173" s="45">
        <v>41</v>
      </c>
      <c r="G173" s="53">
        <v>0.46600000000000003</v>
      </c>
      <c r="H173" s="5"/>
      <c r="J173" s="5"/>
    </row>
    <row r="174" spans="1:10" x14ac:dyDescent="0.2">
      <c r="A174" s="45" t="s">
        <v>3068</v>
      </c>
      <c r="B174" s="45">
        <v>77</v>
      </c>
      <c r="C174" s="45">
        <v>77</v>
      </c>
      <c r="D174" s="53">
        <v>1</v>
      </c>
      <c r="E174" s="45">
        <v>83</v>
      </c>
      <c r="F174" s="45">
        <v>88</v>
      </c>
      <c r="G174" s="53">
        <v>1.06</v>
      </c>
      <c r="H174" s="5"/>
      <c r="J174" s="5"/>
    </row>
    <row r="175" spans="1:10" x14ac:dyDescent="0.2">
      <c r="A175" s="45" t="s">
        <v>164</v>
      </c>
      <c r="B175" s="45">
        <v>77</v>
      </c>
      <c r="C175" s="45">
        <v>63</v>
      </c>
      <c r="D175" s="53">
        <v>0.81799999999999995</v>
      </c>
      <c r="E175" s="45">
        <v>98</v>
      </c>
      <c r="F175" s="45">
        <v>66</v>
      </c>
      <c r="G175" s="53">
        <v>0.67300000000000004</v>
      </c>
      <c r="H175" s="5"/>
      <c r="J175" s="5"/>
    </row>
    <row r="176" spans="1:10" x14ac:dyDescent="0.2">
      <c r="A176" s="45" t="s">
        <v>869</v>
      </c>
      <c r="B176" s="45">
        <v>77</v>
      </c>
      <c r="C176" s="45">
        <v>23</v>
      </c>
      <c r="D176" s="53">
        <v>0.29899999999999999</v>
      </c>
      <c r="E176" s="45">
        <v>124</v>
      </c>
      <c r="F176" s="45">
        <v>23</v>
      </c>
      <c r="G176" s="53">
        <v>0.185</v>
      </c>
      <c r="H176" s="5"/>
      <c r="J176" s="5"/>
    </row>
    <row r="177" spans="1:10" x14ac:dyDescent="0.2">
      <c r="A177" s="45" t="s">
        <v>268</v>
      </c>
      <c r="B177" s="45">
        <v>77</v>
      </c>
      <c r="C177" s="45">
        <v>83</v>
      </c>
      <c r="D177" s="53">
        <v>1.0780000000000001</v>
      </c>
      <c r="E177" s="45">
        <v>84</v>
      </c>
      <c r="F177" s="45">
        <v>84</v>
      </c>
      <c r="G177" s="53">
        <v>1</v>
      </c>
      <c r="H177" s="5"/>
      <c r="J177" s="5"/>
    </row>
    <row r="178" spans="1:10" x14ac:dyDescent="0.2">
      <c r="A178" s="45" t="s">
        <v>113</v>
      </c>
      <c r="B178" s="45">
        <v>77</v>
      </c>
      <c r="C178" s="45">
        <v>59</v>
      </c>
      <c r="D178" s="53">
        <v>0.76600000000000001</v>
      </c>
      <c r="E178" s="45">
        <v>97</v>
      </c>
      <c r="F178" s="45">
        <v>60</v>
      </c>
      <c r="G178" s="53">
        <v>0.61899999999999999</v>
      </c>
      <c r="H178" s="5"/>
      <c r="J178" s="5"/>
    </row>
    <row r="179" spans="1:10" x14ac:dyDescent="0.2">
      <c r="A179" s="45" t="s">
        <v>86</v>
      </c>
      <c r="B179" s="45">
        <v>76</v>
      </c>
      <c r="C179" s="45">
        <v>63</v>
      </c>
      <c r="D179" s="53">
        <v>0.82899999999999996</v>
      </c>
      <c r="E179" s="45">
        <v>84</v>
      </c>
      <c r="F179" s="45">
        <v>63</v>
      </c>
      <c r="G179" s="53">
        <v>0.75</v>
      </c>
      <c r="H179" s="5"/>
      <c r="J179" s="5"/>
    </row>
    <row r="180" spans="1:10" x14ac:dyDescent="0.2">
      <c r="A180" s="45" t="s">
        <v>602</v>
      </c>
      <c r="B180" s="45">
        <v>76</v>
      </c>
      <c r="C180" s="45">
        <v>8</v>
      </c>
      <c r="D180" s="53">
        <v>0.105</v>
      </c>
      <c r="E180" s="45">
        <v>129</v>
      </c>
      <c r="F180" s="45">
        <v>8</v>
      </c>
      <c r="G180" s="53">
        <v>6.2E-2</v>
      </c>
      <c r="H180" s="5"/>
      <c r="J180" s="5"/>
    </row>
    <row r="181" spans="1:10" x14ac:dyDescent="0.2">
      <c r="A181" s="45" t="s">
        <v>128</v>
      </c>
      <c r="B181" s="45">
        <v>76</v>
      </c>
      <c r="C181" s="45">
        <v>50</v>
      </c>
      <c r="D181" s="53">
        <v>0.65800000000000003</v>
      </c>
      <c r="E181" s="45">
        <v>122</v>
      </c>
      <c r="F181" s="45">
        <v>89</v>
      </c>
      <c r="G181" s="53">
        <v>0.73</v>
      </c>
      <c r="H181" s="5"/>
      <c r="J181" s="5"/>
    </row>
    <row r="182" spans="1:10" x14ac:dyDescent="0.2">
      <c r="A182" s="45" t="s">
        <v>1315</v>
      </c>
      <c r="B182" s="45">
        <v>76</v>
      </c>
      <c r="C182" s="45">
        <v>75</v>
      </c>
      <c r="D182" s="53">
        <v>0.98699999999999999</v>
      </c>
      <c r="E182" s="45">
        <v>84</v>
      </c>
      <c r="F182" s="45">
        <v>81</v>
      </c>
      <c r="G182" s="53">
        <v>0.96399999999999997</v>
      </c>
      <c r="H182" s="5"/>
      <c r="J182" s="5"/>
    </row>
    <row r="183" spans="1:10" x14ac:dyDescent="0.2">
      <c r="A183" s="45" t="s">
        <v>484</v>
      </c>
      <c r="B183" s="45">
        <v>76</v>
      </c>
      <c r="C183" s="45">
        <v>74</v>
      </c>
      <c r="D183" s="53">
        <v>0.97399999999999998</v>
      </c>
      <c r="E183" s="45">
        <v>85</v>
      </c>
      <c r="F183" s="45">
        <v>74</v>
      </c>
      <c r="G183" s="53">
        <v>0.871</v>
      </c>
      <c r="H183" s="5"/>
      <c r="J183" s="5"/>
    </row>
    <row r="184" spans="1:10" x14ac:dyDescent="0.2">
      <c r="A184" s="45" t="s">
        <v>210</v>
      </c>
      <c r="B184" s="45">
        <v>76</v>
      </c>
      <c r="C184" s="45">
        <v>23</v>
      </c>
      <c r="D184" s="53">
        <v>0.30299999999999999</v>
      </c>
      <c r="E184" s="45">
        <v>168</v>
      </c>
      <c r="F184" s="45">
        <v>23</v>
      </c>
      <c r="G184" s="53">
        <v>0.13700000000000001</v>
      </c>
      <c r="H184" s="5"/>
      <c r="J184" s="5"/>
    </row>
    <row r="185" spans="1:10" x14ac:dyDescent="0.2">
      <c r="A185" s="45" t="s">
        <v>298</v>
      </c>
      <c r="B185" s="45">
        <v>76</v>
      </c>
      <c r="C185" s="45">
        <v>61</v>
      </c>
      <c r="D185" s="53">
        <v>0.80300000000000005</v>
      </c>
      <c r="E185" s="45">
        <v>79</v>
      </c>
      <c r="F185" s="45">
        <v>64</v>
      </c>
      <c r="G185" s="53">
        <v>0.81</v>
      </c>
      <c r="H185" s="5"/>
      <c r="J185" s="5"/>
    </row>
    <row r="186" spans="1:10" x14ac:dyDescent="0.2">
      <c r="A186" s="45" t="s">
        <v>325</v>
      </c>
      <c r="B186" s="45">
        <v>76</v>
      </c>
      <c r="C186" s="45">
        <v>69</v>
      </c>
      <c r="D186" s="53">
        <v>0.90800000000000003</v>
      </c>
      <c r="E186" s="45">
        <v>82</v>
      </c>
      <c r="F186" s="45">
        <v>69</v>
      </c>
      <c r="G186" s="53">
        <v>0.84099999999999997</v>
      </c>
      <c r="H186" s="5"/>
      <c r="J186" s="5"/>
    </row>
    <row r="187" spans="1:10" x14ac:dyDescent="0.2">
      <c r="A187" s="45" t="s">
        <v>228</v>
      </c>
      <c r="B187" s="45">
        <v>76</v>
      </c>
      <c r="C187" s="45">
        <v>70</v>
      </c>
      <c r="D187" s="53">
        <v>0.92100000000000004</v>
      </c>
      <c r="E187" s="45">
        <v>85</v>
      </c>
      <c r="F187" s="45">
        <v>78</v>
      </c>
      <c r="G187" s="53">
        <v>0.91800000000000004</v>
      </c>
      <c r="H187" s="5"/>
      <c r="J187" s="5"/>
    </row>
    <row r="188" spans="1:10" x14ac:dyDescent="0.2">
      <c r="A188" s="45" t="s">
        <v>135</v>
      </c>
      <c r="B188" s="45">
        <v>76</v>
      </c>
      <c r="C188" s="45">
        <v>68</v>
      </c>
      <c r="D188" s="53">
        <v>0.89500000000000002</v>
      </c>
      <c r="E188" s="45">
        <v>79</v>
      </c>
      <c r="F188" s="45">
        <v>69</v>
      </c>
      <c r="G188" s="53">
        <v>0.873</v>
      </c>
      <c r="H188" s="5"/>
      <c r="J188" s="5"/>
    </row>
    <row r="189" spans="1:10" x14ac:dyDescent="0.2">
      <c r="A189" s="45" t="s">
        <v>224</v>
      </c>
      <c r="B189" s="45">
        <v>75</v>
      </c>
      <c r="C189" s="45">
        <v>74</v>
      </c>
      <c r="D189" s="53">
        <v>0.98699999999999999</v>
      </c>
      <c r="E189" s="45">
        <v>75</v>
      </c>
      <c r="F189" s="45">
        <v>74</v>
      </c>
      <c r="G189" s="53">
        <v>0.98699999999999999</v>
      </c>
      <c r="H189" s="5"/>
      <c r="J189" s="5"/>
    </row>
    <row r="190" spans="1:10" x14ac:dyDescent="0.2">
      <c r="A190" s="45" t="s">
        <v>3621</v>
      </c>
      <c r="B190" s="45">
        <v>75</v>
      </c>
      <c r="C190" s="45">
        <v>16</v>
      </c>
      <c r="D190" s="53">
        <v>0.21299999999999999</v>
      </c>
      <c r="E190" s="45">
        <v>75</v>
      </c>
      <c r="F190" s="45">
        <v>16</v>
      </c>
      <c r="G190" s="53">
        <v>0.21299999999999999</v>
      </c>
      <c r="H190" s="5"/>
      <c r="J190" s="5"/>
    </row>
    <row r="191" spans="1:10" x14ac:dyDescent="0.2">
      <c r="A191" s="45" t="s">
        <v>246</v>
      </c>
      <c r="B191" s="45">
        <v>75</v>
      </c>
      <c r="C191" s="45">
        <v>6</v>
      </c>
      <c r="D191" s="53">
        <v>0.08</v>
      </c>
      <c r="E191" s="45">
        <v>75</v>
      </c>
      <c r="F191" s="45">
        <v>6</v>
      </c>
      <c r="G191" s="53">
        <v>0.08</v>
      </c>
      <c r="H191" s="5"/>
      <c r="J191" s="5"/>
    </row>
    <row r="192" spans="1:10" x14ac:dyDescent="0.2">
      <c r="A192" s="45" t="s">
        <v>3622</v>
      </c>
      <c r="B192" s="45">
        <v>75</v>
      </c>
      <c r="C192" s="45">
        <v>2</v>
      </c>
      <c r="D192" s="53">
        <v>2.7E-2</v>
      </c>
      <c r="E192" s="45">
        <v>75</v>
      </c>
      <c r="F192" s="45">
        <v>2</v>
      </c>
      <c r="G192" s="53">
        <v>2.7E-2</v>
      </c>
      <c r="H192" s="5"/>
      <c r="J192" s="5"/>
    </row>
    <row r="193" spans="1:10" x14ac:dyDescent="0.2">
      <c r="A193" s="45" t="s">
        <v>3012</v>
      </c>
      <c r="B193" s="45">
        <v>75</v>
      </c>
      <c r="C193" s="45">
        <v>0</v>
      </c>
      <c r="D193" s="45" t="s">
        <v>3340</v>
      </c>
      <c r="E193" s="45">
        <v>315</v>
      </c>
      <c r="F193" s="45">
        <v>0</v>
      </c>
      <c r="G193" s="45" t="s">
        <v>3340</v>
      </c>
      <c r="H193" s="5"/>
      <c r="J193" s="5"/>
    </row>
    <row r="194" spans="1:10" x14ac:dyDescent="0.2">
      <c r="A194" s="45" t="s">
        <v>1680</v>
      </c>
      <c r="B194" s="45">
        <v>75</v>
      </c>
      <c r="C194" s="45">
        <v>49</v>
      </c>
      <c r="D194" s="53">
        <v>0.65300000000000002</v>
      </c>
      <c r="E194" s="45">
        <v>75</v>
      </c>
      <c r="F194" s="45">
        <v>49</v>
      </c>
      <c r="G194" s="53">
        <v>0.65300000000000002</v>
      </c>
      <c r="H194" s="5"/>
      <c r="J194" s="5"/>
    </row>
    <row r="195" spans="1:10" x14ac:dyDescent="0.2">
      <c r="A195" s="45" t="s">
        <v>211</v>
      </c>
      <c r="B195" s="45">
        <v>75</v>
      </c>
      <c r="C195" s="45">
        <v>62</v>
      </c>
      <c r="D195" s="53">
        <v>0.82699999999999996</v>
      </c>
      <c r="E195" s="45">
        <v>104</v>
      </c>
      <c r="F195" s="45">
        <v>81</v>
      </c>
      <c r="G195" s="53">
        <v>0.77900000000000003</v>
      </c>
      <c r="H195" s="5"/>
      <c r="J195" s="5"/>
    </row>
    <row r="196" spans="1:10" x14ac:dyDescent="0.2">
      <c r="A196" s="45" t="s">
        <v>189</v>
      </c>
      <c r="B196" s="45">
        <v>75</v>
      </c>
      <c r="C196" s="45">
        <v>71</v>
      </c>
      <c r="D196" s="53">
        <v>0.94699999999999995</v>
      </c>
      <c r="E196" s="45">
        <v>87</v>
      </c>
      <c r="F196" s="45">
        <v>71</v>
      </c>
      <c r="G196" s="53">
        <v>0.81599999999999995</v>
      </c>
      <c r="H196" s="5"/>
      <c r="J196" s="5"/>
    </row>
    <row r="197" spans="1:10" x14ac:dyDescent="0.2">
      <c r="A197" s="45" t="s">
        <v>2372</v>
      </c>
      <c r="B197" s="45">
        <v>75</v>
      </c>
      <c r="C197" s="45">
        <v>56</v>
      </c>
      <c r="D197" s="53">
        <v>0.747</v>
      </c>
      <c r="E197" s="45">
        <v>85</v>
      </c>
      <c r="F197" s="45">
        <v>64</v>
      </c>
      <c r="G197" s="53">
        <v>0.753</v>
      </c>
      <c r="H197" s="5"/>
      <c r="J197" s="5"/>
    </row>
    <row r="198" spans="1:10" x14ac:dyDescent="0.2">
      <c r="A198" s="45" t="s">
        <v>155</v>
      </c>
      <c r="B198" s="45">
        <v>74</v>
      </c>
      <c r="C198" s="45">
        <v>79</v>
      </c>
      <c r="D198" s="53">
        <v>1.0680000000000001</v>
      </c>
      <c r="E198" s="45">
        <v>77</v>
      </c>
      <c r="F198" s="45">
        <v>79</v>
      </c>
      <c r="G198" s="53">
        <v>1.026</v>
      </c>
      <c r="H198" s="5"/>
      <c r="J198" s="5"/>
    </row>
    <row r="199" spans="1:10" x14ac:dyDescent="0.2">
      <c r="A199" s="45" t="s">
        <v>396</v>
      </c>
      <c r="B199" s="45">
        <v>74</v>
      </c>
      <c r="C199" s="45">
        <v>44</v>
      </c>
      <c r="D199" s="53">
        <v>0.59499999999999997</v>
      </c>
      <c r="E199" s="45">
        <v>82</v>
      </c>
      <c r="F199" s="45">
        <v>44</v>
      </c>
      <c r="G199" s="53">
        <v>0.53700000000000003</v>
      </c>
      <c r="H199" s="5"/>
      <c r="J199" s="5"/>
    </row>
    <row r="200" spans="1:10" x14ac:dyDescent="0.2">
      <c r="A200" s="45" t="s">
        <v>294</v>
      </c>
      <c r="B200" s="45">
        <v>74</v>
      </c>
      <c r="C200" s="45">
        <v>23</v>
      </c>
      <c r="D200" s="53">
        <v>0.311</v>
      </c>
      <c r="E200" s="45">
        <v>93</v>
      </c>
      <c r="F200" s="45">
        <v>26</v>
      </c>
      <c r="G200" s="53">
        <v>0.28000000000000003</v>
      </c>
      <c r="H200" s="5"/>
      <c r="J200" s="5"/>
    </row>
    <row r="201" spans="1:10" x14ac:dyDescent="0.2">
      <c r="A201" s="45" t="s">
        <v>328</v>
      </c>
      <c r="B201" s="45">
        <v>74</v>
      </c>
      <c r="C201" s="45">
        <v>76</v>
      </c>
      <c r="D201" s="53">
        <v>1.0269999999999999</v>
      </c>
      <c r="E201" s="45">
        <v>273</v>
      </c>
      <c r="F201" s="45">
        <v>263</v>
      </c>
      <c r="G201" s="53">
        <v>0.96299999999999997</v>
      </c>
      <c r="H201" s="5"/>
      <c r="J201" s="5"/>
    </row>
    <row r="202" spans="1:10" x14ac:dyDescent="0.2">
      <c r="A202" s="45" t="s">
        <v>220</v>
      </c>
      <c r="B202" s="45">
        <v>74</v>
      </c>
      <c r="C202" s="45">
        <v>50</v>
      </c>
      <c r="D202" s="53">
        <v>0.67600000000000005</v>
      </c>
      <c r="E202" s="45">
        <v>74</v>
      </c>
      <c r="F202" s="45">
        <v>50</v>
      </c>
      <c r="G202" s="53">
        <v>0.67600000000000005</v>
      </c>
      <c r="H202" s="5"/>
      <c r="J202" s="5"/>
    </row>
    <row r="203" spans="1:10" x14ac:dyDescent="0.2">
      <c r="A203" s="45" t="s">
        <v>35</v>
      </c>
      <c r="B203" s="45">
        <v>74</v>
      </c>
      <c r="C203" s="45">
        <v>63</v>
      </c>
      <c r="D203" s="53">
        <v>0.85099999999999998</v>
      </c>
      <c r="E203" s="45">
        <v>78</v>
      </c>
      <c r="F203" s="45">
        <v>65</v>
      </c>
      <c r="G203" s="53">
        <v>0.83299999999999996</v>
      </c>
      <c r="H203" s="5"/>
      <c r="J203" s="5"/>
    </row>
    <row r="204" spans="1:10" x14ac:dyDescent="0.2">
      <c r="A204" s="45" t="s">
        <v>201</v>
      </c>
      <c r="B204" s="45">
        <v>74</v>
      </c>
      <c r="C204" s="45">
        <v>65</v>
      </c>
      <c r="D204" s="53">
        <v>0.878</v>
      </c>
      <c r="E204" s="45">
        <v>74</v>
      </c>
      <c r="F204" s="45">
        <v>65</v>
      </c>
      <c r="G204" s="53">
        <v>0.878</v>
      </c>
      <c r="H204" s="5"/>
      <c r="J204" s="5"/>
    </row>
    <row r="205" spans="1:10" x14ac:dyDescent="0.2">
      <c r="A205" s="45" t="s">
        <v>2249</v>
      </c>
      <c r="B205" s="45">
        <v>74</v>
      </c>
      <c r="C205" s="45">
        <v>63</v>
      </c>
      <c r="D205" s="53">
        <v>0.85099999999999998</v>
      </c>
      <c r="E205" s="45">
        <v>78</v>
      </c>
      <c r="F205" s="45">
        <v>68</v>
      </c>
      <c r="G205" s="53">
        <v>0.872</v>
      </c>
      <c r="H205" s="5"/>
      <c r="J205" s="5"/>
    </row>
    <row r="206" spans="1:10" x14ac:dyDescent="0.2">
      <c r="A206" s="45" t="s">
        <v>282</v>
      </c>
      <c r="B206" s="45">
        <v>73</v>
      </c>
      <c r="C206" s="45">
        <v>71</v>
      </c>
      <c r="D206" s="53">
        <v>0.97299999999999998</v>
      </c>
      <c r="E206" s="45">
        <v>73</v>
      </c>
      <c r="F206" s="45">
        <v>71</v>
      </c>
      <c r="G206" s="53">
        <v>0.97299999999999998</v>
      </c>
      <c r="H206" s="5"/>
      <c r="J206" s="5"/>
    </row>
    <row r="207" spans="1:10" x14ac:dyDescent="0.2">
      <c r="A207" s="45" t="s">
        <v>122</v>
      </c>
      <c r="B207" s="45">
        <v>73</v>
      </c>
      <c r="C207" s="45">
        <v>53</v>
      </c>
      <c r="D207" s="53">
        <v>0.72599999999999998</v>
      </c>
      <c r="E207" s="45">
        <v>158</v>
      </c>
      <c r="F207" s="45">
        <v>120</v>
      </c>
      <c r="G207" s="53">
        <v>0.75900000000000001</v>
      </c>
      <c r="H207" s="5"/>
      <c r="J207" s="5"/>
    </row>
    <row r="208" spans="1:10" x14ac:dyDescent="0.2">
      <c r="A208" s="45" t="s">
        <v>3366</v>
      </c>
      <c r="B208" s="45">
        <v>73</v>
      </c>
      <c r="C208" s="45">
        <v>48</v>
      </c>
      <c r="D208" s="53">
        <v>0.65800000000000003</v>
      </c>
      <c r="E208" s="45">
        <v>99</v>
      </c>
      <c r="F208" s="45">
        <v>48</v>
      </c>
      <c r="G208" s="53">
        <v>0.48499999999999999</v>
      </c>
      <c r="H208" s="5"/>
      <c r="J208" s="5"/>
    </row>
    <row r="209" spans="1:10" x14ac:dyDescent="0.2">
      <c r="A209" s="45" t="s">
        <v>683</v>
      </c>
      <c r="B209" s="45">
        <v>73</v>
      </c>
      <c r="C209" s="45">
        <v>7</v>
      </c>
      <c r="D209" s="53">
        <v>9.6000000000000002E-2</v>
      </c>
      <c r="E209" s="45">
        <v>472</v>
      </c>
      <c r="F209" s="45">
        <v>8</v>
      </c>
      <c r="G209" s="53">
        <v>1.7000000000000001E-2</v>
      </c>
      <c r="H209" s="5"/>
      <c r="J209" s="5"/>
    </row>
    <row r="210" spans="1:10" x14ac:dyDescent="0.2">
      <c r="A210" s="45" t="s">
        <v>376</v>
      </c>
      <c r="B210" s="45">
        <v>72</v>
      </c>
      <c r="C210" s="45">
        <v>26</v>
      </c>
      <c r="D210" s="53">
        <v>0.36099999999999999</v>
      </c>
      <c r="E210" s="45">
        <v>124</v>
      </c>
      <c r="F210" s="45">
        <v>34</v>
      </c>
      <c r="G210" s="53">
        <v>0.27400000000000002</v>
      </c>
      <c r="H210" s="5"/>
      <c r="J210" s="5"/>
    </row>
    <row r="211" spans="1:10" x14ac:dyDescent="0.2">
      <c r="A211" s="45" t="s">
        <v>3396</v>
      </c>
      <c r="B211" s="45">
        <v>72</v>
      </c>
      <c r="C211" s="45">
        <v>0</v>
      </c>
      <c r="D211" s="45" t="s">
        <v>3340</v>
      </c>
      <c r="E211" s="45">
        <v>76</v>
      </c>
      <c r="F211" s="45">
        <v>4</v>
      </c>
      <c r="G211" s="53">
        <v>5.2999999999999999E-2</v>
      </c>
      <c r="H211" s="5"/>
      <c r="J211" s="5"/>
    </row>
    <row r="212" spans="1:10" x14ac:dyDescent="0.2">
      <c r="A212" s="45" t="s">
        <v>332</v>
      </c>
      <c r="B212" s="45">
        <v>72</v>
      </c>
      <c r="C212" s="45">
        <v>33</v>
      </c>
      <c r="D212" s="53">
        <v>0.45800000000000002</v>
      </c>
      <c r="E212" s="45">
        <v>99</v>
      </c>
      <c r="F212" s="45">
        <v>58</v>
      </c>
      <c r="G212" s="53">
        <v>0.58599999999999997</v>
      </c>
      <c r="H212" s="5"/>
      <c r="J212" s="5"/>
    </row>
    <row r="213" spans="1:10" x14ac:dyDescent="0.2">
      <c r="A213" s="45" t="s">
        <v>978</v>
      </c>
      <c r="B213" s="45">
        <v>72</v>
      </c>
      <c r="C213" s="45">
        <v>16</v>
      </c>
      <c r="D213" s="53">
        <v>0.222</v>
      </c>
      <c r="E213" s="45">
        <v>73</v>
      </c>
      <c r="F213" s="45">
        <v>16</v>
      </c>
      <c r="G213" s="53">
        <v>0.219</v>
      </c>
      <c r="H213" s="5"/>
      <c r="J213" s="5"/>
    </row>
    <row r="214" spans="1:10" x14ac:dyDescent="0.2">
      <c r="A214" s="45" t="s">
        <v>2640</v>
      </c>
      <c r="B214" s="45">
        <v>72</v>
      </c>
      <c r="C214" s="45">
        <v>78</v>
      </c>
      <c r="D214" s="53">
        <v>1.083</v>
      </c>
      <c r="E214" s="45">
        <v>72</v>
      </c>
      <c r="F214" s="45">
        <v>78</v>
      </c>
      <c r="G214" s="53">
        <v>1.083</v>
      </c>
      <c r="H214" s="5"/>
      <c r="J214" s="5"/>
    </row>
    <row r="215" spans="1:10" x14ac:dyDescent="0.2">
      <c r="A215" s="45" t="s">
        <v>129</v>
      </c>
      <c r="B215" s="45">
        <v>71</v>
      </c>
      <c r="C215" s="45">
        <v>35</v>
      </c>
      <c r="D215" s="53">
        <v>0.49299999999999999</v>
      </c>
      <c r="E215" s="45">
        <v>95</v>
      </c>
      <c r="F215" s="45">
        <v>54</v>
      </c>
      <c r="G215" s="53">
        <v>0.56799999999999995</v>
      </c>
      <c r="H215" s="5"/>
      <c r="J215" s="5"/>
    </row>
    <row r="216" spans="1:10" x14ac:dyDescent="0.2">
      <c r="A216" s="45" t="s">
        <v>421</v>
      </c>
      <c r="B216" s="45">
        <v>71</v>
      </c>
      <c r="C216" s="45">
        <v>93</v>
      </c>
      <c r="D216" s="53">
        <v>1.31</v>
      </c>
      <c r="E216" s="45">
        <v>71</v>
      </c>
      <c r="F216" s="45">
        <v>93</v>
      </c>
      <c r="G216" s="53">
        <v>1.31</v>
      </c>
      <c r="H216" s="5"/>
      <c r="J216" s="5"/>
    </row>
    <row r="217" spans="1:10" x14ac:dyDescent="0.2">
      <c r="A217" s="45" t="s">
        <v>3314</v>
      </c>
      <c r="B217" s="45">
        <v>71</v>
      </c>
      <c r="C217" s="45">
        <v>0</v>
      </c>
      <c r="D217" s="45" t="s">
        <v>3340</v>
      </c>
      <c r="E217" s="45">
        <v>213</v>
      </c>
      <c r="F217" s="45">
        <v>0</v>
      </c>
      <c r="G217" s="45" t="s">
        <v>3340</v>
      </c>
      <c r="H217" s="5"/>
      <c r="J217" s="5"/>
    </row>
    <row r="218" spans="1:10" x14ac:dyDescent="0.2">
      <c r="A218" s="45" t="s">
        <v>297</v>
      </c>
      <c r="B218" s="45">
        <v>70</v>
      </c>
      <c r="C218" s="45">
        <v>47</v>
      </c>
      <c r="D218" s="53">
        <v>0.67100000000000004</v>
      </c>
      <c r="E218" s="45">
        <v>102</v>
      </c>
      <c r="F218" s="45">
        <v>47</v>
      </c>
      <c r="G218" s="53">
        <v>0.46100000000000002</v>
      </c>
      <c r="H218" s="5"/>
      <c r="J218" s="5"/>
    </row>
    <row r="219" spans="1:10" x14ac:dyDescent="0.2">
      <c r="A219" s="45" t="s">
        <v>3623</v>
      </c>
      <c r="B219" s="45">
        <v>69</v>
      </c>
      <c r="C219" s="45">
        <v>0</v>
      </c>
      <c r="D219" s="45" t="s">
        <v>3340</v>
      </c>
      <c r="E219" s="45">
        <v>69</v>
      </c>
      <c r="F219" s="45">
        <v>0</v>
      </c>
      <c r="G219" s="45" t="s">
        <v>3340</v>
      </c>
      <c r="H219" s="5"/>
      <c r="J219" s="5"/>
    </row>
    <row r="220" spans="1:10" x14ac:dyDescent="0.2">
      <c r="A220" s="45" t="s">
        <v>1854</v>
      </c>
      <c r="B220" s="45">
        <v>69</v>
      </c>
      <c r="C220" s="45">
        <v>5</v>
      </c>
      <c r="D220" s="53">
        <v>7.1999999999999995E-2</v>
      </c>
      <c r="E220" s="45">
        <v>270</v>
      </c>
      <c r="F220" s="45">
        <v>5</v>
      </c>
      <c r="G220" s="53">
        <v>1.9E-2</v>
      </c>
      <c r="H220" s="5"/>
      <c r="J220" s="5"/>
    </row>
    <row r="221" spans="1:10" x14ac:dyDescent="0.2">
      <c r="A221" s="45" t="s">
        <v>486</v>
      </c>
      <c r="B221" s="45">
        <v>69</v>
      </c>
      <c r="C221" s="45">
        <v>53</v>
      </c>
      <c r="D221" s="53">
        <v>0.76800000000000002</v>
      </c>
      <c r="E221" s="45">
        <v>95</v>
      </c>
      <c r="F221" s="45">
        <v>53</v>
      </c>
      <c r="G221" s="53">
        <v>0.55800000000000005</v>
      </c>
      <c r="H221" s="5"/>
      <c r="J221" s="5"/>
    </row>
    <row r="222" spans="1:10" x14ac:dyDescent="0.2">
      <c r="A222" s="45" t="s">
        <v>2037</v>
      </c>
      <c r="B222" s="45">
        <v>69</v>
      </c>
      <c r="C222" s="45">
        <v>0</v>
      </c>
      <c r="D222" s="45" t="s">
        <v>3340</v>
      </c>
      <c r="E222" s="45">
        <v>491</v>
      </c>
      <c r="F222" s="45">
        <v>0</v>
      </c>
      <c r="G222" s="45" t="s">
        <v>3340</v>
      </c>
      <c r="H222" s="5"/>
      <c r="J222" s="5"/>
    </row>
    <row r="223" spans="1:10" x14ac:dyDescent="0.2">
      <c r="A223" s="45" t="s">
        <v>252</v>
      </c>
      <c r="B223" s="45">
        <v>69</v>
      </c>
      <c r="C223" s="45">
        <v>57</v>
      </c>
      <c r="D223" s="53">
        <v>0.82599999999999996</v>
      </c>
      <c r="E223" s="45">
        <v>83</v>
      </c>
      <c r="F223" s="45">
        <v>64</v>
      </c>
      <c r="G223" s="53">
        <v>0.77100000000000002</v>
      </c>
      <c r="H223" s="5"/>
      <c r="J223" s="5"/>
    </row>
    <row r="224" spans="1:10" x14ac:dyDescent="0.2">
      <c r="A224" s="45" t="s">
        <v>754</v>
      </c>
      <c r="B224" s="45">
        <v>69</v>
      </c>
      <c r="C224" s="45">
        <v>62</v>
      </c>
      <c r="D224" s="53">
        <v>0.89900000000000002</v>
      </c>
      <c r="E224" s="45">
        <v>72</v>
      </c>
      <c r="F224" s="45">
        <v>62</v>
      </c>
      <c r="G224" s="53">
        <v>0.86099999999999999</v>
      </c>
      <c r="H224" s="5"/>
      <c r="J224" s="5"/>
    </row>
    <row r="225" spans="1:10" x14ac:dyDescent="0.2">
      <c r="A225" s="45" t="s">
        <v>187</v>
      </c>
      <c r="B225" s="45">
        <v>68</v>
      </c>
      <c r="C225" s="45">
        <v>44</v>
      </c>
      <c r="D225" s="53">
        <v>0.64700000000000002</v>
      </c>
      <c r="E225" s="45">
        <v>71</v>
      </c>
      <c r="F225" s="45">
        <v>44</v>
      </c>
      <c r="G225" s="53">
        <v>0.62</v>
      </c>
      <c r="H225" s="5"/>
      <c r="J225" s="5"/>
    </row>
    <row r="226" spans="1:10" x14ac:dyDescent="0.2">
      <c r="A226" s="45" t="s">
        <v>327</v>
      </c>
      <c r="B226" s="45">
        <v>68</v>
      </c>
      <c r="C226" s="45">
        <v>48</v>
      </c>
      <c r="D226" s="53">
        <v>0.70599999999999996</v>
      </c>
      <c r="E226" s="45">
        <v>105</v>
      </c>
      <c r="F226" s="45">
        <v>109</v>
      </c>
      <c r="G226" s="53">
        <v>1.038</v>
      </c>
      <c r="H226" s="5"/>
      <c r="J226" s="5"/>
    </row>
    <row r="227" spans="1:10" x14ac:dyDescent="0.2">
      <c r="A227" s="45" t="s">
        <v>30</v>
      </c>
      <c r="B227" s="45">
        <v>68</v>
      </c>
      <c r="C227" s="45">
        <v>58</v>
      </c>
      <c r="D227" s="53">
        <v>0.85299999999999998</v>
      </c>
      <c r="E227" s="45">
        <v>68</v>
      </c>
      <c r="F227" s="45">
        <v>58</v>
      </c>
      <c r="G227" s="53">
        <v>0.85299999999999998</v>
      </c>
      <c r="H227" s="5"/>
      <c r="J227" s="5"/>
    </row>
    <row r="228" spans="1:10" x14ac:dyDescent="0.2">
      <c r="A228" s="45" t="s">
        <v>330</v>
      </c>
      <c r="B228" s="45">
        <v>68</v>
      </c>
      <c r="C228" s="45">
        <v>33</v>
      </c>
      <c r="D228" s="53">
        <v>0.48499999999999999</v>
      </c>
      <c r="E228" s="45">
        <v>85</v>
      </c>
      <c r="F228" s="45">
        <v>33</v>
      </c>
      <c r="G228" s="53">
        <v>0.38800000000000001</v>
      </c>
      <c r="H228" s="5"/>
      <c r="J228" s="5"/>
    </row>
    <row r="229" spans="1:10" x14ac:dyDescent="0.2">
      <c r="A229" s="45" t="s">
        <v>3364</v>
      </c>
      <c r="B229" s="45">
        <v>68</v>
      </c>
      <c r="C229" s="45">
        <v>0</v>
      </c>
      <c r="D229" s="45" t="s">
        <v>3340</v>
      </c>
      <c r="E229" s="45">
        <v>2239</v>
      </c>
      <c r="F229" s="45">
        <v>0</v>
      </c>
      <c r="G229" s="45" t="s">
        <v>3340</v>
      </c>
      <c r="H229" s="5"/>
      <c r="J229" s="5"/>
    </row>
    <row r="230" spans="1:10" x14ac:dyDescent="0.2">
      <c r="A230" s="45" t="s">
        <v>1519</v>
      </c>
      <c r="B230" s="45">
        <v>68</v>
      </c>
      <c r="C230" s="45">
        <v>34</v>
      </c>
      <c r="D230" s="53">
        <v>0.5</v>
      </c>
      <c r="E230" s="45">
        <v>117</v>
      </c>
      <c r="F230" s="45">
        <v>34</v>
      </c>
      <c r="G230" s="53">
        <v>0.29099999999999998</v>
      </c>
      <c r="H230" s="5"/>
      <c r="J230" s="5"/>
    </row>
    <row r="231" spans="1:10" x14ac:dyDescent="0.2">
      <c r="A231" s="45" t="s">
        <v>3127</v>
      </c>
      <c r="B231" s="45">
        <v>68</v>
      </c>
      <c r="C231" s="45">
        <v>56</v>
      </c>
      <c r="D231" s="53">
        <v>0.82399999999999995</v>
      </c>
      <c r="E231" s="45">
        <v>69</v>
      </c>
      <c r="F231" s="45">
        <v>56</v>
      </c>
      <c r="G231" s="53">
        <v>0.81200000000000006</v>
      </c>
      <c r="H231" s="5"/>
      <c r="J231" s="5"/>
    </row>
    <row r="232" spans="1:10" x14ac:dyDescent="0.2">
      <c r="A232" s="45" t="s">
        <v>628</v>
      </c>
      <c r="B232" s="45">
        <v>67</v>
      </c>
      <c r="C232" s="45">
        <v>11</v>
      </c>
      <c r="D232" s="53">
        <v>0.16400000000000001</v>
      </c>
      <c r="E232" s="45">
        <v>463</v>
      </c>
      <c r="F232" s="45">
        <v>11</v>
      </c>
      <c r="G232" s="53">
        <v>2.4E-2</v>
      </c>
      <c r="H232" s="5"/>
      <c r="J232" s="5"/>
    </row>
    <row r="233" spans="1:10" x14ac:dyDescent="0.2">
      <c r="A233" s="45" t="s">
        <v>361</v>
      </c>
      <c r="B233" s="45">
        <v>67</v>
      </c>
      <c r="C233" s="45">
        <v>16</v>
      </c>
      <c r="D233" s="53">
        <v>0.23899999999999999</v>
      </c>
      <c r="E233" s="45">
        <v>71</v>
      </c>
      <c r="F233" s="45">
        <v>32</v>
      </c>
      <c r="G233" s="53">
        <v>0.45100000000000001</v>
      </c>
      <c r="H233" s="5"/>
      <c r="J233" s="5"/>
    </row>
    <row r="234" spans="1:10" x14ac:dyDescent="0.2">
      <c r="A234" s="45" t="s">
        <v>3495</v>
      </c>
      <c r="B234" s="45">
        <v>67</v>
      </c>
      <c r="C234" s="45">
        <v>38</v>
      </c>
      <c r="D234" s="53">
        <v>0.56699999999999995</v>
      </c>
      <c r="E234" s="45">
        <v>101</v>
      </c>
      <c r="F234" s="45">
        <v>50</v>
      </c>
      <c r="G234" s="53">
        <v>0.495</v>
      </c>
      <c r="H234" s="5"/>
      <c r="J234" s="5"/>
    </row>
    <row r="235" spans="1:10" x14ac:dyDescent="0.2">
      <c r="A235" s="45" t="s">
        <v>186</v>
      </c>
      <c r="B235" s="45">
        <v>67</v>
      </c>
      <c r="C235" s="45">
        <v>46</v>
      </c>
      <c r="D235" s="53">
        <v>0.68700000000000006</v>
      </c>
      <c r="E235" s="45">
        <v>82</v>
      </c>
      <c r="F235" s="45">
        <v>46</v>
      </c>
      <c r="G235" s="53">
        <v>0.56100000000000005</v>
      </c>
      <c r="H235" s="5"/>
      <c r="J235" s="5"/>
    </row>
    <row r="236" spans="1:10" x14ac:dyDescent="0.2">
      <c r="A236" s="45" t="s">
        <v>3394</v>
      </c>
      <c r="B236" s="45">
        <v>66</v>
      </c>
      <c r="C236" s="45">
        <v>56</v>
      </c>
      <c r="D236" s="53">
        <v>0.84799999999999998</v>
      </c>
      <c r="E236" s="45">
        <v>75</v>
      </c>
      <c r="F236" s="45">
        <v>64</v>
      </c>
      <c r="G236" s="53">
        <v>0.85299999999999998</v>
      </c>
      <c r="H236" s="5"/>
      <c r="J236" s="5"/>
    </row>
    <row r="237" spans="1:10" x14ac:dyDescent="0.2">
      <c r="A237" s="45" t="s">
        <v>1468</v>
      </c>
      <c r="B237" s="45">
        <v>66</v>
      </c>
      <c r="C237" s="45">
        <v>71</v>
      </c>
      <c r="D237" s="53">
        <v>1.0760000000000001</v>
      </c>
      <c r="E237" s="45">
        <v>70</v>
      </c>
      <c r="F237" s="45">
        <v>75</v>
      </c>
      <c r="G237" s="53">
        <v>1.071</v>
      </c>
      <c r="H237" s="5"/>
      <c r="J237" s="5"/>
    </row>
    <row r="238" spans="1:10" x14ac:dyDescent="0.2">
      <c r="A238" s="45" t="s">
        <v>3040</v>
      </c>
      <c r="B238" s="45">
        <v>66</v>
      </c>
      <c r="C238" s="45">
        <v>77</v>
      </c>
      <c r="D238" s="53">
        <v>1.167</v>
      </c>
      <c r="E238" s="45">
        <v>66</v>
      </c>
      <c r="F238" s="45">
        <v>77</v>
      </c>
      <c r="G238" s="53">
        <v>1.167</v>
      </c>
      <c r="H238" s="5"/>
      <c r="J238" s="5"/>
    </row>
    <row r="239" spans="1:10" x14ac:dyDescent="0.2">
      <c r="A239" s="45" t="s">
        <v>1394</v>
      </c>
      <c r="B239" s="45">
        <v>66</v>
      </c>
      <c r="C239" s="45">
        <v>43</v>
      </c>
      <c r="D239" s="53">
        <v>0.65200000000000002</v>
      </c>
      <c r="E239" s="45">
        <v>68</v>
      </c>
      <c r="F239" s="45">
        <v>43</v>
      </c>
      <c r="G239" s="53">
        <v>0.63200000000000001</v>
      </c>
      <c r="H239" s="5"/>
      <c r="J239" s="5"/>
    </row>
    <row r="240" spans="1:10" x14ac:dyDescent="0.2">
      <c r="A240" s="45" t="s">
        <v>204</v>
      </c>
      <c r="B240" s="45">
        <v>66</v>
      </c>
      <c r="C240" s="45">
        <v>55</v>
      </c>
      <c r="D240" s="53">
        <v>0.83299999999999996</v>
      </c>
      <c r="E240" s="45">
        <v>117</v>
      </c>
      <c r="F240" s="45">
        <v>100</v>
      </c>
      <c r="G240" s="53">
        <v>0.85499999999999998</v>
      </c>
      <c r="H240" s="5"/>
      <c r="J240" s="5"/>
    </row>
    <row r="241" spans="1:10" x14ac:dyDescent="0.2">
      <c r="A241" s="45" t="s">
        <v>3527</v>
      </c>
      <c r="B241" s="45">
        <v>66</v>
      </c>
      <c r="C241" s="45">
        <v>21</v>
      </c>
      <c r="D241" s="53">
        <v>0.318</v>
      </c>
      <c r="E241" s="45">
        <v>96</v>
      </c>
      <c r="F241" s="45">
        <v>28</v>
      </c>
      <c r="G241" s="53">
        <v>0.29199999999999998</v>
      </c>
      <c r="H241" s="5"/>
      <c r="J241" s="5"/>
    </row>
    <row r="242" spans="1:10" x14ac:dyDescent="0.2">
      <c r="A242" s="45" t="s">
        <v>440</v>
      </c>
      <c r="B242" s="45">
        <v>66</v>
      </c>
      <c r="C242" s="45">
        <v>83</v>
      </c>
      <c r="D242" s="53">
        <v>1.258</v>
      </c>
      <c r="E242" s="45">
        <v>70</v>
      </c>
      <c r="F242" s="45">
        <v>87</v>
      </c>
      <c r="G242" s="53">
        <v>1.2430000000000001</v>
      </c>
      <c r="H242" s="5"/>
      <c r="J242" s="5"/>
    </row>
    <row r="243" spans="1:10" x14ac:dyDescent="0.2">
      <c r="A243" s="45" t="s">
        <v>3369</v>
      </c>
      <c r="B243" s="45">
        <v>65</v>
      </c>
      <c r="C243" s="45">
        <v>0</v>
      </c>
      <c r="D243" s="45" t="s">
        <v>3340</v>
      </c>
      <c r="E243" s="45">
        <v>65</v>
      </c>
      <c r="F243" s="45">
        <v>0</v>
      </c>
      <c r="G243" s="45" t="s">
        <v>3340</v>
      </c>
      <c r="H243" s="5"/>
      <c r="J243" s="5"/>
    </row>
    <row r="244" spans="1:10" x14ac:dyDescent="0.2">
      <c r="A244" s="45" t="s">
        <v>631</v>
      </c>
      <c r="B244" s="45">
        <v>65</v>
      </c>
      <c r="C244" s="45">
        <v>20</v>
      </c>
      <c r="D244" s="53">
        <v>0.308</v>
      </c>
      <c r="E244" s="45">
        <v>65</v>
      </c>
      <c r="F244" s="45">
        <v>20</v>
      </c>
      <c r="G244" s="53">
        <v>0.308</v>
      </c>
      <c r="H244" s="5"/>
      <c r="J244" s="5"/>
    </row>
    <row r="245" spans="1:10" x14ac:dyDescent="0.2">
      <c r="A245" s="45" t="s">
        <v>250</v>
      </c>
      <c r="B245" s="45">
        <v>65</v>
      </c>
      <c r="C245" s="45">
        <v>75</v>
      </c>
      <c r="D245" s="53">
        <v>1.1539999999999999</v>
      </c>
      <c r="E245" s="45">
        <v>88</v>
      </c>
      <c r="F245" s="45">
        <v>85</v>
      </c>
      <c r="G245" s="53">
        <v>0.96599999999999997</v>
      </c>
      <c r="H245" s="5"/>
      <c r="J245" s="5"/>
    </row>
    <row r="246" spans="1:10" x14ac:dyDescent="0.2">
      <c r="A246" s="45" t="s">
        <v>2848</v>
      </c>
      <c r="B246" s="45">
        <v>64</v>
      </c>
      <c r="C246" s="45">
        <v>60</v>
      </c>
      <c r="D246" s="53">
        <v>0.93799999999999994</v>
      </c>
      <c r="E246" s="45">
        <v>65</v>
      </c>
      <c r="F246" s="45">
        <v>67</v>
      </c>
      <c r="G246" s="53">
        <v>1.0309999999999999</v>
      </c>
      <c r="H246" s="5"/>
      <c r="J246" s="5"/>
    </row>
    <row r="247" spans="1:10" x14ac:dyDescent="0.2">
      <c r="A247" s="45" t="s">
        <v>183</v>
      </c>
      <c r="B247" s="45">
        <v>64</v>
      </c>
      <c r="C247" s="45">
        <v>57</v>
      </c>
      <c r="D247" s="53">
        <v>0.89100000000000001</v>
      </c>
      <c r="E247" s="45">
        <v>64</v>
      </c>
      <c r="F247" s="45">
        <v>57</v>
      </c>
      <c r="G247" s="53">
        <v>0.89100000000000001</v>
      </c>
      <c r="H247" s="5"/>
      <c r="J247" s="5"/>
    </row>
    <row r="248" spans="1:10" x14ac:dyDescent="0.2">
      <c r="A248" s="45" t="s">
        <v>168</v>
      </c>
      <c r="B248" s="45">
        <v>64</v>
      </c>
      <c r="C248" s="45">
        <v>56</v>
      </c>
      <c r="D248" s="53">
        <v>0.875</v>
      </c>
      <c r="E248" s="45">
        <v>87</v>
      </c>
      <c r="F248" s="45">
        <v>79</v>
      </c>
      <c r="G248" s="53">
        <v>0.90800000000000003</v>
      </c>
      <c r="H248" s="5"/>
      <c r="J248" s="5"/>
    </row>
    <row r="249" spans="1:10" x14ac:dyDescent="0.2">
      <c r="A249" s="45" t="s">
        <v>249</v>
      </c>
      <c r="B249" s="45">
        <v>64</v>
      </c>
      <c r="C249" s="45">
        <v>36</v>
      </c>
      <c r="D249" s="53">
        <v>0.56200000000000006</v>
      </c>
      <c r="E249" s="45">
        <v>98</v>
      </c>
      <c r="F249" s="45">
        <v>36</v>
      </c>
      <c r="G249" s="53">
        <v>0.36699999999999999</v>
      </c>
      <c r="H249" s="5"/>
      <c r="J249" s="5"/>
    </row>
    <row r="250" spans="1:10" x14ac:dyDescent="0.2">
      <c r="A250" s="45" t="s">
        <v>415</v>
      </c>
      <c r="B250" s="45">
        <v>64</v>
      </c>
      <c r="C250" s="45">
        <v>31</v>
      </c>
      <c r="D250" s="53">
        <v>0.48399999999999999</v>
      </c>
      <c r="E250" s="45">
        <v>134</v>
      </c>
      <c r="F250" s="45">
        <v>31</v>
      </c>
      <c r="G250" s="53">
        <v>0.23100000000000001</v>
      </c>
      <c r="H250" s="5"/>
      <c r="J250" s="5"/>
    </row>
    <row r="251" spans="1:10" x14ac:dyDescent="0.2">
      <c r="A251" s="45" t="s">
        <v>3395</v>
      </c>
      <c r="B251" s="45">
        <v>63</v>
      </c>
      <c r="C251" s="45">
        <v>39</v>
      </c>
      <c r="D251" s="53">
        <v>0.61899999999999999</v>
      </c>
      <c r="E251" s="45">
        <v>64</v>
      </c>
      <c r="F251" s="45">
        <v>39</v>
      </c>
      <c r="G251" s="53">
        <v>0.60899999999999999</v>
      </c>
      <c r="H251" s="5"/>
      <c r="J251" s="5"/>
    </row>
    <row r="252" spans="1:10" x14ac:dyDescent="0.2">
      <c r="A252" s="45" t="s">
        <v>3624</v>
      </c>
      <c r="B252" s="45">
        <v>63</v>
      </c>
      <c r="C252" s="45">
        <v>53</v>
      </c>
      <c r="D252" s="53">
        <v>0.84099999999999997</v>
      </c>
      <c r="E252" s="45">
        <v>63</v>
      </c>
      <c r="F252" s="45">
        <v>53</v>
      </c>
      <c r="G252" s="53">
        <v>0.84099999999999997</v>
      </c>
      <c r="H252" s="5"/>
      <c r="J252" s="5"/>
    </row>
    <row r="253" spans="1:10" x14ac:dyDescent="0.2">
      <c r="A253" s="45" t="s">
        <v>314</v>
      </c>
      <c r="B253" s="45">
        <v>63</v>
      </c>
      <c r="C253" s="45">
        <v>47</v>
      </c>
      <c r="D253" s="53">
        <v>0.746</v>
      </c>
      <c r="E253" s="45">
        <v>88</v>
      </c>
      <c r="F253" s="45">
        <v>65</v>
      </c>
      <c r="G253" s="53">
        <v>0.73899999999999999</v>
      </c>
      <c r="H253" s="5"/>
      <c r="J253" s="5"/>
    </row>
    <row r="254" spans="1:10" x14ac:dyDescent="0.2">
      <c r="A254" s="45" t="s">
        <v>247</v>
      </c>
      <c r="B254" s="45">
        <v>63</v>
      </c>
      <c r="C254" s="45">
        <v>71</v>
      </c>
      <c r="D254" s="53">
        <v>1.127</v>
      </c>
      <c r="E254" s="45">
        <v>63</v>
      </c>
      <c r="F254" s="45">
        <v>71</v>
      </c>
      <c r="G254" s="53">
        <v>1.127</v>
      </c>
      <c r="H254" s="5"/>
      <c r="J254" s="5"/>
    </row>
    <row r="255" spans="1:10" x14ac:dyDescent="0.2">
      <c r="A255" s="45" t="s">
        <v>552</v>
      </c>
      <c r="B255" s="45">
        <v>63</v>
      </c>
      <c r="C255" s="45">
        <v>25</v>
      </c>
      <c r="D255" s="53">
        <v>0.39700000000000002</v>
      </c>
      <c r="E255" s="45">
        <v>73</v>
      </c>
      <c r="F255" s="45">
        <v>25</v>
      </c>
      <c r="G255" s="53">
        <v>0.34200000000000003</v>
      </c>
      <c r="H255" s="5"/>
      <c r="J255" s="5"/>
    </row>
    <row r="256" spans="1:10" x14ac:dyDescent="0.2">
      <c r="A256" s="45" t="s">
        <v>3625</v>
      </c>
      <c r="B256" s="45">
        <v>63</v>
      </c>
      <c r="C256" s="45">
        <v>70</v>
      </c>
      <c r="D256" s="53">
        <v>1.111</v>
      </c>
      <c r="E256" s="45">
        <v>78</v>
      </c>
      <c r="F256" s="45">
        <v>99</v>
      </c>
      <c r="G256" s="53">
        <v>1.2689999999999999</v>
      </c>
      <c r="H256" s="5"/>
      <c r="J256" s="5"/>
    </row>
    <row r="257" spans="1:10" x14ac:dyDescent="0.2">
      <c r="A257" s="45" t="s">
        <v>699</v>
      </c>
      <c r="B257" s="45">
        <v>63</v>
      </c>
      <c r="C257" s="45">
        <v>56</v>
      </c>
      <c r="D257" s="53">
        <v>0.88900000000000001</v>
      </c>
      <c r="E257" s="45">
        <v>78</v>
      </c>
      <c r="F257" s="45">
        <v>56</v>
      </c>
      <c r="G257" s="53">
        <v>0.71799999999999997</v>
      </c>
      <c r="H257" s="5"/>
      <c r="J257" s="5"/>
    </row>
    <row r="258" spans="1:10" x14ac:dyDescent="0.2">
      <c r="A258" s="45" t="s">
        <v>283</v>
      </c>
      <c r="B258" s="45">
        <v>62</v>
      </c>
      <c r="C258" s="45">
        <v>51</v>
      </c>
      <c r="D258" s="53">
        <v>0.82299999999999995</v>
      </c>
      <c r="E258" s="45">
        <v>62</v>
      </c>
      <c r="F258" s="45">
        <v>51</v>
      </c>
      <c r="G258" s="53">
        <v>0.82299999999999995</v>
      </c>
      <c r="H258" s="5"/>
      <c r="J258" s="5"/>
    </row>
    <row r="259" spans="1:10" x14ac:dyDescent="0.2">
      <c r="A259" s="45" t="s">
        <v>162</v>
      </c>
      <c r="B259" s="45">
        <v>62</v>
      </c>
      <c r="C259" s="45">
        <v>32</v>
      </c>
      <c r="D259" s="53">
        <v>0.51600000000000001</v>
      </c>
      <c r="E259" s="45">
        <v>77</v>
      </c>
      <c r="F259" s="45">
        <v>32</v>
      </c>
      <c r="G259" s="53">
        <v>0.41599999999999998</v>
      </c>
      <c r="H259" s="5"/>
      <c r="J259" s="5"/>
    </row>
    <row r="260" spans="1:10" x14ac:dyDescent="0.2">
      <c r="A260" s="45" t="s">
        <v>218</v>
      </c>
      <c r="B260" s="45">
        <v>62</v>
      </c>
      <c r="C260" s="45">
        <v>27</v>
      </c>
      <c r="D260" s="53">
        <v>0.435</v>
      </c>
      <c r="E260" s="45">
        <v>74</v>
      </c>
      <c r="F260" s="45">
        <v>27</v>
      </c>
      <c r="G260" s="53">
        <v>0.36499999999999999</v>
      </c>
      <c r="H260" s="5"/>
      <c r="J260" s="5"/>
    </row>
    <row r="261" spans="1:10" x14ac:dyDescent="0.2">
      <c r="A261" s="45" t="s">
        <v>108</v>
      </c>
      <c r="B261" s="45">
        <v>62</v>
      </c>
      <c r="C261" s="45">
        <v>78</v>
      </c>
      <c r="D261" s="53">
        <v>1.258</v>
      </c>
      <c r="E261" s="45">
        <v>64</v>
      </c>
      <c r="F261" s="45">
        <v>80</v>
      </c>
      <c r="G261" s="53">
        <v>1.25</v>
      </c>
      <c r="H261" s="5"/>
      <c r="J261" s="5"/>
    </row>
    <row r="262" spans="1:10" x14ac:dyDescent="0.2">
      <c r="A262" s="46" t="s">
        <v>206</v>
      </c>
      <c r="B262" s="45">
        <v>62</v>
      </c>
      <c r="C262" s="45">
        <v>44</v>
      </c>
      <c r="D262" s="53">
        <v>0.71</v>
      </c>
      <c r="E262" s="45">
        <v>88</v>
      </c>
      <c r="F262" s="45">
        <v>69</v>
      </c>
      <c r="G262" s="53">
        <v>0.78400000000000003</v>
      </c>
      <c r="H262" s="5"/>
      <c r="J262" s="5"/>
    </row>
    <row r="263" spans="1:10" x14ac:dyDescent="0.2">
      <c r="A263" s="45" t="s">
        <v>861</v>
      </c>
      <c r="B263" s="45">
        <v>62</v>
      </c>
      <c r="C263" s="45">
        <v>4</v>
      </c>
      <c r="D263" s="53">
        <v>6.5000000000000002E-2</v>
      </c>
      <c r="E263" s="45">
        <v>69</v>
      </c>
      <c r="F263" s="45">
        <v>11</v>
      </c>
      <c r="G263" s="53">
        <v>0.159</v>
      </c>
      <c r="H263" s="5"/>
      <c r="J263" s="5"/>
    </row>
    <row r="264" spans="1:10" x14ac:dyDescent="0.2">
      <c r="A264" s="45" t="s">
        <v>847</v>
      </c>
      <c r="B264" s="45">
        <v>62</v>
      </c>
      <c r="C264" s="45">
        <v>24</v>
      </c>
      <c r="D264" s="53">
        <v>0.38700000000000001</v>
      </c>
      <c r="E264" s="45">
        <v>62</v>
      </c>
      <c r="F264" s="45">
        <v>24</v>
      </c>
      <c r="G264" s="53">
        <v>0.38700000000000001</v>
      </c>
      <c r="H264" s="5"/>
      <c r="J264" s="5"/>
    </row>
    <row r="265" spans="1:10" x14ac:dyDescent="0.2">
      <c r="A265" s="45" t="s">
        <v>311</v>
      </c>
      <c r="B265" s="45">
        <v>62</v>
      </c>
      <c r="C265" s="45">
        <v>33</v>
      </c>
      <c r="D265" s="53">
        <v>0.53200000000000003</v>
      </c>
      <c r="E265" s="45">
        <v>63</v>
      </c>
      <c r="F265" s="45">
        <v>34</v>
      </c>
      <c r="G265" s="53">
        <v>0.54</v>
      </c>
      <c r="H265" s="5"/>
      <c r="J265" s="5"/>
    </row>
    <row r="266" spans="1:10" x14ac:dyDescent="0.2">
      <c r="A266" s="45" t="s">
        <v>254</v>
      </c>
      <c r="B266" s="45">
        <v>62</v>
      </c>
      <c r="C266" s="45">
        <v>37</v>
      </c>
      <c r="D266" s="53">
        <v>0.59699999999999998</v>
      </c>
      <c r="E266" s="45">
        <v>65</v>
      </c>
      <c r="F266" s="45">
        <v>37</v>
      </c>
      <c r="G266" s="53">
        <v>0.56899999999999995</v>
      </c>
      <c r="H266" s="5"/>
      <c r="J266" s="5"/>
    </row>
    <row r="267" spans="1:10" x14ac:dyDescent="0.2">
      <c r="A267" s="46" t="s">
        <v>572</v>
      </c>
      <c r="B267" s="45">
        <v>61</v>
      </c>
      <c r="C267" s="45">
        <v>34</v>
      </c>
      <c r="D267" s="53">
        <v>0.55700000000000005</v>
      </c>
      <c r="E267" s="45">
        <v>97</v>
      </c>
      <c r="F267" s="45">
        <v>49</v>
      </c>
      <c r="G267" s="53">
        <v>0.505</v>
      </c>
      <c r="H267" s="5"/>
      <c r="J267" s="5"/>
    </row>
    <row r="268" spans="1:10" x14ac:dyDescent="0.2">
      <c r="A268" s="45" t="s">
        <v>425</v>
      </c>
      <c r="B268" s="45">
        <v>61</v>
      </c>
      <c r="C268" s="45">
        <v>23</v>
      </c>
      <c r="D268" s="53">
        <v>0.377</v>
      </c>
      <c r="E268" s="45">
        <v>63</v>
      </c>
      <c r="F268" s="45">
        <v>23</v>
      </c>
      <c r="G268" s="53">
        <v>0.36499999999999999</v>
      </c>
      <c r="H268" s="5"/>
      <c r="J268" s="5"/>
    </row>
    <row r="269" spans="1:10" x14ac:dyDescent="0.2">
      <c r="A269" s="45" t="s">
        <v>3390</v>
      </c>
      <c r="B269" s="45">
        <v>61</v>
      </c>
      <c r="C269" s="45">
        <v>34</v>
      </c>
      <c r="D269" s="53">
        <v>0.55700000000000005</v>
      </c>
      <c r="E269" s="45">
        <v>72</v>
      </c>
      <c r="F269" s="45">
        <v>38</v>
      </c>
      <c r="G269" s="53">
        <v>0.52800000000000002</v>
      </c>
      <c r="H269" s="5"/>
      <c r="J269" s="5"/>
    </row>
    <row r="270" spans="1:10" x14ac:dyDescent="0.2">
      <c r="A270" s="45" t="s">
        <v>3412</v>
      </c>
      <c r="B270" s="45">
        <v>61</v>
      </c>
      <c r="C270" s="45">
        <v>33</v>
      </c>
      <c r="D270" s="53">
        <v>0.54100000000000004</v>
      </c>
      <c r="E270" s="45">
        <v>64</v>
      </c>
      <c r="F270" s="45">
        <v>37</v>
      </c>
      <c r="G270" s="53">
        <v>0.57799999999999996</v>
      </c>
      <c r="H270" s="5"/>
      <c r="J270" s="5"/>
    </row>
    <row r="271" spans="1:10" x14ac:dyDescent="0.2">
      <c r="A271" s="45" t="s">
        <v>3626</v>
      </c>
      <c r="B271" s="45">
        <v>61</v>
      </c>
      <c r="C271" s="45">
        <v>0</v>
      </c>
      <c r="D271" s="45" t="s">
        <v>3340</v>
      </c>
      <c r="E271" s="45">
        <v>61</v>
      </c>
      <c r="F271" s="45">
        <v>0</v>
      </c>
      <c r="G271" s="45" t="s">
        <v>3340</v>
      </c>
      <c r="H271" s="5"/>
      <c r="J271" s="5"/>
    </row>
    <row r="272" spans="1:10" x14ac:dyDescent="0.2">
      <c r="A272" s="45" t="s">
        <v>255</v>
      </c>
      <c r="B272" s="45">
        <v>61</v>
      </c>
      <c r="C272" s="45">
        <v>67</v>
      </c>
      <c r="D272" s="53">
        <v>1.0980000000000001</v>
      </c>
      <c r="E272" s="45">
        <v>61</v>
      </c>
      <c r="F272" s="45">
        <v>67</v>
      </c>
      <c r="G272" s="53">
        <v>1.0980000000000001</v>
      </c>
      <c r="H272" s="5"/>
      <c r="J272" s="5"/>
    </row>
    <row r="273" spans="1:10" x14ac:dyDescent="0.2">
      <c r="A273" s="45" t="s">
        <v>444</v>
      </c>
      <c r="B273" s="45">
        <v>60</v>
      </c>
      <c r="C273" s="45">
        <v>48</v>
      </c>
      <c r="D273" s="53">
        <v>0.8</v>
      </c>
      <c r="E273" s="45">
        <v>70</v>
      </c>
      <c r="F273" s="45">
        <v>54</v>
      </c>
      <c r="G273" s="53">
        <v>0.77100000000000002</v>
      </c>
      <c r="H273" s="5"/>
      <c r="J273" s="5"/>
    </row>
    <row r="274" spans="1:10" x14ac:dyDescent="0.2">
      <c r="A274" s="45" t="s">
        <v>1502</v>
      </c>
      <c r="B274" s="45">
        <v>60</v>
      </c>
      <c r="C274" s="45">
        <v>107</v>
      </c>
      <c r="D274" s="53">
        <v>1.7829999999999999</v>
      </c>
      <c r="E274" s="45">
        <v>60</v>
      </c>
      <c r="F274" s="45">
        <v>107</v>
      </c>
      <c r="G274" s="53">
        <v>1.7829999999999999</v>
      </c>
      <c r="H274" s="5"/>
      <c r="J274" s="5"/>
    </row>
    <row r="275" spans="1:10" x14ac:dyDescent="0.2">
      <c r="A275" s="45" t="s">
        <v>3627</v>
      </c>
      <c r="B275" s="45">
        <v>60</v>
      </c>
      <c r="C275" s="45">
        <v>50</v>
      </c>
      <c r="D275" s="53">
        <v>0.83299999999999996</v>
      </c>
      <c r="E275" s="45">
        <v>60</v>
      </c>
      <c r="F275" s="45">
        <v>50</v>
      </c>
      <c r="G275" s="53">
        <v>0.83299999999999996</v>
      </c>
      <c r="H275" s="5"/>
      <c r="J275" s="5"/>
    </row>
    <row r="276" spans="1:10" x14ac:dyDescent="0.2">
      <c r="A276" s="45" t="s">
        <v>351</v>
      </c>
      <c r="B276" s="45">
        <v>60</v>
      </c>
      <c r="C276" s="45">
        <v>46</v>
      </c>
      <c r="D276" s="53">
        <v>0.76700000000000002</v>
      </c>
      <c r="E276" s="45">
        <v>73</v>
      </c>
      <c r="F276" s="45">
        <v>54</v>
      </c>
      <c r="G276" s="53">
        <v>0.74</v>
      </c>
      <c r="H276" s="5"/>
      <c r="J276" s="5"/>
    </row>
    <row r="277" spans="1:10" x14ac:dyDescent="0.2">
      <c r="A277" s="45" t="s">
        <v>3628</v>
      </c>
      <c r="B277" s="45">
        <v>60</v>
      </c>
      <c r="C277" s="45">
        <v>55</v>
      </c>
      <c r="D277" s="53">
        <v>0.91700000000000004</v>
      </c>
      <c r="E277" s="45">
        <v>60</v>
      </c>
      <c r="F277" s="45">
        <v>55</v>
      </c>
      <c r="G277" s="53">
        <v>0.91700000000000004</v>
      </c>
      <c r="H277" s="5"/>
      <c r="J277" s="5"/>
    </row>
    <row r="278" spans="1:10" x14ac:dyDescent="0.2">
      <c r="A278" s="45" t="s">
        <v>471</v>
      </c>
      <c r="B278" s="45">
        <v>60</v>
      </c>
      <c r="C278" s="45">
        <v>56</v>
      </c>
      <c r="D278" s="53">
        <v>0.93300000000000005</v>
      </c>
      <c r="E278" s="45">
        <v>63</v>
      </c>
      <c r="F278" s="45">
        <v>59</v>
      </c>
      <c r="G278" s="53">
        <v>0.93700000000000006</v>
      </c>
      <c r="H278" s="5"/>
      <c r="J278" s="5"/>
    </row>
    <row r="279" spans="1:10" x14ac:dyDescent="0.2">
      <c r="A279" s="45" t="s">
        <v>496</v>
      </c>
      <c r="B279" s="45">
        <v>60</v>
      </c>
      <c r="C279" s="45">
        <v>91</v>
      </c>
      <c r="D279" s="53">
        <v>1.5169999999999999</v>
      </c>
      <c r="E279" s="45">
        <v>60</v>
      </c>
      <c r="F279" s="45">
        <v>91</v>
      </c>
      <c r="G279" s="53">
        <v>1.5169999999999999</v>
      </c>
      <c r="H279" s="5"/>
      <c r="J279" s="5"/>
    </row>
    <row r="280" spans="1:10" x14ac:dyDescent="0.2">
      <c r="A280" s="45" t="s">
        <v>3629</v>
      </c>
      <c r="B280" s="45">
        <v>60</v>
      </c>
      <c r="C280" s="45">
        <v>47</v>
      </c>
      <c r="D280" s="53">
        <v>0.78300000000000003</v>
      </c>
      <c r="E280" s="45">
        <v>60</v>
      </c>
      <c r="F280" s="45">
        <v>47</v>
      </c>
      <c r="G280" s="53">
        <v>0.78300000000000003</v>
      </c>
      <c r="H280" s="5"/>
      <c r="J280" s="5"/>
    </row>
    <row r="281" spans="1:10" x14ac:dyDescent="0.2">
      <c r="A281" s="45" t="s">
        <v>3062</v>
      </c>
      <c r="B281" s="45">
        <v>60</v>
      </c>
      <c r="C281" s="45">
        <v>0</v>
      </c>
      <c r="D281" s="45" t="s">
        <v>3340</v>
      </c>
      <c r="E281" s="45">
        <v>207</v>
      </c>
      <c r="F281" s="45">
        <v>0</v>
      </c>
      <c r="G281" s="45" t="s">
        <v>3340</v>
      </c>
      <c r="H281" s="5"/>
      <c r="J281" s="5"/>
    </row>
    <row r="282" spans="1:10" x14ac:dyDescent="0.2">
      <c r="A282" s="45" t="s">
        <v>3346</v>
      </c>
      <c r="B282" s="45">
        <v>59</v>
      </c>
      <c r="C282" s="45">
        <v>0</v>
      </c>
      <c r="D282" s="45" t="s">
        <v>3340</v>
      </c>
      <c r="E282" s="45">
        <v>61</v>
      </c>
      <c r="F282" s="45">
        <v>0</v>
      </c>
      <c r="G282" s="45" t="s">
        <v>3340</v>
      </c>
      <c r="H282" s="5"/>
      <c r="J282" s="5"/>
    </row>
    <row r="283" spans="1:10" x14ac:dyDescent="0.2">
      <c r="A283" s="45" t="s">
        <v>805</v>
      </c>
      <c r="B283" s="45">
        <v>59</v>
      </c>
      <c r="C283" s="45">
        <v>72</v>
      </c>
      <c r="D283" s="53">
        <v>1.22</v>
      </c>
      <c r="E283" s="45">
        <v>61</v>
      </c>
      <c r="F283" s="45">
        <v>72</v>
      </c>
      <c r="G283" s="53">
        <v>1.18</v>
      </c>
      <c r="H283" s="5"/>
      <c r="J283" s="5"/>
    </row>
    <row r="284" spans="1:10" x14ac:dyDescent="0.2">
      <c r="A284" s="45" t="s">
        <v>398</v>
      </c>
      <c r="B284" s="45">
        <v>59</v>
      </c>
      <c r="C284" s="45">
        <v>41</v>
      </c>
      <c r="D284" s="53">
        <v>0.69499999999999995</v>
      </c>
      <c r="E284" s="45">
        <v>61</v>
      </c>
      <c r="F284" s="45">
        <v>41</v>
      </c>
      <c r="G284" s="53">
        <v>0.67200000000000004</v>
      </c>
      <c r="H284" s="5"/>
      <c r="J284" s="5"/>
    </row>
    <row r="285" spans="1:10" x14ac:dyDescent="0.2">
      <c r="A285" s="45" t="s">
        <v>768</v>
      </c>
      <c r="B285" s="45">
        <v>59</v>
      </c>
      <c r="C285" s="45">
        <v>14</v>
      </c>
      <c r="D285" s="53">
        <v>0.23699999999999999</v>
      </c>
      <c r="E285" s="45">
        <v>76</v>
      </c>
      <c r="F285" s="45">
        <v>43</v>
      </c>
      <c r="G285" s="53">
        <v>0.56599999999999995</v>
      </c>
      <c r="H285" s="5"/>
      <c r="J285" s="5"/>
    </row>
    <row r="286" spans="1:10" x14ac:dyDescent="0.2">
      <c r="A286" s="45" t="s">
        <v>3630</v>
      </c>
      <c r="B286" s="45">
        <v>59</v>
      </c>
      <c r="C286" s="45">
        <v>7</v>
      </c>
      <c r="D286" s="53">
        <v>0.11899999999999999</v>
      </c>
      <c r="E286" s="45">
        <v>74</v>
      </c>
      <c r="F286" s="45">
        <v>7</v>
      </c>
      <c r="G286" s="53">
        <v>9.5000000000000001E-2</v>
      </c>
      <c r="H286" s="5"/>
      <c r="J286" s="5"/>
    </row>
    <row r="287" spans="1:10" x14ac:dyDescent="0.2">
      <c r="A287" s="45" t="s">
        <v>774</v>
      </c>
      <c r="B287" s="45">
        <v>58</v>
      </c>
      <c r="C287" s="45">
        <v>22</v>
      </c>
      <c r="D287" s="53">
        <v>0.379</v>
      </c>
      <c r="E287" s="45">
        <v>69</v>
      </c>
      <c r="F287" s="45">
        <v>22</v>
      </c>
      <c r="G287" s="53">
        <v>0.31900000000000001</v>
      </c>
      <c r="H287" s="5"/>
      <c r="J287" s="5"/>
    </row>
    <row r="288" spans="1:10" x14ac:dyDescent="0.2">
      <c r="A288" s="45" t="s">
        <v>3413</v>
      </c>
      <c r="B288" s="45">
        <v>58</v>
      </c>
      <c r="C288" s="45">
        <v>44</v>
      </c>
      <c r="D288" s="53">
        <v>0.75900000000000001</v>
      </c>
      <c r="E288" s="45">
        <v>58</v>
      </c>
      <c r="F288" s="45">
        <v>44</v>
      </c>
      <c r="G288" s="53">
        <v>0.75900000000000001</v>
      </c>
      <c r="H288" s="5"/>
      <c r="J288" s="5"/>
    </row>
    <row r="289" spans="1:10" x14ac:dyDescent="0.2">
      <c r="A289" s="45" t="s">
        <v>3064</v>
      </c>
      <c r="B289" s="45">
        <v>58</v>
      </c>
      <c r="C289" s="45">
        <v>0</v>
      </c>
      <c r="D289" s="45" t="s">
        <v>3340</v>
      </c>
      <c r="E289" s="45">
        <v>189</v>
      </c>
      <c r="F289" s="45">
        <v>0</v>
      </c>
      <c r="G289" s="45" t="s">
        <v>3340</v>
      </c>
      <c r="H289" s="5"/>
      <c r="J289" s="5"/>
    </row>
    <row r="290" spans="1:10" x14ac:dyDescent="0.2">
      <c r="A290" s="45" t="s">
        <v>503</v>
      </c>
      <c r="B290" s="45">
        <v>58</v>
      </c>
      <c r="C290" s="45">
        <v>19</v>
      </c>
      <c r="D290" s="53">
        <v>0.32800000000000001</v>
      </c>
      <c r="E290" s="45">
        <v>120</v>
      </c>
      <c r="F290" s="45">
        <v>19</v>
      </c>
      <c r="G290" s="53">
        <v>0.158</v>
      </c>
      <c r="H290" s="5"/>
      <c r="J290" s="5"/>
    </row>
    <row r="291" spans="1:10" x14ac:dyDescent="0.2">
      <c r="A291" s="45" t="s">
        <v>825</v>
      </c>
      <c r="B291" s="45">
        <v>58</v>
      </c>
      <c r="C291" s="45">
        <v>8</v>
      </c>
      <c r="D291" s="53">
        <v>0.13800000000000001</v>
      </c>
      <c r="E291" s="45">
        <v>164</v>
      </c>
      <c r="F291" s="45">
        <v>10</v>
      </c>
      <c r="G291" s="53">
        <v>6.0999999999999999E-2</v>
      </c>
      <c r="H291" s="5"/>
      <c r="J291" s="5"/>
    </row>
    <row r="292" spans="1:10" x14ac:dyDescent="0.2">
      <c r="A292" s="45" t="s">
        <v>154</v>
      </c>
      <c r="B292" s="45">
        <v>58</v>
      </c>
      <c r="C292" s="45">
        <v>53</v>
      </c>
      <c r="D292" s="53">
        <v>0.91400000000000003</v>
      </c>
      <c r="E292" s="45">
        <v>62</v>
      </c>
      <c r="F292" s="45">
        <v>57</v>
      </c>
      <c r="G292" s="53">
        <v>0.91900000000000004</v>
      </c>
      <c r="H292" s="5"/>
      <c r="J292" s="5"/>
    </row>
    <row r="293" spans="1:10" x14ac:dyDescent="0.2">
      <c r="A293" s="45" t="s">
        <v>271</v>
      </c>
      <c r="B293" s="45">
        <v>58</v>
      </c>
      <c r="C293" s="45">
        <v>31</v>
      </c>
      <c r="D293" s="53">
        <v>0.53400000000000003</v>
      </c>
      <c r="E293" s="45">
        <v>123</v>
      </c>
      <c r="F293" s="45">
        <v>79</v>
      </c>
      <c r="G293" s="53">
        <v>0.64200000000000002</v>
      </c>
      <c r="H293" s="5"/>
      <c r="J293" s="5"/>
    </row>
    <row r="294" spans="1:10" x14ac:dyDescent="0.2">
      <c r="A294" s="45" t="s">
        <v>194</v>
      </c>
      <c r="B294" s="45">
        <v>57</v>
      </c>
      <c r="C294" s="45">
        <v>38</v>
      </c>
      <c r="D294" s="53">
        <v>0.66700000000000004</v>
      </c>
      <c r="E294" s="45">
        <v>61</v>
      </c>
      <c r="F294" s="45">
        <v>40</v>
      </c>
      <c r="G294" s="53">
        <v>0.65600000000000003</v>
      </c>
      <c r="H294" s="5"/>
      <c r="J294" s="5"/>
    </row>
    <row r="295" spans="1:10" x14ac:dyDescent="0.2">
      <c r="A295" s="45" t="s">
        <v>157</v>
      </c>
      <c r="B295" s="45">
        <v>57</v>
      </c>
      <c r="C295" s="45">
        <v>54</v>
      </c>
      <c r="D295" s="53">
        <v>0.94699999999999995</v>
      </c>
      <c r="E295" s="45">
        <v>61</v>
      </c>
      <c r="F295" s="45">
        <v>58</v>
      </c>
      <c r="G295" s="53">
        <v>0.95099999999999996</v>
      </c>
      <c r="H295" s="5"/>
      <c r="J295" s="5"/>
    </row>
    <row r="296" spans="1:10" x14ac:dyDescent="0.2">
      <c r="A296" s="45" t="s">
        <v>234</v>
      </c>
      <c r="B296" s="45">
        <v>57</v>
      </c>
      <c r="C296" s="45">
        <v>16</v>
      </c>
      <c r="D296" s="53">
        <v>0.28100000000000003</v>
      </c>
      <c r="E296" s="45">
        <v>72</v>
      </c>
      <c r="F296" s="45">
        <v>16</v>
      </c>
      <c r="G296" s="53">
        <v>0.222</v>
      </c>
      <c r="H296" s="5"/>
      <c r="J296" s="5"/>
    </row>
    <row r="297" spans="1:10" x14ac:dyDescent="0.2">
      <c r="A297" s="45" t="s">
        <v>392</v>
      </c>
      <c r="B297" s="45">
        <v>57</v>
      </c>
      <c r="C297" s="45">
        <v>53</v>
      </c>
      <c r="D297" s="53">
        <v>0.93</v>
      </c>
      <c r="E297" s="45">
        <v>58</v>
      </c>
      <c r="F297" s="45">
        <v>55</v>
      </c>
      <c r="G297" s="53">
        <v>0.94799999999999995</v>
      </c>
      <c r="H297" s="5"/>
      <c r="J297" s="5"/>
    </row>
    <row r="298" spans="1:10" x14ac:dyDescent="0.2">
      <c r="A298" s="45" t="s">
        <v>3631</v>
      </c>
      <c r="B298" s="45">
        <v>57</v>
      </c>
      <c r="C298" s="45">
        <v>29</v>
      </c>
      <c r="D298" s="53">
        <v>0.50900000000000001</v>
      </c>
      <c r="E298" s="45">
        <v>57</v>
      </c>
      <c r="F298" s="45">
        <v>29</v>
      </c>
      <c r="G298" s="53">
        <v>0.50900000000000001</v>
      </c>
      <c r="H298" s="5"/>
      <c r="J298" s="5"/>
    </row>
    <row r="299" spans="1:10" x14ac:dyDescent="0.2">
      <c r="A299" s="45" t="s">
        <v>487</v>
      </c>
      <c r="B299" s="45">
        <v>57</v>
      </c>
      <c r="C299" s="45">
        <v>63</v>
      </c>
      <c r="D299" s="53">
        <v>1.105</v>
      </c>
      <c r="E299" s="45">
        <v>59</v>
      </c>
      <c r="F299" s="45">
        <v>63</v>
      </c>
      <c r="G299" s="53">
        <v>1.0680000000000001</v>
      </c>
      <c r="H299" s="5"/>
      <c r="J299" s="5"/>
    </row>
    <row r="300" spans="1:10" x14ac:dyDescent="0.2">
      <c r="A300" s="45" t="s">
        <v>949</v>
      </c>
      <c r="B300" s="45">
        <v>57</v>
      </c>
      <c r="C300" s="45">
        <v>11</v>
      </c>
      <c r="D300" s="53">
        <v>0.193</v>
      </c>
      <c r="E300" s="45">
        <v>177</v>
      </c>
      <c r="F300" s="45">
        <v>11</v>
      </c>
      <c r="G300" s="53">
        <v>6.2E-2</v>
      </c>
      <c r="H300" s="5"/>
      <c r="J300" s="5"/>
    </row>
    <row r="301" spans="1:10" x14ac:dyDescent="0.2">
      <c r="A301" s="45" t="s">
        <v>753</v>
      </c>
      <c r="B301" s="45">
        <v>57</v>
      </c>
      <c r="C301" s="45">
        <v>10</v>
      </c>
      <c r="D301" s="53">
        <v>0.17499999999999999</v>
      </c>
      <c r="E301" s="45">
        <v>75</v>
      </c>
      <c r="F301" s="45">
        <v>10</v>
      </c>
      <c r="G301" s="53">
        <v>0.13300000000000001</v>
      </c>
      <c r="H301" s="5"/>
      <c r="J301" s="5"/>
    </row>
    <row r="302" spans="1:10" x14ac:dyDescent="0.2">
      <c r="A302" s="45" t="s">
        <v>223</v>
      </c>
      <c r="B302" s="45">
        <v>57</v>
      </c>
      <c r="C302" s="45">
        <v>27</v>
      </c>
      <c r="D302" s="53">
        <v>0.47399999999999998</v>
      </c>
      <c r="E302" s="45">
        <v>94</v>
      </c>
      <c r="F302" s="45">
        <v>52</v>
      </c>
      <c r="G302" s="53">
        <v>0.55300000000000005</v>
      </c>
      <c r="H302" s="5"/>
      <c r="J302" s="5"/>
    </row>
    <row r="303" spans="1:10" x14ac:dyDescent="0.2">
      <c r="A303" s="45" t="s">
        <v>605</v>
      </c>
      <c r="B303" s="45">
        <v>57</v>
      </c>
      <c r="C303" s="45">
        <v>56</v>
      </c>
      <c r="D303" s="53">
        <v>0.98199999999999998</v>
      </c>
      <c r="E303" s="45">
        <v>58</v>
      </c>
      <c r="F303" s="45">
        <v>57</v>
      </c>
      <c r="G303" s="53">
        <v>0.98299999999999998</v>
      </c>
      <c r="H303" s="5"/>
      <c r="J303" s="5"/>
    </row>
    <row r="304" spans="1:10" x14ac:dyDescent="0.2">
      <c r="A304" s="45" t="s">
        <v>2001</v>
      </c>
      <c r="B304" s="45">
        <v>56</v>
      </c>
      <c r="C304" s="45">
        <v>15</v>
      </c>
      <c r="D304" s="53">
        <v>0.26800000000000002</v>
      </c>
      <c r="E304" s="45">
        <v>318</v>
      </c>
      <c r="F304" s="45">
        <v>15</v>
      </c>
      <c r="G304" s="53">
        <v>4.7E-2</v>
      </c>
      <c r="H304" s="5"/>
      <c r="J304" s="5"/>
    </row>
    <row r="305" spans="1:10" x14ac:dyDescent="0.2">
      <c r="A305" s="45" t="s">
        <v>281</v>
      </c>
      <c r="B305" s="45">
        <v>56</v>
      </c>
      <c r="C305" s="45">
        <v>71</v>
      </c>
      <c r="D305" s="53">
        <v>1.268</v>
      </c>
      <c r="E305" s="45">
        <v>62</v>
      </c>
      <c r="F305" s="45">
        <v>81</v>
      </c>
      <c r="G305" s="53">
        <v>1.306</v>
      </c>
      <c r="H305" s="5"/>
      <c r="J305" s="5"/>
    </row>
    <row r="306" spans="1:10" x14ac:dyDescent="0.2">
      <c r="A306" s="45" t="s">
        <v>381</v>
      </c>
      <c r="B306" s="45">
        <v>56</v>
      </c>
      <c r="C306" s="45">
        <v>27</v>
      </c>
      <c r="D306" s="53">
        <v>0.48199999999999998</v>
      </c>
      <c r="E306" s="45">
        <v>78</v>
      </c>
      <c r="F306" s="45">
        <v>27</v>
      </c>
      <c r="G306" s="53">
        <v>0.34599999999999997</v>
      </c>
      <c r="H306" s="5"/>
      <c r="J306" s="5"/>
    </row>
    <row r="307" spans="1:10" x14ac:dyDescent="0.2">
      <c r="A307" s="45" t="s">
        <v>446</v>
      </c>
      <c r="B307" s="45">
        <v>56</v>
      </c>
      <c r="C307" s="45">
        <v>9</v>
      </c>
      <c r="D307" s="53">
        <v>0.161</v>
      </c>
      <c r="E307" s="45">
        <v>56</v>
      </c>
      <c r="F307" s="45">
        <v>9</v>
      </c>
      <c r="G307" s="53">
        <v>0.161</v>
      </c>
      <c r="H307" s="5"/>
      <c r="J307" s="5"/>
    </row>
    <row r="308" spans="1:10" x14ac:dyDescent="0.2">
      <c r="A308" s="45" t="s">
        <v>499</v>
      </c>
      <c r="B308" s="45">
        <v>56</v>
      </c>
      <c r="C308" s="45">
        <v>43</v>
      </c>
      <c r="D308" s="53">
        <v>0.76800000000000002</v>
      </c>
      <c r="E308" s="45">
        <v>56</v>
      </c>
      <c r="F308" s="45">
        <v>43</v>
      </c>
      <c r="G308" s="53">
        <v>0.76800000000000002</v>
      </c>
      <c r="H308" s="5"/>
      <c r="J308" s="5"/>
    </row>
    <row r="309" spans="1:10" x14ac:dyDescent="0.2">
      <c r="A309" s="45" t="s">
        <v>824</v>
      </c>
      <c r="B309" s="45">
        <v>56</v>
      </c>
      <c r="C309" s="45">
        <v>61</v>
      </c>
      <c r="D309" s="53">
        <v>1.089</v>
      </c>
      <c r="E309" s="45">
        <v>57</v>
      </c>
      <c r="F309" s="45">
        <v>63</v>
      </c>
      <c r="G309" s="53">
        <v>1.105</v>
      </c>
      <c r="H309" s="5"/>
      <c r="J309" s="5"/>
    </row>
    <row r="310" spans="1:10" x14ac:dyDescent="0.2">
      <c r="A310" s="45" t="s">
        <v>24</v>
      </c>
      <c r="B310" s="45">
        <v>56</v>
      </c>
      <c r="C310" s="45">
        <v>44</v>
      </c>
      <c r="D310" s="53">
        <v>0.78600000000000003</v>
      </c>
      <c r="E310" s="45">
        <v>58</v>
      </c>
      <c r="F310" s="45">
        <v>50</v>
      </c>
      <c r="G310" s="53">
        <v>0.86199999999999999</v>
      </c>
      <c r="H310" s="5"/>
      <c r="J310" s="5"/>
    </row>
    <row r="311" spans="1:10" x14ac:dyDescent="0.2">
      <c r="A311" s="45" t="s">
        <v>371</v>
      </c>
      <c r="B311" s="45">
        <v>55</v>
      </c>
      <c r="C311" s="45">
        <v>40</v>
      </c>
      <c r="D311" s="53">
        <v>0.72699999999999998</v>
      </c>
      <c r="E311" s="45">
        <v>73</v>
      </c>
      <c r="F311" s="45">
        <v>53</v>
      </c>
      <c r="G311" s="53">
        <v>0.72599999999999998</v>
      </c>
      <c r="H311" s="5"/>
      <c r="J311" s="5"/>
    </row>
    <row r="312" spans="1:10" x14ac:dyDescent="0.2">
      <c r="A312" s="45" t="s">
        <v>165</v>
      </c>
      <c r="B312" s="45">
        <v>55</v>
      </c>
      <c r="C312" s="45">
        <v>63</v>
      </c>
      <c r="D312" s="53">
        <v>1.145</v>
      </c>
      <c r="E312" s="45">
        <v>111</v>
      </c>
      <c r="F312" s="45">
        <v>115</v>
      </c>
      <c r="G312" s="53">
        <v>1.036</v>
      </c>
      <c r="H312" s="5"/>
      <c r="J312" s="5"/>
    </row>
    <row r="313" spans="1:10" x14ac:dyDescent="0.2">
      <c r="A313" s="45" t="s">
        <v>107</v>
      </c>
      <c r="B313" s="45">
        <v>55</v>
      </c>
      <c r="C313" s="45">
        <v>42</v>
      </c>
      <c r="D313" s="53">
        <v>0.76400000000000001</v>
      </c>
      <c r="E313" s="45">
        <v>87</v>
      </c>
      <c r="F313" s="45">
        <v>64</v>
      </c>
      <c r="G313" s="53">
        <v>0.73599999999999999</v>
      </c>
      <c r="H313" s="5"/>
      <c r="J313" s="5"/>
    </row>
    <row r="314" spans="1:10" x14ac:dyDescent="0.2">
      <c r="A314" s="45" t="s">
        <v>2840</v>
      </c>
      <c r="B314" s="45">
        <v>55</v>
      </c>
      <c r="C314" s="45">
        <v>70</v>
      </c>
      <c r="D314" s="53">
        <v>1.2729999999999999</v>
      </c>
      <c r="E314" s="45">
        <v>59</v>
      </c>
      <c r="F314" s="45">
        <v>74</v>
      </c>
      <c r="G314" s="53">
        <v>1.254</v>
      </c>
      <c r="H314" s="5"/>
      <c r="J314" s="5"/>
    </row>
    <row r="315" spans="1:10" x14ac:dyDescent="0.2">
      <c r="A315" s="45" t="s">
        <v>355</v>
      </c>
      <c r="B315" s="45">
        <v>55</v>
      </c>
      <c r="C315" s="45">
        <v>25</v>
      </c>
      <c r="D315" s="53">
        <v>0.45500000000000002</v>
      </c>
      <c r="E315" s="45">
        <v>71</v>
      </c>
      <c r="F315" s="45">
        <v>32</v>
      </c>
      <c r="G315" s="53">
        <v>0.45100000000000001</v>
      </c>
      <c r="H315" s="5"/>
      <c r="J315" s="5"/>
    </row>
    <row r="316" spans="1:10" x14ac:dyDescent="0.2">
      <c r="A316" s="45" t="s">
        <v>348</v>
      </c>
      <c r="B316" s="45">
        <v>55</v>
      </c>
      <c r="C316" s="45">
        <v>12</v>
      </c>
      <c r="D316" s="53">
        <v>0.218</v>
      </c>
      <c r="E316" s="45">
        <v>197</v>
      </c>
      <c r="F316" s="45">
        <v>12</v>
      </c>
      <c r="G316" s="53">
        <v>6.0999999999999999E-2</v>
      </c>
      <c r="H316" s="5"/>
      <c r="J316" s="5"/>
    </row>
    <row r="317" spans="1:10" x14ac:dyDescent="0.2">
      <c r="A317" s="45" t="s">
        <v>2106</v>
      </c>
      <c r="B317" s="45">
        <v>55</v>
      </c>
      <c r="C317" s="45">
        <v>22</v>
      </c>
      <c r="D317" s="53">
        <v>0.4</v>
      </c>
      <c r="E317" s="45">
        <v>55</v>
      </c>
      <c r="F317" s="45">
        <v>22</v>
      </c>
      <c r="G317" s="53">
        <v>0.4</v>
      </c>
      <c r="H317" s="5"/>
      <c r="J317" s="5"/>
    </row>
    <row r="318" spans="1:10" x14ac:dyDescent="0.2">
      <c r="A318" s="45" t="s">
        <v>409</v>
      </c>
      <c r="B318" s="45">
        <v>55</v>
      </c>
      <c r="C318" s="45">
        <v>45</v>
      </c>
      <c r="D318" s="53">
        <v>0.81799999999999995</v>
      </c>
      <c r="E318" s="45">
        <v>65</v>
      </c>
      <c r="F318" s="45">
        <v>46</v>
      </c>
      <c r="G318" s="53">
        <v>0.70799999999999996</v>
      </c>
      <c r="H318" s="5"/>
      <c r="J318" s="5"/>
    </row>
    <row r="319" spans="1:10" x14ac:dyDescent="0.2">
      <c r="A319" s="45" t="s">
        <v>3632</v>
      </c>
      <c r="B319" s="45">
        <v>55</v>
      </c>
      <c r="C319" s="45">
        <v>0</v>
      </c>
      <c r="D319" s="45" t="s">
        <v>3340</v>
      </c>
      <c r="E319" s="45">
        <v>55</v>
      </c>
      <c r="F319" s="45">
        <v>0</v>
      </c>
      <c r="G319" s="45" t="s">
        <v>3340</v>
      </c>
      <c r="H319" s="5"/>
      <c r="J319" s="5"/>
    </row>
    <row r="320" spans="1:10" x14ac:dyDescent="0.2">
      <c r="A320" s="45" t="s">
        <v>450</v>
      </c>
      <c r="B320" s="45">
        <v>55</v>
      </c>
      <c r="C320" s="45">
        <v>19</v>
      </c>
      <c r="D320" s="53">
        <v>0.34499999999999997</v>
      </c>
      <c r="E320" s="45">
        <v>57</v>
      </c>
      <c r="F320" s="45">
        <v>19</v>
      </c>
      <c r="G320" s="53">
        <v>0.33300000000000002</v>
      </c>
      <c r="H320" s="5"/>
      <c r="J320" s="5"/>
    </row>
    <row r="321" spans="1:10" x14ac:dyDescent="0.2">
      <c r="A321" s="45" t="s">
        <v>3528</v>
      </c>
      <c r="B321" s="45">
        <v>55</v>
      </c>
      <c r="C321" s="45">
        <v>58</v>
      </c>
      <c r="D321" s="53">
        <v>1.0549999999999999</v>
      </c>
      <c r="E321" s="45">
        <v>57</v>
      </c>
      <c r="F321" s="45">
        <v>60</v>
      </c>
      <c r="G321" s="53">
        <v>1.0529999999999999</v>
      </c>
      <c r="H321" s="5"/>
      <c r="J321" s="5"/>
    </row>
    <row r="322" spans="1:10" x14ac:dyDescent="0.2">
      <c r="A322" s="45" t="s">
        <v>263</v>
      </c>
      <c r="B322" s="45">
        <v>54</v>
      </c>
      <c r="C322" s="45">
        <v>15</v>
      </c>
      <c r="D322" s="53">
        <v>0.27800000000000002</v>
      </c>
      <c r="E322" s="45">
        <v>170</v>
      </c>
      <c r="F322" s="45">
        <v>15</v>
      </c>
      <c r="G322" s="53">
        <v>8.7999999999999995E-2</v>
      </c>
      <c r="H322" s="5"/>
      <c r="J322" s="5"/>
    </row>
    <row r="323" spans="1:10" x14ac:dyDescent="0.2">
      <c r="A323" s="45" t="s">
        <v>3358</v>
      </c>
      <c r="B323" s="45">
        <v>54</v>
      </c>
      <c r="C323" s="45">
        <v>0</v>
      </c>
      <c r="D323" s="45" t="s">
        <v>3340</v>
      </c>
      <c r="E323" s="45">
        <v>54</v>
      </c>
      <c r="F323" s="45">
        <v>0</v>
      </c>
      <c r="G323" s="45" t="s">
        <v>3340</v>
      </c>
      <c r="H323" s="5"/>
      <c r="J323" s="5"/>
    </row>
    <row r="324" spans="1:10" x14ac:dyDescent="0.2">
      <c r="A324" s="45" t="s">
        <v>23</v>
      </c>
      <c r="B324" s="45">
        <v>54</v>
      </c>
      <c r="C324" s="45">
        <v>51</v>
      </c>
      <c r="D324" s="53">
        <v>0.94399999999999995</v>
      </c>
      <c r="E324" s="45">
        <v>70</v>
      </c>
      <c r="F324" s="45">
        <v>65</v>
      </c>
      <c r="G324" s="53">
        <v>0.92900000000000005</v>
      </c>
      <c r="H324" s="5"/>
      <c r="J324" s="5"/>
    </row>
    <row r="325" spans="1:10" x14ac:dyDescent="0.2">
      <c r="A325" s="45" t="s">
        <v>349</v>
      </c>
      <c r="B325" s="45">
        <v>54</v>
      </c>
      <c r="C325" s="45">
        <v>35</v>
      </c>
      <c r="D325" s="53">
        <v>0.64800000000000002</v>
      </c>
      <c r="E325" s="45">
        <v>58</v>
      </c>
      <c r="F325" s="45">
        <v>36</v>
      </c>
      <c r="G325" s="53">
        <v>0.621</v>
      </c>
      <c r="H325" s="5"/>
      <c r="J325" s="5"/>
    </row>
    <row r="326" spans="1:10" x14ac:dyDescent="0.2">
      <c r="A326" s="45" t="s">
        <v>3352</v>
      </c>
      <c r="B326" s="45">
        <v>54</v>
      </c>
      <c r="C326" s="45">
        <v>60</v>
      </c>
      <c r="D326" s="53">
        <v>1.111</v>
      </c>
      <c r="E326" s="45">
        <v>54</v>
      </c>
      <c r="F326" s="45">
        <v>60</v>
      </c>
      <c r="G326" s="53">
        <v>1.111</v>
      </c>
      <c r="H326" s="5"/>
      <c r="J326" s="5"/>
    </row>
    <row r="327" spans="1:10" x14ac:dyDescent="0.2">
      <c r="A327" s="45" t="s">
        <v>121</v>
      </c>
      <c r="B327" s="45">
        <v>54</v>
      </c>
      <c r="C327" s="45">
        <v>59</v>
      </c>
      <c r="D327" s="53">
        <v>1.093</v>
      </c>
      <c r="E327" s="45">
        <v>63</v>
      </c>
      <c r="F327" s="45">
        <v>62</v>
      </c>
      <c r="G327" s="53">
        <v>0.98399999999999999</v>
      </c>
      <c r="H327" s="5"/>
      <c r="J327" s="5"/>
    </row>
    <row r="328" spans="1:10" x14ac:dyDescent="0.2">
      <c r="A328" s="45" t="s">
        <v>3363</v>
      </c>
      <c r="B328" s="45">
        <v>54</v>
      </c>
      <c r="C328" s="45">
        <v>0</v>
      </c>
      <c r="D328" s="45" t="s">
        <v>3340</v>
      </c>
      <c r="E328" s="45">
        <v>54</v>
      </c>
      <c r="F328" s="45">
        <v>0</v>
      </c>
      <c r="G328" s="45" t="s">
        <v>3340</v>
      </c>
      <c r="H328" s="5"/>
      <c r="J328" s="5"/>
    </row>
    <row r="329" spans="1:10" x14ac:dyDescent="0.2">
      <c r="A329" s="45" t="s">
        <v>517</v>
      </c>
      <c r="B329" s="45">
        <v>54</v>
      </c>
      <c r="C329" s="45">
        <v>101</v>
      </c>
      <c r="D329" s="53">
        <v>1.87</v>
      </c>
      <c r="E329" s="45">
        <v>73</v>
      </c>
      <c r="F329" s="45">
        <v>101</v>
      </c>
      <c r="G329" s="53">
        <v>1.3839999999999999</v>
      </c>
      <c r="H329" s="5"/>
      <c r="J329" s="5"/>
    </row>
    <row r="330" spans="1:10" x14ac:dyDescent="0.2">
      <c r="A330" s="45" t="s">
        <v>818</v>
      </c>
      <c r="B330" s="45">
        <v>54</v>
      </c>
      <c r="C330" s="45">
        <v>39</v>
      </c>
      <c r="D330" s="53">
        <v>0.72199999999999998</v>
      </c>
      <c r="E330" s="45">
        <v>60</v>
      </c>
      <c r="F330" s="45">
        <v>48</v>
      </c>
      <c r="G330" s="53">
        <v>0.8</v>
      </c>
      <c r="H330" s="5"/>
      <c r="J330" s="5"/>
    </row>
    <row r="331" spans="1:10" x14ac:dyDescent="0.2">
      <c r="A331" s="45" t="s">
        <v>37</v>
      </c>
      <c r="B331" s="45">
        <v>54</v>
      </c>
      <c r="C331" s="45">
        <v>22</v>
      </c>
      <c r="D331" s="53">
        <v>0.40699999999999997</v>
      </c>
      <c r="E331" s="45">
        <v>125</v>
      </c>
      <c r="F331" s="45">
        <v>22</v>
      </c>
      <c r="G331" s="53">
        <v>0.17599999999999999</v>
      </c>
      <c r="H331" s="5"/>
      <c r="J331" s="5"/>
    </row>
    <row r="332" spans="1:10" x14ac:dyDescent="0.2">
      <c r="A332" s="45" t="s">
        <v>410</v>
      </c>
      <c r="B332" s="45">
        <v>53</v>
      </c>
      <c r="C332" s="45">
        <v>22</v>
      </c>
      <c r="D332" s="53">
        <v>0.41499999999999998</v>
      </c>
      <c r="E332" s="45">
        <v>55</v>
      </c>
      <c r="F332" s="45">
        <v>24</v>
      </c>
      <c r="G332" s="53">
        <v>0.436</v>
      </c>
      <c r="H332" s="5"/>
      <c r="J332" s="5"/>
    </row>
    <row r="333" spans="1:10" x14ac:dyDescent="0.2">
      <c r="A333" s="45" t="s">
        <v>3633</v>
      </c>
      <c r="B333" s="45">
        <v>53</v>
      </c>
      <c r="C333" s="45">
        <v>0</v>
      </c>
      <c r="D333" s="45" t="s">
        <v>3340</v>
      </c>
      <c r="E333" s="45">
        <v>53</v>
      </c>
      <c r="F333" s="45">
        <v>0</v>
      </c>
      <c r="G333" s="45" t="s">
        <v>3340</v>
      </c>
      <c r="H333" s="5"/>
      <c r="J333" s="5"/>
    </row>
    <row r="334" spans="1:10" x14ac:dyDescent="0.2">
      <c r="A334" s="45" t="s">
        <v>266</v>
      </c>
      <c r="B334" s="45">
        <v>53</v>
      </c>
      <c r="C334" s="45">
        <v>43</v>
      </c>
      <c r="D334" s="53">
        <v>0.81100000000000005</v>
      </c>
      <c r="E334" s="45">
        <v>62</v>
      </c>
      <c r="F334" s="45">
        <v>48</v>
      </c>
      <c r="G334" s="53">
        <v>0.77400000000000002</v>
      </c>
      <c r="H334" s="5"/>
      <c r="J334" s="5"/>
    </row>
    <row r="335" spans="1:10" x14ac:dyDescent="0.2">
      <c r="A335" s="45" t="s">
        <v>225</v>
      </c>
      <c r="B335" s="45">
        <v>53</v>
      </c>
      <c r="C335" s="45">
        <v>23</v>
      </c>
      <c r="D335" s="53">
        <v>0.434</v>
      </c>
      <c r="E335" s="45">
        <v>77</v>
      </c>
      <c r="F335" s="45">
        <v>26</v>
      </c>
      <c r="G335" s="53">
        <v>0.33800000000000002</v>
      </c>
      <c r="H335" s="5"/>
      <c r="J335" s="5"/>
    </row>
    <row r="336" spans="1:10" x14ac:dyDescent="0.2">
      <c r="A336" s="45" t="s">
        <v>3634</v>
      </c>
      <c r="B336" s="45">
        <v>53</v>
      </c>
      <c r="C336" s="45">
        <v>59</v>
      </c>
      <c r="D336" s="53">
        <v>1.113</v>
      </c>
      <c r="E336" s="45">
        <v>58</v>
      </c>
      <c r="F336" s="45">
        <v>61</v>
      </c>
      <c r="G336" s="53">
        <v>1.052</v>
      </c>
      <c r="H336" s="5"/>
      <c r="J336" s="5"/>
    </row>
    <row r="337" spans="1:10" x14ac:dyDescent="0.2">
      <c r="A337" s="45" t="s">
        <v>424</v>
      </c>
      <c r="B337" s="45">
        <v>53</v>
      </c>
      <c r="C337" s="45">
        <v>56</v>
      </c>
      <c r="D337" s="53">
        <v>1.0569999999999999</v>
      </c>
      <c r="E337" s="45">
        <v>60</v>
      </c>
      <c r="F337" s="45">
        <v>58</v>
      </c>
      <c r="G337" s="53">
        <v>0.96699999999999997</v>
      </c>
      <c r="H337" s="5"/>
      <c r="J337" s="5"/>
    </row>
    <row r="338" spans="1:10" x14ac:dyDescent="0.2">
      <c r="A338" s="45" t="s">
        <v>3635</v>
      </c>
      <c r="B338" s="45">
        <v>53</v>
      </c>
      <c r="C338" s="45">
        <v>5</v>
      </c>
      <c r="D338" s="53">
        <v>9.4E-2</v>
      </c>
      <c r="E338" s="45">
        <v>62</v>
      </c>
      <c r="F338" s="45">
        <v>5</v>
      </c>
      <c r="G338" s="53">
        <v>8.1000000000000003E-2</v>
      </c>
      <c r="H338" s="5"/>
      <c r="J338" s="5"/>
    </row>
    <row r="339" spans="1:10" x14ac:dyDescent="0.2">
      <c r="A339" s="45" t="s">
        <v>188</v>
      </c>
      <c r="B339" s="45">
        <v>53</v>
      </c>
      <c r="C339" s="45">
        <v>36</v>
      </c>
      <c r="D339" s="53">
        <v>0.67900000000000005</v>
      </c>
      <c r="E339" s="45">
        <v>77</v>
      </c>
      <c r="F339" s="45">
        <v>36</v>
      </c>
      <c r="G339" s="53">
        <v>0.46800000000000003</v>
      </c>
      <c r="H339" s="5"/>
      <c r="J339" s="5"/>
    </row>
    <row r="340" spans="1:10" x14ac:dyDescent="0.2">
      <c r="A340" s="45" t="s">
        <v>894</v>
      </c>
      <c r="B340" s="45">
        <v>52</v>
      </c>
      <c r="C340" s="45">
        <v>54</v>
      </c>
      <c r="D340" s="53">
        <v>1.038</v>
      </c>
      <c r="E340" s="45">
        <v>80</v>
      </c>
      <c r="F340" s="45">
        <v>60</v>
      </c>
      <c r="G340" s="53">
        <v>0.75</v>
      </c>
      <c r="H340" s="5"/>
      <c r="J340" s="5"/>
    </row>
    <row r="341" spans="1:10" x14ac:dyDescent="0.2">
      <c r="A341" s="45" t="s">
        <v>312</v>
      </c>
      <c r="B341" s="45">
        <v>52</v>
      </c>
      <c r="C341" s="45">
        <v>36</v>
      </c>
      <c r="D341" s="53">
        <v>0.69199999999999995</v>
      </c>
      <c r="E341" s="45">
        <v>52</v>
      </c>
      <c r="F341" s="45">
        <v>36</v>
      </c>
      <c r="G341" s="53">
        <v>0.69199999999999995</v>
      </c>
      <c r="H341" s="5"/>
      <c r="J341" s="5"/>
    </row>
    <row r="342" spans="1:10" x14ac:dyDescent="0.2">
      <c r="A342" s="45" t="s">
        <v>3357</v>
      </c>
      <c r="B342" s="45">
        <v>52</v>
      </c>
      <c r="C342" s="45">
        <v>0</v>
      </c>
      <c r="D342" s="45" t="s">
        <v>3340</v>
      </c>
      <c r="E342" s="45">
        <v>52</v>
      </c>
      <c r="F342" s="45">
        <v>0</v>
      </c>
      <c r="G342" s="45" t="s">
        <v>3340</v>
      </c>
      <c r="H342" s="5"/>
      <c r="J342" s="5"/>
    </row>
    <row r="343" spans="1:10" x14ac:dyDescent="0.2">
      <c r="A343" s="45" t="s">
        <v>529</v>
      </c>
      <c r="B343" s="45">
        <v>52</v>
      </c>
      <c r="C343" s="45">
        <v>36</v>
      </c>
      <c r="D343" s="53">
        <v>0.69199999999999995</v>
      </c>
      <c r="E343" s="45">
        <v>73</v>
      </c>
      <c r="F343" s="45">
        <v>61</v>
      </c>
      <c r="G343" s="53">
        <v>0.83599999999999997</v>
      </c>
      <c r="H343" s="5"/>
      <c r="J343" s="5"/>
    </row>
    <row r="344" spans="1:10" x14ac:dyDescent="0.2">
      <c r="A344" s="45" t="s">
        <v>358</v>
      </c>
      <c r="B344" s="45">
        <v>52</v>
      </c>
      <c r="C344" s="45">
        <v>27</v>
      </c>
      <c r="D344" s="53">
        <v>0.51900000000000002</v>
      </c>
      <c r="E344" s="45">
        <v>52</v>
      </c>
      <c r="F344" s="45">
        <v>27</v>
      </c>
      <c r="G344" s="53">
        <v>0.51900000000000002</v>
      </c>
      <c r="H344" s="5"/>
      <c r="J344" s="5"/>
    </row>
    <row r="345" spans="1:10" x14ac:dyDescent="0.2">
      <c r="A345" s="45" t="s">
        <v>3359</v>
      </c>
      <c r="B345" s="45">
        <v>52</v>
      </c>
      <c r="C345" s="45">
        <v>0</v>
      </c>
      <c r="D345" s="45" t="s">
        <v>3340</v>
      </c>
      <c r="E345" s="45">
        <v>52</v>
      </c>
      <c r="F345" s="45">
        <v>0</v>
      </c>
      <c r="G345" s="45" t="s">
        <v>3340</v>
      </c>
      <c r="H345" s="5"/>
      <c r="J345" s="5"/>
    </row>
    <row r="346" spans="1:10" x14ac:dyDescent="0.2">
      <c r="A346" s="45" t="s">
        <v>368</v>
      </c>
      <c r="B346" s="45">
        <v>52</v>
      </c>
      <c r="C346" s="45">
        <v>33</v>
      </c>
      <c r="D346" s="53">
        <v>0.63500000000000001</v>
      </c>
      <c r="E346" s="45">
        <v>70</v>
      </c>
      <c r="F346" s="45">
        <v>33</v>
      </c>
      <c r="G346" s="53">
        <v>0.47099999999999997</v>
      </c>
      <c r="H346" s="5"/>
      <c r="J346" s="5"/>
    </row>
    <row r="347" spans="1:10" x14ac:dyDescent="0.2">
      <c r="A347" s="45" t="s">
        <v>1494</v>
      </c>
      <c r="B347" s="45">
        <v>52</v>
      </c>
      <c r="C347" s="45">
        <v>45</v>
      </c>
      <c r="D347" s="53">
        <v>0.86499999999999999</v>
      </c>
      <c r="E347" s="45">
        <v>56</v>
      </c>
      <c r="F347" s="45">
        <v>53</v>
      </c>
      <c r="G347" s="53">
        <v>0.94599999999999995</v>
      </c>
      <c r="H347" s="5"/>
      <c r="J347" s="5"/>
    </row>
    <row r="348" spans="1:10" x14ac:dyDescent="0.2">
      <c r="A348" s="45" t="s">
        <v>3636</v>
      </c>
      <c r="B348" s="45">
        <v>51</v>
      </c>
      <c r="C348" s="45">
        <v>2</v>
      </c>
      <c r="D348" s="53">
        <v>3.9E-2</v>
      </c>
      <c r="E348" s="45">
        <v>51</v>
      </c>
      <c r="F348" s="45">
        <v>2</v>
      </c>
      <c r="G348" s="53">
        <v>3.9E-2</v>
      </c>
      <c r="H348" s="5"/>
      <c r="J348" s="5"/>
    </row>
    <row r="349" spans="1:10" x14ac:dyDescent="0.2">
      <c r="A349" s="45" t="s">
        <v>305</v>
      </c>
      <c r="B349" s="45">
        <v>51</v>
      </c>
      <c r="C349" s="45">
        <v>41</v>
      </c>
      <c r="D349" s="53">
        <v>0.80400000000000005</v>
      </c>
      <c r="E349" s="45">
        <v>51</v>
      </c>
      <c r="F349" s="45">
        <v>41</v>
      </c>
      <c r="G349" s="53">
        <v>0.80400000000000005</v>
      </c>
      <c r="H349" s="5"/>
      <c r="J349" s="5"/>
    </row>
    <row r="350" spans="1:10" x14ac:dyDescent="0.2">
      <c r="A350" s="45" t="s">
        <v>636</v>
      </c>
      <c r="B350" s="45">
        <v>51</v>
      </c>
      <c r="C350" s="45">
        <v>36</v>
      </c>
      <c r="D350" s="53">
        <v>0.70599999999999996</v>
      </c>
      <c r="E350" s="45">
        <v>51</v>
      </c>
      <c r="F350" s="45">
        <v>36</v>
      </c>
      <c r="G350" s="53">
        <v>0.70599999999999996</v>
      </c>
      <c r="H350" s="5"/>
      <c r="J350" s="5"/>
    </row>
    <row r="351" spans="1:10" x14ac:dyDescent="0.2">
      <c r="A351" s="45" t="s">
        <v>896</v>
      </c>
      <c r="B351" s="45">
        <v>51</v>
      </c>
      <c r="C351" s="45">
        <v>37</v>
      </c>
      <c r="D351" s="53">
        <v>0.72499999999999998</v>
      </c>
      <c r="E351" s="45">
        <v>70</v>
      </c>
      <c r="F351" s="45">
        <v>54</v>
      </c>
      <c r="G351" s="53">
        <v>0.77100000000000002</v>
      </c>
      <c r="H351" s="5"/>
      <c r="J351" s="5"/>
    </row>
    <row r="352" spans="1:10" x14ac:dyDescent="0.2">
      <c r="A352" s="45" t="s">
        <v>560</v>
      </c>
      <c r="B352" s="45">
        <v>51</v>
      </c>
      <c r="C352" s="45">
        <v>36</v>
      </c>
      <c r="D352" s="53">
        <v>0.70599999999999996</v>
      </c>
      <c r="E352" s="45">
        <v>58</v>
      </c>
      <c r="F352" s="45">
        <v>40</v>
      </c>
      <c r="G352" s="53">
        <v>0.69</v>
      </c>
      <c r="H352" s="5"/>
      <c r="J352" s="5"/>
    </row>
    <row r="353" spans="1:10" x14ac:dyDescent="0.2">
      <c r="A353" s="45" t="s">
        <v>1095</v>
      </c>
      <c r="B353" s="45">
        <v>51</v>
      </c>
      <c r="C353" s="45">
        <v>72</v>
      </c>
      <c r="D353" s="53">
        <v>1.4119999999999999</v>
      </c>
      <c r="E353" s="45">
        <v>51</v>
      </c>
      <c r="F353" s="45">
        <v>72</v>
      </c>
      <c r="G353" s="53">
        <v>1.4119999999999999</v>
      </c>
      <c r="H353" s="5"/>
      <c r="J353" s="5"/>
    </row>
    <row r="354" spans="1:10" x14ac:dyDescent="0.2">
      <c r="A354" s="45" t="s">
        <v>3637</v>
      </c>
      <c r="B354" s="45">
        <v>51</v>
      </c>
      <c r="C354" s="45">
        <v>50</v>
      </c>
      <c r="D354" s="53">
        <v>0.98</v>
      </c>
      <c r="E354" s="45">
        <v>53</v>
      </c>
      <c r="F354" s="45">
        <v>52</v>
      </c>
      <c r="G354" s="53">
        <v>0.98099999999999998</v>
      </c>
      <c r="H354" s="5"/>
      <c r="J354" s="5"/>
    </row>
    <row r="355" spans="1:10" x14ac:dyDescent="0.2">
      <c r="A355" s="45" t="s">
        <v>2519</v>
      </c>
      <c r="B355" s="45">
        <v>51</v>
      </c>
      <c r="C355" s="45">
        <v>0</v>
      </c>
      <c r="D355" s="45" t="s">
        <v>3340</v>
      </c>
      <c r="E355" s="45">
        <v>324</v>
      </c>
      <c r="F355" s="45">
        <v>0</v>
      </c>
      <c r="G355" s="45" t="s">
        <v>3340</v>
      </c>
      <c r="H355" s="5"/>
      <c r="J355" s="5"/>
    </row>
    <row r="356" spans="1:10" x14ac:dyDescent="0.2">
      <c r="A356" s="45" t="s">
        <v>1809</v>
      </c>
      <c r="B356" s="45">
        <v>51</v>
      </c>
      <c r="C356" s="45">
        <v>4</v>
      </c>
      <c r="D356" s="53">
        <v>7.8E-2</v>
      </c>
      <c r="E356" s="45">
        <v>358</v>
      </c>
      <c r="F356" s="45">
        <v>4</v>
      </c>
      <c r="G356" s="53">
        <v>1.0999999999999999E-2</v>
      </c>
      <c r="H356" s="5"/>
      <c r="J356" s="5"/>
    </row>
    <row r="357" spans="1:10" x14ac:dyDescent="0.2">
      <c r="A357" s="45" t="s">
        <v>2621</v>
      </c>
      <c r="B357" s="45">
        <v>50</v>
      </c>
      <c r="C357" s="45">
        <v>3</v>
      </c>
      <c r="D357" s="53">
        <v>0.06</v>
      </c>
      <c r="E357" s="45">
        <v>922</v>
      </c>
      <c r="F357" s="45">
        <v>3</v>
      </c>
      <c r="G357" s="53">
        <v>3.0000000000000001E-3</v>
      </c>
      <c r="H357" s="5"/>
      <c r="J357" s="5"/>
    </row>
    <row r="358" spans="1:10" x14ac:dyDescent="0.2">
      <c r="A358" s="45" t="s">
        <v>906</v>
      </c>
      <c r="B358" s="45">
        <v>50</v>
      </c>
      <c r="C358" s="45">
        <v>61</v>
      </c>
      <c r="D358" s="53">
        <v>1.22</v>
      </c>
      <c r="E358" s="45">
        <v>51</v>
      </c>
      <c r="F358" s="45">
        <v>62</v>
      </c>
      <c r="G358" s="53">
        <v>1.216</v>
      </c>
      <c r="H358" s="5"/>
      <c r="J358" s="5"/>
    </row>
    <row r="359" spans="1:10" x14ac:dyDescent="0.2">
      <c r="A359" s="45" t="s">
        <v>2064</v>
      </c>
      <c r="B359" s="45">
        <v>50</v>
      </c>
      <c r="C359" s="45">
        <v>53</v>
      </c>
      <c r="D359" s="53">
        <v>1.06</v>
      </c>
      <c r="E359" s="45">
        <v>57</v>
      </c>
      <c r="F359" s="45">
        <v>56</v>
      </c>
      <c r="G359" s="53">
        <v>0.98199999999999998</v>
      </c>
      <c r="H359" s="5"/>
      <c r="J359" s="5"/>
    </row>
    <row r="360" spans="1:10" x14ac:dyDescent="0.2">
      <c r="A360" s="45" t="s">
        <v>3638</v>
      </c>
      <c r="B360" s="45">
        <v>50</v>
      </c>
      <c r="C360" s="45">
        <v>0</v>
      </c>
      <c r="D360" s="45" t="s">
        <v>3340</v>
      </c>
      <c r="E360" s="45">
        <v>50</v>
      </c>
      <c r="F360" s="45">
        <v>0</v>
      </c>
      <c r="G360" s="45" t="s">
        <v>3340</v>
      </c>
      <c r="H360" s="5"/>
      <c r="J360" s="5"/>
    </row>
    <row r="361" spans="1:10" x14ac:dyDescent="0.2">
      <c r="A361" s="45" t="s">
        <v>147</v>
      </c>
      <c r="B361" s="45">
        <v>50</v>
      </c>
      <c r="C361" s="45">
        <v>20</v>
      </c>
      <c r="D361" s="53">
        <v>0.4</v>
      </c>
      <c r="E361" s="45">
        <v>71</v>
      </c>
      <c r="F361" s="45">
        <v>31</v>
      </c>
      <c r="G361" s="53">
        <v>0.437</v>
      </c>
      <c r="H361" s="5"/>
      <c r="J361" s="5"/>
    </row>
    <row r="362" spans="1:10" x14ac:dyDescent="0.2">
      <c r="A362" s="45" t="s">
        <v>3098</v>
      </c>
      <c r="B362" s="45">
        <v>50</v>
      </c>
      <c r="C362" s="45">
        <v>40</v>
      </c>
      <c r="D362" s="53">
        <v>0.8</v>
      </c>
      <c r="E362" s="45">
        <v>58</v>
      </c>
      <c r="F362" s="45">
        <v>50</v>
      </c>
      <c r="G362" s="53">
        <v>0.86199999999999999</v>
      </c>
      <c r="H362" s="5"/>
      <c r="J362" s="5"/>
    </row>
    <row r="363" spans="1:10" x14ac:dyDescent="0.2">
      <c r="A363" s="45" t="s">
        <v>2903</v>
      </c>
      <c r="B363" s="45">
        <v>49</v>
      </c>
      <c r="C363" s="45">
        <v>28</v>
      </c>
      <c r="D363" s="53">
        <v>0.57099999999999995</v>
      </c>
      <c r="E363" s="45">
        <v>49</v>
      </c>
      <c r="F363" s="45">
        <v>28</v>
      </c>
      <c r="G363" s="53">
        <v>0.57099999999999995</v>
      </c>
      <c r="H363" s="5"/>
      <c r="J363" s="5"/>
    </row>
    <row r="364" spans="1:10" x14ac:dyDescent="0.2">
      <c r="A364" s="45" t="s">
        <v>2665</v>
      </c>
      <c r="B364" s="45">
        <v>49</v>
      </c>
      <c r="C364" s="45">
        <v>20</v>
      </c>
      <c r="D364" s="53">
        <v>0.40799999999999997</v>
      </c>
      <c r="E364" s="45">
        <v>50</v>
      </c>
      <c r="F364" s="45">
        <v>20</v>
      </c>
      <c r="G364" s="53">
        <v>0.4</v>
      </c>
      <c r="H364" s="5"/>
      <c r="J364" s="5"/>
    </row>
    <row r="365" spans="1:10" x14ac:dyDescent="0.2">
      <c r="A365" s="45" t="s">
        <v>817</v>
      </c>
      <c r="B365" s="45">
        <v>49</v>
      </c>
      <c r="C365" s="45">
        <v>22</v>
      </c>
      <c r="D365" s="53">
        <v>0.44900000000000001</v>
      </c>
      <c r="E365" s="45">
        <v>49</v>
      </c>
      <c r="F365" s="45">
        <v>22</v>
      </c>
      <c r="G365" s="53">
        <v>0.44900000000000001</v>
      </c>
      <c r="H365" s="5"/>
      <c r="J365" s="5"/>
    </row>
    <row r="366" spans="1:10" x14ac:dyDescent="0.2">
      <c r="A366" s="45" t="s">
        <v>1574</v>
      </c>
      <c r="B366" s="45">
        <v>49</v>
      </c>
      <c r="C366" s="45">
        <v>19</v>
      </c>
      <c r="D366" s="53">
        <v>0.38800000000000001</v>
      </c>
      <c r="E366" s="45">
        <v>54</v>
      </c>
      <c r="F366" s="45">
        <v>19</v>
      </c>
      <c r="G366" s="53">
        <v>0.35199999999999998</v>
      </c>
      <c r="H366" s="5"/>
      <c r="J366" s="5"/>
    </row>
    <row r="367" spans="1:10" x14ac:dyDescent="0.2">
      <c r="A367" s="45" t="s">
        <v>3011</v>
      </c>
      <c r="B367" s="45">
        <v>49</v>
      </c>
      <c r="C367" s="45">
        <v>55</v>
      </c>
      <c r="D367" s="53">
        <v>1.1220000000000001</v>
      </c>
      <c r="E367" s="45">
        <v>49</v>
      </c>
      <c r="F367" s="45">
        <v>55</v>
      </c>
      <c r="G367" s="53">
        <v>1.1220000000000001</v>
      </c>
      <c r="H367" s="5"/>
      <c r="J367" s="5"/>
    </row>
    <row r="368" spans="1:10" x14ac:dyDescent="0.2">
      <c r="A368" s="45" t="s">
        <v>427</v>
      </c>
      <c r="B368" s="45">
        <v>49</v>
      </c>
      <c r="C368" s="45">
        <v>33</v>
      </c>
      <c r="D368" s="53">
        <v>0.67300000000000004</v>
      </c>
      <c r="E368" s="45">
        <v>362</v>
      </c>
      <c r="F368" s="45">
        <v>321</v>
      </c>
      <c r="G368" s="53">
        <v>0.88700000000000001</v>
      </c>
      <c r="H368" s="5"/>
      <c r="J368" s="5"/>
    </row>
    <row r="369" spans="1:10" x14ac:dyDescent="0.2">
      <c r="A369" s="45" t="s">
        <v>527</v>
      </c>
      <c r="B369" s="45">
        <v>49</v>
      </c>
      <c r="C369" s="45">
        <v>22</v>
      </c>
      <c r="D369" s="53">
        <v>0.44900000000000001</v>
      </c>
      <c r="E369" s="45">
        <v>55</v>
      </c>
      <c r="F369" s="45">
        <v>22</v>
      </c>
      <c r="G369" s="53">
        <v>0.4</v>
      </c>
      <c r="H369" s="5"/>
      <c r="J369" s="5"/>
    </row>
    <row r="370" spans="1:10" x14ac:dyDescent="0.2">
      <c r="A370" s="45" t="s">
        <v>3639</v>
      </c>
      <c r="B370" s="45">
        <v>49</v>
      </c>
      <c r="C370" s="45">
        <v>0</v>
      </c>
      <c r="D370" s="45" t="s">
        <v>3340</v>
      </c>
      <c r="E370" s="45">
        <v>49</v>
      </c>
      <c r="F370" s="45">
        <v>0</v>
      </c>
      <c r="G370" s="45" t="s">
        <v>3340</v>
      </c>
      <c r="H370" s="5"/>
      <c r="J370" s="5"/>
    </row>
    <row r="371" spans="1:10" x14ac:dyDescent="0.2">
      <c r="A371" s="45" t="s">
        <v>704</v>
      </c>
      <c r="B371" s="45">
        <v>49</v>
      </c>
      <c r="C371" s="45">
        <v>42</v>
      </c>
      <c r="D371" s="53">
        <v>0.85699999999999998</v>
      </c>
      <c r="E371" s="45">
        <v>50</v>
      </c>
      <c r="F371" s="45">
        <v>44</v>
      </c>
      <c r="G371" s="53">
        <v>0.88</v>
      </c>
      <c r="H371" s="5"/>
      <c r="J371" s="5"/>
    </row>
    <row r="372" spans="1:10" x14ac:dyDescent="0.2">
      <c r="A372" s="45" t="s">
        <v>671</v>
      </c>
      <c r="B372" s="45">
        <v>49</v>
      </c>
      <c r="C372" s="45">
        <v>14</v>
      </c>
      <c r="D372" s="53">
        <v>0.28599999999999998</v>
      </c>
      <c r="E372" s="45">
        <v>61</v>
      </c>
      <c r="F372" s="45">
        <v>16</v>
      </c>
      <c r="G372" s="53">
        <v>0.26200000000000001</v>
      </c>
      <c r="H372" s="5"/>
      <c r="J372" s="5"/>
    </row>
    <row r="373" spans="1:10" x14ac:dyDescent="0.2">
      <c r="A373" s="45" t="s">
        <v>3640</v>
      </c>
      <c r="B373" s="45">
        <v>48</v>
      </c>
      <c r="C373" s="45">
        <v>17</v>
      </c>
      <c r="D373" s="53">
        <v>0.35399999999999998</v>
      </c>
      <c r="E373" s="45">
        <v>48</v>
      </c>
      <c r="F373" s="45">
        <v>17</v>
      </c>
      <c r="G373" s="53">
        <v>0.35399999999999998</v>
      </c>
      <c r="H373" s="5"/>
      <c r="J373" s="5"/>
    </row>
    <row r="374" spans="1:10" x14ac:dyDescent="0.2">
      <c r="A374" s="45" t="s">
        <v>1434</v>
      </c>
      <c r="B374" s="45">
        <v>48</v>
      </c>
      <c r="C374" s="45">
        <v>19</v>
      </c>
      <c r="D374" s="53">
        <v>0.39600000000000002</v>
      </c>
      <c r="E374" s="45">
        <v>55</v>
      </c>
      <c r="F374" s="45">
        <v>23</v>
      </c>
      <c r="G374" s="53">
        <v>0.41799999999999998</v>
      </c>
      <c r="H374" s="5"/>
      <c r="J374" s="5"/>
    </row>
    <row r="375" spans="1:10" x14ac:dyDescent="0.2">
      <c r="A375" s="45" t="s">
        <v>3391</v>
      </c>
      <c r="B375" s="45">
        <v>48</v>
      </c>
      <c r="C375" s="45">
        <v>37</v>
      </c>
      <c r="D375" s="53">
        <v>0.77100000000000002</v>
      </c>
      <c r="E375" s="45">
        <v>48</v>
      </c>
      <c r="F375" s="45">
        <v>37</v>
      </c>
      <c r="G375" s="53">
        <v>0.77100000000000002</v>
      </c>
      <c r="H375" s="5"/>
      <c r="J375" s="5"/>
    </row>
    <row r="376" spans="1:10" x14ac:dyDescent="0.2">
      <c r="A376" s="45" t="s">
        <v>1774</v>
      </c>
      <c r="B376" s="45">
        <v>48</v>
      </c>
      <c r="C376" s="45">
        <v>0</v>
      </c>
      <c r="D376" s="45" t="s">
        <v>3340</v>
      </c>
      <c r="E376" s="45">
        <v>450</v>
      </c>
      <c r="F376" s="45">
        <v>0</v>
      </c>
      <c r="G376" s="45" t="s">
        <v>3340</v>
      </c>
      <c r="H376" s="5"/>
      <c r="J376" s="5"/>
    </row>
    <row r="377" spans="1:10" x14ac:dyDescent="0.2">
      <c r="A377" s="45" t="s">
        <v>1664</v>
      </c>
      <c r="B377" s="45">
        <v>48</v>
      </c>
      <c r="C377" s="45">
        <v>24</v>
      </c>
      <c r="D377" s="53">
        <v>0.5</v>
      </c>
      <c r="E377" s="45">
        <v>51</v>
      </c>
      <c r="F377" s="45">
        <v>27</v>
      </c>
      <c r="G377" s="53">
        <v>0.52900000000000003</v>
      </c>
      <c r="H377" s="5"/>
      <c r="J377" s="5"/>
    </row>
    <row r="378" spans="1:10" x14ac:dyDescent="0.2">
      <c r="A378" s="45" t="s">
        <v>3641</v>
      </c>
      <c r="B378" s="45">
        <v>48</v>
      </c>
      <c r="C378" s="45">
        <v>42</v>
      </c>
      <c r="D378" s="53">
        <v>0.875</v>
      </c>
      <c r="E378" s="45">
        <v>48</v>
      </c>
      <c r="F378" s="45">
        <v>42</v>
      </c>
      <c r="G378" s="53">
        <v>0.875</v>
      </c>
      <c r="H378" s="5"/>
      <c r="J378" s="5"/>
    </row>
    <row r="379" spans="1:10" x14ac:dyDescent="0.2">
      <c r="A379" s="45" t="s">
        <v>3642</v>
      </c>
      <c r="B379" s="45">
        <v>48</v>
      </c>
      <c r="C379" s="45">
        <v>0</v>
      </c>
      <c r="D379" s="45" t="s">
        <v>3340</v>
      </c>
      <c r="E379" s="45">
        <v>48</v>
      </c>
      <c r="F379" s="45">
        <v>0</v>
      </c>
      <c r="G379" s="45" t="s">
        <v>3340</v>
      </c>
      <c r="H379" s="5"/>
      <c r="J379" s="5"/>
    </row>
    <row r="380" spans="1:10" x14ac:dyDescent="0.2">
      <c r="A380" s="45" t="s">
        <v>2019</v>
      </c>
      <c r="B380" s="45">
        <v>48</v>
      </c>
      <c r="C380" s="45">
        <v>26</v>
      </c>
      <c r="D380" s="53">
        <v>0.54200000000000004</v>
      </c>
      <c r="E380" s="45">
        <v>50</v>
      </c>
      <c r="F380" s="45">
        <v>38</v>
      </c>
      <c r="G380" s="53">
        <v>0.76</v>
      </c>
      <c r="H380" s="5"/>
      <c r="J380" s="5"/>
    </row>
    <row r="381" spans="1:10" x14ac:dyDescent="0.2">
      <c r="A381" s="45" t="s">
        <v>662</v>
      </c>
      <c r="B381" s="45">
        <v>47</v>
      </c>
      <c r="C381" s="45">
        <v>53</v>
      </c>
      <c r="D381" s="53">
        <v>1.1279999999999999</v>
      </c>
      <c r="E381" s="45">
        <v>52</v>
      </c>
      <c r="F381" s="45">
        <v>69</v>
      </c>
      <c r="G381" s="53">
        <v>1.327</v>
      </c>
      <c r="H381" s="5"/>
      <c r="J381" s="5"/>
    </row>
    <row r="382" spans="1:10" x14ac:dyDescent="0.2">
      <c r="A382" s="45" t="s">
        <v>3643</v>
      </c>
      <c r="B382" s="45">
        <v>47</v>
      </c>
      <c r="C382" s="45">
        <v>24</v>
      </c>
      <c r="D382" s="53">
        <v>0.51100000000000001</v>
      </c>
      <c r="E382" s="45">
        <v>47</v>
      </c>
      <c r="F382" s="45">
        <v>24</v>
      </c>
      <c r="G382" s="53">
        <v>0.51100000000000001</v>
      </c>
      <c r="H382" s="5"/>
      <c r="J382" s="5"/>
    </row>
    <row r="383" spans="1:10" x14ac:dyDescent="0.2">
      <c r="A383" s="45" t="s">
        <v>737</v>
      </c>
      <c r="B383" s="45">
        <v>47</v>
      </c>
      <c r="C383" s="45">
        <v>17</v>
      </c>
      <c r="D383" s="53">
        <v>0.36199999999999999</v>
      </c>
      <c r="E383" s="45">
        <v>54</v>
      </c>
      <c r="F383" s="45">
        <v>23</v>
      </c>
      <c r="G383" s="53">
        <v>0.42599999999999999</v>
      </c>
      <c r="H383" s="5"/>
      <c r="J383" s="5"/>
    </row>
    <row r="384" spans="1:10" x14ac:dyDescent="0.2">
      <c r="A384" s="45" t="s">
        <v>197</v>
      </c>
      <c r="B384" s="45">
        <v>47</v>
      </c>
      <c r="C384" s="45">
        <v>49</v>
      </c>
      <c r="D384" s="53">
        <v>1.0429999999999999</v>
      </c>
      <c r="E384" s="45">
        <v>49</v>
      </c>
      <c r="F384" s="45">
        <v>49</v>
      </c>
      <c r="G384" s="53">
        <v>1</v>
      </c>
      <c r="H384" s="5"/>
      <c r="J384" s="5"/>
    </row>
    <row r="385" spans="1:10" x14ac:dyDescent="0.2">
      <c r="A385" s="45" t="s">
        <v>227</v>
      </c>
      <c r="B385" s="45">
        <v>47</v>
      </c>
      <c r="C385" s="45">
        <v>38</v>
      </c>
      <c r="D385" s="53">
        <v>0.80900000000000005</v>
      </c>
      <c r="E385" s="45">
        <v>47</v>
      </c>
      <c r="F385" s="45">
        <v>38</v>
      </c>
      <c r="G385" s="53">
        <v>0.80900000000000005</v>
      </c>
      <c r="H385" s="5"/>
      <c r="J385" s="5"/>
    </row>
    <row r="386" spans="1:10" x14ac:dyDescent="0.2">
      <c r="A386" s="45" t="s">
        <v>3644</v>
      </c>
      <c r="B386" s="45">
        <v>47</v>
      </c>
      <c r="C386" s="45">
        <v>0</v>
      </c>
      <c r="D386" s="45" t="s">
        <v>3340</v>
      </c>
      <c r="E386" s="45">
        <v>140</v>
      </c>
      <c r="F386" s="45">
        <v>0</v>
      </c>
      <c r="G386" s="45" t="s">
        <v>3340</v>
      </c>
      <c r="H386" s="5"/>
      <c r="J386" s="5"/>
    </row>
    <row r="387" spans="1:10" x14ac:dyDescent="0.2">
      <c r="A387" s="45" t="s">
        <v>455</v>
      </c>
      <c r="B387" s="45">
        <v>47</v>
      </c>
      <c r="C387" s="45">
        <v>21</v>
      </c>
      <c r="D387" s="53">
        <v>0.44700000000000001</v>
      </c>
      <c r="E387" s="45">
        <v>47</v>
      </c>
      <c r="F387" s="45">
        <v>21</v>
      </c>
      <c r="G387" s="53">
        <v>0.44700000000000001</v>
      </c>
      <c r="H387" s="5"/>
      <c r="J387" s="5"/>
    </row>
    <row r="388" spans="1:10" x14ac:dyDescent="0.2">
      <c r="A388" s="45" t="s">
        <v>3645</v>
      </c>
      <c r="B388" s="45">
        <v>47</v>
      </c>
      <c r="C388" s="45">
        <v>51</v>
      </c>
      <c r="D388" s="53">
        <v>1.085</v>
      </c>
      <c r="E388" s="45">
        <v>47</v>
      </c>
      <c r="F388" s="45">
        <v>51</v>
      </c>
      <c r="G388" s="53">
        <v>1.085</v>
      </c>
      <c r="H388" s="5"/>
      <c r="J388" s="5"/>
    </row>
    <row r="389" spans="1:10" x14ac:dyDescent="0.2">
      <c r="A389" s="45" t="s">
        <v>143</v>
      </c>
      <c r="B389" s="45">
        <v>47</v>
      </c>
      <c r="C389" s="45">
        <v>49</v>
      </c>
      <c r="D389" s="53">
        <v>1.0429999999999999</v>
      </c>
      <c r="E389" s="45">
        <v>49</v>
      </c>
      <c r="F389" s="45">
        <v>52</v>
      </c>
      <c r="G389" s="53">
        <v>1.0609999999999999</v>
      </c>
      <c r="H389" s="5"/>
      <c r="J389" s="5"/>
    </row>
    <row r="390" spans="1:10" x14ac:dyDescent="0.2">
      <c r="A390" s="45" t="s">
        <v>1507</v>
      </c>
      <c r="B390" s="45">
        <v>47</v>
      </c>
      <c r="C390" s="45">
        <v>1</v>
      </c>
      <c r="D390" s="53">
        <v>2.1000000000000001E-2</v>
      </c>
      <c r="E390" s="45">
        <v>72</v>
      </c>
      <c r="F390" s="45">
        <v>1</v>
      </c>
      <c r="G390" s="53">
        <v>1.4E-2</v>
      </c>
      <c r="H390" s="5"/>
      <c r="J390" s="5"/>
    </row>
    <row r="391" spans="1:10" x14ac:dyDescent="0.2">
      <c r="A391" s="45" t="s">
        <v>532</v>
      </c>
      <c r="B391" s="45">
        <v>46</v>
      </c>
      <c r="C391" s="45">
        <v>35</v>
      </c>
      <c r="D391" s="53">
        <v>0.76100000000000001</v>
      </c>
      <c r="E391" s="45">
        <v>52</v>
      </c>
      <c r="F391" s="45">
        <v>40</v>
      </c>
      <c r="G391" s="53">
        <v>0.76900000000000002</v>
      </c>
      <c r="H391" s="5"/>
      <c r="J391" s="5"/>
    </row>
    <row r="392" spans="1:10" x14ac:dyDescent="0.2">
      <c r="A392" s="45" t="s">
        <v>408</v>
      </c>
      <c r="B392" s="45">
        <v>46</v>
      </c>
      <c r="C392" s="45">
        <v>23</v>
      </c>
      <c r="D392" s="53">
        <v>0.5</v>
      </c>
      <c r="E392" s="45">
        <v>49</v>
      </c>
      <c r="F392" s="45">
        <v>23</v>
      </c>
      <c r="G392" s="53">
        <v>0.46899999999999997</v>
      </c>
      <c r="H392" s="5"/>
      <c r="J392" s="5"/>
    </row>
    <row r="393" spans="1:10" x14ac:dyDescent="0.2">
      <c r="A393" s="45" t="s">
        <v>950</v>
      </c>
      <c r="B393" s="45">
        <v>46</v>
      </c>
      <c r="C393" s="45">
        <v>21</v>
      </c>
      <c r="D393" s="53">
        <v>0.45700000000000002</v>
      </c>
      <c r="E393" s="45">
        <v>59</v>
      </c>
      <c r="F393" s="45">
        <v>21</v>
      </c>
      <c r="G393" s="53">
        <v>0.35599999999999998</v>
      </c>
      <c r="H393" s="5"/>
      <c r="J393" s="5"/>
    </row>
    <row r="394" spans="1:10" x14ac:dyDescent="0.2">
      <c r="A394" s="45" t="s">
        <v>1472</v>
      </c>
      <c r="B394" s="45">
        <v>46</v>
      </c>
      <c r="C394" s="45">
        <v>37</v>
      </c>
      <c r="D394" s="53">
        <v>0.80400000000000005</v>
      </c>
      <c r="E394" s="45">
        <v>47</v>
      </c>
      <c r="F394" s="45">
        <v>37</v>
      </c>
      <c r="G394" s="53">
        <v>0.78700000000000003</v>
      </c>
      <c r="H394" s="5"/>
      <c r="J394" s="5"/>
    </row>
    <row r="395" spans="1:10" x14ac:dyDescent="0.2">
      <c r="A395" s="45" t="s">
        <v>2775</v>
      </c>
      <c r="B395" s="45">
        <v>46</v>
      </c>
      <c r="C395" s="45">
        <v>10</v>
      </c>
      <c r="D395" s="53">
        <v>0.217</v>
      </c>
      <c r="E395" s="45">
        <v>46</v>
      </c>
      <c r="F395" s="45">
        <v>10</v>
      </c>
      <c r="G395" s="53">
        <v>0.217</v>
      </c>
      <c r="H395" s="5"/>
      <c r="J395" s="5"/>
    </row>
    <row r="396" spans="1:10" x14ac:dyDescent="0.2">
      <c r="A396" s="45" t="s">
        <v>595</v>
      </c>
      <c r="B396" s="45">
        <v>45</v>
      </c>
      <c r="C396" s="45">
        <v>35</v>
      </c>
      <c r="D396" s="53">
        <v>0.77800000000000002</v>
      </c>
      <c r="E396" s="45">
        <v>67</v>
      </c>
      <c r="F396" s="45">
        <v>46</v>
      </c>
      <c r="G396" s="53">
        <v>0.68700000000000006</v>
      </c>
      <c r="H396" s="5"/>
      <c r="J396" s="5"/>
    </row>
    <row r="397" spans="1:10" x14ac:dyDescent="0.2">
      <c r="A397" s="45" t="s">
        <v>217</v>
      </c>
      <c r="B397" s="45">
        <v>45</v>
      </c>
      <c r="C397" s="45">
        <v>33</v>
      </c>
      <c r="D397" s="53">
        <v>0.73299999999999998</v>
      </c>
      <c r="E397" s="45">
        <v>45</v>
      </c>
      <c r="F397" s="45">
        <v>33</v>
      </c>
      <c r="G397" s="53">
        <v>0.73299999999999998</v>
      </c>
      <c r="H397" s="5"/>
      <c r="J397" s="5"/>
    </row>
    <row r="398" spans="1:10" x14ac:dyDescent="0.2">
      <c r="A398" s="45" t="s">
        <v>668</v>
      </c>
      <c r="B398" s="45">
        <v>45</v>
      </c>
      <c r="C398" s="45">
        <v>10</v>
      </c>
      <c r="D398" s="53">
        <v>0.222</v>
      </c>
      <c r="E398" s="45">
        <v>47</v>
      </c>
      <c r="F398" s="45">
        <v>10</v>
      </c>
      <c r="G398" s="53">
        <v>0.21299999999999999</v>
      </c>
      <c r="H398" s="5"/>
      <c r="J398" s="5"/>
    </row>
    <row r="399" spans="1:10" x14ac:dyDescent="0.2">
      <c r="A399" s="45" t="s">
        <v>331</v>
      </c>
      <c r="B399" s="45">
        <v>45</v>
      </c>
      <c r="C399" s="45">
        <v>29</v>
      </c>
      <c r="D399" s="53">
        <v>0.64400000000000002</v>
      </c>
      <c r="E399" s="45">
        <v>62</v>
      </c>
      <c r="F399" s="45">
        <v>30</v>
      </c>
      <c r="G399" s="53">
        <v>0.48399999999999999</v>
      </c>
      <c r="H399" s="5"/>
      <c r="J399" s="5"/>
    </row>
    <row r="400" spans="1:10" x14ac:dyDescent="0.2">
      <c r="A400" s="45" t="s">
        <v>511</v>
      </c>
      <c r="B400" s="45">
        <v>45</v>
      </c>
      <c r="C400" s="45">
        <v>42</v>
      </c>
      <c r="D400" s="53">
        <v>0.93300000000000005</v>
      </c>
      <c r="E400" s="45">
        <v>84</v>
      </c>
      <c r="F400" s="45">
        <v>60</v>
      </c>
      <c r="G400" s="53">
        <v>0.71399999999999997</v>
      </c>
      <c r="H400" s="5"/>
      <c r="J400" s="5"/>
    </row>
    <row r="401" spans="1:10" x14ac:dyDescent="0.2">
      <c r="A401" s="45" t="s">
        <v>3646</v>
      </c>
      <c r="B401" s="45">
        <v>45</v>
      </c>
      <c r="C401" s="45">
        <v>12</v>
      </c>
      <c r="D401" s="53">
        <v>0.26700000000000002</v>
      </c>
      <c r="E401" s="45">
        <v>46</v>
      </c>
      <c r="F401" s="45">
        <v>12</v>
      </c>
      <c r="G401" s="53">
        <v>0.26100000000000001</v>
      </c>
      <c r="H401" s="5"/>
      <c r="J401" s="5"/>
    </row>
    <row r="402" spans="1:10" x14ac:dyDescent="0.2">
      <c r="A402" s="45" t="s">
        <v>343</v>
      </c>
      <c r="B402" s="45">
        <v>45</v>
      </c>
      <c r="C402" s="45">
        <v>40</v>
      </c>
      <c r="D402" s="53">
        <v>0.88900000000000001</v>
      </c>
      <c r="E402" s="45">
        <v>45</v>
      </c>
      <c r="F402" s="45">
        <v>40</v>
      </c>
      <c r="G402" s="53">
        <v>0.88900000000000001</v>
      </c>
      <c r="H402" s="5"/>
      <c r="J402" s="5"/>
    </row>
    <row r="403" spans="1:10" x14ac:dyDescent="0.2">
      <c r="A403" s="45" t="s">
        <v>746</v>
      </c>
      <c r="B403" s="45">
        <v>45</v>
      </c>
      <c r="C403" s="45">
        <v>10</v>
      </c>
      <c r="D403" s="53">
        <v>0.222</v>
      </c>
      <c r="E403" s="45">
        <v>295</v>
      </c>
      <c r="F403" s="45">
        <v>10</v>
      </c>
      <c r="G403" s="53">
        <v>3.4000000000000002E-2</v>
      </c>
      <c r="H403" s="5"/>
      <c r="J403" s="5"/>
    </row>
    <row r="404" spans="1:10" x14ac:dyDescent="0.2">
      <c r="A404" s="45" t="s">
        <v>3647</v>
      </c>
      <c r="B404" s="45">
        <v>45</v>
      </c>
      <c r="C404" s="45">
        <v>9</v>
      </c>
      <c r="D404" s="53">
        <v>0.2</v>
      </c>
      <c r="E404" s="45">
        <v>45</v>
      </c>
      <c r="F404" s="45">
        <v>9</v>
      </c>
      <c r="G404" s="53">
        <v>0.2</v>
      </c>
      <c r="H404" s="5"/>
      <c r="J404" s="5"/>
    </row>
    <row r="405" spans="1:10" x14ac:dyDescent="0.2">
      <c r="A405" s="45" t="s">
        <v>3648</v>
      </c>
      <c r="B405" s="45">
        <v>45</v>
      </c>
      <c r="C405" s="45">
        <v>51</v>
      </c>
      <c r="D405" s="53">
        <v>1.133</v>
      </c>
      <c r="E405" s="45">
        <v>45</v>
      </c>
      <c r="F405" s="45">
        <v>51</v>
      </c>
      <c r="G405" s="53">
        <v>1.133</v>
      </c>
      <c r="H405" s="5"/>
      <c r="J405" s="5"/>
    </row>
    <row r="406" spans="1:10" x14ac:dyDescent="0.2">
      <c r="A406" s="16" t="s">
        <v>1188</v>
      </c>
      <c r="B406" s="45">
        <v>45</v>
      </c>
      <c r="C406" s="45">
        <v>24</v>
      </c>
      <c r="D406" s="53">
        <v>0.53300000000000003</v>
      </c>
      <c r="E406" s="45">
        <v>45</v>
      </c>
      <c r="F406" s="45">
        <v>24</v>
      </c>
      <c r="G406" s="53">
        <v>0.53300000000000003</v>
      </c>
      <c r="H406" s="5"/>
      <c r="J406" s="5"/>
    </row>
    <row r="407" spans="1:10" x14ac:dyDescent="0.2">
      <c r="A407" s="45" t="s">
        <v>3389</v>
      </c>
      <c r="B407" s="45">
        <v>45</v>
      </c>
      <c r="C407" s="45">
        <v>33</v>
      </c>
      <c r="D407" s="53">
        <v>0.73299999999999998</v>
      </c>
      <c r="E407" s="45">
        <v>45</v>
      </c>
      <c r="F407" s="45">
        <v>33</v>
      </c>
      <c r="G407" s="53">
        <v>0.73299999999999998</v>
      </c>
      <c r="H407" s="5"/>
      <c r="J407" s="5"/>
    </row>
    <row r="408" spans="1:10" x14ac:dyDescent="0.2">
      <c r="A408" s="45" t="s">
        <v>524</v>
      </c>
      <c r="B408" s="45">
        <v>45</v>
      </c>
      <c r="C408" s="45">
        <v>26</v>
      </c>
      <c r="D408" s="53">
        <v>0.57799999999999996</v>
      </c>
      <c r="E408" s="45">
        <v>53</v>
      </c>
      <c r="F408" s="45">
        <v>28</v>
      </c>
      <c r="G408" s="53">
        <v>0.52800000000000002</v>
      </c>
      <c r="H408" s="5"/>
      <c r="J408" s="5"/>
    </row>
    <row r="409" spans="1:10" x14ac:dyDescent="0.2">
      <c r="A409" s="45" t="s">
        <v>267</v>
      </c>
      <c r="B409" s="45">
        <v>45</v>
      </c>
      <c r="C409" s="45">
        <v>44</v>
      </c>
      <c r="D409" s="53">
        <v>0.97799999999999998</v>
      </c>
      <c r="E409" s="45">
        <v>99</v>
      </c>
      <c r="F409" s="45">
        <v>44</v>
      </c>
      <c r="G409" s="53">
        <v>0.44400000000000001</v>
      </c>
      <c r="H409" s="5"/>
      <c r="J409" s="5"/>
    </row>
    <row r="410" spans="1:10" x14ac:dyDescent="0.2">
      <c r="A410" s="45" t="s">
        <v>624</v>
      </c>
      <c r="B410" s="45">
        <v>45</v>
      </c>
      <c r="C410" s="45">
        <v>29</v>
      </c>
      <c r="D410" s="53">
        <v>0.64400000000000002</v>
      </c>
      <c r="E410" s="45">
        <v>45</v>
      </c>
      <c r="F410" s="45">
        <v>29</v>
      </c>
      <c r="G410" s="53">
        <v>0.64400000000000002</v>
      </c>
      <c r="H410" s="5"/>
      <c r="J410" s="5"/>
    </row>
    <row r="411" spans="1:10" x14ac:dyDescent="0.2">
      <c r="A411" s="45" t="s">
        <v>420</v>
      </c>
      <c r="B411" s="45">
        <v>45</v>
      </c>
      <c r="C411" s="45">
        <v>23</v>
      </c>
      <c r="D411" s="53">
        <v>0.51100000000000001</v>
      </c>
      <c r="E411" s="45">
        <v>90</v>
      </c>
      <c r="F411" s="45">
        <v>24</v>
      </c>
      <c r="G411" s="53">
        <v>0.26700000000000002</v>
      </c>
      <c r="H411" s="5"/>
      <c r="J411" s="5"/>
    </row>
    <row r="412" spans="1:10" x14ac:dyDescent="0.2">
      <c r="A412" s="45" t="s">
        <v>901</v>
      </c>
      <c r="B412" s="45">
        <v>45</v>
      </c>
      <c r="C412" s="45">
        <v>43</v>
      </c>
      <c r="D412" s="53">
        <v>0.95599999999999996</v>
      </c>
      <c r="E412" s="45">
        <v>45</v>
      </c>
      <c r="F412" s="45">
        <v>43</v>
      </c>
      <c r="G412" s="53">
        <v>0.95599999999999996</v>
      </c>
      <c r="H412" s="5"/>
      <c r="J412" s="5"/>
    </row>
    <row r="413" spans="1:10" x14ac:dyDescent="0.2">
      <c r="A413" s="45" t="s">
        <v>1668</v>
      </c>
      <c r="B413" s="45">
        <v>44</v>
      </c>
      <c r="C413" s="45">
        <v>41</v>
      </c>
      <c r="D413" s="53">
        <v>0.93200000000000005</v>
      </c>
      <c r="E413" s="45">
        <v>46</v>
      </c>
      <c r="F413" s="45">
        <v>43</v>
      </c>
      <c r="G413" s="53">
        <v>0.93500000000000005</v>
      </c>
      <c r="H413" s="5"/>
      <c r="J413" s="5"/>
    </row>
    <row r="414" spans="1:10" x14ac:dyDescent="0.2">
      <c r="A414" s="45" t="s">
        <v>1172</v>
      </c>
      <c r="B414" s="45">
        <v>44</v>
      </c>
      <c r="C414" s="45">
        <v>25</v>
      </c>
      <c r="D414" s="53">
        <v>0.56799999999999995</v>
      </c>
      <c r="E414" s="45">
        <v>51</v>
      </c>
      <c r="F414" s="45">
        <v>30</v>
      </c>
      <c r="G414" s="53">
        <v>0.58799999999999997</v>
      </c>
      <c r="H414" s="5"/>
      <c r="J414" s="5"/>
    </row>
    <row r="415" spans="1:10" x14ac:dyDescent="0.2">
      <c r="A415" s="45" t="s">
        <v>89</v>
      </c>
      <c r="B415" s="45">
        <v>44</v>
      </c>
      <c r="C415" s="45">
        <v>56</v>
      </c>
      <c r="D415" s="53">
        <v>1.2729999999999999</v>
      </c>
      <c r="E415" s="45">
        <v>44</v>
      </c>
      <c r="F415" s="45">
        <v>56</v>
      </c>
      <c r="G415" s="53">
        <v>1.2729999999999999</v>
      </c>
      <c r="H415" s="5"/>
      <c r="J415" s="5"/>
    </row>
    <row r="416" spans="1:10" x14ac:dyDescent="0.2">
      <c r="A416" s="45" t="s">
        <v>1066</v>
      </c>
      <c r="B416" s="45">
        <v>44</v>
      </c>
      <c r="C416" s="45">
        <v>15</v>
      </c>
      <c r="D416" s="53">
        <v>0.34100000000000003</v>
      </c>
      <c r="E416" s="45">
        <v>195</v>
      </c>
      <c r="F416" s="45">
        <v>23</v>
      </c>
      <c r="G416" s="53">
        <v>0.11799999999999999</v>
      </c>
      <c r="H416" s="5"/>
      <c r="J416" s="5"/>
    </row>
    <row r="417" spans="1:10" x14ac:dyDescent="0.2">
      <c r="A417" s="45" t="s">
        <v>3649</v>
      </c>
      <c r="B417" s="45">
        <v>44</v>
      </c>
      <c r="C417" s="45">
        <v>57</v>
      </c>
      <c r="D417" s="53">
        <v>1.2949999999999999</v>
      </c>
      <c r="E417" s="45">
        <v>44</v>
      </c>
      <c r="F417" s="45">
        <v>57</v>
      </c>
      <c r="G417" s="53">
        <v>1.2949999999999999</v>
      </c>
      <c r="H417" s="5"/>
      <c r="J417" s="5"/>
    </row>
    <row r="418" spans="1:10" x14ac:dyDescent="0.2">
      <c r="A418" s="45" t="s">
        <v>649</v>
      </c>
      <c r="B418" s="45">
        <v>44</v>
      </c>
      <c r="C418" s="45">
        <v>29</v>
      </c>
      <c r="D418" s="53">
        <v>0.65900000000000003</v>
      </c>
      <c r="E418" s="45">
        <v>46</v>
      </c>
      <c r="F418" s="45">
        <v>33</v>
      </c>
      <c r="G418" s="53">
        <v>0.71699999999999997</v>
      </c>
      <c r="H418" s="5"/>
      <c r="J418" s="5"/>
    </row>
    <row r="419" spans="1:10" x14ac:dyDescent="0.2">
      <c r="A419" s="45" t="s">
        <v>622</v>
      </c>
      <c r="B419" s="45">
        <v>44</v>
      </c>
      <c r="C419" s="45">
        <v>40</v>
      </c>
      <c r="D419" s="53">
        <v>0.90900000000000003</v>
      </c>
      <c r="E419" s="45">
        <v>44</v>
      </c>
      <c r="F419" s="45">
        <v>40</v>
      </c>
      <c r="G419" s="53">
        <v>0.90900000000000003</v>
      </c>
      <c r="H419" s="5"/>
      <c r="J419" s="5"/>
    </row>
    <row r="420" spans="1:10" x14ac:dyDescent="0.2">
      <c r="A420" s="45" t="s">
        <v>2964</v>
      </c>
      <c r="B420" s="45">
        <v>44</v>
      </c>
      <c r="C420" s="45">
        <v>2</v>
      </c>
      <c r="D420" s="53">
        <v>4.4999999999999998E-2</v>
      </c>
      <c r="E420" s="45">
        <v>223</v>
      </c>
      <c r="F420" s="45">
        <v>2</v>
      </c>
      <c r="G420" s="53">
        <v>8.9999999999999993E-3</v>
      </c>
      <c r="H420" s="5"/>
      <c r="J420" s="5"/>
    </row>
    <row r="421" spans="1:10" x14ac:dyDescent="0.2">
      <c r="A421" s="45" t="s">
        <v>192</v>
      </c>
      <c r="B421" s="45">
        <v>44</v>
      </c>
      <c r="C421" s="45">
        <v>53</v>
      </c>
      <c r="D421" s="53">
        <v>1.2050000000000001</v>
      </c>
      <c r="E421" s="45">
        <v>58</v>
      </c>
      <c r="F421" s="45">
        <v>53</v>
      </c>
      <c r="G421" s="53">
        <v>0.91400000000000003</v>
      </c>
      <c r="H421" s="5"/>
      <c r="J421" s="5"/>
    </row>
    <row r="422" spans="1:10" x14ac:dyDescent="0.2">
      <c r="A422" s="45" t="s">
        <v>661</v>
      </c>
      <c r="B422" s="45">
        <v>44</v>
      </c>
      <c r="C422" s="45">
        <v>61</v>
      </c>
      <c r="D422" s="53">
        <v>1.3859999999999999</v>
      </c>
      <c r="E422" s="45">
        <v>593</v>
      </c>
      <c r="F422" s="45">
        <v>61</v>
      </c>
      <c r="G422" s="53">
        <v>0.10299999999999999</v>
      </c>
      <c r="H422" s="5"/>
      <c r="J422" s="5"/>
    </row>
    <row r="423" spans="1:10" x14ac:dyDescent="0.2">
      <c r="A423" s="45" t="s">
        <v>196</v>
      </c>
      <c r="B423" s="45">
        <v>44</v>
      </c>
      <c r="C423" s="45">
        <v>18</v>
      </c>
      <c r="D423" s="53">
        <v>0.40899999999999997</v>
      </c>
      <c r="E423" s="45">
        <v>118</v>
      </c>
      <c r="F423" s="45">
        <v>22</v>
      </c>
      <c r="G423" s="53">
        <v>0.186</v>
      </c>
      <c r="H423" s="5"/>
      <c r="J423" s="5"/>
    </row>
    <row r="424" spans="1:10" x14ac:dyDescent="0.2">
      <c r="A424" s="45" t="s">
        <v>3650</v>
      </c>
      <c r="B424" s="45">
        <v>44</v>
      </c>
      <c r="C424" s="45">
        <v>59</v>
      </c>
      <c r="D424" s="53">
        <v>1.341</v>
      </c>
      <c r="E424" s="45">
        <v>67</v>
      </c>
      <c r="F424" s="45">
        <v>83</v>
      </c>
      <c r="G424" s="53">
        <v>1.2390000000000001</v>
      </c>
      <c r="H424" s="5"/>
      <c r="J424" s="5"/>
    </row>
    <row r="425" spans="1:10" x14ac:dyDescent="0.2">
      <c r="A425" s="45" t="s">
        <v>229</v>
      </c>
      <c r="B425" s="45">
        <v>44</v>
      </c>
      <c r="C425" s="45">
        <v>51</v>
      </c>
      <c r="D425" s="53">
        <v>1.159</v>
      </c>
      <c r="E425" s="45">
        <v>49</v>
      </c>
      <c r="F425" s="45">
        <v>56</v>
      </c>
      <c r="G425" s="53">
        <v>1.143</v>
      </c>
      <c r="H425" s="5"/>
      <c r="J425" s="5"/>
    </row>
    <row r="426" spans="1:10" x14ac:dyDescent="0.2">
      <c r="A426" s="45" t="s">
        <v>1903</v>
      </c>
      <c r="B426" s="45">
        <v>44</v>
      </c>
      <c r="C426" s="45">
        <v>44</v>
      </c>
      <c r="D426" s="53">
        <v>1</v>
      </c>
      <c r="E426" s="45">
        <v>44</v>
      </c>
      <c r="F426" s="45">
        <v>44</v>
      </c>
      <c r="G426" s="53">
        <v>1</v>
      </c>
      <c r="H426" s="5"/>
      <c r="J426" s="5"/>
    </row>
    <row r="427" spans="1:10" x14ac:dyDescent="0.2">
      <c r="A427" s="45" t="s">
        <v>3651</v>
      </c>
      <c r="B427" s="45">
        <v>43</v>
      </c>
      <c r="C427" s="45">
        <v>31</v>
      </c>
      <c r="D427" s="53">
        <v>0.72099999999999997</v>
      </c>
      <c r="E427" s="45">
        <v>55</v>
      </c>
      <c r="F427" s="45">
        <v>41</v>
      </c>
      <c r="G427" s="53">
        <v>0.745</v>
      </c>
      <c r="H427" s="5"/>
      <c r="J427" s="5"/>
    </row>
    <row r="428" spans="1:10" x14ac:dyDescent="0.2">
      <c r="A428" s="45" t="s">
        <v>3584</v>
      </c>
      <c r="B428" s="45">
        <v>43</v>
      </c>
      <c r="C428" s="45">
        <v>48</v>
      </c>
      <c r="D428" s="53">
        <v>1.1160000000000001</v>
      </c>
      <c r="E428" s="45">
        <v>43</v>
      </c>
      <c r="F428" s="45">
        <v>48</v>
      </c>
      <c r="G428" s="53">
        <v>1.1160000000000001</v>
      </c>
      <c r="H428" s="5"/>
      <c r="J428" s="5"/>
    </row>
    <row r="429" spans="1:10" x14ac:dyDescent="0.2">
      <c r="A429" s="45" t="s">
        <v>3652</v>
      </c>
      <c r="B429" s="45">
        <v>43</v>
      </c>
      <c r="C429" s="45">
        <v>39</v>
      </c>
      <c r="D429" s="53">
        <v>0.90700000000000003</v>
      </c>
      <c r="E429" s="45">
        <v>43</v>
      </c>
      <c r="F429" s="45">
        <v>39</v>
      </c>
      <c r="G429" s="53">
        <v>0.90700000000000003</v>
      </c>
      <c r="H429" s="5"/>
      <c r="J429" s="5"/>
    </row>
    <row r="430" spans="1:10" x14ac:dyDescent="0.2">
      <c r="A430" s="45" t="s">
        <v>1843</v>
      </c>
      <c r="B430" s="45">
        <v>43</v>
      </c>
      <c r="C430" s="45">
        <v>45</v>
      </c>
      <c r="D430" s="53">
        <v>1.0469999999999999</v>
      </c>
      <c r="E430" s="45">
        <v>51</v>
      </c>
      <c r="F430" s="45">
        <v>53</v>
      </c>
      <c r="G430" s="53">
        <v>1.0389999999999999</v>
      </c>
      <c r="H430" s="5"/>
      <c r="J430" s="5"/>
    </row>
    <row r="431" spans="1:10" x14ac:dyDescent="0.2">
      <c r="A431" s="45" t="s">
        <v>811</v>
      </c>
      <c r="B431" s="45">
        <v>43</v>
      </c>
      <c r="C431" s="45">
        <v>43</v>
      </c>
      <c r="D431" s="53">
        <v>1</v>
      </c>
      <c r="E431" s="45">
        <v>44</v>
      </c>
      <c r="F431" s="45">
        <v>44</v>
      </c>
      <c r="G431" s="53">
        <v>1</v>
      </c>
      <c r="H431" s="5"/>
      <c r="J431" s="5"/>
    </row>
    <row r="432" spans="1:10" x14ac:dyDescent="0.2">
      <c r="A432" s="45" t="s">
        <v>3653</v>
      </c>
      <c r="B432" s="45">
        <v>43</v>
      </c>
      <c r="C432" s="45">
        <v>30</v>
      </c>
      <c r="D432" s="53">
        <v>0.69799999999999995</v>
      </c>
      <c r="E432" s="45">
        <v>43</v>
      </c>
      <c r="F432" s="45">
        <v>30</v>
      </c>
      <c r="G432" s="53">
        <v>0.69799999999999995</v>
      </c>
      <c r="H432" s="5"/>
      <c r="J432" s="5"/>
    </row>
    <row r="433" spans="1:10" x14ac:dyDescent="0.2">
      <c r="A433" s="45" t="s">
        <v>3654</v>
      </c>
      <c r="B433" s="45">
        <v>43</v>
      </c>
      <c r="C433" s="45">
        <v>3</v>
      </c>
      <c r="D433" s="53">
        <v>7.0000000000000007E-2</v>
      </c>
      <c r="E433" s="45">
        <v>44</v>
      </c>
      <c r="F433" s="45">
        <v>5</v>
      </c>
      <c r="G433" s="53">
        <v>0.114</v>
      </c>
      <c r="H433" s="5"/>
      <c r="J433" s="5"/>
    </row>
    <row r="434" spans="1:10" x14ac:dyDescent="0.2">
      <c r="A434" s="45" t="s">
        <v>1950</v>
      </c>
      <c r="B434" s="45">
        <v>43</v>
      </c>
      <c r="C434" s="45">
        <v>45</v>
      </c>
      <c r="D434" s="53">
        <v>1.0469999999999999</v>
      </c>
      <c r="E434" s="45">
        <v>44</v>
      </c>
      <c r="F434" s="45">
        <v>46</v>
      </c>
      <c r="G434" s="53">
        <v>1.0449999999999999</v>
      </c>
      <c r="H434" s="5"/>
      <c r="J434" s="5"/>
    </row>
    <row r="435" spans="1:10" x14ac:dyDescent="0.2">
      <c r="A435" s="45" t="s">
        <v>3655</v>
      </c>
      <c r="B435" s="45">
        <v>43</v>
      </c>
      <c r="C435" s="45">
        <v>40</v>
      </c>
      <c r="D435" s="53">
        <v>0.93</v>
      </c>
      <c r="E435" s="45">
        <v>43</v>
      </c>
      <c r="F435" s="45">
        <v>40</v>
      </c>
      <c r="G435" s="53">
        <v>0.93</v>
      </c>
      <c r="H435" s="5"/>
      <c r="J435" s="5"/>
    </row>
    <row r="436" spans="1:10" x14ac:dyDescent="0.2">
      <c r="A436" s="45" t="s">
        <v>3656</v>
      </c>
      <c r="B436" s="45">
        <v>43</v>
      </c>
      <c r="C436" s="45">
        <v>1</v>
      </c>
      <c r="D436" s="53">
        <v>2.3E-2</v>
      </c>
      <c r="E436" s="45">
        <v>43</v>
      </c>
      <c r="F436" s="45">
        <v>1</v>
      </c>
      <c r="G436" s="53">
        <v>2.3E-2</v>
      </c>
      <c r="H436" s="5"/>
      <c r="J436" s="5"/>
    </row>
    <row r="437" spans="1:10" x14ac:dyDescent="0.2">
      <c r="A437" s="45" t="s">
        <v>3657</v>
      </c>
      <c r="B437" s="45">
        <v>43</v>
      </c>
      <c r="C437" s="45">
        <v>5</v>
      </c>
      <c r="D437" s="53">
        <v>0.11600000000000001</v>
      </c>
      <c r="E437" s="45">
        <v>43</v>
      </c>
      <c r="F437" s="45">
        <v>5</v>
      </c>
      <c r="G437" s="53">
        <v>0.11600000000000001</v>
      </c>
      <c r="H437" s="5"/>
      <c r="J437" s="5"/>
    </row>
    <row r="438" spans="1:10" x14ac:dyDescent="0.2">
      <c r="A438" s="45" t="s">
        <v>3658</v>
      </c>
      <c r="B438" s="45">
        <v>43</v>
      </c>
      <c r="C438" s="45">
        <v>6</v>
      </c>
      <c r="D438" s="53">
        <v>0.14000000000000001</v>
      </c>
      <c r="E438" s="45">
        <v>43</v>
      </c>
      <c r="F438" s="45">
        <v>6</v>
      </c>
      <c r="G438" s="53">
        <v>0.14000000000000001</v>
      </c>
      <c r="H438" s="5"/>
      <c r="J438" s="5"/>
    </row>
    <row r="439" spans="1:10" x14ac:dyDescent="0.2">
      <c r="A439" s="45" t="s">
        <v>372</v>
      </c>
      <c r="B439" s="45">
        <v>43</v>
      </c>
      <c r="C439" s="45">
        <v>23</v>
      </c>
      <c r="D439" s="53">
        <v>0.53500000000000003</v>
      </c>
      <c r="E439" s="45">
        <v>47</v>
      </c>
      <c r="F439" s="45">
        <v>29</v>
      </c>
      <c r="G439" s="53">
        <v>0.61699999999999999</v>
      </c>
      <c r="H439" s="5"/>
      <c r="J439" s="5"/>
    </row>
    <row r="440" spans="1:10" x14ac:dyDescent="0.2">
      <c r="A440" s="45" t="s">
        <v>3659</v>
      </c>
      <c r="B440" s="45">
        <v>43</v>
      </c>
      <c r="C440" s="45">
        <v>10</v>
      </c>
      <c r="D440" s="53">
        <v>0.23300000000000001</v>
      </c>
      <c r="E440" s="45">
        <v>66</v>
      </c>
      <c r="F440" s="45">
        <v>10</v>
      </c>
      <c r="G440" s="53">
        <v>0.152</v>
      </c>
      <c r="H440" s="5"/>
      <c r="J440" s="5"/>
    </row>
    <row r="441" spans="1:10" x14ac:dyDescent="0.2">
      <c r="A441" s="45" t="s">
        <v>342</v>
      </c>
      <c r="B441" s="45">
        <v>43</v>
      </c>
      <c r="C441" s="45">
        <v>12</v>
      </c>
      <c r="D441" s="53">
        <v>0.27900000000000003</v>
      </c>
      <c r="E441" s="45">
        <v>52</v>
      </c>
      <c r="F441" s="45">
        <v>25</v>
      </c>
      <c r="G441" s="53">
        <v>0.48099999999999998</v>
      </c>
      <c r="H441" s="5"/>
      <c r="J441" s="5"/>
    </row>
    <row r="442" spans="1:10" x14ac:dyDescent="0.2">
      <c r="A442" s="45" t="s">
        <v>3660</v>
      </c>
      <c r="B442" s="45">
        <v>43</v>
      </c>
      <c r="C442" s="45">
        <v>145</v>
      </c>
      <c r="D442" s="53">
        <v>3.3719999999999999</v>
      </c>
      <c r="E442" s="45">
        <v>43</v>
      </c>
      <c r="F442" s="45">
        <v>145</v>
      </c>
      <c r="G442" s="53">
        <v>3.3719999999999999</v>
      </c>
      <c r="H442" s="5"/>
      <c r="J442" s="5"/>
    </row>
    <row r="443" spans="1:10" x14ac:dyDescent="0.2">
      <c r="A443" s="45" t="s">
        <v>334</v>
      </c>
      <c r="B443" s="45">
        <v>43</v>
      </c>
      <c r="C443" s="45">
        <v>17</v>
      </c>
      <c r="D443" s="53">
        <v>0.39500000000000002</v>
      </c>
      <c r="E443" s="45">
        <v>49</v>
      </c>
      <c r="F443" s="45">
        <v>17</v>
      </c>
      <c r="G443" s="53">
        <v>0.34699999999999998</v>
      </c>
      <c r="H443" s="5"/>
      <c r="J443" s="5"/>
    </row>
    <row r="444" spans="1:10" x14ac:dyDescent="0.2">
      <c r="A444" s="45" t="s">
        <v>1846</v>
      </c>
      <c r="B444" s="45">
        <v>43</v>
      </c>
      <c r="C444" s="45">
        <v>3</v>
      </c>
      <c r="D444" s="53">
        <v>7.0000000000000007E-2</v>
      </c>
      <c r="E444" s="45">
        <v>667</v>
      </c>
      <c r="F444" s="45">
        <v>3</v>
      </c>
      <c r="G444" s="53">
        <v>4.0000000000000001E-3</v>
      </c>
      <c r="H444" s="5"/>
      <c r="J444" s="5"/>
    </row>
    <row r="445" spans="1:10" x14ac:dyDescent="0.2">
      <c r="A445" s="45" t="s">
        <v>3661</v>
      </c>
      <c r="B445" s="45">
        <v>43</v>
      </c>
      <c r="C445" s="45">
        <v>6</v>
      </c>
      <c r="D445" s="53">
        <v>0.14000000000000001</v>
      </c>
      <c r="E445" s="45">
        <v>43</v>
      </c>
      <c r="F445" s="45">
        <v>6</v>
      </c>
      <c r="G445" s="53">
        <v>0.14000000000000001</v>
      </c>
      <c r="H445" s="5"/>
      <c r="J445" s="5"/>
    </row>
    <row r="446" spans="1:10" x14ac:dyDescent="0.2">
      <c r="A446" s="45" t="s">
        <v>3662</v>
      </c>
      <c r="B446" s="45">
        <v>43</v>
      </c>
      <c r="C446" s="45">
        <v>0</v>
      </c>
      <c r="D446" s="45" t="s">
        <v>3340</v>
      </c>
      <c r="E446" s="45">
        <v>43</v>
      </c>
      <c r="F446" s="45">
        <v>0</v>
      </c>
      <c r="G446" s="45" t="s">
        <v>3340</v>
      </c>
      <c r="H446" s="5"/>
      <c r="J446" s="5"/>
    </row>
    <row r="447" spans="1:10" x14ac:dyDescent="0.2">
      <c r="A447" s="45" t="s">
        <v>3663</v>
      </c>
      <c r="B447" s="45">
        <v>43</v>
      </c>
      <c r="C447" s="45">
        <v>13</v>
      </c>
      <c r="D447" s="53">
        <v>0.30199999999999999</v>
      </c>
      <c r="E447" s="45">
        <v>43</v>
      </c>
      <c r="F447" s="45">
        <v>13</v>
      </c>
      <c r="G447" s="53">
        <v>0.30199999999999999</v>
      </c>
      <c r="H447" s="5"/>
      <c r="J447" s="5"/>
    </row>
    <row r="448" spans="1:10" x14ac:dyDescent="0.2">
      <c r="A448" s="45" t="s">
        <v>172</v>
      </c>
      <c r="B448" s="45">
        <v>43</v>
      </c>
      <c r="C448" s="45">
        <v>19</v>
      </c>
      <c r="D448" s="53">
        <v>0.442</v>
      </c>
      <c r="E448" s="45">
        <v>54</v>
      </c>
      <c r="F448" s="45">
        <v>25</v>
      </c>
      <c r="G448" s="53">
        <v>0.46300000000000002</v>
      </c>
      <c r="H448" s="5"/>
      <c r="J448" s="5"/>
    </row>
    <row r="449" spans="1:10" x14ac:dyDescent="0.2">
      <c r="A449" s="45" t="s">
        <v>588</v>
      </c>
      <c r="B449" s="45">
        <v>43</v>
      </c>
      <c r="C449" s="45">
        <v>25</v>
      </c>
      <c r="D449" s="53">
        <v>0.58099999999999996</v>
      </c>
      <c r="E449" s="45">
        <v>45</v>
      </c>
      <c r="F449" s="45">
        <v>25</v>
      </c>
      <c r="G449" s="53">
        <v>0.55600000000000005</v>
      </c>
      <c r="H449" s="5"/>
      <c r="J449" s="5"/>
    </row>
    <row r="450" spans="1:10" x14ac:dyDescent="0.2">
      <c r="A450" s="45" t="s">
        <v>3212</v>
      </c>
      <c r="B450" s="45">
        <v>42</v>
      </c>
      <c r="C450" s="45">
        <v>23</v>
      </c>
      <c r="D450" s="53">
        <v>0.54800000000000004</v>
      </c>
      <c r="E450" s="45">
        <v>61</v>
      </c>
      <c r="F450" s="45">
        <v>28</v>
      </c>
      <c r="G450" s="53">
        <v>0.45900000000000002</v>
      </c>
      <c r="H450" s="5"/>
      <c r="J450" s="5"/>
    </row>
    <row r="451" spans="1:10" x14ac:dyDescent="0.2">
      <c r="A451" s="45" t="s">
        <v>489</v>
      </c>
      <c r="B451" s="45">
        <v>42</v>
      </c>
      <c r="C451" s="45">
        <v>10</v>
      </c>
      <c r="D451" s="53">
        <v>0.23799999999999999</v>
      </c>
      <c r="E451" s="45">
        <v>45</v>
      </c>
      <c r="F451" s="45">
        <v>13</v>
      </c>
      <c r="G451" s="53">
        <v>0.28899999999999998</v>
      </c>
      <c r="H451" s="5"/>
      <c r="J451" s="5"/>
    </row>
    <row r="452" spans="1:10" x14ac:dyDescent="0.2">
      <c r="A452" s="45" t="s">
        <v>290</v>
      </c>
      <c r="B452" s="45">
        <v>42</v>
      </c>
      <c r="C452" s="45">
        <v>13</v>
      </c>
      <c r="D452" s="53">
        <v>0.31</v>
      </c>
      <c r="E452" s="45">
        <v>51</v>
      </c>
      <c r="F452" s="45">
        <v>13</v>
      </c>
      <c r="G452" s="53">
        <v>0.255</v>
      </c>
      <c r="H452" s="5"/>
      <c r="J452" s="5"/>
    </row>
    <row r="453" spans="1:10" x14ac:dyDescent="0.2">
      <c r="A453" s="45" t="s">
        <v>726</v>
      </c>
      <c r="B453" s="45">
        <v>42</v>
      </c>
      <c r="C453" s="45">
        <v>27</v>
      </c>
      <c r="D453" s="53">
        <v>0.64300000000000002</v>
      </c>
      <c r="E453" s="45">
        <v>47</v>
      </c>
      <c r="F453" s="45">
        <v>30</v>
      </c>
      <c r="G453" s="53">
        <v>0.63800000000000001</v>
      </c>
      <c r="H453" s="5"/>
      <c r="J453" s="5"/>
    </row>
    <row r="454" spans="1:10" x14ac:dyDescent="0.2">
      <c r="A454" s="45" t="s">
        <v>3598</v>
      </c>
      <c r="B454" s="45">
        <v>42</v>
      </c>
      <c r="C454" s="45">
        <v>1</v>
      </c>
      <c r="D454" s="53">
        <v>2.4E-2</v>
      </c>
      <c r="E454" s="45">
        <v>143</v>
      </c>
      <c r="F454" s="45">
        <v>1</v>
      </c>
      <c r="G454" s="53">
        <v>7.0000000000000001E-3</v>
      </c>
      <c r="H454" s="5"/>
      <c r="J454" s="5"/>
    </row>
    <row r="455" spans="1:10" x14ac:dyDescent="0.2">
      <c r="A455" s="45" t="s">
        <v>3664</v>
      </c>
      <c r="B455" s="45">
        <v>42</v>
      </c>
      <c r="C455" s="45">
        <v>21</v>
      </c>
      <c r="D455" s="53">
        <v>0.5</v>
      </c>
      <c r="E455" s="45">
        <v>51</v>
      </c>
      <c r="F455" s="45">
        <v>30</v>
      </c>
      <c r="G455" s="53">
        <v>0.58799999999999997</v>
      </c>
      <c r="H455" s="5"/>
      <c r="J455" s="5"/>
    </row>
    <row r="456" spans="1:10" x14ac:dyDescent="0.2">
      <c r="A456" s="45" t="s">
        <v>453</v>
      </c>
      <c r="B456" s="45">
        <v>42</v>
      </c>
      <c r="C456" s="45">
        <v>39</v>
      </c>
      <c r="D456" s="53">
        <v>0.92900000000000005</v>
      </c>
      <c r="E456" s="45">
        <v>47</v>
      </c>
      <c r="F456" s="45">
        <v>41</v>
      </c>
      <c r="G456" s="53">
        <v>0.872</v>
      </c>
      <c r="H456" s="5"/>
      <c r="J456" s="5"/>
    </row>
    <row r="457" spans="1:10" x14ac:dyDescent="0.2">
      <c r="A457" s="45" t="s">
        <v>2083</v>
      </c>
      <c r="B457" s="45">
        <v>42</v>
      </c>
      <c r="C457" s="45">
        <v>27</v>
      </c>
      <c r="D457" s="53">
        <v>0.64300000000000002</v>
      </c>
      <c r="E457" s="45">
        <v>42</v>
      </c>
      <c r="F457" s="45">
        <v>27</v>
      </c>
      <c r="G457" s="53">
        <v>0.64300000000000002</v>
      </c>
      <c r="H457" s="5"/>
      <c r="J457" s="5"/>
    </row>
    <row r="458" spans="1:10" x14ac:dyDescent="0.2">
      <c r="A458" s="45" t="s">
        <v>3665</v>
      </c>
      <c r="B458" s="45">
        <v>42</v>
      </c>
      <c r="C458" s="45">
        <v>0</v>
      </c>
      <c r="D458" s="45" t="s">
        <v>3340</v>
      </c>
      <c r="E458" s="45">
        <v>86</v>
      </c>
      <c r="F458" s="45">
        <v>0</v>
      </c>
      <c r="G458" s="45" t="s">
        <v>3340</v>
      </c>
      <c r="H458" s="5"/>
      <c r="J458" s="5"/>
    </row>
    <row r="459" spans="1:10" x14ac:dyDescent="0.2">
      <c r="A459" s="45" t="s">
        <v>881</v>
      </c>
      <c r="B459" s="45">
        <v>42</v>
      </c>
      <c r="C459" s="45">
        <v>7</v>
      </c>
      <c r="D459" s="53">
        <v>0.16700000000000001</v>
      </c>
      <c r="E459" s="45">
        <v>42</v>
      </c>
      <c r="F459" s="45">
        <v>7</v>
      </c>
      <c r="G459" s="53">
        <v>0.16700000000000001</v>
      </c>
      <c r="H459" s="5"/>
      <c r="J459" s="5"/>
    </row>
    <row r="460" spans="1:10" x14ac:dyDescent="0.2">
      <c r="A460" s="45" t="s">
        <v>1077</v>
      </c>
      <c r="B460" s="45">
        <v>42</v>
      </c>
      <c r="C460" s="45">
        <v>35</v>
      </c>
      <c r="D460" s="53">
        <v>0.83299999999999996</v>
      </c>
      <c r="E460" s="45">
        <v>45</v>
      </c>
      <c r="F460" s="45">
        <v>35</v>
      </c>
      <c r="G460" s="53">
        <v>0.77800000000000002</v>
      </c>
      <c r="H460" s="5"/>
      <c r="J460" s="5"/>
    </row>
    <row r="461" spans="1:10" x14ac:dyDescent="0.2">
      <c r="A461" s="45" t="s">
        <v>299</v>
      </c>
      <c r="B461" s="45">
        <v>42</v>
      </c>
      <c r="C461" s="45">
        <v>15</v>
      </c>
      <c r="D461" s="53">
        <v>0.35699999999999998</v>
      </c>
      <c r="E461" s="45">
        <v>42</v>
      </c>
      <c r="F461" s="45">
        <v>15</v>
      </c>
      <c r="G461" s="53">
        <v>0.35699999999999998</v>
      </c>
      <c r="H461" s="5"/>
      <c r="J461" s="5"/>
    </row>
    <row r="462" spans="1:10" x14ac:dyDescent="0.2">
      <c r="A462" s="45" t="s">
        <v>612</v>
      </c>
      <c r="B462" s="45">
        <v>42</v>
      </c>
      <c r="C462" s="45">
        <v>68</v>
      </c>
      <c r="D462" s="53">
        <v>1.619</v>
      </c>
      <c r="E462" s="45">
        <v>42</v>
      </c>
      <c r="F462" s="45">
        <v>68</v>
      </c>
      <c r="G462" s="53">
        <v>1.619</v>
      </c>
      <c r="H462" s="5"/>
      <c r="J462" s="5"/>
    </row>
    <row r="463" spans="1:10" x14ac:dyDescent="0.2">
      <c r="A463" s="45" t="s">
        <v>199</v>
      </c>
      <c r="B463" s="45">
        <v>42</v>
      </c>
      <c r="C463" s="45">
        <v>15</v>
      </c>
      <c r="D463" s="53">
        <v>0.35699999999999998</v>
      </c>
      <c r="E463" s="45">
        <v>49</v>
      </c>
      <c r="F463" s="45">
        <v>15</v>
      </c>
      <c r="G463" s="53">
        <v>0.30599999999999999</v>
      </c>
      <c r="H463" s="5"/>
      <c r="J463" s="5"/>
    </row>
    <row r="464" spans="1:10" x14ac:dyDescent="0.2">
      <c r="A464" s="45" t="s">
        <v>3666</v>
      </c>
      <c r="B464" s="45">
        <v>42</v>
      </c>
      <c r="C464" s="45">
        <v>0</v>
      </c>
      <c r="D464" s="45" t="s">
        <v>3340</v>
      </c>
      <c r="E464" s="45">
        <v>42</v>
      </c>
      <c r="F464" s="45">
        <v>0</v>
      </c>
      <c r="G464" s="45" t="s">
        <v>3340</v>
      </c>
      <c r="H464" s="5"/>
      <c r="J464" s="5"/>
    </row>
    <row r="465" spans="1:10" x14ac:dyDescent="0.2">
      <c r="A465" s="45" t="s">
        <v>993</v>
      </c>
      <c r="B465" s="45">
        <v>41</v>
      </c>
      <c r="C465" s="45">
        <v>10</v>
      </c>
      <c r="D465" s="53">
        <v>0.24399999999999999</v>
      </c>
      <c r="E465" s="45">
        <v>51</v>
      </c>
      <c r="F465" s="45">
        <v>18</v>
      </c>
      <c r="G465" s="53">
        <v>0.35299999999999998</v>
      </c>
      <c r="H465" s="5"/>
      <c r="J465" s="5"/>
    </row>
    <row r="466" spans="1:10" x14ac:dyDescent="0.2">
      <c r="A466" s="45" t="s">
        <v>2197</v>
      </c>
      <c r="B466" s="45">
        <v>41</v>
      </c>
      <c r="C466" s="45">
        <v>2</v>
      </c>
      <c r="D466" s="53">
        <v>4.9000000000000002E-2</v>
      </c>
      <c r="E466" s="45">
        <v>107</v>
      </c>
      <c r="F466" s="45">
        <v>2</v>
      </c>
      <c r="G466" s="53">
        <v>1.9E-2</v>
      </c>
      <c r="H466" s="5"/>
      <c r="J466" s="5"/>
    </row>
    <row r="467" spans="1:10" x14ac:dyDescent="0.2">
      <c r="A467" s="45" t="s">
        <v>2285</v>
      </c>
      <c r="B467" s="45">
        <v>41</v>
      </c>
      <c r="C467" s="45">
        <v>25</v>
      </c>
      <c r="D467" s="53">
        <v>0.61</v>
      </c>
      <c r="E467" s="45">
        <v>46</v>
      </c>
      <c r="F467" s="45">
        <v>28</v>
      </c>
      <c r="G467" s="53">
        <v>0.60899999999999999</v>
      </c>
      <c r="H467" s="5"/>
      <c r="J467" s="5"/>
    </row>
    <row r="468" spans="1:10" x14ac:dyDescent="0.2">
      <c r="A468" s="45" t="s">
        <v>3667</v>
      </c>
      <c r="B468" s="45">
        <v>41</v>
      </c>
      <c r="C468" s="45">
        <v>20</v>
      </c>
      <c r="D468" s="53">
        <v>0.48799999999999999</v>
      </c>
      <c r="E468" s="45">
        <v>41</v>
      </c>
      <c r="F468" s="45">
        <v>20</v>
      </c>
      <c r="G468" s="53">
        <v>0.48799999999999999</v>
      </c>
      <c r="H468" s="5"/>
      <c r="J468" s="5"/>
    </row>
    <row r="469" spans="1:10" x14ac:dyDescent="0.2">
      <c r="A469" s="45" t="s">
        <v>3668</v>
      </c>
      <c r="B469" s="45">
        <v>41</v>
      </c>
      <c r="C469" s="45">
        <v>8</v>
      </c>
      <c r="D469" s="53">
        <v>0.19500000000000001</v>
      </c>
      <c r="E469" s="45">
        <v>41</v>
      </c>
      <c r="F469" s="45">
        <v>8</v>
      </c>
      <c r="G469" s="53">
        <v>0.19500000000000001</v>
      </c>
      <c r="H469" s="5"/>
      <c r="J469" s="5"/>
    </row>
    <row r="470" spans="1:10" x14ac:dyDescent="0.2">
      <c r="A470" s="45" t="s">
        <v>531</v>
      </c>
      <c r="B470" s="45">
        <v>41</v>
      </c>
      <c r="C470" s="45">
        <v>35</v>
      </c>
      <c r="D470" s="53">
        <v>0.85399999999999998</v>
      </c>
      <c r="E470" s="45">
        <v>80</v>
      </c>
      <c r="F470" s="45">
        <v>55</v>
      </c>
      <c r="G470" s="53">
        <v>0.68799999999999994</v>
      </c>
      <c r="H470" s="5"/>
      <c r="J470" s="5"/>
    </row>
    <row r="471" spans="1:10" x14ac:dyDescent="0.2">
      <c r="A471" s="45" t="s">
        <v>3669</v>
      </c>
      <c r="B471" s="45">
        <v>41</v>
      </c>
      <c r="C471" s="45">
        <v>7</v>
      </c>
      <c r="D471" s="53">
        <v>0.17100000000000001</v>
      </c>
      <c r="E471" s="45">
        <v>43</v>
      </c>
      <c r="F471" s="45">
        <v>7</v>
      </c>
      <c r="G471" s="53">
        <v>0.16300000000000001</v>
      </c>
      <c r="H471" s="5"/>
      <c r="J471" s="5"/>
    </row>
    <row r="472" spans="1:10" x14ac:dyDescent="0.2">
      <c r="A472" s="45" t="s">
        <v>3670</v>
      </c>
      <c r="B472" s="45">
        <v>41</v>
      </c>
      <c r="C472" s="45">
        <v>39</v>
      </c>
      <c r="D472" s="53">
        <v>0.95099999999999996</v>
      </c>
      <c r="E472" s="45">
        <v>42</v>
      </c>
      <c r="F472" s="45">
        <v>39</v>
      </c>
      <c r="G472" s="53">
        <v>0.92900000000000005</v>
      </c>
      <c r="H472" s="5"/>
      <c r="J472" s="5"/>
    </row>
    <row r="473" spans="1:10" x14ac:dyDescent="0.2">
      <c r="A473" s="45" t="s">
        <v>598</v>
      </c>
      <c r="B473" s="45">
        <v>41</v>
      </c>
      <c r="C473" s="45">
        <v>25</v>
      </c>
      <c r="D473" s="53">
        <v>0.61</v>
      </c>
      <c r="E473" s="45">
        <v>44</v>
      </c>
      <c r="F473" s="45">
        <v>28</v>
      </c>
      <c r="G473" s="53">
        <v>0.63600000000000001</v>
      </c>
      <c r="H473" s="5"/>
      <c r="J473" s="5"/>
    </row>
    <row r="474" spans="1:10" x14ac:dyDescent="0.2">
      <c r="A474" s="45" t="s">
        <v>317</v>
      </c>
      <c r="B474" s="45">
        <v>41</v>
      </c>
      <c r="C474" s="45">
        <v>27</v>
      </c>
      <c r="D474" s="53">
        <v>0.65900000000000003</v>
      </c>
      <c r="E474" s="45">
        <v>42</v>
      </c>
      <c r="F474" s="45">
        <v>27</v>
      </c>
      <c r="G474" s="53">
        <v>0.64300000000000002</v>
      </c>
      <c r="H474" s="5"/>
      <c r="J474" s="5"/>
    </row>
    <row r="475" spans="1:10" x14ac:dyDescent="0.2">
      <c r="A475" s="45" t="s">
        <v>969</v>
      </c>
      <c r="B475" s="45">
        <v>41</v>
      </c>
      <c r="C475" s="45">
        <v>15</v>
      </c>
      <c r="D475" s="53">
        <v>0.36599999999999999</v>
      </c>
      <c r="E475" s="45">
        <v>41</v>
      </c>
      <c r="F475" s="45">
        <v>15</v>
      </c>
      <c r="G475" s="53">
        <v>0.36599999999999999</v>
      </c>
      <c r="H475" s="5"/>
      <c r="J475" s="5"/>
    </row>
    <row r="476" spans="1:10" x14ac:dyDescent="0.2">
      <c r="A476" s="45" t="s">
        <v>3671</v>
      </c>
      <c r="B476" s="45">
        <v>41</v>
      </c>
      <c r="C476" s="45">
        <v>23</v>
      </c>
      <c r="D476" s="53">
        <v>0.56100000000000005</v>
      </c>
      <c r="E476" s="45">
        <v>41</v>
      </c>
      <c r="F476" s="45">
        <v>23</v>
      </c>
      <c r="G476" s="53">
        <v>0.56100000000000005</v>
      </c>
      <c r="H476" s="5"/>
      <c r="J476" s="5"/>
    </row>
    <row r="477" spans="1:10" x14ac:dyDescent="0.2">
      <c r="A477" s="45" t="s">
        <v>762</v>
      </c>
      <c r="B477" s="45">
        <v>41</v>
      </c>
      <c r="C477" s="45">
        <v>24</v>
      </c>
      <c r="D477" s="53">
        <v>0.58499999999999996</v>
      </c>
      <c r="E477" s="45">
        <v>46</v>
      </c>
      <c r="F477" s="45">
        <v>26</v>
      </c>
      <c r="G477" s="53">
        <v>0.56499999999999995</v>
      </c>
      <c r="H477" s="5"/>
      <c r="J477" s="5"/>
    </row>
    <row r="478" spans="1:10" x14ac:dyDescent="0.2">
      <c r="A478" s="45" t="s">
        <v>120</v>
      </c>
      <c r="B478" s="45">
        <v>41</v>
      </c>
      <c r="C478" s="45">
        <v>18</v>
      </c>
      <c r="D478" s="53">
        <v>0.439</v>
      </c>
      <c r="E478" s="45">
        <v>45</v>
      </c>
      <c r="F478" s="45">
        <v>22</v>
      </c>
      <c r="G478" s="53">
        <v>0.48899999999999999</v>
      </c>
      <c r="H478" s="5"/>
      <c r="J478" s="5"/>
    </row>
    <row r="479" spans="1:10" x14ac:dyDescent="0.2">
      <c r="A479" s="45" t="s">
        <v>944</v>
      </c>
      <c r="B479" s="45">
        <v>41</v>
      </c>
      <c r="C479" s="45">
        <v>33</v>
      </c>
      <c r="D479" s="53">
        <v>0.80500000000000005</v>
      </c>
      <c r="E479" s="45">
        <v>41</v>
      </c>
      <c r="F479" s="45">
        <v>33</v>
      </c>
      <c r="G479" s="53">
        <v>0.80500000000000005</v>
      </c>
      <c r="H479" s="5"/>
      <c r="J479" s="5"/>
    </row>
    <row r="480" spans="1:10" x14ac:dyDescent="0.2">
      <c r="A480" s="45" t="s">
        <v>173</v>
      </c>
      <c r="B480" s="45">
        <v>41</v>
      </c>
      <c r="C480" s="45">
        <v>39</v>
      </c>
      <c r="D480" s="53">
        <v>0.95099999999999996</v>
      </c>
      <c r="E480" s="45">
        <v>160</v>
      </c>
      <c r="F480" s="45">
        <v>143</v>
      </c>
      <c r="G480" s="53">
        <v>0.89400000000000002</v>
      </c>
      <c r="H480" s="5"/>
      <c r="J480" s="5"/>
    </row>
    <row r="481" spans="1:10" x14ac:dyDescent="0.2">
      <c r="A481" s="45" t="s">
        <v>350</v>
      </c>
      <c r="B481" s="45">
        <v>41</v>
      </c>
      <c r="C481" s="45">
        <v>12</v>
      </c>
      <c r="D481" s="53">
        <v>0.29299999999999998</v>
      </c>
      <c r="E481" s="45">
        <v>51</v>
      </c>
      <c r="F481" s="45">
        <v>14</v>
      </c>
      <c r="G481" s="53">
        <v>0.27500000000000002</v>
      </c>
      <c r="H481" s="5"/>
      <c r="J481" s="5"/>
    </row>
    <row r="482" spans="1:10" x14ac:dyDescent="0.2">
      <c r="A482" s="45" t="s">
        <v>3672</v>
      </c>
      <c r="B482" s="45">
        <v>40</v>
      </c>
      <c r="C482" s="45">
        <v>2</v>
      </c>
      <c r="D482" s="53">
        <v>0.05</v>
      </c>
      <c r="E482" s="45">
        <v>46</v>
      </c>
      <c r="F482" s="45">
        <v>2</v>
      </c>
      <c r="G482" s="53">
        <v>4.2999999999999997E-2</v>
      </c>
      <c r="H482" s="5"/>
      <c r="J482" s="5"/>
    </row>
    <row r="483" spans="1:10" x14ac:dyDescent="0.2">
      <c r="A483" s="45" t="s">
        <v>1135</v>
      </c>
      <c r="B483" s="45">
        <v>40</v>
      </c>
      <c r="C483" s="45">
        <v>19</v>
      </c>
      <c r="D483" s="53">
        <v>0.47499999999999998</v>
      </c>
      <c r="E483" s="45">
        <v>41</v>
      </c>
      <c r="F483" s="45">
        <v>20</v>
      </c>
      <c r="G483" s="53">
        <v>0.48799999999999999</v>
      </c>
      <c r="H483" s="5"/>
      <c r="J483" s="5"/>
    </row>
    <row r="484" spans="1:10" x14ac:dyDescent="0.2">
      <c r="A484" s="45" t="s">
        <v>1292</v>
      </c>
      <c r="B484" s="45">
        <v>40</v>
      </c>
      <c r="C484" s="45">
        <v>35</v>
      </c>
      <c r="D484" s="53">
        <v>0.875</v>
      </c>
      <c r="E484" s="45">
        <v>48</v>
      </c>
      <c r="F484" s="45">
        <v>49</v>
      </c>
      <c r="G484" s="53">
        <v>1.0209999999999999</v>
      </c>
      <c r="H484" s="5"/>
      <c r="J484" s="5"/>
    </row>
    <row r="485" spans="1:10" x14ac:dyDescent="0.2">
      <c r="A485" s="45" t="s">
        <v>1804</v>
      </c>
      <c r="B485" s="45">
        <v>40</v>
      </c>
      <c r="C485" s="45">
        <v>5</v>
      </c>
      <c r="D485" s="53">
        <v>0.125</v>
      </c>
      <c r="E485" s="45">
        <v>212</v>
      </c>
      <c r="F485" s="45">
        <v>5</v>
      </c>
      <c r="G485" s="53">
        <v>2.4E-2</v>
      </c>
      <c r="H485" s="5"/>
      <c r="J485" s="5"/>
    </row>
    <row r="486" spans="1:10" x14ac:dyDescent="0.2">
      <c r="A486" s="46" t="s">
        <v>238</v>
      </c>
      <c r="B486" s="45">
        <v>40</v>
      </c>
      <c r="C486" s="45">
        <v>27</v>
      </c>
      <c r="D486" s="53">
        <v>0.67500000000000004</v>
      </c>
      <c r="E486" s="45">
        <v>42</v>
      </c>
      <c r="F486" s="45">
        <v>29</v>
      </c>
      <c r="G486" s="53">
        <v>0.69</v>
      </c>
      <c r="H486" s="5"/>
      <c r="J486" s="5"/>
    </row>
    <row r="487" spans="1:10" x14ac:dyDescent="0.2">
      <c r="A487" s="45" t="s">
        <v>3673</v>
      </c>
      <c r="B487" s="45">
        <v>40</v>
      </c>
      <c r="C487" s="45">
        <v>37</v>
      </c>
      <c r="D487" s="53">
        <v>0.92500000000000004</v>
      </c>
      <c r="E487" s="45">
        <v>48</v>
      </c>
      <c r="F487" s="45">
        <v>46</v>
      </c>
      <c r="G487" s="53">
        <v>0.95799999999999996</v>
      </c>
      <c r="H487" s="5"/>
      <c r="J487" s="5"/>
    </row>
    <row r="488" spans="1:10" x14ac:dyDescent="0.2">
      <c r="A488" s="45" t="s">
        <v>426</v>
      </c>
      <c r="B488" s="45">
        <v>40</v>
      </c>
      <c r="C488" s="45">
        <v>29</v>
      </c>
      <c r="D488" s="53">
        <v>0.72499999999999998</v>
      </c>
      <c r="E488" s="45">
        <v>91</v>
      </c>
      <c r="F488" s="45">
        <v>68</v>
      </c>
      <c r="G488" s="53">
        <v>0.747</v>
      </c>
      <c r="H488" s="5"/>
      <c r="J488" s="5"/>
    </row>
    <row r="489" spans="1:10" x14ac:dyDescent="0.2">
      <c r="A489" s="45" t="s">
        <v>404</v>
      </c>
      <c r="B489" s="45">
        <v>40</v>
      </c>
      <c r="C489" s="45">
        <v>18</v>
      </c>
      <c r="D489" s="53">
        <v>0.45</v>
      </c>
      <c r="E489" s="45">
        <v>40</v>
      </c>
      <c r="F489" s="45">
        <v>18</v>
      </c>
      <c r="G489" s="53">
        <v>0.45</v>
      </c>
      <c r="H489" s="5"/>
      <c r="J489" s="5"/>
    </row>
    <row r="490" spans="1:10" x14ac:dyDescent="0.2">
      <c r="A490" s="45" t="s">
        <v>360</v>
      </c>
      <c r="B490" s="45">
        <v>40</v>
      </c>
      <c r="C490" s="45">
        <v>30</v>
      </c>
      <c r="D490" s="53">
        <v>0.75</v>
      </c>
      <c r="E490" s="45">
        <v>40</v>
      </c>
      <c r="F490" s="45">
        <v>30</v>
      </c>
      <c r="G490" s="53">
        <v>0.75</v>
      </c>
      <c r="H490" s="5"/>
      <c r="J490" s="5"/>
    </row>
    <row r="491" spans="1:10" x14ac:dyDescent="0.2">
      <c r="A491" s="45" t="s">
        <v>3247</v>
      </c>
      <c r="B491" s="45">
        <v>40</v>
      </c>
      <c r="C491" s="45">
        <v>49</v>
      </c>
      <c r="D491" s="53">
        <v>1.2250000000000001</v>
      </c>
      <c r="E491" s="45">
        <v>40</v>
      </c>
      <c r="F491" s="45">
        <v>49</v>
      </c>
      <c r="G491" s="53">
        <v>1.2250000000000001</v>
      </c>
      <c r="H491" s="5"/>
      <c r="J491" s="5"/>
    </row>
    <row r="492" spans="1:10" x14ac:dyDescent="0.2">
      <c r="A492" s="45" t="s">
        <v>3674</v>
      </c>
      <c r="B492" s="45">
        <v>40</v>
      </c>
      <c r="C492" s="45">
        <v>41</v>
      </c>
      <c r="D492" s="53">
        <v>1.0249999999999999</v>
      </c>
      <c r="E492" s="45">
        <v>76</v>
      </c>
      <c r="F492" s="45">
        <v>69</v>
      </c>
      <c r="G492" s="53">
        <v>0.90800000000000003</v>
      </c>
      <c r="H492" s="5"/>
      <c r="J492" s="5"/>
    </row>
    <row r="493" spans="1:10" x14ac:dyDescent="0.2">
      <c r="A493" s="45" t="s">
        <v>658</v>
      </c>
      <c r="B493" s="45">
        <v>40</v>
      </c>
      <c r="C493" s="45">
        <v>19</v>
      </c>
      <c r="D493" s="53">
        <v>0.47499999999999998</v>
      </c>
      <c r="E493" s="45">
        <v>40</v>
      </c>
      <c r="F493" s="45">
        <v>19</v>
      </c>
      <c r="G493" s="53">
        <v>0.47499999999999998</v>
      </c>
      <c r="H493" s="5"/>
      <c r="J493" s="5"/>
    </row>
    <row r="494" spans="1:10" x14ac:dyDescent="0.2">
      <c r="A494" s="45" t="s">
        <v>3592</v>
      </c>
      <c r="B494" s="45">
        <v>40</v>
      </c>
      <c r="C494" s="45">
        <v>40</v>
      </c>
      <c r="D494" s="53">
        <v>1</v>
      </c>
      <c r="E494" s="45">
        <v>40</v>
      </c>
      <c r="F494" s="45">
        <v>40</v>
      </c>
      <c r="G494" s="53">
        <v>1</v>
      </c>
      <c r="H494" s="5"/>
      <c r="J494" s="5"/>
    </row>
    <row r="495" spans="1:10" x14ac:dyDescent="0.2">
      <c r="A495" s="45" t="s">
        <v>3675</v>
      </c>
      <c r="B495" s="45">
        <v>40</v>
      </c>
      <c r="C495" s="45">
        <v>0</v>
      </c>
      <c r="D495" s="45" t="s">
        <v>3340</v>
      </c>
      <c r="E495" s="45">
        <v>203</v>
      </c>
      <c r="F495" s="45">
        <v>0</v>
      </c>
      <c r="G495" s="45" t="s">
        <v>3340</v>
      </c>
      <c r="H495" s="5"/>
      <c r="J495" s="5"/>
    </row>
    <row r="496" spans="1:10" x14ac:dyDescent="0.2">
      <c r="A496" s="45" t="s">
        <v>3676</v>
      </c>
      <c r="B496" s="45">
        <v>40</v>
      </c>
      <c r="C496" s="45">
        <v>7</v>
      </c>
      <c r="D496" s="53">
        <v>0.17499999999999999</v>
      </c>
      <c r="E496" s="45">
        <v>46</v>
      </c>
      <c r="F496" s="45">
        <v>7</v>
      </c>
      <c r="G496" s="53">
        <v>0.152</v>
      </c>
      <c r="H496" s="5"/>
      <c r="J496" s="5"/>
    </row>
    <row r="497" spans="1:10" x14ac:dyDescent="0.2">
      <c r="A497" s="45" t="s">
        <v>127</v>
      </c>
      <c r="B497" s="45">
        <v>40</v>
      </c>
      <c r="C497" s="45">
        <v>23</v>
      </c>
      <c r="D497" s="53">
        <v>0.57499999999999996</v>
      </c>
      <c r="E497" s="45">
        <v>52</v>
      </c>
      <c r="F497" s="45">
        <v>26</v>
      </c>
      <c r="G497" s="53">
        <v>0.5</v>
      </c>
      <c r="H497" s="5"/>
      <c r="J497" s="5"/>
    </row>
    <row r="498" spans="1:10" x14ac:dyDescent="0.2">
      <c r="A498" s="45" t="s">
        <v>1821</v>
      </c>
      <c r="B498" s="45">
        <v>40</v>
      </c>
      <c r="C498" s="45">
        <v>0</v>
      </c>
      <c r="D498" s="45" t="s">
        <v>3340</v>
      </c>
      <c r="E498" s="45">
        <v>40</v>
      </c>
      <c r="F498" s="45">
        <v>0</v>
      </c>
      <c r="G498" s="45" t="s">
        <v>3340</v>
      </c>
      <c r="H498" s="5"/>
      <c r="J498" s="5"/>
    </row>
    <row r="499" spans="1:10" x14ac:dyDescent="0.2">
      <c r="A499" s="45" t="s">
        <v>430</v>
      </c>
      <c r="B499" s="45">
        <v>40</v>
      </c>
      <c r="C499" s="45">
        <v>8</v>
      </c>
      <c r="D499" s="53">
        <v>0.2</v>
      </c>
      <c r="E499" s="45">
        <v>173</v>
      </c>
      <c r="F499" s="45">
        <v>8</v>
      </c>
      <c r="G499" s="53">
        <v>4.5999999999999999E-2</v>
      </c>
      <c r="H499" s="5"/>
      <c r="J499" s="5"/>
    </row>
    <row r="500" spans="1:10" x14ac:dyDescent="0.2">
      <c r="A500" s="45" t="s">
        <v>3677</v>
      </c>
      <c r="B500" s="45">
        <v>40</v>
      </c>
      <c r="C500" s="45">
        <v>14</v>
      </c>
      <c r="D500" s="53">
        <v>0.35</v>
      </c>
      <c r="E500" s="45">
        <v>40</v>
      </c>
      <c r="F500" s="45">
        <v>14</v>
      </c>
      <c r="G500" s="53">
        <v>0.35</v>
      </c>
      <c r="H500" s="5"/>
      <c r="J500" s="5"/>
    </row>
    <row r="501" spans="1:10" x14ac:dyDescent="0.2">
      <c r="A501" s="45" t="s">
        <v>3186</v>
      </c>
      <c r="B501" s="45">
        <v>39</v>
      </c>
      <c r="C501" s="45">
        <v>15</v>
      </c>
      <c r="D501" s="53">
        <v>0.38500000000000001</v>
      </c>
      <c r="E501" s="45">
        <v>43</v>
      </c>
      <c r="F501" s="45">
        <v>15</v>
      </c>
      <c r="G501" s="53">
        <v>0.34899999999999998</v>
      </c>
      <c r="H501" s="5"/>
      <c r="J501" s="5"/>
    </row>
    <row r="502" spans="1:10" x14ac:dyDescent="0.2">
      <c r="A502" s="45" t="s">
        <v>829</v>
      </c>
      <c r="B502" s="45">
        <v>39</v>
      </c>
      <c r="C502" s="45">
        <v>20</v>
      </c>
      <c r="D502" s="53">
        <v>0.51300000000000001</v>
      </c>
      <c r="E502" s="45">
        <v>47</v>
      </c>
      <c r="F502" s="45">
        <v>26</v>
      </c>
      <c r="G502" s="53">
        <v>0.55300000000000005</v>
      </c>
      <c r="H502" s="5"/>
      <c r="J502" s="5"/>
    </row>
    <row r="503" spans="1:10" x14ac:dyDescent="0.2">
      <c r="A503" s="45" t="s">
        <v>973</v>
      </c>
      <c r="B503" s="45">
        <v>39</v>
      </c>
      <c r="C503" s="45">
        <v>72</v>
      </c>
      <c r="D503" s="53">
        <v>1.8460000000000001</v>
      </c>
      <c r="E503" s="45">
        <v>93</v>
      </c>
      <c r="F503" s="45">
        <v>72</v>
      </c>
      <c r="G503" s="53">
        <v>0.77400000000000002</v>
      </c>
      <c r="H503" s="5"/>
      <c r="J503" s="5"/>
    </row>
    <row r="504" spans="1:10" x14ac:dyDescent="0.2">
      <c r="A504" s="45" t="s">
        <v>689</v>
      </c>
      <c r="B504" s="45">
        <v>39</v>
      </c>
      <c r="C504" s="45">
        <v>20</v>
      </c>
      <c r="D504" s="53">
        <v>0.51300000000000001</v>
      </c>
      <c r="E504" s="45">
        <v>39</v>
      </c>
      <c r="F504" s="45">
        <v>20</v>
      </c>
      <c r="G504" s="53">
        <v>0.51300000000000001</v>
      </c>
      <c r="H504" s="5"/>
      <c r="J504" s="5"/>
    </row>
    <row r="505" spans="1:10" x14ac:dyDescent="0.2">
      <c r="A505" s="45" t="s">
        <v>174</v>
      </c>
      <c r="B505" s="45">
        <v>39</v>
      </c>
      <c r="C505" s="45">
        <v>22</v>
      </c>
      <c r="D505" s="53">
        <v>0.56399999999999995</v>
      </c>
      <c r="E505" s="45">
        <v>39</v>
      </c>
      <c r="F505" s="45">
        <v>22</v>
      </c>
      <c r="G505" s="53">
        <v>0.56399999999999995</v>
      </c>
      <c r="H505" s="5"/>
      <c r="J505" s="5"/>
    </row>
    <row r="506" spans="1:10" x14ac:dyDescent="0.2">
      <c r="A506" s="45" t="s">
        <v>3678</v>
      </c>
      <c r="B506" s="45">
        <v>39</v>
      </c>
      <c r="C506" s="45">
        <v>0</v>
      </c>
      <c r="D506" s="45" t="s">
        <v>3340</v>
      </c>
      <c r="E506" s="45">
        <v>181</v>
      </c>
      <c r="F506" s="45">
        <v>0</v>
      </c>
      <c r="G506" s="45" t="s">
        <v>3340</v>
      </c>
      <c r="H506" s="5"/>
      <c r="J506" s="5"/>
    </row>
    <row r="507" spans="1:10" x14ac:dyDescent="0.2">
      <c r="A507" s="45" t="s">
        <v>2276</v>
      </c>
      <c r="B507" s="45">
        <v>39</v>
      </c>
      <c r="C507" s="45">
        <v>3</v>
      </c>
      <c r="D507" s="53">
        <v>7.6999999999999999E-2</v>
      </c>
      <c r="E507" s="45">
        <v>402</v>
      </c>
      <c r="F507" s="45">
        <v>3</v>
      </c>
      <c r="G507" s="53">
        <v>7.0000000000000001E-3</v>
      </c>
      <c r="H507" s="5"/>
      <c r="J507" s="5"/>
    </row>
    <row r="508" spans="1:10" x14ac:dyDescent="0.2">
      <c r="A508" s="45" t="s">
        <v>365</v>
      </c>
      <c r="B508" s="45">
        <v>39</v>
      </c>
      <c r="C508" s="45">
        <v>19</v>
      </c>
      <c r="D508" s="53">
        <v>0.48699999999999999</v>
      </c>
      <c r="E508" s="45">
        <v>41</v>
      </c>
      <c r="F508" s="45">
        <v>19</v>
      </c>
      <c r="G508" s="53">
        <v>0.46300000000000002</v>
      </c>
      <c r="H508" s="5"/>
      <c r="J508" s="5"/>
    </row>
    <row r="509" spans="1:10" x14ac:dyDescent="0.2">
      <c r="A509" s="45" t="s">
        <v>519</v>
      </c>
      <c r="B509" s="45">
        <v>39</v>
      </c>
      <c r="C509" s="45">
        <v>17</v>
      </c>
      <c r="D509" s="53">
        <v>0.436</v>
      </c>
      <c r="E509" s="45">
        <v>45</v>
      </c>
      <c r="F509" s="45">
        <v>19</v>
      </c>
      <c r="G509" s="53">
        <v>0.42199999999999999</v>
      </c>
      <c r="H509" s="5"/>
      <c r="J509" s="5"/>
    </row>
    <row r="510" spans="1:10" x14ac:dyDescent="0.2">
      <c r="A510" s="46" t="s">
        <v>3326</v>
      </c>
      <c r="B510" s="45">
        <v>39</v>
      </c>
      <c r="C510" s="45">
        <v>40</v>
      </c>
      <c r="D510" s="53">
        <v>1.026</v>
      </c>
      <c r="E510" s="45">
        <v>41</v>
      </c>
      <c r="F510" s="45">
        <v>42</v>
      </c>
      <c r="G510" s="53">
        <v>1.024</v>
      </c>
      <c r="H510" s="5"/>
      <c r="J510" s="5"/>
    </row>
    <row r="511" spans="1:10" x14ac:dyDescent="0.2">
      <c r="A511" s="45" t="s">
        <v>927</v>
      </c>
      <c r="B511" s="45">
        <v>39</v>
      </c>
      <c r="C511" s="45">
        <v>8</v>
      </c>
      <c r="D511" s="53">
        <v>0.20499999999999999</v>
      </c>
      <c r="E511" s="45">
        <v>65</v>
      </c>
      <c r="F511" s="45">
        <v>8</v>
      </c>
      <c r="G511" s="53">
        <v>0.123</v>
      </c>
      <c r="H511" s="5"/>
      <c r="J511" s="5"/>
    </row>
    <row r="512" spans="1:10" x14ac:dyDescent="0.2">
      <c r="A512" s="45" t="s">
        <v>3679</v>
      </c>
      <c r="B512" s="45">
        <v>39</v>
      </c>
      <c r="C512" s="45">
        <v>8</v>
      </c>
      <c r="D512" s="53">
        <v>0.20499999999999999</v>
      </c>
      <c r="E512" s="45">
        <v>39</v>
      </c>
      <c r="F512" s="45">
        <v>8</v>
      </c>
      <c r="G512" s="53">
        <v>0.20499999999999999</v>
      </c>
      <c r="H512" s="5"/>
      <c r="J512" s="5"/>
    </row>
    <row r="513" spans="1:10" x14ac:dyDescent="0.2">
      <c r="A513" s="45" t="s">
        <v>2811</v>
      </c>
      <c r="B513" s="45">
        <v>39</v>
      </c>
      <c r="C513" s="45">
        <v>15</v>
      </c>
      <c r="D513" s="53">
        <v>0.38500000000000001</v>
      </c>
      <c r="E513" s="45">
        <v>98</v>
      </c>
      <c r="F513" s="45">
        <v>15</v>
      </c>
      <c r="G513" s="53">
        <v>0.153</v>
      </c>
      <c r="H513" s="5"/>
      <c r="J513" s="5"/>
    </row>
    <row r="514" spans="1:10" x14ac:dyDescent="0.2">
      <c r="A514" s="45" t="s">
        <v>457</v>
      </c>
      <c r="B514" s="45">
        <v>39</v>
      </c>
      <c r="C514" s="45">
        <v>24</v>
      </c>
      <c r="D514" s="53">
        <v>0.61499999999999999</v>
      </c>
      <c r="E514" s="45">
        <v>39</v>
      </c>
      <c r="F514" s="45">
        <v>24</v>
      </c>
      <c r="G514" s="53">
        <v>0.61499999999999999</v>
      </c>
      <c r="H514" s="5"/>
      <c r="J514" s="5"/>
    </row>
    <row r="515" spans="1:10" x14ac:dyDescent="0.2">
      <c r="A515" s="45" t="s">
        <v>3680</v>
      </c>
      <c r="B515" s="45">
        <v>39</v>
      </c>
      <c r="C515" s="45">
        <v>0</v>
      </c>
      <c r="D515" s="45" t="s">
        <v>3340</v>
      </c>
      <c r="E515" s="45">
        <v>173</v>
      </c>
      <c r="F515" s="45">
        <v>0</v>
      </c>
      <c r="G515" s="45" t="s">
        <v>3340</v>
      </c>
      <c r="H515" s="5"/>
      <c r="J515" s="5"/>
    </row>
    <row r="516" spans="1:10" x14ac:dyDescent="0.2">
      <c r="A516" s="45" t="s">
        <v>929</v>
      </c>
      <c r="B516" s="45">
        <v>39</v>
      </c>
      <c r="C516" s="45">
        <v>28</v>
      </c>
      <c r="D516" s="53">
        <v>0.71799999999999997</v>
      </c>
      <c r="E516" s="45">
        <v>47</v>
      </c>
      <c r="F516" s="45">
        <v>28</v>
      </c>
      <c r="G516" s="53">
        <v>0.59599999999999997</v>
      </c>
      <c r="H516" s="5"/>
      <c r="J516" s="5"/>
    </row>
    <row r="517" spans="1:10" x14ac:dyDescent="0.2">
      <c r="A517" s="45" t="s">
        <v>706</v>
      </c>
      <c r="B517" s="45">
        <v>39</v>
      </c>
      <c r="C517" s="45">
        <v>12</v>
      </c>
      <c r="D517" s="53">
        <v>0.308</v>
      </c>
      <c r="E517" s="45">
        <v>67</v>
      </c>
      <c r="F517" s="45">
        <v>12</v>
      </c>
      <c r="G517" s="53">
        <v>0.17899999999999999</v>
      </c>
      <c r="H517" s="5"/>
      <c r="J517" s="5"/>
    </row>
    <row r="518" spans="1:10" x14ac:dyDescent="0.2">
      <c r="A518" s="45" t="s">
        <v>3681</v>
      </c>
      <c r="B518" s="45">
        <v>39</v>
      </c>
      <c r="C518" s="45">
        <v>82</v>
      </c>
      <c r="D518" s="53">
        <v>2.1030000000000002</v>
      </c>
      <c r="E518" s="45">
        <v>39</v>
      </c>
      <c r="F518" s="45">
        <v>82</v>
      </c>
      <c r="G518" s="53">
        <v>2.1030000000000002</v>
      </c>
      <c r="H518" s="5"/>
      <c r="J518" s="5"/>
    </row>
    <row r="519" spans="1:10" x14ac:dyDescent="0.2">
      <c r="A519" s="45" t="s">
        <v>3682</v>
      </c>
      <c r="B519" s="45">
        <v>39</v>
      </c>
      <c r="C519" s="45">
        <v>13</v>
      </c>
      <c r="D519" s="53">
        <v>0.33300000000000002</v>
      </c>
      <c r="E519" s="45">
        <v>42</v>
      </c>
      <c r="F519" s="45">
        <v>15</v>
      </c>
      <c r="G519" s="53">
        <v>0.35699999999999998</v>
      </c>
      <c r="H519" s="5"/>
      <c r="J519" s="5"/>
    </row>
    <row r="520" spans="1:10" x14ac:dyDescent="0.2">
      <c r="A520" s="45" t="s">
        <v>202</v>
      </c>
      <c r="B520" s="45">
        <v>39</v>
      </c>
      <c r="C520" s="45">
        <v>15</v>
      </c>
      <c r="D520" s="53">
        <v>0.38500000000000001</v>
      </c>
      <c r="E520" s="45">
        <v>44</v>
      </c>
      <c r="F520" s="45">
        <v>15</v>
      </c>
      <c r="G520" s="53">
        <v>0.34100000000000003</v>
      </c>
      <c r="H520" s="5"/>
      <c r="J520" s="5"/>
    </row>
    <row r="521" spans="1:10" x14ac:dyDescent="0.2">
      <c r="A521" s="45" t="s">
        <v>1218</v>
      </c>
      <c r="B521" s="45">
        <v>39</v>
      </c>
      <c r="C521" s="45">
        <v>11</v>
      </c>
      <c r="D521" s="53">
        <v>0.28199999999999997</v>
      </c>
      <c r="E521" s="45">
        <v>58</v>
      </c>
      <c r="F521" s="45">
        <v>15</v>
      </c>
      <c r="G521" s="53">
        <v>0.25900000000000001</v>
      </c>
      <c r="H521" s="5"/>
      <c r="J521" s="5"/>
    </row>
    <row r="522" spans="1:10" x14ac:dyDescent="0.2">
      <c r="A522" s="45" t="s">
        <v>3683</v>
      </c>
      <c r="B522" s="45">
        <v>39</v>
      </c>
      <c r="C522" s="45">
        <v>43</v>
      </c>
      <c r="D522" s="53">
        <v>1.103</v>
      </c>
      <c r="E522" s="45">
        <v>39</v>
      </c>
      <c r="F522" s="45">
        <v>43</v>
      </c>
      <c r="G522" s="53">
        <v>1.103</v>
      </c>
      <c r="H522" s="5"/>
      <c r="J522" s="5"/>
    </row>
    <row r="523" spans="1:10" x14ac:dyDescent="0.2">
      <c r="A523" s="45" t="s">
        <v>516</v>
      </c>
      <c r="B523" s="45">
        <v>38</v>
      </c>
      <c r="C523" s="45">
        <v>28</v>
      </c>
      <c r="D523" s="53">
        <v>0.73699999999999999</v>
      </c>
      <c r="E523" s="45">
        <v>40</v>
      </c>
      <c r="F523" s="45">
        <v>28</v>
      </c>
      <c r="G523" s="53">
        <v>0.7</v>
      </c>
      <c r="H523" s="5"/>
      <c r="J523" s="5"/>
    </row>
    <row r="524" spans="1:10" x14ac:dyDescent="0.2">
      <c r="A524" s="45" t="s">
        <v>304</v>
      </c>
      <c r="B524" s="45">
        <v>38</v>
      </c>
      <c r="C524" s="45">
        <v>32</v>
      </c>
      <c r="D524" s="53">
        <v>0.84199999999999997</v>
      </c>
      <c r="E524" s="45">
        <v>44</v>
      </c>
      <c r="F524" s="45">
        <v>39</v>
      </c>
      <c r="G524" s="53">
        <v>0.88600000000000001</v>
      </c>
      <c r="H524" s="5"/>
      <c r="J524" s="5"/>
    </row>
    <row r="525" spans="1:10" x14ac:dyDescent="0.2">
      <c r="A525" s="45" t="s">
        <v>513</v>
      </c>
      <c r="B525" s="45">
        <v>38</v>
      </c>
      <c r="C525" s="45">
        <v>17</v>
      </c>
      <c r="D525" s="53">
        <v>0.44700000000000001</v>
      </c>
      <c r="E525" s="45">
        <v>61</v>
      </c>
      <c r="F525" s="45">
        <v>17</v>
      </c>
      <c r="G525" s="53">
        <v>0.27900000000000003</v>
      </c>
      <c r="H525" s="5"/>
      <c r="J525" s="5"/>
    </row>
    <row r="526" spans="1:10" x14ac:dyDescent="0.2">
      <c r="A526" s="45" t="s">
        <v>179</v>
      </c>
      <c r="B526" s="45">
        <v>38</v>
      </c>
      <c r="C526" s="45">
        <v>25</v>
      </c>
      <c r="D526" s="53">
        <v>0.65800000000000003</v>
      </c>
      <c r="E526" s="45">
        <v>61</v>
      </c>
      <c r="F526" s="45">
        <v>42</v>
      </c>
      <c r="G526" s="53">
        <v>0.68899999999999995</v>
      </c>
      <c r="H526" s="5"/>
      <c r="J526" s="5"/>
    </row>
    <row r="527" spans="1:10" x14ac:dyDescent="0.2">
      <c r="A527" s="45" t="s">
        <v>688</v>
      </c>
      <c r="B527" s="45">
        <v>38</v>
      </c>
      <c r="C527" s="45">
        <v>34</v>
      </c>
      <c r="D527" s="53">
        <v>0.89500000000000002</v>
      </c>
      <c r="E527" s="45">
        <v>53</v>
      </c>
      <c r="F527" s="45">
        <v>62</v>
      </c>
      <c r="G527" s="53">
        <v>1.17</v>
      </c>
      <c r="H527" s="5"/>
      <c r="J527" s="5"/>
    </row>
    <row r="528" spans="1:10" x14ac:dyDescent="0.2">
      <c r="A528" s="45" t="s">
        <v>3423</v>
      </c>
      <c r="B528" s="45">
        <v>38</v>
      </c>
      <c r="C528" s="45">
        <v>7</v>
      </c>
      <c r="D528" s="53">
        <v>0.184</v>
      </c>
      <c r="E528" s="45">
        <v>38</v>
      </c>
      <c r="F528" s="45">
        <v>7</v>
      </c>
      <c r="G528" s="53">
        <v>0.184</v>
      </c>
      <c r="H528" s="5"/>
      <c r="J528" s="5"/>
    </row>
    <row r="529" spans="1:10" x14ac:dyDescent="0.2">
      <c r="A529" s="45" t="s">
        <v>3684</v>
      </c>
      <c r="B529" s="45">
        <v>38</v>
      </c>
      <c r="C529" s="45">
        <v>29</v>
      </c>
      <c r="D529" s="53">
        <v>0.76300000000000001</v>
      </c>
      <c r="E529" s="45">
        <v>38</v>
      </c>
      <c r="F529" s="45">
        <v>29</v>
      </c>
      <c r="G529" s="53">
        <v>0.76300000000000001</v>
      </c>
      <c r="H529" s="5"/>
      <c r="J529" s="5"/>
    </row>
    <row r="530" spans="1:10" x14ac:dyDescent="0.2">
      <c r="A530" s="45" t="s">
        <v>569</v>
      </c>
      <c r="B530" s="45">
        <v>38</v>
      </c>
      <c r="C530" s="45">
        <v>26</v>
      </c>
      <c r="D530" s="53">
        <v>0.68400000000000005</v>
      </c>
      <c r="E530" s="45">
        <v>40</v>
      </c>
      <c r="F530" s="45">
        <v>28</v>
      </c>
      <c r="G530" s="53">
        <v>0.7</v>
      </c>
      <c r="H530" s="5"/>
      <c r="J530" s="5"/>
    </row>
    <row r="531" spans="1:10" x14ac:dyDescent="0.2">
      <c r="A531" s="45" t="s">
        <v>3685</v>
      </c>
      <c r="B531" s="45">
        <v>38</v>
      </c>
      <c r="C531" s="45">
        <v>0</v>
      </c>
      <c r="D531" s="45" t="s">
        <v>3340</v>
      </c>
      <c r="E531" s="45">
        <v>160</v>
      </c>
      <c r="F531" s="45">
        <v>0</v>
      </c>
      <c r="G531" s="45" t="s">
        <v>3340</v>
      </c>
      <c r="H531" s="5"/>
      <c r="J531" s="5"/>
    </row>
    <row r="532" spans="1:10" x14ac:dyDescent="0.2">
      <c r="A532" s="45" t="s">
        <v>3072</v>
      </c>
      <c r="B532" s="45">
        <v>38</v>
      </c>
      <c r="C532" s="45">
        <v>21</v>
      </c>
      <c r="D532" s="53">
        <v>0.55300000000000005</v>
      </c>
      <c r="E532" s="45">
        <v>38</v>
      </c>
      <c r="F532" s="45">
        <v>21</v>
      </c>
      <c r="G532" s="53">
        <v>0.55300000000000005</v>
      </c>
      <c r="H532" s="5"/>
      <c r="J532" s="5"/>
    </row>
    <row r="533" spans="1:10" x14ac:dyDescent="0.2">
      <c r="A533" s="45" t="s">
        <v>3686</v>
      </c>
      <c r="B533" s="45">
        <v>38</v>
      </c>
      <c r="C533" s="45">
        <v>5</v>
      </c>
      <c r="D533" s="53">
        <v>0.13200000000000001</v>
      </c>
      <c r="E533" s="45">
        <v>38</v>
      </c>
      <c r="F533" s="45">
        <v>5</v>
      </c>
      <c r="G533" s="53">
        <v>0.13200000000000001</v>
      </c>
      <c r="H533" s="5"/>
      <c r="J533" s="5"/>
    </row>
    <row r="534" spans="1:10" x14ac:dyDescent="0.2">
      <c r="A534" s="45" t="s">
        <v>521</v>
      </c>
      <c r="B534" s="45">
        <v>38</v>
      </c>
      <c r="C534" s="45">
        <v>37</v>
      </c>
      <c r="D534" s="53">
        <v>0.97399999999999998</v>
      </c>
      <c r="E534" s="45">
        <v>42</v>
      </c>
      <c r="F534" s="45">
        <v>43</v>
      </c>
      <c r="G534" s="53">
        <v>1.024</v>
      </c>
      <c r="H534" s="5"/>
      <c r="J534" s="5"/>
    </row>
    <row r="535" spans="1:10" x14ac:dyDescent="0.2">
      <c r="A535" s="45" t="s">
        <v>3350</v>
      </c>
      <c r="B535" s="45">
        <v>38</v>
      </c>
      <c r="C535" s="45">
        <v>0</v>
      </c>
      <c r="D535" s="45" t="s">
        <v>3340</v>
      </c>
      <c r="E535" s="45">
        <v>38</v>
      </c>
      <c r="F535" s="45">
        <v>0</v>
      </c>
      <c r="G535" s="45" t="s">
        <v>3340</v>
      </c>
      <c r="H535" s="5"/>
      <c r="J535" s="5"/>
    </row>
    <row r="536" spans="1:10" x14ac:dyDescent="0.2">
      <c r="A536" s="45" t="s">
        <v>3687</v>
      </c>
      <c r="B536" s="45">
        <v>38</v>
      </c>
      <c r="C536" s="45">
        <v>0</v>
      </c>
      <c r="D536" s="45" t="s">
        <v>3340</v>
      </c>
      <c r="E536" s="45">
        <v>38</v>
      </c>
      <c r="F536" s="45">
        <v>0</v>
      </c>
      <c r="G536" s="45" t="s">
        <v>3340</v>
      </c>
      <c r="H536" s="5"/>
      <c r="J536" s="5"/>
    </row>
    <row r="537" spans="1:10" x14ac:dyDescent="0.2">
      <c r="A537" s="45" t="s">
        <v>3117</v>
      </c>
      <c r="B537" s="45">
        <v>38</v>
      </c>
      <c r="C537" s="45">
        <v>23</v>
      </c>
      <c r="D537" s="53">
        <v>0.60499999999999998</v>
      </c>
      <c r="E537" s="45">
        <v>40</v>
      </c>
      <c r="F537" s="45">
        <v>24</v>
      </c>
      <c r="G537" s="53">
        <v>0.6</v>
      </c>
      <c r="H537" s="5"/>
      <c r="J537" s="5"/>
    </row>
    <row r="538" spans="1:10" x14ac:dyDescent="0.2">
      <c r="A538" s="45" t="s">
        <v>280</v>
      </c>
      <c r="B538" s="45">
        <v>38</v>
      </c>
      <c r="C538" s="45">
        <v>43</v>
      </c>
      <c r="D538" s="53">
        <v>1.1319999999999999</v>
      </c>
      <c r="E538" s="45">
        <v>438</v>
      </c>
      <c r="F538" s="45">
        <v>43</v>
      </c>
      <c r="G538" s="53">
        <v>9.8000000000000004E-2</v>
      </c>
      <c r="H538" s="5"/>
      <c r="J538" s="5"/>
    </row>
    <row r="539" spans="1:10" x14ac:dyDescent="0.2">
      <c r="A539" s="45" t="s">
        <v>2441</v>
      </c>
      <c r="B539" s="45">
        <v>37</v>
      </c>
      <c r="C539" s="45">
        <v>14</v>
      </c>
      <c r="D539" s="53">
        <v>0.378</v>
      </c>
      <c r="E539" s="45">
        <v>37</v>
      </c>
      <c r="F539" s="45">
        <v>14</v>
      </c>
      <c r="G539" s="53">
        <v>0.378</v>
      </c>
      <c r="H539" s="5"/>
      <c r="J539" s="5"/>
    </row>
    <row r="540" spans="1:10" x14ac:dyDescent="0.2">
      <c r="A540" s="45" t="s">
        <v>259</v>
      </c>
      <c r="B540" s="45">
        <v>37</v>
      </c>
      <c r="C540" s="45">
        <v>23</v>
      </c>
      <c r="D540" s="53">
        <v>0.622</v>
      </c>
      <c r="E540" s="45">
        <v>50</v>
      </c>
      <c r="F540" s="45">
        <v>31</v>
      </c>
      <c r="G540" s="53">
        <v>0.62</v>
      </c>
      <c r="H540" s="5"/>
      <c r="J540" s="5"/>
    </row>
    <row r="541" spans="1:10" x14ac:dyDescent="0.2">
      <c r="A541" s="45" t="s">
        <v>3688</v>
      </c>
      <c r="B541" s="45">
        <v>37</v>
      </c>
      <c r="C541" s="45">
        <v>0</v>
      </c>
      <c r="D541" s="45" t="s">
        <v>3340</v>
      </c>
      <c r="E541" s="45">
        <v>37</v>
      </c>
      <c r="F541" s="45">
        <v>0</v>
      </c>
      <c r="G541" s="45" t="s">
        <v>3340</v>
      </c>
      <c r="H541" s="5"/>
      <c r="J541" s="5"/>
    </row>
    <row r="542" spans="1:10" x14ac:dyDescent="0.2">
      <c r="A542" s="45" t="s">
        <v>3398</v>
      </c>
      <c r="B542" s="45">
        <v>37</v>
      </c>
      <c r="C542" s="45">
        <v>19</v>
      </c>
      <c r="D542" s="53">
        <v>0.51400000000000001</v>
      </c>
      <c r="E542" s="45">
        <v>39</v>
      </c>
      <c r="F542" s="45">
        <v>19</v>
      </c>
      <c r="G542" s="53">
        <v>0.48699999999999999</v>
      </c>
      <c r="H542" s="5"/>
      <c r="J542" s="5"/>
    </row>
    <row r="543" spans="1:10" x14ac:dyDescent="0.2">
      <c r="A543" s="45" t="s">
        <v>1905</v>
      </c>
      <c r="B543" s="45">
        <v>37</v>
      </c>
      <c r="C543" s="45">
        <v>52</v>
      </c>
      <c r="D543" s="53">
        <v>1.405</v>
      </c>
      <c r="E543" s="45">
        <v>40</v>
      </c>
      <c r="F543" s="45">
        <v>56</v>
      </c>
      <c r="G543" s="53">
        <v>1.4</v>
      </c>
      <c r="H543" s="5"/>
      <c r="J543" s="5"/>
    </row>
    <row r="544" spans="1:10" x14ac:dyDescent="0.2">
      <c r="A544" s="45" t="s">
        <v>3494</v>
      </c>
      <c r="B544" s="45">
        <v>37</v>
      </c>
      <c r="C544" s="45">
        <v>47</v>
      </c>
      <c r="D544" s="53">
        <v>1.27</v>
      </c>
      <c r="E544" s="45">
        <v>47</v>
      </c>
      <c r="F544" s="45">
        <v>203</v>
      </c>
      <c r="G544" s="53">
        <v>4.319</v>
      </c>
      <c r="H544" s="5"/>
      <c r="J544" s="5"/>
    </row>
    <row r="545" spans="1:10" x14ac:dyDescent="0.2">
      <c r="A545" s="45" t="s">
        <v>3689</v>
      </c>
      <c r="B545" s="45">
        <v>37</v>
      </c>
      <c r="C545" s="45">
        <v>17</v>
      </c>
      <c r="D545" s="53">
        <v>0.45900000000000002</v>
      </c>
      <c r="E545" s="45">
        <v>37</v>
      </c>
      <c r="F545" s="45">
        <v>17</v>
      </c>
      <c r="G545" s="53">
        <v>0.45900000000000002</v>
      </c>
      <c r="H545" s="5"/>
      <c r="J545" s="5"/>
    </row>
    <row r="546" spans="1:10" x14ac:dyDescent="0.2">
      <c r="A546" s="45" t="s">
        <v>742</v>
      </c>
      <c r="B546" s="45">
        <v>37</v>
      </c>
      <c r="C546" s="45">
        <v>18</v>
      </c>
      <c r="D546" s="53">
        <v>0.48599999999999999</v>
      </c>
      <c r="E546" s="45">
        <v>86</v>
      </c>
      <c r="F546" s="45">
        <v>18</v>
      </c>
      <c r="G546" s="53">
        <v>0.20899999999999999</v>
      </c>
      <c r="H546" s="5"/>
      <c r="J546" s="5"/>
    </row>
    <row r="547" spans="1:10" x14ac:dyDescent="0.2">
      <c r="A547" s="45" t="s">
        <v>3445</v>
      </c>
      <c r="B547" s="45">
        <v>37</v>
      </c>
      <c r="C547" s="45">
        <v>0</v>
      </c>
      <c r="D547" s="45" t="s">
        <v>3340</v>
      </c>
      <c r="E547" s="45">
        <v>37</v>
      </c>
      <c r="F547" s="45">
        <v>0</v>
      </c>
      <c r="G547" s="45" t="s">
        <v>3340</v>
      </c>
      <c r="H547" s="5"/>
      <c r="J547" s="5"/>
    </row>
    <row r="548" spans="1:10" x14ac:dyDescent="0.2">
      <c r="A548" s="45" t="s">
        <v>242</v>
      </c>
      <c r="B548" s="45">
        <v>37</v>
      </c>
      <c r="C548" s="45">
        <v>10</v>
      </c>
      <c r="D548" s="53">
        <v>0.27</v>
      </c>
      <c r="E548" s="45">
        <v>39</v>
      </c>
      <c r="F548" s="45">
        <v>10</v>
      </c>
      <c r="G548" s="53">
        <v>0.25600000000000001</v>
      </c>
      <c r="H548" s="5"/>
      <c r="J548" s="5"/>
    </row>
    <row r="549" spans="1:10" x14ac:dyDescent="0.2">
      <c r="A549" s="45" t="s">
        <v>347</v>
      </c>
      <c r="B549" s="45">
        <v>37</v>
      </c>
      <c r="C549" s="45">
        <v>31</v>
      </c>
      <c r="D549" s="53">
        <v>0.83799999999999997</v>
      </c>
      <c r="E549" s="45">
        <v>55</v>
      </c>
      <c r="F549" s="45">
        <v>42</v>
      </c>
      <c r="G549" s="53">
        <v>0.76400000000000001</v>
      </c>
      <c r="H549" s="5"/>
      <c r="J549" s="5"/>
    </row>
    <row r="550" spans="1:10" x14ac:dyDescent="0.2">
      <c r="A550" s="45" t="s">
        <v>3123</v>
      </c>
      <c r="B550" s="45">
        <v>37</v>
      </c>
      <c r="C550" s="45">
        <v>0</v>
      </c>
      <c r="D550" s="45" t="s">
        <v>3340</v>
      </c>
      <c r="E550" s="45">
        <v>585</v>
      </c>
      <c r="F550" s="45">
        <v>0</v>
      </c>
      <c r="G550" s="45" t="s">
        <v>3340</v>
      </c>
      <c r="H550" s="5"/>
      <c r="J550" s="5"/>
    </row>
    <row r="551" spans="1:10" x14ac:dyDescent="0.2">
      <c r="A551" s="45" t="s">
        <v>3690</v>
      </c>
      <c r="B551" s="45">
        <v>37</v>
      </c>
      <c r="C551" s="45">
        <v>0</v>
      </c>
      <c r="D551" s="45" t="s">
        <v>3340</v>
      </c>
      <c r="E551" s="45">
        <v>43</v>
      </c>
      <c r="F551" s="45">
        <v>0</v>
      </c>
      <c r="G551" s="45" t="s">
        <v>3340</v>
      </c>
      <c r="H551" s="5"/>
      <c r="J551" s="5"/>
    </row>
    <row r="552" spans="1:10" x14ac:dyDescent="0.2">
      <c r="A552" s="45" t="s">
        <v>936</v>
      </c>
      <c r="B552" s="45">
        <v>37</v>
      </c>
      <c r="C552" s="45">
        <v>23</v>
      </c>
      <c r="D552" s="53">
        <v>0.622</v>
      </c>
      <c r="E552" s="45">
        <v>46</v>
      </c>
      <c r="F552" s="45">
        <v>23</v>
      </c>
      <c r="G552" s="53">
        <v>0.5</v>
      </c>
      <c r="H552" s="5"/>
      <c r="J552" s="5"/>
    </row>
    <row r="553" spans="1:10" x14ac:dyDescent="0.2">
      <c r="A553" s="45" t="s">
        <v>3691</v>
      </c>
      <c r="B553" s="45">
        <v>37</v>
      </c>
      <c r="C553" s="45">
        <v>46</v>
      </c>
      <c r="D553" s="53">
        <v>1.2430000000000001</v>
      </c>
      <c r="E553" s="45">
        <v>37</v>
      </c>
      <c r="F553" s="45">
        <v>46</v>
      </c>
      <c r="G553" s="53">
        <v>1.2430000000000001</v>
      </c>
      <c r="H553" s="5"/>
      <c r="J553" s="5"/>
    </row>
    <row r="554" spans="1:10" x14ac:dyDescent="0.2">
      <c r="A554" s="45" t="s">
        <v>338</v>
      </c>
      <c r="B554" s="45">
        <v>37</v>
      </c>
      <c r="C554" s="45">
        <v>32</v>
      </c>
      <c r="D554" s="53">
        <v>0.86499999999999999</v>
      </c>
      <c r="E554" s="45">
        <v>198</v>
      </c>
      <c r="F554" s="45">
        <v>187</v>
      </c>
      <c r="G554" s="53">
        <v>0.94399999999999995</v>
      </c>
      <c r="H554" s="5"/>
      <c r="J554" s="5"/>
    </row>
    <row r="555" spans="1:10" x14ac:dyDescent="0.2">
      <c r="A555" s="45" t="s">
        <v>435</v>
      </c>
      <c r="B555" s="45">
        <v>37</v>
      </c>
      <c r="C555" s="45">
        <v>7</v>
      </c>
      <c r="D555" s="53">
        <v>0.189</v>
      </c>
      <c r="E555" s="45">
        <v>39</v>
      </c>
      <c r="F555" s="45">
        <v>7</v>
      </c>
      <c r="G555" s="53">
        <v>0.17899999999999999</v>
      </c>
      <c r="H555" s="5"/>
      <c r="J555" s="5"/>
    </row>
    <row r="556" spans="1:10" x14ac:dyDescent="0.2">
      <c r="A556" s="45" t="s">
        <v>3692</v>
      </c>
      <c r="B556" s="45">
        <v>37</v>
      </c>
      <c r="C556" s="45">
        <v>2</v>
      </c>
      <c r="D556" s="53">
        <v>5.3999999999999999E-2</v>
      </c>
      <c r="E556" s="45">
        <v>37</v>
      </c>
      <c r="F556" s="45">
        <v>2</v>
      </c>
      <c r="G556" s="53">
        <v>5.3999999999999999E-2</v>
      </c>
      <c r="H556" s="5"/>
      <c r="J556" s="5"/>
    </row>
    <row r="557" spans="1:10" x14ac:dyDescent="0.2">
      <c r="A557" s="45" t="s">
        <v>2381</v>
      </c>
      <c r="B557" s="45">
        <v>37</v>
      </c>
      <c r="C557" s="45">
        <v>24</v>
      </c>
      <c r="D557" s="53">
        <v>0.64900000000000002</v>
      </c>
      <c r="E557" s="45">
        <v>37</v>
      </c>
      <c r="F557" s="45">
        <v>24</v>
      </c>
      <c r="G557" s="53">
        <v>0.64900000000000002</v>
      </c>
      <c r="H557" s="5"/>
      <c r="J557" s="5"/>
    </row>
    <row r="558" spans="1:10" x14ac:dyDescent="0.2">
      <c r="A558" s="45" t="s">
        <v>3693</v>
      </c>
      <c r="B558" s="45">
        <v>37</v>
      </c>
      <c r="C558" s="45">
        <v>0</v>
      </c>
      <c r="D558" s="45" t="s">
        <v>3340</v>
      </c>
      <c r="E558" s="45">
        <v>37</v>
      </c>
      <c r="F558" s="45">
        <v>0</v>
      </c>
      <c r="G558" s="45" t="s">
        <v>3340</v>
      </c>
      <c r="H558" s="5"/>
      <c r="J558" s="5"/>
    </row>
    <row r="559" spans="1:10" x14ac:dyDescent="0.2">
      <c r="A559" s="45" t="s">
        <v>1531</v>
      </c>
      <c r="B559" s="45">
        <v>37</v>
      </c>
      <c r="C559" s="45">
        <v>22</v>
      </c>
      <c r="D559" s="53">
        <v>0.59499999999999997</v>
      </c>
      <c r="E559" s="45">
        <v>272</v>
      </c>
      <c r="F559" s="45">
        <v>22</v>
      </c>
      <c r="G559" s="53">
        <v>8.1000000000000003E-2</v>
      </c>
      <c r="H559" s="5"/>
      <c r="J559" s="5"/>
    </row>
    <row r="560" spans="1:10" x14ac:dyDescent="0.2">
      <c r="A560" s="45" t="s">
        <v>3694</v>
      </c>
      <c r="B560" s="45">
        <v>37</v>
      </c>
      <c r="C560" s="45">
        <v>8</v>
      </c>
      <c r="D560" s="53">
        <v>0.216</v>
      </c>
      <c r="E560" s="45">
        <v>37</v>
      </c>
      <c r="F560" s="45">
        <v>8</v>
      </c>
      <c r="G560" s="53">
        <v>0.216</v>
      </c>
      <c r="H560" s="5"/>
      <c r="J560" s="5"/>
    </row>
    <row r="561" spans="1:10" x14ac:dyDescent="0.2">
      <c r="A561" s="45" t="s">
        <v>784</v>
      </c>
      <c r="B561" s="45">
        <v>37</v>
      </c>
      <c r="C561" s="45">
        <v>37</v>
      </c>
      <c r="D561" s="53">
        <v>1</v>
      </c>
      <c r="E561" s="45">
        <v>38</v>
      </c>
      <c r="F561" s="45">
        <v>37</v>
      </c>
      <c r="G561" s="53">
        <v>0.97399999999999998</v>
      </c>
      <c r="H561" s="5"/>
      <c r="J561" s="5"/>
    </row>
    <row r="562" spans="1:10" x14ac:dyDescent="0.2">
      <c r="A562" s="45" t="s">
        <v>3695</v>
      </c>
      <c r="B562" s="45">
        <v>37</v>
      </c>
      <c r="C562" s="45">
        <v>45</v>
      </c>
      <c r="D562" s="53">
        <v>1.216</v>
      </c>
      <c r="E562" s="45">
        <v>37</v>
      </c>
      <c r="F562" s="45">
        <v>45</v>
      </c>
      <c r="G562" s="53">
        <v>1.216</v>
      </c>
      <c r="H562" s="5"/>
      <c r="J562" s="5"/>
    </row>
    <row r="563" spans="1:10" x14ac:dyDescent="0.2">
      <c r="A563" s="45" t="s">
        <v>551</v>
      </c>
      <c r="B563" s="45">
        <v>37</v>
      </c>
      <c r="C563" s="45">
        <v>17</v>
      </c>
      <c r="D563" s="53">
        <v>0.45900000000000002</v>
      </c>
      <c r="E563" s="45">
        <v>37</v>
      </c>
      <c r="F563" s="45">
        <v>17</v>
      </c>
      <c r="G563" s="53">
        <v>0.45900000000000002</v>
      </c>
      <c r="H563" s="5"/>
      <c r="J563" s="5"/>
    </row>
    <row r="564" spans="1:10" x14ac:dyDescent="0.2">
      <c r="A564" s="45" t="s">
        <v>2148</v>
      </c>
      <c r="B564" s="45">
        <v>36</v>
      </c>
      <c r="C564" s="45">
        <v>14</v>
      </c>
      <c r="D564" s="53">
        <v>0.38900000000000001</v>
      </c>
      <c r="E564" s="45">
        <v>41</v>
      </c>
      <c r="F564" s="45">
        <v>14</v>
      </c>
      <c r="G564" s="53">
        <v>0.34100000000000003</v>
      </c>
      <c r="H564" s="5"/>
      <c r="J564" s="5"/>
    </row>
    <row r="565" spans="1:10" x14ac:dyDescent="0.2">
      <c r="A565" s="45" t="s">
        <v>3696</v>
      </c>
      <c r="B565" s="45">
        <v>36</v>
      </c>
      <c r="C565" s="45">
        <v>13</v>
      </c>
      <c r="D565" s="53">
        <v>0.36099999999999999</v>
      </c>
      <c r="E565" s="45">
        <v>36</v>
      </c>
      <c r="F565" s="45">
        <v>13</v>
      </c>
      <c r="G565" s="53">
        <v>0.36099999999999999</v>
      </c>
      <c r="H565" s="5"/>
      <c r="J565" s="5"/>
    </row>
    <row r="566" spans="1:10" x14ac:dyDescent="0.2">
      <c r="A566" s="45" t="s">
        <v>2875</v>
      </c>
      <c r="B566" s="45">
        <v>36</v>
      </c>
      <c r="C566" s="45">
        <v>5</v>
      </c>
      <c r="D566" s="53">
        <v>0.13900000000000001</v>
      </c>
      <c r="E566" s="45">
        <v>103</v>
      </c>
      <c r="F566" s="45">
        <v>5</v>
      </c>
      <c r="G566" s="53">
        <v>4.9000000000000002E-2</v>
      </c>
      <c r="H566" s="5"/>
      <c r="J566" s="5"/>
    </row>
    <row r="567" spans="1:10" x14ac:dyDescent="0.2">
      <c r="A567" s="45" t="s">
        <v>1408</v>
      </c>
      <c r="B567" s="45">
        <v>36</v>
      </c>
      <c r="C567" s="45">
        <v>18</v>
      </c>
      <c r="D567" s="53">
        <v>0.5</v>
      </c>
      <c r="E567" s="45">
        <v>72</v>
      </c>
      <c r="F567" s="45">
        <v>18</v>
      </c>
      <c r="G567" s="53">
        <v>0.25</v>
      </c>
      <c r="H567" s="5"/>
      <c r="J567" s="5"/>
    </row>
    <row r="568" spans="1:10" x14ac:dyDescent="0.2">
      <c r="A568" s="45" t="s">
        <v>510</v>
      </c>
      <c r="B568" s="45">
        <v>36</v>
      </c>
      <c r="C568" s="45">
        <v>28</v>
      </c>
      <c r="D568" s="53">
        <v>0.77800000000000002</v>
      </c>
      <c r="E568" s="45">
        <v>36</v>
      </c>
      <c r="F568" s="45">
        <v>28</v>
      </c>
      <c r="G568" s="53">
        <v>0.77800000000000002</v>
      </c>
      <c r="H568" s="5"/>
      <c r="J568" s="5"/>
    </row>
    <row r="569" spans="1:10" x14ac:dyDescent="0.2">
      <c r="A569" s="45" t="s">
        <v>773</v>
      </c>
      <c r="B569" s="45">
        <v>36</v>
      </c>
      <c r="C569" s="45">
        <v>61</v>
      </c>
      <c r="D569" s="53">
        <v>1.694</v>
      </c>
      <c r="E569" s="45">
        <v>40</v>
      </c>
      <c r="F569" s="45">
        <v>63</v>
      </c>
      <c r="G569" s="53">
        <v>1.575</v>
      </c>
      <c r="H569" s="5"/>
      <c r="J569" s="5"/>
    </row>
    <row r="570" spans="1:10" x14ac:dyDescent="0.2">
      <c r="A570" s="45" t="s">
        <v>597</v>
      </c>
      <c r="B570" s="45">
        <v>36</v>
      </c>
      <c r="C570" s="45">
        <v>40</v>
      </c>
      <c r="D570" s="53">
        <v>1.111</v>
      </c>
      <c r="E570" s="45">
        <v>38</v>
      </c>
      <c r="F570" s="45">
        <v>40</v>
      </c>
      <c r="G570" s="53">
        <v>1.0529999999999999</v>
      </c>
      <c r="H570" s="5"/>
      <c r="J570" s="5"/>
    </row>
    <row r="571" spans="1:10" x14ac:dyDescent="0.2">
      <c r="A571" s="45" t="s">
        <v>2000</v>
      </c>
      <c r="B571" s="45">
        <v>36</v>
      </c>
      <c r="C571" s="45">
        <v>0</v>
      </c>
      <c r="D571" s="45" t="s">
        <v>3340</v>
      </c>
      <c r="E571" s="45">
        <v>300</v>
      </c>
      <c r="F571" s="45">
        <v>0</v>
      </c>
      <c r="G571" s="45" t="s">
        <v>3340</v>
      </c>
      <c r="H571" s="5"/>
      <c r="J571" s="5"/>
    </row>
    <row r="572" spans="1:10" x14ac:dyDescent="0.2">
      <c r="A572" s="45" t="s">
        <v>664</v>
      </c>
      <c r="B572" s="45">
        <v>36</v>
      </c>
      <c r="C572" s="45">
        <v>10</v>
      </c>
      <c r="D572" s="53">
        <v>0.27800000000000002</v>
      </c>
      <c r="E572" s="45">
        <v>54</v>
      </c>
      <c r="F572" s="45">
        <v>18</v>
      </c>
      <c r="G572" s="53">
        <v>0.33300000000000002</v>
      </c>
      <c r="H572" s="5"/>
      <c r="J572" s="5"/>
    </row>
    <row r="573" spans="1:10" x14ac:dyDescent="0.2">
      <c r="A573" s="45" t="s">
        <v>712</v>
      </c>
      <c r="B573" s="45">
        <v>36</v>
      </c>
      <c r="C573" s="45">
        <v>26</v>
      </c>
      <c r="D573" s="53">
        <v>0.72199999999999998</v>
      </c>
      <c r="E573" s="45">
        <v>36</v>
      </c>
      <c r="F573" s="45">
        <v>26</v>
      </c>
      <c r="G573" s="53">
        <v>0.72199999999999998</v>
      </c>
      <c r="H573" s="5"/>
      <c r="J573" s="5"/>
    </row>
    <row r="574" spans="1:10" x14ac:dyDescent="0.2">
      <c r="A574" s="45" t="s">
        <v>269</v>
      </c>
      <c r="B574" s="45">
        <v>36</v>
      </c>
      <c r="C574" s="45">
        <v>25</v>
      </c>
      <c r="D574" s="53">
        <v>0.69399999999999995</v>
      </c>
      <c r="E574" s="45">
        <v>56</v>
      </c>
      <c r="F574" s="45">
        <v>25</v>
      </c>
      <c r="G574" s="53">
        <v>0.44600000000000001</v>
      </c>
      <c r="H574" s="5"/>
      <c r="J574" s="5"/>
    </row>
    <row r="575" spans="1:10" x14ac:dyDescent="0.2">
      <c r="A575" s="45" t="s">
        <v>1215</v>
      </c>
      <c r="B575" s="45">
        <v>36</v>
      </c>
      <c r="C575" s="45">
        <v>28</v>
      </c>
      <c r="D575" s="53">
        <v>0.77800000000000002</v>
      </c>
      <c r="E575" s="45">
        <v>51</v>
      </c>
      <c r="F575" s="45">
        <v>29</v>
      </c>
      <c r="G575" s="53">
        <v>0.56899999999999995</v>
      </c>
      <c r="H575" s="5"/>
      <c r="J575" s="5"/>
    </row>
    <row r="576" spans="1:10" x14ac:dyDescent="0.2">
      <c r="A576" s="45" t="s">
        <v>3697</v>
      </c>
      <c r="B576" s="45">
        <v>36</v>
      </c>
      <c r="C576" s="45">
        <v>52</v>
      </c>
      <c r="D576" s="53">
        <v>1.444</v>
      </c>
      <c r="E576" s="45">
        <v>36</v>
      </c>
      <c r="F576" s="45">
        <v>52</v>
      </c>
      <c r="G576" s="53">
        <v>1.444</v>
      </c>
      <c r="H576" s="5"/>
      <c r="J576" s="5"/>
    </row>
    <row r="577" spans="1:10" x14ac:dyDescent="0.2">
      <c r="A577" s="45" t="s">
        <v>3698</v>
      </c>
      <c r="B577" s="45">
        <v>36</v>
      </c>
      <c r="C577" s="45">
        <v>6</v>
      </c>
      <c r="D577" s="53">
        <v>0.16700000000000001</v>
      </c>
      <c r="E577" s="45">
        <v>36</v>
      </c>
      <c r="F577" s="45">
        <v>6</v>
      </c>
      <c r="G577" s="53">
        <v>0.16700000000000001</v>
      </c>
      <c r="H577" s="5"/>
      <c r="J577" s="5"/>
    </row>
    <row r="578" spans="1:10" x14ac:dyDescent="0.2">
      <c r="A578" s="45" t="s">
        <v>3699</v>
      </c>
      <c r="B578" s="45">
        <v>36</v>
      </c>
      <c r="C578" s="45">
        <v>12</v>
      </c>
      <c r="D578" s="53">
        <v>0.33300000000000002</v>
      </c>
      <c r="E578" s="45">
        <v>36</v>
      </c>
      <c r="F578" s="45">
        <v>12</v>
      </c>
      <c r="G578" s="53">
        <v>0.33300000000000002</v>
      </c>
      <c r="H578" s="5"/>
      <c r="J578" s="5"/>
    </row>
    <row r="579" spans="1:10" x14ac:dyDescent="0.2">
      <c r="A579" s="45" t="s">
        <v>3700</v>
      </c>
      <c r="B579" s="45">
        <v>36</v>
      </c>
      <c r="C579" s="45">
        <v>28</v>
      </c>
      <c r="D579" s="53">
        <v>0.77800000000000002</v>
      </c>
      <c r="E579" s="45">
        <v>36</v>
      </c>
      <c r="F579" s="45">
        <v>28</v>
      </c>
      <c r="G579" s="53">
        <v>0.77800000000000002</v>
      </c>
      <c r="H579" s="5"/>
      <c r="J579" s="5"/>
    </row>
    <row r="580" spans="1:10" x14ac:dyDescent="0.2">
      <c r="A580" s="45" t="s">
        <v>3701</v>
      </c>
      <c r="B580" s="45">
        <v>36</v>
      </c>
      <c r="C580" s="45">
        <v>39</v>
      </c>
      <c r="D580" s="53">
        <v>1.083</v>
      </c>
      <c r="E580" s="45">
        <v>36</v>
      </c>
      <c r="F580" s="45">
        <v>39</v>
      </c>
      <c r="G580" s="53">
        <v>1.083</v>
      </c>
      <c r="H580" s="5"/>
      <c r="J580" s="5"/>
    </row>
    <row r="581" spans="1:10" x14ac:dyDescent="0.2">
      <c r="A581" s="45" t="s">
        <v>3702</v>
      </c>
      <c r="B581" s="45">
        <v>36</v>
      </c>
      <c r="C581" s="45">
        <v>0</v>
      </c>
      <c r="D581" s="45" t="s">
        <v>3340</v>
      </c>
      <c r="E581" s="45">
        <v>39</v>
      </c>
      <c r="F581" s="45">
        <v>0</v>
      </c>
      <c r="G581" s="45" t="s">
        <v>3340</v>
      </c>
      <c r="H581" s="5"/>
      <c r="J581" s="5"/>
    </row>
    <row r="582" spans="1:10" x14ac:dyDescent="0.2">
      <c r="A582" s="45" t="s">
        <v>525</v>
      </c>
      <c r="B582" s="45">
        <v>36</v>
      </c>
      <c r="C582" s="45">
        <v>3</v>
      </c>
      <c r="D582" s="53">
        <v>8.3000000000000004E-2</v>
      </c>
      <c r="E582" s="45">
        <v>36</v>
      </c>
      <c r="F582" s="45">
        <v>3</v>
      </c>
      <c r="G582" s="53">
        <v>8.3000000000000004E-2</v>
      </c>
      <c r="H582" s="5"/>
      <c r="J582" s="5"/>
    </row>
    <row r="583" spans="1:10" x14ac:dyDescent="0.2">
      <c r="A583" s="45" t="s">
        <v>3703</v>
      </c>
      <c r="B583" s="45">
        <v>36</v>
      </c>
      <c r="C583" s="45">
        <v>24</v>
      </c>
      <c r="D583" s="53">
        <v>0.66700000000000004</v>
      </c>
      <c r="E583" s="45">
        <v>36</v>
      </c>
      <c r="F583" s="45">
        <v>24</v>
      </c>
      <c r="G583" s="53">
        <v>0.66700000000000004</v>
      </c>
      <c r="H583" s="5"/>
      <c r="J583" s="5"/>
    </row>
    <row r="584" spans="1:10" x14ac:dyDescent="0.2">
      <c r="A584" s="45" t="s">
        <v>50</v>
      </c>
      <c r="B584" s="45">
        <v>36</v>
      </c>
      <c r="C584" s="45">
        <v>24</v>
      </c>
      <c r="D584" s="53">
        <v>0.66700000000000004</v>
      </c>
      <c r="E584" s="45">
        <v>44</v>
      </c>
      <c r="F584" s="45">
        <v>25</v>
      </c>
      <c r="G584" s="53">
        <v>0.56799999999999995</v>
      </c>
      <c r="H584" s="5"/>
      <c r="J584" s="5"/>
    </row>
    <row r="585" spans="1:10" x14ac:dyDescent="0.2">
      <c r="A585" s="45" t="s">
        <v>3704</v>
      </c>
      <c r="B585" s="45">
        <v>36</v>
      </c>
      <c r="C585" s="45">
        <v>0</v>
      </c>
      <c r="D585" s="45" t="s">
        <v>3340</v>
      </c>
      <c r="E585" s="45">
        <v>36</v>
      </c>
      <c r="F585" s="45">
        <v>0</v>
      </c>
      <c r="G585" s="45" t="s">
        <v>3340</v>
      </c>
      <c r="H585" s="5"/>
      <c r="J585" s="5"/>
    </row>
    <row r="586" spans="1:10" x14ac:dyDescent="0.2">
      <c r="A586" s="45" t="s">
        <v>1300</v>
      </c>
      <c r="B586" s="45">
        <v>35</v>
      </c>
      <c r="C586" s="45">
        <v>11</v>
      </c>
      <c r="D586" s="53">
        <v>0.314</v>
      </c>
      <c r="E586" s="45">
        <v>38</v>
      </c>
      <c r="F586" s="45">
        <v>11</v>
      </c>
      <c r="G586" s="53">
        <v>0.28899999999999998</v>
      </c>
      <c r="H586" s="5"/>
      <c r="J586" s="5"/>
    </row>
    <row r="587" spans="1:10" x14ac:dyDescent="0.2">
      <c r="A587" s="45" t="s">
        <v>796</v>
      </c>
      <c r="B587" s="45">
        <v>35</v>
      </c>
      <c r="C587" s="45">
        <v>16</v>
      </c>
      <c r="D587" s="53">
        <v>0.45700000000000002</v>
      </c>
      <c r="E587" s="45">
        <v>45</v>
      </c>
      <c r="F587" s="45">
        <v>16</v>
      </c>
      <c r="G587" s="53">
        <v>0.35599999999999998</v>
      </c>
      <c r="H587" s="5"/>
      <c r="J587" s="5"/>
    </row>
    <row r="588" spans="1:10" x14ac:dyDescent="0.2">
      <c r="A588" s="45" t="s">
        <v>405</v>
      </c>
      <c r="B588" s="45">
        <v>35</v>
      </c>
      <c r="C588" s="45">
        <v>6</v>
      </c>
      <c r="D588" s="53">
        <v>0.17100000000000001</v>
      </c>
      <c r="E588" s="45">
        <v>61</v>
      </c>
      <c r="F588" s="45">
        <v>9</v>
      </c>
      <c r="G588" s="53">
        <v>0.14799999999999999</v>
      </c>
      <c r="H588" s="5"/>
      <c r="J588" s="5"/>
    </row>
    <row r="589" spans="1:10" x14ac:dyDescent="0.2">
      <c r="A589" s="45" t="s">
        <v>442</v>
      </c>
      <c r="B589" s="45">
        <v>35</v>
      </c>
      <c r="C589" s="45">
        <v>20</v>
      </c>
      <c r="D589" s="53">
        <v>0.57099999999999995</v>
      </c>
      <c r="E589" s="45">
        <v>45</v>
      </c>
      <c r="F589" s="45">
        <v>26</v>
      </c>
      <c r="G589" s="53">
        <v>0.57799999999999996</v>
      </c>
      <c r="H589" s="5"/>
      <c r="J589" s="5"/>
    </row>
    <row r="590" spans="1:10" x14ac:dyDescent="0.2">
      <c r="A590" s="45" t="s">
        <v>3705</v>
      </c>
      <c r="B590" s="45">
        <v>35</v>
      </c>
      <c r="C590" s="45">
        <v>28</v>
      </c>
      <c r="D590" s="53">
        <v>0.8</v>
      </c>
      <c r="E590" s="45">
        <v>52</v>
      </c>
      <c r="F590" s="45">
        <v>44</v>
      </c>
      <c r="G590" s="53">
        <v>0.84599999999999997</v>
      </c>
      <c r="H590" s="5"/>
      <c r="J590" s="5"/>
    </row>
    <row r="591" spans="1:10" x14ac:dyDescent="0.2">
      <c r="A591" s="45" t="s">
        <v>812</v>
      </c>
      <c r="B591" s="45">
        <v>35</v>
      </c>
      <c r="C591" s="45">
        <v>11</v>
      </c>
      <c r="D591" s="53">
        <v>0.314</v>
      </c>
      <c r="E591" s="45">
        <v>35</v>
      </c>
      <c r="F591" s="45">
        <v>11</v>
      </c>
      <c r="G591" s="53">
        <v>0.314</v>
      </c>
      <c r="H591" s="5"/>
      <c r="J591" s="5"/>
    </row>
    <row r="592" spans="1:10" x14ac:dyDescent="0.2">
      <c r="A592" s="45" t="s">
        <v>151</v>
      </c>
      <c r="B592" s="45">
        <v>35</v>
      </c>
      <c r="C592" s="45">
        <v>15</v>
      </c>
      <c r="D592" s="53">
        <v>0.42899999999999999</v>
      </c>
      <c r="E592" s="45">
        <v>38</v>
      </c>
      <c r="F592" s="45">
        <v>15</v>
      </c>
      <c r="G592" s="53">
        <v>0.39500000000000002</v>
      </c>
      <c r="H592" s="5"/>
      <c r="J592" s="5"/>
    </row>
    <row r="593" spans="1:10" x14ac:dyDescent="0.2">
      <c r="A593" s="45" t="s">
        <v>2948</v>
      </c>
      <c r="B593" s="45">
        <v>35</v>
      </c>
      <c r="C593" s="45">
        <v>0</v>
      </c>
      <c r="D593" s="45" t="s">
        <v>3340</v>
      </c>
      <c r="E593" s="45">
        <v>35</v>
      </c>
      <c r="F593" s="45">
        <v>0</v>
      </c>
      <c r="G593" s="45" t="s">
        <v>3340</v>
      </c>
      <c r="H593" s="5"/>
      <c r="J593" s="5"/>
    </row>
    <row r="594" spans="1:10" x14ac:dyDescent="0.2">
      <c r="A594" s="45" t="s">
        <v>3706</v>
      </c>
      <c r="B594" s="45">
        <v>35</v>
      </c>
      <c r="C594" s="45">
        <v>8</v>
      </c>
      <c r="D594" s="53">
        <v>0.22900000000000001</v>
      </c>
      <c r="E594" s="45">
        <v>37</v>
      </c>
      <c r="F594" s="45">
        <v>8</v>
      </c>
      <c r="G594" s="53">
        <v>0.216</v>
      </c>
      <c r="H594" s="5"/>
      <c r="J594" s="5"/>
    </row>
    <row r="595" spans="1:10" x14ac:dyDescent="0.2">
      <c r="A595" s="45" t="s">
        <v>654</v>
      </c>
      <c r="B595" s="45">
        <v>35</v>
      </c>
      <c r="C595" s="45">
        <v>9</v>
      </c>
      <c r="D595" s="53">
        <v>0.25700000000000001</v>
      </c>
      <c r="E595" s="45">
        <v>35</v>
      </c>
      <c r="F595" s="45">
        <v>9</v>
      </c>
      <c r="G595" s="53">
        <v>0.25700000000000001</v>
      </c>
      <c r="H595" s="5"/>
      <c r="J595" s="5"/>
    </row>
    <row r="596" spans="1:10" x14ac:dyDescent="0.2">
      <c r="A596" s="45" t="s">
        <v>400</v>
      </c>
      <c r="B596" s="45">
        <v>35</v>
      </c>
      <c r="C596" s="45">
        <v>37</v>
      </c>
      <c r="D596" s="53">
        <v>1.0569999999999999</v>
      </c>
      <c r="E596" s="45">
        <v>35</v>
      </c>
      <c r="F596" s="45">
        <v>37</v>
      </c>
      <c r="G596" s="53">
        <v>1.0569999999999999</v>
      </c>
      <c r="H596" s="5"/>
      <c r="J596" s="5"/>
    </row>
    <row r="597" spans="1:10" x14ac:dyDescent="0.2">
      <c r="A597" s="45" t="s">
        <v>284</v>
      </c>
      <c r="B597" s="45">
        <v>35</v>
      </c>
      <c r="C597" s="45">
        <v>22</v>
      </c>
      <c r="D597" s="53">
        <v>0.629</v>
      </c>
      <c r="E597" s="45">
        <v>39</v>
      </c>
      <c r="F597" s="45">
        <v>25</v>
      </c>
      <c r="G597" s="53">
        <v>0.64100000000000001</v>
      </c>
      <c r="H597" s="5"/>
      <c r="J597" s="5"/>
    </row>
    <row r="598" spans="1:10" x14ac:dyDescent="0.2">
      <c r="A598" s="45" t="s">
        <v>2386</v>
      </c>
      <c r="B598" s="45">
        <v>35</v>
      </c>
      <c r="C598" s="45">
        <v>54</v>
      </c>
      <c r="D598" s="53">
        <v>1.5429999999999999</v>
      </c>
      <c r="E598" s="45">
        <v>47</v>
      </c>
      <c r="F598" s="45">
        <v>100</v>
      </c>
      <c r="G598" s="53">
        <v>2.1280000000000001</v>
      </c>
      <c r="H598" s="5"/>
      <c r="J598" s="5"/>
    </row>
    <row r="599" spans="1:10" x14ac:dyDescent="0.2">
      <c r="A599" s="45" t="s">
        <v>1911</v>
      </c>
      <c r="B599" s="45">
        <v>35</v>
      </c>
      <c r="C599" s="45">
        <v>38</v>
      </c>
      <c r="D599" s="53">
        <v>1.0860000000000001</v>
      </c>
      <c r="E599" s="45">
        <v>39</v>
      </c>
      <c r="F599" s="45">
        <v>45</v>
      </c>
      <c r="G599" s="53">
        <v>1.1539999999999999</v>
      </c>
      <c r="H599" s="5"/>
      <c r="J599" s="5"/>
    </row>
    <row r="600" spans="1:10" x14ac:dyDescent="0.2">
      <c r="A600" s="45" t="s">
        <v>1513</v>
      </c>
      <c r="B600" s="45">
        <v>35</v>
      </c>
      <c r="C600" s="45">
        <v>56</v>
      </c>
      <c r="D600" s="53">
        <v>1.6</v>
      </c>
      <c r="E600" s="45">
        <v>35</v>
      </c>
      <c r="F600" s="45">
        <v>56</v>
      </c>
      <c r="G600" s="53">
        <v>1.6</v>
      </c>
      <c r="H600" s="5"/>
      <c r="J600" s="5"/>
    </row>
    <row r="601" spans="1:10" x14ac:dyDescent="0.2">
      <c r="A601" s="45" t="s">
        <v>2537</v>
      </c>
      <c r="B601" s="45">
        <v>35</v>
      </c>
      <c r="C601" s="45">
        <v>47</v>
      </c>
      <c r="D601" s="53">
        <v>1.343</v>
      </c>
      <c r="E601" s="45">
        <v>35</v>
      </c>
      <c r="F601" s="45">
        <v>47</v>
      </c>
      <c r="G601" s="53">
        <v>1.343</v>
      </c>
      <c r="H601" s="5"/>
      <c r="J601" s="5"/>
    </row>
    <row r="602" spans="1:10" x14ac:dyDescent="0.2">
      <c r="A602" s="45" t="s">
        <v>407</v>
      </c>
      <c r="B602" s="45">
        <v>35</v>
      </c>
      <c r="C602" s="45">
        <v>22</v>
      </c>
      <c r="D602" s="53">
        <v>0.629</v>
      </c>
      <c r="E602" s="45">
        <v>42</v>
      </c>
      <c r="F602" s="45">
        <v>38</v>
      </c>
      <c r="G602" s="53">
        <v>0.90500000000000003</v>
      </c>
      <c r="H602" s="5"/>
      <c r="J602" s="5"/>
    </row>
    <row r="603" spans="1:10" x14ac:dyDescent="0.2">
      <c r="A603" s="45" t="s">
        <v>2527</v>
      </c>
      <c r="B603" s="45">
        <v>35</v>
      </c>
      <c r="C603" s="45">
        <v>0</v>
      </c>
      <c r="D603" s="45" t="s">
        <v>3340</v>
      </c>
      <c r="E603" s="45">
        <v>35</v>
      </c>
      <c r="F603" s="45">
        <v>0</v>
      </c>
      <c r="G603" s="45" t="s">
        <v>3340</v>
      </c>
      <c r="H603" s="5"/>
      <c r="J603" s="5"/>
    </row>
    <row r="604" spans="1:10" x14ac:dyDescent="0.2">
      <c r="A604" s="45" t="s">
        <v>571</v>
      </c>
      <c r="B604" s="45">
        <v>35</v>
      </c>
      <c r="C604" s="45">
        <v>12</v>
      </c>
      <c r="D604" s="53">
        <v>0.34300000000000003</v>
      </c>
      <c r="E604" s="45">
        <v>37</v>
      </c>
      <c r="F604" s="45">
        <v>13</v>
      </c>
      <c r="G604" s="53">
        <v>0.35099999999999998</v>
      </c>
      <c r="H604" s="5"/>
      <c r="J604" s="5"/>
    </row>
    <row r="605" spans="1:10" x14ac:dyDescent="0.2">
      <c r="A605" s="45" t="s">
        <v>1877</v>
      </c>
      <c r="B605" s="45">
        <v>35</v>
      </c>
      <c r="C605" s="45">
        <v>1</v>
      </c>
      <c r="D605" s="53">
        <v>2.9000000000000001E-2</v>
      </c>
      <c r="E605" s="45">
        <v>177</v>
      </c>
      <c r="F605" s="45">
        <v>5</v>
      </c>
      <c r="G605" s="53">
        <v>2.8000000000000001E-2</v>
      </c>
      <c r="H605" s="5"/>
      <c r="J605" s="5"/>
    </row>
    <row r="606" spans="1:10" x14ac:dyDescent="0.2">
      <c r="A606" s="45" t="s">
        <v>262</v>
      </c>
      <c r="B606" s="45">
        <v>35</v>
      </c>
      <c r="C606" s="45">
        <v>13</v>
      </c>
      <c r="D606" s="53">
        <v>0.371</v>
      </c>
      <c r="E606" s="45">
        <v>35</v>
      </c>
      <c r="F606" s="45">
        <v>13</v>
      </c>
      <c r="G606" s="53">
        <v>0.371</v>
      </c>
      <c r="H606" s="5"/>
      <c r="J606" s="5"/>
    </row>
    <row r="607" spans="1:10" x14ac:dyDescent="0.2">
      <c r="A607" s="45" t="s">
        <v>3707</v>
      </c>
      <c r="B607" s="45">
        <v>35</v>
      </c>
      <c r="C607" s="45">
        <v>17</v>
      </c>
      <c r="D607" s="53">
        <v>0.48599999999999999</v>
      </c>
      <c r="E607" s="45">
        <v>65</v>
      </c>
      <c r="F607" s="45">
        <v>27</v>
      </c>
      <c r="G607" s="53">
        <v>0.41499999999999998</v>
      </c>
      <c r="H607" s="5"/>
      <c r="J607" s="5"/>
    </row>
    <row r="608" spans="1:10" x14ac:dyDescent="0.2">
      <c r="A608" s="45" t="s">
        <v>837</v>
      </c>
      <c r="B608" s="45">
        <v>35</v>
      </c>
      <c r="C608" s="45">
        <v>9</v>
      </c>
      <c r="D608" s="53">
        <v>0.25700000000000001</v>
      </c>
      <c r="E608" s="45">
        <v>166</v>
      </c>
      <c r="F608" s="45">
        <v>9</v>
      </c>
      <c r="G608" s="53">
        <v>5.3999999999999999E-2</v>
      </c>
      <c r="H608" s="5"/>
      <c r="J608" s="5"/>
    </row>
    <row r="609" spans="1:10" x14ac:dyDescent="0.2">
      <c r="A609" s="45" t="s">
        <v>798</v>
      </c>
      <c r="B609" s="45">
        <v>34</v>
      </c>
      <c r="C609" s="45">
        <v>9</v>
      </c>
      <c r="D609" s="53">
        <v>0.26500000000000001</v>
      </c>
      <c r="E609" s="45">
        <v>53</v>
      </c>
      <c r="F609" s="45">
        <v>9</v>
      </c>
      <c r="G609" s="53">
        <v>0.17</v>
      </c>
      <c r="H609" s="5"/>
      <c r="J609" s="5"/>
    </row>
    <row r="610" spans="1:10" x14ac:dyDescent="0.2">
      <c r="A610" s="45" t="s">
        <v>1330</v>
      </c>
      <c r="B610" s="45">
        <v>34</v>
      </c>
      <c r="C610" s="45">
        <v>0</v>
      </c>
      <c r="D610" s="45" t="s">
        <v>3340</v>
      </c>
      <c r="E610" s="45">
        <v>37</v>
      </c>
      <c r="F610" s="45">
        <v>0</v>
      </c>
      <c r="G610" s="45" t="s">
        <v>3340</v>
      </c>
      <c r="H610" s="5"/>
      <c r="J610" s="5"/>
    </row>
    <row r="611" spans="1:10" x14ac:dyDescent="0.2">
      <c r="A611" s="45" t="s">
        <v>3379</v>
      </c>
      <c r="B611" s="45">
        <v>34</v>
      </c>
      <c r="C611" s="45">
        <v>33</v>
      </c>
      <c r="D611" s="53">
        <v>0.97099999999999997</v>
      </c>
      <c r="E611" s="45">
        <v>34</v>
      </c>
      <c r="F611" s="45">
        <v>33</v>
      </c>
      <c r="G611" s="53">
        <v>0.97099999999999997</v>
      </c>
      <c r="H611" s="5"/>
      <c r="J611" s="5"/>
    </row>
    <row r="612" spans="1:10" x14ac:dyDescent="0.2">
      <c r="A612" s="45" t="s">
        <v>439</v>
      </c>
      <c r="B612" s="45">
        <v>34</v>
      </c>
      <c r="C612" s="45">
        <v>42</v>
      </c>
      <c r="D612" s="53">
        <v>1.2350000000000001</v>
      </c>
      <c r="E612" s="45">
        <v>34</v>
      </c>
      <c r="F612" s="45">
        <v>42</v>
      </c>
      <c r="G612" s="53">
        <v>1.2350000000000001</v>
      </c>
      <c r="H612" s="5"/>
      <c r="J612" s="5"/>
    </row>
    <row r="613" spans="1:10" x14ac:dyDescent="0.2">
      <c r="A613" s="45" t="s">
        <v>2413</v>
      </c>
      <c r="B613" s="45">
        <v>34</v>
      </c>
      <c r="C613" s="45">
        <v>30</v>
      </c>
      <c r="D613" s="53">
        <v>0.88200000000000001</v>
      </c>
      <c r="E613" s="45">
        <v>34</v>
      </c>
      <c r="F613" s="45">
        <v>30</v>
      </c>
      <c r="G613" s="53">
        <v>0.88200000000000001</v>
      </c>
      <c r="H613" s="5"/>
      <c r="J613" s="5"/>
    </row>
    <row r="614" spans="1:10" x14ac:dyDescent="0.2">
      <c r="A614" s="45" t="s">
        <v>1005</v>
      </c>
      <c r="B614" s="45">
        <v>34</v>
      </c>
      <c r="C614" s="45">
        <v>4</v>
      </c>
      <c r="D614" s="53">
        <v>0.11799999999999999</v>
      </c>
      <c r="E614" s="45">
        <v>34</v>
      </c>
      <c r="F614" s="45">
        <v>4</v>
      </c>
      <c r="G614" s="53">
        <v>0.11799999999999999</v>
      </c>
      <c r="H614" s="5"/>
      <c r="J614" s="5"/>
    </row>
    <row r="615" spans="1:10" x14ac:dyDescent="0.2">
      <c r="A615" s="45" t="s">
        <v>797</v>
      </c>
      <c r="B615" s="45">
        <v>34</v>
      </c>
      <c r="C615" s="45">
        <v>9</v>
      </c>
      <c r="D615" s="53">
        <v>0.26500000000000001</v>
      </c>
      <c r="E615" s="45">
        <v>35</v>
      </c>
      <c r="F615" s="45">
        <v>9</v>
      </c>
      <c r="G615" s="53">
        <v>0.25700000000000001</v>
      </c>
      <c r="H615" s="5"/>
      <c r="J615" s="5"/>
    </row>
    <row r="616" spans="1:10" x14ac:dyDescent="0.2">
      <c r="A616" s="45" t="s">
        <v>541</v>
      </c>
      <c r="B616" s="45">
        <v>34</v>
      </c>
      <c r="C616" s="45">
        <v>31</v>
      </c>
      <c r="D616" s="53">
        <v>0.91200000000000003</v>
      </c>
      <c r="E616" s="45">
        <v>47</v>
      </c>
      <c r="F616" s="45">
        <v>36</v>
      </c>
      <c r="G616" s="53">
        <v>0.76600000000000001</v>
      </c>
      <c r="H616" s="5"/>
      <c r="J616" s="5"/>
    </row>
    <row r="617" spans="1:10" x14ac:dyDescent="0.2">
      <c r="A617" s="45" t="s">
        <v>2753</v>
      </c>
      <c r="B617" s="45">
        <v>34</v>
      </c>
      <c r="C617" s="45">
        <v>0</v>
      </c>
      <c r="D617" s="45" t="s">
        <v>3340</v>
      </c>
      <c r="E617" s="45">
        <v>36</v>
      </c>
      <c r="F617" s="45">
        <v>0</v>
      </c>
      <c r="G617" s="45" t="s">
        <v>3340</v>
      </c>
      <c r="H617" s="5"/>
      <c r="J617" s="5"/>
    </row>
    <row r="618" spans="1:10" x14ac:dyDescent="0.2">
      <c r="A618" s="45" t="s">
        <v>1435</v>
      </c>
      <c r="B618" s="45">
        <v>34</v>
      </c>
      <c r="C618" s="45">
        <v>25</v>
      </c>
      <c r="D618" s="53">
        <v>0.73499999999999999</v>
      </c>
      <c r="E618" s="45">
        <v>34</v>
      </c>
      <c r="F618" s="45">
        <v>25</v>
      </c>
      <c r="G618" s="53">
        <v>0.73499999999999999</v>
      </c>
      <c r="H618" s="5"/>
      <c r="J618" s="5"/>
    </row>
    <row r="619" spans="1:10" x14ac:dyDescent="0.2">
      <c r="A619" s="45" t="s">
        <v>477</v>
      </c>
      <c r="B619" s="45">
        <v>34</v>
      </c>
      <c r="C619" s="45">
        <v>2</v>
      </c>
      <c r="D619" s="53">
        <v>5.8999999999999997E-2</v>
      </c>
      <c r="E619" s="45">
        <v>34</v>
      </c>
      <c r="F619" s="45">
        <v>2</v>
      </c>
      <c r="G619" s="53">
        <v>5.8999999999999997E-2</v>
      </c>
      <c r="H619" s="5"/>
      <c r="J619" s="5"/>
    </row>
    <row r="620" spans="1:10" x14ac:dyDescent="0.2">
      <c r="A620" s="45" t="s">
        <v>1033</v>
      </c>
      <c r="B620" s="45">
        <v>34</v>
      </c>
      <c r="C620" s="45">
        <v>12</v>
      </c>
      <c r="D620" s="53">
        <v>0.35299999999999998</v>
      </c>
      <c r="E620" s="45">
        <v>40</v>
      </c>
      <c r="F620" s="45">
        <v>12</v>
      </c>
      <c r="G620" s="53">
        <v>0.3</v>
      </c>
      <c r="H620" s="5"/>
      <c r="J620" s="5"/>
    </row>
    <row r="621" spans="1:10" x14ac:dyDescent="0.2">
      <c r="A621" s="45" t="s">
        <v>3708</v>
      </c>
      <c r="B621" s="45">
        <v>34</v>
      </c>
      <c r="C621" s="45">
        <v>6</v>
      </c>
      <c r="D621" s="53">
        <v>0.17599999999999999</v>
      </c>
      <c r="E621" s="45">
        <v>50</v>
      </c>
      <c r="F621" s="45">
        <v>10</v>
      </c>
      <c r="G621" s="53">
        <v>0.2</v>
      </c>
      <c r="H621" s="5"/>
      <c r="J621" s="5"/>
    </row>
    <row r="622" spans="1:10" x14ac:dyDescent="0.2">
      <c r="A622" s="45" t="s">
        <v>1515</v>
      </c>
      <c r="B622" s="45">
        <v>34</v>
      </c>
      <c r="C622" s="45">
        <v>10</v>
      </c>
      <c r="D622" s="53">
        <v>0.29399999999999998</v>
      </c>
      <c r="E622" s="45">
        <v>90</v>
      </c>
      <c r="F622" s="45">
        <v>10</v>
      </c>
      <c r="G622" s="53">
        <v>0.111</v>
      </c>
      <c r="H622" s="5"/>
      <c r="J622" s="5"/>
    </row>
    <row r="623" spans="1:10" x14ac:dyDescent="0.2">
      <c r="A623" s="45" t="s">
        <v>1301</v>
      </c>
      <c r="B623" s="45">
        <v>34</v>
      </c>
      <c r="C623" s="45">
        <v>36</v>
      </c>
      <c r="D623" s="53">
        <v>1.0589999999999999</v>
      </c>
      <c r="E623" s="45">
        <v>34</v>
      </c>
      <c r="F623" s="45">
        <v>36</v>
      </c>
      <c r="G623" s="53">
        <v>1.0589999999999999</v>
      </c>
      <c r="H623" s="5"/>
      <c r="J623" s="5"/>
    </row>
    <row r="624" spans="1:10" x14ac:dyDescent="0.2">
      <c r="A624" s="45" t="s">
        <v>545</v>
      </c>
      <c r="B624" s="45">
        <v>34</v>
      </c>
      <c r="C624" s="45">
        <v>32</v>
      </c>
      <c r="D624" s="53">
        <v>0.94099999999999995</v>
      </c>
      <c r="E624" s="45">
        <v>44</v>
      </c>
      <c r="F624" s="45">
        <v>40</v>
      </c>
      <c r="G624" s="53">
        <v>0.90900000000000003</v>
      </c>
      <c r="H624" s="5"/>
      <c r="J624" s="5"/>
    </row>
    <row r="625" spans="1:10" x14ac:dyDescent="0.2">
      <c r="A625" s="45" t="s">
        <v>256</v>
      </c>
      <c r="B625" s="45">
        <v>34</v>
      </c>
      <c r="C625" s="45">
        <v>5</v>
      </c>
      <c r="D625" s="53">
        <v>0.14699999999999999</v>
      </c>
      <c r="E625" s="45">
        <v>38</v>
      </c>
      <c r="F625" s="45">
        <v>7</v>
      </c>
      <c r="G625" s="53">
        <v>0.184</v>
      </c>
      <c r="H625" s="5"/>
      <c r="J625" s="5"/>
    </row>
    <row r="626" spans="1:10" x14ac:dyDescent="0.2">
      <c r="A626" s="45" t="s">
        <v>3709</v>
      </c>
      <c r="B626" s="45">
        <v>34</v>
      </c>
      <c r="C626" s="45">
        <v>16</v>
      </c>
      <c r="D626" s="53">
        <v>0.47099999999999997</v>
      </c>
      <c r="E626" s="45">
        <v>36</v>
      </c>
      <c r="F626" s="45">
        <v>16</v>
      </c>
      <c r="G626" s="53">
        <v>0.44400000000000001</v>
      </c>
      <c r="H626" s="5"/>
      <c r="J626" s="5"/>
    </row>
    <row r="627" spans="1:10" x14ac:dyDescent="0.2">
      <c r="A627" s="45" t="s">
        <v>2828</v>
      </c>
      <c r="B627" s="45">
        <v>34</v>
      </c>
      <c r="C627" s="45">
        <v>28</v>
      </c>
      <c r="D627" s="53">
        <v>0.82399999999999995</v>
      </c>
      <c r="E627" s="45">
        <v>34</v>
      </c>
      <c r="F627" s="45">
        <v>28</v>
      </c>
      <c r="G627" s="53">
        <v>0.82399999999999995</v>
      </c>
      <c r="H627" s="5"/>
      <c r="J627" s="5"/>
    </row>
    <row r="628" spans="1:10" x14ac:dyDescent="0.2">
      <c r="A628" s="45" t="s">
        <v>761</v>
      </c>
      <c r="B628" s="45">
        <v>34</v>
      </c>
      <c r="C628" s="45">
        <v>6</v>
      </c>
      <c r="D628" s="53">
        <v>0.17599999999999999</v>
      </c>
      <c r="E628" s="45">
        <v>143</v>
      </c>
      <c r="F628" s="45">
        <v>6</v>
      </c>
      <c r="G628" s="53">
        <v>4.2000000000000003E-2</v>
      </c>
      <c r="H628" s="5"/>
      <c r="J628" s="5"/>
    </row>
    <row r="629" spans="1:10" x14ac:dyDescent="0.2">
      <c r="A629" s="45" t="s">
        <v>1183</v>
      </c>
      <c r="B629" s="45">
        <v>33</v>
      </c>
      <c r="C629" s="45">
        <v>26</v>
      </c>
      <c r="D629" s="53">
        <v>0.78800000000000003</v>
      </c>
      <c r="E629" s="45">
        <v>38</v>
      </c>
      <c r="F629" s="45">
        <v>30</v>
      </c>
      <c r="G629" s="53">
        <v>0.78900000000000003</v>
      </c>
      <c r="H629" s="5"/>
      <c r="J629" s="5"/>
    </row>
    <row r="630" spans="1:10" x14ac:dyDescent="0.2">
      <c r="A630" s="45" t="s">
        <v>3045</v>
      </c>
      <c r="B630" s="45">
        <v>33</v>
      </c>
      <c r="C630" s="45">
        <v>0</v>
      </c>
      <c r="D630" s="45" t="s">
        <v>3340</v>
      </c>
      <c r="E630" s="45">
        <v>33</v>
      </c>
      <c r="F630" s="45">
        <v>0</v>
      </c>
      <c r="G630" s="45" t="s">
        <v>3340</v>
      </c>
      <c r="H630" s="5"/>
      <c r="J630" s="5"/>
    </row>
    <row r="631" spans="1:10" x14ac:dyDescent="0.2">
      <c r="A631" s="45" t="s">
        <v>1919</v>
      </c>
      <c r="B631" s="45">
        <v>33</v>
      </c>
      <c r="C631" s="45">
        <v>33</v>
      </c>
      <c r="D631" s="53">
        <v>1</v>
      </c>
      <c r="E631" s="45">
        <v>82</v>
      </c>
      <c r="F631" s="45">
        <v>33</v>
      </c>
      <c r="G631" s="53">
        <v>0.40200000000000002</v>
      </c>
      <c r="H631" s="5"/>
      <c r="J631" s="5"/>
    </row>
    <row r="632" spans="1:10" x14ac:dyDescent="0.2">
      <c r="A632" s="45" t="s">
        <v>3710</v>
      </c>
      <c r="B632" s="45">
        <v>33</v>
      </c>
      <c r="C632" s="45">
        <v>16</v>
      </c>
      <c r="D632" s="53">
        <v>0.48499999999999999</v>
      </c>
      <c r="E632" s="45">
        <v>33</v>
      </c>
      <c r="F632" s="45">
        <v>16</v>
      </c>
      <c r="G632" s="53">
        <v>0.48499999999999999</v>
      </c>
      <c r="H632" s="5"/>
      <c r="J632" s="5"/>
    </row>
    <row r="633" spans="1:10" x14ac:dyDescent="0.2">
      <c r="A633" s="45" t="s">
        <v>710</v>
      </c>
      <c r="B633" s="45">
        <v>33</v>
      </c>
      <c r="C633" s="45">
        <v>16</v>
      </c>
      <c r="D633" s="53">
        <v>0.48499999999999999</v>
      </c>
      <c r="E633" s="45">
        <v>46</v>
      </c>
      <c r="F633" s="45">
        <v>21</v>
      </c>
      <c r="G633" s="53">
        <v>0.45700000000000002</v>
      </c>
      <c r="H633" s="5"/>
      <c r="J633" s="5"/>
    </row>
    <row r="634" spans="1:10" x14ac:dyDescent="0.2">
      <c r="A634" s="45" t="s">
        <v>3711</v>
      </c>
      <c r="B634" s="45">
        <v>33</v>
      </c>
      <c r="C634" s="45">
        <v>7</v>
      </c>
      <c r="D634" s="53">
        <v>0.21199999999999999</v>
      </c>
      <c r="E634" s="45">
        <v>33</v>
      </c>
      <c r="F634" s="45">
        <v>7</v>
      </c>
      <c r="G634" s="53">
        <v>0.21199999999999999</v>
      </c>
      <c r="H634" s="5"/>
      <c r="J634" s="5"/>
    </row>
    <row r="635" spans="1:10" x14ac:dyDescent="0.2">
      <c r="A635" s="45" t="s">
        <v>3712</v>
      </c>
      <c r="B635" s="45">
        <v>33</v>
      </c>
      <c r="C635" s="45">
        <v>29</v>
      </c>
      <c r="D635" s="53">
        <v>0.879</v>
      </c>
      <c r="E635" s="45">
        <v>33</v>
      </c>
      <c r="F635" s="45">
        <v>29</v>
      </c>
      <c r="G635" s="53">
        <v>0.879</v>
      </c>
      <c r="H635" s="5"/>
      <c r="J635" s="5"/>
    </row>
    <row r="636" spans="1:10" x14ac:dyDescent="0.2">
      <c r="A636" s="45" t="s">
        <v>1351</v>
      </c>
      <c r="B636" s="45">
        <v>33</v>
      </c>
      <c r="C636" s="45">
        <v>46</v>
      </c>
      <c r="D636" s="53">
        <v>1.3939999999999999</v>
      </c>
      <c r="E636" s="45">
        <v>33</v>
      </c>
      <c r="F636" s="45">
        <v>46</v>
      </c>
      <c r="G636" s="53">
        <v>1.3939999999999999</v>
      </c>
      <c r="H636" s="5"/>
      <c r="J636" s="5"/>
    </row>
    <row r="637" spans="1:10" x14ac:dyDescent="0.2">
      <c r="A637" s="45" t="s">
        <v>3367</v>
      </c>
      <c r="B637" s="45">
        <v>33</v>
      </c>
      <c r="C637" s="45">
        <v>11</v>
      </c>
      <c r="D637" s="53">
        <v>0.33300000000000002</v>
      </c>
      <c r="E637" s="45">
        <v>36</v>
      </c>
      <c r="F637" s="45">
        <v>11</v>
      </c>
      <c r="G637" s="53">
        <v>0.30599999999999999</v>
      </c>
      <c r="H637" s="5"/>
      <c r="J637" s="5"/>
    </row>
    <row r="638" spans="1:10" x14ac:dyDescent="0.2">
      <c r="A638" s="45" t="s">
        <v>3713</v>
      </c>
      <c r="B638" s="45">
        <v>33</v>
      </c>
      <c r="C638" s="45">
        <v>14</v>
      </c>
      <c r="D638" s="53">
        <v>0.42399999999999999</v>
      </c>
      <c r="E638" s="45">
        <v>51</v>
      </c>
      <c r="F638" s="45">
        <v>16</v>
      </c>
      <c r="G638" s="53">
        <v>0.314</v>
      </c>
      <c r="H638" s="5"/>
      <c r="J638" s="5"/>
    </row>
    <row r="639" spans="1:10" x14ac:dyDescent="0.2">
      <c r="A639" s="45" t="s">
        <v>3714</v>
      </c>
      <c r="B639" s="45">
        <v>33</v>
      </c>
      <c r="C639" s="45">
        <v>27</v>
      </c>
      <c r="D639" s="53">
        <v>0.81799999999999995</v>
      </c>
      <c r="E639" s="45">
        <v>33</v>
      </c>
      <c r="F639" s="45">
        <v>27</v>
      </c>
      <c r="G639" s="53">
        <v>0.81799999999999995</v>
      </c>
      <c r="H639" s="5"/>
      <c r="J639" s="5"/>
    </row>
    <row r="640" spans="1:10" x14ac:dyDescent="0.2">
      <c r="A640" s="45" t="s">
        <v>2500</v>
      </c>
      <c r="B640" s="45">
        <v>33</v>
      </c>
      <c r="C640" s="45">
        <v>30</v>
      </c>
      <c r="D640" s="53">
        <v>0.90900000000000003</v>
      </c>
      <c r="E640" s="45">
        <v>33</v>
      </c>
      <c r="F640" s="45">
        <v>30</v>
      </c>
      <c r="G640" s="53">
        <v>0.90900000000000003</v>
      </c>
      <c r="H640" s="5"/>
      <c r="J640" s="5"/>
    </row>
    <row r="641" spans="1:10" x14ac:dyDescent="0.2">
      <c r="A641" s="45" t="s">
        <v>3715</v>
      </c>
      <c r="B641" s="45">
        <v>33</v>
      </c>
      <c r="C641" s="45">
        <v>16</v>
      </c>
      <c r="D641" s="53">
        <v>0.48499999999999999</v>
      </c>
      <c r="E641" s="45">
        <v>33</v>
      </c>
      <c r="F641" s="45">
        <v>16</v>
      </c>
      <c r="G641" s="53">
        <v>0.48499999999999999</v>
      </c>
      <c r="H641" s="5"/>
      <c r="J641" s="5"/>
    </row>
    <row r="642" spans="1:10" x14ac:dyDescent="0.2">
      <c r="A642" s="45" t="s">
        <v>244</v>
      </c>
      <c r="B642" s="45">
        <v>33</v>
      </c>
      <c r="C642" s="45">
        <v>13</v>
      </c>
      <c r="D642" s="53">
        <v>0.39400000000000002</v>
      </c>
      <c r="E642" s="45">
        <v>33</v>
      </c>
      <c r="F642" s="45">
        <v>13</v>
      </c>
      <c r="G642" s="53">
        <v>0.39400000000000002</v>
      </c>
      <c r="H642" s="5"/>
      <c r="J642" s="5"/>
    </row>
    <row r="643" spans="1:10" x14ac:dyDescent="0.2">
      <c r="A643" s="45" t="s">
        <v>620</v>
      </c>
      <c r="B643" s="45">
        <v>33</v>
      </c>
      <c r="C643" s="45">
        <v>33</v>
      </c>
      <c r="D643" s="53">
        <v>1</v>
      </c>
      <c r="E643" s="45">
        <v>45</v>
      </c>
      <c r="F643" s="45">
        <v>41</v>
      </c>
      <c r="G643" s="53">
        <v>0.91100000000000003</v>
      </c>
      <c r="H643" s="5"/>
      <c r="J643" s="5"/>
    </row>
    <row r="644" spans="1:10" x14ac:dyDescent="0.2">
      <c r="A644" s="45" t="s">
        <v>1344</v>
      </c>
      <c r="B644" s="45">
        <v>33</v>
      </c>
      <c r="C644" s="45">
        <v>19</v>
      </c>
      <c r="D644" s="53">
        <v>0.57599999999999996</v>
      </c>
      <c r="E644" s="45">
        <v>112</v>
      </c>
      <c r="F644" s="45">
        <v>19</v>
      </c>
      <c r="G644" s="53">
        <v>0.17</v>
      </c>
      <c r="H644" s="5"/>
      <c r="J644" s="5"/>
    </row>
    <row r="645" spans="1:10" x14ac:dyDescent="0.2">
      <c r="A645" s="45" t="s">
        <v>2628</v>
      </c>
      <c r="B645" s="45">
        <v>33</v>
      </c>
      <c r="C645" s="45">
        <v>0</v>
      </c>
      <c r="D645" s="45" t="s">
        <v>3340</v>
      </c>
      <c r="E645" s="45">
        <v>211</v>
      </c>
      <c r="F645" s="45">
        <v>0</v>
      </c>
      <c r="G645" s="45" t="s">
        <v>3340</v>
      </c>
      <c r="H645" s="5"/>
      <c r="J645" s="5"/>
    </row>
    <row r="646" spans="1:10" x14ac:dyDescent="0.2">
      <c r="A646" s="45" t="s">
        <v>374</v>
      </c>
      <c r="B646" s="45">
        <v>33</v>
      </c>
      <c r="C646" s="45">
        <v>29</v>
      </c>
      <c r="D646" s="53">
        <v>0.879</v>
      </c>
      <c r="E646" s="45">
        <v>37</v>
      </c>
      <c r="F646" s="45">
        <v>33</v>
      </c>
      <c r="G646" s="53">
        <v>0.89200000000000002</v>
      </c>
      <c r="H646" s="5"/>
      <c r="J646" s="5"/>
    </row>
    <row r="647" spans="1:10" x14ac:dyDescent="0.2">
      <c r="A647" s="45" t="s">
        <v>1000</v>
      </c>
      <c r="B647" s="45">
        <v>33</v>
      </c>
      <c r="C647" s="45">
        <v>20</v>
      </c>
      <c r="D647" s="53">
        <v>0.60599999999999998</v>
      </c>
      <c r="E647" s="45">
        <v>49</v>
      </c>
      <c r="F647" s="45">
        <v>29</v>
      </c>
      <c r="G647" s="53">
        <v>0.59199999999999997</v>
      </c>
      <c r="H647" s="5"/>
      <c r="J647" s="5"/>
    </row>
    <row r="648" spans="1:10" x14ac:dyDescent="0.2">
      <c r="A648" s="45" t="s">
        <v>208</v>
      </c>
      <c r="B648" s="45">
        <v>33</v>
      </c>
      <c r="C648" s="45">
        <v>21</v>
      </c>
      <c r="D648" s="53">
        <v>0.63600000000000001</v>
      </c>
      <c r="E648" s="45">
        <v>50</v>
      </c>
      <c r="F648" s="45">
        <v>23</v>
      </c>
      <c r="G648" s="53">
        <v>0.46</v>
      </c>
      <c r="H648" s="5"/>
      <c r="J648" s="5"/>
    </row>
    <row r="649" spans="1:10" x14ac:dyDescent="0.2">
      <c r="A649" s="45" t="s">
        <v>3716</v>
      </c>
      <c r="B649" s="45">
        <v>33</v>
      </c>
      <c r="C649" s="45">
        <v>14</v>
      </c>
      <c r="D649" s="53">
        <v>0.42399999999999999</v>
      </c>
      <c r="E649" s="45">
        <v>100</v>
      </c>
      <c r="F649" s="45">
        <v>46</v>
      </c>
      <c r="G649" s="53">
        <v>0.46</v>
      </c>
      <c r="H649" s="5"/>
      <c r="J649" s="5"/>
    </row>
    <row r="650" spans="1:10" x14ac:dyDescent="0.2">
      <c r="A650" s="45" t="s">
        <v>738</v>
      </c>
      <c r="B650" s="45">
        <v>33</v>
      </c>
      <c r="C650" s="45">
        <v>6</v>
      </c>
      <c r="D650" s="53">
        <v>0.182</v>
      </c>
      <c r="E650" s="45">
        <v>60</v>
      </c>
      <c r="F650" s="45">
        <v>6</v>
      </c>
      <c r="G650" s="53">
        <v>0.1</v>
      </c>
      <c r="H650" s="5"/>
      <c r="J650" s="5"/>
    </row>
    <row r="651" spans="1:10" x14ac:dyDescent="0.2">
      <c r="A651" s="45" t="s">
        <v>980</v>
      </c>
      <c r="B651" s="45">
        <v>33</v>
      </c>
      <c r="C651" s="45">
        <v>14</v>
      </c>
      <c r="D651" s="53">
        <v>0.42399999999999999</v>
      </c>
      <c r="E651" s="45">
        <v>83</v>
      </c>
      <c r="F651" s="45">
        <v>57</v>
      </c>
      <c r="G651" s="53">
        <v>0.68700000000000006</v>
      </c>
      <c r="H651" s="5"/>
      <c r="J651" s="5"/>
    </row>
    <row r="652" spans="1:10" x14ac:dyDescent="0.2">
      <c r="A652" s="45" t="s">
        <v>2994</v>
      </c>
      <c r="B652" s="45">
        <v>33</v>
      </c>
      <c r="C652" s="45">
        <v>28</v>
      </c>
      <c r="D652" s="53">
        <v>0.84799999999999998</v>
      </c>
      <c r="E652" s="45">
        <v>33</v>
      </c>
      <c r="F652" s="45">
        <v>28</v>
      </c>
      <c r="G652" s="53">
        <v>0.84799999999999998</v>
      </c>
      <c r="H652" s="5"/>
      <c r="J652" s="5"/>
    </row>
    <row r="653" spans="1:10" x14ac:dyDescent="0.2">
      <c r="A653" s="45" t="s">
        <v>3717</v>
      </c>
      <c r="B653" s="45">
        <v>32</v>
      </c>
      <c r="C653" s="45">
        <v>16</v>
      </c>
      <c r="D653" s="53">
        <v>0.5</v>
      </c>
      <c r="E653" s="45">
        <v>32</v>
      </c>
      <c r="F653" s="45">
        <v>16</v>
      </c>
      <c r="G653" s="53">
        <v>0.5</v>
      </c>
      <c r="H653" s="5"/>
      <c r="J653" s="5"/>
    </row>
    <row r="654" spans="1:10" x14ac:dyDescent="0.2">
      <c r="A654" s="45" t="s">
        <v>3588</v>
      </c>
      <c r="B654" s="45">
        <v>32</v>
      </c>
      <c r="C654" s="45">
        <v>59</v>
      </c>
      <c r="D654" s="53">
        <v>1.8440000000000001</v>
      </c>
      <c r="E654" s="45">
        <v>33</v>
      </c>
      <c r="F654" s="45">
        <v>59</v>
      </c>
      <c r="G654" s="53">
        <v>1.788</v>
      </c>
      <c r="H654" s="5"/>
      <c r="J654" s="5"/>
    </row>
    <row r="655" spans="1:10" x14ac:dyDescent="0.2">
      <c r="A655" s="45" t="s">
        <v>1057</v>
      </c>
      <c r="B655" s="45">
        <v>32</v>
      </c>
      <c r="C655" s="45">
        <v>26</v>
      </c>
      <c r="D655" s="53">
        <v>0.81200000000000006</v>
      </c>
      <c r="E655" s="45">
        <v>41</v>
      </c>
      <c r="F655" s="45">
        <v>29</v>
      </c>
      <c r="G655" s="53">
        <v>0.70699999999999996</v>
      </c>
      <c r="H655" s="5"/>
      <c r="J655" s="5"/>
    </row>
    <row r="656" spans="1:10" x14ac:dyDescent="0.2">
      <c r="A656" s="45" t="s">
        <v>2673</v>
      </c>
      <c r="B656" s="45">
        <v>32</v>
      </c>
      <c r="C656" s="45">
        <v>18</v>
      </c>
      <c r="D656" s="53">
        <v>0.56200000000000006</v>
      </c>
      <c r="E656" s="45">
        <v>124</v>
      </c>
      <c r="F656" s="45">
        <v>18</v>
      </c>
      <c r="G656" s="53">
        <v>0.14499999999999999</v>
      </c>
      <c r="H656" s="5"/>
      <c r="J656" s="5"/>
    </row>
    <row r="657" spans="1:10" x14ac:dyDescent="0.2">
      <c r="A657" s="45" t="s">
        <v>3718</v>
      </c>
      <c r="B657" s="45">
        <v>32</v>
      </c>
      <c r="C657" s="45">
        <v>40</v>
      </c>
      <c r="D657" s="53">
        <v>1.25</v>
      </c>
      <c r="E657" s="45">
        <v>36</v>
      </c>
      <c r="F657" s="45">
        <v>40</v>
      </c>
      <c r="G657" s="53">
        <v>1.111</v>
      </c>
      <c r="H657" s="5"/>
      <c r="J657" s="5"/>
    </row>
    <row r="658" spans="1:10" x14ac:dyDescent="0.2">
      <c r="A658" s="46" t="s">
        <v>3719</v>
      </c>
      <c r="B658" s="45">
        <v>32</v>
      </c>
      <c r="C658" s="45">
        <v>0</v>
      </c>
      <c r="D658" s="45" t="s">
        <v>3340</v>
      </c>
      <c r="E658" s="45">
        <v>46</v>
      </c>
      <c r="F658" s="45">
        <v>0</v>
      </c>
      <c r="G658" s="45" t="s">
        <v>3340</v>
      </c>
      <c r="H658" s="5"/>
      <c r="J658" s="5"/>
    </row>
    <row r="659" spans="1:10" x14ac:dyDescent="0.2">
      <c r="A659" s="45" t="s">
        <v>3601</v>
      </c>
      <c r="B659" s="45">
        <v>32</v>
      </c>
      <c r="C659" s="45">
        <v>0</v>
      </c>
      <c r="D659" s="45" t="s">
        <v>3340</v>
      </c>
      <c r="E659" s="45">
        <v>32</v>
      </c>
      <c r="F659" s="45">
        <v>0</v>
      </c>
      <c r="G659" s="45" t="s">
        <v>3340</v>
      </c>
      <c r="H659" s="5"/>
      <c r="J659" s="5"/>
    </row>
    <row r="660" spans="1:10" x14ac:dyDescent="0.2">
      <c r="A660" s="45" t="s">
        <v>292</v>
      </c>
      <c r="B660" s="45">
        <v>32</v>
      </c>
      <c r="C660" s="45">
        <v>17</v>
      </c>
      <c r="D660" s="53">
        <v>0.53100000000000003</v>
      </c>
      <c r="E660" s="45">
        <v>45</v>
      </c>
      <c r="F660" s="45">
        <v>18</v>
      </c>
      <c r="G660" s="53">
        <v>0.4</v>
      </c>
      <c r="H660" s="5"/>
      <c r="J660" s="5"/>
    </row>
    <row r="661" spans="1:10" x14ac:dyDescent="0.2">
      <c r="A661" s="45" t="s">
        <v>505</v>
      </c>
      <c r="B661" s="45">
        <v>32</v>
      </c>
      <c r="C661" s="45">
        <v>17</v>
      </c>
      <c r="D661" s="53">
        <v>0.53100000000000003</v>
      </c>
      <c r="E661" s="45">
        <v>51</v>
      </c>
      <c r="F661" s="45">
        <v>17</v>
      </c>
      <c r="G661" s="53">
        <v>0.33300000000000002</v>
      </c>
      <c r="H661" s="5"/>
      <c r="J661" s="5"/>
    </row>
    <row r="662" spans="1:10" x14ac:dyDescent="0.2">
      <c r="A662" s="45" t="s">
        <v>3720</v>
      </c>
      <c r="B662" s="45">
        <v>32</v>
      </c>
      <c r="C662" s="45">
        <v>28</v>
      </c>
      <c r="D662" s="53">
        <v>0.875</v>
      </c>
      <c r="E662" s="45">
        <v>34</v>
      </c>
      <c r="F662" s="45">
        <v>34</v>
      </c>
      <c r="G662" s="53">
        <v>1</v>
      </c>
      <c r="H662" s="5"/>
      <c r="J662" s="5"/>
    </row>
    <row r="663" spans="1:10" x14ac:dyDescent="0.2">
      <c r="A663" s="45" t="s">
        <v>3721</v>
      </c>
      <c r="B663" s="45">
        <v>32</v>
      </c>
      <c r="C663" s="45">
        <v>21</v>
      </c>
      <c r="D663" s="53">
        <v>0.65600000000000003</v>
      </c>
      <c r="E663" s="45">
        <v>74</v>
      </c>
      <c r="F663" s="45">
        <v>55</v>
      </c>
      <c r="G663" s="53">
        <v>0.74299999999999999</v>
      </c>
      <c r="H663" s="5"/>
      <c r="J663" s="5"/>
    </row>
    <row r="664" spans="1:10" x14ac:dyDescent="0.2">
      <c r="A664" s="45" t="s">
        <v>3722</v>
      </c>
      <c r="B664" s="45">
        <v>32</v>
      </c>
      <c r="C664" s="45">
        <v>28</v>
      </c>
      <c r="D664" s="53">
        <v>0.875</v>
      </c>
      <c r="E664" s="45">
        <v>32</v>
      </c>
      <c r="F664" s="45">
        <v>28</v>
      </c>
      <c r="G664" s="53">
        <v>0.875</v>
      </c>
      <c r="H664" s="5"/>
      <c r="J664" s="5"/>
    </row>
    <row r="665" spans="1:10" x14ac:dyDescent="0.2">
      <c r="A665" s="45" t="s">
        <v>3578</v>
      </c>
      <c r="B665" s="45">
        <v>32</v>
      </c>
      <c r="C665" s="45">
        <v>4</v>
      </c>
      <c r="D665" s="53">
        <v>0.125</v>
      </c>
      <c r="E665" s="45">
        <v>32</v>
      </c>
      <c r="F665" s="45">
        <v>4</v>
      </c>
      <c r="G665" s="53">
        <v>0.125</v>
      </c>
      <c r="H665" s="5"/>
      <c r="J665" s="5"/>
    </row>
    <row r="666" spans="1:10" x14ac:dyDescent="0.2">
      <c r="A666" s="45" t="s">
        <v>715</v>
      </c>
      <c r="B666" s="45">
        <v>32</v>
      </c>
      <c r="C666" s="45">
        <v>32</v>
      </c>
      <c r="D666" s="53">
        <v>1</v>
      </c>
      <c r="E666" s="45">
        <v>34</v>
      </c>
      <c r="F666" s="45">
        <v>34</v>
      </c>
      <c r="G666" s="53">
        <v>1</v>
      </c>
      <c r="H666" s="5"/>
      <c r="J666" s="5"/>
    </row>
    <row r="667" spans="1:10" x14ac:dyDescent="0.2">
      <c r="A667" s="45" t="s">
        <v>3723</v>
      </c>
      <c r="B667" s="45">
        <v>32</v>
      </c>
      <c r="C667" s="45">
        <v>16</v>
      </c>
      <c r="D667" s="53">
        <v>0.5</v>
      </c>
      <c r="E667" s="45">
        <v>34</v>
      </c>
      <c r="F667" s="45">
        <v>16</v>
      </c>
      <c r="G667" s="53">
        <v>0.47099999999999997</v>
      </c>
      <c r="H667" s="5"/>
      <c r="J667" s="5"/>
    </row>
    <row r="668" spans="1:10" x14ac:dyDescent="0.2">
      <c r="A668" s="45" t="s">
        <v>3724</v>
      </c>
      <c r="B668" s="45">
        <v>32</v>
      </c>
      <c r="C668" s="45">
        <v>7</v>
      </c>
      <c r="D668" s="53">
        <v>0.219</v>
      </c>
      <c r="E668" s="45">
        <v>32</v>
      </c>
      <c r="F668" s="45">
        <v>7</v>
      </c>
      <c r="G668" s="53">
        <v>0.219</v>
      </c>
      <c r="H668" s="5"/>
      <c r="J668" s="5"/>
    </row>
    <row r="669" spans="1:10" x14ac:dyDescent="0.2">
      <c r="A669" s="45" t="s">
        <v>3725</v>
      </c>
      <c r="B669" s="45">
        <v>32</v>
      </c>
      <c r="C669" s="45">
        <v>14</v>
      </c>
      <c r="D669" s="53">
        <v>0.438</v>
      </c>
      <c r="E669" s="45">
        <v>32</v>
      </c>
      <c r="F669" s="45">
        <v>14</v>
      </c>
      <c r="G669" s="53">
        <v>0.438</v>
      </c>
      <c r="H669" s="5"/>
      <c r="J669" s="5"/>
    </row>
    <row r="670" spans="1:10" x14ac:dyDescent="0.2">
      <c r="A670" s="45" t="s">
        <v>723</v>
      </c>
      <c r="B670" s="45">
        <v>32</v>
      </c>
      <c r="C670" s="45">
        <v>9</v>
      </c>
      <c r="D670" s="53">
        <v>0.28100000000000003</v>
      </c>
      <c r="E670" s="45">
        <v>32</v>
      </c>
      <c r="F670" s="45">
        <v>9</v>
      </c>
      <c r="G670" s="53">
        <v>0.28100000000000003</v>
      </c>
      <c r="H670" s="5"/>
      <c r="J670" s="5"/>
    </row>
    <row r="671" spans="1:10" x14ac:dyDescent="0.2">
      <c r="A671" s="45" t="s">
        <v>512</v>
      </c>
      <c r="B671" s="45">
        <v>32</v>
      </c>
      <c r="C671" s="45">
        <v>24</v>
      </c>
      <c r="D671" s="53">
        <v>0.75</v>
      </c>
      <c r="E671" s="45">
        <v>97</v>
      </c>
      <c r="F671" s="45">
        <v>34</v>
      </c>
      <c r="G671" s="53">
        <v>0.35099999999999998</v>
      </c>
      <c r="H671" s="5"/>
      <c r="J671" s="5"/>
    </row>
    <row r="672" spans="1:10" x14ac:dyDescent="0.2">
      <c r="A672" s="45" t="s">
        <v>3726</v>
      </c>
      <c r="B672" s="45">
        <v>32</v>
      </c>
      <c r="C672" s="45">
        <v>34</v>
      </c>
      <c r="D672" s="53">
        <v>1.0620000000000001</v>
      </c>
      <c r="E672" s="45">
        <v>32</v>
      </c>
      <c r="F672" s="45">
        <v>34</v>
      </c>
      <c r="G672" s="53">
        <v>1.0620000000000001</v>
      </c>
      <c r="H672" s="5"/>
      <c r="J672" s="5"/>
    </row>
    <row r="673" spans="1:10" x14ac:dyDescent="0.2">
      <c r="A673" s="45" t="s">
        <v>3372</v>
      </c>
      <c r="B673" s="45">
        <v>32</v>
      </c>
      <c r="C673" s="45">
        <v>31</v>
      </c>
      <c r="D673" s="53">
        <v>0.96899999999999997</v>
      </c>
      <c r="E673" s="45">
        <v>35</v>
      </c>
      <c r="F673" s="45">
        <v>31</v>
      </c>
      <c r="G673" s="53">
        <v>0.88600000000000001</v>
      </c>
      <c r="H673" s="5"/>
      <c r="J673" s="5"/>
    </row>
    <row r="674" spans="1:10" x14ac:dyDescent="0.2">
      <c r="A674" s="45" t="s">
        <v>616</v>
      </c>
      <c r="B674" s="45">
        <v>32</v>
      </c>
      <c r="C674" s="45">
        <v>33</v>
      </c>
      <c r="D674" s="53">
        <v>1.0309999999999999</v>
      </c>
      <c r="E674" s="45">
        <v>39</v>
      </c>
      <c r="F674" s="45">
        <v>34</v>
      </c>
      <c r="G674" s="53">
        <v>0.872</v>
      </c>
      <c r="H674" s="5"/>
      <c r="J674" s="5"/>
    </row>
    <row r="675" spans="1:10" x14ac:dyDescent="0.2">
      <c r="A675" s="45" t="s">
        <v>359</v>
      </c>
      <c r="B675" s="45">
        <v>32</v>
      </c>
      <c r="C675" s="45">
        <v>9</v>
      </c>
      <c r="D675" s="53">
        <v>0.28100000000000003</v>
      </c>
      <c r="E675" s="45">
        <v>52</v>
      </c>
      <c r="F675" s="45">
        <v>9</v>
      </c>
      <c r="G675" s="53">
        <v>0.17299999999999999</v>
      </c>
      <c r="H675" s="5"/>
      <c r="J675" s="5"/>
    </row>
    <row r="676" spans="1:10" x14ac:dyDescent="0.2">
      <c r="A676" s="45" t="s">
        <v>2153</v>
      </c>
      <c r="B676" s="45">
        <v>32</v>
      </c>
      <c r="C676" s="45">
        <v>19</v>
      </c>
      <c r="D676" s="53">
        <v>0.59399999999999997</v>
      </c>
      <c r="E676" s="45">
        <v>32</v>
      </c>
      <c r="F676" s="45">
        <v>19</v>
      </c>
      <c r="G676" s="53">
        <v>0.59399999999999997</v>
      </c>
      <c r="H676" s="5"/>
      <c r="J676" s="5"/>
    </row>
    <row r="677" spans="1:10" x14ac:dyDescent="0.2">
      <c r="A677" s="45" t="s">
        <v>494</v>
      </c>
      <c r="B677" s="45">
        <v>32</v>
      </c>
      <c r="C677" s="45">
        <v>0</v>
      </c>
      <c r="D677" s="45" t="s">
        <v>3340</v>
      </c>
      <c r="E677" s="45">
        <v>40</v>
      </c>
      <c r="F677" s="45">
        <v>0</v>
      </c>
      <c r="G677" s="45" t="s">
        <v>3340</v>
      </c>
      <c r="H677" s="5"/>
      <c r="J677" s="5"/>
    </row>
    <row r="678" spans="1:10" x14ac:dyDescent="0.2">
      <c r="A678" s="45" t="s">
        <v>3727</v>
      </c>
      <c r="B678" s="45">
        <v>32</v>
      </c>
      <c r="C678" s="45">
        <v>26</v>
      </c>
      <c r="D678" s="53">
        <v>0.81200000000000006</v>
      </c>
      <c r="E678" s="45">
        <v>32</v>
      </c>
      <c r="F678" s="45">
        <v>26</v>
      </c>
      <c r="G678" s="53">
        <v>0.81200000000000006</v>
      </c>
      <c r="H678" s="5"/>
      <c r="J678" s="5"/>
    </row>
    <row r="679" spans="1:10" x14ac:dyDescent="0.2">
      <c r="A679" s="45" t="s">
        <v>1801</v>
      </c>
      <c r="B679" s="45">
        <v>32</v>
      </c>
      <c r="C679" s="45">
        <v>18</v>
      </c>
      <c r="D679" s="53">
        <v>0.56200000000000006</v>
      </c>
      <c r="E679" s="45">
        <v>32</v>
      </c>
      <c r="F679" s="45">
        <v>18</v>
      </c>
      <c r="G679" s="53">
        <v>0.56200000000000006</v>
      </c>
      <c r="H679" s="5"/>
      <c r="J679" s="5"/>
    </row>
    <row r="680" spans="1:10" x14ac:dyDescent="0.2">
      <c r="A680" s="45" t="s">
        <v>383</v>
      </c>
      <c r="B680" s="45">
        <v>32</v>
      </c>
      <c r="C680" s="45">
        <v>13</v>
      </c>
      <c r="D680" s="53">
        <v>0.40600000000000003</v>
      </c>
      <c r="E680" s="45">
        <v>76</v>
      </c>
      <c r="F680" s="45">
        <v>28</v>
      </c>
      <c r="G680" s="53">
        <v>0.36799999999999999</v>
      </c>
      <c r="H680" s="5"/>
      <c r="J680" s="5"/>
    </row>
    <row r="681" spans="1:10" x14ac:dyDescent="0.2">
      <c r="A681" s="45" t="s">
        <v>895</v>
      </c>
      <c r="B681" s="45">
        <v>32</v>
      </c>
      <c r="C681" s="45">
        <v>14</v>
      </c>
      <c r="D681" s="53">
        <v>0.438</v>
      </c>
      <c r="E681" s="45">
        <v>66</v>
      </c>
      <c r="F681" s="45">
        <v>26</v>
      </c>
      <c r="G681" s="53">
        <v>0.39400000000000002</v>
      </c>
      <c r="H681" s="5"/>
      <c r="J681" s="5"/>
    </row>
    <row r="682" spans="1:10" x14ac:dyDescent="0.2">
      <c r="A682" s="45" t="s">
        <v>3728</v>
      </c>
      <c r="B682" s="45">
        <v>32</v>
      </c>
      <c r="C682" s="45">
        <v>1</v>
      </c>
      <c r="D682" s="53">
        <v>3.1E-2</v>
      </c>
      <c r="E682" s="45">
        <v>35</v>
      </c>
      <c r="F682" s="45">
        <v>1</v>
      </c>
      <c r="G682" s="53">
        <v>2.9000000000000001E-2</v>
      </c>
      <c r="H682" s="5"/>
      <c r="J682" s="5"/>
    </row>
    <row r="683" spans="1:10" x14ac:dyDescent="0.2">
      <c r="A683" s="45" t="s">
        <v>1609</v>
      </c>
      <c r="B683" s="45">
        <v>31</v>
      </c>
      <c r="C683" s="45">
        <v>36</v>
      </c>
      <c r="D683" s="53">
        <v>1.161</v>
      </c>
      <c r="E683" s="45">
        <v>31</v>
      </c>
      <c r="F683" s="45">
        <v>36</v>
      </c>
      <c r="G683" s="53">
        <v>1.161</v>
      </c>
      <c r="H683" s="5"/>
      <c r="J683" s="5"/>
    </row>
    <row r="684" spans="1:10" x14ac:dyDescent="0.2">
      <c r="A684" s="45" t="s">
        <v>469</v>
      </c>
      <c r="B684" s="45">
        <v>31</v>
      </c>
      <c r="C684" s="45">
        <v>17</v>
      </c>
      <c r="D684" s="53">
        <v>0.54800000000000004</v>
      </c>
      <c r="E684" s="45">
        <v>31</v>
      </c>
      <c r="F684" s="45">
        <v>17</v>
      </c>
      <c r="G684" s="53">
        <v>0.54800000000000004</v>
      </c>
      <c r="H684" s="5"/>
      <c r="J684" s="5"/>
    </row>
    <row r="685" spans="1:10" x14ac:dyDescent="0.2">
      <c r="A685" s="45" t="s">
        <v>3729</v>
      </c>
      <c r="B685" s="45">
        <v>31</v>
      </c>
      <c r="C685" s="45">
        <v>0</v>
      </c>
      <c r="D685" s="45" t="s">
        <v>3340</v>
      </c>
      <c r="E685" s="45">
        <v>46</v>
      </c>
      <c r="F685" s="45">
        <v>0</v>
      </c>
      <c r="G685" s="45" t="s">
        <v>3340</v>
      </c>
      <c r="H685" s="5"/>
      <c r="J685" s="5"/>
    </row>
    <row r="686" spans="1:10" x14ac:dyDescent="0.2">
      <c r="A686" s="45" t="s">
        <v>3730</v>
      </c>
      <c r="B686" s="45">
        <v>31</v>
      </c>
      <c r="C686" s="45">
        <v>15</v>
      </c>
      <c r="D686" s="53">
        <v>0.48399999999999999</v>
      </c>
      <c r="E686" s="45">
        <v>33</v>
      </c>
      <c r="F686" s="45">
        <v>17</v>
      </c>
      <c r="G686" s="53">
        <v>0.51500000000000001</v>
      </c>
      <c r="H686" s="5"/>
      <c r="J686" s="5"/>
    </row>
    <row r="687" spans="1:10" x14ac:dyDescent="0.2">
      <c r="A687" s="45" t="s">
        <v>600</v>
      </c>
      <c r="B687" s="45">
        <v>31</v>
      </c>
      <c r="C687" s="45">
        <v>21</v>
      </c>
      <c r="D687" s="53">
        <v>0.67700000000000005</v>
      </c>
      <c r="E687" s="45">
        <v>41</v>
      </c>
      <c r="F687" s="45">
        <v>28</v>
      </c>
      <c r="G687" s="53">
        <v>0.68300000000000005</v>
      </c>
      <c r="H687" s="5"/>
      <c r="J687" s="5"/>
    </row>
    <row r="688" spans="1:10" x14ac:dyDescent="0.2">
      <c r="A688" s="45" t="s">
        <v>1282</v>
      </c>
      <c r="B688" s="45">
        <v>31</v>
      </c>
      <c r="C688" s="45">
        <v>15</v>
      </c>
      <c r="D688" s="53">
        <v>0.48399999999999999</v>
      </c>
      <c r="E688" s="45">
        <v>46</v>
      </c>
      <c r="F688" s="45">
        <v>18</v>
      </c>
      <c r="G688" s="53">
        <v>0.39100000000000001</v>
      </c>
      <c r="H688" s="5"/>
      <c r="J688" s="5"/>
    </row>
    <row r="689" spans="1:10" x14ac:dyDescent="0.2">
      <c r="A689" s="45" t="s">
        <v>593</v>
      </c>
      <c r="B689" s="45">
        <v>31</v>
      </c>
      <c r="C689" s="45">
        <v>9</v>
      </c>
      <c r="D689" s="53">
        <v>0.28999999999999998</v>
      </c>
      <c r="E689" s="45">
        <v>31</v>
      </c>
      <c r="F689" s="45">
        <v>9</v>
      </c>
      <c r="G689" s="53">
        <v>0.28999999999999998</v>
      </c>
      <c r="H689" s="5"/>
      <c r="J689" s="5"/>
    </row>
    <row r="690" spans="1:10" x14ac:dyDescent="0.2">
      <c r="A690" s="45" t="s">
        <v>3731</v>
      </c>
      <c r="B690" s="45">
        <v>31</v>
      </c>
      <c r="C690" s="45">
        <v>0</v>
      </c>
      <c r="D690" s="45" t="s">
        <v>3340</v>
      </c>
      <c r="E690" s="45">
        <v>114</v>
      </c>
      <c r="F690" s="45">
        <v>0</v>
      </c>
      <c r="G690" s="45" t="s">
        <v>3340</v>
      </c>
      <c r="H690" s="5"/>
      <c r="J690" s="5"/>
    </row>
    <row r="691" spans="1:10" x14ac:dyDescent="0.2">
      <c r="A691" s="45" t="s">
        <v>3732</v>
      </c>
      <c r="B691" s="45">
        <v>31</v>
      </c>
      <c r="C691" s="45">
        <v>24</v>
      </c>
      <c r="D691" s="53">
        <v>0.77400000000000002</v>
      </c>
      <c r="E691" s="45">
        <v>31</v>
      </c>
      <c r="F691" s="45">
        <v>24</v>
      </c>
      <c r="G691" s="53">
        <v>0.77400000000000002</v>
      </c>
      <c r="H691" s="5"/>
      <c r="J691" s="5"/>
    </row>
    <row r="692" spans="1:10" x14ac:dyDescent="0.2">
      <c r="A692" s="45" t="s">
        <v>3351</v>
      </c>
      <c r="B692" s="45">
        <v>31</v>
      </c>
      <c r="C692" s="45">
        <v>19</v>
      </c>
      <c r="D692" s="53">
        <v>0.61299999999999999</v>
      </c>
      <c r="E692" s="45">
        <v>31</v>
      </c>
      <c r="F692" s="45">
        <v>19</v>
      </c>
      <c r="G692" s="53">
        <v>0.61299999999999999</v>
      </c>
      <c r="H692" s="5"/>
      <c r="J692" s="5"/>
    </row>
    <row r="693" spans="1:10" x14ac:dyDescent="0.2">
      <c r="A693" s="45" t="s">
        <v>1096</v>
      </c>
      <c r="B693" s="45">
        <v>31</v>
      </c>
      <c r="C693" s="45">
        <v>9</v>
      </c>
      <c r="D693" s="53">
        <v>0.28999999999999998</v>
      </c>
      <c r="E693" s="45">
        <v>67</v>
      </c>
      <c r="F693" s="45">
        <v>10</v>
      </c>
      <c r="G693" s="53">
        <v>0.14899999999999999</v>
      </c>
      <c r="H693" s="5"/>
      <c r="J693" s="5"/>
    </row>
    <row r="694" spans="1:10" x14ac:dyDescent="0.2">
      <c r="A694" s="45" t="s">
        <v>402</v>
      </c>
      <c r="B694" s="45">
        <v>31</v>
      </c>
      <c r="C694" s="45">
        <v>16</v>
      </c>
      <c r="D694" s="53">
        <v>0.51600000000000001</v>
      </c>
      <c r="E694" s="45">
        <v>49</v>
      </c>
      <c r="F694" s="45">
        <v>33</v>
      </c>
      <c r="G694" s="53">
        <v>0.67300000000000004</v>
      </c>
      <c r="H694" s="5"/>
      <c r="J694" s="5"/>
    </row>
    <row r="695" spans="1:10" x14ac:dyDescent="0.2">
      <c r="A695" s="45" t="s">
        <v>1239</v>
      </c>
      <c r="B695" s="45">
        <v>31</v>
      </c>
      <c r="C695" s="45">
        <v>24</v>
      </c>
      <c r="D695" s="53">
        <v>0.77400000000000002</v>
      </c>
      <c r="E695" s="45">
        <v>59</v>
      </c>
      <c r="F695" s="45">
        <v>24</v>
      </c>
      <c r="G695" s="53">
        <v>0.40699999999999997</v>
      </c>
      <c r="H695" s="5"/>
      <c r="J695" s="5"/>
    </row>
    <row r="696" spans="1:10" x14ac:dyDescent="0.2">
      <c r="A696" s="45" t="s">
        <v>476</v>
      </c>
      <c r="B696" s="45">
        <v>31</v>
      </c>
      <c r="C696" s="45">
        <v>43</v>
      </c>
      <c r="D696" s="53">
        <v>1.387</v>
      </c>
      <c r="E696" s="45">
        <v>49</v>
      </c>
      <c r="F696" s="45">
        <v>49</v>
      </c>
      <c r="G696" s="53">
        <v>1</v>
      </c>
      <c r="H696" s="5"/>
      <c r="J696" s="5"/>
    </row>
    <row r="697" spans="1:10" x14ac:dyDescent="0.2">
      <c r="A697" s="45" t="s">
        <v>3733</v>
      </c>
      <c r="B697" s="45">
        <v>31</v>
      </c>
      <c r="C697" s="45">
        <v>11</v>
      </c>
      <c r="D697" s="53">
        <v>0.35499999999999998</v>
      </c>
      <c r="E697" s="45">
        <v>31</v>
      </c>
      <c r="F697" s="45">
        <v>11</v>
      </c>
      <c r="G697" s="53">
        <v>0.35499999999999998</v>
      </c>
      <c r="H697" s="5"/>
      <c r="J697" s="5"/>
    </row>
    <row r="698" spans="1:10" x14ac:dyDescent="0.2">
      <c r="A698" s="45" t="s">
        <v>1281</v>
      </c>
      <c r="B698" s="45">
        <v>31</v>
      </c>
      <c r="C698" s="45">
        <v>33</v>
      </c>
      <c r="D698" s="53">
        <v>1.0649999999999999</v>
      </c>
      <c r="E698" s="45">
        <v>41</v>
      </c>
      <c r="F698" s="45">
        <v>44</v>
      </c>
      <c r="G698" s="53">
        <v>1.073</v>
      </c>
      <c r="H698" s="5"/>
      <c r="J698" s="5"/>
    </row>
    <row r="699" spans="1:10" x14ac:dyDescent="0.2">
      <c r="A699" s="45" t="s">
        <v>3734</v>
      </c>
      <c r="B699" s="45">
        <v>31</v>
      </c>
      <c r="C699" s="45">
        <v>2</v>
      </c>
      <c r="D699" s="53">
        <v>6.5000000000000002E-2</v>
      </c>
      <c r="E699" s="45">
        <v>31</v>
      </c>
      <c r="F699" s="45">
        <v>2</v>
      </c>
      <c r="G699" s="53">
        <v>6.5000000000000002E-2</v>
      </c>
      <c r="H699" s="5"/>
      <c r="J699" s="5"/>
    </row>
    <row r="700" spans="1:10" x14ac:dyDescent="0.2">
      <c r="A700" s="45" t="s">
        <v>3108</v>
      </c>
      <c r="B700" s="45">
        <v>31</v>
      </c>
      <c r="C700" s="45">
        <v>9</v>
      </c>
      <c r="D700" s="53">
        <v>0.28999999999999998</v>
      </c>
      <c r="E700" s="45">
        <v>39</v>
      </c>
      <c r="F700" s="45">
        <v>10</v>
      </c>
      <c r="G700" s="53">
        <v>0.25600000000000001</v>
      </c>
      <c r="H700" s="5"/>
      <c r="J700" s="5"/>
    </row>
    <row r="701" spans="1:10" x14ac:dyDescent="0.2">
      <c r="A701" s="45" t="s">
        <v>3735</v>
      </c>
      <c r="B701" s="45">
        <v>31</v>
      </c>
      <c r="C701" s="45">
        <v>114</v>
      </c>
      <c r="D701" s="53">
        <v>3.677</v>
      </c>
      <c r="E701" s="45">
        <v>31</v>
      </c>
      <c r="F701" s="45">
        <v>114</v>
      </c>
      <c r="G701" s="53">
        <v>3.677</v>
      </c>
      <c r="H701" s="5"/>
      <c r="J701" s="5"/>
    </row>
    <row r="702" spans="1:10" x14ac:dyDescent="0.2">
      <c r="A702" s="45" t="s">
        <v>3736</v>
      </c>
      <c r="B702" s="45">
        <v>31</v>
      </c>
      <c r="C702" s="45">
        <v>0</v>
      </c>
      <c r="D702" s="45" t="s">
        <v>3340</v>
      </c>
      <c r="E702" s="45">
        <v>278</v>
      </c>
      <c r="F702" s="45">
        <v>0</v>
      </c>
      <c r="G702" s="45" t="s">
        <v>3340</v>
      </c>
      <c r="H702" s="5"/>
      <c r="J702" s="5"/>
    </row>
    <row r="703" spans="1:10" x14ac:dyDescent="0.2">
      <c r="A703" s="45" t="s">
        <v>523</v>
      </c>
      <c r="B703" s="45">
        <v>31</v>
      </c>
      <c r="C703" s="45">
        <v>24</v>
      </c>
      <c r="D703" s="53">
        <v>0.77400000000000002</v>
      </c>
      <c r="E703" s="45">
        <v>31</v>
      </c>
      <c r="F703" s="45">
        <v>24</v>
      </c>
      <c r="G703" s="53">
        <v>0.77400000000000002</v>
      </c>
      <c r="H703" s="5"/>
      <c r="J703" s="5"/>
    </row>
    <row r="704" spans="1:10" x14ac:dyDescent="0.2">
      <c r="A704" s="45" t="s">
        <v>2369</v>
      </c>
      <c r="B704" s="45">
        <v>31</v>
      </c>
      <c r="C704" s="45">
        <v>23</v>
      </c>
      <c r="D704" s="53">
        <v>0.74199999999999999</v>
      </c>
      <c r="E704" s="45">
        <v>31</v>
      </c>
      <c r="F704" s="45">
        <v>23</v>
      </c>
      <c r="G704" s="53">
        <v>0.74199999999999999</v>
      </c>
      <c r="H704" s="5"/>
      <c r="J704" s="5"/>
    </row>
    <row r="705" spans="1:10" x14ac:dyDescent="0.2">
      <c r="A705" s="45" t="s">
        <v>3420</v>
      </c>
      <c r="B705" s="45">
        <v>31</v>
      </c>
      <c r="C705" s="45">
        <v>34</v>
      </c>
      <c r="D705" s="53">
        <v>1.097</v>
      </c>
      <c r="E705" s="45">
        <v>31</v>
      </c>
      <c r="F705" s="45">
        <v>34</v>
      </c>
      <c r="G705" s="53">
        <v>1.097</v>
      </c>
      <c r="H705" s="5"/>
      <c r="J705" s="5"/>
    </row>
    <row r="706" spans="1:10" x14ac:dyDescent="0.2">
      <c r="A706" s="45" t="s">
        <v>2647</v>
      </c>
      <c r="B706" s="45">
        <v>31</v>
      </c>
      <c r="C706" s="45">
        <v>19</v>
      </c>
      <c r="D706" s="53">
        <v>0.61299999999999999</v>
      </c>
      <c r="E706" s="45">
        <v>37</v>
      </c>
      <c r="F706" s="45">
        <v>25</v>
      </c>
      <c r="G706" s="53">
        <v>0.67600000000000005</v>
      </c>
      <c r="H706" s="5"/>
      <c r="J706" s="5"/>
    </row>
    <row r="707" spans="1:10" x14ac:dyDescent="0.2">
      <c r="A707" s="45" t="s">
        <v>452</v>
      </c>
      <c r="B707" s="45">
        <v>31</v>
      </c>
      <c r="C707" s="45">
        <v>1</v>
      </c>
      <c r="D707" s="53">
        <v>3.2000000000000001E-2</v>
      </c>
      <c r="E707" s="45">
        <v>109</v>
      </c>
      <c r="F707" s="45">
        <v>1</v>
      </c>
      <c r="G707" s="53">
        <v>8.9999999999999993E-3</v>
      </c>
      <c r="H707" s="5"/>
      <c r="J707" s="5"/>
    </row>
    <row r="708" spans="1:10" x14ac:dyDescent="0.2">
      <c r="A708" s="45" t="s">
        <v>1274</v>
      </c>
      <c r="B708" s="45">
        <v>31</v>
      </c>
      <c r="C708" s="45">
        <v>28</v>
      </c>
      <c r="D708" s="53">
        <v>0.90300000000000002</v>
      </c>
      <c r="E708" s="45">
        <v>32</v>
      </c>
      <c r="F708" s="45">
        <v>29</v>
      </c>
      <c r="G708" s="53">
        <v>0.90600000000000003</v>
      </c>
      <c r="H708" s="5"/>
      <c r="J708" s="5"/>
    </row>
    <row r="709" spans="1:10" x14ac:dyDescent="0.2">
      <c r="A709" s="45" t="s">
        <v>3737</v>
      </c>
      <c r="B709" s="45">
        <v>31</v>
      </c>
      <c r="C709" s="45">
        <v>13</v>
      </c>
      <c r="D709" s="53">
        <v>0.41899999999999998</v>
      </c>
      <c r="E709" s="45">
        <v>31</v>
      </c>
      <c r="F709" s="45">
        <v>13</v>
      </c>
      <c r="G709" s="53">
        <v>0.41899999999999998</v>
      </c>
      <c r="H709" s="5"/>
      <c r="J709" s="5"/>
    </row>
    <row r="710" spans="1:10" x14ac:dyDescent="0.2">
      <c r="A710" s="45" t="s">
        <v>445</v>
      </c>
      <c r="B710" s="45">
        <v>31</v>
      </c>
      <c r="C710" s="45">
        <v>18</v>
      </c>
      <c r="D710" s="53">
        <v>0.58099999999999996</v>
      </c>
      <c r="E710" s="45">
        <v>31</v>
      </c>
      <c r="F710" s="45">
        <v>18</v>
      </c>
      <c r="G710" s="53">
        <v>0.58099999999999996</v>
      </c>
      <c r="H710" s="5"/>
      <c r="J710" s="5"/>
    </row>
    <row r="711" spans="1:10" x14ac:dyDescent="0.2">
      <c r="A711" s="45" t="s">
        <v>193</v>
      </c>
      <c r="B711" s="45">
        <v>31</v>
      </c>
      <c r="C711" s="45">
        <v>14</v>
      </c>
      <c r="D711" s="53">
        <v>0.45200000000000001</v>
      </c>
      <c r="E711" s="45">
        <v>31</v>
      </c>
      <c r="F711" s="45">
        <v>14</v>
      </c>
      <c r="G711" s="53">
        <v>0.45200000000000001</v>
      </c>
      <c r="H711" s="5"/>
      <c r="J711" s="5"/>
    </row>
    <row r="712" spans="1:10" x14ac:dyDescent="0.2">
      <c r="A712" s="45" t="s">
        <v>3738</v>
      </c>
      <c r="B712" s="45">
        <v>31</v>
      </c>
      <c r="C712" s="45">
        <v>0</v>
      </c>
      <c r="D712" s="45" t="s">
        <v>3340</v>
      </c>
      <c r="E712" s="45">
        <v>333</v>
      </c>
      <c r="F712" s="45">
        <v>0</v>
      </c>
      <c r="G712" s="45" t="s">
        <v>3340</v>
      </c>
      <c r="H712" s="5"/>
      <c r="J712" s="5"/>
    </row>
    <row r="713" spans="1:10" x14ac:dyDescent="0.2">
      <c r="A713" s="45" t="s">
        <v>3739</v>
      </c>
      <c r="B713" s="45">
        <v>31</v>
      </c>
      <c r="C713" s="45">
        <v>22</v>
      </c>
      <c r="D713" s="53">
        <v>0.71</v>
      </c>
      <c r="E713" s="45">
        <v>59</v>
      </c>
      <c r="F713" s="45">
        <v>42</v>
      </c>
      <c r="G713" s="53">
        <v>0.71199999999999997</v>
      </c>
      <c r="H713" s="5"/>
      <c r="J713" s="5"/>
    </row>
    <row r="714" spans="1:10" x14ac:dyDescent="0.2">
      <c r="A714" s="45" t="s">
        <v>3740</v>
      </c>
      <c r="B714" s="45">
        <v>31</v>
      </c>
      <c r="C714" s="45">
        <v>0</v>
      </c>
      <c r="D714" s="45" t="s">
        <v>3340</v>
      </c>
      <c r="E714" s="45">
        <v>31</v>
      </c>
      <c r="F714" s="45">
        <v>0</v>
      </c>
      <c r="G714" s="45" t="s">
        <v>3340</v>
      </c>
      <c r="H714" s="5"/>
      <c r="J714" s="5"/>
    </row>
    <row r="715" spans="1:10" x14ac:dyDescent="0.2">
      <c r="A715" s="45" t="s">
        <v>3383</v>
      </c>
      <c r="B715" s="45">
        <v>31</v>
      </c>
      <c r="C715" s="45">
        <v>19</v>
      </c>
      <c r="D715" s="53">
        <v>0.61299999999999999</v>
      </c>
      <c r="E715" s="45">
        <v>31</v>
      </c>
      <c r="F715" s="45">
        <v>19</v>
      </c>
      <c r="G715" s="53">
        <v>0.61299999999999999</v>
      </c>
      <c r="H715" s="5"/>
      <c r="J715" s="5"/>
    </row>
    <row r="716" spans="1:10" x14ac:dyDescent="0.2">
      <c r="A716" s="45" t="s">
        <v>1232</v>
      </c>
      <c r="B716" s="45">
        <v>31</v>
      </c>
      <c r="C716" s="45">
        <v>20</v>
      </c>
      <c r="D716" s="53">
        <v>0.64500000000000002</v>
      </c>
      <c r="E716" s="45">
        <v>36</v>
      </c>
      <c r="F716" s="45">
        <v>20</v>
      </c>
      <c r="G716" s="53">
        <v>0.55600000000000005</v>
      </c>
      <c r="H716" s="5"/>
      <c r="J716" s="5"/>
    </row>
    <row r="717" spans="1:10" x14ac:dyDescent="0.2">
      <c r="A717" s="45" t="s">
        <v>2367</v>
      </c>
      <c r="B717" s="45">
        <v>31</v>
      </c>
      <c r="C717" s="45">
        <v>0</v>
      </c>
      <c r="D717" s="45" t="s">
        <v>3340</v>
      </c>
      <c r="E717" s="45">
        <v>372</v>
      </c>
      <c r="F717" s="45">
        <v>0</v>
      </c>
      <c r="G717" s="45" t="s">
        <v>3340</v>
      </c>
      <c r="H717" s="5"/>
      <c r="J717" s="5"/>
    </row>
    <row r="718" spans="1:10" x14ac:dyDescent="0.2">
      <c r="A718" s="45" t="s">
        <v>3741</v>
      </c>
      <c r="B718" s="45">
        <v>30</v>
      </c>
      <c r="C718" s="45">
        <v>18</v>
      </c>
      <c r="D718" s="53">
        <v>0.6</v>
      </c>
      <c r="E718" s="45">
        <v>30</v>
      </c>
      <c r="F718" s="45">
        <v>18</v>
      </c>
      <c r="G718" s="53">
        <v>0.6</v>
      </c>
      <c r="H718" s="5"/>
      <c r="J718" s="5"/>
    </row>
    <row r="719" spans="1:10" x14ac:dyDescent="0.2">
      <c r="A719" s="45" t="s">
        <v>459</v>
      </c>
      <c r="B719" s="45">
        <v>30</v>
      </c>
      <c r="C719" s="45">
        <v>8</v>
      </c>
      <c r="D719" s="53">
        <v>0.26700000000000002</v>
      </c>
      <c r="E719" s="45">
        <v>741</v>
      </c>
      <c r="F719" s="45">
        <v>8</v>
      </c>
      <c r="G719" s="53">
        <v>1.0999999999999999E-2</v>
      </c>
      <c r="H719" s="5"/>
      <c r="J719" s="5"/>
    </row>
    <row r="720" spans="1:10" x14ac:dyDescent="0.2">
      <c r="A720" s="45" t="s">
        <v>3742</v>
      </c>
      <c r="B720" s="45">
        <v>30</v>
      </c>
      <c r="C720" s="45">
        <v>12</v>
      </c>
      <c r="D720" s="53">
        <v>0.4</v>
      </c>
      <c r="E720" s="45">
        <v>30</v>
      </c>
      <c r="F720" s="45">
        <v>12</v>
      </c>
      <c r="G720" s="53">
        <v>0.4</v>
      </c>
      <c r="H720" s="5"/>
      <c r="J720" s="5"/>
    </row>
    <row r="721" spans="1:10" x14ac:dyDescent="0.2">
      <c r="A721" s="45" t="s">
        <v>422</v>
      </c>
      <c r="B721" s="45">
        <v>30</v>
      </c>
      <c r="C721" s="45">
        <v>7</v>
      </c>
      <c r="D721" s="53">
        <v>0.23300000000000001</v>
      </c>
      <c r="E721" s="45">
        <v>353</v>
      </c>
      <c r="F721" s="45">
        <v>9</v>
      </c>
      <c r="G721" s="53">
        <v>2.5000000000000001E-2</v>
      </c>
      <c r="H721" s="5"/>
      <c r="J721" s="5"/>
    </row>
    <row r="722" spans="1:10" x14ac:dyDescent="0.2">
      <c r="A722" s="45" t="s">
        <v>3743</v>
      </c>
      <c r="B722" s="45">
        <v>30</v>
      </c>
      <c r="C722" s="45">
        <v>7</v>
      </c>
      <c r="D722" s="53">
        <v>0.23300000000000001</v>
      </c>
      <c r="E722" s="45">
        <v>40</v>
      </c>
      <c r="F722" s="45">
        <v>17</v>
      </c>
      <c r="G722" s="53">
        <v>0.42499999999999999</v>
      </c>
      <c r="H722" s="5"/>
      <c r="J722" s="5"/>
    </row>
    <row r="723" spans="1:10" x14ac:dyDescent="0.2">
      <c r="A723" s="45" t="s">
        <v>1380</v>
      </c>
      <c r="B723" s="45">
        <v>30</v>
      </c>
      <c r="C723" s="45">
        <v>22</v>
      </c>
      <c r="D723" s="53">
        <v>0.73299999999999998</v>
      </c>
      <c r="E723" s="45">
        <v>30</v>
      </c>
      <c r="F723" s="45">
        <v>22</v>
      </c>
      <c r="G723" s="53">
        <v>0.73299999999999998</v>
      </c>
      <c r="H723" s="5"/>
      <c r="J723" s="5"/>
    </row>
    <row r="724" spans="1:10" x14ac:dyDescent="0.2">
      <c r="A724" s="45" t="s">
        <v>1217</v>
      </c>
      <c r="B724" s="45">
        <v>30</v>
      </c>
      <c r="C724" s="45">
        <v>7</v>
      </c>
      <c r="D724" s="53">
        <v>0.23300000000000001</v>
      </c>
      <c r="E724" s="45">
        <v>37</v>
      </c>
      <c r="F724" s="45">
        <v>7</v>
      </c>
      <c r="G724" s="53">
        <v>0.189</v>
      </c>
      <c r="H724" s="5"/>
      <c r="J724" s="5"/>
    </row>
    <row r="725" spans="1:10" x14ac:dyDescent="0.2">
      <c r="A725" s="45" t="s">
        <v>3744</v>
      </c>
      <c r="B725" s="45">
        <v>30</v>
      </c>
      <c r="C725" s="45">
        <v>4</v>
      </c>
      <c r="D725" s="53">
        <v>0.13300000000000001</v>
      </c>
      <c r="E725" s="45">
        <v>32</v>
      </c>
      <c r="F725" s="45">
        <v>4</v>
      </c>
      <c r="G725" s="53">
        <v>0.125</v>
      </c>
      <c r="H725" s="5"/>
      <c r="J725" s="5"/>
    </row>
    <row r="726" spans="1:10" x14ac:dyDescent="0.2">
      <c r="A726" s="45" t="s">
        <v>822</v>
      </c>
      <c r="B726" s="45">
        <v>30</v>
      </c>
      <c r="C726" s="45">
        <v>40</v>
      </c>
      <c r="D726" s="53">
        <v>1.333</v>
      </c>
      <c r="E726" s="45">
        <v>32</v>
      </c>
      <c r="F726" s="45">
        <v>42</v>
      </c>
      <c r="G726" s="53">
        <v>1.3120000000000001</v>
      </c>
      <c r="H726" s="5"/>
      <c r="J726" s="5"/>
    </row>
    <row r="727" spans="1:10" x14ac:dyDescent="0.2">
      <c r="A727" s="45" t="s">
        <v>1790</v>
      </c>
      <c r="B727" s="45">
        <v>30</v>
      </c>
      <c r="C727" s="45">
        <v>39</v>
      </c>
      <c r="D727" s="53">
        <v>1.3</v>
      </c>
      <c r="E727" s="45">
        <v>30</v>
      </c>
      <c r="F727" s="45">
        <v>39</v>
      </c>
      <c r="G727" s="53">
        <v>1.3</v>
      </c>
      <c r="H727" s="5"/>
      <c r="J727" s="5"/>
    </row>
    <row r="728" spans="1:10" x14ac:dyDescent="0.2">
      <c r="A728" s="45" t="s">
        <v>1959</v>
      </c>
      <c r="B728" s="45">
        <v>30</v>
      </c>
      <c r="C728" s="45">
        <v>0</v>
      </c>
      <c r="D728" s="45" t="s">
        <v>3340</v>
      </c>
      <c r="E728" s="45">
        <v>355</v>
      </c>
      <c r="F728" s="45">
        <v>0</v>
      </c>
      <c r="G728" s="45" t="s">
        <v>3340</v>
      </c>
      <c r="H728" s="5"/>
      <c r="J728" s="5"/>
    </row>
    <row r="729" spans="1:10" x14ac:dyDescent="0.2">
      <c r="A729" s="45" t="s">
        <v>570</v>
      </c>
      <c r="B729" s="45">
        <v>30</v>
      </c>
      <c r="C729" s="45">
        <v>11</v>
      </c>
      <c r="D729" s="53">
        <v>0.36699999999999999</v>
      </c>
      <c r="E729" s="45">
        <v>144</v>
      </c>
      <c r="F729" s="45">
        <v>11</v>
      </c>
      <c r="G729" s="53">
        <v>7.5999999999999998E-2</v>
      </c>
      <c r="H729" s="5"/>
      <c r="J729" s="5"/>
    </row>
    <row r="730" spans="1:10" x14ac:dyDescent="0.2">
      <c r="A730" s="45" t="s">
        <v>264</v>
      </c>
      <c r="B730" s="45">
        <v>30</v>
      </c>
      <c r="C730" s="45">
        <v>40</v>
      </c>
      <c r="D730" s="53">
        <v>1.333</v>
      </c>
      <c r="E730" s="45">
        <v>32</v>
      </c>
      <c r="F730" s="45">
        <v>40</v>
      </c>
      <c r="G730" s="53">
        <v>1.25</v>
      </c>
      <c r="H730" s="5"/>
      <c r="J730" s="5"/>
    </row>
    <row r="731" spans="1:10" x14ac:dyDescent="0.2">
      <c r="A731" s="45" t="s">
        <v>1971</v>
      </c>
      <c r="B731" s="45">
        <v>30</v>
      </c>
      <c r="C731" s="45">
        <v>1</v>
      </c>
      <c r="D731" s="53">
        <v>3.3000000000000002E-2</v>
      </c>
      <c r="E731" s="45">
        <v>30</v>
      </c>
      <c r="F731" s="45">
        <v>1</v>
      </c>
      <c r="G731" s="53">
        <v>3.3000000000000002E-2</v>
      </c>
      <c r="H731" s="5"/>
      <c r="J731" s="5"/>
    </row>
    <row r="732" spans="1:10" x14ac:dyDescent="0.2">
      <c r="A732" s="45" t="s">
        <v>732</v>
      </c>
      <c r="B732" s="45">
        <v>30</v>
      </c>
      <c r="C732" s="45">
        <v>6</v>
      </c>
      <c r="D732" s="53">
        <v>0.2</v>
      </c>
      <c r="E732" s="45">
        <v>73</v>
      </c>
      <c r="F732" s="45">
        <v>8</v>
      </c>
      <c r="G732" s="53">
        <v>0.11</v>
      </c>
      <c r="H732" s="5"/>
      <c r="J732" s="5"/>
    </row>
    <row r="733" spans="1:10" x14ac:dyDescent="0.2">
      <c r="A733" s="45" t="s">
        <v>686</v>
      </c>
      <c r="B733" s="45">
        <v>30</v>
      </c>
      <c r="C733" s="45">
        <v>23</v>
      </c>
      <c r="D733" s="53">
        <v>0.76700000000000002</v>
      </c>
      <c r="E733" s="45">
        <v>30</v>
      </c>
      <c r="F733" s="45">
        <v>23</v>
      </c>
      <c r="G733" s="53">
        <v>0.76700000000000002</v>
      </c>
      <c r="H733" s="5"/>
      <c r="J733" s="5"/>
    </row>
    <row r="734" spans="1:10" x14ac:dyDescent="0.2">
      <c r="A734" s="45" t="s">
        <v>1174</v>
      </c>
      <c r="B734" s="45">
        <v>30</v>
      </c>
      <c r="C734" s="45">
        <v>28</v>
      </c>
      <c r="D734" s="53">
        <v>0.93300000000000005</v>
      </c>
      <c r="E734" s="45">
        <v>30</v>
      </c>
      <c r="F734" s="45">
        <v>28</v>
      </c>
      <c r="G734" s="53">
        <v>0.93300000000000005</v>
      </c>
      <c r="H734" s="5"/>
      <c r="J734" s="5"/>
    </row>
    <row r="735" spans="1:10" x14ac:dyDescent="0.2">
      <c r="A735" s="45" t="s">
        <v>357</v>
      </c>
      <c r="B735" s="45">
        <v>30</v>
      </c>
      <c r="C735" s="45">
        <v>15</v>
      </c>
      <c r="D735" s="53">
        <v>0.5</v>
      </c>
      <c r="E735" s="45">
        <v>30</v>
      </c>
      <c r="F735" s="45">
        <v>15</v>
      </c>
      <c r="G735" s="53">
        <v>0.5</v>
      </c>
      <c r="H735" s="5"/>
      <c r="J735" s="5"/>
    </row>
    <row r="736" spans="1:10" x14ac:dyDescent="0.2">
      <c r="A736" s="45" t="s">
        <v>647</v>
      </c>
      <c r="B736" s="45">
        <v>30</v>
      </c>
      <c r="C736" s="45">
        <v>1</v>
      </c>
      <c r="D736" s="53">
        <v>3.3000000000000002E-2</v>
      </c>
      <c r="E736" s="45">
        <v>38</v>
      </c>
      <c r="F736" s="45">
        <v>1</v>
      </c>
      <c r="G736" s="53">
        <v>2.5999999999999999E-2</v>
      </c>
      <c r="H736" s="5"/>
      <c r="J736" s="5"/>
    </row>
    <row r="737" spans="1:10" x14ac:dyDescent="0.2">
      <c r="A737" s="45" t="s">
        <v>3052</v>
      </c>
      <c r="B737" s="45">
        <v>30</v>
      </c>
      <c r="C737" s="45">
        <v>46</v>
      </c>
      <c r="D737" s="53">
        <v>1.5329999999999999</v>
      </c>
      <c r="E737" s="45">
        <v>30</v>
      </c>
      <c r="F737" s="45">
        <v>46</v>
      </c>
      <c r="G737" s="53">
        <v>1.5329999999999999</v>
      </c>
      <c r="H737" s="5"/>
      <c r="J737" s="5"/>
    </row>
    <row r="738" spans="1:10" x14ac:dyDescent="0.2">
      <c r="A738" s="45" t="s">
        <v>585</v>
      </c>
      <c r="B738" s="45">
        <v>30</v>
      </c>
      <c r="C738" s="45">
        <v>21</v>
      </c>
      <c r="D738" s="53">
        <v>0.7</v>
      </c>
      <c r="E738" s="45">
        <v>36</v>
      </c>
      <c r="F738" s="45">
        <v>23</v>
      </c>
      <c r="G738" s="53">
        <v>0.63900000000000001</v>
      </c>
      <c r="H738" s="5"/>
      <c r="J738" s="5"/>
    </row>
    <row r="739" spans="1:10" x14ac:dyDescent="0.2">
      <c r="A739" s="45" t="s">
        <v>3745</v>
      </c>
      <c r="B739" s="45">
        <v>30</v>
      </c>
      <c r="C739" s="45">
        <v>19</v>
      </c>
      <c r="D739" s="53">
        <v>0.63300000000000001</v>
      </c>
      <c r="E739" s="45">
        <v>50</v>
      </c>
      <c r="F739" s="45">
        <v>40</v>
      </c>
      <c r="G739" s="53">
        <v>0.8</v>
      </c>
      <c r="H739" s="5"/>
      <c r="J739" s="5"/>
    </row>
    <row r="740" spans="1:10" x14ac:dyDescent="0.2">
      <c r="A740" s="45" t="s">
        <v>3470</v>
      </c>
      <c r="B740" s="45">
        <v>30</v>
      </c>
      <c r="C740" s="45">
        <v>21</v>
      </c>
      <c r="D740" s="53">
        <v>0.7</v>
      </c>
      <c r="E740" s="45">
        <v>30</v>
      </c>
      <c r="F740" s="45">
        <v>21</v>
      </c>
      <c r="G740" s="53">
        <v>0.7</v>
      </c>
      <c r="H740" s="5"/>
      <c r="J740" s="5"/>
    </row>
    <row r="741" spans="1:10" x14ac:dyDescent="0.2">
      <c r="A741" s="45" t="s">
        <v>3746</v>
      </c>
      <c r="B741" s="45">
        <v>30</v>
      </c>
      <c r="C741" s="45">
        <v>26</v>
      </c>
      <c r="D741" s="53">
        <v>0.86699999999999999</v>
      </c>
      <c r="E741" s="45">
        <v>30</v>
      </c>
      <c r="F741" s="45">
        <v>26</v>
      </c>
      <c r="G741" s="53">
        <v>0.86699999999999999</v>
      </c>
      <c r="H741" s="5"/>
      <c r="J741" s="5"/>
    </row>
    <row r="742" spans="1:10" x14ac:dyDescent="0.2">
      <c r="A742" s="45" t="s">
        <v>3747</v>
      </c>
      <c r="B742" s="45">
        <v>30</v>
      </c>
      <c r="C742" s="45">
        <v>2</v>
      </c>
      <c r="D742" s="53">
        <v>6.7000000000000004E-2</v>
      </c>
      <c r="E742" s="45">
        <v>30</v>
      </c>
      <c r="F742" s="45">
        <v>2</v>
      </c>
      <c r="G742" s="53">
        <v>6.7000000000000004E-2</v>
      </c>
      <c r="H742" s="5"/>
      <c r="J742" s="5"/>
    </row>
    <row r="743" spans="1:10" x14ac:dyDescent="0.2">
      <c r="A743" s="45" t="s">
        <v>3748</v>
      </c>
      <c r="B743" s="45">
        <v>30</v>
      </c>
      <c r="C743" s="45">
        <v>16</v>
      </c>
      <c r="D743" s="53">
        <v>0.53300000000000003</v>
      </c>
      <c r="E743" s="45">
        <v>62</v>
      </c>
      <c r="F743" s="45">
        <v>16</v>
      </c>
      <c r="G743" s="53">
        <v>0.25800000000000001</v>
      </c>
      <c r="H743" s="5"/>
      <c r="J743" s="5"/>
    </row>
    <row r="744" spans="1:10" x14ac:dyDescent="0.2">
      <c r="A744" s="45" t="s">
        <v>788</v>
      </c>
      <c r="B744" s="45">
        <v>30</v>
      </c>
      <c r="C744" s="45">
        <v>19</v>
      </c>
      <c r="D744" s="53">
        <v>0.63300000000000001</v>
      </c>
      <c r="E744" s="45">
        <v>33</v>
      </c>
      <c r="F744" s="45">
        <v>19</v>
      </c>
      <c r="G744" s="53">
        <v>0.57599999999999996</v>
      </c>
      <c r="H744" s="5"/>
      <c r="J744" s="5"/>
    </row>
    <row r="745" spans="1:10" x14ac:dyDescent="0.2">
      <c r="A745" s="45" t="s">
        <v>3749</v>
      </c>
      <c r="B745" s="45">
        <v>30</v>
      </c>
      <c r="C745" s="45">
        <v>6</v>
      </c>
      <c r="D745" s="53">
        <v>0.2</v>
      </c>
      <c r="E745" s="45">
        <v>30</v>
      </c>
      <c r="F745" s="45">
        <v>6</v>
      </c>
      <c r="G745" s="53">
        <v>0.2</v>
      </c>
      <c r="H745" s="5"/>
      <c r="J745" s="5"/>
    </row>
    <row r="746" spans="1:10" x14ac:dyDescent="0.2">
      <c r="A746" s="45" t="s">
        <v>291</v>
      </c>
      <c r="B746" s="45">
        <v>30</v>
      </c>
      <c r="C746" s="45">
        <v>26</v>
      </c>
      <c r="D746" s="53">
        <v>0.86699999999999999</v>
      </c>
      <c r="E746" s="45">
        <v>273</v>
      </c>
      <c r="F746" s="45">
        <v>180</v>
      </c>
      <c r="G746" s="53">
        <v>0.65900000000000003</v>
      </c>
      <c r="H746" s="5"/>
      <c r="J746" s="5"/>
    </row>
    <row r="747" spans="1:10" x14ac:dyDescent="0.2">
      <c r="A747" s="45" t="s">
        <v>3750</v>
      </c>
      <c r="B747" s="45">
        <v>30</v>
      </c>
      <c r="C747" s="45">
        <v>32</v>
      </c>
      <c r="D747" s="53">
        <v>1.0669999999999999</v>
      </c>
      <c r="E747" s="45">
        <v>30</v>
      </c>
      <c r="F747" s="45">
        <v>32</v>
      </c>
      <c r="G747" s="53">
        <v>1.0669999999999999</v>
      </c>
      <c r="H747" s="5"/>
      <c r="J747" s="5"/>
    </row>
    <row r="748" spans="1:10" x14ac:dyDescent="0.2">
      <c r="A748" s="45" t="s">
        <v>3751</v>
      </c>
      <c r="B748" s="45">
        <v>30</v>
      </c>
      <c r="C748" s="45">
        <v>27</v>
      </c>
      <c r="D748" s="53">
        <v>0.9</v>
      </c>
      <c r="E748" s="45">
        <v>30</v>
      </c>
      <c r="F748" s="45">
        <v>27</v>
      </c>
      <c r="G748" s="53">
        <v>0.9</v>
      </c>
      <c r="H748" s="5"/>
      <c r="J748" s="5"/>
    </row>
    <row r="749" spans="1:10" x14ac:dyDescent="0.2">
      <c r="A749" s="45" t="s">
        <v>648</v>
      </c>
      <c r="B749" s="45">
        <v>30</v>
      </c>
      <c r="C749" s="45">
        <v>10</v>
      </c>
      <c r="D749" s="53">
        <v>0.33300000000000002</v>
      </c>
      <c r="E749" s="45">
        <v>60</v>
      </c>
      <c r="F749" s="45">
        <v>10</v>
      </c>
      <c r="G749" s="53">
        <v>0.16700000000000001</v>
      </c>
      <c r="H749" s="5"/>
      <c r="J749" s="5"/>
    </row>
    <row r="750" spans="1:10" x14ac:dyDescent="0.2">
      <c r="A750" s="45" t="s">
        <v>3752</v>
      </c>
      <c r="B750" s="45">
        <v>29</v>
      </c>
      <c r="C750" s="45">
        <v>3</v>
      </c>
      <c r="D750" s="53">
        <v>0.10299999999999999</v>
      </c>
      <c r="E750" s="45">
        <v>145</v>
      </c>
      <c r="F750" s="45">
        <v>3</v>
      </c>
      <c r="G750" s="53">
        <v>2.1000000000000001E-2</v>
      </c>
      <c r="H750" s="5"/>
      <c r="J750" s="5"/>
    </row>
    <row r="751" spans="1:10" x14ac:dyDescent="0.2">
      <c r="A751" s="45" t="s">
        <v>3753</v>
      </c>
      <c r="B751" s="45">
        <v>29</v>
      </c>
      <c r="C751" s="45">
        <v>0</v>
      </c>
      <c r="D751" s="45" t="s">
        <v>3340</v>
      </c>
      <c r="E751" s="45">
        <v>29</v>
      </c>
      <c r="F751" s="45">
        <v>0</v>
      </c>
      <c r="G751" s="45" t="s">
        <v>3340</v>
      </c>
      <c r="H751" s="5"/>
      <c r="J751" s="5"/>
    </row>
    <row r="752" spans="1:10" x14ac:dyDescent="0.2">
      <c r="A752" s="45" t="s">
        <v>2401</v>
      </c>
      <c r="B752" s="45">
        <v>29</v>
      </c>
      <c r="C752" s="45">
        <v>4</v>
      </c>
      <c r="D752" s="53">
        <v>0.13800000000000001</v>
      </c>
      <c r="E752" s="45">
        <v>168</v>
      </c>
      <c r="F752" s="45">
        <v>4</v>
      </c>
      <c r="G752" s="53">
        <v>2.4E-2</v>
      </c>
      <c r="H752" s="5"/>
      <c r="J752" s="5"/>
    </row>
    <row r="753" spans="1:10" x14ac:dyDescent="0.2">
      <c r="A753" s="45" t="s">
        <v>3754</v>
      </c>
      <c r="B753" s="45">
        <v>29</v>
      </c>
      <c r="C753" s="45">
        <v>6</v>
      </c>
      <c r="D753" s="53">
        <v>0.20699999999999999</v>
      </c>
      <c r="E753" s="45">
        <v>29</v>
      </c>
      <c r="F753" s="45">
        <v>6</v>
      </c>
      <c r="G753" s="53">
        <v>0.20699999999999999</v>
      </c>
      <c r="H753" s="5"/>
      <c r="J753" s="5"/>
    </row>
    <row r="754" spans="1:10" x14ac:dyDescent="0.2">
      <c r="A754" s="45" t="s">
        <v>3755</v>
      </c>
      <c r="B754" s="45">
        <v>29</v>
      </c>
      <c r="C754" s="45">
        <v>0</v>
      </c>
      <c r="D754" s="45" t="s">
        <v>3340</v>
      </c>
      <c r="E754" s="45">
        <v>261</v>
      </c>
      <c r="F754" s="45">
        <v>0</v>
      </c>
      <c r="G754" s="45" t="s">
        <v>3340</v>
      </c>
      <c r="H754" s="5"/>
      <c r="J754" s="5"/>
    </row>
    <row r="755" spans="1:10" x14ac:dyDescent="0.2">
      <c r="A755" s="45" t="s">
        <v>1126</v>
      </c>
      <c r="B755" s="45">
        <v>29</v>
      </c>
      <c r="C755" s="45">
        <v>1</v>
      </c>
      <c r="D755" s="53">
        <v>3.4000000000000002E-2</v>
      </c>
      <c r="E755" s="45">
        <v>29</v>
      </c>
      <c r="F755" s="45">
        <v>1</v>
      </c>
      <c r="G755" s="53">
        <v>3.4000000000000002E-2</v>
      </c>
      <c r="H755" s="5"/>
      <c r="J755" s="5"/>
    </row>
    <row r="756" spans="1:10" x14ac:dyDescent="0.2">
      <c r="A756" s="45" t="s">
        <v>1683</v>
      </c>
      <c r="B756" s="45">
        <v>29</v>
      </c>
      <c r="C756" s="45">
        <v>1</v>
      </c>
      <c r="D756" s="53">
        <v>3.4000000000000002E-2</v>
      </c>
      <c r="E756" s="45">
        <v>33</v>
      </c>
      <c r="F756" s="45">
        <v>1</v>
      </c>
      <c r="G756" s="53">
        <v>0.03</v>
      </c>
      <c r="H756" s="5"/>
      <c r="J756" s="5"/>
    </row>
    <row r="757" spans="1:10" x14ac:dyDescent="0.2">
      <c r="A757" s="45" t="s">
        <v>925</v>
      </c>
      <c r="B757" s="45">
        <v>29</v>
      </c>
      <c r="C757" s="45">
        <v>28</v>
      </c>
      <c r="D757" s="53">
        <v>0.96599999999999997</v>
      </c>
      <c r="E757" s="45">
        <v>59</v>
      </c>
      <c r="F757" s="45">
        <v>35</v>
      </c>
      <c r="G757" s="53">
        <v>0.59299999999999997</v>
      </c>
      <c r="H757" s="5"/>
      <c r="J757" s="5"/>
    </row>
    <row r="758" spans="1:10" x14ac:dyDescent="0.2">
      <c r="A758" s="45" t="s">
        <v>613</v>
      </c>
      <c r="B758" s="45">
        <v>29</v>
      </c>
      <c r="C758" s="45">
        <v>16</v>
      </c>
      <c r="D758" s="53">
        <v>0.55200000000000005</v>
      </c>
      <c r="E758" s="45">
        <v>31</v>
      </c>
      <c r="F758" s="45">
        <v>16</v>
      </c>
      <c r="G758" s="53">
        <v>0.51600000000000001</v>
      </c>
      <c r="H758" s="5"/>
      <c r="J758" s="5"/>
    </row>
    <row r="759" spans="1:10" x14ac:dyDescent="0.2">
      <c r="A759" s="45" t="s">
        <v>854</v>
      </c>
      <c r="B759" s="45">
        <v>29</v>
      </c>
      <c r="C759" s="45">
        <v>22</v>
      </c>
      <c r="D759" s="53">
        <v>0.75900000000000001</v>
      </c>
      <c r="E759" s="45">
        <v>38</v>
      </c>
      <c r="F759" s="45">
        <v>23</v>
      </c>
      <c r="G759" s="53">
        <v>0.60499999999999998</v>
      </c>
      <c r="H759" s="5"/>
      <c r="J759" s="5"/>
    </row>
    <row r="760" spans="1:10" x14ac:dyDescent="0.2">
      <c r="A760" s="45" t="s">
        <v>3756</v>
      </c>
      <c r="B760" s="45">
        <v>29</v>
      </c>
      <c r="C760" s="45">
        <v>11</v>
      </c>
      <c r="D760" s="53">
        <v>0.379</v>
      </c>
      <c r="E760" s="45">
        <v>29</v>
      </c>
      <c r="F760" s="45">
        <v>11</v>
      </c>
      <c r="G760" s="53">
        <v>0.379</v>
      </c>
      <c r="H760" s="5"/>
      <c r="J760" s="5"/>
    </row>
    <row r="761" spans="1:10" x14ac:dyDescent="0.2">
      <c r="A761" s="45" t="s">
        <v>3757</v>
      </c>
      <c r="B761" s="45">
        <v>29</v>
      </c>
      <c r="C761" s="45">
        <v>23</v>
      </c>
      <c r="D761" s="53">
        <v>0.79300000000000004</v>
      </c>
      <c r="E761" s="45">
        <v>29</v>
      </c>
      <c r="F761" s="45">
        <v>23</v>
      </c>
      <c r="G761" s="53">
        <v>0.79300000000000004</v>
      </c>
      <c r="H761" s="5"/>
      <c r="J761" s="5"/>
    </row>
    <row r="762" spans="1:10" x14ac:dyDescent="0.2">
      <c r="A762" s="45" t="s">
        <v>2473</v>
      </c>
      <c r="B762" s="45">
        <v>29</v>
      </c>
      <c r="C762" s="45">
        <v>37</v>
      </c>
      <c r="D762" s="53">
        <v>1.276</v>
      </c>
      <c r="E762" s="45">
        <v>84</v>
      </c>
      <c r="F762" s="45">
        <v>131</v>
      </c>
      <c r="G762" s="53">
        <v>1.56</v>
      </c>
      <c r="H762" s="5"/>
      <c r="J762" s="5"/>
    </row>
    <row r="763" spans="1:10" x14ac:dyDescent="0.2">
      <c r="A763" s="45" t="s">
        <v>3758</v>
      </c>
      <c r="B763" s="45">
        <v>29</v>
      </c>
      <c r="C763" s="45">
        <v>0</v>
      </c>
      <c r="D763" s="45" t="s">
        <v>3340</v>
      </c>
      <c r="E763" s="45">
        <v>227</v>
      </c>
      <c r="F763" s="45">
        <v>0</v>
      </c>
      <c r="G763" s="45" t="s">
        <v>3340</v>
      </c>
      <c r="H763" s="5"/>
      <c r="J763" s="5"/>
    </row>
    <row r="764" spans="1:10" x14ac:dyDescent="0.2">
      <c r="A764" s="45" t="s">
        <v>492</v>
      </c>
      <c r="B764" s="45">
        <v>29</v>
      </c>
      <c r="C764" s="45">
        <v>17</v>
      </c>
      <c r="D764" s="53">
        <v>0.58599999999999997</v>
      </c>
      <c r="E764" s="45">
        <v>33</v>
      </c>
      <c r="F764" s="45">
        <v>19</v>
      </c>
      <c r="G764" s="53">
        <v>0.57599999999999996</v>
      </c>
      <c r="H764" s="5"/>
      <c r="J764" s="5"/>
    </row>
    <row r="765" spans="1:10" x14ac:dyDescent="0.2">
      <c r="A765" s="45" t="s">
        <v>3465</v>
      </c>
      <c r="B765" s="45">
        <v>29</v>
      </c>
      <c r="C765" s="45">
        <v>16</v>
      </c>
      <c r="D765" s="53">
        <v>0.55200000000000005</v>
      </c>
      <c r="E765" s="45">
        <v>29</v>
      </c>
      <c r="F765" s="45">
        <v>16</v>
      </c>
      <c r="G765" s="53">
        <v>0.55200000000000005</v>
      </c>
      <c r="H765" s="5"/>
      <c r="J765" s="5"/>
    </row>
    <row r="766" spans="1:10" x14ac:dyDescent="0.2">
      <c r="A766" s="45" t="s">
        <v>3759</v>
      </c>
      <c r="B766" s="45">
        <v>29</v>
      </c>
      <c r="C766" s="45">
        <v>16</v>
      </c>
      <c r="D766" s="53">
        <v>0.55200000000000005</v>
      </c>
      <c r="E766" s="45">
        <v>29</v>
      </c>
      <c r="F766" s="45">
        <v>16</v>
      </c>
      <c r="G766" s="53">
        <v>0.55200000000000005</v>
      </c>
      <c r="H766" s="5"/>
      <c r="J766" s="5"/>
    </row>
    <row r="767" spans="1:10" x14ac:dyDescent="0.2">
      <c r="A767" s="45" t="s">
        <v>1003</v>
      </c>
      <c r="B767" s="45">
        <v>29</v>
      </c>
      <c r="C767" s="45">
        <v>25</v>
      </c>
      <c r="D767" s="53">
        <v>0.86199999999999999</v>
      </c>
      <c r="E767" s="45">
        <v>29</v>
      </c>
      <c r="F767" s="45">
        <v>25</v>
      </c>
      <c r="G767" s="53">
        <v>0.86199999999999999</v>
      </c>
      <c r="H767" s="5"/>
      <c r="J767" s="5"/>
    </row>
    <row r="768" spans="1:10" x14ac:dyDescent="0.2">
      <c r="A768" s="45" t="s">
        <v>3760</v>
      </c>
      <c r="B768" s="45">
        <v>29</v>
      </c>
      <c r="C768" s="45">
        <v>23</v>
      </c>
      <c r="D768" s="53">
        <v>0.79300000000000004</v>
      </c>
      <c r="E768" s="45">
        <v>29</v>
      </c>
      <c r="F768" s="45">
        <v>23</v>
      </c>
      <c r="G768" s="53">
        <v>0.79300000000000004</v>
      </c>
      <c r="H768" s="5"/>
      <c r="J768" s="5"/>
    </row>
    <row r="769" spans="1:10" x14ac:dyDescent="0.2">
      <c r="A769" s="45" t="s">
        <v>3486</v>
      </c>
      <c r="B769" s="45">
        <v>29</v>
      </c>
      <c r="C769" s="45">
        <v>5</v>
      </c>
      <c r="D769" s="53">
        <v>0.17199999999999999</v>
      </c>
      <c r="E769" s="45">
        <v>29</v>
      </c>
      <c r="F769" s="45">
        <v>5</v>
      </c>
      <c r="G769" s="53">
        <v>0.17199999999999999</v>
      </c>
      <c r="H769" s="5"/>
      <c r="J769" s="5"/>
    </row>
    <row r="770" spans="1:10" x14ac:dyDescent="0.2">
      <c r="A770" s="45" t="s">
        <v>447</v>
      </c>
      <c r="B770" s="45">
        <v>29</v>
      </c>
      <c r="C770" s="45">
        <v>15</v>
      </c>
      <c r="D770" s="53">
        <v>0.51700000000000002</v>
      </c>
      <c r="E770" s="45">
        <v>43</v>
      </c>
      <c r="F770" s="45">
        <v>15</v>
      </c>
      <c r="G770" s="53">
        <v>0.34899999999999998</v>
      </c>
      <c r="H770" s="5"/>
      <c r="J770" s="5"/>
    </row>
    <row r="771" spans="1:10" x14ac:dyDescent="0.2">
      <c r="A771" s="45" t="s">
        <v>3761</v>
      </c>
      <c r="B771" s="45">
        <v>29</v>
      </c>
      <c r="C771" s="45">
        <v>25</v>
      </c>
      <c r="D771" s="53">
        <v>0.86199999999999999</v>
      </c>
      <c r="E771" s="45">
        <v>29</v>
      </c>
      <c r="F771" s="45">
        <v>25</v>
      </c>
      <c r="G771" s="53">
        <v>0.86199999999999999</v>
      </c>
      <c r="H771" s="5"/>
      <c r="J771" s="5"/>
    </row>
    <row r="772" spans="1:10" x14ac:dyDescent="0.2">
      <c r="A772" s="45" t="s">
        <v>764</v>
      </c>
      <c r="B772" s="45">
        <v>29</v>
      </c>
      <c r="C772" s="45">
        <v>5</v>
      </c>
      <c r="D772" s="53">
        <v>0.17199999999999999</v>
      </c>
      <c r="E772" s="45">
        <v>66</v>
      </c>
      <c r="F772" s="45">
        <v>5</v>
      </c>
      <c r="G772" s="53">
        <v>7.5999999999999998E-2</v>
      </c>
      <c r="H772" s="5"/>
      <c r="J772" s="5"/>
    </row>
    <row r="773" spans="1:10" x14ac:dyDescent="0.2">
      <c r="A773" s="45" t="s">
        <v>412</v>
      </c>
      <c r="B773" s="45">
        <v>29</v>
      </c>
      <c r="C773" s="45">
        <v>8</v>
      </c>
      <c r="D773" s="53">
        <v>0.27600000000000002</v>
      </c>
      <c r="E773" s="45">
        <v>37</v>
      </c>
      <c r="F773" s="45">
        <v>8</v>
      </c>
      <c r="G773" s="53">
        <v>0.216</v>
      </c>
      <c r="H773" s="5"/>
      <c r="J773" s="5"/>
    </row>
    <row r="774" spans="1:10" x14ac:dyDescent="0.2">
      <c r="A774" s="45" t="s">
        <v>466</v>
      </c>
      <c r="B774" s="45">
        <v>29</v>
      </c>
      <c r="C774" s="45">
        <v>12</v>
      </c>
      <c r="D774" s="53">
        <v>0.41399999999999998</v>
      </c>
      <c r="E774" s="45">
        <v>32</v>
      </c>
      <c r="F774" s="45">
        <v>13</v>
      </c>
      <c r="G774" s="53">
        <v>0.40600000000000003</v>
      </c>
      <c r="H774" s="5"/>
      <c r="J774" s="5"/>
    </row>
    <row r="775" spans="1:10" x14ac:dyDescent="0.2">
      <c r="A775" s="45" t="s">
        <v>3762</v>
      </c>
      <c r="B775" s="45">
        <v>29</v>
      </c>
      <c r="C775" s="45">
        <v>1</v>
      </c>
      <c r="D775" s="53">
        <v>3.4000000000000002E-2</v>
      </c>
      <c r="E775" s="45">
        <v>186</v>
      </c>
      <c r="F775" s="45">
        <v>1</v>
      </c>
      <c r="G775" s="53">
        <v>5.0000000000000001E-3</v>
      </c>
      <c r="H775" s="5"/>
      <c r="J775" s="5"/>
    </row>
    <row r="776" spans="1:10" x14ac:dyDescent="0.2">
      <c r="A776" s="45" t="s">
        <v>3763</v>
      </c>
      <c r="B776" s="45">
        <v>29</v>
      </c>
      <c r="C776" s="45">
        <v>2</v>
      </c>
      <c r="D776" s="53">
        <v>6.9000000000000006E-2</v>
      </c>
      <c r="E776" s="45">
        <v>48</v>
      </c>
      <c r="F776" s="45">
        <v>2</v>
      </c>
      <c r="G776" s="53">
        <v>4.2000000000000003E-2</v>
      </c>
      <c r="H776" s="5"/>
      <c r="J776" s="5"/>
    </row>
    <row r="777" spans="1:10" x14ac:dyDescent="0.2">
      <c r="A777" s="45" t="s">
        <v>3764</v>
      </c>
      <c r="B777" s="45">
        <v>29</v>
      </c>
      <c r="C777" s="45">
        <v>0</v>
      </c>
      <c r="D777" s="45" t="s">
        <v>3340</v>
      </c>
      <c r="E777" s="45">
        <v>29</v>
      </c>
      <c r="F777" s="45">
        <v>0</v>
      </c>
      <c r="G777" s="45" t="s">
        <v>3340</v>
      </c>
      <c r="H777" s="5"/>
      <c r="J777" s="5"/>
    </row>
    <row r="778" spans="1:10" x14ac:dyDescent="0.2">
      <c r="A778" s="45" t="s">
        <v>3765</v>
      </c>
      <c r="B778" s="45">
        <v>29</v>
      </c>
      <c r="C778" s="45">
        <v>27</v>
      </c>
      <c r="D778" s="53">
        <v>0.93100000000000005</v>
      </c>
      <c r="E778" s="45">
        <v>29</v>
      </c>
      <c r="F778" s="45">
        <v>27</v>
      </c>
      <c r="G778" s="53">
        <v>0.93100000000000005</v>
      </c>
      <c r="H778" s="5"/>
      <c r="J778" s="5"/>
    </row>
    <row r="779" spans="1:10" x14ac:dyDescent="0.2">
      <c r="A779" s="45" t="s">
        <v>138</v>
      </c>
      <c r="B779" s="45">
        <v>29</v>
      </c>
      <c r="C779" s="45">
        <v>25</v>
      </c>
      <c r="D779" s="53">
        <v>0.86199999999999999</v>
      </c>
      <c r="E779" s="45">
        <v>29</v>
      </c>
      <c r="F779" s="45">
        <v>25</v>
      </c>
      <c r="G779" s="53">
        <v>0.86199999999999999</v>
      </c>
      <c r="H779" s="5"/>
      <c r="J779" s="5"/>
    </row>
    <row r="780" spans="1:10" x14ac:dyDescent="0.2">
      <c r="A780" s="45" t="s">
        <v>3766</v>
      </c>
      <c r="B780" s="45">
        <v>28</v>
      </c>
      <c r="C780" s="45">
        <v>22</v>
      </c>
      <c r="D780" s="53">
        <v>0.78600000000000003</v>
      </c>
      <c r="E780" s="45">
        <v>28</v>
      </c>
      <c r="F780" s="45">
        <v>22</v>
      </c>
      <c r="G780" s="53">
        <v>0.78600000000000003</v>
      </c>
      <c r="H780" s="5"/>
      <c r="J780" s="5"/>
    </row>
    <row r="781" spans="1:10" x14ac:dyDescent="0.2">
      <c r="A781" s="45" t="s">
        <v>544</v>
      </c>
      <c r="B781" s="45">
        <v>28</v>
      </c>
      <c r="C781" s="45">
        <v>20</v>
      </c>
      <c r="D781" s="53">
        <v>0.71399999999999997</v>
      </c>
      <c r="E781" s="45">
        <v>28</v>
      </c>
      <c r="F781" s="45">
        <v>20</v>
      </c>
      <c r="G781" s="53">
        <v>0.71399999999999997</v>
      </c>
      <c r="H781" s="5"/>
      <c r="J781" s="5"/>
    </row>
    <row r="782" spans="1:10" x14ac:dyDescent="0.2">
      <c r="A782" s="45" t="s">
        <v>2423</v>
      </c>
      <c r="B782" s="45">
        <v>28</v>
      </c>
      <c r="C782" s="45">
        <v>18</v>
      </c>
      <c r="D782" s="53">
        <v>0.64300000000000002</v>
      </c>
      <c r="E782" s="45">
        <v>28</v>
      </c>
      <c r="F782" s="45">
        <v>18</v>
      </c>
      <c r="G782" s="53">
        <v>0.64300000000000002</v>
      </c>
      <c r="H782" s="5"/>
      <c r="J782" s="5"/>
    </row>
    <row r="783" spans="1:10" x14ac:dyDescent="0.2">
      <c r="A783" s="45" t="s">
        <v>687</v>
      </c>
      <c r="B783" s="45">
        <v>28</v>
      </c>
      <c r="C783" s="45">
        <v>16</v>
      </c>
      <c r="D783" s="53">
        <v>0.57099999999999995</v>
      </c>
      <c r="E783" s="45">
        <v>152</v>
      </c>
      <c r="F783" s="45">
        <v>22</v>
      </c>
      <c r="G783" s="53">
        <v>0.14499999999999999</v>
      </c>
      <c r="H783" s="5"/>
      <c r="J783" s="5"/>
    </row>
    <row r="784" spans="1:10" x14ac:dyDescent="0.2">
      <c r="A784" s="45" t="s">
        <v>3767</v>
      </c>
      <c r="B784" s="45">
        <v>28</v>
      </c>
      <c r="C784" s="45">
        <v>0</v>
      </c>
      <c r="D784" s="45" t="s">
        <v>3340</v>
      </c>
      <c r="E784" s="45">
        <v>28</v>
      </c>
      <c r="F784" s="45">
        <v>0</v>
      </c>
      <c r="G784" s="45" t="s">
        <v>3340</v>
      </c>
      <c r="H784" s="5"/>
      <c r="J784" s="5"/>
    </row>
    <row r="785" spans="1:10" x14ac:dyDescent="0.2">
      <c r="A785" s="45" t="s">
        <v>394</v>
      </c>
      <c r="B785" s="45">
        <v>28</v>
      </c>
      <c r="C785" s="45">
        <v>33</v>
      </c>
      <c r="D785" s="53">
        <v>1.179</v>
      </c>
      <c r="E785" s="45">
        <v>43</v>
      </c>
      <c r="F785" s="45">
        <v>33</v>
      </c>
      <c r="G785" s="53">
        <v>0.76700000000000002</v>
      </c>
      <c r="H785" s="5"/>
      <c r="J785" s="5"/>
    </row>
    <row r="786" spans="1:10" x14ac:dyDescent="0.2">
      <c r="A786" s="45" t="s">
        <v>3031</v>
      </c>
      <c r="B786" s="45">
        <v>28</v>
      </c>
      <c r="C786" s="45">
        <v>28</v>
      </c>
      <c r="D786" s="53">
        <v>1</v>
      </c>
      <c r="E786" s="45">
        <v>32</v>
      </c>
      <c r="F786" s="45">
        <v>33</v>
      </c>
      <c r="G786" s="53">
        <v>1.0309999999999999</v>
      </c>
      <c r="H786" s="5"/>
      <c r="J786" s="5"/>
    </row>
    <row r="787" spans="1:10" x14ac:dyDescent="0.2">
      <c r="A787" s="45" t="s">
        <v>3768</v>
      </c>
      <c r="B787" s="45">
        <v>28</v>
      </c>
      <c r="C787" s="45">
        <v>38</v>
      </c>
      <c r="D787" s="53">
        <v>1.357</v>
      </c>
      <c r="E787" s="45">
        <v>28</v>
      </c>
      <c r="F787" s="45">
        <v>38</v>
      </c>
      <c r="G787" s="53">
        <v>1.357</v>
      </c>
      <c r="H787" s="5"/>
      <c r="J787" s="5"/>
    </row>
    <row r="788" spans="1:10" x14ac:dyDescent="0.2">
      <c r="A788" s="45" t="s">
        <v>564</v>
      </c>
      <c r="B788" s="45">
        <v>28</v>
      </c>
      <c r="C788" s="45">
        <v>26</v>
      </c>
      <c r="D788" s="53">
        <v>0.92900000000000005</v>
      </c>
      <c r="E788" s="45">
        <v>34</v>
      </c>
      <c r="F788" s="45">
        <v>27</v>
      </c>
      <c r="G788" s="53">
        <v>0.79400000000000004</v>
      </c>
      <c r="H788" s="5"/>
      <c r="J788" s="5"/>
    </row>
    <row r="789" spans="1:10" x14ac:dyDescent="0.2">
      <c r="A789" s="45" t="s">
        <v>3044</v>
      </c>
      <c r="B789" s="45">
        <v>28</v>
      </c>
      <c r="C789" s="45">
        <v>0</v>
      </c>
      <c r="D789" s="45" t="s">
        <v>3340</v>
      </c>
      <c r="E789" s="45">
        <v>28</v>
      </c>
      <c r="F789" s="45">
        <v>0</v>
      </c>
      <c r="G789" s="45" t="s">
        <v>3340</v>
      </c>
      <c r="H789" s="5"/>
      <c r="J789" s="5"/>
    </row>
    <row r="790" spans="1:10" x14ac:dyDescent="0.2">
      <c r="A790" s="45" t="s">
        <v>3769</v>
      </c>
      <c r="B790" s="45">
        <v>28</v>
      </c>
      <c r="C790" s="45">
        <v>4</v>
      </c>
      <c r="D790" s="53">
        <v>0.14299999999999999</v>
      </c>
      <c r="E790" s="45">
        <v>28</v>
      </c>
      <c r="F790" s="45">
        <v>4</v>
      </c>
      <c r="G790" s="53">
        <v>0.14299999999999999</v>
      </c>
      <c r="H790" s="5"/>
      <c r="J790" s="5"/>
    </row>
    <row r="791" spans="1:10" x14ac:dyDescent="0.2">
      <c r="A791" s="45" t="s">
        <v>2261</v>
      </c>
      <c r="B791" s="45">
        <v>28</v>
      </c>
      <c r="C791" s="45">
        <v>10</v>
      </c>
      <c r="D791" s="53">
        <v>0.35699999999999998</v>
      </c>
      <c r="E791" s="45">
        <v>28</v>
      </c>
      <c r="F791" s="45">
        <v>10</v>
      </c>
      <c r="G791" s="53">
        <v>0.35699999999999998</v>
      </c>
      <c r="H791" s="5"/>
      <c r="J791" s="5"/>
    </row>
    <row r="792" spans="1:10" x14ac:dyDescent="0.2">
      <c r="A792" s="45" t="s">
        <v>3770</v>
      </c>
      <c r="B792" s="45">
        <v>28</v>
      </c>
      <c r="C792" s="45">
        <v>54</v>
      </c>
      <c r="D792" s="53">
        <v>1.929</v>
      </c>
      <c r="E792" s="45">
        <v>28</v>
      </c>
      <c r="F792" s="45">
        <v>54</v>
      </c>
      <c r="G792" s="53">
        <v>1.929</v>
      </c>
      <c r="H792" s="5"/>
      <c r="J792" s="5"/>
    </row>
    <row r="793" spans="1:10" x14ac:dyDescent="0.2">
      <c r="A793" s="45" t="s">
        <v>3771</v>
      </c>
      <c r="B793" s="45">
        <v>28</v>
      </c>
      <c r="C793" s="45">
        <v>0</v>
      </c>
      <c r="D793" s="45" t="s">
        <v>3340</v>
      </c>
      <c r="E793" s="45">
        <v>28</v>
      </c>
      <c r="F793" s="45">
        <v>0</v>
      </c>
      <c r="G793" s="45" t="s">
        <v>3340</v>
      </c>
      <c r="H793" s="5"/>
      <c r="J793" s="5"/>
    </row>
    <row r="794" spans="1:10" x14ac:dyDescent="0.2">
      <c r="A794" s="45" t="s">
        <v>3772</v>
      </c>
      <c r="B794" s="45">
        <v>28</v>
      </c>
      <c r="C794" s="45">
        <v>27</v>
      </c>
      <c r="D794" s="53">
        <v>0.96399999999999997</v>
      </c>
      <c r="E794" s="45">
        <v>28</v>
      </c>
      <c r="F794" s="45">
        <v>27</v>
      </c>
      <c r="G794" s="53">
        <v>0.96399999999999997</v>
      </c>
      <c r="H794" s="5"/>
      <c r="J794" s="5"/>
    </row>
    <row r="795" spans="1:10" x14ac:dyDescent="0.2">
      <c r="A795" s="45" t="s">
        <v>3773</v>
      </c>
      <c r="B795" s="45">
        <v>28</v>
      </c>
      <c r="C795" s="45">
        <v>26</v>
      </c>
      <c r="D795" s="53">
        <v>0.92900000000000005</v>
      </c>
      <c r="E795" s="45">
        <v>127</v>
      </c>
      <c r="F795" s="45">
        <v>26</v>
      </c>
      <c r="G795" s="53">
        <v>0.20499999999999999</v>
      </c>
      <c r="H795" s="5"/>
      <c r="J795" s="5"/>
    </row>
    <row r="796" spans="1:10" x14ac:dyDescent="0.2">
      <c r="A796" s="45" t="s">
        <v>3774</v>
      </c>
      <c r="B796" s="45">
        <v>28</v>
      </c>
      <c r="C796" s="45">
        <v>6</v>
      </c>
      <c r="D796" s="53">
        <v>0.214</v>
      </c>
      <c r="E796" s="45">
        <v>28</v>
      </c>
      <c r="F796" s="45">
        <v>6</v>
      </c>
      <c r="G796" s="53">
        <v>0.214</v>
      </c>
      <c r="H796" s="5"/>
      <c r="J796" s="5"/>
    </row>
    <row r="797" spans="1:10" x14ac:dyDescent="0.2">
      <c r="A797" s="45" t="s">
        <v>3775</v>
      </c>
      <c r="B797" s="45">
        <v>28</v>
      </c>
      <c r="C797" s="45">
        <v>0</v>
      </c>
      <c r="D797" s="45" t="s">
        <v>3340</v>
      </c>
      <c r="E797" s="45">
        <v>119</v>
      </c>
      <c r="F797" s="45">
        <v>0</v>
      </c>
      <c r="G797" s="45" t="s">
        <v>3340</v>
      </c>
      <c r="H797" s="5"/>
      <c r="J797" s="5"/>
    </row>
    <row r="798" spans="1:10" x14ac:dyDescent="0.2">
      <c r="A798" s="45" t="s">
        <v>3776</v>
      </c>
      <c r="B798" s="45">
        <v>28</v>
      </c>
      <c r="C798" s="45">
        <v>26</v>
      </c>
      <c r="D798" s="53">
        <v>0.92900000000000005</v>
      </c>
      <c r="E798" s="45">
        <v>28</v>
      </c>
      <c r="F798" s="45">
        <v>26</v>
      </c>
      <c r="G798" s="53">
        <v>0.92900000000000005</v>
      </c>
      <c r="H798" s="5"/>
      <c r="J798" s="5"/>
    </row>
    <row r="799" spans="1:10" x14ac:dyDescent="0.2">
      <c r="A799" s="45" t="s">
        <v>3219</v>
      </c>
      <c r="B799" s="45">
        <v>28</v>
      </c>
      <c r="C799" s="45">
        <v>13</v>
      </c>
      <c r="D799" s="53">
        <v>0.46400000000000002</v>
      </c>
      <c r="E799" s="45">
        <v>28</v>
      </c>
      <c r="F799" s="45">
        <v>13</v>
      </c>
      <c r="G799" s="53">
        <v>0.46400000000000002</v>
      </c>
      <c r="H799" s="5"/>
      <c r="J799" s="5"/>
    </row>
    <row r="800" spans="1:10" x14ac:dyDescent="0.2">
      <c r="A800" s="45" t="s">
        <v>2916</v>
      </c>
      <c r="B800" s="45">
        <v>28</v>
      </c>
      <c r="C800" s="45">
        <v>26</v>
      </c>
      <c r="D800" s="53">
        <v>0.92900000000000005</v>
      </c>
      <c r="E800" s="45">
        <v>28</v>
      </c>
      <c r="F800" s="45">
        <v>26</v>
      </c>
      <c r="G800" s="53">
        <v>0.92900000000000005</v>
      </c>
      <c r="H800" s="5"/>
      <c r="J800" s="5"/>
    </row>
    <row r="801" spans="1:10" x14ac:dyDescent="0.2">
      <c r="A801" s="45" t="s">
        <v>3777</v>
      </c>
      <c r="B801" s="45">
        <v>28</v>
      </c>
      <c r="C801" s="45">
        <v>39</v>
      </c>
      <c r="D801" s="53">
        <v>1.393</v>
      </c>
      <c r="E801" s="45">
        <v>32</v>
      </c>
      <c r="F801" s="45">
        <v>43</v>
      </c>
      <c r="G801" s="53">
        <v>1.3440000000000001</v>
      </c>
      <c r="H801" s="5"/>
      <c r="J801" s="5"/>
    </row>
    <row r="802" spans="1:10" x14ac:dyDescent="0.2">
      <c r="A802" s="45" t="s">
        <v>3778</v>
      </c>
      <c r="B802" s="45">
        <v>28</v>
      </c>
      <c r="C802" s="45">
        <v>0</v>
      </c>
      <c r="D802" s="45" t="s">
        <v>3340</v>
      </c>
      <c r="E802" s="45">
        <v>28</v>
      </c>
      <c r="F802" s="45">
        <v>0</v>
      </c>
      <c r="G802" s="45" t="s">
        <v>3340</v>
      </c>
      <c r="H802" s="5"/>
      <c r="J802" s="5"/>
    </row>
    <row r="803" spans="1:10" x14ac:dyDescent="0.2">
      <c r="A803" s="45" t="s">
        <v>3554</v>
      </c>
      <c r="B803" s="45">
        <v>28</v>
      </c>
      <c r="C803" s="45">
        <v>7</v>
      </c>
      <c r="D803" s="53">
        <v>0.25</v>
      </c>
      <c r="E803" s="45">
        <v>28</v>
      </c>
      <c r="F803" s="45">
        <v>7</v>
      </c>
      <c r="G803" s="53">
        <v>0.25</v>
      </c>
      <c r="H803" s="5"/>
      <c r="J803" s="5"/>
    </row>
    <row r="804" spans="1:10" x14ac:dyDescent="0.2">
      <c r="A804" s="45" t="s">
        <v>198</v>
      </c>
      <c r="B804" s="45">
        <v>28</v>
      </c>
      <c r="C804" s="45">
        <v>21</v>
      </c>
      <c r="D804" s="53">
        <v>0.75</v>
      </c>
      <c r="E804" s="45">
        <v>53</v>
      </c>
      <c r="F804" s="45">
        <v>38</v>
      </c>
      <c r="G804" s="53">
        <v>0.71699999999999997</v>
      </c>
      <c r="H804" s="5"/>
      <c r="J804" s="5"/>
    </row>
    <row r="805" spans="1:10" x14ac:dyDescent="0.2">
      <c r="A805" s="45" t="s">
        <v>3779</v>
      </c>
      <c r="B805" s="45">
        <v>28</v>
      </c>
      <c r="C805" s="45">
        <v>4</v>
      </c>
      <c r="D805" s="53">
        <v>0.14299999999999999</v>
      </c>
      <c r="E805" s="45">
        <v>28</v>
      </c>
      <c r="F805" s="45">
        <v>4</v>
      </c>
      <c r="G805" s="53">
        <v>0.14299999999999999</v>
      </c>
      <c r="H805" s="5"/>
      <c r="J805" s="5"/>
    </row>
    <row r="806" spans="1:10" x14ac:dyDescent="0.2">
      <c r="A806" s="45" t="s">
        <v>3780</v>
      </c>
      <c r="B806" s="45">
        <v>28</v>
      </c>
      <c r="C806" s="45">
        <v>4</v>
      </c>
      <c r="D806" s="53">
        <v>0.14299999999999999</v>
      </c>
      <c r="E806" s="45">
        <v>32</v>
      </c>
      <c r="F806" s="45">
        <v>4</v>
      </c>
      <c r="G806" s="53">
        <v>0.125</v>
      </c>
      <c r="H806" s="5"/>
      <c r="J806" s="5"/>
    </row>
    <row r="807" spans="1:10" x14ac:dyDescent="0.2">
      <c r="A807" s="45" t="s">
        <v>303</v>
      </c>
      <c r="B807" s="45">
        <v>28</v>
      </c>
      <c r="C807" s="45">
        <v>20</v>
      </c>
      <c r="D807" s="53">
        <v>0.71399999999999997</v>
      </c>
      <c r="E807" s="45">
        <v>90</v>
      </c>
      <c r="F807" s="45">
        <v>59</v>
      </c>
      <c r="G807" s="53">
        <v>0.65600000000000003</v>
      </c>
      <c r="H807" s="5"/>
      <c r="J807" s="5"/>
    </row>
    <row r="808" spans="1:10" x14ac:dyDescent="0.2">
      <c r="A808" s="45" t="s">
        <v>212</v>
      </c>
      <c r="B808" s="45">
        <v>28</v>
      </c>
      <c r="C808" s="45">
        <v>0</v>
      </c>
      <c r="D808" s="45" t="s">
        <v>3340</v>
      </c>
      <c r="E808" s="45">
        <v>229</v>
      </c>
      <c r="F808" s="45">
        <v>0</v>
      </c>
      <c r="G808" s="45" t="s">
        <v>3340</v>
      </c>
      <c r="H808" s="5"/>
      <c r="J808" s="5"/>
    </row>
    <row r="809" spans="1:10" x14ac:dyDescent="0.2">
      <c r="A809" s="46" t="s">
        <v>296</v>
      </c>
      <c r="B809" s="45">
        <v>28</v>
      </c>
      <c r="C809" s="45">
        <v>7</v>
      </c>
      <c r="D809" s="53">
        <v>0.25</v>
      </c>
      <c r="E809" s="45">
        <v>30</v>
      </c>
      <c r="F809" s="45">
        <v>9</v>
      </c>
      <c r="G809" s="53">
        <v>0.3</v>
      </c>
      <c r="H809" s="5"/>
      <c r="J809" s="5"/>
    </row>
    <row r="810" spans="1:10" x14ac:dyDescent="0.2">
      <c r="A810" s="45" t="s">
        <v>781</v>
      </c>
      <c r="B810" s="45">
        <v>28</v>
      </c>
      <c r="C810" s="45">
        <v>6</v>
      </c>
      <c r="D810" s="53">
        <v>0.214</v>
      </c>
      <c r="E810" s="45">
        <v>46</v>
      </c>
      <c r="F810" s="45">
        <v>6</v>
      </c>
      <c r="G810" s="53">
        <v>0.13</v>
      </c>
      <c r="H810" s="5"/>
      <c r="J810" s="5"/>
    </row>
    <row r="811" spans="1:10" x14ac:dyDescent="0.2">
      <c r="A811" s="45" t="s">
        <v>2951</v>
      </c>
      <c r="B811" s="45">
        <v>28</v>
      </c>
      <c r="C811" s="45">
        <v>12</v>
      </c>
      <c r="D811" s="53">
        <v>0.42899999999999999</v>
      </c>
      <c r="E811" s="45">
        <v>31</v>
      </c>
      <c r="F811" s="45">
        <v>12</v>
      </c>
      <c r="G811" s="53">
        <v>0.38700000000000001</v>
      </c>
      <c r="H811" s="5"/>
      <c r="J811" s="5"/>
    </row>
    <row r="812" spans="1:10" x14ac:dyDescent="0.2">
      <c r="A812" s="45" t="s">
        <v>3781</v>
      </c>
      <c r="B812" s="45">
        <v>28</v>
      </c>
      <c r="C812" s="45">
        <v>15</v>
      </c>
      <c r="D812" s="53">
        <v>0.53600000000000003</v>
      </c>
      <c r="E812" s="45">
        <v>28</v>
      </c>
      <c r="F812" s="45">
        <v>15</v>
      </c>
      <c r="G812" s="53">
        <v>0.53600000000000003</v>
      </c>
      <c r="H812" s="5"/>
      <c r="J812" s="5"/>
    </row>
    <row r="813" spans="1:10" x14ac:dyDescent="0.2">
      <c r="A813" s="45" t="s">
        <v>2277</v>
      </c>
      <c r="B813" s="45">
        <v>28</v>
      </c>
      <c r="C813" s="45">
        <v>3</v>
      </c>
      <c r="D813" s="53">
        <v>0.107</v>
      </c>
      <c r="E813" s="45">
        <v>176</v>
      </c>
      <c r="F813" s="45">
        <v>3</v>
      </c>
      <c r="G813" s="53">
        <v>1.7000000000000001E-2</v>
      </c>
      <c r="H813" s="5"/>
      <c r="J813" s="5"/>
    </row>
    <row r="814" spans="1:10" x14ac:dyDescent="0.2">
      <c r="A814" s="45" t="s">
        <v>1431</v>
      </c>
      <c r="B814" s="45">
        <v>28</v>
      </c>
      <c r="C814" s="45">
        <v>32</v>
      </c>
      <c r="D814" s="53">
        <v>1.143</v>
      </c>
      <c r="E814" s="45">
        <v>30</v>
      </c>
      <c r="F814" s="45">
        <v>32</v>
      </c>
      <c r="G814" s="53">
        <v>1.0669999999999999</v>
      </c>
      <c r="H814" s="5"/>
      <c r="J814" s="5"/>
    </row>
    <row r="815" spans="1:10" x14ac:dyDescent="0.2">
      <c r="A815" s="45" t="s">
        <v>918</v>
      </c>
      <c r="B815" s="45">
        <v>28</v>
      </c>
      <c r="C815" s="45">
        <v>20</v>
      </c>
      <c r="D815" s="53">
        <v>0.71399999999999997</v>
      </c>
      <c r="E815" s="45">
        <v>161</v>
      </c>
      <c r="F815" s="45">
        <v>94</v>
      </c>
      <c r="G815" s="53">
        <v>0.58399999999999996</v>
      </c>
      <c r="H815" s="5"/>
      <c r="J815" s="5"/>
    </row>
    <row r="816" spans="1:10" x14ac:dyDescent="0.2">
      <c r="A816" s="45" t="s">
        <v>389</v>
      </c>
      <c r="B816" s="45">
        <v>28</v>
      </c>
      <c r="C816" s="45">
        <v>16</v>
      </c>
      <c r="D816" s="53">
        <v>0.57099999999999995</v>
      </c>
      <c r="E816" s="45">
        <v>30</v>
      </c>
      <c r="F816" s="45">
        <v>18</v>
      </c>
      <c r="G816" s="53">
        <v>0.6</v>
      </c>
      <c r="H816" s="5"/>
      <c r="J816" s="5"/>
    </row>
    <row r="817" spans="1:10" x14ac:dyDescent="0.2">
      <c r="A817" s="45" t="s">
        <v>586</v>
      </c>
      <c r="B817" s="45">
        <v>28</v>
      </c>
      <c r="C817" s="45">
        <v>10</v>
      </c>
      <c r="D817" s="53">
        <v>0.35699999999999998</v>
      </c>
      <c r="E817" s="45">
        <v>100</v>
      </c>
      <c r="F817" s="45">
        <v>11</v>
      </c>
      <c r="G817" s="53">
        <v>0.11</v>
      </c>
      <c r="H817" s="5"/>
      <c r="J817" s="5"/>
    </row>
    <row r="818" spans="1:10" x14ac:dyDescent="0.2">
      <c r="A818" s="45" t="s">
        <v>757</v>
      </c>
      <c r="B818" s="45">
        <v>28</v>
      </c>
      <c r="C818" s="45">
        <v>19</v>
      </c>
      <c r="D818" s="53">
        <v>0.67900000000000005</v>
      </c>
      <c r="E818" s="45">
        <v>785</v>
      </c>
      <c r="F818" s="45">
        <v>19</v>
      </c>
      <c r="G818" s="53">
        <v>2.4E-2</v>
      </c>
      <c r="H818" s="5"/>
      <c r="J818" s="5"/>
    </row>
    <row r="819" spans="1:10" x14ac:dyDescent="0.2">
      <c r="A819" s="45" t="s">
        <v>1756</v>
      </c>
      <c r="B819" s="45">
        <v>28</v>
      </c>
      <c r="C819" s="45">
        <v>19</v>
      </c>
      <c r="D819" s="53">
        <v>0.67900000000000005</v>
      </c>
      <c r="E819" s="45">
        <v>28</v>
      </c>
      <c r="F819" s="45">
        <v>19</v>
      </c>
      <c r="G819" s="53">
        <v>0.67900000000000005</v>
      </c>
      <c r="H819" s="5"/>
      <c r="J819" s="5"/>
    </row>
    <row r="820" spans="1:10" x14ac:dyDescent="0.2">
      <c r="A820" s="45" t="s">
        <v>632</v>
      </c>
      <c r="B820" s="45">
        <v>28</v>
      </c>
      <c r="C820" s="45">
        <v>14</v>
      </c>
      <c r="D820" s="53">
        <v>0.5</v>
      </c>
      <c r="E820" s="45">
        <v>63</v>
      </c>
      <c r="F820" s="45">
        <v>14</v>
      </c>
      <c r="G820" s="53">
        <v>0.222</v>
      </c>
      <c r="H820" s="5"/>
      <c r="J820" s="5"/>
    </row>
    <row r="821" spans="1:10" x14ac:dyDescent="0.2">
      <c r="A821" s="45" t="s">
        <v>3782</v>
      </c>
      <c r="B821" s="45">
        <v>28</v>
      </c>
      <c r="C821" s="45">
        <v>21</v>
      </c>
      <c r="D821" s="53">
        <v>0.75</v>
      </c>
      <c r="E821" s="45">
        <v>28</v>
      </c>
      <c r="F821" s="45">
        <v>21</v>
      </c>
      <c r="G821" s="53">
        <v>0.75</v>
      </c>
      <c r="H821" s="5"/>
      <c r="J821" s="5"/>
    </row>
    <row r="822" spans="1:10" x14ac:dyDescent="0.2">
      <c r="A822" s="45" t="s">
        <v>1822</v>
      </c>
      <c r="B822" s="45">
        <v>28</v>
      </c>
      <c r="C822" s="45">
        <v>5</v>
      </c>
      <c r="D822" s="53">
        <v>0.17899999999999999</v>
      </c>
      <c r="E822" s="45">
        <v>41</v>
      </c>
      <c r="F822" s="45">
        <v>5</v>
      </c>
      <c r="G822" s="53">
        <v>0.122</v>
      </c>
      <c r="H822" s="5"/>
      <c r="J822" s="5"/>
    </row>
    <row r="823" spans="1:10" x14ac:dyDescent="0.2">
      <c r="A823" s="45" t="s">
        <v>1302</v>
      </c>
      <c r="B823" s="45">
        <v>28</v>
      </c>
      <c r="C823" s="45">
        <v>3</v>
      </c>
      <c r="D823" s="53">
        <v>0.107</v>
      </c>
      <c r="E823" s="45">
        <v>59</v>
      </c>
      <c r="F823" s="45">
        <v>3</v>
      </c>
      <c r="G823" s="53">
        <v>5.0999999999999997E-2</v>
      </c>
      <c r="H823" s="5"/>
      <c r="J823" s="5"/>
    </row>
    <row r="824" spans="1:10" x14ac:dyDescent="0.2">
      <c r="A824" s="45" t="s">
        <v>3783</v>
      </c>
      <c r="B824" s="45">
        <v>28</v>
      </c>
      <c r="C824" s="45">
        <v>1</v>
      </c>
      <c r="D824" s="53">
        <v>3.5999999999999997E-2</v>
      </c>
      <c r="E824" s="45">
        <v>28</v>
      </c>
      <c r="F824" s="45">
        <v>1</v>
      </c>
      <c r="G824" s="53">
        <v>3.5999999999999997E-2</v>
      </c>
      <c r="H824" s="5"/>
      <c r="J824" s="5"/>
    </row>
    <row r="825" spans="1:10" x14ac:dyDescent="0.2">
      <c r="A825" s="45" t="s">
        <v>3784</v>
      </c>
      <c r="B825" s="45">
        <v>28</v>
      </c>
      <c r="C825" s="45">
        <v>6</v>
      </c>
      <c r="D825" s="53">
        <v>0.214</v>
      </c>
      <c r="E825" s="45">
        <v>41</v>
      </c>
      <c r="F825" s="45">
        <v>6</v>
      </c>
      <c r="G825" s="53">
        <v>0.14599999999999999</v>
      </c>
      <c r="H825" s="5"/>
      <c r="J825" s="5"/>
    </row>
    <row r="826" spans="1:10" x14ac:dyDescent="0.2">
      <c r="A826" s="45" t="s">
        <v>3785</v>
      </c>
      <c r="B826" s="45">
        <v>28</v>
      </c>
      <c r="C826" s="45">
        <v>40</v>
      </c>
      <c r="D826" s="53">
        <v>1.429</v>
      </c>
      <c r="E826" s="45">
        <v>29</v>
      </c>
      <c r="F826" s="45">
        <v>40</v>
      </c>
      <c r="G826" s="53">
        <v>1.379</v>
      </c>
      <c r="H826" s="5"/>
      <c r="J826" s="5"/>
    </row>
    <row r="827" spans="1:10" x14ac:dyDescent="0.2">
      <c r="A827" s="45" t="s">
        <v>3786</v>
      </c>
      <c r="B827" s="45">
        <v>28</v>
      </c>
      <c r="C827" s="45">
        <v>0</v>
      </c>
      <c r="D827" s="45" t="s">
        <v>3340</v>
      </c>
      <c r="E827" s="45">
        <v>28</v>
      </c>
      <c r="F827" s="45">
        <v>0</v>
      </c>
      <c r="G827" s="45" t="s">
        <v>3340</v>
      </c>
      <c r="H827" s="5"/>
      <c r="J827" s="5"/>
    </row>
    <row r="828" spans="1:10" x14ac:dyDescent="0.2">
      <c r="A828" s="45" t="s">
        <v>864</v>
      </c>
      <c r="B828" s="45">
        <v>27</v>
      </c>
      <c r="C828" s="45">
        <v>14</v>
      </c>
      <c r="D828" s="53">
        <v>0.51900000000000002</v>
      </c>
      <c r="E828" s="45">
        <v>29</v>
      </c>
      <c r="F828" s="45">
        <v>14</v>
      </c>
      <c r="G828" s="53">
        <v>0.48299999999999998</v>
      </c>
      <c r="H828" s="5"/>
      <c r="J828" s="5"/>
    </row>
    <row r="829" spans="1:10" x14ac:dyDescent="0.2">
      <c r="A829" s="45" t="s">
        <v>3787</v>
      </c>
      <c r="B829" s="45">
        <v>27</v>
      </c>
      <c r="C829" s="45">
        <v>0</v>
      </c>
      <c r="D829" s="45" t="s">
        <v>3340</v>
      </c>
      <c r="E829" s="45">
        <v>27</v>
      </c>
      <c r="F829" s="45">
        <v>0</v>
      </c>
      <c r="G829" s="45" t="s">
        <v>3340</v>
      </c>
      <c r="H829" s="5"/>
      <c r="J829" s="5"/>
    </row>
    <row r="830" spans="1:10" x14ac:dyDescent="0.2">
      <c r="A830" s="45" t="s">
        <v>307</v>
      </c>
      <c r="B830" s="45">
        <v>27</v>
      </c>
      <c r="C830" s="45">
        <v>9</v>
      </c>
      <c r="D830" s="53">
        <v>0.33300000000000002</v>
      </c>
      <c r="E830" s="45">
        <v>32</v>
      </c>
      <c r="F830" s="45">
        <v>9</v>
      </c>
      <c r="G830" s="53">
        <v>0.28100000000000003</v>
      </c>
      <c r="H830" s="5"/>
      <c r="J830" s="5"/>
    </row>
    <row r="831" spans="1:10" x14ac:dyDescent="0.2">
      <c r="A831" s="45" t="s">
        <v>3173</v>
      </c>
      <c r="B831" s="45">
        <v>27</v>
      </c>
      <c r="C831" s="45">
        <v>4</v>
      </c>
      <c r="D831" s="53">
        <v>0.14799999999999999</v>
      </c>
      <c r="E831" s="45">
        <v>81</v>
      </c>
      <c r="F831" s="45">
        <v>4</v>
      </c>
      <c r="G831" s="53">
        <v>4.9000000000000002E-2</v>
      </c>
      <c r="H831" s="5"/>
      <c r="J831" s="5"/>
    </row>
    <row r="832" spans="1:10" x14ac:dyDescent="0.2">
      <c r="A832" s="45" t="s">
        <v>3788</v>
      </c>
      <c r="B832" s="45">
        <v>27</v>
      </c>
      <c r="C832" s="45">
        <v>6</v>
      </c>
      <c r="D832" s="53">
        <v>0.222</v>
      </c>
      <c r="E832" s="45">
        <v>67</v>
      </c>
      <c r="F832" s="45">
        <v>8</v>
      </c>
      <c r="G832" s="53">
        <v>0.11899999999999999</v>
      </c>
      <c r="H832" s="5"/>
      <c r="J832" s="5"/>
    </row>
    <row r="833" spans="1:10" x14ac:dyDescent="0.2">
      <c r="A833" s="45" t="s">
        <v>3789</v>
      </c>
      <c r="B833" s="45">
        <v>27</v>
      </c>
      <c r="C833" s="45">
        <v>35</v>
      </c>
      <c r="D833" s="53">
        <v>1.296</v>
      </c>
      <c r="E833" s="45">
        <v>27</v>
      </c>
      <c r="F833" s="45">
        <v>35</v>
      </c>
      <c r="G833" s="53">
        <v>1.296</v>
      </c>
      <c r="H833" s="5"/>
      <c r="J833" s="5"/>
    </row>
    <row r="834" spans="1:10" x14ac:dyDescent="0.2">
      <c r="A834" s="45" t="s">
        <v>3194</v>
      </c>
      <c r="B834" s="45">
        <v>27</v>
      </c>
      <c r="C834" s="45">
        <v>1</v>
      </c>
      <c r="D834" s="53">
        <v>3.6999999999999998E-2</v>
      </c>
      <c r="E834" s="45">
        <v>119</v>
      </c>
      <c r="F834" s="45">
        <v>1</v>
      </c>
      <c r="G834" s="53">
        <v>8.0000000000000002E-3</v>
      </c>
      <c r="H834" s="5"/>
      <c r="J834" s="5"/>
    </row>
    <row r="835" spans="1:10" x14ac:dyDescent="0.2">
      <c r="A835" s="45" t="s">
        <v>3790</v>
      </c>
      <c r="B835" s="45">
        <v>27</v>
      </c>
      <c r="C835" s="45">
        <v>17</v>
      </c>
      <c r="D835" s="53">
        <v>0.63</v>
      </c>
      <c r="E835" s="45">
        <v>27</v>
      </c>
      <c r="F835" s="45">
        <v>17</v>
      </c>
      <c r="G835" s="53">
        <v>0.63</v>
      </c>
      <c r="H835" s="5"/>
      <c r="J835" s="5"/>
    </row>
    <row r="836" spans="1:10" x14ac:dyDescent="0.2">
      <c r="A836" s="45" t="s">
        <v>3791</v>
      </c>
      <c r="B836" s="45">
        <v>27</v>
      </c>
      <c r="C836" s="45">
        <v>10</v>
      </c>
      <c r="D836" s="53">
        <v>0.37</v>
      </c>
      <c r="E836" s="45">
        <v>40</v>
      </c>
      <c r="F836" s="45">
        <v>10</v>
      </c>
      <c r="G836" s="53">
        <v>0.25</v>
      </c>
      <c r="H836" s="5"/>
      <c r="J836" s="5"/>
    </row>
    <row r="837" spans="1:10" x14ac:dyDescent="0.2">
      <c r="A837" s="45" t="s">
        <v>559</v>
      </c>
      <c r="B837" s="45">
        <v>27</v>
      </c>
      <c r="C837" s="45">
        <v>14</v>
      </c>
      <c r="D837" s="53">
        <v>0.51900000000000002</v>
      </c>
      <c r="E837" s="45">
        <v>32</v>
      </c>
      <c r="F837" s="45">
        <v>14</v>
      </c>
      <c r="G837" s="53">
        <v>0.438</v>
      </c>
      <c r="H837" s="5"/>
      <c r="J837" s="5"/>
    </row>
    <row r="838" spans="1:10" x14ac:dyDescent="0.2">
      <c r="A838" s="45" t="s">
        <v>3792</v>
      </c>
      <c r="B838" s="45">
        <v>27</v>
      </c>
      <c r="C838" s="45">
        <v>26</v>
      </c>
      <c r="D838" s="53">
        <v>0.96299999999999997</v>
      </c>
      <c r="E838" s="45">
        <v>33</v>
      </c>
      <c r="F838" s="45">
        <v>26</v>
      </c>
      <c r="G838" s="53">
        <v>0.78800000000000003</v>
      </c>
      <c r="H838" s="5"/>
      <c r="J838" s="5"/>
    </row>
    <row r="839" spans="1:10" x14ac:dyDescent="0.2">
      <c r="A839" s="45" t="s">
        <v>3793</v>
      </c>
      <c r="B839" s="45">
        <v>27</v>
      </c>
      <c r="C839" s="45">
        <v>8</v>
      </c>
      <c r="D839" s="53">
        <v>0.29599999999999999</v>
      </c>
      <c r="E839" s="45">
        <v>27</v>
      </c>
      <c r="F839" s="45">
        <v>8</v>
      </c>
      <c r="G839" s="53">
        <v>0.29599999999999999</v>
      </c>
      <c r="H839" s="5"/>
      <c r="J839" s="5"/>
    </row>
    <row r="840" spans="1:10" x14ac:dyDescent="0.2">
      <c r="A840" s="46" t="s">
        <v>3545</v>
      </c>
      <c r="B840" s="45">
        <v>27</v>
      </c>
      <c r="C840" s="45">
        <v>30</v>
      </c>
      <c r="D840" s="53">
        <v>1.111</v>
      </c>
      <c r="E840" s="45">
        <v>29</v>
      </c>
      <c r="F840" s="45">
        <v>32</v>
      </c>
      <c r="G840" s="53">
        <v>1.103</v>
      </c>
      <c r="H840" s="5"/>
      <c r="J840" s="5"/>
    </row>
    <row r="841" spans="1:10" x14ac:dyDescent="0.2">
      <c r="A841" s="45" t="s">
        <v>3794</v>
      </c>
      <c r="B841" s="45">
        <v>27</v>
      </c>
      <c r="C841" s="45">
        <v>28</v>
      </c>
      <c r="D841" s="53">
        <v>1.0369999999999999</v>
      </c>
      <c r="E841" s="45">
        <v>27</v>
      </c>
      <c r="F841" s="45">
        <v>28</v>
      </c>
      <c r="G841" s="53">
        <v>1.0369999999999999</v>
      </c>
      <c r="H841" s="5"/>
      <c r="J841" s="5"/>
    </row>
    <row r="842" spans="1:10" x14ac:dyDescent="0.2">
      <c r="A842" s="45" t="s">
        <v>3795</v>
      </c>
      <c r="B842" s="45">
        <v>27</v>
      </c>
      <c r="C842" s="45">
        <v>13</v>
      </c>
      <c r="D842" s="53">
        <v>0.48099999999999998</v>
      </c>
      <c r="E842" s="45">
        <v>27</v>
      </c>
      <c r="F842" s="45">
        <v>13</v>
      </c>
      <c r="G842" s="53">
        <v>0.48099999999999998</v>
      </c>
      <c r="H842" s="5"/>
      <c r="J842" s="5"/>
    </row>
    <row r="843" spans="1:10" x14ac:dyDescent="0.2">
      <c r="A843" s="45" t="s">
        <v>385</v>
      </c>
      <c r="B843" s="45">
        <v>27</v>
      </c>
      <c r="C843" s="45">
        <v>10</v>
      </c>
      <c r="D843" s="53">
        <v>0.37</v>
      </c>
      <c r="E843" s="45">
        <v>27</v>
      </c>
      <c r="F843" s="45">
        <v>10</v>
      </c>
      <c r="G843" s="53">
        <v>0.37</v>
      </c>
      <c r="H843" s="5"/>
      <c r="J843" s="5"/>
    </row>
    <row r="844" spans="1:10" x14ac:dyDescent="0.2">
      <c r="A844" s="45" t="s">
        <v>758</v>
      </c>
      <c r="B844" s="45">
        <v>27</v>
      </c>
      <c r="C844" s="45">
        <v>26</v>
      </c>
      <c r="D844" s="53">
        <v>0.96299999999999997</v>
      </c>
      <c r="E844" s="45">
        <v>27</v>
      </c>
      <c r="F844" s="45">
        <v>26</v>
      </c>
      <c r="G844" s="53">
        <v>0.96299999999999997</v>
      </c>
      <c r="H844" s="5"/>
      <c r="J844" s="5"/>
    </row>
    <row r="845" spans="1:10" x14ac:dyDescent="0.2">
      <c r="A845" s="45" t="s">
        <v>3796</v>
      </c>
      <c r="B845" s="45">
        <v>27</v>
      </c>
      <c r="C845" s="45">
        <v>31</v>
      </c>
      <c r="D845" s="53">
        <v>1.1479999999999999</v>
      </c>
      <c r="E845" s="45">
        <v>27</v>
      </c>
      <c r="F845" s="45">
        <v>31</v>
      </c>
      <c r="G845" s="53">
        <v>1.1479999999999999</v>
      </c>
      <c r="H845" s="5"/>
      <c r="J845" s="5"/>
    </row>
    <row r="846" spans="1:10" x14ac:dyDescent="0.2">
      <c r="A846" s="45" t="s">
        <v>962</v>
      </c>
      <c r="B846" s="45">
        <v>27</v>
      </c>
      <c r="C846" s="45">
        <v>20</v>
      </c>
      <c r="D846" s="53">
        <v>0.74099999999999999</v>
      </c>
      <c r="E846" s="45">
        <v>35</v>
      </c>
      <c r="F846" s="45">
        <v>26</v>
      </c>
      <c r="G846" s="53">
        <v>0.74299999999999999</v>
      </c>
      <c r="H846" s="5"/>
      <c r="J846" s="5"/>
    </row>
    <row r="847" spans="1:10" x14ac:dyDescent="0.2">
      <c r="A847" s="45" t="s">
        <v>3797</v>
      </c>
      <c r="B847" s="45">
        <v>27</v>
      </c>
      <c r="C847" s="45">
        <v>8</v>
      </c>
      <c r="D847" s="53">
        <v>0.29599999999999999</v>
      </c>
      <c r="E847" s="45">
        <v>27</v>
      </c>
      <c r="F847" s="45">
        <v>8</v>
      </c>
      <c r="G847" s="53">
        <v>0.29599999999999999</v>
      </c>
      <c r="H847" s="5"/>
      <c r="J847" s="5"/>
    </row>
    <row r="848" spans="1:10" x14ac:dyDescent="0.2">
      <c r="A848" s="45" t="s">
        <v>1931</v>
      </c>
      <c r="B848" s="45">
        <v>27</v>
      </c>
      <c r="C848" s="45">
        <v>48</v>
      </c>
      <c r="D848" s="53">
        <v>1.778</v>
      </c>
      <c r="E848" s="45">
        <v>28</v>
      </c>
      <c r="F848" s="45">
        <v>49</v>
      </c>
      <c r="G848" s="53">
        <v>1.75</v>
      </c>
      <c r="H848" s="5"/>
      <c r="J848" s="5"/>
    </row>
    <row r="849" spans="1:10" x14ac:dyDescent="0.2">
      <c r="A849" s="45" t="s">
        <v>3798</v>
      </c>
      <c r="B849" s="45">
        <v>27</v>
      </c>
      <c r="C849" s="45">
        <v>7</v>
      </c>
      <c r="D849" s="53">
        <v>0.25900000000000001</v>
      </c>
      <c r="E849" s="45">
        <v>27</v>
      </c>
      <c r="F849" s="45">
        <v>7</v>
      </c>
      <c r="G849" s="53">
        <v>0.25900000000000001</v>
      </c>
      <c r="H849" s="5"/>
      <c r="J849" s="5"/>
    </row>
    <row r="850" spans="1:10" x14ac:dyDescent="0.2">
      <c r="A850" s="45" t="s">
        <v>883</v>
      </c>
      <c r="B850" s="45">
        <v>27</v>
      </c>
      <c r="C850" s="45">
        <v>14</v>
      </c>
      <c r="D850" s="53">
        <v>0.51900000000000002</v>
      </c>
      <c r="E850" s="45">
        <v>45</v>
      </c>
      <c r="F850" s="45">
        <v>14</v>
      </c>
      <c r="G850" s="53">
        <v>0.311</v>
      </c>
      <c r="H850" s="5"/>
      <c r="J850" s="5"/>
    </row>
    <row r="851" spans="1:10" x14ac:dyDescent="0.2">
      <c r="A851" s="45" t="s">
        <v>1933</v>
      </c>
      <c r="B851" s="45">
        <v>27</v>
      </c>
      <c r="C851" s="45">
        <v>40</v>
      </c>
      <c r="D851" s="53">
        <v>1.4810000000000001</v>
      </c>
      <c r="E851" s="45">
        <v>27</v>
      </c>
      <c r="F851" s="45">
        <v>40</v>
      </c>
      <c r="G851" s="53">
        <v>1.4810000000000001</v>
      </c>
      <c r="H851" s="5"/>
      <c r="J851" s="5"/>
    </row>
    <row r="852" spans="1:10" x14ac:dyDescent="0.2">
      <c r="A852" s="45" t="s">
        <v>3799</v>
      </c>
      <c r="B852" s="45">
        <v>27</v>
      </c>
      <c r="C852" s="45">
        <v>31</v>
      </c>
      <c r="D852" s="53">
        <v>1.1479999999999999</v>
      </c>
      <c r="E852" s="45">
        <v>27</v>
      </c>
      <c r="F852" s="45">
        <v>31</v>
      </c>
      <c r="G852" s="53">
        <v>1.1479999999999999</v>
      </c>
      <c r="H852" s="5"/>
      <c r="J852" s="5"/>
    </row>
    <row r="853" spans="1:10" x14ac:dyDescent="0.2">
      <c r="A853" s="45" t="s">
        <v>3800</v>
      </c>
      <c r="B853" s="45">
        <v>27</v>
      </c>
      <c r="C853" s="45">
        <v>34</v>
      </c>
      <c r="D853" s="53">
        <v>1.2589999999999999</v>
      </c>
      <c r="E853" s="45">
        <v>27</v>
      </c>
      <c r="F853" s="45">
        <v>34</v>
      </c>
      <c r="G853" s="53">
        <v>1.2589999999999999</v>
      </c>
      <c r="H853" s="5"/>
      <c r="J853" s="5"/>
    </row>
    <row r="854" spans="1:10" x14ac:dyDescent="0.2">
      <c r="A854" s="45" t="s">
        <v>3801</v>
      </c>
      <c r="B854" s="45">
        <v>27</v>
      </c>
      <c r="C854" s="45">
        <v>0</v>
      </c>
      <c r="D854" s="45" t="s">
        <v>3340</v>
      </c>
      <c r="E854" s="45">
        <v>54</v>
      </c>
      <c r="F854" s="45">
        <v>0</v>
      </c>
      <c r="G854" s="45" t="s">
        <v>3340</v>
      </c>
      <c r="H854" s="5"/>
      <c r="J854" s="5"/>
    </row>
    <row r="855" spans="1:10" x14ac:dyDescent="0.2">
      <c r="A855" s="45" t="s">
        <v>1614</v>
      </c>
      <c r="B855" s="45">
        <v>27</v>
      </c>
      <c r="C855" s="45">
        <v>13</v>
      </c>
      <c r="D855" s="53">
        <v>0.48099999999999998</v>
      </c>
      <c r="E855" s="45">
        <v>27</v>
      </c>
      <c r="F855" s="45">
        <v>13</v>
      </c>
      <c r="G855" s="53">
        <v>0.48099999999999998</v>
      </c>
      <c r="H855" s="5"/>
      <c r="J855" s="5"/>
    </row>
    <row r="856" spans="1:10" x14ac:dyDescent="0.2">
      <c r="A856" s="45" t="s">
        <v>816</v>
      </c>
      <c r="B856" s="45">
        <v>27</v>
      </c>
      <c r="C856" s="45">
        <v>20</v>
      </c>
      <c r="D856" s="53">
        <v>0.74099999999999999</v>
      </c>
      <c r="E856" s="45">
        <v>37</v>
      </c>
      <c r="F856" s="45">
        <v>20</v>
      </c>
      <c r="G856" s="53">
        <v>0.54100000000000004</v>
      </c>
      <c r="H856" s="5"/>
      <c r="J856" s="5"/>
    </row>
    <row r="857" spans="1:10" x14ac:dyDescent="0.2">
      <c r="A857" s="45" t="s">
        <v>1880</v>
      </c>
      <c r="B857" s="45">
        <v>27</v>
      </c>
      <c r="C857" s="45">
        <v>16</v>
      </c>
      <c r="D857" s="53">
        <v>0.59299999999999997</v>
      </c>
      <c r="E857" s="45">
        <v>69</v>
      </c>
      <c r="F857" s="45">
        <v>16</v>
      </c>
      <c r="G857" s="53">
        <v>0.23200000000000001</v>
      </c>
      <c r="H857" s="5"/>
      <c r="J857" s="5"/>
    </row>
    <row r="858" spans="1:10" x14ac:dyDescent="0.2">
      <c r="A858" s="45" t="s">
        <v>3802</v>
      </c>
      <c r="B858" s="45">
        <v>27</v>
      </c>
      <c r="C858" s="45">
        <v>20</v>
      </c>
      <c r="D858" s="53">
        <v>0.74099999999999999</v>
      </c>
      <c r="E858" s="45">
        <v>27</v>
      </c>
      <c r="F858" s="45">
        <v>20</v>
      </c>
      <c r="G858" s="53">
        <v>0.74099999999999999</v>
      </c>
      <c r="H858" s="5"/>
      <c r="J858" s="5"/>
    </row>
    <row r="859" spans="1:10" x14ac:dyDescent="0.2">
      <c r="A859" s="45" t="s">
        <v>1509</v>
      </c>
      <c r="B859" s="45">
        <v>27</v>
      </c>
      <c r="C859" s="45">
        <v>47</v>
      </c>
      <c r="D859" s="53">
        <v>1.7410000000000001</v>
      </c>
      <c r="E859" s="45">
        <v>29</v>
      </c>
      <c r="F859" s="45">
        <v>59</v>
      </c>
      <c r="G859" s="53">
        <v>2.0339999999999998</v>
      </c>
      <c r="H859" s="5"/>
      <c r="J859" s="5"/>
    </row>
    <row r="860" spans="1:10" x14ac:dyDescent="0.2">
      <c r="A860" s="45" t="s">
        <v>3803</v>
      </c>
      <c r="B860" s="45">
        <v>27</v>
      </c>
      <c r="C860" s="45">
        <v>7</v>
      </c>
      <c r="D860" s="53">
        <v>0.25900000000000001</v>
      </c>
      <c r="E860" s="45">
        <v>29</v>
      </c>
      <c r="F860" s="45">
        <v>9</v>
      </c>
      <c r="G860" s="53">
        <v>0.31</v>
      </c>
      <c r="H860" s="5"/>
      <c r="J860" s="5"/>
    </row>
    <row r="861" spans="1:10" x14ac:dyDescent="0.2">
      <c r="A861" s="45" t="s">
        <v>3804</v>
      </c>
      <c r="B861" s="45">
        <v>27</v>
      </c>
      <c r="C861" s="45">
        <v>11</v>
      </c>
      <c r="D861" s="53">
        <v>0.40699999999999997</v>
      </c>
      <c r="E861" s="45">
        <v>34</v>
      </c>
      <c r="F861" s="45">
        <v>11</v>
      </c>
      <c r="G861" s="53">
        <v>0.32400000000000001</v>
      </c>
      <c r="H861" s="5"/>
      <c r="J861" s="5"/>
    </row>
    <row r="862" spans="1:10" x14ac:dyDescent="0.2">
      <c r="A862" s="45" t="s">
        <v>3805</v>
      </c>
      <c r="B862" s="45">
        <v>27</v>
      </c>
      <c r="C862" s="45">
        <v>10</v>
      </c>
      <c r="D862" s="53">
        <v>0.37</v>
      </c>
      <c r="E862" s="45">
        <v>32</v>
      </c>
      <c r="F862" s="45">
        <v>10</v>
      </c>
      <c r="G862" s="53">
        <v>0.312</v>
      </c>
      <c r="H862" s="5"/>
      <c r="J862" s="5"/>
    </row>
    <row r="863" spans="1:10" x14ac:dyDescent="0.2">
      <c r="A863" s="45" t="s">
        <v>891</v>
      </c>
      <c r="B863" s="45">
        <v>26</v>
      </c>
      <c r="C863" s="45">
        <v>27</v>
      </c>
      <c r="D863" s="53">
        <v>1.038</v>
      </c>
      <c r="E863" s="45">
        <v>26</v>
      </c>
      <c r="F863" s="45">
        <v>27</v>
      </c>
      <c r="G863" s="53">
        <v>1.038</v>
      </c>
      <c r="H863" s="5"/>
      <c r="J863" s="5"/>
    </row>
    <row r="864" spans="1:10" x14ac:dyDescent="0.2">
      <c r="A864" s="45" t="s">
        <v>1598</v>
      </c>
      <c r="B864" s="45">
        <v>26</v>
      </c>
      <c r="C864" s="45">
        <v>10</v>
      </c>
      <c r="D864" s="53">
        <v>0.38500000000000001</v>
      </c>
      <c r="E864" s="45">
        <v>26</v>
      </c>
      <c r="F864" s="45">
        <v>10</v>
      </c>
      <c r="G864" s="53">
        <v>0.38500000000000001</v>
      </c>
      <c r="H864" s="5"/>
      <c r="J864" s="5"/>
    </row>
    <row r="865" spans="1:10" x14ac:dyDescent="0.2">
      <c r="A865" s="45" t="s">
        <v>3806</v>
      </c>
      <c r="B865" s="45">
        <v>26</v>
      </c>
      <c r="C865" s="45">
        <v>7</v>
      </c>
      <c r="D865" s="53">
        <v>0.26900000000000002</v>
      </c>
      <c r="E865" s="45">
        <v>26</v>
      </c>
      <c r="F865" s="45">
        <v>7</v>
      </c>
      <c r="G865" s="53">
        <v>0.26900000000000002</v>
      </c>
      <c r="H865" s="5"/>
      <c r="J865" s="5"/>
    </row>
    <row r="866" spans="1:10" x14ac:dyDescent="0.2">
      <c r="A866" s="45" t="s">
        <v>3807</v>
      </c>
      <c r="B866" s="45">
        <v>26</v>
      </c>
      <c r="C866" s="45">
        <v>0</v>
      </c>
      <c r="D866" s="45" t="s">
        <v>3340</v>
      </c>
      <c r="E866" s="45">
        <v>26</v>
      </c>
      <c r="F866" s="45">
        <v>0</v>
      </c>
      <c r="G866" s="45" t="s">
        <v>3340</v>
      </c>
      <c r="H866" s="5"/>
      <c r="J866" s="5"/>
    </row>
    <row r="867" spans="1:10" x14ac:dyDescent="0.2">
      <c r="A867" s="45" t="s">
        <v>2960</v>
      </c>
      <c r="B867" s="45">
        <v>26</v>
      </c>
      <c r="C867" s="45">
        <v>43</v>
      </c>
      <c r="D867" s="53">
        <v>1.6539999999999999</v>
      </c>
      <c r="E867" s="45">
        <v>26</v>
      </c>
      <c r="F867" s="45">
        <v>43</v>
      </c>
      <c r="G867" s="53">
        <v>1.6539999999999999</v>
      </c>
      <c r="H867" s="5"/>
      <c r="J867" s="5"/>
    </row>
    <row r="868" spans="1:10" x14ac:dyDescent="0.2">
      <c r="A868" s="45" t="s">
        <v>3296</v>
      </c>
      <c r="B868" s="45">
        <v>26</v>
      </c>
      <c r="C868" s="45">
        <v>13</v>
      </c>
      <c r="D868" s="53">
        <v>0.5</v>
      </c>
      <c r="E868" s="45">
        <v>26</v>
      </c>
      <c r="F868" s="45">
        <v>13</v>
      </c>
      <c r="G868" s="53">
        <v>0.5</v>
      </c>
      <c r="H868" s="5"/>
      <c r="J868" s="5"/>
    </row>
    <row r="869" spans="1:10" x14ac:dyDescent="0.2">
      <c r="A869" s="45" t="s">
        <v>3004</v>
      </c>
      <c r="B869" s="45">
        <v>26</v>
      </c>
      <c r="C869" s="45">
        <v>24</v>
      </c>
      <c r="D869" s="53">
        <v>0.92300000000000004</v>
      </c>
      <c r="E869" s="45">
        <v>26</v>
      </c>
      <c r="F869" s="45">
        <v>24</v>
      </c>
      <c r="G869" s="53">
        <v>0.92300000000000004</v>
      </c>
      <c r="H869" s="5"/>
      <c r="J869" s="5"/>
    </row>
    <row r="870" spans="1:10" x14ac:dyDescent="0.2">
      <c r="A870" s="45" t="s">
        <v>3808</v>
      </c>
      <c r="B870" s="45">
        <v>26</v>
      </c>
      <c r="C870" s="45">
        <v>0</v>
      </c>
      <c r="D870" s="45" t="s">
        <v>3340</v>
      </c>
      <c r="E870" s="45">
        <v>40</v>
      </c>
      <c r="F870" s="45">
        <v>4</v>
      </c>
      <c r="G870" s="53">
        <v>0.1</v>
      </c>
      <c r="H870" s="5"/>
      <c r="J870" s="5"/>
    </row>
    <row r="871" spans="1:10" x14ac:dyDescent="0.2">
      <c r="A871" s="45" t="s">
        <v>1089</v>
      </c>
      <c r="B871" s="45">
        <v>26</v>
      </c>
      <c r="C871" s="45">
        <v>7</v>
      </c>
      <c r="D871" s="53">
        <v>0.26900000000000002</v>
      </c>
      <c r="E871" s="45">
        <v>48</v>
      </c>
      <c r="F871" s="45">
        <v>7</v>
      </c>
      <c r="G871" s="53">
        <v>0.14599999999999999</v>
      </c>
      <c r="H871" s="5"/>
      <c r="J871" s="5"/>
    </row>
    <row r="872" spans="1:10" x14ac:dyDescent="0.2">
      <c r="A872" s="45" t="s">
        <v>650</v>
      </c>
      <c r="B872" s="45">
        <v>26</v>
      </c>
      <c r="C872" s="45">
        <v>12</v>
      </c>
      <c r="D872" s="53">
        <v>0.46200000000000002</v>
      </c>
      <c r="E872" s="45">
        <v>27</v>
      </c>
      <c r="F872" s="45">
        <v>12</v>
      </c>
      <c r="G872" s="53">
        <v>0.44400000000000001</v>
      </c>
      <c r="H872" s="5"/>
      <c r="J872" s="5"/>
    </row>
    <row r="873" spans="1:10" x14ac:dyDescent="0.2">
      <c r="A873" s="45" t="s">
        <v>3809</v>
      </c>
      <c r="B873" s="45">
        <v>26</v>
      </c>
      <c r="C873" s="45">
        <v>20</v>
      </c>
      <c r="D873" s="53">
        <v>0.76900000000000002</v>
      </c>
      <c r="E873" s="45">
        <v>26</v>
      </c>
      <c r="F873" s="45">
        <v>20</v>
      </c>
      <c r="G873" s="53">
        <v>0.76900000000000002</v>
      </c>
      <c r="H873" s="5"/>
      <c r="J873" s="5"/>
    </row>
    <row r="874" spans="1:10" x14ac:dyDescent="0.2">
      <c r="A874" s="45" t="s">
        <v>3810</v>
      </c>
      <c r="B874" s="45">
        <v>26</v>
      </c>
      <c r="C874" s="45">
        <v>42</v>
      </c>
      <c r="D874" s="53">
        <v>1.615</v>
      </c>
      <c r="E874" s="45">
        <v>32</v>
      </c>
      <c r="F874" s="45">
        <v>48</v>
      </c>
      <c r="G874" s="53">
        <v>1.5</v>
      </c>
      <c r="H874" s="5"/>
      <c r="J874" s="5"/>
    </row>
    <row r="875" spans="1:10" x14ac:dyDescent="0.2">
      <c r="A875" s="45" t="s">
        <v>3811</v>
      </c>
      <c r="B875" s="45">
        <v>26</v>
      </c>
      <c r="C875" s="45">
        <v>2</v>
      </c>
      <c r="D875" s="53">
        <v>7.6999999999999999E-2</v>
      </c>
      <c r="E875" s="45">
        <v>29</v>
      </c>
      <c r="F875" s="45">
        <v>2</v>
      </c>
      <c r="G875" s="53">
        <v>6.9000000000000006E-2</v>
      </c>
      <c r="H875" s="5"/>
      <c r="J875" s="5"/>
    </row>
    <row r="876" spans="1:10" x14ac:dyDescent="0.2">
      <c r="A876" s="45" t="s">
        <v>507</v>
      </c>
      <c r="B876" s="45">
        <v>26</v>
      </c>
      <c r="C876" s="45">
        <v>22</v>
      </c>
      <c r="D876" s="53">
        <v>0.84599999999999997</v>
      </c>
      <c r="E876" s="45">
        <v>26</v>
      </c>
      <c r="F876" s="45">
        <v>22</v>
      </c>
      <c r="G876" s="53">
        <v>0.84599999999999997</v>
      </c>
      <c r="H876" s="5"/>
      <c r="J876" s="5"/>
    </row>
    <row r="877" spans="1:10" x14ac:dyDescent="0.2">
      <c r="A877" s="45" t="s">
        <v>565</v>
      </c>
      <c r="B877" s="45">
        <v>26</v>
      </c>
      <c r="C877" s="45">
        <v>13</v>
      </c>
      <c r="D877" s="53">
        <v>0.5</v>
      </c>
      <c r="E877" s="45">
        <v>26</v>
      </c>
      <c r="F877" s="45">
        <v>13</v>
      </c>
      <c r="G877" s="53">
        <v>0.5</v>
      </c>
      <c r="H877" s="5"/>
      <c r="J877" s="5"/>
    </row>
    <row r="878" spans="1:10" x14ac:dyDescent="0.2">
      <c r="A878" s="45" t="s">
        <v>731</v>
      </c>
      <c r="B878" s="45">
        <v>26</v>
      </c>
      <c r="C878" s="45">
        <v>34</v>
      </c>
      <c r="D878" s="53">
        <v>1.3080000000000001</v>
      </c>
      <c r="E878" s="45">
        <v>26</v>
      </c>
      <c r="F878" s="45">
        <v>34</v>
      </c>
      <c r="G878" s="53">
        <v>1.3080000000000001</v>
      </c>
      <c r="H878" s="5"/>
      <c r="J878" s="5"/>
    </row>
    <row r="879" spans="1:10" x14ac:dyDescent="0.2">
      <c r="A879" s="45" t="s">
        <v>880</v>
      </c>
      <c r="B879" s="45">
        <v>26</v>
      </c>
      <c r="C879" s="45">
        <v>12</v>
      </c>
      <c r="D879" s="53">
        <v>0.46200000000000002</v>
      </c>
      <c r="E879" s="45">
        <v>29</v>
      </c>
      <c r="F879" s="45">
        <v>12</v>
      </c>
      <c r="G879" s="53">
        <v>0.41399999999999998</v>
      </c>
      <c r="H879" s="5"/>
      <c r="J879" s="5"/>
    </row>
    <row r="880" spans="1:10" x14ac:dyDescent="0.2">
      <c r="A880" s="45" t="s">
        <v>3812</v>
      </c>
      <c r="B880" s="45">
        <v>26</v>
      </c>
      <c r="C880" s="45">
        <v>15</v>
      </c>
      <c r="D880" s="53">
        <v>0.57699999999999996</v>
      </c>
      <c r="E880" s="45">
        <v>39</v>
      </c>
      <c r="F880" s="45">
        <v>20</v>
      </c>
      <c r="G880" s="53">
        <v>0.51300000000000001</v>
      </c>
      <c r="H880" s="5"/>
      <c r="J880" s="5"/>
    </row>
    <row r="881" spans="1:10" x14ac:dyDescent="0.2">
      <c r="A881" s="45" t="s">
        <v>3813</v>
      </c>
      <c r="B881" s="45">
        <v>26</v>
      </c>
      <c r="C881" s="45">
        <v>15</v>
      </c>
      <c r="D881" s="53">
        <v>0.57699999999999996</v>
      </c>
      <c r="E881" s="45">
        <v>26</v>
      </c>
      <c r="F881" s="45">
        <v>15</v>
      </c>
      <c r="G881" s="53">
        <v>0.57699999999999996</v>
      </c>
      <c r="H881" s="5"/>
      <c r="J881" s="5"/>
    </row>
    <row r="882" spans="1:10" x14ac:dyDescent="0.2">
      <c r="A882" s="45" t="s">
        <v>2307</v>
      </c>
      <c r="B882" s="45">
        <v>26</v>
      </c>
      <c r="C882" s="45">
        <v>27</v>
      </c>
      <c r="D882" s="53">
        <v>1.038</v>
      </c>
      <c r="E882" s="45">
        <v>26</v>
      </c>
      <c r="F882" s="45">
        <v>27</v>
      </c>
      <c r="G882" s="53">
        <v>1.038</v>
      </c>
      <c r="H882" s="5"/>
      <c r="J882" s="5"/>
    </row>
    <row r="883" spans="1:10" x14ac:dyDescent="0.2">
      <c r="A883" s="45" t="s">
        <v>3814</v>
      </c>
      <c r="B883" s="45">
        <v>26</v>
      </c>
      <c r="C883" s="45">
        <v>0</v>
      </c>
      <c r="D883" s="45" t="s">
        <v>3340</v>
      </c>
      <c r="E883" s="45">
        <v>101</v>
      </c>
      <c r="F883" s="45">
        <v>0</v>
      </c>
      <c r="G883" s="45" t="s">
        <v>3340</v>
      </c>
      <c r="H883" s="5"/>
      <c r="J883" s="5"/>
    </row>
    <row r="884" spans="1:10" x14ac:dyDescent="0.2">
      <c r="A884" s="45" t="s">
        <v>3815</v>
      </c>
      <c r="B884" s="45">
        <v>26</v>
      </c>
      <c r="C884" s="45">
        <v>1</v>
      </c>
      <c r="D884" s="53">
        <v>3.7999999999999999E-2</v>
      </c>
      <c r="E884" s="45">
        <v>26</v>
      </c>
      <c r="F884" s="45">
        <v>1</v>
      </c>
      <c r="G884" s="53">
        <v>3.7999999999999999E-2</v>
      </c>
      <c r="H884" s="5"/>
      <c r="J884" s="5"/>
    </row>
    <row r="885" spans="1:10" x14ac:dyDescent="0.2">
      <c r="A885" s="45" t="s">
        <v>3816</v>
      </c>
      <c r="B885" s="45">
        <v>26</v>
      </c>
      <c r="C885" s="45">
        <v>12</v>
      </c>
      <c r="D885" s="53">
        <v>0.46200000000000002</v>
      </c>
      <c r="E885" s="45">
        <v>30</v>
      </c>
      <c r="F885" s="45">
        <v>12</v>
      </c>
      <c r="G885" s="53">
        <v>0.4</v>
      </c>
      <c r="H885" s="5"/>
      <c r="J885" s="5"/>
    </row>
    <row r="886" spans="1:10" x14ac:dyDescent="0.2">
      <c r="A886" s="45" t="s">
        <v>279</v>
      </c>
      <c r="B886" s="45">
        <v>26</v>
      </c>
      <c r="C886" s="45">
        <v>16</v>
      </c>
      <c r="D886" s="53">
        <v>0.61499999999999999</v>
      </c>
      <c r="E886" s="45">
        <v>37</v>
      </c>
      <c r="F886" s="45">
        <v>21</v>
      </c>
      <c r="G886" s="53">
        <v>0.56799999999999995</v>
      </c>
      <c r="H886" s="5"/>
      <c r="J886" s="5"/>
    </row>
    <row r="887" spans="1:10" x14ac:dyDescent="0.2">
      <c r="A887" s="45" t="s">
        <v>3817</v>
      </c>
      <c r="B887" s="45">
        <v>26</v>
      </c>
      <c r="C887" s="45">
        <v>13</v>
      </c>
      <c r="D887" s="53">
        <v>0.5</v>
      </c>
      <c r="E887" s="45">
        <v>26</v>
      </c>
      <c r="F887" s="45">
        <v>13</v>
      </c>
      <c r="G887" s="53">
        <v>0.5</v>
      </c>
      <c r="H887" s="5"/>
      <c r="J887" s="5"/>
    </row>
    <row r="888" spans="1:10" x14ac:dyDescent="0.2">
      <c r="A888" s="45" t="s">
        <v>3818</v>
      </c>
      <c r="B888" s="45">
        <v>26</v>
      </c>
      <c r="C888" s="45">
        <v>2</v>
      </c>
      <c r="D888" s="53">
        <v>7.6999999999999999E-2</v>
      </c>
      <c r="E888" s="45">
        <v>101</v>
      </c>
      <c r="F888" s="45">
        <v>2</v>
      </c>
      <c r="G888" s="53">
        <v>0.02</v>
      </c>
      <c r="H888" s="5"/>
      <c r="J888" s="5"/>
    </row>
    <row r="889" spans="1:10" x14ac:dyDescent="0.2">
      <c r="A889" s="45" t="s">
        <v>354</v>
      </c>
      <c r="B889" s="45">
        <v>26</v>
      </c>
      <c r="C889" s="45">
        <v>9</v>
      </c>
      <c r="D889" s="53">
        <v>0.34599999999999997</v>
      </c>
      <c r="E889" s="45">
        <v>51</v>
      </c>
      <c r="F889" s="45">
        <v>9</v>
      </c>
      <c r="G889" s="53">
        <v>0.17599999999999999</v>
      </c>
      <c r="H889" s="5"/>
      <c r="J889" s="5"/>
    </row>
    <row r="890" spans="1:10" x14ac:dyDescent="0.2">
      <c r="A890" s="45" t="s">
        <v>3819</v>
      </c>
      <c r="B890" s="45">
        <v>26</v>
      </c>
      <c r="C890" s="45">
        <v>5</v>
      </c>
      <c r="D890" s="53">
        <v>0.192</v>
      </c>
      <c r="E890" s="45">
        <v>28</v>
      </c>
      <c r="F890" s="45">
        <v>5</v>
      </c>
      <c r="G890" s="53">
        <v>0.17899999999999999</v>
      </c>
      <c r="H890" s="5"/>
      <c r="J890" s="5"/>
    </row>
    <row r="891" spans="1:10" x14ac:dyDescent="0.2">
      <c r="A891" s="45" t="s">
        <v>3820</v>
      </c>
      <c r="B891" s="45">
        <v>26</v>
      </c>
      <c r="C891" s="45">
        <v>7</v>
      </c>
      <c r="D891" s="53">
        <v>0.26900000000000002</v>
      </c>
      <c r="E891" s="45">
        <v>26</v>
      </c>
      <c r="F891" s="45">
        <v>7</v>
      </c>
      <c r="G891" s="53">
        <v>0.26900000000000002</v>
      </c>
      <c r="H891" s="5"/>
      <c r="J891" s="5"/>
    </row>
    <row r="892" spans="1:10" x14ac:dyDescent="0.2">
      <c r="A892" s="45" t="s">
        <v>3821</v>
      </c>
      <c r="B892" s="45">
        <v>26</v>
      </c>
      <c r="C892" s="45">
        <v>16</v>
      </c>
      <c r="D892" s="53">
        <v>0.61499999999999999</v>
      </c>
      <c r="E892" s="45">
        <v>56</v>
      </c>
      <c r="F892" s="45">
        <v>16</v>
      </c>
      <c r="G892" s="53">
        <v>0.28599999999999998</v>
      </c>
      <c r="H892" s="5"/>
      <c r="J892" s="5"/>
    </row>
    <row r="893" spans="1:10" x14ac:dyDescent="0.2">
      <c r="A893" s="45" t="s">
        <v>3822</v>
      </c>
      <c r="B893" s="45">
        <v>26</v>
      </c>
      <c r="C893" s="45">
        <v>2</v>
      </c>
      <c r="D893" s="53">
        <v>7.6999999999999999E-2</v>
      </c>
      <c r="E893" s="45">
        <v>26</v>
      </c>
      <c r="F893" s="45">
        <v>2</v>
      </c>
      <c r="G893" s="53">
        <v>7.6999999999999999E-2</v>
      </c>
      <c r="H893" s="5"/>
      <c r="J893" s="5"/>
    </row>
    <row r="894" spans="1:10" x14ac:dyDescent="0.2">
      <c r="A894" s="45" t="s">
        <v>639</v>
      </c>
      <c r="B894" s="45">
        <v>26</v>
      </c>
      <c r="C894" s="45">
        <v>26</v>
      </c>
      <c r="D894" s="53">
        <v>1</v>
      </c>
      <c r="E894" s="45">
        <v>96</v>
      </c>
      <c r="F894" s="45">
        <v>87</v>
      </c>
      <c r="G894" s="53">
        <v>0.90600000000000003</v>
      </c>
      <c r="H894" s="5"/>
      <c r="J894" s="5"/>
    </row>
    <row r="895" spans="1:10" x14ac:dyDescent="0.2">
      <c r="A895" s="45" t="s">
        <v>3400</v>
      </c>
      <c r="B895" s="45">
        <v>26</v>
      </c>
      <c r="C895" s="45">
        <v>25</v>
      </c>
      <c r="D895" s="53">
        <v>0.96199999999999997</v>
      </c>
      <c r="E895" s="45">
        <v>35</v>
      </c>
      <c r="F895" s="45">
        <v>32</v>
      </c>
      <c r="G895" s="53">
        <v>0.91400000000000003</v>
      </c>
      <c r="H895" s="5"/>
      <c r="J895" s="5"/>
    </row>
    <row r="896" spans="1:10" x14ac:dyDescent="0.2">
      <c r="A896" s="45" t="s">
        <v>2286</v>
      </c>
      <c r="B896" s="45">
        <v>26</v>
      </c>
      <c r="C896" s="45">
        <v>0</v>
      </c>
      <c r="D896" s="45" t="s">
        <v>3340</v>
      </c>
      <c r="E896" s="45">
        <v>577</v>
      </c>
      <c r="F896" s="45">
        <v>0</v>
      </c>
      <c r="G896" s="45" t="s">
        <v>3340</v>
      </c>
      <c r="H896" s="5"/>
      <c r="J896" s="5"/>
    </row>
    <row r="897" spans="1:10" x14ac:dyDescent="0.2">
      <c r="A897" s="45" t="s">
        <v>749</v>
      </c>
      <c r="B897" s="45">
        <v>26</v>
      </c>
      <c r="C897" s="45">
        <v>24</v>
      </c>
      <c r="D897" s="53">
        <v>0.92300000000000004</v>
      </c>
      <c r="E897" s="45">
        <v>28</v>
      </c>
      <c r="F897" s="45">
        <v>28</v>
      </c>
      <c r="G897" s="53">
        <v>1</v>
      </c>
      <c r="H897" s="5"/>
      <c r="J897" s="5"/>
    </row>
    <row r="898" spans="1:10" x14ac:dyDescent="0.2">
      <c r="A898" s="45" t="s">
        <v>375</v>
      </c>
      <c r="B898" s="45">
        <v>26</v>
      </c>
      <c r="C898" s="45">
        <v>18</v>
      </c>
      <c r="D898" s="53">
        <v>0.69199999999999995</v>
      </c>
      <c r="E898" s="45">
        <v>26</v>
      </c>
      <c r="F898" s="45">
        <v>18</v>
      </c>
      <c r="G898" s="53">
        <v>0.69199999999999995</v>
      </c>
      <c r="H898" s="5"/>
      <c r="J898" s="5"/>
    </row>
    <row r="899" spans="1:10" x14ac:dyDescent="0.2">
      <c r="A899" s="45" t="s">
        <v>3823</v>
      </c>
      <c r="B899" s="45">
        <v>26</v>
      </c>
      <c r="C899" s="45">
        <v>0</v>
      </c>
      <c r="D899" s="45" t="s">
        <v>3340</v>
      </c>
      <c r="E899" s="45">
        <v>26</v>
      </c>
      <c r="F899" s="45">
        <v>0</v>
      </c>
      <c r="G899" s="45" t="s">
        <v>3340</v>
      </c>
      <c r="H899" s="5"/>
      <c r="J899" s="5"/>
    </row>
    <row r="900" spans="1:10" x14ac:dyDescent="0.2">
      <c r="A900" s="45" t="s">
        <v>3433</v>
      </c>
      <c r="B900" s="45">
        <v>26</v>
      </c>
      <c r="C900" s="45">
        <v>0</v>
      </c>
      <c r="D900" s="45" t="s">
        <v>3340</v>
      </c>
      <c r="E900" s="45">
        <v>216</v>
      </c>
      <c r="F900" s="45">
        <v>0</v>
      </c>
      <c r="G900" s="45" t="s">
        <v>3340</v>
      </c>
      <c r="H900" s="5"/>
      <c r="J900" s="5"/>
    </row>
    <row r="901" spans="1:10" x14ac:dyDescent="0.2">
      <c r="A901" s="45" t="s">
        <v>3824</v>
      </c>
      <c r="B901" s="45">
        <v>26</v>
      </c>
      <c r="C901" s="45">
        <v>22</v>
      </c>
      <c r="D901" s="53">
        <v>0.84599999999999997</v>
      </c>
      <c r="E901" s="45">
        <v>26</v>
      </c>
      <c r="F901" s="45">
        <v>22</v>
      </c>
      <c r="G901" s="53">
        <v>0.84599999999999997</v>
      </c>
      <c r="H901" s="5"/>
      <c r="J901" s="5"/>
    </row>
    <row r="902" spans="1:10" x14ac:dyDescent="0.2">
      <c r="A902" s="45" t="s">
        <v>1672</v>
      </c>
      <c r="B902" s="45">
        <v>26</v>
      </c>
      <c r="C902" s="45">
        <v>19</v>
      </c>
      <c r="D902" s="53">
        <v>0.73099999999999998</v>
      </c>
      <c r="E902" s="45">
        <v>26</v>
      </c>
      <c r="F902" s="45">
        <v>19</v>
      </c>
      <c r="G902" s="53">
        <v>0.73099999999999998</v>
      </c>
      <c r="H902" s="5"/>
      <c r="J902" s="5"/>
    </row>
    <row r="903" spans="1:10" x14ac:dyDescent="0.2">
      <c r="A903" s="45" t="s">
        <v>2675</v>
      </c>
      <c r="B903" s="45">
        <v>26</v>
      </c>
      <c r="C903" s="45">
        <v>29</v>
      </c>
      <c r="D903" s="53">
        <v>1.115</v>
      </c>
      <c r="E903" s="45">
        <v>27</v>
      </c>
      <c r="F903" s="45">
        <v>29</v>
      </c>
      <c r="G903" s="53">
        <v>1.0740000000000001</v>
      </c>
      <c r="H903" s="5"/>
      <c r="J903" s="5"/>
    </row>
    <row r="904" spans="1:10" x14ac:dyDescent="0.2">
      <c r="A904" s="45" t="s">
        <v>3825</v>
      </c>
      <c r="B904" s="45">
        <v>26</v>
      </c>
      <c r="C904" s="45">
        <v>27</v>
      </c>
      <c r="D904" s="53">
        <v>1.038</v>
      </c>
      <c r="E904" s="45">
        <v>26</v>
      </c>
      <c r="F904" s="45">
        <v>27</v>
      </c>
      <c r="G904" s="53">
        <v>1.038</v>
      </c>
      <c r="H904" s="5"/>
      <c r="J904" s="5"/>
    </row>
    <row r="905" spans="1:10" x14ac:dyDescent="0.2">
      <c r="A905" s="45" t="s">
        <v>1635</v>
      </c>
      <c r="B905" s="45">
        <v>26</v>
      </c>
      <c r="C905" s="45">
        <v>9</v>
      </c>
      <c r="D905" s="53">
        <v>0.34599999999999997</v>
      </c>
      <c r="E905" s="45">
        <v>26</v>
      </c>
      <c r="F905" s="45">
        <v>9</v>
      </c>
      <c r="G905" s="53">
        <v>0.34599999999999997</v>
      </c>
      <c r="H905" s="5"/>
      <c r="J905" s="5"/>
    </row>
    <row r="906" spans="1:10" x14ac:dyDescent="0.2">
      <c r="A906" s="45" t="s">
        <v>3826</v>
      </c>
      <c r="B906" s="45">
        <v>26</v>
      </c>
      <c r="C906" s="45">
        <v>20</v>
      </c>
      <c r="D906" s="53">
        <v>0.76900000000000002</v>
      </c>
      <c r="E906" s="45">
        <v>26</v>
      </c>
      <c r="F906" s="45">
        <v>20</v>
      </c>
      <c r="G906" s="53">
        <v>0.76900000000000002</v>
      </c>
      <c r="H906" s="5"/>
      <c r="J906" s="5"/>
    </row>
    <row r="907" spans="1:10" x14ac:dyDescent="0.2">
      <c r="A907" s="45" t="s">
        <v>1128</v>
      </c>
      <c r="B907" s="45">
        <v>26</v>
      </c>
      <c r="C907" s="45">
        <v>23</v>
      </c>
      <c r="D907" s="53">
        <v>0.88500000000000001</v>
      </c>
      <c r="E907" s="45">
        <v>26</v>
      </c>
      <c r="F907" s="45">
        <v>23</v>
      </c>
      <c r="G907" s="53">
        <v>0.88500000000000001</v>
      </c>
      <c r="H907" s="5"/>
      <c r="J907" s="5"/>
    </row>
    <row r="908" spans="1:10" x14ac:dyDescent="0.2">
      <c r="A908" s="45" t="s">
        <v>3827</v>
      </c>
      <c r="B908" s="45">
        <v>25</v>
      </c>
      <c r="C908" s="45">
        <v>0</v>
      </c>
      <c r="D908" s="45" t="s">
        <v>3340</v>
      </c>
      <c r="E908" s="45">
        <v>68</v>
      </c>
      <c r="F908" s="45">
        <v>0</v>
      </c>
      <c r="G908" s="45" t="s">
        <v>3340</v>
      </c>
      <c r="H908" s="5"/>
      <c r="J908" s="5"/>
    </row>
    <row r="909" spans="1:10" x14ac:dyDescent="0.2">
      <c r="A909" s="45" t="s">
        <v>1710</v>
      </c>
      <c r="B909" s="45">
        <v>25</v>
      </c>
      <c r="C909" s="45">
        <v>11</v>
      </c>
      <c r="D909" s="53">
        <v>0.44</v>
      </c>
      <c r="E909" s="45">
        <v>25</v>
      </c>
      <c r="F909" s="45">
        <v>11</v>
      </c>
      <c r="G909" s="53">
        <v>0.44</v>
      </c>
      <c r="H909" s="5"/>
      <c r="J909" s="5"/>
    </row>
    <row r="910" spans="1:10" x14ac:dyDescent="0.2">
      <c r="A910" s="45" t="s">
        <v>702</v>
      </c>
      <c r="B910" s="45">
        <v>25</v>
      </c>
      <c r="C910" s="45">
        <v>5</v>
      </c>
      <c r="D910" s="53">
        <v>0.2</v>
      </c>
      <c r="E910" s="45">
        <v>25</v>
      </c>
      <c r="F910" s="45">
        <v>5</v>
      </c>
      <c r="G910" s="53">
        <v>0.2</v>
      </c>
      <c r="H910" s="5"/>
      <c r="J910" s="5"/>
    </row>
    <row r="911" spans="1:10" x14ac:dyDescent="0.2">
      <c r="A911" s="45" t="s">
        <v>2738</v>
      </c>
      <c r="B911" s="45">
        <v>25</v>
      </c>
      <c r="C911" s="45">
        <v>22</v>
      </c>
      <c r="D911" s="53">
        <v>0.88</v>
      </c>
      <c r="E911" s="45">
        <v>25</v>
      </c>
      <c r="F911" s="45">
        <v>22</v>
      </c>
      <c r="G911" s="53">
        <v>0.88</v>
      </c>
      <c r="H911" s="5"/>
      <c r="J911" s="5"/>
    </row>
    <row r="912" spans="1:10" x14ac:dyDescent="0.2">
      <c r="A912" s="45" t="s">
        <v>2816</v>
      </c>
      <c r="B912" s="45">
        <v>25</v>
      </c>
      <c r="C912" s="45">
        <v>2</v>
      </c>
      <c r="D912" s="53">
        <v>0.08</v>
      </c>
      <c r="E912" s="45">
        <v>33</v>
      </c>
      <c r="F912" s="45">
        <v>2</v>
      </c>
      <c r="G912" s="53">
        <v>6.0999999999999999E-2</v>
      </c>
      <c r="H912" s="5"/>
      <c r="J912" s="5"/>
    </row>
    <row r="913" spans="1:10" x14ac:dyDescent="0.2">
      <c r="A913" s="45" t="s">
        <v>853</v>
      </c>
      <c r="B913" s="45">
        <v>25</v>
      </c>
      <c r="C913" s="45">
        <v>22</v>
      </c>
      <c r="D913" s="53">
        <v>0.88</v>
      </c>
      <c r="E913" s="45">
        <v>29</v>
      </c>
      <c r="F913" s="45">
        <v>24</v>
      </c>
      <c r="G913" s="53">
        <v>0.82799999999999996</v>
      </c>
      <c r="H913" s="5"/>
      <c r="J913" s="5"/>
    </row>
    <row r="914" spans="1:10" x14ac:dyDescent="0.2">
      <c r="A914" s="45" t="s">
        <v>1014</v>
      </c>
      <c r="B914" s="45">
        <v>25</v>
      </c>
      <c r="C914" s="45">
        <v>18</v>
      </c>
      <c r="D914" s="53">
        <v>0.72</v>
      </c>
      <c r="E914" s="45">
        <v>72</v>
      </c>
      <c r="F914" s="45">
        <v>46</v>
      </c>
      <c r="G914" s="53">
        <v>0.63900000000000001</v>
      </c>
      <c r="H914" s="5"/>
      <c r="J914" s="5"/>
    </row>
    <row r="915" spans="1:10" x14ac:dyDescent="0.2">
      <c r="A915" s="45" t="s">
        <v>3404</v>
      </c>
      <c r="B915" s="45">
        <v>25</v>
      </c>
      <c r="C915" s="45">
        <v>0</v>
      </c>
      <c r="D915" s="45" t="s">
        <v>3340</v>
      </c>
      <c r="E915" s="45">
        <v>97</v>
      </c>
      <c r="F915" s="45">
        <v>0</v>
      </c>
      <c r="G915" s="45" t="s">
        <v>3340</v>
      </c>
      <c r="H915" s="5"/>
      <c r="J915" s="5"/>
    </row>
    <row r="916" spans="1:10" x14ac:dyDescent="0.2">
      <c r="A916" s="45" t="s">
        <v>533</v>
      </c>
      <c r="B916" s="45">
        <v>25</v>
      </c>
      <c r="C916" s="45">
        <v>11</v>
      </c>
      <c r="D916" s="53">
        <v>0.44</v>
      </c>
      <c r="E916" s="45">
        <v>44</v>
      </c>
      <c r="F916" s="45">
        <v>15</v>
      </c>
      <c r="G916" s="53">
        <v>0.34100000000000003</v>
      </c>
      <c r="H916" s="5"/>
      <c r="J916" s="5"/>
    </row>
    <row r="917" spans="1:10" x14ac:dyDescent="0.2">
      <c r="A917" s="45" t="s">
        <v>2860</v>
      </c>
      <c r="B917" s="45">
        <v>25</v>
      </c>
      <c r="C917" s="45">
        <v>5</v>
      </c>
      <c r="D917" s="53">
        <v>0.2</v>
      </c>
      <c r="E917" s="45">
        <v>35</v>
      </c>
      <c r="F917" s="45">
        <v>5</v>
      </c>
      <c r="G917" s="53">
        <v>0.14299999999999999</v>
      </c>
      <c r="H917" s="5"/>
      <c r="J917" s="5"/>
    </row>
    <row r="918" spans="1:10" x14ac:dyDescent="0.2">
      <c r="A918" s="45" t="s">
        <v>3373</v>
      </c>
      <c r="B918" s="45">
        <v>25</v>
      </c>
      <c r="C918" s="45">
        <v>26</v>
      </c>
      <c r="D918" s="53">
        <v>1.04</v>
      </c>
      <c r="E918" s="45">
        <v>25</v>
      </c>
      <c r="F918" s="45">
        <v>26</v>
      </c>
      <c r="G918" s="53">
        <v>1.04</v>
      </c>
      <c r="H918" s="5"/>
      <c r="J918" s="5"/>
    </row>
    <row r="919" spans="1:10" x14ac:dyDescent="0.2">
      <c r="A919" s="45" t="s">
        <v>379</v>
      </c>
      <c r="B919" s="45">
        <v>25</v>
      </c>
      <c r="C919" s="45">
        <v>19</v>
      </c>
      <c r="D919" s="53">
        <v>0.76</v>
      </c>
      <c r="E919" s="45">
        <v>45</v>
      </c>
      <c r="F919" s="45">
        <v>31</v>
      </c>
      <c r="G919" s="53">
        <v>0.68899999999999995</v>
      </c>
      <c r="H919" s="5"/>
      <c r="J919" s="5"/>
    </row>
    <row r="920" spans="1:10" x14ac:dyDescent="0.2">
      <c r="A920" s="45" t="s">
        <v>656</v>
      </c>
      <c r="B920" s="45">
        <v>25</v>
      </c>
      <c r="C920" s="45">
        <v>24</v>
      </c>
      <c r="D920" s="53">
        <v>0.96</v>
      </c>
      <c r="E920" s="45">
        <v>83</v>
      </c>
      <c r="F920" s="45">
        <v>77</v>
      </c>
      <c r="G920" s="53">
        <v>0.92800000000000005</v>
      </c>
      <c r="H920" s="5"/>
      <c r="J920" s="5"/>
    </row>
    <row r="921" spans="1:10" x14ac:dyDescent="0.2">
      <c r="A921" s="45" t="s">
        <v>3828</v>
      </c>
      <c r="B921" s="45">
        <v>25</v>
      </c>
      <c r="C921" s="45">
        <v>40</v>
      </c>
      <c r="D921" s="53">
        <v>1.6</v>
      </c>
      <c r="E921" s="45">
        <v>25</v>
      </c>
      <c r="F921" s="45">
        <v>40</v>
      </c>
      <c r="G921" s="53">
        <v>1.6</v>
      </c>
      <c r="H921" s="5"/>
      <c r="J921" s="5"/>
    </row>
    <row r="922" spans="1:10" x14ac:dyDescent="0.2">
      <c r="A922" s="45" t="s">
        <v>3321</v>
      </c>
      <c r="B922" s="45">
        <v>25</v>
      </c>
      <c r="C922" s="45">
        <v>4</v>
      </c>
      <c r="D922" s="53">
        <v>0.16</v>
      </c>
      <c r="E922" s="45">
        <v>132</v>
      </c>
      <c r="F922" s="45">
        <v>4</v>
      </c>
      <c r="G922" s="53">
        <v>0.03</v>
      </c>
      <c r="H922" s="5"/>
      <c r="J922" s="5"/>
    </row>
    <row r="923" spans="1:10" x14ac:dyDescent="0.2">
      <c r="A923" s="45" t="s">
        <v>3829</v>
      </c>
      <c r="B923" s="45">
        <v>25</v>
      </c>
      <c r="C923" s="45">
        <v>16</v>
      </c>
      <c r="D923" s="53">
        <v>0.64</v>
      </c>
      <c r="E923" s="45">
        <v>39</v>
      </c>
      <c r="F923" s="45">
        <v>16</v>
      </c>
      <c r="G923" s="53">
        <v>0.41</v>
      </c>
      <c r="H923" s="5"/>
      <c r="J923" s="5"/>
    </row>
    <row r="924" spans="1:10" x14ac:dyDescent="0.2">
      <c r="A924" s="45" t="s">
        <v>1817</v>
      </c>
      <c r="B924" s="45">
        <v>25</v>
      </c>
      <c r="C924" s="45">
        <v>1</v>
      </c>
      <c r="D924" s="53">
        <v>0.04</v>
      </c>
      <c r="E924" s="45">
        <v>268</v>
      </c>
      <c r="F924" s="45">
        <v>1</v>
      </c>
      <c r="G924" s="53">
        <v>4.0000000000000001E-3</v>
      </c>
      <c r="H924" s="5"/>
      <c r="J924" s="5"/>
    </row>
    <row r="925" spans="1:10" x14ac:dyDescent="0.2">
      <c r="A925" s="45" t="s">
        <v>3830</v>
      </c>
      <c r="B925" s="45">
        <v>25</v>
      </c>
      <c r="C925" s="45">
        <v>7</v>
      </c>
      <c r="D925" s="53">
        <v>0.28000000000000003</v>
      </c>
      <c r="E925" s="45">
        <v>63</v>
      </c>
      <c r="F925" s="45">
        <v>7</v>
      </c>
      <c r="G925" s="53">
        <v>0.111</v>
      </c>
      <c r="H925" s="5"/>
      <c r="J925" s="5"/>
    </row>
    <row r="926" spans="1:10" x14ac:dyDescent="0.2">
      <c r="A926" s="45" t="s">
        <v>308</v>
      </c>
      <c r="B926" s="45">
        <v>25</v>
      </c>
      <c r="C926" s="45">
        <v>15</v>
      </c>
      <c r="D926" s="53">
        <v>0.6</v>
      </c>
      <c r="E926" s="45">
        <v>25</v>
      </c>
      <c r="F926" s="45">
        <v>15</v>
      </c>
      <c r="G926" s="53">
        <v>0.6</v>
      </c>
      <c r="H926" s="5"/>
      <c r="J926" s="5"/>
    </row>
    <row r="927" spans="1:10" x14ac:dyDescent="0.2">
      <c r="A927" s="45" t="s">
        <v>2891</v>
      </c>
      <c r="B927" s="45">
        <v>25</v>
      </c>
      <c r="C927" s="45">
        <v>2</v>
      </c>
      <c r="D927" s="53">
        <v>0.08</v>
      </c>
      <c r="E927" s="45">
        <v>25</v>
      </c>
      <c r="F927" s="45">
        <v>2</v>
      </c>
      <c r="G927" s="53">
        <v>0.08</v>
      </c>
      <c r="H927" s="5"/>
      <c r="J927" s="5"/>
    </row>
    <row r="928" spans="1:10" x14ac:dyDescent="0.2">
      <c r="A928" s="45" t="s">
        <v>3831</v>
      </c>
      <c r="B928" s="45">
        <v>25</v>
      </c>
      <c r="C928" s="45">
        <v>0</v>
      </c>
      <c r="D928" s="45" t="s">
        <v>3340</v>
      </c>
      <c r="E928" s="45">
        <v>25</v>
      </c>
      <c r="F928" s="45">
        <v>0</v>
      </c>
      <c r="G928" s="45" t="s">
        <v>3340</v>
      </c>
      <c r="H928" s="5"/>
      <c r="J928" s="5"/>
    </row>
    <row r="929" spans="1:10" x14ac:dyDescent="0.2">
      <c r="A929" s="45" t="s">
        <v>3832</v>
      </c>
      <c r="B929" s="45">
        <v>25</v>
      </c>
      <c r="C929" s="45">
        <v>0</v>
      </c>
      <c r="D929" s="45" t="s">
        <v>3340</v>
      </c>
      <c r="E929" s="45">
        <v>55</v>
      </c>
      <c r="F929" s="45">
        <v>0</v>
      </c>
      <c r="G929" s="45" t="s">
        <v>3340</v>
      </c>
      <c r="H929" s="5"/>
      <c r="J929" s="5"/>
    </row>
    <row r="930" spans="1:10" x14ac:dyDescent="0.2">
      <c r="A930" s="45" t="s">
        <v>3833</v>
      </c>
      <c r="B930" s="45">
        <v>25</v>
      </c>
      <c r="C930" s="45">
        <v>3</v>
      </c>
      <c r="D930" s="53">
        <v>0.12</v>
      </c>
      <c r="E930" s="45">
        <v>33</v>
      </c>
      <c r="F930" s="45">
        <v>3</v>
      </c>
      <c r="G930" s="53">
        <v>9.0999999999999998E-2</v>
      </c>
      <c r="H930" s="5"/>
      <c r="J930" s="5"/>
    </row>
    <row r="931" spans="1:10" x14ac:dyDescent="0.2">
      <c r="A931" s="45" t="s">
        <v>3834</v>
      </c>
      <c r="B931" s="45">
        <v>25</v>
      </c>
      <c r="C931" s="45">
        <v>14</v>
      </c>
      <c r="D931" s="53">
        <v>0.56000000000000005</v>
      </c>
      <c r="E931" s="45">
        <v>25</v>
      </c>
      <c r="F931" s="45">
        <v>14</v>
      </c>
      <c r="G931" s="53">
        <v>0.56000000000000005</v>
      </c>
      <c r="H931" s="5"/>
      <c r="J931" s="5"/>
    </row>
    <row r="932" spans="1:10" x14ac:dyDescent="0.2">
      <c r="A932" s="45" t="s">
        <v>1241</v>
      </c>
      <c r="B932" s="45">
        <v>25</v>
      </c>
      <c r="C932" s="45">
        <v>7</v>
      </c>
      <c r="D932" s="53">
        <v>0.28000000000000003</v>
      </c>
      <c r="E932" s="45">
        <v>36</v>
      </c>
      <c r="F932" s="45">
        <v>7</v>
      </c>
      <c r="G932" s="53">
        <v>0.19400000000000001</v>
      </c>
      <c r="H932" s="5"/>
      <c r="J932" s="5"/>
    </row>
    <row r="933" spans="1:10" x14ac:dyDescent="0.2">
      <c r="A933" s="45" t="s">
        <v>3835</v>
      </c>
      <c r="B933" s="45">
        <v>25</v>
      </c>
      <c r="C933" s="45">
        <v>2</v>
      </c>
      <c r="D933" s="53">
        <v>0.08</v>
      </c>
      <c r="E933" s="45">
        <v>25</v>
      </c>
      <c r="F933" s="45">
        <v>2</v>
      </c>
      <c r="G933" s="53">
        <v>0.08</v>
      </c>
      <c r="H933" s="5"/>
      <c r="J933" s="5"/>
    </row>
    <row r="934" spans="1:10" x14ac:dyDescent="0.2">
      <c r="A934" s="45" t="s">
        <v>1190</v>
      </c>
      <c r="B934" s="45">
        <v>25</v>
      </c>
      <c r="C934" s="45">
        <v>42</v>
      </c>
      <c r="D934" s="53">
        <v>1.68</v>
      </c>
      <c r="E934" s="45">
        <v>81</v>
      </c>
      <c r="F934" s="45">
        <v>87</v>
      </c>
      <c r="G934" s="53">
        <v>1.0740000000000001</v>
      </c>
      <c r="H934" s="5"/>
      <c r="J934" s="5"/>
    </row>
    <row r="935" spans="1:10" x14ac:dyDescent="0.2">
      <c r="A935" s="45" t="s">
        <v>3836</v>
      </c>
      <c r="B935" s="45">
        <v>25</v>
      </c>
      <c r="C935" s="45">
        <v>4</v>
      </c>
      <c r="D935" s="53">
        <v>0.16</v>
      </c>
      <c r="E935" s="45">
        <v>25</v>
      </c>
      <c r="F935" s="45">
        <v>4</v>
      </c>
      <c r="G935" s="53">
        <v>0.16</v>
      </c>
      <c r="H935" s="5"/>
      <c r="J935" s="5"/>
    </row>
    <row r="936" spans="1:10" x14ac:dyDescent="0.2">
      <c r="A936" s="45" t="s">
        <v>509</v>
      </c>
      <c r="B936" s="45">
        <v>25</v>
      </c>
      <c r="C936" s="45">
        <v>19</v>
      </c>
      <c r="D936" s="53">
        <v>0.76</v>
      </c>
      <c r="E936" s="45">
        <v>30</v>
      </c>
      <c r="F936" s="45">
        <v>22</v>
      </c>
      <c r="G936" s="53">
        <v>0.73299999999999998</v>
      </c>
      <c r="H936" s="5"/>
      <c r="J936" s="5"/>
    </row>
    <row r="937" spans="1:10" x14ac:dyDescent="0.2">
      <c r="A937" s="45" t="s">
        <v>3837</v>
      </c>
      <c r="B937" s="45">
        <v>25</v>
      </c>
      <c r="C937" s="45">
        <v>36</v>
      </c>
      <c r="D937" s="53">
        <v>1.44</v>
      </c>
      <c r="E937" s="45">
        <v>34</v>
      </c>
      <c r="F937" s="45">
        <v>52</v>
      </c>
      <c r="G937" s="53">
        <v>1.5289999999999999</v>
      </c>
      <c r="H937" s="5"/>
      <c r="J937" s="5"/>
    </row>
    <row r="938" spans="1:10" x14ac:dyDescent="0.2">
      <c r="A938" s="45" t="s">
        <v>1788</v>
      </c>
      <c r="B938" s="45">
        <v>25</v>
      </c>
      <c r="C938" s="45">
        <v>29</v>
      </c>
      <c r="D938" s="53">
        <v>1.1599999999999999</v>
      </c>
      <c r="E938" s="45">
        <v>25</v>
      </c>
      <c r="F938" s="45">
        <v>29</v>
      </c>
      <c r="G938" s="53">
        <v>1.1599999999999999</v>
      </c>
      <c r="H938" s="5"/>
      <c r="J938" s="5"/>
    </row>
    <row r="939" spans="1:10" x14ac:dyDescent="0.2">
      <c r="A939" s="45" t="s">
        <v>3838</v>
      </c>
      <c r="B939" s="45">
        <v>25</v>
      </c>
      <c r="C939" s="45">
        <v>2</v>
      </c>
      <c r="D939" s="53">
        <v>0.08</v>
      </c>
      <c r="E939" s="45">
        <v>25</v>
      </c>
      <c r="F939" s="45">
        <v>2</v>
      </c>
      <c r="G939" s="53">
        <v>0.08</v>
      </c>
      <c r="H939" s="5"/>
      <c r="J939" s="5"/>
    </row>
    <row r="940" spans="1:10" x14ac:dyDescent="0.2">
      <c r="A940" s="45" t="s">
        <v>3839</v>
      </c>
      <c r="B940" s="45">
        <v>25</v>
      </c>
      <c r="C940" s="45">
        <v>22</v>
      </c>
      <c r="D940" s="53">
        <v>0.88</v>
      </c>
      <c r="E940" s="45">
        <v>25</v>
      </c>
      <c r="F940" s="45">
        <v>22</v>
      </c>
      <c r="G940" s="53">
        <v>0.88</v>
      </c>
      <c r="H940" s="5"/>
      <c r="J940" s="5"/>
    </row>
    <row r="941" spans="1:10" x14ac:dyDescent="0.2">
      <c r="A941" s="45" t="s">
        <v>3840</v>
      </c>
      <c r="B941" s="45">
        <v>25</v>
      </c>
      <c r="C941" s="45">
        <v>0</v>
      </c>
      <c r="D941" s="45" t="s">
        <v>3340</v>
      </c>
      <c r="E941" s="45">
        <v>25</v>
      </c>
      <c r="F941" s="45">
        <v>0</v>
      </c>
      <c r="G941" s="45" t="s">
        <v>3340</v>
      </c>
      <c r="H941" s="5"/>
      <c r="J941" s="5"/>
    </row>
    <row r="942" spans="1:10" x14ac:dyDescent="0.2">
      <c r="A942" s="45" t="s">
        <v>963</v>
      </c>
      <c r="B942" s="45">
        <v>25</v>
      </c>
      <c r="C942" s="45">
        <v>26</v>
      </c>
      <c r="D942" s="53">
        <v>1.04</v>
      </c>
      <c r="E942" s="45">
        <v>27</v>
      </c>
      <c r="F942" s="45">
        <v>27</v>
      </c>
      <c r="G942" s="53">
        <v>1</v>
      </c>
      <c r="H942" s="5"/>
      <c r="J942" s="5"/>
    </row>
    <row r="943" spans="1:10" x14ac:dyDescent="0.2">
      <c r="A943" s="45" t="s">
        <v>1195</v>
      </c>
      <c r="B943" s="45">
        <v>25</v>
      </c>
      <c r="C943" s="45">
        <v>9</v>
      </c>
      <c r="D943" s="53">
        <v>0.36</v>
      </c>
      <c r="E943" s="45">
        <v>63</v>
      </c>
      <c r="F943" s="45">
        <v>9</v>
      </c>
      <c r="G943" s="53">
        <v>0.14299999999999999</v>
      </c>
      <c r="H943" s="5"/>
      <c r="J943" s="5"/>
    </row>
    <row r="944" spans="1:10" x14ac:dyDescent="0.2">
      <c r="A944" s="45" t="s">
        <v>2013</v>
      </c>
      <c r="B944" s="45">
        <v>25</v>
      </c>
      <c r="C944" s="45">
        <v>11</v>
      </c>
      <c r="D944" s="53">
        <v>0.44</v>
      </c>
      <c r="E944" s="45">
        <v>31</v>
      </c>
      <c r="F944" s="45">
        <v>11</v>
      </c>
      <c r="G944" s="53">
        <v>0.35499999999999998</v>
      </c>
      <c r="H944" s="5"/>
      <c r="J944" s="5"/>
    </row>
    <row r="945" spans="1:10" x14ac:dyDescent="0.2">
      <c r="A945" s="45" t="s">
        <v>684</v>
      </c>
      <c r="B945" s="45">
        <v>25</v>
      </c>
      <c r="C945" s="45">
        <v>14</v>
      </c>
      <c r="D945" s="53">
        <v>0.56000000000000005</v>
      </c>
      <c r="E945" s="45">
        <v>70</v>
      </c>
      <c r="F945" s="45">
        <v>14</v>
      </c>
      <c r="G945" s="53">
        <v>0.2</v>
      </c>
      <c r="H945" s="5"/>
      <c r="J945" s="5"/>
    </row>
    <row r="946" spans="1:10" x14ac:dyDescent="0.2">
      <c r="A946" s="45" t="s">
        <v>506</v>
      </c>
      <c r="B946" s="45">
        <v>25</v>
      </c>
      <c r="C946" s="45">
        <v>22</v>
      </c>
      <c r="D946" s="53">
        <v>0.88</v>
      </c>
      <c r="E946" s="45">
        <v>28</v>
      </c>
      <c r="F946" s="45">
        <v>26</v>
      </c>
      <c r="G946" s="53">
        <v>0.92900000000000005</v>
      </c>
      <c r="H946" s="5"/>
      <c r="J946" s="5"/>
    </row>
    <row r="947" spans="1:10" x14ac:dyDescent="0.2">
      <c r="A947" s="45" t="s">
        <v>3841</v>
      </c>
      <c r="B947" s="45">
        <v>25</v>
      </c>
      <c r="C947" s="45">
        <v>0</v>
      </c>
      <c r="D947" s="45" t="s">
        <v>3340</v>
      </c>
      <c r="E947" s="45">
        <v>323</v>
      </c>
      <c r="F947" s="45">
        <v>0</v>
      </c>
      <c r="G947" s="45" t="s">
        <v>3340</v>
      </c>
      <c r="H947" s="5"/>
      <c r="J947" s="5"/>
    </row>
    <row r="948" spans="1:10" x14ac:dyDescent="0.2">
      <c r="A948" s="45" t="s">
        <v>1238</v>
      </c>
      <c r="B948" s="45">
        <v>25</v>
      </c>
      <c r="C948" s="45">
        <v>20</v>
      </c>
      <c r="D948" s="53">
        <v>0.8</v>
      </c>
      <c r="E948" s="45">
        <v>29</v>
      </c>
      <c r="F948" s="45">
        <v>20</v>
      </c>
      <c r="G948" s="53">
        <v>0.69</v>
      </c>
      <c r="H948" s="5"/>
      <c r="J948" s="5"/>
    </row>
    <row r="949" spans="1:10" x14ac:dyDescent="0.2">
      <c r="A949" s="45" t="s">
        <v>3842</v>
      </c>
      <c r="B949" s="45">
        <v>25</v>
      </c>
      <c r="C949" s="45">
        <v>13</v>
      </c>
      <c r="D949" s="53">
        <v>0.52</v>
      </c>
      <c r="E949" s="45">
        <v>25</v>
      </c>
      <c r="F949" s="45">
        <v>13</v>
      </c>
      <c r="G949" s="53">
        <v>0.52</v>
      </c>
      <c r="H949" s="5"/>
      <c r="J949" s="5"/>
    </row>
    <row r="950" spans="1:10" x14ac:dyDescent="0.2">
      <c r="A950" s="45" t="s">
        <v>1110</v>
      </c>
      <c r="B950" s="45">
        <v>25</v>
      </c>
      <c r="C950" s="45">
        <v>10</v>
      </c>
      <c r="D950" s="53">
        <v>0.4</v>
      </c>
      <c r="E950" s="45">
        <v>25</v>
      </c>
      <c r="F950" s="45">
        <v>10</v>
      </c>
      <c r="G950" s="53">
        <v>0.4</v>
      </c>
      <c r="H950" s="5"/>
      <c r="J950" s="5"/>
    </row>
    <row r="951" spans="1:10" x14ac:dyDescent="0.2">
      <c r="A951" s="45" t="s">
        <v>3843</v>
      </c>
      <c r="B951" s="45">
        <v>25</v>
      </c>
      <c r="C951" s="45">
        <v>28</v>
      </c>
      <c r="D951" s="53">
        <v>1.1200000000000001</v>
      </c>
      <c r="E951" s="45">
        <v>27</v>
      </c>
      <c r="F951" s="45">
        <v>34</v>
      </c>
      <c r="G951" s="53">
        <v>1.2589999999999999</v>
      </c>
      <c r="H951" s="5"/>
      <c r="J951" s="5"/>
    </row>
    <row r="952" spans="1:10" x14ac:dyDescent="0.2">
      <c r="A952" s="45" t="s">
        <v>766</v>
      </c>
      <c r="B952" s="45">
        <v>25</v>
      </c>
      <c r="C952" s="45">
        <v>15</v>
      </c>
      <c r="D952" s="53">
        <v>0.6</v>
      </c>
      <c r="E952" s="45">
        <v>29</v>
      </c>
      <c r="F952" s="45">
        <v>20</v>
      </c>
      <c r="G952" s="53">
        <v>0.69</v>
      </c>
      <c r="H952" s="5"/>
      <c r="J952" s="5"/>
    </row>
    <row r="953" spans="1:10" x14ac:dyDescent="0.2">
      <c r="A953" s="45" t="s">
        <v>403</v>
      </c>
      <c r="B953" s="45">
        <v>25</v>
      </c>
      <c r="C953" s="45">
        <v>15</v>
      </c>
      <c r="D953" s="53">
        <v>0.6</v>
      </c>
      <c r="E953" s="45">
        <v>36</v>
      </c>
      <c r="F953" s="45">
        <v>23</v>
      </c>
      <c r="G953" s="53">
        <v>0.63900000000000001</v>
      </c>
      <c r="H953" s="5"/>
      <c r="J953" s="5"/>
    </row>
    <row r="954" spans="1:10" x14ac:dyDescent="0.2">
      <c r="A954" s="45" t="s">
        <v>3844</v>
      </c>
      <c r="B954" s="45">
        <v>24</v>
      </c>
      <c r="C954" s="45">
        <v>2</v>
      </c>
      <c r="D954" s="53">
        <v>8.3000000000000004E-2</v>
      </c>
      <c r="E954" s="45">
        <v>24</v>
      </c>
      <c r="F954" s="45">
        <v>2</v>
      </c>
      <c r="G954" s="53">
        <v>8.3000000000000004E-2</v>
      </c>
      <c r="H954" s="5"/>
      <c r="J954" s="5"/>
    </row>
    <row r="955" spans="1:10" x14ac:dyDescent="0.2">
      <c r="A955" s="45" t="s">
        <v>3845</v>
      </c>
      <c r="B955" s="45">
        <v>24</v>
      </c>
      <c r="C955" s="45">
        <v>0</v>
      </c>
      <c r="D955" s="45" t="s">
        <v>3340</v>
      </c>
      <c r="E955" s="45">
        <v>228</v>
      </c>
      <c r="F955" s="45">
        <v>0</v>
      </c>
      <c r="G955" s="45" t="s">
        <v>3340</v>
      </c>
      <c r="H955" s="5"/>
      <c r="J955" s="5"/>
    </row>
    <row r="956" spans="1:10" x14ac:dyDescent="0.2">
      <c r="A956" s="45" t="s">
        <v>3846</v>
      </c>
      <c r="B956" s="45">
        <v>24</v>
      </c>
      <c r="C956" s="45">
        <v>4</v>
      </c>
      <c r="D956" s="53">
        <v>0.16700000000000001</v>
      </c>
      <c r="E956" s="45">
        <v>24</v>
      </c>
      <c r="F956" s="45">
        <v>4</v>
      </c>
      <c r="G956" s="53">
        <v>0.16700000000000001</v>
      </c>
      <c r="H956" s="5"/>
      <c r="J956" s="5"/>
    </row>
    <row r="957" spans="1:10" x14ac:dyDescent="0.2">
      <c r="A957" s="45" t="s">
        <v>3847</v>
      </c>
      <c r="B957" s="45">
        <v>24</v>
      </c>
      <c r="C957" s="45">
        <v>0</v>
      </c>
      <c r="D957" s="45" t="s">
        <v>3340</v>
      </c>
      <c r="E957" s="45">
        <v>105</v>
      </c>
      <c r="F957" s="45">
        <v>0</v>
      </c>
      <c r="G957" s="45" t="s">
        <v>3340</v>
      </c>
      <c r="H957" s="5"/>
      <c r="J957" s="5"/>
    </row>
    <row r="958" spans="1:10" x14ac:dyDescent="0.2">
      <c r="A958" s="45" t="s">
        <v>1347</v>
      </c>
      <c r="B958" s="45">
        <v>24</v>
      </c>
      <c r="C958" s="45">
        <v>19</v>
      </c>
      <c r="D958" s="53">
        <v>0.79200000000000004</v>
      </c>
      <c r="E958" s="45">
        <v>48</v>
      </c>
      <c r="F958" s="45">
        <v>35</v>
      </c>
      <c r="G958" s="53">
        <v>0.72899999999999998</v>
      </c>
      <c r="H958" s="5"/>
      <c r="J958" s="5"/>
    </row>
    <row r="959" spans="1:10" x14ac:dyDescent="0.2">
      <c r="A959" s="45" t="s">
        <v>3848</v>
      </c>
      <c r="B959" s="45">
        <v>24</v>
      </c>
      <c r="C959" s="45">
        <v>18</v>
      </c>
      <c r="D959" s="53">
        <v>0.75</v>
      </c>
      <c r="E959" s="45">
        <v>24</v>
      </c>
      <c r="F959" s="45">
        <v>18</v>
      </c>
      <c r="G959" s="53">
        <v>0.75</v>
      </c>
      <c r="H959" s="5"/>
      <c r="J959" s="5"/>
    </row>
    <row r="960" spans="1:10" x14ac:dyDescent="0.2">
      <c r="A960" s="45" t="s">
        <v>3446</v>
      </c>
      <c r="B960" s="45">
        <v>24</v>
      </c>
      <c r="C960" s="45">
        <v>0</v>
      </c>
      <c r="D960" s="45" t="s">
        <v>3340</v>
      </c>
      <c r="E960" s="45">
        <v>78</v>
      </c>
      <c r="F960" s="45">
        <v>0</v>
      </c>
      <c r="G960" s="45" t="s">
        <v>3340</v>
      </c>
      <c r="H960" s="5"/>
      <c r="J960" s="5"/>
    </row>
    <row r="961" spans="1:10" x14ac:dyDescent="0.2">
      <c r="A961" s="45" t="s">
        <v>2050</v>
      </c>
      <c r="B961" s="45">
        <v>24</v>
      </c>
      <c r="C961" s="45">
        <v>18</v>
      </c>
      <c r="D961" s="53">
        <v>0.75</v>
      </c>
      <c r="E961" s="45">
        <v>24</v>
      </c>
      <c r="F961" s="45">
        <v>18</v>
      </c>
      <c r="G961" s="53">
        <v>0.75</v>
      </c>
      <c r="H961" s="5"/>
      <c r="J961" s="5"/>
    </row>
    <row r="962" spans="1:10" x14ac:dyDescent="0.2">
      <c r="A962" s="45" t="s">
        <v>3849</v>
      </c>
      <c r="B962" s="45">
        <v>24</v>
      </c>
      <c r="C962" s="45">
        <v>13</v>
      </c>
      <c r="D962" s="53">
        <v>0.54200000000000004</v>
      </c>
      <c r="E962" s="45">
        <v>96</v>
      </c>
      <c r="F962" s="45">
        <v>17</v>
      </c>
      <c r="G962" s="53">
        <v>0.17699999999999999</v>
      </c>
      <c r="H962" s="5"/>
      <c r="J962" s="5"/>
    </row>
    <row r="963" spans="1:10" x14ac:dyDescent="0.2">
      <c r="A963" s="45" t="s">
        <v>3850</v>
      </c>
      <c r="B963" s="45">
        <v>24</v>
      </c>
      <c r="C963" s="45">
        <v>0</v>
      </c>
      <c r="D963" s="45" t="s">
        <v>3340</v>
      </c>
      <c r="E963" s="45">
        <v>141</v>
      </c>
      <c r="F963" s="45">
        <v>0</v>
      </c>
      <c r="G963" s="45" t="s">
        <v>3340</v>
      </c>
      <c r="H963" s="5"/>
      <c r="J963" s="5"/>
    </row>
    <row r="964" spans="1:10" x14ac:dyDescent="0.2">
      <c r="A964" s="45" t="s">
        <v>3851</v>
      </c>
      <c r="B964" s="45">
        <v>24</v>
      </c>
      <c r="C964" s="45">
        <v>13</v>
      </c>
      <c r="D964" s="53">
        <v>0.54200000000000004</v>
      </c>
      <c r="E964" s="45">
        <v>24</v>
      </c>
      <c r="F964" s="45">
        <v>13</v>
      </c>
      <c r="G964" s="53">
        <v>0.54200000000000004</v>
      </c>
      <c r="H964" s="5"/>
      <c r="J964" s="5"/>
    </row>
    <row r="965" spans="1:10" x14ac:dyDescent="0.2">
      <c r="A965" s="45" t="s">
        <v>2318</v>
      </c>
      <c r="B965" s="45">
        <v>24</v>
      </c>
      <c r="C965" s="45">
        <v>31</v>
      </c>
      <c r="D965" s="53">
        <v>1.292</v>
      </c>
      <c r="E965" s="45">
        <v>24</v>
      </c>
      <c r="F965" s="45">
        <v>31</v>
      </c>
      <c r="G965" s="53">
        <v>1.292</v>
      </c>
      <c r="H965" s="5"/>
      <c r="J965" s="5"/>
    </row>
    <row r="966" spans="1:10" x14ac:dyDescent="0.2">
      <c r="A966" s="45" t="s">
        <v>3852</v>
      </c>
      <c r="B966" s="45">
        <v>24</v>
      </c>
      <c r="C966" s="45">
        <v>2</v>
      </c>
      <c r="D966" s="53">
        <v>8.3000000000000004E-2</v>
      </c>
      <c r="E966" s="45">
        <v>24</v>
      </c>
      <c r="F966" s="45">
        <v>2</v>
      </c>
      <c r="G966" s="53">
        <v>8.3000000000000004E-2</v>
      </c>
      <c r="H966" s="5"/>
      <c r="J966" s="5"/>
    </row>
    <row r="967" spans="1:10" x14ac:dyDescent="0.2">
      <c r="A967" s="45" t="s">
        <v>3853</v>
      </c>
      <c r="B967" s="45">
        <v>24</v>
      </c>
      <c r="C967" s="45">
        <v>2</v>
      </c>
      <c r="D967" s="53">
        <v>8.3000000000000004E-2</v>
      </c>
      <c r="E967" s="45">
        <v>24</v>
      </c>
      <c r="F967" s="45">
        <v>2</v>
      </c>
      <c r="G967" s="53">
        <v>8.3000000000000004E-2</v>
      </c>
      <c r="H967" s="5"/>
      <c r="J967" s="5"/>
    </row>
    <row r="968" spans="1:10" x14ac:dyDescent="0.2">
      <c r="A968" s="45" t="s">
        <v>1766</v>
      </c>
      <c r="B968" s="45">
        <v>24</v>
      </c>
      <c r="C968" s="45">
        <v>19</v>
      </c>
      <c r="D968" s="53">
        <v>0.79200000000000004</v>
      </c>
      <c r="E968" s="45">
        <v>26</v>
      </c>
      <c r="F968" s="45">
        <v>19</v>
      </c>
      <c r="G968" s="53">
        <v>0.73099999999999998</v>
      </c>
      <c r="H968" s="5"/>
      <c r="J968" s="5"/>
    </row>
    <row r="969" spans="1:10" x14ac:dyDescent="0.2">
      <c r="A969" s="45" t="s">
        <v>790</v>
      </c>
      <c r="B969" s="45">
        <v>24</v>
      </c>
      <c r="C969" s="45">
        <v>11</v>
      </c>
      <c r="D969" s="53">
        <v>0.45800000000000002</v>
      </c>
      <c r="E969" s="45">
        <v>40</v>
      </c>
      <c r="F969" s="45">
        <v>11</v>
      </c>
      <c r="G969" s="53">
        <v>0.27500000000000002</v>
      </c>
      <c r="H969" s="5"/>
      <c r="J969" s="5"/>
    </row>
    <row r="970" spans="1:10" x14ac:dyDescent="0.2">
      <c r="A970" s="45" t="s">
        <v>3854</v>
      </c>
      <c r="B970" s="45">
        <v>24</v>
      </c>
      <c r="C970" s="45">
        <v>0</v>
      </c>
      <c r="D970" s="45" t="s">
        <v>3340</v>
      </c>
      <c r="E970" s="45">
        <v>24</v>
      </c>
      <c r="F970" s="45">
        <v>0</v>
      </c>
      <c r="G970" s="45" t="s">
        <v>3340</v>
      </c>
      <c r="H970" s="5"/>
      <c r="J970" s="5"/>
    </row>
    <row r="971" spans="1:10" x14ac:dyDescent="0.2">
      <c r="A971" s="45" t="s">
        <v>3855</v>
      </c>
      <c r="B971" s="45">
        <v>24</v>
      </c>
      <c r="C971" s="45">
        <v>20</v>
      </c>
      <c r="D971" s="53">
        <v>0.83299999999999996</v>
      </c>
      <c r="E971" s="45">
        <v>24</v>
      </c>
      <c r="F971" s="45">
        <v>20</v>
      </c>
      <c r="G971" s="53">
        <v>0.83299999999999996</v>
      </c>
      <c r="H971" s="5"/>
      <c r="J971" s="5"/>
    </row>
    <row r="972" spans="1:10" x14ac:dyDescent="0.2">
      <c r="A972" s="45" t="s">
        <v>1051</v>
      </c>
      <c r="B972" s="45">
        <v>24</v>
      </c>
      <c r="C972" s="45">
        <v>22</v>
      </c>
      <c r="D972" s="53">
        <v>0.91700000000000004</v>
      </c>
      <c r="E972" s="45">
        <v>28</v>
      </c>
      <c r="F972" s="45">
        <v>40</v>
      </c>
      <c r="G972" s="53">
        <v>1.429</v>
      </c>
      <c r="H972" s="5"/>
      <c r="J972" s="5"/>
    </row>
    <row r="973" spans="1:10" x14ac:dyDescent="0.2">
      <c r="A973" s="45" t="s">
        <v>2773</v>
      </c>
      <c r="B973" s="45">
        <v>24</v>
      </c>
      <c r="C973" s="45">
        <v>22</v>
      </c>
      <c r="D973" s="53">
        <v>0.91700000000000004</v>
      </c>
      <c r="E973" s="45">
        <v>35</v>
      </c>
      <c r="F973" s="45">
        <v>22</v>
      </c>
      <c r="G973" s="53">
        <v>0.629</v>
      </c>
      <c r="H973" s="5"/>
      <c r="J973" s="5"/>
    </row>
    <row r="974" spans="1:10" x14ac:dyDescent="0.2">
      <c r="A974" s="45" t="s">
        <v>3856</v>
      </c>
      <c r="B974" s="45">
        <v>24</v>
      </c>
      <c r="C974" s="45">
        <v>1</v>
      </c>
      <c r="D974" s="53">
        <v>4.2000000000000003E-2</v>
      </c>
      <c r="E974" s="45">
        <v>26</v>
      </c>
      <c r="F974" s="45">
        <v>1</v>
      </c>
      <c r="G974" s="53">
        <v>3.7999999999999999E-2</v>
      </c>
      <c r="H974" s="5"/>
      <c r="J974" s="5"/>
    </row>
    <row r="975" spans="1:10" x14ac:dyDescent="0.2">
      <c r="A975" s="45" t="s">
        <v>3606</v>
      </c>
      <c r="B975" s="45">
        <v>24</v>
      </c>
      <c r="C975" s="45">
        <v>0</v>
      </c>
      <c r="D975" s="45" t="s">
        <v>3340</v>
      </c>
      <c r="E975" s="45">
        <v>138</v>
      </c>
      <c r="F975" s="45">
        <v>0</v>
      </c>
      <c r="G975" s="45" t="s">
        <v>3340</v>
      </c>
      <c r="H975" s="5"/>
      <c r="J975" s="5"/>
    </row>
    <row r="976" spans="1:10" x14ac:dyDescent="0.2">
      <c r="A976" s="45" t="s">
        <v>287</v>
      </c>
      <c r="B976" s="45">
        <v>24</v>
      </c>
      <c r="C976" s="45">
        <v>20</v>
      </c>
      <c r="D976" s="53">
        <v>0.83299999999999996</v>
      </c>
      <c r="E976" s="45">
        <v>24</v>
      </c>
      <c r="F976" s="45">
        <v>20</v>
      </c>
      <c r="G976" s="53">
        <v>0.83299999999999996</v>
      </c>
      <c r="H976" s="5"/>
      <c r="J976" s="5"/>
    </row>
    <row r="977" spans="1:10" x14ac:dyDescent="0.2">
      <c r="A977" s="45" t="s">
        <v>3857</v>
      </c>
      <c r="B977" s="45">
        <v>24</v>
      </c>
      <c r="C977" s="45">
        <v>17</v>
      </c>
      <c r="D977" s="53">
        <v>0.70799999999999996</v>
      </c>
      <c r="E977" s="45">
        <v>24</v>
      </c>
      <c r="F977" s="45">
        <v>17</v>
      </c>
      <c r="G977" s="53">
        <v>0.70799999999999996</v>
      </c>
      <c r="H977" s="5"/>
      <c r="J977" s="5"/>
    </row>
    <row r="978" spans="1:10" x14ac:dyDescent="0.2">
      <c r="A978" s="45" t="s">
        <v>3858</v>
      </c>
      <c r="B978" s="45">
        <v>24</v>
      </c>
      <c r="C978" s="45">
        <v>18</v>
      </c>
      <c r="D978" s="53">
        <v>0.75</v>
      </c>
      <c r="E978" s="45">
        <v>24</v>
      </c>
      <c r="F978" s="45">
        <v>18</v>
      </c>
      <c r="G978" s="53">
        <v>0.75</v>
      </c>
      <c r="H978" s="5"/>
      <c r="J978" s="5"/>
    </row>
    <row r="979" spans="1:10" x14ac:dyDescent="0.2">
      <c r="A979" s="45" t="s">
        <v>3859</v>
      </c>
      <c r="B979" s="45">
        <v>24</v>
      </c>
      <c r="C979" s="45">
        <v>7</v>
      </c>
      <c r="D979" s="53">
        <v>0.29199999999999998</v>
      </c>
      <c r="E979" s="45">
        <v>24</v>
      </c>
      <c r="F979" s="45">
        <v>7</v>
      </c>
      <c r="G979" s="53">
        <v>0.29199999999999998</v>
      </c>
      <c r="H979" s="5"/>
      <c r="J979" s="5"/>
    </row>
    <row r="980" spans="1:10" x14ac:dyDescent="0.2">
      <c r="A980" s="45" t="s">
        <v>1275</v>
      </c>
      <c r="B980" s="45">
        <v>24</v>
      </c>
      <c r="C980" s="45">
        <v>13</v>
      </c>
      <c r="D980" s="53">
        <v>0.54200000000000004</v>
      </c>
      <c r="E980" s="45">
        <v>25</v>
      </c>
      <c r="F980" s="45">
        <v>13</v>
      </c>
      <c r="G980" s="53">
        <v>0.52</v>
      </c>
      <c r="H980" s="5"/>
      <c r="J980" s="5"/>
    </row>
    <row r="981" spans="1:10" x14ac:dyDescent="0.2">
      <c r="A981" s="45" t="s">
        <v>3860</v>
      </c>
      <c r="B981" s="45">
        <v>24</v>
      </c>
      <c r="C981" s="45">
        <v>2</v>
      </c>
      <c r="D981" s="53">
        <v>8.3000000000000004E-2</v>
      </c>
      <c r="E981" s="45">
        <v>24</v>
      </c>
      <c r="F981" s="45">
        <v>2</v>
      </c>
      <c r="G981" s="53">
        <v>8.3000000000000004E-2</v>
      </c>
      <c r="H981" s="5"/>
      <c r="J981" s="5"/>
    </row>
    <row r="982" spans="1:10" x14ac:dyDescent="0.2">
      <c r="A982" s="45" t="s">
        <v>1729</v>
      </c>
      <c r="B982" s="45">
        <v>24</v>
      </c>
      <c r="C982" s="45">
        <v>9</v>
      </c>
      <c r="D982" s="53">
        <v>0.375</v>
      </c>
      <c r="E982" s="45">
        <v>24</v>
      </c>
      <c r="F982" s="45">
        <v>9</v>
      </c>
      <c r="G982" s="53">
        <v>0.375</v>
      </c>
      <c r="H982" s="5"/>
      <c r="J982" s="5"/>
    </row>
    <row r="983" spans="1:10" x14ac:dyDescent="0.2">
      <c r="A983" s="45" t="s">
        <v>3861</v>
      </c>
      <c r="B983" s="45">
        <v>24</v>
      </c>
      <c r="C983" s="45">
        <v>0</v>
      </c>
      <c r="D983" s="45" t="s">
        <v>3340</v>
      </c>
      <c r="E983" s="45">
        <v>24</v>
      </c>
      <c r="F983" s="45">
        <v>0</v>
      </c>
      <c r="G983" s="45" t="s">
        <v>3340</v>
      </c>
      <c r="H983" s="5"/>
      <c r="J983" s="5"/>
    </row>
    <row r="984" spans="1:10" x14ac:dyDescent="0.2">
      <c r="A984" s="45" t="s">
        <v>760</v>
      </c>
      <c r="B984" s="45">
        <v>24</v>
      </c>
      <c r="C984" s="45">
        <v>32</v>
      </c>
      <c r="D984" s="53">
        <v>1.333</v>
      </c>
      <c r="E984" s="45">
        <v>24</v>
      </c>
      <c r="F984" s="45">
        <v>32</v>
      </c>
      <c r="G984" s="53">
        <v>1.333</v>
      </c>
      <c r="H984" s="5"/>
      <c r="J984" s="5"/>
    </row>
    <row r="985" spans="1:10" x14ac:dyDescent="0.2">
      <c r="A985" s="45" t="s">
        <v>670</v>
      </c>
      <c r="B985" s="45">
        <v>24</v>
      </c>
      <c r="C985" s="45">
        <v>21</v>
      </c>
      <c r="D985" s="53">
        <v>0.875</v>
      </c>
      <c r="E985" s="45">
        <v>39</v>
      </c>
      <c r="F985" s="45">
        <v>33</v>
      </c>
      <c r="G985" s="53">
        <v>0.84599999999999997</v>
      </c>
      <c r="H985" s="5"/>
      <c r="J985" s="5"/>
    </row>
    <row r="986" spans="1:10" x14ac:dyDescent="0.2">
      <c r="A986" s="45" t="s">
        <v>1133</v>
      </c>
      <c r="B986" s="45">
        <v>24</v>
      </c>
      <c r="C986" s="45">
        <v>9</v>
      </c>
      <c r="D986" s="53">
        <v>0.375</v>
      </c>
      <c r="E986" s="45">
        <v>63</v>
      </c>
      <c r="F986" s="45">
        <v>9</v>
      </c>
      <c r="G986" s="53">
        <v>0.14299999999999999</v>
      </c>
      <c r="H986" s="5"/>
      <c r="J986" s="5"/>
    </row>
    <row r="987" spans="1:10" x14ac:dyDescent="0.2">
      <c r="A987" s="45" t="s">
        <v>3862</v>
      </c>
      <c r="B987" s="45">
        <v>24</v>
      </c>
      <c r="C987" s="45">
        <v>0</v>
      </c>
      <c r="D987" s="45" t="s">
        <v>3340</v>
      </c>
      <c r="E987" s="45">
        <v>193</v>
      </c>
      <c r="F987" s="45">
        <v>0</v>
      </c>
      <c r="G987" s="45" t="s">
        <v>3340</v>
      </c>
      <c r="H987" s="5"/>
      <c r="J987" s="5"/>
    </row>
    <row r="988" spans="1:10" x14ac:dyDescent="0.2">
      <c r="A988" s="45" t="s">
        <v>556</v>
      </c>
      <c r="B988" s="45">
        <v>24</v>
      </c>
      <c r="C988" s="45">
        <v>8</v>
      </c>
      <c r="D988" s="53">
        <v>0.33300000000000002</v>
      </c>
      <c r="E988" s="45">
        <v>29</v>
      </c>
      <c r="F988" s="45">
        <v>8</v>
      </c>
      <c r="G988" s="53">
        <v>0.27600000000000002</v>
      </c>
      <c r="H988" s="5"/>
      <c r="J988" s="5"/>
    </row>
    <row r="989" spans="1:10" x14ac:dyDescent="0.2">
      <c r="A989" s="45" t="s">
        <v>1525</v>
      </c>
      <c r="B989" s="45">
        <v>24</v>
      </c>
      <c r="C989" s="45">
        <v>10</v>
      </c>
      <c r="D989" s="53">
        <v>0.41699999999999998</v>
      </c>
      <c r="E989" s="45">
        <v>41</v>
      </c>
      <c r="F989" s="45">
        <v>10</v>
      </c>
      <c r="G989" s="53">
        <v>0.24399999999999999</v>
      </c>
      <c r="H989" s="5"/>
      <c r="J989" s="5"/>
    </row>
    <row r="990" spans="1:10" x14ac:dyDescent="0.2">
      <c r="A990" s="45" t="s">
        <v>3863</v>
      </c>
      <c r="B990" s="45">
        <v>24</v>
      </c>
      <c r="C990" s="45">
        <v>16</v>
      </c>
      <c r="D990" s="53">
        <v>0.66700000000000004</v>
      </c>
      <c r="E990" s="45">
        <v>24</v>
      </c>
      <c r="F990" s="45">
        <v>16</v>
      </c>
      <c r="G990" s="53">
        <v>0.66700000000000004</v>
      </c>
      <c r="H990" s="5"/>
      <c r="J990" s="5"/>
    </row>
    <row r="991" spans="1:10" x14ac:dyDescent="0.2">
      <c r="A991" s="45" t="s">
        <v>3864</v>
      </c>
      <c r="B991" s="45">
        <v>24</v>
      </c>
      <c r="C991" s="45">
        <v>2</v>
      </c>
      <c r="D991" s="53">
        <v>8.3000000000000004E-2</v>
      </c>
      <c r="E991" s="45">
        <v>185</v>
      </c>
      <c r="F991" s="45">
        <v>2</v>
      </c>
      <c r="G991" s="53">
        <v>1.0999999999999999E-2</v>
      </c>
      <c r="H991" s="5"/>
      <c r="J991" s="5"/>
    </row>
    <row r="992" spans="1:10" x14ac:dyDescent="0.2">
      <c r="A992" s="45" t="s">
        <v>729</v>
      </c>
      <c r="B992" s="45">
        <v>24</v>
      </c>
      <c r="C992" s="45">
        <v>10</v>
      </c>
      <c r="D992" s="53">
        <v>0.41699999999999998</v>
      </c>
      <c r="E992" s="45">
        <v>35</v>
      </c>
      <c r="F992" s="45">
        <v>10</v>
      </c>
      <c r="G992" s="53">
        <v>0.28599999999999998</v>
      </c>
      <c r="H992" s="5"/>
      <c r="J992" s="5"/>
    </row>
    <row r="993" spans="1:11" x14ac:dyDescent="0.2">
      <c r="A993" s="45" t="s">
        <v>387</v>
      </c>
      <c r="B993" s="45">
        <v>24</v>
      </c>
      <c r="C993" s="45">
        <v>18</v>
      </c>
      <c r="D993" s="53">
        <v>0.75</v>
      </c>
      <c r="E993" s="45">
        <v>39</v>
      </c>
      <c r="F993" s="45">
        <v>18</v>
      </c>
      <c r="G993" s="53">
        <v>0.46200000000000002</v>
      </c>
      <c r="H993" s="5"/>
      <c r="J993" s="5"/>
    </row>
    <row r="994" spans="1:11" x14ac:dyDescent="0.2">
      <c r="A994" s="45" t="s">
        <v>3460</v>
      </c>
      <c r="B994" s="45">
        <v>24</v>
      </c>
      <c r="C994" s="45">
        <v>15</v>
      </c>
      <c r="D994" s="53">
        <v>0.625</v>
      </c>
      <c r="E994" s="45">
        <v>24</v>
      </c>
      <c r="F994" s="45">
        <v>15</v>
      </c>
      <c r="G994" s="53">
        <v>0.625</v>
      </c>
      <c r="H994" s="5"/>
      <c r="J994" s="5"/>
    </row>
    <row r="995" spans="1:11" x14ac:dyDescent="0.2">
      <c r="A995" s="45" t="s">
        <v>3865</v>
      </c>
      <c r="B995" s="45">
        <v>24</v>
      </c>
      <c r="C995" s="45">
        <v>20</v>
      </c>
      <c r="D995" s="53">
        <v>0.83299999999999996</v>
      </c>
      <c r="E995" s="45">
        <v>32</v>
      </c>
      <c r="F995" s="45">
        <v>28</v>
      </c>
      <c r="G995" s="53">
        <v>0.875</v>
      </c>
      <c r="H995" s="5"/>
      <c r="J995" s="5"/>
    </row>
    <row r="996" spans="1:11" x14ac:dyDescent="0.2">
      <c r="A996" s="45" t="s">
        <v>3030</v>
      </c>
      <c r="B996" s="45">
        <v>24</v>
      </c>
      <c r="C996" s="45">
        <v>10</v>
      </c>
      <c r="D996" s="53">
        <v>0.41699999999999998</v>
      </c>
      <c r="E996" s="45">
        <v>26</v>
      </c>
      <c r="F996" s="45">
        <v>10</v>
      </c>
      <c r="G996" s="53">
        <v>0.38500000000000001</v>
      </c>
      <c r="H996" s="5"/>
      <c r="J996" s="5"/>
    </row>
    <row r="997" spans="1:11" x14ac:dyDescent="0.2">
      <c r="A997" s="45" t="s">
        <v>3866</v>
      </c>
      <c r="B997" s="45">
        <v>24</v>
      </c>
      <c r="C997" s="45">
        <v>6</v>
      </c>
      <c r="D997" s="53">
        <v>0.25</v>
      </c>
      <c r="E997" s="45">
        <v>24</v>
      </c>
      <c r="F997" s="45">
        <v>6</v>
      </c>
      <c r="G997" s="53">
        <v>0.25</v>
      </c>
      <c r="H997" s="5"/>
      <c r="J997" s="5"/>
    </row>
    <row r="998" spans="1:11" x14ac:dyDescent="0.2">
      <c r="A998" s="45" t="s">
        <v>1997</v>
      </c>
      <c r="B998" s="45">
        <v>24</v>
      </c>
      <c r="C998" s="45">
        <v>0</v>
      </c>
      <c r="D998" s="45" t="s">
        <v>3340</v>
      </c>
      <c r="E998" s="45">
        <v>308</v>
      </c>
      <c r="F998" s="45">
        <v>0</v>
      </c>
      <c r="G998" s="45" t="s">
        <v>3340</v>
      </c>
      <c r="H998" s="5"/>
      <c r="J998" s="5"/>
    </row>
    <row r="999" spans="1:11" x14ac:dyDescent="0.2">
      <c r="A999" s="45" t="s">
        <v>1776</v>
      </c>
      <c r="B999" s="45">
        <v>24</v>
      </c>
      <c r="C999" s="45">
        <v>20</v>
      </c>
      <c r="D999" s="53">
        <v>0.83299999999999996</v>
      </c>
      <c r="E999" s="45">
        <v>24</v>
      </c>
      <c r="F999" s="45">
        <v>20</v>
      </c>
      <c r="G999" s="53">
        <v>0.83299999999999996</v>
      </c>
      <c r="H999" s="5"/>
      <c r="J999" s="5"/>
    </row>
    <row r="1000" spans="1:11" x14ac:dyDescent="0.2">
      <c r="A1000" s="45" t="s">
        <v>2786</v>
      </c>
      <c r="B1000" s="45">
        <v>24</v>
      </c>
      <c r="C1000" s="45">
        <v>1</v>
      </c>
      <c r="D1000" s="53">
        <v>4.2000000000000003E-2</v>
      </c>
      <c r="E1000" s="45">
        <v>61</v>
      </c>
      <c r="F1000" s="45">
        <v>1</v>
      </c>
      <c r="G1000" s="53">
        <v>1.6E-2</v>
      </c>
      <c r="H1000" s="5"/>
      <c r="J1000" s="5"/>
    </row>
    <row r="1001" spans="1:11" x14ac:dyDescent="0.2">
      <c r="A1001" s="45" t="s">
        <v>3867</v>
      </c>
      <c r="B1001" s="45">
        <v>24</v>
      </c>
      <c r="C1001" s="45">
        <v>3</v>
      </c>
      <c r="D1001" s="53">
        <v>0.125</v>
      </c>
      <c r="E1001" s="45">
        <v>24</v>
      </c>
      <c r="F1001" s="45">
        <v>3</v>
      </c>
      <c r="G1001" s="53">
        <v>0.125</v>
      </c>
      <c r="H1001" s="5"/>
      <c r="J1001" s="5"/>
    </row>
    <row r="1002" spans="1:11" x14ac:dyDescent="0.2">
      <c r="A1002" s="45" t="s">
        <v>411</v>
      </c>
      <c r="B1002" s="45">
        <v>24</v>
      </c>
      <c r="C1002" s="45">
        <v>15</v>
      </c>
      <c r="D1002" s="53">
        <v>0.625</v>
      </c>
      <c r="E1002" s="45">
        <v>27</v>
      </c>
      <c r="F1002" s="45">
        <v>24</v>
      </c>
      <c r="G1002" s="53">
        <v>0.88900000000000001</v>
      </c>
      <c r="H1002" s="5"/>
      <c r="J1002" s="5"/>
    </row>
    <row r="1003" spans="1:11" x14ac:dyDescent="0.2">
      <c r="A1003" s="45" t="s">
        <v>878</v>
      </c>
      <c r="B1003" s="45">
        <v>23</v>
      </c>
      <c r="C1003" s="45">
        <v>19</v>
      </c>
      <c r="D1003" s="53">
        <v>0.82599999999999996</v>
      </c>
      <c r="E1003" s="45">
        <v>23</v>
      </c>
      <c r="F1003" s="45">
        <v>19</v>
      </c>
      <c r="G1003" s="53">
        <v>0.82599999999999996</v>
      </c>
      <c r="H1003" s="5"/>
      <c r="J1003" s="5"/>
    </row>
    <row r="1004" spans="1:11" x14ac:dyDescent="0.2">
      <c r="A1004" s="45" t="s">
        <v>3868</v>
      </c>
      <c r="B1004" s="45">
        <v>23</v>
      </c>
      <c r="C1004" s="45">
        <v>11</v>
      </c>
      <c r="D1004" s="53">
        <v>0.47799999999999998</v>
      </c>
      <c r="E1004" s="45">
        <v>23</v>
      </c>
      <c r="F1004" s="45">
        <v>11</v>
      </c>
      <c r="G1004" s="53">
        <v>0.47799999999999998</v>
      </c>
      <c r="H1004" s="5"/>
      <c r="J1004" s="5"/>
    </row>
    <row r="1005" spans="1:11" x14ac:dyDescent="0.2">
      <c r="A1005" s="16" t="s">
        <v>2523</v>
      </c>
      <c r="B1005" s="16">
        <v>23</v>
      </c>
      <c r="C1005" s="16">
        <v>10</v>
      </c>
      <c r="D1005" s="53">
        <v>0.435</v>
      </c>
      <c r="E1005" s="16">
        <v>23</v>
      </c>
      <c r="F1005" s="16">
        <v>10</v>
      </c>
      <c r="G1005" s="53">
        <v>0.435</v>
      </c>
      <c r="H1005" s="5"/>
      <c r="J1005" s="5"/>
    </row>
    <row r="1006" spans="1:11" x14ac:dyDescent="0.2">
      <c r="A1006" s="16" t="s">
        <v>3869</v>
      </c>
      <c r="B1006" s="16">
        <v>23</v>
      </c>
      <c r="C1006" s="16">
        <v>0</v>
      </c>
      <c r="D1006" s="16" t="s">
        <v>3340</v>
      </c>
      <c r="E1006" s="16">
        <v>23</v>
      </c>
      <c r="F1006" s="16">
        <v>0</v>
      </c>
      <c r="G1006" s="16" t="s">
        <v>3340</v>
      </c>
      <c r="H1006" s="5"/>
      <c r="J1006" s="5"/>
    </row>
    <row r="1007" spans="1:11" x14ac:dyDescent="0.2">
      <c r="A1007" s="16" t="s">
        <v>3870</v>
      </c>
      <c r="B1007" s="16">
        <v>23</v>
      </c>
      <c r="C1007" s="16">
        <v>7</v>
      </c>
      <c r="D1007" s="53">
        <v>0.30399999999999999</v>
      </c>
      <c r="E1007" s="16">
        <v>23</v>
      </c>
      <c r="F1007" s="16">
        <v>7</v>
      </c>
      <c r="G1007" s="53">
        <v>0.30399999999999999</v>
      </c>
      <c r="H1007" s="5"/>
      <c r="I1007" s="5"/>
      <c r="J1007" s="5"/>
      <c r="K1007" s="5"/>
    </row>
    <row r="1008" spans="1:11" x14ac:dyDescent="0.2">
      <c r="A1008" s="16" t="s">
        <v>1627</v>
      </c>
      <c r="B1008" s="16">
        <v>23</v>
      </c>
      <c r="C1008" s="16">
        <v>18</v>
      </c>
      <c r="D1008" s="53">
        <v>0.78300000000000003</v>
      </c>
      <c r="E1008" s="16">
        <v>29</v>
      </c>
      <c r="F1008" s="16">
        <v>19</v>
      </c>
      <c r="G1008" s="53">
        <v>0.65500000000000003</v>
      </c>
      <c r="H1008" s="5"/>
      <c r="I1008" s="5"/>
      <c r="J1008" s="5"/>
      <c r="K1008" s="5"/>
    </row>
    <row r="1009" spans="1:11" x14ac:dyDescent="0.2">
      <c r="A1009" s="16" t="s">
        <v>3871</v>
      </c>
      <c r="B1009" s="16">
        <v>23</v>
      </c>
      <c r="C1009" s="16">
        <v>0</v>
      </c>
      <c r="D1009" s="16" t="s">
        <v>3340</v>
      </c>
      <c r="E1009" s="16">
        <v>23</v>
      </c>
      <c r="F1009" s="16">
        <v>0</v>
      </c>
      <c r="G1009" s="16" t="s">
        <v>3340</v>
      </c>
      <c r="H1009" s="5"/>
      <c r="I1009" s="5"/>
      <c r="J1009" s="5"/>
      <c r="K1009" s="5"/>
    </row>
    <row r="1010" spans="1:11" x14ac:dyDescent="0.2">
      <c r="A1010" s="16" t="s">
        <v>3872</v>
      </c>
      <c r="B1010" s="16">
        <v>23</v>
      </c>
      <c r="C1010" s="16">
        <v>8</v>
      </c>
      <c r="D1010" s="53">
        <v>0.34799999999999998</v>
      </c>
      <c r="E1010" s="16">
        <v>27</v>
      </c>
      <c r="F1010" s="16">
        <v>10</v>
      </c>
      <c r="G1010" s="53">
        <v>0.37</v>
      </c>
      <c r="H1010" s="5"/>
      <c r="I1010" s="5"/>
      <c r="J1010" s="5"/>
      <c r="K1010" s="5"/>
    </row>
    <row r="1011" spans="1:11" x14ac:dyDescent="0.2">
      <c r="A1011" s="16" t="s">
        <v>1020</v>
      </c>
      <c r="B1011" s="16">
        <v>23</v>
      </c>
      <c r="C1011" s="16">
        <v>15</v>
      </c>
      <c r="D1011" s="53">
        <v>0.65200000000000002</v>
      </c>
      <c r="E1011" s="16">
        <v>24</v>
      </c>
      <c r="F1011" s="16">
        <v>16</v>
      </c>
      <c r="G1011" s="53">
        <v>0.66700000000000004</v>
      </c>
      <c r="H1011" s="5"/>
      <c r="I1011" s="5"/>
      <c r="J1011" s="5"/>
      <c r="K1011" s="5"/>
    </row>
    <row r="1012" spans="1:11" x14ac:dyDescent="0.2">
      <c r="A1012" s="16" t="s">
        <v>1662</v>
      </c>
      <c r="B1012" s="16">
        <v>23</v>
      </c>
      <c r="C1012" s="16">
        <v>21</v>
      </c>
      <c r="D1012" s="53">
        <v>0.91300000000000003</v>
      </c>
      <c r="E1012" s="16">
        <v>25</v>
      </c>
      <c r="F1012" s="16">
        <v>21</v>
      </c>
      <c r="G1012" s="53">
        <v>0.84</v>
      </c>
      <c r="H1012" s="5"/>
      <c r="I1012" s="5"/>
      <c r="J1012" s="5"/>
      <c r="K1012" s="5"/>
    </row>
    <row r="1013" spans="1:11" x14ac:dyDescent="0.2">
      <c r="A1013" s="16" t="s">
        <v>3873</v>
      </c>
      <c r="B1013" s="16">
        <v>23</v>
      </c>
      <c r="C1013" s="16">
        <v>30</v>
      </c>
      <c r="D1013" s="53">
        <v>1.304</v>
      </c>
      <c r="E1013" s="16">
        <v>23</v>
      </c>
      <c r="F1013" s="16">
        <v>30</v>
      </c>
      <c r="G1013" s="53">
        <v>1.304</v>
      </c>
      <c r="H1013" s="5"/>
      <c r="I1013" s="5"/>
      <c r="J1013" s="5"/>
      <c r="K1013" s="5"/>
    </row>
    <row r="1014" spans="1:11" x14ac:dyDescent="0.2">
      <c r="A1014" s="16" t="s">
        <v>3874</v>
      </c>
      <c r="B1014" s="16">
        <v>23</v>
      </c>
      <c r="C1014" s="16">
        <v>10</v>
      </c>
      <c r="D1014" s="53">
        <v>0.435</v>
      </c>
      <c r="E1014" s="16">
        <v>39</v>
      </c>
      <c r="F1014" s="16">
        <v>10</v>
      </c>
      <c r="G1014" s="53">
        <v>0.25600000000000001</v>
      </c>
      <c r="H1014" s="5"/>
      <c r="I1014" s="5"/>
      <c r="J1014" s="5"/>
      <c r="K1014" s="5"/>
    </row>
    <row r="1015" spans="1:11" x14ac:dyDescent="0.2">
      <c r="A1015" s="16" t="s">
        <v>3875</v>
      </c>
      <c r="B1015" s="16">
        <v>23</v>
      </c>
      <c r="C1015" s="16">
        <v>16</v>
      </c>
      <c r="D1015" s="53">
        <v>0.69599999999999995</v>
      </c>
      <c r="E1015" s="16">
        <v>23</v>
      </c>
      <c r="F1015" s="16">
        <v>16</v>
      </c>
      <c r="G1015" s="53">
        <v>0.69599999999999995</v>
      </c>
      <c r="H1015" s="5"/>
      <c r="I1015" s="5"/>
      <c r="J1015" s="5"/>
      <c r="K1015" s="5"/>
    </row>
    <row r="1016" spans="1:11" x14ac:dyDescent="0.2">
      <c r="A1016" s="16" t="s">
        <v>3876</v>
      </c>
      <c r="B1016" s="16">
        <v>23</v>
      </c>
      <c r="C1016" s="16">
        <v>4</v>
      </c>
      <c r="D1016" s="53">
        <v>0.17399999999999999</v>
      </c>
      <c r="E1016" s="16">
        <v>23</v>
      </c>
      <c r="F1016" s="16">
        <v>4</v>
      </c>
      <c r="G1016" s="53">
        <v>0.17399999999999999</v>
      </c>
      <c r="H1016" s="5"/>
      <c r="I1016" s="5"/>
      <c r="J1016" s="5"/>
      <c r="K1016" s="5"/>
    </row>
    <row r="1017" spans="1:11" x14ac:dyDescent="0.2">
      <c r="A1017" s="34" t="s">
        <v>3877</v>
      </c>
      <c r="B1017" s="16">
        <v>23</v>
      </c>
      <c r="C1017" s="16">
        <v>17</v>
      </c>
      <c r="D1017" s="53">
        <v>0.73899999999999999</v>
      </c>
      <c r="E1017" s="16">
        <v>23</v>
      </c>
      <c r="F1017" s="16">
        <v>17</v>
      </c>
      <c r="G1017" s="53">
        <v>0.73899999999999999</v>
      </c>
      <c r="H1017" s="5"/>
      <c r="I1017" s="5"/>
      <c r="J1017" s="5"/>
      <c r="K1017" s="5"/>
    </row>
    <row r="1018" spans="1:11" x14ac:dyDescent="0.2">
      <c r="A1018" s="16" t="s">
        <v>3878</v>
      </c>
      <c r="B1018" s="16">
        <v>23</v>
      </c>
      <c r="C1018" s="16">
        <v>5</v>
      </c>
      <c r="D1018" s="53">
        <v>0.217</v>
      </c>
      <c r="E1018" s="16">
        <v>33</v>
      </c>
      <c r="F1018" s="16">
        <v>5</v>
      </c>
      <c r="G1018" s="53">
        <v>0.152</v>
      </c>
      <c r="H1018" s="5"/>
      <c r="I1018" s="5"/>
      <c r="J1018" s="5"/>
      <c r="K1018" s="5"/>
    </row>
    <row r="1019" spans="1:11" x14ac:dyDescent="0.2">
      <c r="A1019" s="16" t="s">
        <v>3038</v>
      </c>
      <c r="B1019" s="16">
        <v>23</v>
      </c>
      <c r="C1019" s="16">
        <v>0</v>
      </c>
      <c r="D1019" s="16" t="s">
        <v>3340</v>
      </c>
      <c r="E1019" s="16">
        <v>328</v>
      </c>
      <c r="F1019" s="16">
        <v>0</v>
      </c>
      <c r="G1019" s="16" t="s">
        <v>3340</v>
      </c>
      <c r="H1019" s="5"/>
      <c r="I1019" s="5"/>
      <c r="J1019" s="5"/>
      <c r="K1019" s="5"/>
    </row>
    <row r="1020" spans="1:11" x14ac:dyDescent="0.2">
      <c r="A1020" s="16" t="s">
        <v>3879</v>
      </c>
      <c r="B1020" s="16">
        <v>23</v>
      </c>
      <c r="C1020" s="16">
        <v>16</v>
      </c>
      <c r="D1020" s="53">
        <v>0.69599999999999995</v>
      </c>
      <c r="E1020" s="16">
        <v>23</v>
      </c>
      <c r="F1020" s="16">
        <v>16</v>
      </c>
      <c r="G1020" s="53">
        <v>0.69599999999999995</v>
      </c>
      <c r="H1020" s="5"/>
      <c r="I1020" s="5"/>
      <c r="J1020" s="5"/>
      <c r="K1020" s="5"/>
    </row>
    <row r="1021" spans="1:11" x14ac:dyDescent="0.2">
      <c r="A1021" s="16" t="s">
        <v>437</v>
      </c>
      <c r="B1021" s="16">
        <v>23</v>
      </c>
      <c r="C1021" s="16">
        <v>10</v>
      </c>
      <c r="D1021" s="53">
        <v>0.435</v>
      </c>
      <c r="E1021" s="16">
        <v>89</v>
      </c>
      <c r="F1021" s="16">
        <v>20</v>
      </c>
      <c r="G1021" s="53">
        <v>0.22500000000000001</v>
      </c>
      <c r="H1021" s="5"/>
      <c r="I1021" s="5"/>
      <c r="J1021" s="5"/>
      <c r="K1021" s="5"/>
    </row>
    <row r="1022" spans="1:11" x14ac:dyDescent="0.2">
      <c r="A1022" s="16" t="s">
        <v>930</v>
      </c>
      <c r="B1022" s="16">
        <v>23</v>
      </c>
      <c r="C1022" s="16">
        <v>6</v>
      </c>
      <c r="D1022" s="53">
        <v>0.26100000000000001</v>
      </c>
      <c r="E1022" s="16">
        <v>71</v>
      </c>
      <c r="F1022" s="16">
        <v>6</v>
      </c>
      <c r="G1022" s="53">
        <v>8.5000000000000006E-2</v>
      </c>
      <c r="H1022" s="5"/>
      <c r="I1022" s="5"/>
      <c r="J1022" s="5"/>
      <c r="K1022" s="5"/>
    </row>
    <row r="1023" spans="1:11" x14ac:dyDescent="0.2">
      <c r="A1023" s="16" t="s">
        <v>3880</v>
      </c>
      <c r="B1023" s="16">
        <v>23</v>
      </c>
      <c r="C1023" s="16">
        <v>10</v>
      </c>
      <c r="D1023" s="53">
        <v>0.435</v>
      </c>
      <c r="E1023" s="16">
        <v>23</v>
      </c>
      <c r="F1023" s="16">
        <v>10</v>
      </c>
      <c r="G1023" s="53">
        <v>0.435</v>
      </c>
      <c r="H1023" s="5"/>
      <c r="I1023" s="5"/>
      <c r="J1023" s="5"/>
      <c r="K1023" s="5"/>
    </row>
    <row r="1024" spans="1:11" x14ac:dyDescent="0.2">
      <c r="A1024" s="16" t="s">
        <v>587</v>
      </c>
      <c r="B1024" s="16">
        <v>23</v>
      </c>
      <c r="C1024" s="16">
        <v>31</v>
      </c>
      <c r="D1024" s="53">
        <v>1.3480000000000001</v>
      </c>
      <c r="E1024" s="16">
        <v>27</v>
      </c>
      <c r="F1024" s="16">
        <v>35</v>
      </c>
      <c r="G1024" s="53">
        <v>1.296</v>
      </c>
      <c r="H1024" s="5"/>
      <c r="I1024" s="5"/>
      <c r="J1024" s="5"/>
      <c r="K1024" s="5"/>
    </row>
    <row r="1025" spans="1:11" x14ac:dyDescent="0.2">
      <c r="A1025" s="16" t="s">
        <v>3881</v>
      </c>
      <c r="B1025" s="16">
        <v>23</v>
      </c>
      <c r="C1025" s="16">
        <v>34</v>
      </c>
      <c r="D1025" s="53">
        <v>1.478</v>
      </c>
      <c r="E1025" s="16">
        <v>23</v>
      </c>
      <c r="F1025" s="16">
        <v>34</v>
      </c>
      <c r="G1025" s="53">
        <v>1.478</v>
      </c>
      <c r="H1025" s="5"/>
      <c r="I1025" s="5"/>
      <c r="J1025" s="5"/>
      <c r="K1025" s="5"/>
    </row>
    <row r="1026" spans="1:11" x14ac:dyDescent="0.2">
      <c r="A1026" s="16" t="s">
        <v>2514</v>
      </c>
      <c r="B1026" s="16">
        <v>23</v>
      </c>
      <c r="C1026" s="16">
        <v>0</v>
      </c>
      <c r="D1026" s="16" t="s">
        <v>3340</v>
      </c>
      <c r="E1026" s="16">
        <v>343</v>
      </c>
      <c r="F1026" s="16">
        <v>0</v>
      </c>
      <c r="G1026" s="16" t="s">
        <v>3340</v>
      </c>
      <c r="H1026" s="5"/>
      <c r="I1026" s="5"/>
      <c r="J1026" s="5"/>
      <c r="K1026" s="5"/>
    </row>
    <row r="1027" spans="1:11" x14ac:dyDescent="0.2">
      <c r="A1027" s="16" t="s">
        <v>555</v>
      </c>
      <c r="B1027" s="16">
        <v>23</v>
      </c>
      <c r="C1027" s="16">
        <v>11</v>
      </c>
      <c r="D1027" s="53">
        <v>0.47799999999999998</v>
      </c>
      <c r="E1027" s="16">
        <v>25</v>
      </c>
      <c r="F1027" s="16">
        <v>27</v>
      </c>
      <c r="G1027" s="53">
        <v>1.08</v>
      </c>
      <c r="H1027" s="5"/>
      <c r="I1027" s="5"/>
      <c r="J1027" s="5"/>
      <c r="K1027" s="5"/>
    </row>
    <row r="1028" spans="1:11" x14ac:dyDescent="0.2">
      <c r="A1028" s="16" t="s">
        <v>1717</v>
      </c>
      <c r="B1028" s="16">
        <v>23</v>
      </c>
      <c r="C1028" s="16">
        <v>2</v>
      </c>
      <c r="D1028" s="53">
        <v>8.6999999999999994E-2</v>
      </c>
      <c r="E1028" s="16">
        <v>27</v>
      </c>
      <c r="F1028" s="16">
        <v>2</v>
      </c>
      <c r="G1028" s="53">
        <v>7.3999999999999996E-2</v>
      </c>
      <c r="H1028" s="5"/>
      <c r="I1028" s="5"/>
      <c r="J1028" s="5"/>
      <c r="K1028" s="5"/>
    </row>
    <row r="1029" spans="1:11" x14ac:dyDescent="0.2">
      <c r="A1029" s="16" t="s">
        <v>3882</v>
      </c>
      <c r="B1029" s="16">
        <v>23</v>
      </c>
      <c r="C1029" s="16">
        <v>3</v>
      </c>
      <c r="D1029" s="53">
        <v>0.13</v>
      </c>
      <c r="E1029" s="16">
        <v>23</v>
      </c>
      <c r="F1029" s="16">
        <v>3</v>
      </c>
      <c r="G1029" s="53">
        <v>0.13</v>
      </c>
      <c r="H1029" s="5"/>
      <c r="I1029" s="5"/>
      <c r="J1029" s="5"/>
      <c r="K1029" s="5"/>
    </row>
    <row r="1030" spans="1:11" x14ac:dyDescent="0.2">
      <c r="A1030" s="16" t="s">
        <v>3883</v>
      </c>
      <c r="B1030" s="16">
        <v>23</v>
      </c>
      <c r="C1030" s="16">
        <v>12</v>
      </c>
      <c r="D1030" s="53">
        <v>0.52200000000000002</v>
      </c>
      <c r="E1030" s="16">
        <v>106</v>
      </c>
      <c r="F1030" s="16">
        <v>34</v>
      </c>
      <c r="G1030" s="53">
        <v>0.32100000000000001</v>
      </c>
      <c r="H1030" s="5"/>
      <c r="I1030" s="5"/>
      <c r="J1030" s="5"/>
      <c r="K1030" s="5"/>
    </row>
    <row r="1031" spans="1:11" x14ac:dyDescent="0.2">
      <c r="A1031" s="16" t="s">
        <v>3884</v>
      </c>
      <c r="B1031" s="16">
        <v>23</v>
      </c>
      <c r="C1031" s="16">
        <v>0</v>
      </c>
      <c r="D1031" s="16" t="s">
        <v>3340</v>
      </c>
      <c r="E1031" s="16">
        <v>111</v>
      </c>
      <c r="F1031" s="16">
        <v>0</v>
      </c>
      <c r="G1031" s="16" t="s">
        <v>3340</v>
      </c>
      <c r="H1031" s="5"/>
      <c r="I1031" s="5"/>
      <c r="J1031" s="5"/>
      <c r="K1031" s="5"/>
    </row>
    <row r="1032" spans="1:11" x14ac:dyDescent="0.2">
      <c r="A1032" s="16" t="s">
        <v>3885</v>
      </c>
      <c r="B1032" s="16">
        <v>23</v>
      </c>
      <c r="C1032" s="16">
        <v>18</v>
      </c>
      <c r="D1032" s="53">
        <v>0.78300000000000003</v>
      </c>
      <c r="E1032" s="16">
        <v>23</v>
      </c>
      <c r="F1032" s="16">
        <v>18</v>
      </c>
      <c r="G1032" s="53">
        <v>0.78300000000000003</v>
      </c>
      <c r="H1032" s="5"/>
      <c r="I1032" s="5"/>
      <c r="J1032" s="5"/>
      <c r="K1032" s="5"/>
    </row>
    <row r="1033" spans="1:11" x14ac:dyDescent="0.2">
      <c r="A1033" s="16" t="s">
        <v>3886</v>
      </c>
      <c r="B1033" s="16">
        <v>23</v>
      </c>
      <c r="C1033" s="16">
        <v>14</v>
      </c>
      <c r="D1033" s="53">
        <v>0.60899999999999999</v>
      </c>
      <c r="E1033" s="16">
        <v>23</v>
      </c>
      <c r="F1033" s="16">
        <v>14</v>
      </c>
      <c r="G1033" s="53">
        <v>0.60899999999999999</v>
      </c>
      <c r="H1033" s="5"/>
      <c r="I1033" s="5"/>
      <c r="J1033" s="5"/>
      <c r="K1033" s="5"/>
    </row>
    <row r="1034" spans="1:11" x14ac:dyDescent="0.2">
      <c r="A1034" s="16" t="s">
        <v>3887</v>
      </c>
      <c r="B1034" s="16">
        <v>23</v>
      </c>
      <c r="C1034" s="16">
        <v>18</v>
      </c>
      <c r="D1034" s="53">
        <v>0.78300000000000003</v>
      </c>
      <c r="E1034" s="16">
        <v>23</v>
      </c>
      <c r="F1034" s="16">
        <v>18</v>
      </c>
      <c r="G1034" s="53">
        <v>0.78300000000000003</v>
      </c>
      <c r="H1034" s="5"/>
      <c r="I1034" s="5"/>
      <c r="J1034" s="5"/>
      <c r="K1034" s="5"/>
    </row>
    <row r="1035" spans="1:11" x14ac:dyDescent="0.2">
      <c r="A1035" s="16" t="s">
        <v>926</v>
      </c>
      <c r="B1035" s="16">
        <v>23</v>
      </c>
      <c r="C1035" s="16">
        <v>17</v>
      </c>
      <c r="D1035" s="53">
        <v>0.73899999999999999</v>
      </c>
      <c r="E1035" s="16">
        <v>27</v>
      </c>
      <c r="F1035" s="16">
        <v>21</v>
      </c>
      <c r="G1035" s="53">
        <v>0.77800000000000002</v>
      </c>
      <c r="H1035" s="5"/>
      <c r="I1035" s="5"/>
      <c r="J1035" s="5"/>
      <c r="K1035" s="5"/>
    </row>
    <row r="1036" spans="1:11" x14ac:dyDescent="0.2">
      <c r="A1036" s="16" t="s">
        <v>1501</v>
      </c>
      <c r="B1036" s="16">
        <v>23</v>
      </c>
      <c r="C1036" s="16">
        <v>21</v>
      </c>
      <c r="D1036" s="53">
        <v>0.91300000000000003</v>
      </c>
      <c r="E1036" s="16">
        <v>24</v>
      </c>
      <c r="F1036" s="16">
        <v>25</v>
      </c>
      <c r="G1036" s="53">
        <v>1.042</v>
      </c>
      <c r="H1036" s="5"/>
      <c r="I1036" s="5"/>
      <c r="J1036" s="5"/>
      <c r="K1036" s="5"/>
    </row>
    <row r="1037" spans="1:11" x14ac:dyDescent="0.2">
      <c r="A1037" s="16" t="s">
        <v>1067</v>
      </c>
      <c r="B1037" s="16">
        <v>23</v>
      </c>
      <c r="C1037" s="16">
        <v>18</v>
      </c>
      <c r="D1037" s="53">
        <v>0.78300000000000003</v>
      </c>
      <c r="E1037" s="16">
        <v>24</v>
      </c>
      <c r="F1037" s="16">
        <v>18</v>
      </c>
      <c r="G1037" s="53">
        <v>0.75</v>
      </c>
      <c r="H1037" s="5"/>
      <c r="I1037" s="5"/>
      <c r="J1037" s="5"/>
      <c r="K1037" s="5"/>
    </row>
    <row r="1038" spans="1:11" x14ac:dyDescent="0.2">
      <c r="A1038" s="16" t="s">
        <v>977</v>
      </c>
      <c r="B1038" s="16">
        <v>23</v>
      </c>
      <c r="C1038" s="16">
        <v>5</v>
      </c>
      <c r="D1038" s="53">
        <v>0.217</v>
      </c>
      <c r="E1038" s="16">
        <v>51</v>
      </c>
      <c r="F1038" s="16">
        <v>5</v>
      </c>
      <c r="G1038" s="53">
        <v>9.8000000000000004E-2</v>
      </c>
      <c r="H1038" s="5"/>
      <c r="I1038" s="5"/>
      <c r="J1038" s="5"/>
      <c r="K1038" s="5"/>
    </row>
    <row r="1039" spans="1:11" x14ac:dyDescent="0.2">
      <c r="A1039" s="16" t="s">
        <v>1520</v>
      </c>
      <c r="B1039" s="16">
        <v>23</v>
      </c>
      <c r="C1039" s="16">
        <v>9</v>
      </c>
      <c r="D1039" s="53">
        <v>0.39100000000000001</v>
      </c>
      <c r="E1039" s="16">
        <v>53</v>
      </c>
      <c r="F1039" s="16">
        <v>9</v>
      </c>
      <c r="G1039" s="53">
        <v>0.17</v>
      </c>
      <c r="H1039" s="5"/>
      <c r="I1039" s="5"/>
      <c r="J1039" s="5"/>
      <c r="K1039" s="5"/>
    </row>
    <row r="1040" spans="1:11" x14ac:dyDescent="0.2">
      <c r="A1040" s="16" t="s">
        <v>3888</v>
      </c>
      <c r="B1040" s="16">
        <v>23</v>
      </c>
      <c r="C1040" s="16">
        <v>0</v>
      </c>
      <c r="D1040" s="16" t="s">
        <v>3340</v>
      </c>
      <c r="E1040" s="16">
        <v>236</v>
      </c>
      <c r="F1040" s="16">
        <v>0</v>
      </c>
      <c r="G1040" s="16" t="s">
        <v>3340</v>
      </c>
      <c r="H1040" s="5"/>
      <c r="I1040" s="5"/>
      <c r="J1040" s="5"/>
      <c r="K1040" s="5"/>
    </row>
    <row r="1041" spans="1:11" x14ac:dyDescent="0.2">
      <c r="A1041" s="16" t="s">
        <v>747</v>
      </c>
      <c r="B1041" s="16">
        <v>23</v>
      </c>
      <c r="C1041" s="16">
        <v>2</v>
      </c>
      <c r="D1041" s="53">
        <v>8.6999999999999994E-2</v>
      </c>
      <c r="E1041" s="16">
        <v>38</v>
      </c>
      <c r="F1041" s="16">
        <v>2</v>
      </c>
      <c r="G1041" s="53">
        <v>5.2999999999999999E-2</v>
      </c>
      <c r="H1041" s="5"/>
      <c r="I1041" s="5"/>
      <c r="J1041" s="5"/>
      <c r="K1041" s="5"/>
    </row>
    <row r="1042" spans="1:11" x14ac:dyDescent="0.2">
      <c r="A1042" s="16" t="s">
        <v>3185</v>
      </c>
      <c r="B1042" s="16">
        <v>23</v>
      </c>
      <c r="C1042" s="16">
        <v>7</v>
      </c>
      <c r="D1042" s="53">
        <v>0.30399999999999999</v>
      </c>
      <c r="E1042" s="16">
        <v>86</v>
      </c>
      <c r="F1042" s="16">
        <v>7</v>
      </c>
      <c r="G1042" s="53">
        <v>8.1000000000000003E-2</v>
      </c>
      <c r="H1042" s="5"/>
      <c r="I1042" s="5"/>
      <c r="J1042" s="5"/>
      <c r="K1042" s="5"/>
    </row>
    <row r="1043" spans="1:11" x14ac:dyDescent="0.2">
      <c r="A1043" s="16" t="s">
        <v>2947</v>
      </c>
      <c r="B1043" s="16">
        <v>23</v>
      </c>
      <c r="C1043" s="16">
        <v>1</v>
      </c>
      <c r="D1043" s="53">
        <v>4.2999999999999997E-2</v>
      </c>
      <c r="E1043" s="16">
        <v>27</v>
      </c>
      <c r="F1043" s="16">
        <v>1</v>
      </c>
      <c r="G1043" s="53">
        <v>3.6999999999999998E-2</v>
      </c>
      <c r="H1043" s="5"/>
      <c r="I1043" s="5"/>
      <c r="J1043" s="5"/>
      <c r="K1043" s="5"/>
    </row>
    <row r="1044" spans="1:11" x14ac:dyDescent="0.2">
      <c r="A1044" s="16" t="s">
        <v>1368</v>
      </c>
      <c r="B1044" s="16">
        <v>23</v>
      </c>
      <c r="C1044" s="16">
        <v>12</v>
      </c>
      <c r="D1044" s="53">
        <v>0.52200000000000002</v>
      </c>
      <c r="E1044" s="16">
        <v>24</v>
      </c>
      <c r="F1044" s="16">
        <v>13</v>
      </c>
      <c r="G1044" s="53">
        <v>0.54200000000000004</v>
      </c>
      <c r="H1044" s="5"/>
      <c r="I1044" s="5"/>
      <c r="J1044" s="5"/>
      <c r="K1044" s="5"/>
    </row>
    <row r="1045" spans="1:11" x14ac:dyDescent="0.2">
      <c r="A1045" s="16" t="s">
        <v>2939</v>
      </c>
      <c r="B1045" s="16">
        <v>23</v>
      </c>
      <c r="C1045" s="16">
        <v>8</v>
      </c>
      <c r="D1045" s="53">
        <v>0.34799999999999998</v>
      </c>
      <c r="E1045" s="16">
        <v>97</v>
      </c>
      <c r="F1045" s="16">
        <v>15</v>
      </c>
      <c r="G1045" s="53">
        <v>0.155</v>
      </c>
      <c r="H1045" s="5"/>
      <c r="I1045" s="5"/>
      <c r="J1045" s="5"/>
      <c r="K1045" s="5"/>
    </row>
    <row r="1046" spans="1:11" x14ac:dyDescent="0.2">
      <c r="A1046" s="16" t="s">
        <v>3889</v>
      </c>
      <c r="B1046" s="16">
        <v>23</v>
      </c>
      <c r="C1046" s="16">
        <v>20</v>
      </c>
      <c r="D1046" s="53">
        <v>0.87</v>
      </c>
      <c r="E1046" s="16">
        <v>23</v>
      </c>
      <c r="F1046" s="16">
        <v>20</v>
      </c>
      <c r="G1046" s="53">
        <v>0.87</v>
      </c>
      <c r="H1046" s="5"/>
      <c r="I1046" s="5"/>
      <c r="J1046" s="5"/>
      <c r="K1046" s="5"/>
    </row>
    <row r="1047" spans="1:11" x14ac:dyDescent="0.2">
      <c r="A1047" s="16" t="s">
        <v>3890</v>
      </c>
      <c r="B1047" s="16">
        <v>23</v>
      </c>
      <c r="C1047" s="16">
        <v>132</v>
      </c>
      <c r="D1047" s="53">
        <v>5.7389999999999999</v>
      </c>
      <c r="E1047" s="16">
        <v>23</v>
      </c>
      <c r="F1047" s="16">
        <v>132</v>
      </c>
      <c r="G1047" s="53">
        <v>5.7389999999999999</v>
      </c>
      <c r="H1047" s="5"/>
      <c r="I1047" s="5"/>
      <c r="J1047" s="5"/>
      <c r="K1047" s="5"/>
    </row>
    <row r="1048" spans="1:11" x14ac:dyDescent="0.2">
      <c r="A1048" s="16" t="s">
        <v>3891</v>
      </c>
      <c r="B1048" s="16">
        <v>23</v>
      </c>
      <c r="C1048" s="16">
        <v>10</v>
      </c>
      <c r="D1048" s="53">
        <v>0.435</v>
      </c>
      <c r="E1048" s="16">
        <v>40</v>
      </c>
      <c r="F1048" s="16">
        <v>10</v>
      </c>
      <c r="G1048" s="53">
        <v>0.25</v>
      </c>
      <c r="H1048" s="5"/>
      <c r="I1048" s="5"/>
      <c r="J1048" s="5"/>
      <c r="K1048" s="5"/>
    </row>
    <row r="1049" spans="1:11" x14ac:dyDescent="0.2">
      <c r="A1049" s="16" t="s">
        <v>1251</v>
      </c>
      <c r="B1049" s="16">
        <v>23</v>
      </c>
      <c r="C1049" s="16">
        <v>25</v>
      </c>
      <c r="D1049" s="53">
        <v>1.087</v>
      </c>
      <c r="E1049" s="16">
        <v>23</v>
      </c>
      <c r="F1049" s="16">
        <v>25</v>
      </c>
      <c r="G1049" s="53">
        <v>1.087</v>
      </c>
      <c r="H1049" s="5"/>
      <c r="I1049" s="5"/>
      <c r="J1049" s="5"/>
      <c r="K1049" s="5"/>
    </row>
    <row r="1050" spans="1:11" x14ac:dyDescent="0.2">
      <c r="A1050" s="16" t="s">
        <v>3892</v>
      </c>
      <c r="B1050" s="16">
        <v>23</v>
      </c>
      <c r="C1050" s="16">
        <v>27</v>
      </c>
      <c r="D1050" s="53">
        <v>1.1739999999999999</v>
      </c>
      <c r="E1050" s="16">
        <v>25</v>
      </c>
      <c r="F1050" s="16">
        <v>29</v>
      </c>
      <c r="G1050" s="53">
        <v>1.1599999999999999</v>
      </c>
      <c r="H1050" s="5"/>
      <c r="I1050" s="5"/>
      <c r="J1050" s="5"/>
      <c r="K1050" s="5"/>
    </row>
    <row r="1051" spans="1:11" x14ac:dyDescent="0.2">
      <c r="A1051" s="16" t="s">
        <v>3017</v>
      </c>
      <c r="B1051" s="16">
        <v>23</v>
      </c>
      <c r="C1051" s="16">
        <v>24</v>
      </c>
      <c r="D1051" s="53">
        <v>1.0429999999999999</v>
      </c>
      <c r="E1051" s="16">
        <v>31</v>
      </c>
      <c r="F1051" s="16">
        <v>24</v>
      </c>
      <c r="G1051" s="53">
        <v>0.77400000000000002</v>
      </c>
      <c r="H1051" s="5"/>
      <c r="I1051" s="5"/>
      <c r="J1051" s="5"/>
      <c r="K1051" s="5"/>
    </row>
    <row r="1052" spans="1:11" x14ac:dyDescent="0.2">
      <c r="A1052" s="16" t="s">
        <v>1132</v>
      </c>
      <c r="B1052" s="16">
        <v>23</v>
      </c>
      <c r="C1052" s="16">
        <v>14</v>
      </c>
      <c r="D1052" s="53">
        <v>0.60899999999999999</v>
      </c>
      <c r="E1052" s="16">
        <v>26</v>
      </c>
      <c r="F1052" s="16">
        <v>15</v>
      </c>
      <c r="G1052" s="53">
        <v>0.57699999999999996</v>
      </c>
      <c r="H1052" s="5"/>
      <c r="I1052" s="5"/>
      <c r="J1052" s="5"/>
      <c r="K1052" s="5"/>
    </row>
    <row r="1053" spans="1:11" x14ac:dyDescent="0.2">
      <c r="A1053" s="16" t="s">
        <v>3893</v>
      </c>
      <c r="B1053" s="16">
        <v>23</v>
      </c>
      <c r="C1053" s="16">
        <v>7</v>
      </c>
      <c r="D1053" s="53">
        <v>0.30399999999999999</v>
      </c>
      <c r="E1053" s="16">
        <v>25</v>
      </c>
      <c r="F1053" s="16">
        <v>7</v>
      </c>
      <c r="G1053" s="53">
        <v>0.28000000000000003</v>
      </c>
      <c r="H1053" s="5"/>
      <c r="I1053" s="5"/>
      <c r="J1053" s="5"/>
      <c r="K1053" s="5"/>
    </row>
    <row r="1054" spans="1:11" x14ac:dyDescent="0.2">
      <c r="A1054" s="16" t="s">
        <v>657</v>
      </c>
      <c r="B1054" s="16">
        <v>23</v>
      </c>
      <c r="C1054" s="16">
        <v>28</v>
      </c>
      <c r="D1054" s="53">
        <v>1.2170000000000001</v>
      </c>
      <c r="E1054" s="16">
        <v>23</v>
      </c>
      <c r="F1054" s="16">
        <v>28</v>
      </c>
      <c r="G1054" s="53">
        <v>1.2170000000000001</v>
      </c>
      <c r="H1054" s="5"/>
      <c r="I1054" s="5"/>
      <c r="J1054" s="5"/>
      <c r="K1054" s="5"/>
    </row>
    <row r="1055" spans="1:11" x14ac:dyDescent="0.2">
      <c r="A1055" s="16" t="s">
        <v>3894</v>
      </c>
      <c r="B1055" s="16">
        <v>22</v>
      </c>
      <c r="C1055" s="16">
        <v>22</v>
      </c>
      <c r="D1055" s="53">
        <v>1</v>
      </c>
      <c r="E1055" s="16">
        <v>22</v>
      </c>
      <c r="F1055" s="16">
        <v>22</v>
      </c>
      <c r="G1055" s="53">
        <v>1</v>
      </c>
      <c r="H1055" s="5"/>
      <c r="I1055" s="5"/>
      <c r="J1055" s="5"/>
      <c r="K1055" s="5"/>
    </row>
    <row r="1056" spans="1:11" x14ac:dyDescent="0.2">
      <c r="A1056" s="16" t="s">
        <v>3409</v>
      </c>
      <c r="B1056" s="16">
        <v>22</v>
      </c>
      <c r="C1056" s="16">
        <v>0</v>
      </c>
      <c r="D1056" s="16" t="s">
        <v>3340</v>
      </c>
      <c r="E1056" s="16">
        <v>222</v>
      </c>
      <c r="F1056" s="16">
        <v>0</v>
      </c>
      <c r="G1056" s="16" t="s">
        <v>3340</v>
      </c>
      <c r="H1056" s="5"/>
      <c r="I1056" s="5"/>
      <c r="J1056" s="5"/>
      <c r="K1056" s="5"/>
    </row>
    <row r="1057" spans="1:11" x14ac:dyDescent="0.2">
      <c r="A1057" s="16" t="s">
        <v>3895</v>
      </c>
      <c r="B1057" s="16">
        <v>22</v>
      </c>
      <c r="C1057" s="16">
        <v>1</v>
      </c>
      <c r="D1057" s="53">
        <v>4.4999999999999998E-2</v>
      </c>
      <c r="E1057" s="16">
        <v>22</v>
      </c>
      <c r="F1057" s="16">
        <v>1</v>
      </c>
      <c r="G1057" s="53">
        <v>4.4999999999999998E-2</v>
      </c>
      <c r="H1057" s="5"/>
      <c r="I1057" s="5"/>
      <c r="J1057" s="5"/>
      <c r="K1057" s="5"/>
    </row>
    <row r="1058" spans="1:11" x14ac:dyDescent="0.2">
      <c r="A1058" s="16" t="s">
        <v>580</v>
      </c>
      <c r="B1058" s="16">
        <v>22</v>
      </c>
      <c r="C1058" s="16">
        <v>9</v>
      </c>
      <c r="D1058" s="53">
        <v>0.40899999999999997</v>
      </c>
      <c r="E1058" s="16">
        <v>50</v>
      </c>
      <c r="F1058" s="16">
        <v>9</v>
      </c>
      <c r="G1058" s="53">
        <v>0.18</v>
      </c>
      <c r="H1058" s="5"/>
      <c r="I1058" s="5"/>
      <c r="J1058" s="5"/>
      <c r="K1058" s="5"/>
    </row>
    <row r="1059" spans="1:11" x14ac:dyDescent="0.2">
      <c r="A1059" s="16" t="s">
        <v>3223</v>
      </c>
      <c r="B1059" s="16">
        <v>22</v>
      </c>
      <c r="C1059" s="16">
        <v>2</v>
      </c>
      <c r="D1059" s="53">
        <v>9.0999999999999998E-2</v>
      </c>
      <c r="E1059" s="16">
        <v>86</v>
      </c>
      <c r="F1059" s="16">
        <v>2</v>
      </c>
      <c r="G1059" s="53">
        <v>2.3E-2</v>
      </c>
      <c r="H1059" s="5"/>
      <c r="I1059" s="5"/>
      <c r="J1059" s="5"/>
      <c r="K1059" s="5"/>
    </row>
    <row r="1060" spans="1:11" x14ac:dyDescent="0.2">
      <c r="A1060" s="16" t="s">
        <v>958</v>
      </c>
      <c r="B1060" s="16">
        <v>22</v>
      </c>
      <c r="C1060" s="16">
        <v>9</v>
      </c>
      <c r="D1060" s="53">
        <v>0.40899999999999997</v>
      </c>
      <c r="E1060" s="16">
        <v>22</v>
      </c>
      <c r="F1060" s="16">
        <v>9</v>
      </c>
      <c r="G1060" s="53">
        <v>0.40899999999999997</v>
      </c>
      <c r="H1060" s="5"/>
      <c r="I1060" s="5"/>
      <c r="J1060" s="5"/>
      <c r="K1060" s="5"/>
    </row>
    <row r="1061" spans="1:11" x14ac:dyDescent="0.2">
      <c r="A1061" s="16" t="s">
        <v>3896</v>
      </c>
      <c r="B1061" s="16">
        <v>22</v>
      </c>
      <c r="C1061" s="16">
        <v>2</v>
      </c>
      <c r="D1061" s="53">
        <v>9.0999999999999998E-2</v>
      </c>
      <c r="E1061" s="16">
        <v>22</v>
      </c>
      <c r="F1061" s="16">
        <v>2</v>
      </c>
      <c r="G1061" s="53">
        <v>9.0999999999999998E-2</v>
      </c>
      <c r="H1061" s="5"/>
      <c r="I1061" s="5"/>
      <c r="J1061" s="5"/>
      <c r="K1061" s="5"/>
    </row>
    <row r="1062" spans="1:11" x14ac:dyDescent="0.2">
      <c r="A1062" s="16" t="s">
        <v>3897</v>
      </c>
      <c r="B1062" s="16">
        <v>22</v>
      </c>
      <c r="C1062" s="16">
        <v>2</v>
      </c>
      <c r="D1062" s="53">
        <v>9.0999999999999998E-2</v>
      </c>
      <c r="E1062" s="16">
        <v>22</v>
      </c>
      <c r="F1062" s="16">
        <v>2</v>
      </c>
      <c r="G1062" s="53">
        <v>9.0999999999999998E-2</v>
      </c>
      <c r="H1062" s="5"/>
      <c r="I1062" s="5"/>
      <c r="J1062" s="5"/>
      <c r="K1062" s="5"/>
    </row>
    <row r="1063" spans="1:11" x14ac:dyDescent="0.2">
      <c r="A1063" s="16" t="s">
        <v>3898</v>
      </c>
      <c r="B1063" s="16">
        <v>22</v>
      </c>
      <c r="C1063" s="16">
        <v>23</v>
      </c>
      <c r="D1063" s="53">
        <v>1.0449999999999999</v>
      </c>
      <c r="E1063" s="16">
        <v>22</v>
      </c>
      <c r="F1063" s="16">
        <v>23</v>
      </c>
      <c r="G1063" s="53">
        <v>1.0449999999999999</v>
      </c>
      <c r="H1063" s="5"/>
      <c r="I1063" s="5"/>
      <c r="J1063" s="5"/>
      <c r="K1063" s="5"/>
    </row>
    <row r="1064" spans="1:11" x14ac:dyDescent="0.2">
      <c r="A1064" s="16" t="s">
        <v>3899</v>
      </c>
      <c r="B1064" s="16">
        <v>22</v>
      </c>
      <c r="C1064" s="16">
        <v>34</v>
      </c>
      <c r="D1064" s="53">
        <v>1.5449999999999999</v>
      </c>
      <c r="E1064" s="16">
        <v>22</v>
      </c>
      <c r="F1064" s="16">
        <v>34</v>
      </c>
      <c r="G1064" s="53">
        <v>1.5449999999999999</v>
      </c>
      <c r="H1064" s="5"/>
      <c r="I1064" s="5"/>
      <c r="J1064" s="5"/>
      <c r="K1064" s="5"/>
    </row>
    <row r="1065" spans="1:11" x14ac:dyDescent="0.2">
      <c r="A1065" s="16" t="s">
        <v>3900</v>
      </c>
      <c r="B1065" s="16">
        <v>22</v>
      </c>
      <c r="C1065" s="16">
        <v>12</v>
      </c>
      <c r="D1065" s="53">
        <v>0.54500000000000004</v>
      </c>
      <c r="E1065" s="16">
        <v>22</v>
      </c>
      <c r="F1065" s="16">
        <v>12</v>
      </c>
      <c r="G1065" s="53">
        <v>0.54500000000000004</v>
      </c>
      <c r="H1065" s="5"/>
      <c r="I1065" s="5"/>
      <c r="J1065" s="5"/>
      <c r="K1065" s="5"/>
    </row>
    <row r="1066" spans="1:11" x14ac:dyDescent="0.2">
      <c r="A1066" s="16" t="s">
        <v>3901</v>
      </c>
      <c r="B1066" s="16">
        <v>22</v>
      </c>
      <c r="C1066" s="16">
        <v>0</v>
      </c>
      <c r="D1066" s="16" t="s">
        <v>3340</v>
      </c>
      <c r="E1066" s="16">
        <v>22</v>
      </c>
      <c r="F1066" s="16">
        <v>0</v>
      </c>
      <c r="G1066" s="16" t="s">
        <v>3340</v>
      </c>
      <c r="H1066" s="5"/>
      <c r="I1066" s="5"/>
      <c r="J1066" s="5"/>
      <c r="K1066" s="5"/>
    </row>
    <row r="1067" spans="1:11" x14ac:dyDescent="0.2">
      <c r="A1067" s="16" t="s">
        <v>3501</v>
      </c>
      <c r="B1067" s="16">
        <v>22</v>
      </c>
      <c r="C1067" s="16">
        <v>12</v>
      </c>
      <c r="D1067" s="53">
        <v>0.54500000000000004</v>
      </c>
      <c r="E1067" s="16">
        <v>22</v>
      </c>
      <c r="F1067" s="16">
        <v>12</v>
      </c>
      <c r="G1067" s="53">
        <v>0.54500000000000004</v>
      </c>
      <c r="H1067" s="5"/>
      <c r="I1067" s="5"/>
      <c r="J1067" s="5"/>
      <c r="K1067" s="5"/>
    </row>
    <row r="1068" spans="1:11" x14ac:dyDescent="0.2">
      <c r="A1068" s="16" t="s">
        <v>665</v>
      </c>
      <c r="B1068" s="16">
        <v>22</v>
      </c>
      <c r="C1068" s="16">
        <v>28</v>
      </c>
      <c r="D1068" s="53">
        <v>1.2729999999999999</v>
      </c>
      <c r="E1068" s="16">
        <v>22</v>
      </c>
      <c r="F1068" s="16">
        <v>28</v>
      </c>
      <c r="G1068" s="53">
        <v>1.2729999999999999</v>
      </c>
      <c r="H1068" s="5"/>
      <c r="I1068" s="5"/>
      <c r="J1068" s="5"/>
      <c r="K1068" s="5"/>
    </row>
    <row r="1069" spans="1:11" x14ac:dyDescent="0.2">
      <c r="A1069" s="16" t="s">
        <v>51</v>
      </c>
      <c r="B1069" s="16">
        <v>22</v>
      </c>
      <c r="C1069" s="16">
        <v>12</v>
      </c>
      <c r="D1069" s="53">
        <v>0.54500000000000004</v>
      </c>
      <c r="E1069" s="16">
        <v>32</v>
      </c>
      <c r="F1069" s="16">
        <v>12</v>
      </c>
      <c r="G1069" s="53">
        <v>0.375</v>
      </c>
      <c r="H1069" s="5"/>
      <c r="I1069" s="5"/>
      <c r="J1069" s="5"/>
      <c r="K1069" s="5"/>
    </row>
    <row r="1070" spans="1:11" x14ac:dyDescent="0.2">
      <c r="A1070" s="16" t="s">
        <v>1205</v>
      </c>
      <c r="B1070" s="16">
        <v>22</v>
      </c>
      <c r="C1070" s="16">
        <v>14</v>
      </c>
      <c r="D1070" s="53">
        <v>0.63600000000000001</v>
      </c>
      <c r="E1070" s="16">
        <v>38</v>
      </c>
      <c r="F1070" s="16">
        <v>16</v>
      </c>
      <c r="G1070" s="53">
        <v>0.42099999999999999</v>
      </c>
      <c r="H1070" s="5"/>
      <c r="I1070" s="5"/>
      <c r="J1070" s="5"/>
      <c r="K1070" s="5"/>
    </row>
    <row r="1071" spans="1:11" x14ac:dyDescent="0.2">
      <c r="A1071" s="16" t="s">
        <v>3902</v>
      </c>
      <c r="B1071" s="16">
        <v>22</v>
      </c>
      <c r="C1071" s="16">
        <v>2</v>
      </c>
      <c r="D1071" s="53">
        <v>9.0999999999999998E-2</v>
      </c>
      <c r="E1071" s="16">
        <v>22</v>
      </c>
      <c r="F1071" s="16">
        <v>2</v>
      </c>
      <c r="G1071" s="53">
        <v>9.0999999999999998E-2</v>
      </c>
      <c r="H1071" s="5"/>
      <c r="I1071" s="5"/>
      <c r="J1071" s="5"/>
      <c r="K1071" s="5"/>
    </row>
    <row r="1072" spans="1:11" x14ac:dyDescent="0.2">
      <c r="A1072" s="16" t="s">
        <v>2458</v>
      </c>
      <c r="B1072" s="16">
        <v>22</v>
      </c>
      <c r="C1072" s="16">
        <v>24</v>
      </c>
      <c r="D1072" s="53">
        <v>1.091</v>
      </c>
      <c r="E1072" s="16">
        <v>24</v>
      </c>
      <c r="F1072" s="16">
        <v>24</v>
      </c>
      <c r="G1072" s="53">
        <v>1</v>
      </c>
      <c r="H1072" s="5"/>
      <c r="I1072" s="5"/>
      <c r="J1072" s="5"/>
      <c r="K1072" s="5"/>
    </row>
    <row r="1073" spans="1:11" x14ac:dyDescent="0.2">
      <c r="A1073" s="16" t="s">
        <v>3903</v>
      </c>
      <c r="B1073" s="16">
        <v>22</v>
      </c>
      <c r="C1073" s="16">
        <v>12</v>
      </c>
      <c r="D1073" s="53">
        <v>0.54500000000000004</v>
      </c>
      <c r="E1073" s="16">
        <v>22</v>
      </c>
      <c r="F1073" s="16">
        <v>12</v>
      </c>
      <c r="G1073" s="53">
        <v>0.54500000000000004</v>
      </c>
      <c r="H1073" s="5"/>
      <c r="I1073" s="5"/>
      <c r="J1073" s="5"/>
      <c r="K1073" s="5"/>
    </row>
    <row r="1074" spans="1:11" x14ac:dyDescent="0.2">
      <c r="A1074" s="16" t="s">
        <v>3904</v>
      </c>
      <c r="B1074" s="16">
        <v>22</v>
      </c>
      <c r="C1074" s="16">
        <v>34</v>
      </c>
      <c r="D1074" s="53">
        <v>1.5449999999999999</v>
      </c>
      <c r="E1074" s="16">
        <v>22</v>
      </c>
      <c r="F1074" s="16">
        <v>34</v>
      </c>
      <c r="G1074" s="53">
        <v>1.5449999999999999</v>
      </c>
      <c r="H1074" s="5"/>
      <c r="I1074" s="5"/>
      <c r="J1074" s="5"/>
      <c r="K1074" s="5"/>
    </row>
    <row r="1075" spans="1:11" x14ac:dyDescent="0.2">
      <c r="A1075" s="16" t="s">
        <v>1076</v>
      </c>
      <c r="B1075" s="16">
        <v>22</v>
      </c>
      <c r="C1075" s="16">
        <v>4</v>
      </c>
      <c r="D1075" s="53">
        <v>0.182</v>
      </c>
      <c r="E1075" s="16">
        <v>25</v>
      </c>
      <c r="F1075" s="16">
        <v>4</v>
      </c>
      <c r="G1075" s="53">
        <v>0.16</v>
      </c>
      <c r="H1075" s="5"/>
      <c r="I1075" s="5"/>
      <c r="J1075" s="5"/>
      <c r="K1075" s="5"/>
    </row>
    <row r="1076" spans="1:11" x14ac:dyDescent="0.2">
      <c r="A1076" s="16" t="s">
        <v>3905</v>
      </c>
      <c r="B1076" s="16">
        <v>22</v>
      </c>
      <c r="C1076" s="16">
        <v>21</v>
      </c>
      <c r="D1076" s="53">
        <v>0.95499999999999996</v>
      </c>
      <c r="E1076" s="16">
        <v>22</v>
      </c>
      <c r="F1076" s="16">
        <v>21</v>
      </c>
      <c r="G1076" s="53">
        <v>0.95499999999999996</v>
      </c>
      <c r="H1076" s="5"/>
      <c r="I1076" s="5"/>
      <c r="J1076" s="5"/>
      <c r="K1076" s="5"/>
    </row>
    <row r="1077" spans="1:11" x14ac:dyDescent="0.2">
      <c r="A1077" s="16" t="s">
        <v>3587</v>
      </c>
      <c r="B1077" s="16">
        <v>22</v>
      </c>
      <c r="C1077" s="16">
        <v>21</v>
      </c>
      <c r="D1077" s="53">
        <v>0.95499999999999996</v>
      </c>
      <c r="E1077" s="16">
        <v>38</v>
      </c>
      <c r="F1077" s="16">
        <v>29</v>
      </c>
      <c r="G1077" s="53">
        <v>0.76300000000000001</v>
      </c>
      <c r="H1077" s="5"/>
      <c r="I1077" s="5"/>
      <c r="J1077" s="5"/>
      <c r="K1077" s="5"/>
    </row>
    <row r="1078" spans="1:11" x14ac:dyDescent="0.2">
      <c r="A1078" s="16" t="s">
        <v>627</v>
      </c>
      <c r="B1078" s="16">
        <v>22</v>
      </c>
      <c r="C1078" s="16">
        <v>11</v>
      </c>
      <c r="D1078" s="53">
        <v>0.5</v>
      </c>
      <c r="E1078" s="16">
        <v>22</v>
      </c>
      <c r="F1078" s="16">
        <v>11</v>
      </c>
      <c r="G1078" s="53">
        <v>0.5</v>
      </c>
      <c r="H1078" s="5"/>
      <c r="I1078" s="5"/>
      <c r="J1078" s="5"/>
      <c r="K1078" s="5"/>
    </row>
    <row r="1079" spans="1:11" x14ac:dyDescent="0.2">
      <c r="A1079" s="16" t="s">
        <v>3906</v>
      </c>
      <c r="B1079" s="16">
        <v>22</v>
      </c>
      <c r="C1079" s="16">
        <v>3</v>
      </c>
      <c r="D1079" s="53">
        <v>0.13600000000000001</v>
      </c>
      <c r="E1079" s="16">
        <v>22</v>
      </c>
      <c r="F1079" s="16">
        <v>3</v>
      </c>
      <c r="G1079" s="53">
        <v>0.13600000000000001</v>
      </c>
      <c r="H1079" s="5"/>
      <c r="I1079" s="5"/>
      <c r="J1079" s="5"/>
      <c r="K1079" s="5"/>
    </row>
    <row r="1080" spans="1:11" x14ac:dyDescent="0.2">
      <c r="A1080" s="16" t="s">
        <v>3907</v>
      </c>
      <c r="B1080" s="16">
        <v>22</v>
      </c>
      <c r="C1080" s="16">
        <v>0</v>
      </c>
      <c r="D1080" s="16" t="s">
        <v>3340</v>
      </c>
      <c r="E1080" s="16">
        <v>22</v>
      </c>
      <c r="F1080" s="16">
        <v>0</v>
      </c>
      <c r="G1080" s="16" t="s">
        <v>3340</v>
      </c>
      <c r="H1080" s="5"/>
      <c r="I1080" s="5"/>
      <c r="J1080" s="5"/>
      <c r="K1080" s="5"/>
    </row>
    <row r="1081" spans="1:11" x14ac:dyDescent="0.2">
      <c r="A1081" s="16" t="s">
        <v>91</v>
      </c>
      <c r="B1081" s="16">
        <v>22</v>
      </c>
      <c r="C1081" s="16">
        <v>3</v>
      </c>
      <c r="D1081" s="53">
        <v>0.13600000000000001</v>
      </c>
      <c r="E1081" s="16">
        <v>57</v>
      </c>
      <c r="F1081" s="16">
        <v>3</v>
      </c>
      <c r="G1081" s="53">
        <v>5.2999999999999999E-2</v>
      </c>
      <c r="H1081" s="5"/>
      <c r="I1081" s="5"/>
      <c r="J1081" s="5"/>
      <c r="K1081" s="5"/>
    </row>
    <row r="1082" spans="1:11" x14ac:dyDescent="0.2">
      <c r="A1082" s="16" t="s">
        <v>2256</v>
      </c>
      <c r="B1082" s="16">
        <v>22</v>
      </c>
      <c r="C1082" s="16">
        <v>13</v>
      </c>
      <c r="D1082" s="53">
        <v>0.59099999999999997</v>
      </c>
      <c r="E1082" s="16">
        <v>29</v>
      </c>
      <c r="F1082" s="16">
        <v>20</v>
      </c>
      <c r="G1082" s="53">
        <v>0.69</v>
      </c>
      <c r="H1082" s="5"/>
      <c r="I1082" s="5"/>
      <c r="J1082" s="5"/>
      <c r="K1082" s="5"/>
    </row>
    <row r="1083" spans="1:11" x14ac:dyDescent="0.2">
      <c r="A1083" s="16" t="s">
        <v>3908</v>
      </c>
      <c r="B1083" s="16">
        <v>22</v>
      </c>
      <c r="C1083" s="16">
        <v>19</v>
      </c>
      <c r="D1083" s="53">
        <v>0.86399999999999999</v>
      </c>
      <c r="E1083" s="16">
        <v>22</v>
      </c>
      <c r="F1083" s="16">
        <v>19</v>
      </c>
      <c r="G1083" s="53">
        <v>0.86399999999999999</v>
      </c>
      <c r="H1083" s="5"/>
      <c r="I1083" s="5"/>
      <c r="J1083" s="5"/>
      <c r="K1083" s="5"/>
    </row>
    <row r="1084" spans="1:11" x14ac:dyDescent="0.2">
      <c r="A1084" s="16" t="s">
        <v>700</v>
      </c>
      <c r="B1084" s="16">
        <v>22</v>
      </c>
      <c r="C1084" s="16">
        <v>28</v>
      </c>
      <c r="D1084" s="53">
        <v>1.2729999999999999</v>
      </c>
      <c r="E1084" s="16">
        <v>22</v>
      </c>
      <c r="F1084" s="16">
        <v>28</v>
      </c>
      <c r="G1084" s="53">
        <v>1.2729999999999999</v>
      </c>
      <c r="H1084" s="5"/>
      <c r="I1084" s="5"/>
      <c r="J1084" s="5"/>
      <c r="K1084" s="5"/>
    </row>
    <row r="1085" spans="1:11" x14ac:dyDescent="0.2">
      <c r="A1085" s="16" t="s">
        <v>3909</v>
      </c>
      <c r="B1085" s="16">
        <v>22</v>
      </c>
      <c r="C1085" s="16">
        <v>9</v>
      </c>
      <c r="D1085" s="53">
        <v>0.40899999999999997</v>
      </c>
      <c r="E1085" s="16">
        <v>22</v>
      </c>
      <c r="F1085" s="16">
        <v>9</v>
      </c>
      <c r="G1085" s="53">
        <v>0.40899999999999997</v>
      </c>
      <c r="H1085" s="5"/>
      <c r="I1085" s="5"/>
      <c r="J1085" s="5"/>
      <c r="K1085" s="5"/>
    </row>
    <row r="1086" spans="1:11" x14ac:dyDescent="0.2">
      <c r="A1086" s="16" t="s">
        <v>3910</v>
      </c>
      <c r="B1086" s="16">
        <v>22</v>
      </c>
      <c r="C1086" s="16">
        <v>10</v>
      </c>
      <c r="D1086" s="53">
        <v>0.45500000000000002</v>
      </c>
      <c r="E1086" s="16">
        <v>22</v>
      </c>
      <c r="F1086" s="16">
        <v>10</v>
      </c>
      <c r="G1086" s="53">
        <v>0.45500000000000002</v>
      </c>
      <c r="H1086" s="5"/>
      <c r="I1086" s="5"/>
      <c r="J1086" s="5"/>
      <c r="K1086" s="5"/>
    </row>
    <row r="1087" spans="1:11" x14ac:dyDescent="0.2">
      <c r="A1087" s="16" t="s">
        <v>3911</v>
      </c>
      <c r="B1087" s="16">
        <v>22</v>
      </c>
      <c r="C1087" s="16">
        <v>4</v>
      </c>
      <c r="D1087" s="53">
        <v>0.182</v>
      </c>
      <c r="E1087" s="16">
        <v>22</v>
      </c>
      <c r="F1087" s="16">
        <v>4</v>
      </c>
      <c r="G1087" s="53">
        <v>0.182</v>
      </c>
      <c r="H1087" s="5"/>
      <c r="I1087" s="5"/>
      <c r="J1087" s="5"/>
      <c r="K1087" s="5"/>
    </row>
    <row r="1088" spans="1:11" x14ac:dyDescent="0.2">
      <c r="A1088" s="16" t="s">
        <v>3582</v>
      </c>
      <c r="B1088" s="16">
        <v>22</v>
      </c>
      <c r="C1088" s="16">
        <v>0</v>
      </c>
      <c r="D1088" s="16" t="s">
        <v>3340</v>
      </c>
      <c r="E1088" s="16">
        <v>22</v>
      </c>
      <c r="F1088" s="16">
        <v>0</v>
      </c>
      <c r="G1088" s="16" t="s">
        <v>3340</v>
      </c>
      <c r="H1088" s="5"/>
      <c r="I1088" s="5"/>
      <c r="J1088" s="5"/>
      <c r="K1088" s="5"/>
    </row>
    <row r="1089" spans="1:11" x14ac:dyDescent="0.2">
      <c r="A1089" s="34" t="s">
        <v>596</v>
      </c>
      <c r="B1089" s="16">
        <v>22</v>
      </c>
      <c r="C1089" s="16">
        <v>14</v>
      </c>
      <c r="D1089" s="53">
        <v>0.63600000000000001</v>
      </c>
      <c r="E1089" s="16">
        <v>22</v>
      </c>
      <c r="F1089" s="16">
        <v>14</v>
      </c>
      <c r="G1089" s="53">
        <v>0.63600000000000001</v>
      </c>
      <c r="H1089" s="5"/>
      <c r="I1089" s="5"/>
      <c r="J1089" s="5"/>
      <c r="K1089" s="5"/>
    </row>
    <row r="1090" spans="1:11" x14ac:dyDescent="0.2">
      <c r="A1090" s="16" t="s">
        <v>3912</v>
      </c>
      <c r="B1090" s="16">
        <v>22</v>
      </c>
      <c r="C1090" s="16">
        <v>19</v>
      </c>
      <c r="D1090" s="53">
        <v>0.86399999999999999</v>
      </c>
      <c r="E1090" s="16">
        <v>22</v>
      </c>
      <c r="F1090" s="16">
        <v>19</v>
      </c>
      <c r="G1090" s="53">
        <v>0.86399999999999999</v>
      </c>
      <c r="H1090" s="5"/>
      <c r="I1090" s="5"/>
      <c r="J1090" s="5"/>
      <c r="K1090" s="5"/>
    </row>
    <row r="1091" spans="1:11" x14ac:dyDescent="0.2">
      <c r="A1091" s="16" t="s">
        <v>920</v>
      </c>
      <c r="B1091" s="16">
        <v>22</v>
      </c>
      <c r="C1091" s="16">
        <v>1</v>
      </c>
      <c r="D1091" s="53">
        <v>4.4999999999999998E-2</v>
      </c>
      <c r="E1091" s="16">
        <v>23</v>
      </c>
      <c r="F1091" s="16">
        <v>1</v>
      </c>
      <c r="G1091" s="53">
        <v>4.2999999999999997E-2</v>
      </c>
      <c r="H1091" s="5"/>
      <c r="I1091" s="5"/>
      <c r="J1091" s="5"/>
      <c r="K1091" s="5"/>
    </row>
    <row r="1092" spans="1:11" x14ac:dyDescent="0.2">
      <c r="A1092" s="16" t="s">
        <v>2397</v>
      </c>
      <c r="B1092" s="16">
        <v>22</v>
      </c>
      <c r="C1092" s="16">
        <v>23</v>
      </c>
      <c r="D1092" s="53">
        <v>1.0449999999999999</v>
      </c>
      <c r="E1092" s="16">
        <v>25</v>
      </c>
      <c r="F1092" s="16">
        <v>47</v>
      </c>
      <c r="G1092" s="53">
        <v>1.88</v>
      </c>
      <c r="H1092" s="5"/>
      <c r="I1092" s="5"/>
      <c r="J1092" s="5"/>
      <c r="K1092" s="5"/>
    </row>
    <row r="1093" spans="1:11" x14ac:dyDescent="0.2">
      <c r="A1093" s="16" t="s">
        <v>3571</v>
      </c>
      <c r="B1093" s="16">
        <v>22</v>
      </c>
      <c r="C1093" s="16">
        <v>15</v>
      </c>
      <c r="D1093" s="53">
        <v>0.68200000000000005</v>
      </c>
      <c r="E1093" s="16">
        <v>24</v>
      </c>
      <c r="F1093" s="16">
        <v>18</v>
      </c>
      <c r="G1093" s="53">
        <v>0.75</v>
      </c>
      <c r="H1093" s="5"/>
      <c r="I1093" s="5"/>
      <c r="J1093" s="5"/>
      <c r="K1093" s="5"/>
    </row>
    <row r="1094" spans="1:11" x14ac:dyDescent="0.2">
      <c r="A1094" s="16" t="s">
        <v>3436</v>
      </c>
      <c r="B1094" s="16">
        <v>22</v>
      </c>
      <c r="C1094" s="16">
        <v>6</v>
      </c>
      <c r="D1094" s="53">
        <v>0.27300000000000002</v>
      </c>
      <c r="E1094" s="16">
        <v>120</v>
      </c>
      <c r="F1094" s="16">
        <v>6</v>
      </c>
      <c r="G1094" s="53">
        <v>0.05</v>
      </c>
      <c r="H1094" s="5"/>
      <c r="I1094" s="5"/>
      <c r="J1094" s="5"/>
      <c r="K1094" s="5"/>
    </row>
    <row r="1095" spans="1:11" x14ac:dyDescent="0.2">
      <c r="A1095" s="16" t="s">
        <v>771</v>
      </c>
      <c r="B1095" s="16">
        <v>22</v>
      </c>
      <c r="C1095" s="16">
        <v>3</v>
      </c>
      <c r="D1095" s="53">
        <v>0.13600000000000001</v>
      </c>
      <c r="E1095" s="16">
        <v>34</v>
      </c>
      <c r="F1095" s="16">
        <v>3</v>
      </c>
      <c r="G1095" s="53">
        <v>8.7999999999999995E-2</v>
      </c>
      <c r="H1095" s="5"/>
      <c r="I1095" s="5"/>
      <c r="J1095" s="5"/>
      <c r="K1095" s="5"/>
    </row>
    <row r="1096" spans="1:11" x14ac:dyDescent="0.2">
      <c r="A1096" s="16" t="s">
        <v>3913</v>
      </c>
      <c r="B1096" s="16">
        <v>22</v>
      </c>
      <c r="C1096" s="16">
        <v>6</v>
      </c>
      <c r="D1096" s="53">
        <v>0.27300000000000002</v>
      </c>
      <c r="E1096" s="16">
        <v>34</v>
      </c>
      <c r="F1096" s="16">
        <v>6</v>
      </c>
      <c r="G1096" s="53">
        <v>0.17599999999999999</v>
      </c>
      <c r="H1096" s="5"/>
      <c r="I1096" s="5"/>
      <c r="J1096" s="5"/>
      <c r="K1096" s="5"/>
    </row>
    <row r="1097" spans="1:11" x14ac:dyDescent="0.2">
      <c r="A1097" s="16" t="s">
        <v>3914</v>
      </c>
      <c r="B1097" s="16">
        <v>22</v>
      </c>
      <c r="C1097" s="16">
        <v>24</v>
      </c>
      <c r="D1097" s="53">
        <v>1.091</v>
      </c>
      <c r="E1097" s="16">
        <v>29</v>
      </c>
      <c r="F1097" s="16">
        <v>24</v>
      </c>
      <c r="G1097" s="53">
        <v>0.82799999999999996</v>
      </c>
      <c r="H1097" s="5"/>
      <c r="I1097" s="5"/>
      <c r="J1097" s="5"/>
      <c r="K1097" s="5"/>
    </row>
    <row r="1098" spans="1:11" x14ac:dyDescent="0.2">
      <c r="A1098" s="16" t="s">
        <v>1732</v>
      </c>
      <c r="B1098" s="16">
        <v>22</v>
      </c>
      <c r="C1098" s="16">
        <v>8</v>
      </c>
      <c r="D1098" s="53">
        <v>0.36399999999999999</v>
      </c>
      <c r="E1098" s="16">
        <v>39</v>
      </c>
      <c r="F1098" s="16">
        <v>14</v>
      </c>
      <c r="G1098" s="53">
        <v>0.35899999999999999</v>
      </c>
      <c r="H1098" s="5"/>
      <c r="I1098" s="5"/>
      <c r="J1098" s="5"/>
      <c r="K1098" s="5"/>
    </row>
    <row r="1099" spans="1:11" x14ac:dyDescent="0.2">
      <c r="A1099" s="16" t="s">
        <v>3915</v>
      </c>
      <c r="B1099" s="16">
        <v>22</v>
      </c>
      <c r="C1099" s="16">
        <v>0</v>
      </c>
      <c r="D1099" s="16" t="s">
        <v>3340</v>
      </c>
      <c r="E1099" s="16">
        <v>149</v>
      </c>
      <c r="F1099" s="16">
        <v>0</v>
      </c>
      <c r="G1099" s="16" t="s">
        <v>3340</v>
      </c>
      <c r="H1099" s="5"/>
      <c r="I1099" s="5"/>
      <c r="J1099" s="5"/>
      <c r="K1099" s="5"/>
    </row>
    <row r="1100" spans="1:11" x14ac:dyDescent="0.2">
      <c r="A1100" s="16" t="s">
        <v>740</v>
      </c>
      <c r="B1100" s="16">
        <v>22</v>
      </c>
      <c r="C1100" s="16">
        <v>16</v>
      </c>
      <c r="D1100" s="53">
        <v>0.72699999999999998</v>
      </c>
      <c r="E1100" s="16">
        <v>83</v>
      </c>
      <c r="F1100" s="16">
        <v>75</v>
      </c>
      <c r="G1100" s="53">
        <v>0.90400000000000003</v>
      </c>
      <c r="H1100" s="5"/>
      <c r="I1100" s="5"/>
      <c r="J1100" s="5"/>
      <c r="K1100" s="5"/>
    </row>
    <row r="1101" spans="1:11" x14ac:dyDescent="0.2">
      <c r="A1101" s="16" t="s">
        <v>1848</v>
      </c>
      <c r="B1101" s="16">
        <v>22</v>
      </c>
      <c r="C1101" s="16">
        <v>15</v>
      </c>
      <c r="D1101" s="53">
        <v>0.68200000000000005</v>
      </c>
      <c r="E1101" s="16">
        <v>26</v>
      </c>
      <c r="F1101" s="16">
        <v>17</v>
      </c>
      <c r="G1101" s="53">
        <v>0.65400000000000003</v>
      </c>
      <c r="H1101" s="5"/>
      <c r="I1101" s="5"/>
      <c r="J1101" s="5"/>
      <c r="K1101" s="5"/>
    </row>
  </sheetData>
  <hyperlinks>
    <hyperlink ref="I17" r:id="rId1"/>
    <hyperlink ref="A262" r:id="rId2"/>
    <hyperlink ref="A267" r:id="rId3"/>
    <hyperlink ref="A486" r:id="rId4"/>
    <hyperlink ref="A510" r:id="rId5"/>
    <hyperlink ref="A658" r:id="rId6"/>
    <hyperlink ref="A809" r:id="rId7"/>
    <hyperlink ref="A840" r:id="rId8"/>
    <hyperlink ref="A1017" r:id="rId9"/>
    <hyperlink ref="A1089" r:id="rId10"/>
  </hyperlinks>
  <pageMargins left="0.7" right="0.7" top="0.75" bottom="0.75" header="0.3" footer="0.3"/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1"/>
  <sheetViews>
    <sheetView workbookViewId="0">
      <pane ySplit="1" topLeftCell="A2" activePane="bottomLeft" state="frozen"/>
      <selection pane="bottomLeft" activeCell="I16" sqref="I16"/>
    </sheetView>
  </sheetViews>
  <sheetFormatPr defaultColWidth="14.42578125" defaultRowHeight="12.75" customHeight="1" x14ac:dyDescent="0.2"/>
  <cols>
    <col min="1" max="1" width="26.7109375" customWidth="1"/>
    <col min="2" max="4" width="10.85546875" customWidth="1"/>
    <col min="5" max="5" width="25.28515625" hidden="1" customWidth="1"/>
    <col min="6" max="6" width="10.85546875" hidden="1" customWidth="1"/>
    <col min="7" max="7" width="5.85546875" hidden="1" customWidth="1"/>
    <col min="8" max="8" width="11.5703125" customWidth="1"/>
    <col min="9" max="9" width="27.42578125" customWidth="1"/>
    <col min="10" max="12" width="9.42578125" customWidth="1"/>
    <col min="13" max="14" width="5.85546875" customWidth="1"/>
    <col min="15" max="15" width="7.28515625" customWidth="1"/>
  </cols>
  <sheetData>
    <row r="1" spans="1:15" ht="51" x14ac:dyDescent="0.2">
      <c r="A1" s="47" t="s">
        <v>3333</v>
      </c>
      <c r="B1" s="47" t="s">
        <v>3334</v>
      </c>
      <c r="C1" s="47" t="s">
        <v>53</v>
      </c>
      <c r="D1" s="47" t="s">
        <v>3335</v>
      </c>
      <c r="E1" s="47" t="s">
        <v>3336</v>
      </c>
      <c r="F1" s="40" t="s">
        <v>3337</v>
      </c>
      <c r="G1" s="47" t="s">
        <v>3338</v>
      </c>
      <c r="H1" s="41"/>
      <c r="I1" s="42" t="s">
        <v>58</v>
      </c>
      <c r="J1" s="40" t="s">
        <v>3334</v>
      </c>
      <c r="K1" s="40" t="s">
        <v>53</v>
      </c>
      <c r="L1" s="51" t="s">
        <v>3335</v>
      </c>
      <c r="M1" s="41"/>
      <c r="N1" s="41"/>
      <c r="O1" s="41"/>
    </row>
    <row r="2" spans="1:15" x14ac:dyDescent="0.2">
      <c r="A2" s="47" t="s">
        <v>2534</v>
      </c>
      <c r="B2" s="47">
        <v>1930</v>
      </c>
      <c r="C2" s="47">
        <v>0</v>
      </c>
      <c r="D2" s="40" t="s">
        <v>3340</v>
      </c>
      <c r="E2" s="47">
        <v>1953</v>
      </c>
      <c r="F2" s="40">
        <v>0</v>
      </c>
      <c r="G2" s="40" t="s">
        <v>3340</v>
      </c>
      <c r="H2" s="41"/>
      <c r="I2" s="42" t="s">
        <v>18</v>
      </c>
      <c r="J2" s="60">
        <f>SUMIF(A:A,"*passport*",B:B)</f>
        <v>2298</v>
      </c>
      <c r="K2" s="60">
        <f>SUMIF(A:A,"*passport*",C:C)</f>
        <v>2545</v>
      </c>
      <c r="L2" s="59">
        <f t="shared" ref="L2:L45" si="0">K2/J2</f>
        <v>1.107484769364665</v>
      </c>
      <c r="M2" s="41"/>
      <c r="N2" s="41"/>
      <c r="O2" s="41"/>
    </row>
    <row r="3" spans="1:15" x14ac:dyDescent="0.2">
      <c r="A3" s="47" t="s">
        <v>2051</v>
      </c>
      <c r="B3" s="47">
        <v>815</v>
      </c>
      <c r="C3" s="47">
        <v>798</v>
      </c>
      <c r="D3" s="61">
        <v>0.97899999999999998</v>
      </c>
      <c r="E3" s="47">
        <v>816</v>
      </c>
      <c r="F3" s="40">
        <v>798</v>
      </c>
      <c r="G3" s="61">
        <v>0.97799999999999998</v>
      </c>
      <c r="H3" s="41"/>
      <c r="I3" s="42" t="s">
        <v>20</v>
      </c>
      <c r="J3" s="60">
        <f>SUMIF(A:A,"*immigration*",B:B)+SUMIF(A:A,"*visa*",B:B)+SUMIF(A:A,"*dv*",B:B)+SUMIF(A:A,"green card",B:B)</f>
        <v>2010</v>
      </c>
      <c r="K3" s="60">
        <f>SUMIF(A:A,"*immigration*",C:C)+SUMIF(A:A,"*visa*",C:C)+SUMIF(A:A,"*dv*",C:C)+SUMIF(A:A,"green card",C:C)</f>
        <v>1662</v>
      </c>
      <c r="L3" s="59">
        <f t="shared" si="0"/>
        <v>0.82686567164179103</v>
      </c>
      <c r="M3" s="41"/>
      <c r="N3" s="41"/>
      <c r="O3" s="41"/>
    </row>
    <row r="4" spans="1:15" x14ac:dyDescent="0.2">
      <c r="A4" s="47" t="s">
        <v>68</v>
      </c>
      <c r="B4" s="47">
        <v>811</v>
      </c>
      <c r="C4" s="47">
        <v>874</v>
      </c>
      <c r="D4" s="61">
        <v>1.0780000000000001</v>
      </c>
      <c r="E4" s="40">
        <v>851</v>
      </c>
      <c r="F4" s="40">
        <v>877</v>
      </c>
      <c r="G4" s="61">
        <v>1.0309999999999999</v>
      </c>
      <c r="H4" s="41"/>
      <c r="I4" s="42" t="s">
        <v>19</v>
      </c>
      <c r="J4" s="60">
        <f>SUMIF(A:A,"*social security*",B:B)+SUMIF(A:A,"*ssi*",B:B)+SUMIF(A:A,"ssa",B:B)</f>
        <v>1953</v>
      </c>
      <c r="K4" s="60">
        <f>SUMIF(A:A,"*social security*",C:C)+SUMIF(A:A,"*ssi*",C:C)+SUMIF(A:A,"ssa",C:C)</f>
        <v>1626</v>
      </c>
      <c r="L4" s="59">
        <f t="shared" si="0"/>
        <v>0.83256528417818743</v>
      </c>
      <c r="M4" s="41"/>
      <c r="N4" s="41"/>
      <c r="O4" s="41"/>
    </row>
    <row r="5" spans="1:15" x14ac:dyDescent="0.2">
      <c r="A5" s="47" t="s">
        <v>19</v>
      </c>
      <c r="B5" s="47">
        <v>721</v>
      </c>
      <c r="C5" s="47">
        <v>627</v>
      </c>
      <c r="D5" s="61">
        <v>0.87</v>
      </c>
      <c r="E5" s="47">
        <v>780</v>
      </c>
      <c r="F5" s="40">
        <v>649</v>
      </c>
      <c r="G5" s="61">
        <v>0.83199999999999996</v>
      </c>
      <c r="H5" s="58"/>
      <c r="I5" s="42" t="s">
        <v>16</v>
      </c>
      <c r="J5" s="60">
        <f>SUMIF(A:A,"*job*",B:B)+SUMIF(A:A,"*career*",B:B)+SUMIF(A:A,"*employment*",B:B)</f>
        <v>1655</v>
      </c>
      <c r="K5" s="60">
        <f>SUMIF(A:A,"*job*",C:C)+SUMIF(A:A,"*career*",C:C)+SUMIF(A:A,"*employment*",C:C)</f>
        <v>1116</v>
      </c>
      <c r="L5" s="59">
        <f t="shared" si="0"/>
        <v>0.6743202416918429</v>
      </c>
      <c r="M5" s="41"/>
      <c r="N5" s="41"/>
      <c r="O5" s="41"/>
    </row>
    <row r="6" spans="1:15" x14ac:dyDescent="0.2">
      <c r="A6" s="47" t="s">
        <v>29</v>
      </c>
      <c r="B6" s="47">
        <v>623</v>
      </c>
      <c r="C6" s="47">
        <v>740</v>
      </c>
      <c r="D6" s="61">
        <v>1.1879999999999999</v>
      </c>
      <c r="E6" s="47">
        <v>624</v>
      </c>
      <c r="F6" s="40">
        <v>742</v>
      </c>
      <c r="G6" s="61">
        <v>1.1890000000000001</v>
      </c>
      <c r="H6" s="58"/>
      <c r="I6" s="42" t="s">
        <v>29</v>
      </c>
      <c r="J6" s="60">
        <f>SUMIF(A:A,"*auction*",B:B)+SUMIF(A:A,"*sale*",B:B)</f>
        <v>1311</v>
      </c>
      <c r="K6" s="60">
        <f>SUMIF(A:A,"*auction*",C:C)+SUMIF(A:A,"*sale*",C:C)</f>
        <v>1410</v>
      </c>
      <c r="L6" s="59">
        <f t="shared" si="0"/>
        <v>1.0755148741418765</v>
      </c>
      <c r="M6" s="41"/>
      <c r="N6" s="41"/>
      <c r="O6" s="41"/>
    </row>
    <row r="7" spans="1:15" x14ac:dyDescent="0.2">
      <c r="A7" s="47" t="s">
        <v>77</v>
      </c>
      <c r="B7" s="47">
        <v>540</v>
      </c>
      <c r="C7" s="47">
        <v>597</v>
      </c>
      <c r="D7" s="61">
        <v>1.1060000000000001</v>
      </c>
      <c r="E7" s="47">
        <v>679</v>
      </c>
      <c r="F7" s="40">
        <v>616</v>
      </c>
      <c r="G7" s="61">
        <v>0.90700000000000003</v>
      </c>
      <c r="H7" s="58"/>
      <c r="I7" s="42" t="s">
        <v>26</v>
      </c>
      <c r="J7" s="60">
        <f>SUMIF(A:A,"*dv*",B:B)+SUMIF(A:A,"*diversity visa*",B:B)+SUMIF(A:A,"green card lottery",B:B)+SUMIF(A:A,"lottery 2014",B:B)+SUMIF(A:A,"lottery 2015",B:B)+SUMIF(A:A,"lottery 2016",B:B)</f>
        <v>1255</v>
      </c>
      <c r="K7" s="60">
        <f>SUMIF(A:A,"*dv*",C:C)+SUMIF(A:A,"*diversity visa*",C:C)+SUMIF(A:A,"green card lottery",C:C)+SUMIF(A:A,"lottery 2014",C:C)+SUMIF(A:A,"lottery 2015",C:C)+SUMIF(A:A,"lottery 2016",C:C)</f>
        <v>1070</v>
      </c>
      <c r="L7" s="59">
        <f t="shared" si="0"/>
        <v>0.85258964143426297</v>
      </c>
      <c r="M7" s="41"/>
      <c r="N7" s="41"/>
      <c r="O7" s="41"/>
    </row>
    <row r="8" spans="1:15" x14ac:dyDescent="0.2">
      <c r="A8" s="47" t="s">
        <v>16</v>
      </c>
      <c r="B8" s="47">
        <v>487</v>
      </c>
      <c r="C8" s="47">
        <v>265</v>
      </c>
      <c r="D8" s="61">
        <v>0.54400000000000004</v>
      </c>
      <c r="E8" s="47">
        <v>580</v>
      </c>
      <c r="F8" s="40">
        <v>270</v>
      </c>
      <c r="G8" s="61">
        <v>0.46600000000000003</v>
      </c>
      <c r="H8" s="58"/>
      <c r="I8" s="42" t="s">
        <v>21</v>
      </c>
      <c r="J8" s="60">
        <f>SUMIF(A:A,"*form*",B:B)+SUMIF(A:A,"*dd214*",B:B)</f>
        <v>1069</v>
      </c>
      <c r="K8" s="60">
        <f>SUMIF(A:A,"*form*",C:C)+SUMIF(A:A,"*dd214*",C:C)</f>
        <v>771</v>
      </c>
      <c r="L8" s="59">
        <f t="shared" si="0"/>
        <v>0.72123479887745556</v>
      </c>
      <c r="M8" s="41"/>
      <c r="N8" s="41"/>
      <c r="O8" s="41"/>
    </row>
    <row r="9" spans="1:15" ht="15" customHeight="1" x14ac:dyDescent="0.2">
      <c r="A9" s="47" t="s">
        <v>65</v>
      </c>
      <c r="B9" s="47">
        <v>441</v>
      </c>
      <c r="C9" s="47">
        <v>390</v>
      </c>
      <c r="D9" s="61">
        <v>0.88400000000000001</v>
      </c>
      <c r="E9" s="47">
        <v>474</v>
      </c>
      <c r="F9" s="40">
        <v>417</v>
      </c>
      <c r="G9" s="61">
        <v>0.88</v>
      </c>
      <c r="H9" s="58"/>
      <c r="I9" s="42" t="s">
        <v>17</v>
      </c>
      <c r="J9" s="60">
        <f>SUMIF(A:A,"*irs*",B:B)+SUMIF(A:A,"*tax*",B:B)+SUMIF(A:A,"*1040*",B:B)+SUMIF(A:A,"*refund*",B:B)+SUMIF(A:A,"*940*",B:B)+SUMIF(A:A,"*941*",B:B)+SUMIF(A:A,"*w-9*",B:B)+SUMIF(A:A,"*w9*",B:B)+SUMIF(A:A,"*w-2*",B:B)+SUMIF(A:A,"*w2*",B:B)+SUMIF(A:A,"*file extension*",B:B)+SUMIF(A:A,"*form extension*",B:B)</f>
        <v>1010</v>
      </c>
      <c r="K9" s="60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758</v>
      </c>
      <c r="L9" s="59">
        <f t="shared" si="0"/>
        <v>0.7504950495049505</v>
      </c>
      <c r="M9" s="41"/>
      <c r="N9" s="41"/>
      <c r="O9" s="41"/>
    </row>
    <row r="10" spans="1:15" x14ac:dyDescent="0.2">
      <c r="A10" s="47" t="s">
        <v>3824</v>
      </c>
      <c r="B10" s="47">
        <v>406</v>
      </c>
      <c r="C10" s="47">
        <v>337</v>
      </c>
      <c r="D10" s="61">
        <v>0.83</v>
      </c>
      <c r="E10" s="47">
        <v>407</v>
      </c>
      <c r="F10" s="40">
        <v>337</v>
      </c>
      <c r="G10" s="61">
        <v>0.82799999999999996</v>
      </c>
      <c r="H10" s="58"/>
      <c r="I10" s="42" t="s">
        <v>23</v>
      </c>
      <c r="J10" s="60">
        <f>SUMIF(A:A,"*vital*",B:B)+SUMIF(A:A,"*birth*",B:B)+SUMIF(A:A,"*marriage*",B:B)+SUMIF(A:A,"*divorce*",B:B)+SUMIF(A:A,"*death*",B:B)</f>
        <v>979</v>
      </c>
      <c r="K10" s="60">
        <f>SUMIF(A:A,"*vital*",C:C)+SUMIF(A:A,"*birth*",C:C)+SUMIF(A:A,"*marriage*",C:C)+SUMIF(A:A,"*divorce*",C:C)+SUMIF(A:A,"*death*",C:C)</f>
        <v>711</v>
      </c>
      <c r="L10" s="59">
        <f t="shared" si="0"/>
        <v>0.72625127681307455</v>
      </c>
      <c r="M10" s="41"/>
      <c r="N10" s="41"/>
      <c r="O10" s="41"/>
    </row>
    <row r="11" spans="1:15" x14ac:dyDescent="0.2">
      <c r="A11" s="47" t="s">
        <v>21</v>
      </c>
      <c r="B11" s="47">
        <v>382</v>
      </c>
      <c r="C11" s="47">
        <v>181</v>
      </c>
      <c r="D11" s="61">
        <v>0.47399999999999998</v>
      </c>
      <c r="E11" s="47">
        <v>394</v>
      </c>
      <c r="F11" s="40">
        <v>202</v>
      </c>
      <c r="G11" s="61">
        <v>0.51300000000000001</v>
      </c>
      <c r="H11" s="58"/>
      <c r="I11" s="47" t="s">
        <v>36</v>
      </c>
      <c r="J11" s="58">
        <f>SUMIF(A:A,"*photo*",B:B)+SUMIF(A:A,"*image*",B:B)</f>
        <v>934</v>
      </c>
      <c r="K11" s="58">
        <f>SUMIF(A:A,"*photo*",C:C)+SUMIF(A:A,"*image*",C:C)</f>
        <v>538</v>
      </c>
      <c r="L11" s="59">
        <f t="shared" si="0"/>
        <v>0.57601713062098503</v>
      </c>
      <c r="M11" s="41"/>
      <c r="N11" s="41"/>
      <c r="O11" s="41"/>
    </row>
    <row r="12" spans="1:15" x14ac:dyDescent="0.2">
      <c r="A12" s="47" t="s">
        <v>84</v>
      </c>
      <c r="B12" s="47">
        <v>381</v>
      </c>
      <c r="C12" s="47">
        <v>327</v>
      </c>
      <c r="D12" s="61">
        <v>0.85799999999999998</v>
      </c>
      <c r="E12" s="47">
        <v>433</v>
      </c>
      <c r="F12" s="40">
        <v>353</v>
      </c>
      <c r="G12" s="61">
        <v>0.81499999999999995</v>
      </c>
      <c r="H12" s="58"/>
      <c r="I12" s="42" t="s">
        <v>22</v>
      </c>
      <c r="J12" s="60">
        <f>SUMIF(A:A,"*credit score*",B:B)+SUMIF(A:A,"*credit report*",B:B)</f>
        <v>734</v>
      </c>
      <c r="K12" s="60">
        <f>SUMIF(A:A,"*credit score*",C:C)+SUMIF(A:A,"*credit report*",C:C)</f>
        <v>636</v>
      </c>
      <c r="L12" s="59">
        <f t="shared" si="0"/>
        <v>0.86648501362397823</v>
      </c>
      <c r="M12" s="41"/>
      <c r="N12" s="41"/>
      <c r="O12" s="41"/>
    </row>
    <row r="13" spans="1:15" x14ac:dyDescent="0.2">
      <c r="A13" s="47" t="s">
        <v>73</v>
      </c>
      <c r="B13" s="47">
        <v>369</v>
      </c>
      <c r="C13" s="47">
        <v>318</v>
      </c>
      <c r="D13" s="61">
        <v>0.86199999999999999</v>
      </c>
      <c r="E13" s="47">
        <v>400</v>
      </c>
      <c r="F13" s="40">
        <v>339</v>
      </c>
      <c r="G13" s="61">
        <v>0.84799999999999998</v>
      </c>
      <c r="H13" s="58"/>
      <c r="I13" s="42" t="s">
        <v>25</v>
      </c>
      <c r="J13" s="60">
        <f>SUMIF(A:A,"*grant*",B:B)+SUMIF(A:A,"*benefit*",B:B)+SUMIF(A:A,"*free money*",B:B)</f>
        <v>723</v>
      </c>
      <c r="K13" s="60">
        <f>SUMIF(A:A,"*grant*",C:C)+SUMIF(A:A,"*benefit*",C:C)+SUMIF(A:A,"*free money*",C:C)</f>
        <v>568</v>
      </c>
      <c r="L13" s="59">
        <f t="shared" si="0"/>
        <v>0.78561549100968187</v>
      </c>
      <c r="M13" s="41"/>
      <c r="N13" s="41"/>
      <c r="O13" s="41"/>
    </row>
    <row r="14" spans="1:15" x14ac:dyDescent="0.2">
      <c r="A14" s="47" t="s">
        <v>76</v>
      </c>
      <c r="B14" s="47">
        <v>346</v>
      </c>
      <c r="C14" s="47">
        <v>228</v>
      </c>
      <c r="D14" s="61">
        <v>0.65900000000000003</v>
      </c>
      <c r="E14" s="40">
        <v>578</v>
      </c>
      <c r="F14" s="40">
        <v>359</v>
      </c>
      <c r="G14" s="61">
        <v>0.621</v>
      </c>
      <c r="H14" s="58"/>
      <c r="I14" s="42" t="s">
        <v>24</v>
      </c>
      <c r="J14" s="60">
        <f>SUMIF(A:A,"*puzzle*",B:B)+SUMIF(A:A,"*games*",B:B)</f>
        <v>699</v>
      </c>
      <c r="K14" s="60">
        <f>SUMIF(A:A,"*puzzle*",C:C)+SUMIF(A:A,"*games*",C:C)</f>
        <v>664</v>
      </c>
      <c r="L14" s="59">
        <f t="shared" si="0"/>
        <v>0.94992846924177399</v>
      </c>
      <c r="M14" s="41"/>
      <c r="N14" s="41"/>
      <c r="O14" s="41"/>
    </row>
    <row r="15" spans="1:15" x14ac:dyDescent="0.2">
      <c r="A15" s="47" t="s">
        <v>67</v>
      </c>
      <c r="B15" s="47">
        <v>339</v>
      </c>
      <c r="C15" s="47">
        <v>263</v>
      </c>
      <c r="D15" s="61">
        <v>0.77600000000000002</v>
      </c>
      <c r="E15" s="47">
        <v>349</v>
      </c>
      <c r="F15" s="40">
        <v>270</v>
      </c>
      <c r="G15" s="61">
        <v>0.77400000000000002</v>
      </c>
      <c r="H15" s="58"/>
      <c r="I15" s="42" t="s">
        <v>27</v>
      </c>
      <c r="J15" s="60">
        <f>SUMIF(A:A,"*unclaimed*",B:B)+SUMIF(A:A,"*lost money*",B:B)+SUMIF(A:A,"*money owed to me*",B:B)+SUMIF(A:A,"*missing money*",B:B)</f>
        <v>529</v>
      </c>
      <c r="K15" s="60">
        <f>SUMIF(A:A,"*unclaimed*",C:C)+SUMIF(A:A,"*lost money*",C:C)+SUMIF(A:A,"*money owed to me*",C:C)+SUMIF(A:A,"*missing money*",C:C)</f>
        <v>156</v>
      </c>
      <c r="L15" s="59">
        <f t="shared" si="0"/>
        <v>0.29489603024574668</v>
      </c>
      <c r="M15" s="41"/>
      <c r="N15" s="41"/>
      <c r="O15" s="41"/>
    </row>
    <row r="16" spans="1:15" x14ac:dyDescent="0.2">
      <c r="A16" s="47" t="s">
        <v>3295</v>
      </c>
      <c r="B16" s="47">
        <v>321</v>
      </c>
      <c r="C16" s="47">
        <v>0</v>
      </c>
      <c r="D16" s="40" t="s">
        <v>3340</v>
      </c>
      <c r="E16" s="47">
        <v>326</v>
      </c>
      <c r="F16" s="40">
        <v>0</v>
      </c>
      <c r="G16" s="40" t="s">
        <v>3340</v>
      </c>
      <c r="H16" s="58"/>
      <c r="I16" s="42" t="s">
        <v>42</v>
      </c>
      <c r="J16" s="60">
        <f>SUMIF(A:A,"*vote*",B:B)+SUMIF(A:A,"*voting*",B:B)+SUMIF(A:A,"*election*",B:B)</f>
        <v>484</v>
      </c>
      <c r="K16" s="60">
        <f>SUMIF(A:A,"*vote*",C:C)+SUMIF(A:A,"*voting*",C:C)+SUMIF(A:A,"*election*",C:C)</f>
        <v>218</v>
      </c>
      <c r="L16" s="59">
        <f t="shared" si="0"/>
        <v>0.45041322314049587</v>
      </c>
      <c r="M16" s="41"/>
      <c r="N16" s="41"/>
      <c r="O16" s="41"/>
    </row>
    <row r="17" spans="1:15" x14ac:dyDescent="0.2">
      <c r="A17" s="47" t="s">
        <v>27</v>
      </c>
      <c r="B17" s="47">
        <v>315</v>
      </c>
      <c r="C17" s="47">
        <v>78</v>
      </c>
      <c r="D17" s="61">
        <v>0.248</v>
      </c>
      <c r="E17" s="47">
        <v>354</v>
      </c>
      <c r="F17" s="40">
        <v>80</v>
      </c>
      <c r="G17" s="61">
        <v>0.22600000000000001</v>
      </c>
      <c r="H17" s="58"/>
      <c r="I17" s="42" t="s">
        <v>35</v>
      </c>
      <c r="J17" s="60">
        <f>SUMIF(A:A,"*stamps*",B:B)+SUMIF(A:A,"*usda*",B:B)+SUMIF(A:A,"*wic*",B:B)+SUMIF(A:A,"*snap*",B:B)+SUMIF(A:A,"*ebt*",B:B)</f>
        <v>388</v>
      </c>
      <c r="K17" s="60">
        <f>SUMIF(A:A,"*stamps*",C:C)+SUMIF(A:A,"*usda*",C:C)+SUMIF(A:A,"*wic*",C:C)+SUMIF(A:A,"*snap*",C:C)+SUMIF(A:A,"*ebt*",C:C)</f>
        <v>289</v>
      </c>
      <c r="L17" s="59">
        <f t="shared" si="0"/>
        <v>0.74484536082474229</v>
      </c>
      <c r="M17" s="41"/>
      <c r="N17" s="41"/>
      <c r="O17" s="41"/>
    </row>
    <row r="18" spans="1:15" x14ac:dyDescent="0.2">
      <c r="A18" s="47" t="s">
        <v>80</v>
      </c>
      <c r="B18" s="47">
        <v>309</v>
      </c>
      <c r="C18" s="47">
        <v>263</v>
      </c>
      <c r="D18" s="61">
        <v>0.85099999999999998</v>
      </c>
      <c r="E18" s="47">
        <v>467</v>
      </c>
      <c r="F18" s="40">
        <v>397</v>
      </c>
      <c r="G18" s="61">
        <v>0.85</v>
      </c>
      <c r="H18" s="58"/>
      <c r="I18" s="62" t="s">
        <v>38</v>
      </c>
      <c r="J18" s="60">
        <f>SUMIF(A:A,"*tsa job*",B:B)+SUMIF(A:A,"*tso*",B:B)</f>
        <v>339</v>
      </c>
      <c r="K18" s="60">
        <f>SUMIF(A:A,"*tsa job*",C:C)+SUMIF(A:A,"*tso*",C:C)</f>
        <v>342</v>
      </c>
      <c r="L18" s="59">
        <f t="shared" si="0"/>
        <v>1.0088495575221239</v>
      </c>
      <c r="M18" s="41"/>
      <c r="N18" s="41"/>
      <c r="O18" s="41"/>
    </row>
    <row r="19" spans="1:15" x14ac:dyDescent="0.2">
      <c r="A19" s="47" t="s">
        <v>82</v>
      </c>
      <c r="B19" s="47">
        <v>295</v>
      </c>
      <c r="C19" s="47">
        <v>342</v>
      </c>
      <c r="D19" s="61">
        <v>1.159</v>
      </c>
      <c r="E19" s="47">
        <v>297</v>
      </c>
      <c r="F19" s="40">
        <v>345</v>
      </c>
      <c r="G19" s="61">
        <v>1.1619999999999999</v>
      </c>
      <c r="H19" s="58"/>
      <c r="I19" s="63" t="s">
        <v>33</v>
      </c>
      <c r="J19" s="60">
        <f>SUMIF(A:A,"*usajobs*",B:B)+SUMIF(A:A,"*usa jobs*",B:B)</f>
        <v>268</v>
      </c>
      <c r="K19" s="60">
        <f>SUMIF(A:A,"*usajobs*",C:C)+SUMIF(A:A,"*usa jobs*",C:C)</f>
        <v>165</v>
      </c>
      <c r="L19" s="59">
        <f t="shared" si="0"/>
        <v>0.61567164179104472</v>
      </c>
      <c r="M19" s="58"/>
      <c r="N19" s="58"/>
      <c r="O19" s="41"/>
    </row>
    <row r="20" spans="1:15" x14ac:dyDescent="0.2">
      <c r="A20" s="47" t="s">
        <v>102</v>
      </c>
      <c r="B20" s="47">
        <v>288</v>
      </c>
      <c r="C20" s="47">
        <v>289</v>
      </c>
      <c r="D20" s="61">
        <v>1.0029999999999999</v>
      </c>
      <c r="E20" s="47">
        <v>294</v>
      </c>
      <c r="F20" s="40">
        <v>297</v>
      </c>
      <c r="G20" s="61">
        <v>1.01</v>
      </c>
      <c r="H20" s="58"/>
      <c r="I20" s="64" t="s">
        <v>48</v>
      </c>
      <c r="J20" s="41">
        <f>SUMIF(A:A,"*senior*",B:B)</f>
        <v>265</v>
      </c>
      <c r="K20" s="41">
        <f>SUMIF(A:A,"*senior*",C:C)</f>
        <v>145</v>
      </c>
      <c r="L20" s="59">
        <f t="shared" si="0"/>
        <v>0.54716981132075471</v>
      </c>
      <c r="M20" s="41"/>
      <c r="N20" s="41"/>
      <c r="O20" s="41"/>
    </row>
    <row r="21" spans="1:15" x14ac:dyDescent="0.2">
      <c r="A21" s="47" t="s">
        <v>3225</v>
      </c>
      <c r="B21" s="47">
        <v>280</v>
      </c>
      <c r="C21" s="47">
        <v>0</v>
      </c>
      <c r="D21" s="40" t="s">
        <v>3340</v>
      </c>
      <c r="E21" s="47">
        <v>282</v>
      </c>
      <c r="F21" s="40">
        <v>0</v>
      </c>
      <c r="G21" s="40" t="s">
        <v>3340</v>
      </c>
      <c r="H21" s="58"/>
      <c r="I21" s="42" t="s">
        <v>39</v>
      </c>
      <c r="J21" s="60">
        <f>SUMIF(A:A,"*medicare*",B:B)</f>
        <v>249</v>
      </c>
      <c r="K21" s="60">
        <f>SUMIF(A:A,"*medicare*",C:C)</f>
        <v>219</v>
      </c>
      <c r="L21" s="59">
        <f t="shared" si="0"/>
        <v>0.87951807228915657</v>
      </c>
      <c r="M21" s="41"/>
      <c r="N21" s="41"/>
      <c r="O21" s="41"/>
    </row>
    <row r="22" spans="1:15" ht="25.5" x14ac:dyDescent="0.2">
      <c r="A22" s="47" t="s">
        <v>95</v>
      </c>
      <c r="B22" s="47">
        <v>274</v>
      </c>
      <c r="C22" s="47">
        <v>300</v>
      </c>
      <c r="D22" s="61">
        <v>1.095</v>
      </c>
      <c r="E22" s="47">
        <v>274</v>
      </c>
      <c r="F22" s="40">
        <v>300</v>
      </c>
      <c r="G22" s="61">
        <v>1.095</v>
      </c>
      <c r="H22" s="41"/>
      <c r="I22" s="42" t="s">
        <v>32</v>
      </c>
      <c r="J22" s="60">
        <f>SUMIF(A:A,"*affordable*",B:B)+SUMIF(A:A,"*obama care*",B:B)+SUMIF(A:A,"*obamacare*",B:B)+SUMIF(A:A,"aca",B:B)+SUMIF(A:A,"*marketplace*",B:B)+SUMIF(A:A,"*health insurance*",B:B)+SUMIF(A:A,"*health care*",B:B)</f>
        <v>240</v>
      </c>
      <c r="K22" s="60">
        <f>SUMIF(A:A,"*affordable*",C:C)+SUMIF(A:A,"*obama care*",C:C)+SUMIF(A:A,"*obamacare*",C:C)+SUMIF(A:A,"aca",C:C)+SUMIF(A:A,"*marketplace*",C:C)+SUMIF(A:A,"*health insurance*",C:C)+SUMIF(A:A,"*health care*",C:C)</f>
        <v>135</v>
      </c>
      <c r="L22" s="59">
        <f t="shared" si="0"/>
        <v>0.5625</v>
      </c>
      <c r="M22" s="41"/>
      <c r="N22" s="41"/>
      <c r="O22" s="41"/>
    </row>
    <row r="23" spans="1:15" x14ac:dyDescent="0.2">
      <c r="A23" s="47" t="s">
        <v>72</v>
      </c>
      <c r="B23" s="47">
        <v>265</v>
      </c>
      <c r="C23" s="47">
        <v>166</v>
      </c>
      <c r="D23" s="61">
        <v>0.626</v>
      </c>
      <c r="E23" s="47">
        <v>284</v>
      </c>
      <c r="F23" s="40">
        <v>228</v>
      </c>
      <c r="G23" s="61">
        <v>0.80300000000000005</v>
      </c>
      <c r="H23" s="58"/>
      <c r="I23" s="42" t="s">
        <v>45</v>
      </c>
      <c r="J23" s="60">
        <f>SUMIF(A:A,"*consumer action handbook*",B:B)</f>
        <v>206</v>
      </c>
      <c r="K23" s="60">
        <f>SUMIF(A:A,"*consumer action handbook*",C:C)</f>
        <v>192</v>
      </c>
      <c r="L23" s="59">
        <f t="shared" si="0"/>
        <v>0.93203883495145634</v>
      </c>
      <c r="M23" s="41"/>
      <c r="N23" s="41"/>
      <c r="O23" s="41"/>
    </row>
    <row r="24" spans="1:15" x14ac:dyDescent="0.2">
      <c r="A24" s="47" t="s">
        <v>75</v>
      </c>
      <c r="B24" s="47">
        <v>259</v>
      </c>
      <c r="C24" s="47">
        <v>172</v>
      </c>
      <c r="D24" s="61">
        <v>0.66400000000000003</v>
      </c>
      <c r="E24" s="47">
        <v>370</v>
      </c>
      <c r="F24" s="40">
        <v>239</v>
      </c>
      <c r="G24" s="61">
        <v>0.64600000000000002</v>
      </c>
      <c r="H24" s="58"/>
      <c r="I24" s="42" t="s">
        <v>34</v>
      </c>
      <c r="J24" s="60">
        <f>SUMIF(A:A,"*weather*",B:B)</f>
        <v>201</v>
      </c>
      <c r="K24" s="60">
        <f>SUMIF(A:A,"*weather*",C:C)</f>
        <v>174</v>
      </c>
      <c r="L24" s="59">
        <f t="shared" si="0"/>
        <v>0.86567164179104472</v>
      </c>
      <c r="M24" s="41"/>
      <c r="N24" s="41"/>
      <c r="O24" s="41"/>
    </row>
    <row r="25" spans="1:15" x14ac:dyDescent="0.2">
      <c r="A25" s="47" t="s">
        <v>59</v>
      </c>
      <c r="B25" s="47">
        <v>255</v>
      </c>
      <c r="C25" s="47">
        <v>198</v>
      </c>
      <c r="D25" s="61">
        <v>0.77600000000000002</v>
      </c>
      <c r="E25" s="47">
        <v>255</v>
      </c>
      <c r="F25" s="40">
        <v>198</v>
      </c>
      <c r="G25" s="61">
        <v>0.77600000000000002</v>
      </c>
      <c r="H25" s="58"/>
      <c r="I25" s="42" t="s">
        <v>47</v>
      </c>
      <c r="J25" s="60">
        <f>SUMIF(A:A,"*alien*",B:B)+SUMIF(A:A,"*area 51*",B:B)+SUMIF(A:A,"*ufo*",B:B)</f>
        <v>155</v>
      </c>
      <c r="K25" s="60">
        <f>SUMIF(A:A,"*alien*",C:C)+SUMIF(A:A,"*area 51*",C:C)+SUMIF(A:A,"*ufo*",C:C)</f>
        <v>131</v>
      </c>
      <c r="L25" s="59">
        <f t="shared" si="0"/>
        <v>0.84516129032258069</v>
      </c>
      <c r="M25" s="41"/>
      <c r="N25" s="41"/>
      <c r="O25" s="41"/>
    </row>
    <row r="26" spans="1:15" x14ac:dyDescent="0.2">
      <c r="A26" s="47" t="s">
        <v>114</v>
      </c>
      <c r="B26" s="47">
        <v>250</v>
      </c>
      <c r="C26" s="47">
        <v>141</v>
      </c>
      <c r="D26" s="61">
        <v>0.56399999999999995</v>
      </c>
      <c r="E26" s="47">
        <v>259</v>
      </c>
      <c r="F26" s="40">
        <v>143</v>
      </c>
      <c r="G26" s="61">
        <v>0.55200000000000005</v>
      </c>
      <c r="H26" s="58"/>
      <c r="I26" s="42" t="s">
        <v>40</v>
      </c>
      <c r="J26" s="60">
        <f>SUMIF(A:A,"*garcinia*",B:B)</f>
        <v>149</v>
      </c>
      <c r="K26" s="60">
        <f>SUMIF(A:A,"*garcinia*",C:C)</f>
        <v>180</v>
      </c>
      <c r="L26" s="59">
        <f t="shared" si="0"/>
        <v>1.2080536912751678</v>
      </c>
      <c r="M26" s="41"/>
      <c r="N26" s="41"/>
      <c r="O26" s="41"/>
    </row>
    <row r="27" spans="1:15" x14ac:dyDescent="0.2">
      <c r="A27" s="47" t="s">
        <v>3916</v>
      </c>
      <c r="B27" s="47">
        <v>241</v>
      </c>
      <c r="C27" s="47">
        <v>0</v>
      </c>
      <c r="D27" s="40" t="s">
        <v>3340</v>
      </c>
      <c r="E27" s="47">
        <v>241</v>
      </c>
      <c r="F27" s="40">
        <v>0</v>
      </c>
      <c r="G27" s="40" t="s">
        <v>3340</v>
      </c>
      <c r="H27" s="58"/>
      <c r="I27" s="42" t="s">
        <v>43</v>
      </c>
      <c r="J27" s="60">
        <f>SUMIF(A:A,"*saving*",B:B)</f>
        <v>142</v>
      </c>
      <c r="K27" s="60">
        <f>SUMIF(A:A,"*saving*",C:C)</f>
        <v>144</v>
      </c>
      <c r="L27" s="59">
        <f t="shared" si="0"/>
        <v>1.0140845070422535</v>
      </c>
      <c r="M27" s="41"/>
      <c r="N27" s="41"/>
      <c r="O27" s="41"/>
    </row>
    <row r="28" spans="1:15" x14ac:dyDescent="0.2">
      <c r="A28" s="47" t="s">
        <v>18</v>
      </c>
      <c r="B28" s="47">
        <v>237</v>
      </c>
      <c r="C28" s="47">
        <v>221</v>
      </c>
      <c r="D28" s="61">
        <v>0.93200000000000005</v>
      </c>
      <c r="E28" s="47">
        <v>264</v>
      </c>
      <c r="F28" s="40">
        <v>222</v>
      </c>
      <c r="G28" s="61">
        <v>0.84099999999999997</v>
      </c>
      <c r="H28" s="58"/>
      <c r="I28" s="42" t="s">
        <v>31</v>
      </c>
      <c r="J28" s="60">
        <f>SUMIF(A:A,"*address*",B:B)</f>
        <v>138</v>
      </c>
      <c r="K28" s="60">
        <f>SUMIF(A:A,"*address*",C:C)</f>
        <v>101</v>
      </c>
      <c r="L28" s="59">
        <f t="shared" si="0"/>
        <v>0.73188405797101452</v>
      </c>
      <c r="M28" s="41"/>
      <c r="N28" s="41"/>
      <c r="O28" s="41"/>
    </row>
    <row r="29" spans="1:15" x14ac:dyDescent="0.2">
      <c r="A29" s="47" t="s">
        <v>104</v>
      </c>
      <c r="B29" s="47">
        <v>234</v>
      </c>
      <c r="C29" s="47">
        <v>177</v>
      </c>
      <c r="D29" s="61">
        <v>0.75600000000000001</v>
      </c>
      <c r="E29" s="40">
        <v>237</v>
      </c>
      <c r="F29" s="40">
        <v>178</v>
      </c>
      <c r="G29" s="61">
        <v>0.751</v>
      </c>
      <c r="H29" s="58"/>
      <c r="I29" s="42" t="s">
        <v>44</v>
      </c>
      <c r="J29" s="60">
        <f>SUMIF(A:A,"*death penalty*",B:B)+SUMIF(A:A,"*execution*",B:B)+SUMIF(A:A,"*executed*",B:B)+SUMIF(A:A,"*last meal*",B:B)+SUMIF(A:A,"*capital punishment*",B:B)</f>
        <v>108</v>
      </c>
      <c r="K29" s="60">
        <f>SUMIF(A:A,"*death penalty*",C:C)+SUMIF(A:A,"*execution*",C:C)+SUMIF(A:A,"*executed*",C:C)+SUMIF(A:A,"*last meal*",C:C)+SUMIF(A:A,"*capital punishment*",C:C)</f>
        <v>114</v>
      </c>
      <c r="L29" s="59">
        <f t="shared" si="0"/>
        <v>1.0555555555555556</v>
      </c>
      <c r="M29" s="41"/>
      <c r="N29" s="41"/>
      <c r="O29" s="41"/>
    </row>
    <row r="30" spans="1:15" x14ac:dyDescent="0.2">
      <c r="A30" s="47" t="s">
        <v>3917</v>
      </c>
      <c r="B30" s="47">
        <v>233</v>
      </c>
      <c r="C30" s="47">
        <v>0</v>
      </c>
      <c r="D30" s="40" t="s">
        <v>3340</v>
      </c>
      <c r="E30" s="47">
        <v>234</v>
      </c>
      <c r="F30" s="40">
        <v>0</v>
      </c>
      <c r="G30" s="40" t="s">
        <v>3340</v>
      </c>
      <c r="H30" s="58"/>
      <c r="I30" s="64" t="s">
        <v>316</v>
      </c>
      <c r="J30" s="58">
        <f>SUMIF(A:A,"*same sex marriage*",B:B)+SUMIF(A:A,"*gay marriage*",B:B)</f>
        <v>82</v>
      </c>
      <c r="K30" s="58">
        <f>SUMIF(A:A,"*same sex marriage*",C:C)+SUMIF(A:A,"*gay marriage*",C:C)</f>
        <v>68</v>
      </c>
      <c r="L30" s="59">
        <f t="shared" si="0"/>
        <v>0.82926829268292679</v>
      </c>
      <c r="M30" s="41"/>
      <c r="N30" s="41"/>
      <c r="O30" s="41"/>
    </row>
    <row r="31" spans="1:15" x14ac:dyDescent="0.2">
      <c r="A31" s="47" t="s">
        <v>111</v>
      </c>
      <c r="B31" s="47">
        <v>233</v>
      </c>
      <c r="C31" s="47">
        <v>197</v>
      </c>
      <c r="D31" s="61">
        <v>0.84499999999999997</v>
      </c>
      <c r="E31" s="47">
        <v>254</v>
      </c>
      <c r="F31" s="40">
        <v>205</v>
      </c>
      <c r="G31" s="61">
        <v>0.80700000000000005</v>
      </c>
      <c r="H31" s="58"/>
      <c r="I31" s="42" t="s">
        <v>41</v>
      </c>
      <c r="J31" s="60">
        <f>SUMIF(A:A,"*w4*",B:B)+SUMIF(A:A,"*w-4*",B:B)</f>
        <v>67</v>
      </c>
      <c r="K31" s="60">
        <f>SUMIF(A:A,"*w4*",C:C)+SUMIF(A:A,"*w-4*",C:C)</f>
        <v>74</v>
      </c>
      <c r="L31" s="59">
        <f t="shared" si="0"/>
        <v>1.1044776119402986</v>
      </c>
      <c r="M31" s="41"/>
      <c r="N31" s="41"/>
      <c r="O31" s="41"/>
    </row>
    <row r="32" spans="1:15" x14ac:dyDescent="0.2">
      <c r="A32" s="47" t="s">
        <v>94</v>
      </c>
      <c r="B32" s="47">
        <v>231</v>
      </c>
      <c r="C32" s="47">
        <v>136</v>
      </c>
      <c r="D32" s="61">
        <v>0.58899999999999997</v>
      </c>
      <c r="E32" s="47">
        <v>294</v>
      </c>
      <c r="F32" s="40">
        <v>137</v>
      </c>
      <c r="G32" s="61">
        <v>0.46600000000000003</v>
      </c>
      <c r="H32" s="58"/>
      <c r="I32" s="64" t="s">
        <v>3052</v>
      </c>
      <c r="J32" s="60">
        <f>SUMIF(A:A,"*household*",B:B)</f>
        <v>63</v>
      </c>
      <c r="K32" s="60">
        <f>SUMIF(A:A,"*household*",C:C)</f>
        <v>63</v>
      </c>
      <c r="L32" s="59">
        <f t="shared" si="0"/>
        <v>1</v>
      </c>
      <c r="M32" s="41"/>
      <c r="N32" s="41"/>
      <c r="O32" s="41"/>
    </row>
    <row r="33" spans="1:15" x14ac:dyDescent="0.2">
      <c r="A33" s="47" t="s">
        <v>2278</v>
      </c>
      <c r="B33" s="47">
        <v>229</v>
      </c>
      <c r="C33" s="47">
        <v>1</v>
      </c>
      <c r="D33" s="61">
        <v>4.0000000000000001E-3</v>
      </c>
      <c r="E33" s="47">
        <v>501</v>
      </c>
      <c r="F33" s="40">
        <v>1</v>
      </c>
      <c r="G33" s="61">
        <v>2E-3</v>
      </c>
      <c r="H33" s="58"/>
      <c r="I33" s="42" t="s">
        <v>46</v>
      </c>
      <c r="J33" s="60">
        <f>SUMIF(A:A,"isis",B:B)+SUMIF(A:A,"isil",B:B)+SUMIF(A:A,"islamic state",B:B)</f>
        <v>49</v>
      </c>
      <c r="K33" s="60">
        <f>SUMIF(A:A,"isis",C:C)+SUMIF(A:A,"isil",C:C)+SUMIF(A:A,"islamic state",C:C)</f>
        <v>23</v>
      </c>
      <c r="L33" s="59">
        <f t="shared" si="0"/>
        <v>0.46938775510204084</v>
      </c>
      <c r="M33" s="41"/>
      <c r="N33" s="41"/>
      <c r="O33" s="41"/>
    </row>
    <row r="34" spans="1:15" x14ac:dyDescent="0.2">
      <c r="A34" s="47" t="s">
        <v>90</v>
      </c>
      <c r="B34" s="47">
        <v>228</v>
      </c>
      <c r="C34" s="47">
        <v>163</v>
      </c>
      <c r="D34" s="61">
        <v>0.71499999999999997</v>
      </c>
      <c r="E34" s="47">
        <v>336</v>
      </c>
      <c r="F34" s="40">
        <v>204</v>
      </c>
      <c r="G34" s="61">
        <v>0.60699999999999998</v>
      </c>
      <c r="H34" s="58"/>
      <c r="I34" s="42" t="s">
        <v>50</v>
      </c>
      <c r="J34" s="60">
        <f>SUMIF(A:A,"*governor*",B:B)</f>
        <v>35</v>
      </c>
      <c r="K34" s="60">
        <f>SUMIF(A:A,"*governor*",C:C)</f>
        <v>20</v>
      </c>
      <c r="L34" s="59">
        <f t="shared" si="0"/>
        <v>0.5714285714285714</v>
      </c>
      <c r="M34" s="41"/>
      <c r="N34" s="41"/>
      <c r="O34" s="41"/>
    </row>
    <row r="35" spans="1:15" x14ac:dyDescent="0.2">
      <c r="A35" s="47" t="s">
        <v>3918</v>
      </c>
      <c r="B35" s="47">
        <v>226</v>
      </c>
      <c r="C35" s="47">
        <v>12</v>
      </c>
      <c r="D35" s="61">
        <v>5.2999999999999999E-2</v>
      </c>
      <c r="E35" s="40">
        <v>251</v>
      </c>
      <c r="F35" s="40">
        <v>12</v>
      </c>
      <c r="G35" s="61">
        <v>4.8000000000000001E-2</v>
      </c>
      <c r="H35" s="58"/>
      <c r="I35" s="42" t="s">
        <v>49</v>
      </c>
      <c r="J35" s="60">
        <f>SUMIF(A:A,"*fafsa*",B:B)</f>
        <v>31</v>
      </c>
      <c r="K35" s="60">
        <f>SUMIF(A:A,"*fafsa*",C:C)</f>
        <v>25</v>
      </c>
      <c r="L35" s="59">
        <f t="shared" si="0"/>
        <v>0.80645161290322576</v>
      </c>
      <c r="M35" s="41"/>
      <c r="N35" s="41"/>
      <c r="O35" s="41"/>
    </row>
    <row r="36" spans="1:15" x14ac:dyDescent="0.2">
      <c r="A36" s="47" t="s">
        <v>785</v>
      </c>
      <c r="B36" s="47">
        <v>206</v>
      </c>
      <c r="C36" s="47">
        <v>192</v>
      </c>
      <c r="D36" s="61">
        <v>0.93200000000000005</v>
      </c>
      <c r="E36" s="40">
        <v>232</v>
      </c>
      <c r="F36" s="40">
        <v>213</v>
      </c>
      <c r="G36" s="61">
        <v>0.91800000000000004</v>
      </c>
      <c r="H36" s="58"/>
      <c r="I36" s="64" t="s">
        <v>944</v>
      </c>
      <c r="J36" s="58">
        <f>SUMIF(A:A,"*login*",B:B)</f>
        <v>30</v>
      </c>
      <c r="K36" s="58">
        <f>SUMIF(A:A,"*login*",C:C)</f>
        <v>10</v>
      </c>
      <c r="L36" s="59">
        <f t="shared" si="0"/>
        <v>0.33333333333333331</v>
      </c>
      <c r="M36" s="41"/>
      <c r="N36" s="41"/>
      <c r="O36" s="41"/>
    </row>
    <row r="37" spans="1:15" x14ac:dyDescent="0.2">
      <c r="A37" s="47" t="s">
        <v>146</v>
      </c>
      <c r="B37" s="47">
        <v>205</v>
      </c>
      <c r="C37" s="47">
        <v>258</v>
      </c>
      <c r="D37" s="61">
        <v>1.2589999999999999</v>
      </c>
      <c r="E37" s="40">
        <v>217</v>
      </c>
      <c r="F37" s="40">
        <v>258</v>
      </c>
      <c r="G37" s="61">
        <v>1.1890000000000001</v>
      </c>
      <c r="H37" s="58"/>
      <c r="I37" s="42" t="s">
        <v>37</v>
      </c>
      <c r="J37" s="60">
        <f>SUMIF(A:A,"*ebola*",B:B)</f>
        <v>30</v>
      </c>
      <c r="K37" s="60">
        <f>SUMIF(A:A,"*ebola*",C:C)</f>
        <v>19</v>
      </c>
      <c r="L37" s="59">
        <f t="shared" si="0"/>
        <v>0.6333333333333333</v>
      </c>
      <c r="M37" s="41"/>
      <c r="N37" s="41"/>
      <c r="O37" s="41"/>
    </row>
    <row r="38" spans="1:15" x14ac:dyDescent="0.2">
      <c r="A38" s="47" t="s">
        <v>126</v>
      </c>
      <c r="B38" s="47">
        <v>204</v>
      </c>
      <c r="C38" s="47">
        <v>164</v>
      </c>
      <c r="D38" s="61">
        <v>0.80400000000000005</v>
      </c>
      <c r="E38" s="40">
        <v>222</v>
      </c>
      <c r="F38" s="40">
        <v>165</v>
      </c>
      <c r="G38" s="61">
        <v>0.74299999999999999</v>
      </c>
      <c r="H38" s="58"/>
      <c r="I38" s="64" t="s">
        <v>243</v>
      </c>
      <c r="J38" s="58">
        <f>SUMIF(A:A,"*wind energy*",B:B)</f>
        <v>21</v>
      </c>
      <c r="K38" s="58">
        <f>SUMIF(A:A,"*wind energy*",C:C)</f>
        <v>2</v>
      </c>
      <c r="L38" s="59">
        <f t="shared" si="0"/>
        <v>9.5238095238095233E-2</v>
      </c>
      <c r="M38" s="41"/>
      <c r="N38" s="41"/>
      <c r="O38" s="41"/>
    </row>
    <row r="39" spans="1:15" x14ac:dyDescent="0.2">
      <c r="A39" s="47" t="s">
        <v>88</v>
      </c>
      <c r="B39" s="47">
        <v>202</v>
      </c>
      <c r="C39" s="47">
        <v>193</v>
      </c>
      <c r="D39" s="61">
        <v>0.95499999999999996</v>
      </c>
      <c r="E39" s="40">
        <v>203</v>
      </c>
      <c r="F39" s="40">
        <v>196</v>
      </c>
      <c r="G39" s="61">
        <v>0.96599999999999997</v>
      </c>
      <c r="H39" s="58"/>
      <c r="I39" s="42" t="s">
        <v>30</v>
      </c>
      <c r="J39" s="60">
        <f>SUMIF(A:A,"*bmi*",B:B)</f>
        <v>0</v>
      </c>
      <c r="K39" s="60">
        <f>SUMIF(A:A,"*bmi*",C:C)</f>
        <v>0</v>
      </c>
      <c r="L39" s="59" t="e">
        <f t="shared" si="0"/>
        <v>#DIV/0!</v>
      </c>
      <c r="M39" s="41"/>
      <c r="N39" s="41"/>
      <c r="O39" s="41"/>
    </row>
    <row r="40" spans="1:15" x14ac:dyDescent="0.2">
      <c r="A40" s="47" t="s">
        <v>97</v>
      </c>
      <c r="B40" s="47">
        <v>198</v>
      </c>
      <c r="C40" s="47">
        <v>234</v>
      </c>
      <c r="D40" s="61">
        <v>1.1819999999999999</v>
      </c>
      <c r="E40" s="40">
        <v>198</v>
      </c>
      <c r="F40" s="40">
        <v>234</v>
      </c>
      <c r="G40" s="61">
        <v>1.1819999999999999</v>
      </c>
      <c r="H40" s="58"/>
      <c r="I40" s="64" t="s">
        <v>2386</v>
      </c>
      <c r="J40" s="60">
        <f>SUMIF(A:A,"*jade*",B:B)</f>
        <v>0</v>
      </c>
      <c r="K40" s="60">
        <f>SUMIF(A:A,"*jade*",C:C)</f>
        <v>0</v>
      </c>
      <c r="L40" s="59" t="e">
        <f t="shared" si="0"/>
        <v>#DIV/0!</v>
      </c>
      <c r="M40" s="41"/>
      <c r="N40" s="41"/>
      <c r="O40" s="41"/>
    </row>
    <row r="41" spans="1:15" ht="25.5" x14ac:dyDescent="0.2">
      <c r="A41" s="47" t="s">
        <v>83</v>
      </c>
      <c r="B41" s="47">
        <v>186</v>
      </c>
      <c r="C41" s="47">
        <v>160</v>
      </c>
      <c r="D41" s="61">
        <v>0.86</v>
      </c>
      <c r="E41" s="40">
        <v>224</v>
      </c>
      <c r="F41" s="40">
        <v>181</v>
      </c>
      <c r="G41" s="61">
        <v>0.80800000000000005</v>
      </c>
      <c r="H41" s="58"/>
      <c r="I41" s="64" t="s">
        <v>28</v>
      </c>
      <c r="J41" s="58">
        <f>SUMIF(A:A,"*abby*",B:B)+SUMIF(A:A,"*abbey*",B:B)+SUMIF(A:A,"*financial self defense*",B:B)</f>
        <v>0</v>
      </c>
      <c r="K41" s="58">
        <f>SUMIF(A:A,"*abby*",C:C)+SUMIF(A:A,"*abbey*",C:C)+SUMIF(A:A,"*defense*",C:C)+SUMIF(A:A,"*defence*",C:C)-SUMIF(A:A,"department of defense",C:C)</f>
        <v>27</v>
      </c>
      <c r="L41" s="59" t="e">
        <f t="shared" si="0"/>
        <v>#DIV/0!</v>
      </c>
      <c r="M41" s="41"/>
      <c r="N41" s="41"/>
      <c r="O41" s="41"/>
    </row>
    <row r="42" spans="1:15" x14ac:dyDescent="0.2">
      <c r="A42" s="47" t="s">
        <v>136</v>
      </c>
      <c r="B42" s="47">
        <v>185</v>
      </c>
      <c r="C42" s="47">
        <v>137</v>
      </c>
      <c r="D42" s="61">
        <v>0.74099999999999999</v>
      </c>
      <c r="E42" s="40">
        <v>193</v>
      </c>
      <c r="F42" s="40">
        <v>144</v>
      </c>
      <c r="G42" s="61">
        <v>0.746</v>
      </c>
      <c r="H42" s="58"/>
      <c r="I42" s="64" t="s">
        <v>3919</v>
      </c>
      <c r="J42" s="58">
        <f>SUMIF(A:A,"*parenthood*",B:B)</f>
        <v>51</v>
      </c>
      <c r="K42" s="58">
        <f>SUMIF(A:A,"*parenthood*",C:C)</f>
        <v>49</v>
      </c>
      <c r="L42" s="59">
        <f t="shared" si="0"/>
        <v>0.96078431372549022</v>
      </c>
      <c r="M42" s="41"/>
      <c r="N42" s="41"/>
      <c r="O42" s="41"/>
    </row>
    <row r="43" spans="1:15" x14ac:dyDescent="0.2">
      <c r="A43" s="47" t="s">
        <v>288</v>
      </c>
      <c r="B43" s="47">
        <v>184</v>
      </c>
      <c r="C43" s="47">
        <v>81</v>
      </c>
      <c r="D43" s="61">
        <v>0.44</v>
      </c>
      <c r="E43" s="40">
        <v>189</v>
      </c>
      <c r="F43" s="40">
        <v>83</v>
      </c>
      <c r="G43" s="61">
        <v>0.439</v>
      </c>
      <c r="H43" s="58"/>
      <c r="I43" s="43" t="s">
        <v>3920</v>
      </c>
      <c r="J43" s="58">
        <f>SUMIF(A:A,"*shut*",B:B)</f>
        <v>128</v>
      </c>
      <c r="K43" s="58">
        <f>SUMIF(A:A,"*shut*",C:C)</f>
        <v>84</v>
      </c>
      <c r="L43" s="59">
        <f t="shared" si="0"/>
        <v>0.65625</v>
      </c>
      <c r="M43" s="41"/>
      <c r="N43" s="41"/>
      <c r="O43" s="41"/>
    </row>
    <row r="44" spans="1:15" x14ac:dyDescent="0.2">
      <c r="A44" s="47" t="s">
        <v>367</v>
      </c>
      <c r="B44" s="47">
        <v>179</v>
      </c>
      <c r="C44" s="47">
        <v>210</v>
      </c>
      <c r="D44" s="61">
        <v>1.173</v>
      </c>
      <c r="E44" s="40">
        <v>182</v>
      </c>
      <c r="F44" s="40">
        <v>226</v>
      </c>
      <c r="G44" s="61">
        <v>1.242</v>
      </c>
      <c r="H44" s="58"/>
      <c r="I44" s="43" t="s">
        <v>51</v>
      </c>
      <c r="J44" s="58">
        <f>SUMIF(A:A,"*abortion*",B:B)</f>
        <v>146</v>
      </c>
      <c r="K44" s="58">
        <f>SUMIF(A:A,"*abortion*",C:C)</f>
        <v>129</v>
      </c>
      <c r="L44" s="59">
        <f t="shared" si="0"/>
        <v>0.88356164383561642</v>
      </c>
      <c r="M44" s="41"/>
      <c r="N44" s="41"/>
      <c r="O44" s="41"/>
    </row>
    <row r="45" spans="1:15" x14ac:dyDescent="0.2">
      <c r="A45" s="47" t="s">
        <v>3921</v>
      </c>
      <c r="B45" s="47">
        <v>177</v>
      </c>
      <c r="C45" s="47">
        <v>112</v>
      </c>
      <c r="D45" s="61">
        <v>0.63300000000000001</v>
      </c>
      <c r="E45" s="40">
        <v>177</v>
      </c>
      <c r="F45" s="40">
        <v>112</v>
      </c>
      <c r="G45" s="61">
        <v>0.63300000000000001</v>
      </c>
      <c r="H45" s="58"/>
      <c r="I45" s="43" t="s">
        <v>3344</v>
      </c>
      <c r="J45" s="58">
        <f>SUMIF(A:A,"*301.6724-1*",B:B)</f>
        <v>201</v>
      </c>
      <c r="K45" s="58">
        <f>SUMIF(A:A,"*301.6724-1*",C:C)</f>
        <v>234</v>
      </c>
      <c r="L45" s="59">
        <f t="shared" si="0"/>
        <v>1.164179104477612</v>
      </c>
      <c r="M45" s="41"/>
      <c r="N45" s="41"/>
      <c r="O45" s="41"/>
    </row>
    <row r="46" spans="1:15" x14ac:dyDescent="0.2">
      <c r="A46" s="47" t="s">
        <v>125</v>
      </c>
      <c r="B46" s="47">
        <v>177</v>
      </c>
      <c r="C46" s="47">
        <v>77</v>
      </c>
      <c r="D46" s="61">
        <v>0.435</v>
      </c>
      <c r="E46" s="40">
        <v>183</v>
      </c>
      <c r="F46" s="40">
        <v>79</v>
      </c>
      <c r="G46" s="61">
        <v>0.432</v>
      </c>
      <c r="H46" s="58"/>
      <c r="I46" s="43" t="s">
        <v>3922</v>
      </c>
      <c r="J46" s="58">
        <f>SUMIF(A:A,"*trump*",B:B)</f>
        <v>101</v>
      </c>
      <c r="K46" s="58"/>
      <c r="L46" s="41"/>
      <c r="M46" s="41"/>
      <c r="N46" s="41"/>
      <c r="O46" s="41"/>
    </row>
    <row r="47" spans="1:15" x14ac:dyDescent="0.2">
      <c r="A47" s="47" t="s">
        <v>3751</v>
      </c>
      <c r="B47" s="47">
        <v>172</v>
      </c>
      <c r="C47" s="47">
        <v>145</v>
      </c>
      <c r="D47" s="61">
        <v>0.84299999999999997</v>
      </c>
      <c r="E47" s="40">
        <v>172</v>
      </c>
      <c r="F47" s="40">
        <v>145</v>
      </c>
      <c r="G47" s="61">
        <v>0.84299999999999997</v>
      </c>
      <c r="H47" s="58"/>
      <c r="I47" s="43" t="s">
        <v>3923</v>
      </c>
      <c r="J47" s="58">
        <f>SUMIF(A:A,"*hillary*",B:B)</f>
        <v>28</v>
      </c>
      <c r="K47" s="58"/>
      <c r="L47" s="41"/>
      <c r="M47" s="41"/>
      <c r="N47" s="41"/>
      <c r="O47" s="41"/>
    </row>
    <row r="48" spans="1:15" x14ac:dyDescent="0.2">
      <c r="A48" s="47" t="s">
        <v>79</v>
      </c>
      <c r="B48" s="47">
        <v>168</v>
      </c>
      <c r="C48" s="47">
        <v>181</v>
      </c>
      <c r="D48" s="61">
        <v>1.077</v>
      </c>
      <c r="E48" s="40">
        <v>270</v>
      </c>
      <c r="F48" s="40">
        <v>300</v>
      </c>
      <c r="G48" s="61">
        <v>1.111</v>
      </c>
      <c r="H48" s="58"/>
      <c r="I48" s="58"/>
      <c r="J48" s="58"/>
      <c r="K48" s="58"/>
      <c r="L48" s="41"/>
      <c r="M48" s="41"/>
      <c r="N48" s="41"/>
      <c r="O48" s="41"/>
    </row>
    <row r="49" spans="1:15" x14ac:dyDescent="0.2">
      <c r="A49" s="47" t="s">
        <v>158</v>
      </c>
      <c r="B49" s="47">
        <v>168</v>
      </c>
      <c r="C49" s="47">
        <v>171</v>
      </c>
      <c r="D49" s="61">
        <v>1.018</v>
      </c>
      <c r="E49" s="40">
        <v>201</v>
      </c>
      <c r="F49" s="40">
        <v>172</v>
      </c>
      <c r="G49" s="61">
        <v>0.85599999999999998</v>
      </c>
      <c r="H49" s="58"/>
      <c r="I49" s="58"/>
      <c r="J49" s="58"/>
      <c r="K49" s="58"/>
      <c r="L49" s="41"/>
      <c r="M49" s="41"/>
      <c r="N49" s="41"/>
      <c r="O49" s="41"/>
    </row>
    <row r="50" spans="1:15" x14ac:dyDescent="0.2">
      <c r="A50" s="47" t="s">
        <v>3924</v>
      </c>
      <c r="B50" s="47">
        <v>164</v>
      </c>
      <c r="C50" s="47">
        <v>11</v>
      </c>
      <c r="D50" s="61">
        <v>6.7000000000000004E-2</v>
      </c>
      <c r="E50" s="40">
        <v>576</v>
      </c>
      <c r="F50" s="40">
        <v>15</v>
      </c>
      <c r="G50" s="61">
        <v>2.5999999999999999E-2</v>
      </c>
      <c r="H50" s="58"/>
      <c r="I50" s="58"/>
      <c r="J50" s="58"/>
      <c r="K50" s="58"/>
      <c r="L50" s="41"/>
      <c r="M50" s="41"/>
      <c r="N50" s="41"/>
      <c r="O50" s="41"/>
    </row>
    <row r="51" spans="1:15" x14ac:dyDescent="0.2">
      <c r="A51" s="47" t="s">
        <v>62</v>
      </c>
      <c r="B51" s="47">
        <v>164</v>
      </c>
      <c r="C51" s="47">
        <v>165</v>
      </c>
      <c r="D51" s="61">
        <v>1.006</v>
      </c>
      <c r="E51" s="40">
        <v>164</v>
      </c>
      <c r="F51" s="40">
        <v>165</v>
      </c>
      <c r="G51" s="61">
        <v>1.006</v>
      </c>
      <c r="H51" s="58"/>
      <c r="I51" s="58"/>
      <c r="J51" s="58"/>
      <c r="K51" s="58"/>
      <c r="L51" s="41"/>
      <c r="M51" s="41"/>
      <c r="N51" s="41"/>
      <c r="O51" s="41"/>
    </row>
    <row r="52" spans="1:15" x14ac:dyDescent="0.2">
      <c r="A52" s="47" t="s">
        <v>1554</v>
      </c>
      <c r="B52" s="47">
        <v>157</v>
      </c>
      <c r="C52" s="47">
        <v>140</v>
      </c>
      <c r="D52" s="61">
        <v>0.89200000000000002</v>
      </c>
      <c r="E52" s="40">
        <v>166</v>
      </c>
      <c r="F52" s="40">
        <v>169</v>
      </c>
      <c r="G52" s="61">
        <v>1.018</v>
      </c>
      <c r="H52" s="58"/>
      <c r="I52" s="58"/>
      <c r="J52" s="58"/>
      <c r="K52" s="58"/>
      <c r="L52" s="41"/>
      <c r="M52" s="41"/>
      <c r="N52" s="41"/>
      <c r="O52" s="41"/>
    </row>
    <row r="53" spans="1:15" x14ac:dyDescent="0.2">
      <c r="A53" s="47" t="s">
        <v>3012</v>
      </c>
      <c r="B53" s="47">
        <v>156</v>
      </c>
      <c r="C53" s="47">
        <v>0</v>
      </c>
      <c r="D53" s="40" t="s">
        <v>3340</v>
      </c>
      <c r="E53" s="40">
        <v>189</v>
      </c>
      <c r="F53" s="40">
        <v>0</v>
      </c>
      <c r="G53" s="40" t="s">
        <v>3340</v>
      </c>
      <c r="H53" s="58"/>
      <c r="I53" s="58"/>
      <c r="J53" s="58"/>
      <c r="K53" s="58"/>
      <c r="L53" s="41"/>
      <c r="M53" s="41"/>
      <c r="N53" s="41"/>
      <c r="O53" s="41"/>
    </row>
    <row r="54" spans="1:15" x14ac:dyDescent="0.2">
      <c r="A54" s="47" t="s">
        <v>115</v>
      </c>
      <c r="B54" s="47">
        <v>156</v>
      </c>
      <c r="C54" s="47">
        <v>72</v>
      </c>
      <c r="D54" s="61">
        <v>0.46200000000000002</v>
      </c>
      <c r="E54" s="40">
        <v>186</v>
      </c>
      <c r="F54" s="40">
        <v>75</v>
      </c>
      <c r="G54" s="61">
        <v>0.40300000000000002</v>
      </c>
      <c r="H54" s="58"/>
      <c r="I54" s="58"/>
      <c r="J54" s="58"/>
      <c r="K54" s="58"/>
      <c r="L54" s="41"/>
      <c r="M54" s="41"/>
      <c r="N54" s="41"/>
      <c r="O54" s="41"/>
    </row>
    <row r="55" spans="1:15" x14ac:dyDescent="0.2">
      <c r="A55" s="47" t="s">
        <v>105</v>
      </c>
      <c r="B55" s="47">
        <v>155</v>
      </c>
      <c r="C55" s="47">
        <v>126</v>
      </c>
      <c r="D55" s="61">
        <v>0.81299999999999994</v>
      </c>
      <c r="E55" s="40">
        <v>178</v>
      </c>
      <c r="F55" s="40">
        <v>138</v>
      </c>
      <c r="G55" s="61">
        <v>0.77500000000000002</v>
      </c>
      <c r="H55" s="58"/>
      <c r="I55" s="58"/>
      <c r="J55" s="58"/>
      <c r="K55" s="58"/>
      <c r="L55" s="41"/>
      <c r="M55" s="41"/>
      <c r="N55" s="41"/>
      <c r="O55" s="41"/>
    </row>
    <row r="56" spans="1:15" x14ac:dyDescent="0.2">
      <c r="A56" s="47" t="s">
        <v>3619</v>
      </c>
      <c r="B56" s="47">
        <v>154</v>
      </c>
      <c r="C56" s="47">
        <v>161</v>
      </c>
      <c r="D56" s="61">
        <v>1.0449999999999999</v>
      </c>
      <c r="E56" s="40">
        <v>154</v>
      </c>
      <c r="F56" s="40">
        <v>161</v>
      </c>
      <c r="G56" s="61">
        <v>1.0449999999999999</v>
      </c>
      <c r="H56" s="58"/>
      <c r="I56" s="58"/>
      <c r="J56" s="58"/>
      <c r="K56" s="58"/>
      <c r="L56" s="41"/>
      <c r="M56" s="41"/>
      <c r="N56" s="41"/>
      <c r="O56" s="41"/>
    </row>
    <row r="57" spans="1:15" x14ac:dyDescent="0.2">
      <c r="A57" s="47" t="s">
        <v>3925</v>
      </c>
      <c r="B57" s="47">
        <v>153</v>
      </c>
      <c r="C57" s="47">
        <v>143</v>
      </c>
      <c r="D57" s="61">
        <v>0.93500000000000005</v>
      </c>
      <c r="E57" s="40">
        <v>218</v>
      </c>
      <c r="F57" s="40">
        <v>143</v>
      </c>
      <c r="G57" s="61">
        <v>0.65600000000000003</v>
      </c>
      <c r="H57" s="58"/>
      <c r="I57" s="58"/>
      <c r="J57" s="58"/>
      <c r="K57" s="58"/>
      <c r="L57" s="41"/>
      <c r="M57" s="41"/>
      <c r="N57" s="41"/>
      <c r="O57" s="41"/>
    </row>
    <row r="58" spans="1:15" x14ac:dyDescent="0.2">
      <c r="A58" s="47" t="s">
        <v>122</v>
      </c>
      <c r="B58" s="47">
        <v>153</v>
      </c>
      <c r="C58" s="47">
        <v>86</v>
      </c>
      <c r="D58" s="61">
        <v>0.56200000000000006</v>
      </c>
      <c r="E58" s="40">
        <v>240</v>
      </c>
      <c r="F58" s="40">
        <v>128</v>
      </c>
      <c r="G58" s="61">
        <v>0.53300000000000003</v>
      </c>
      <c r="H58" s="58"/>
      <c r="I58" s="58"/>
      <c r="J58" s="58"/>
      <c r="K58" s="58"/>
      <c r="L58" s="41"/>
      <c r="M58" s="41"/>
      <c r="N58" s="41"/>
      <c r="O58" s="41"/>
    </row>
    <row r="59" spans="1:15" x14ac:dyDescent="0.2">
      <c r="A59" s="47" t="s">
        <v>156</v>
      </c>
      <c r="B59" s="47">
        <v>153</v>
      </c>
      <c r="C59" s="47">
        <v>144</v>
      </c>
      <c r="D59" s="61">
        <v>0.94099999999999995</v>
      </c>
      <c r="E59" s="40">
        <v>163</v>
      </c>
      <c r="F59" s="40">
        <v>152</v>
      </c>
      <c r="G59" s="61">
        <v>0.93300000000000005</v>
      </c>
      <c r="H59" s="58"/>
      <c r="I59" s="58"/>
      <c r="J59" s="58"/>
      <c r="K59" s="58"/>
      <c r="L59" s="41"/>
      <c r="M59" s="41"/>
      <c r="N59" s="41"/>
      <c r="O59" s="41"/>
    </row>
    <row r="60" spans="1:15" x14ac:dyDescent="0.2">
      <c r="A60" s="47" t="s">
        <v>34</v>
      </c>
      <c r="B60" s="47">
        <v>152</v>
      </c>
      <c r="C60" s="47">
        <v>146</v>
      </c>
      <c r="D60" s="61">
        <v>0.96099999999999997</v>
      </c>
      <c r="E60" s="40">
        <v>297</v>
      </c>
      <c r="F60" s="40">
        <v>152</v>
      </c>
      <c r="G60" s="61">
        <v>0.51200000000000001</v>
      </c>
      <c r="H60" s="58"/>
      <c r="I60" s="58"/>
      <c r="J60" s="58"/>
      <c r="K60" s="58"/>
      <c r="L60" s="41"/>
      <c r="M60" s="41"/>
      <c r="N60" s="41"/>
      <c r="O60" s="41"/>
    </row>
    <row r="61" spans="1:15" x14ac:dyDescent="0.2">
      <c r="A61" s="47" t="s">
        <v>386</v>
      </c>
      <c r="B61" s="47">
        <v>151</v>
      </c>
      <c r="C61" s="47">
        <v>164</v>
      </c>
      <c r="D61" s="61">
        <v>1.0860000000000001</v>
      </c>
      <c r="E61" s="40">
        <v>151</v>
      </c>
      <c r="F61" s="40">
        <v>164</v>
      </c>
      <c r="G61" s="61">
        <v>1.0860000000000001</v>
      </c>
      <c r="H61" s="58"/>
      <c r="I61" s="58"/>
      <c r="J61" s="58"/>
      <c r="K61" s="58"/>
      <c r="L61" s="41"/>
      <c r="M61" s="41"/>
      <c r="N61" s="41"/>
      <c r="O61" s="41"/>
    </row>
    <row r="62" spans="1:15" x14ac:dyDescent="0.2">
      <c r="A62" s="47" t="s">
        <v>170</v>
      </c>
      <c r="B62" s="47">
        <v>151</v>
      </c>
      <c r="C62" s="47">
        <v>44</v>
      </c>
      <c r="D62" s="61">
        <v>0.29099999999999998</v>
      </c>
      <c r="E62" s="40">
        <v>164</v>
      </c>
      <c r="F62" s="40">
        <v>45</v>
      </c>
      <c r="G62" s="61">
        <v>0.27400000000000002</v>
      </c>
      <c r="H62" s="58"/>
      <c r="I62" s="58"/>
      <c r="J62" s="58"/>
      <c r="K62" s="58"/>
      <c r="L62" s="41"/>
      <c r="M62" s="41"/>
      <c r="N62" s="41"/>
      <c r="O62" s="41"/>
    </row>
    <row r="63" spans="1:15" x14ac:dyDescent="0.2">
      <c r="A63" s="47" t="s">
        <v>51</v>
      </c>
      <c r="B63" s="47">
        <v>146</v>
      </c>
      <c r="C63" s="47">
        <v>129</v>
      </c>
      <c r="D63" s="61">
        <v>0.88400000000000001</v>
      </c>
      <c r="E63" s="40">
        <v>233</v>
      </c>
      <c r="F63" s="40">
        <v>177</v>
      </c>
      <c r="G63" s="61">
        <v>0.76</v>
      </c>
      <c r="H63" s="58"/>
      <c r="I63" s="58"/>
      <c r="J63" s="58"/>
      <c r="K63" s="58"/>
      <c r="L63" s="41"/>
      <c r="M63" s="41"/>
      <c r="N63" s="41"/>
      <c r="O63" s="41"/>
    </row>
    <row r="64" spans="1:15" x14ac:dyDescent="0.2">
      <c r="A64" s="47" t="s">
        <v>3064</v>
      </c>
      <c r="B64" s="47">
        <v>144</v>
      </c>
      <c r="C64" s="47">
        <v>0</v>
      </c>
      <c r="D64" s="40" t="s">
        <v>3340</v>
      </c>
      <c r="E64" s="40">
        <v>146</v>
      </c>
      <c r="F64" s="40">
        <v>0</v>
      </c>
      <c r="G64" s="40" t="s">
        <v>3340</v>
      </c>
      <c r="H64" s="58"/>
      <c r="I64" s="58"/>
      <c r="J64" s="58"/>
      <c r="K64" s="58"/>
      <c r="L64" s="41"/>
      <c r="M64" s="41"/>
      <c r="N64" s="41"/>
      <c r="O64" s="41"/>
    </row>
    <row r="65" spans="1:15" x14ac:dyDescent="0.2">
      <c r="A65" s="47" t="s">
        <v>226</v>
      </c>
      <c r="B65" s="47">
        <v>142</v>
      </c>
      <c r="C65" s="47">
        <v>143</v>
      </c>
      <c r="D65" s="61">
        <v>1.0069999999999999</v>
      </c>
      <c r="E65" s="40">
        <v>177</v>
      </c>
      <c r="F65" s="40">
        <v>147</v>
      </c>
      <c r="G65" s="61">
        <v>0.83099999999999996</v>
      </c>
      <c r="H65" s="58"/>
      <c r="I65" s="58"/>
      <c r="J65" s="58"/>
      <c r="K65" s="58"/>
      <c r="L65" s="41"/>
      <c r="M65" s="41"/>
      <c r="N65" s="41"/>
      <c r="O65" s="41"/>
    </row>
    <row r="66" spans="1:15" x14ac:dyDescent="0.2">
      <c r="A66" s="47" t="s">
        <v>110</v>
      </c>
      <c r="B66" s="47">
        <v>142</v>
      </c>
      <c r="C66" s="47">
        <v>177</v>
      </c>
      <c r="D66" s="61">
        <v>1.246</v>
      </c>
      <c r="E66" s="40">
        <v>143</v>
      </c>
      <c r="F66" s="40">
        <v>178</v>
      </c>
      <c r="G66" s="61">
        <v>1.2450000000000001</v>
      </c>
      <c r="H66" s="58"/>
      <c r="I66" s="58"/>
      <c r="J66" s="58"/>
      <c r="K66" s="58"/>
      <c r="L66" s="41"/>
      <c r="M66" s="41"/>
      <c r="N66" s="41"/>
      <c r="O66" s="41"/>
    </row>
    <row r="67" spans="1:15" x14ac:dyDescent="0.2">
      <c r="A67" s="47" t="s">
        <v>216</v>
      </c>
      <c r="B67" s="47">
        <v>142</v>
      </c>
      <c r="C67" s="47">
        <v>63</v>
      </c>
      <c r="D67" s="61">
        <v>0.44400000000000001</v>
      </c>
      <c r="E67" s="40">
        <v>144</v>
      </c>
      <c r="F67" s="40">
        <v>63</v>
      </c>
      <c r="G67" s="61">
        <v>0.438</v>
      </c>
      <c r="H67" s="58"/>
      <c r="I67" s="58"/>
      <c r="J67" s="58"/>
      <c r="K67" s="58"/>
      <c r="L67" s="41"/>
      <c r="M67" s="41"/>
      <c r="N67" s="41"/>
      <c r="O67" s="41"/>
    </row>
    <row r="68" spans="1:15" x14ac:dyDescent="0.2">
      <c r="A68" s="47" t="s">
        <v>145</v>
      </c>
      <c r="B68" s="47">
        <v>141</v>
      </c>
      <c r="C68" s="47">
        <v>75</v>
      </c>
      <c r="D68" s="61">
        <v>0.53200000000000003</v>
      </c>
      <c r="E68" s="40">
        <v>254</v>
      </c>
      <c r="F68" s="40">
        <v>122</v>
      </c>
      <c r="G68" s="61">
        <v>0.48</v>
      </c>
      <c r="H68" s="58"/>
      <c r="I68" s="58"/>
      <c r="J68" s="58"/>
      <c r="K68" s="58"/>
      <c r="L68" s="41"/>
      <c r="M68" s="41"/>
      <c r="N68" s="41"/>
      <c r="O68" s="41"/>
    </row>
    <row r="69" spans="1:15" x14ac:dyDescent="0.2">
      <c r="A69" s="47" t="s">
        <v>3926</v>
      </c>
      <c r="B69" s="47">
        <v>135</v>
      </c>
      <c r="C69" s="47">
        <v>0</v>
      </c>
      <c r="D69" s="40" t="s">
        <v>3340</v>
      </c>
      <c r="E69" s="40">
        <v>138</v>
      </c>
      <c r="F69" s="40">
        <v>0</v>
      </c>
      <c r="G69" s="40" t="s">
        <v>3340</v>
      </c>
      <c r="H69" s="58"/>
      <c r="I69" s="58"/>
      <c r="J69" s="58"/>
      <c r="K69" s="58"/>
      <c r="L69" s="41"/>
      <c r="M69" s="41"/>
      <c r="N69" s="41"/>
      <c r="O69" s="41"/>
    </row>
    <row r="70" spans="1:15" x14ac:dyDescent="0.2">
      <c r="A70" s="47" t="s">
        <v>273</v>
      </c>
      <c r="B70" s="47">
        <v>134</v>
      </c>
      <c r="C70" s="47">
        <v>56</v>
      </c>
      <c r="D70" s="61">
        <v>0.41799999999999998</v>
      </c>
      <c r="E70" s="40">
        <v>214</v>
      </c>
      <c r="F70" s="40">
        <v>85</v>
      </c>
      <c r="G70" s="61">
        <v>0.39700000000000002</v>
      </c>
      <c r="H70" s="58"/>
      <c r="I70" s="58"/>
      <c r="J70" s="58"/>
      <c r="K70" s="58"/>
      <c r="L70" s="41"/>
      <c r="M70" s="41"/>
      <c r="N70" s="41"/>
      <c r="O70" s="41"/>
    </row>
    <row r="71" spans="1:15" x14ac:dyDescent="0.2">
      <c r="A71" s="47" t="s">
        <v>207</v>
      </c>
      <c r="B71" s="47">
        <v>134</v>
      </c>
      <c r="C71" s="47">
        <v>97</v>
      </c>
      <c r="D71" s="61">
        <v>0.72399999999999998</v>
      </c>
      <c r="E71" s="40">
        <v>146</v>
      </c>
      <c r="F71" s="40">
        <v>106</v>
      </c>
      <c r="G71" s="61">
        <v>0.72599999999999998</v>
      </c>
      <c r="H71" s="58"/>
      <c r="I71" s="58"/>
      <c r="J71" s="58"/>
      <c r="K71" s="58"/>
      <c r="L71" s="41"/>
      <c r="M71" s="41"/>
      <c r="N71" s="41"/>
      <c r="O71" s="41"/>
    </row>
    <row r="72" spans="1:15" x14ac:dyDescent="0.2">
      <c r="A72" s="47" t="s">
        <v>3927</v>
      </c>
      <c r="B72" s="47">
        <v>133</v>
      </c>
      <c r="C72" s="47">
        <v>0</v>
      </c>
      <c r="D72" s="40" t="s">
        <v>3340</v>
      </c>
      <c r="E72" s="40">
        <v>133</v>
      </c>
      <c r="F72" s="40">
        <v>0</v>
      </c>
      <c r="G72" s="40" t="s">
        <v>3340</v>
      </c>
      <c r="H72" s="58"/>
      <c r="I72" s="58"/>
      <c r="J72" s="58"/>
      <c r="K72" s="58"/>
      <c r="L72" s="41"/>
      <c r="M72" s="41"/>
      <c r="N72" s="41"/>
      <c r="O72" s="41"/>
    </row>
    <row r="73" spans="1:15" x14ac:dyDescent="0.2">
      <c r="A73" s="47" t="s">
        <v>137</v>
      </c>
      <c r="B73" s="47">
        <v>131</v>
      </c>
      <c r="C73" s="47">
        <v>89</v>
      </c>
      <c r="D73" s="61">
        <v>0.67900000000000005</v>
      </c>
      <c r="E73" s="40">
        <v>369</v>
      </c>
      <c r="F73" s="40">
        <v>242</v>
      </c>
      <c r="G73" s="61">
        <v>0.65600000000000003</v>
      </c>
      <c r="H73" s="58"/>
      <c r="I73" s="58"/>
      <c r="J73" s="58"/>
      <c r="K73" s="58"/>
      <c r="L73" s="41"/>
      <c r="M73" s="41"/>
      <c r="N73" s="41"/>
      <c r="O73" s="41"/>
    </row>
    <row r="74" spans="1:15" x14ac:dyDescent="0.2">
      <c r="A74" s="47" t="s">
        <v>78</v>
      </c>
      <c r="B74" s="47">
        <v>129</v>
      </c>
      <c r="C74" s="47">
        <v>116</v>
      </c>
      <c r="D74" s="61">
        <v>0.89900000000000002</v>
      </c>
      <c r="E74" s="40">
        <v>133</v>
      </c>
      <c r="F74" s="40">
        <v>122</v>
      </c>
      <c r="G74" s="61">
        <v>0.91700000000000004</v>
      </c>
      <c r="H74" s="58"/>
      <c r="I74" s="58"/>
      <c r="J74" s="58"/>
      <c r="K74" s="58"/>
      <c r="L74" s="41"/>
      <c r="M74" s="41"/>
      <c r="N74" s="41"/>
      <c r="O74" s="41"/>
    </row>
    <row r="75" spans="1:15" x14ac:dyDescent="0.2">
      <c r="A75" s="47" t="s">
        <v>112</v>
      </c>
      <c r="B75" s="47">
        <v>129</v>
      </c>
      <c r="C75" s="47">
        <v>59</v>
      </c>
      <c r="D75" s="61">
        <v>0.45700000000000002</v>
      </c>
      <c r="E75" s="40">
        <v>150</v>
      </c>
      <c r="F75" s="40">
        <v>59</v>
      </c>
      <c r="G75" s="61">
        <v>0.39300000000000002</v>
      </c>
      <c r="H75" s="58"/>
      <c r="I75" s="58"/>
      <c r="J75" s="58"/>
      <c r="K75" s="58"/>
      <c r="L75" s="41"/>
      <c r="M75" s="41"/>
      <c r="N75" s="41"/>
      <c r="O75" s="41"/>
    </row>
    <row r="76" spans="1:15" x14ac:dyDescent="0.2">
      <c r="A76" s="47" t="s">
        <v>119</v>
      </c>
      <c r="B76" s="47">
        <v>127</v>
      </c>
      <c r="C76" s="47">
        <v>106</v>
      </c>
      <c r="D76" s="61">
        <v>0.83499999999999996</v>
      </c>
      <c r="E76" s="40">
        <v>190</v>
      </c>
      <c r="F76" s="40">
        <v>206</v>
      </c>
      <c r="G76" s="61">
        <v>1.0840000000000001</v>
      </c>
      <c r="H76" s="58"/>
      <c r="I76" s="58"/>
      <c r="J76" s="58"/>
      <c r="K76" s="58"/>
      <c r="L76" s="41"/>
      <c r="M76" s="41"/>
      <c r="N76" s="41"/>
      <c r="O76" s="41"/>
    </row>
    <row r="77" spans="1:15" x14ac:dyDescent="0.2">
      <c r="A77" s="47" t="s">
        <v>3674</v>
      </c>
      <c r="B77" s="47">
        <v>127</v>
      </c>
      <c r="C77" s="47">
        <v>121</v>
      </c>
      <c r="D77" s="61">
        <v>0.95299999999999996</v>
      </c>
      <c r="E77" s="40">
        <v>130</v>
      </c>
      <c r="F77" s="40">
        <v>135</v>
      </c>
      <c r="G77" s="61">
        <v>1.038</v>
      </c>
      <c r="H77" s="58"/>
      <c r="I77" s="58"/>
      <c r="J77" s="58"/>
      <c r="K77" s="58"/>
      <c r="L77" s="41"/>
      <c r="M77" s="41"/>
      <c r="N77" s="41"/>
      <c r="O77" s="41"/>
    </row>
    <row r="78" spans="1:15" x14ac:dyDescent="0.2">
      <c r="A78" s="47" t="s">
        <v>118</v>
      </c>
      <c r="B78" s="47">
        <v>125</v>
      </c>
      <c r="C78" s="47">
        <v>39</v>
      </c>
      <c r="D78" s="61">
        <v>0.312</v>
      </c>
      <c r="E78" s="40">
        <v>148</v>
      </c>
      <c r="F78" s="40">
        <v>40</v>
      </c>
      <c r="G78" s="61">
        <v>0.27</v>
      </c>
      <c r="H78" s="58"/>
      <c r="I78" s="58"/>
      <c r="J78" s="58"/>
      <c r="K78" s="58"/>
      <c r="L78" s="41"/>
      <c r="M78" s="41"/>
      <c r="N78" s="41"/>
      <c r="O78" s="41"/>
    </row>
    <row r="79" spans="1:15" x14ac:dyDescent="0.2">
      <c r="A79" s="47" t="s">
        <v>1681</v>
      </c>
      <c r="B79" s="47">
        <v>125</v>
      </c>
      <c r="C79" s="47">
        <v>89</v>
      </c>
      <c r="D79" s="61">
        <v>0.71199999999999997</v>
      </c>
      <c r="E79" s="40">
        <v>142</v>
      </c>
      <c r="F79" s="40">
        <v>90</v>
      </c>
      <c r="G79" s="61">
        <v>0.63400000000000001</v>
      </c>
      <c r="H79" s="58"/>
      <c r="I79" s="58"/>
      <c r="J79" s="58"/>
      <c r="K79" s="58"/>
      <c r="L79" s="41"/>
      <c r="M79" s="41"/>
      <c r="N79" s="41"/>
      <c r="O79" s="41"/>
    </row>
    <row r="80" spans="1:15" x14ac:dyDescent="0.2">
      <c r="A80" s="47" t="s">
        <v>3874</v>
      </c>
      <c r="B80" s="47">
        <v>125</v>
      </c>
      <c r="C80" s="47">
        <v>35</v>
      </c>
      <c r="D80" s="61">
        <v>0.28000000000000003</v>
      </c>
      <c r="E80" s="40">
        <v>144</v>
      </c>
      <c r="F80" s="40">
        <v>35</v>
      </c>
      <c r="G80" s="61">
        <v>0.24299999999999999</v>
      </c>
      <c r="H80" s="58"/>
      <c r="I80" s="58"/>
      <c r="J80" s="58"/>
      <c r="K80" s="58"/>
      <c r="L80" s="41"/>
      <c r="M80" s="41"/>
      <c r="N80" s="41"/>
      <c r="O80" s="41"/>
    </row>
    <row r="81" spans="1:15" x14ac:dyDescent="0.2">
      <c r="A81" s="47" t="s">
        <v>2015</v>
      </c>
      <c r="B81" s="47">
        <v>125</v>
      </c>
      <c r="C81" s="47">
        <v>75</v>
      </c>
      <c r="D81" s="61">
        <v>0.6</v>
      </c>
      <c r="E81" s="40">
        <v>154</v>
      </c>
      <c r="F81" s="40">
        <v>79</v>
      </c>
      <c r="G81" s="61">
        <v>0.51300000000000001</v>
      </c>
      <c r="H81" s="58"/>
      <c r="I81" s="58"/>
      <c r="J81" s="58"/>
      <c r="K81" s="58"/>
      <c r="L81" s="41"/>
      <c r="M81" s="41"/>
      <c r="N81" s="41"/>
      <c r="O81" s="41"/>
    </row>
    <row r="82" spans="1:15" x14ac:dyDescent="0.2">
      <c r="A82" s="47" t="s">
        <v>100</v>
      </c>
      <c r="B82" s="47">
        <v>124</v>
      </c>
      <c r="C82" s="47">
        <v>82</v>
      </c>
      <c r="D82" s="61">
        <v>0.66100000000000003</v>
      </c>
      <c r="E82" s="40">
        <v>133</v>
      </c>
      <c r="F82" s="40">
        <v>82</v>
      </c>
      <c r="G82" s="61">
        <v>0.61699999999999999</v>
      </c>
      <c r="H82" s="58"/>
      <c r="I82" s="58"/>
      <c r="J82" s="58"/>
      <c r="K82" s="58"/>
      <c r="L82" s="41"/>
      <c r="M82" s="41"/>
      <c r="N82" s="41"/>
      <c r="O82" s="41"/>
    </row>
    <row r="83" spans="1:15" x14ac:dyDescent="0.2">
      <c r="A83" s="47" t="s">
        <v>155</v>
      </c>
      <c r="B83" s="47">
        <v>122</v>
      </c>
      <c r="C83" s="47">
        <v>127</v>
      </c>
      <c r="D83" s="61">
        <v>1.0409999999999999</v>
      </c>
      <c r="E83" s="40">
        <v>122</v>
      </c>
      <c r="F83" s="40">
        <v>127</v>
      </c>
      <c r="G83" s="61">
        <v>1.0409999999999999</v>
      </c>
      <c r="H83" s="58"/>
      <c r="I83" s="58"/>
      <c r="J83" s="58"/>
      <c r="K83" s="58"/>
      <c r="L83" s="41"/>
      <c r="M83" s="41"/>
      <c r="N83" s="41"/>
      <c r="O83" s="41"/>
    </row>
    <row r="84" spans="1:15" x14ac:dyDescent="0.2">
      <c r="A84" s="47" t="s">
        <v>144</v>
      </c>
      <c r="B84" s="47">
        <v>122</v>
      </c>
      <c r="C84" s="47">
        <v>84</v>
      </c>
      <c r="D84" s="61">
        <v>0.68899999999999995</v>
      </c>
      <c r="E84" s="40">
        <v>143</v>
      </c>
      <c r="F84" s="40">
        <v>98</v>
      </c>
      <c r="G84" s="61">
        <v>0.68500000000000005</v>
      </c>
      <c r="H84" s="58"/>
      <c r="I84" s="58"/>
      <c r="J84" s="58"/>
      <c r="K84" s="58"/>
      <c r="L84" s="41"/>
      <c r="M84" s="41"/>
      <c r="N84" s="41"/>
      <c r="O84" s="41"/>
    </row>
    <row r="85" spans="1:15" x14ac:dyDescent="0.2">
      <c r="A85" s="47" t="s">
        <v>259</v>
      </c>
      <c r="B85" s="47">
        <v>122</v>
      </c>
      <c r="C85" s="47">
        <v>104</v>
      </c>
      <c r="D85" s="61">
        <v>0.85199999999999998</v>
      </c>
      <c r="E85" s="40">
        <v>131</v>
      </c>
      <c r="F85" s="40">
        <v>110</v>
      </c>
      <c r="G85" s="61">
        <v>0.84</v>
      </c>
      <c r="H85" s="58"/>
      <c r="I85" s="58"/>
      <c r="J85" s="58"/>
      <c r="K85" s="58"/>
      <c r="L85" s="41"/>
      <c r="M85" s="41"/>
      <c r="N85" s="41"/>
      <c r="O85" s="41"/>
    </row>
    <row r="86" spans="1:15" x14ac:dyDescent="0.2">
      <c r="A86" s="47" t="s">
        <v>43</v>
      </c>
      <c r="B86" s="47">
        <v>121</v>
      </c>
      <c r="C86" s="47">
        <v>124</v>
      </c>
      <c r="D86" s="61">
        <v>1.0249999999999999</v>
      </c>
      <c r="E86" s="40">
        <v>128</v>
      </c>
      <c r="F86" s="40">
        <v>132</v>
      </c>
      <c r="G86" s="61">
        <v>1.0309999999999999</v>
      </c>
      <c r="H86" s="58"/>
      <c r="I86" s="58"/>
      <c r="J86" s="58"/>
      <c r="K86" s="58"/>
      <c r="L86" s="41"/>
      <c r="M86" s="41"/>
      <c r="N86" s="41"/>
      <c r="O86" s="41"/>
    </row>
    <row r="87" spans="1:15" x14ac:dyDescent="0.2">
      <c r="A87" s="47" t="s">
        <v>219</v>
      </c>
      <c r="B87" s="47">
        <v>120</v>
      </c>
      <c r="C87" s="47">
        <v>96</v>
      </c>
      <c r="D87" s="61">
        <v>0.8</v>
      </c>
      <c r="E87" s="40">
        <v>182</v>
      </c>
      <c r="F87" s="40">
        <v>125</v>
      </c>
      <c r="G87" s="61">
        <v>0.68700000000000006</v>
      </c>
      <c r="H87" s="58"/>
      <c r="I87" s="58"/>
      <c r="J87" s="58"/>
      <c r="K87" s="58"/>
      <c r="L87" s="41"/>
      <c r="M87" s="41"/>
      <c r="N87" s="41"/>
      <c r="O87" s="41"/>
    </row>
    <row r="88" spans="1:15" x14ac:dyDescent="0.2">
      <c r="A88" s="47" t="s">
        <v>85</v>
      </c>
      <c r="B88" s="47">
        <v>120</v>
      </c>
      <c r="C88" s="47">
        <v>143</v>
      </c>
      <c r="D88" s="61">
        <v>1.1919999999999999</v>
      </c>
      <c r="E88" s="40">
        <v>124</v>
      </c>
      <c r="F88" s="40">
        <v>143</v>
      </c>
      <c r="G88" s="61">
        <v>1.153</v>
      </c>
      <c r="H88" s="58"/>
      <c r="I88" s="58"/>
      <c r="J88" s="58"/>
      <c r="K88" s="58"/>
      <c r="L88" s="41"/>
      <c r="M88" s="41"/>
      <c r="N88" s="41"/>
      <c r="O88" s="41"/>
    </row>
    <row r="89" spans="1:15" x14ac:dyDescent="0.2">
      <c r="A89" s="47" t="s">
        <v>103</v>
      </c>
      <c r="B89" s="47">
        <v>120</v>
      </c>
      <c r="C89" s="47">
        <v>65</v>
      </c>
      <c r="D89" s="61">
        <v>0.54200000000000004</v>
      </c>
      <c r="E89" s="40">
        <v>263</v>
      </c>
      <c r="F89" s="40">
        <v>65</v>
      </c>
      <c r="G89" s="61">
        <v>0.247</v>
      </c>
      <c r="H89" s="58"/>
      <c r="I89" s="58"/>
      <c r="J89" s="58"/>
      <c r="K89" s="58"/>
      <c r="L89" s="41"/>
      <c r="M89" s="41"/>
      <c r="N89" s="41"/>
      <c r="O89" s="41"/>
    </row>
    <row r="90" spans="1:15" x14ac:dyDescent="0.2">
      <c r="A90" s="47" t="s">
        <v>99</v>
      </c>
      <c r="B90" s="47">
        <v>119</v>
      </c>
      <c r="C90" s="47">
        <v>95</v>
      </c>
      <c r="D90" s="61">
        <v>0.79800000000000004</v>
      </c>
      <c r="E90" s="40">
        <v>226</v>
      </c>
      <c r="F90" s="40">
        <v>157</v>
      </c>
      <c r="G90" s="61">
        <v>0.69499999999999995</v>
      </c>
      <c r="H90" s="58"/>
      <c r="I90" s="58"/>
      <c r="J90" s="58"/>
      <c r="K90" s="58"/>
      <c r="L90" s="41"/>
      <c r="M90" s="41"/>
      <c r="N90" s="41"/>
      <c r="O90" s="41"/>
    </row>
    <row r="91" spans="1:15" x14ac:dyDescent="0.2">
      <c r="A91" s="47" t="s">
        <v>153</v>
      </c>
      <c r="B91" s="47">
        <v>118</v>
      </c>
      <c r="C91" s="47">
        <v>145</v>
      </c>
      <c r="D91" s="61">
        <v>1.2290000000000001</v>
      </c>
      <c r="E91" s="40">
        <v>141</v>
      </c>
      <c r="F91" s="40">
        <v>145</v>
      </c>
      <c r="G91" s="61">
        <v>1.028</v>
      </c>
      <c r="H91" s="58"/>
      <c r="I91" s="58"/>
      <c r="J91" s="58"/>
      <c r="K91" s="58"/>
      <c r="L91" s="41"/>
      <c r="M91" s="41"/>
      <c r="N91" s="41"/>
      <c r="O91" s="41"/>
    </row>
    <row r="92" spans="1:15" x14ac:dyDescent="0.2">
      <c r="A92" s="47" t="s">
        <v>2372</v>
      </c>
      <c r="B92" s="47">
        <v>117</v>
      </c>
      <c r="C92" s="47">
        <v>104</v>
      </c>
      <c r="D92" s="61">
        <v>0.88900000000000001</v>
      </c>
      <c r="E92" s="40">
        <v>117</v>
      </c>
      <c r="F92" s="40">
        <v>104</v>
      </c>
      <c r="G92" s="61">
        <v>0.88900000000000001</v>
      </c>
      <c r="H92" s="58"/>
      <c r="I92" s="58"/>
      <c r="J92" s="58"/>
      <c r="K92" s="58"/>
      <c r="L92" s="41"/>
      <c r="M92" s="41"/>
      <c r="N92" s="41"/>
      <c r="O92" s="41"/>
    </row>
    <row r="93" spans="1:15" x14ac:dyDescent="0.2">
      <c r="A93" s="65">
        <v>42258</v>
      </c>
      <c r="B93" s="47">
        <v>117</v>
      </c>
      <c r="C93" s="47">
        <v>72</v>
      </c>
      <c r="D93" s="61">
        <v>0.61499999999999999</v>
      </c>
      <c r="E93" s="40">
        <v>277</v>
      </c>
      <c r="F93" s="40">
        <v>72</v>
      </c>
      <c r="G93" s="61">
        <v>0.26</v>
      </c>
      <c r="H93" s="58"/>
      <c r="I93" s="58"/>
      <c r="J93" s="58"/>
      <c r="K93" s="58"/>
      <c r="L93" s="41"/>
      <c r="M93" s="41"/>
      <c r="N93" s="41"/>
      <c r="O93" s="41"/>
    </row>
    <row r="94" spans="1:15" x14ac:dyDescent="0.2">
      <c r="A94" s="47" t="s">
        <v>222</v>
      </c>
      <c r="B94" s="47">
        <v>116</v>
      </c>
      <c r="C94" s="47">
        <v>103</v>
      </c>
      <c r="D94" s="61">
        <v>0.88800000000000001</v>
      </c>
      <c r="E94" s="40">
        <v>122</v>
      </c>
      <c r="F94" s="40">
        <v>109</v>
      </c>
      <c r="G94" s="61">
        <v>0.89300000000000002</v>
      </c>
      <c r="H94" s="58"/>
      <c r="I94" s="58"/>
      <c r="J94" s="58"/>
      <c r="K94" s="58"/>
      <c r="L94" s="41"/>
      <c r="M94" s="41"/>
      <c r="N94" s="41"/>
      <c r="O94" s="41"/>
    </row>
    <row r="95" spans="1:15" x14ac:dyDescent="0.2">
      <c r="A95" s="47" t="s">
        <v>3928</v>
      </c>
      <c r="B95" s="47">
        <v>116</v>
      </c>
      <c r="C95" s="47">
        <v>134</v>
      </c>
      <c r="D95" s="61">
        <v>1.155</v>
      </c>
      <c r="E95" s="40">
        <v>116</v>
      </c>
      <c r="F95" s="40">
        <v>134</v>
      </c>
      <c r="G95" s="61">
        <v>1.155</v>
      </c>
      <c r="H95" s="58"/>
      <c r="I95" s="58"/>
      <c r="J95" s="58"/>
      <c r="K95" s="58"/>
      <c r="L95" s="41"/>
      <c r="M95" s="41"/>
      <c r="N95" s="41"/>
      <c r="O95" s="41"/>
    </row>
    <row r="96" spans="1:15" x14ac:dyDescent="0.2">
      <c r="A96" s="47" t="s">
        <v>3929</v>
      </c>
      <c r="B96" s="47">
        <v>115</v>
      </c>
      <c r="C96" s="47">
        <v>0</v>
      </c>
      <c r="D96" s="40" t="s">
        <v>3340</v>
      </c>
      <c r="E96" s="40">
        <v>116</v>
      </c>
      <c r="F96" s="40">
        <v>0</v>
      </c>
      <c r="G96" s="40" t="s">
        <v>3340</v>
      </c>
      <c r="H96" s="58"/>
      <c r="I96" s="58"/>
      <c r="J96" s="58"/>
      <c r="K96" s="58"/>
      <c r="L96" s="41"/>
      <c r="M96" s="41"/>
      <c r="N96" s="41"/>
      <c r="O96" s="41"/>
    </row>
    <row r="97" spans="1:15" x14ac:dyDescent="0.2">
      <c r="A97" s="47" t="s">
        <v>3930</v>
      </c>
      <c r="B97" s="47">
        <v>115</v>
      </c>
      <c r="C97" s="47">
        <v>118</v>
      </c>
      <c r="D97" s="61">
        <v>1.026</v>
      </c>
      <c r="E97" s="40">
        <v>115</v>
      </c>
      <c r="F97" s="40">
        <v>118</v>
      </c>
      <c r="G97" s="61">
        <v>1.026</v>
      </c>
      <c r="H97" s="58"/>
      <c r="I97" s="58"/>
      <c r="J97" s="58"/>
      <c r="K97" s="58"/>
      <c r="L97" s="41"/>
      <c r="M97" s="41"/>
      <c r="N97" s="41"/>
      <c r="O97" s="41"/>
    </row>
    <row r="98" spans="1:15" x14ac:dyDescent="0.2">
      <c r="A98" s="47" t="s">
        <v>93</v>
      </c>
      <c r="B98" s="47">
        <v>114</v>
      </c>
      <c r="C98" s="47">
        <v>48</v>
      </c>
      <c r="D98" s="61">
        <v>0.42099999999999999</v>
      </c>
      <c r="E98" s="40">
        <v>142</v>
      </c>
      <c r="F98" s="40">
        <v>48</v>
      </c>
      <c r="G98" s="61">
        <v>0.33800000000000002</v>
      </c>
      <c r="H98" s="58"/>
      <c r="I98" s="58"/>
      <c r="J98" s="58"/>
      <c r="K98" s="58"/>
      <c r="L98" s="41"/>
      <c r="M98" s="41"/>
      <c r="N98" s="41"/>
      <c r="O98" s="41"/>
    </row>
    <row r="99" spans="1:15" x14ac:dyDescent="0.2">
      <c r="A99" s="47" t="s">
        <v>3503</v>
      </c>
      <c r="B99" s="47">
        <v>113</v>
      </c>
      <c r="C99" s="47">
        <v>0</v>
      </c>
      <c r="D99" s="40" t="s">
        <v>3340</v>
      </c>
      <c r="E99" s="40">
        <v>137</v>
      </c>
      <c r="F99" s="40">
        <v>0</v>
      </c>
      <c r="G99" s="40" t="s">
        <v>3340</v>
      </c>
      <c r="H99" s="58"/>
      <c r="I99" s="58"/>
      <c r="J99" s="58"/>
      <c r="K99" s="58"/>
      <c r="L99" s="41"/>
      <c r="M99" s="41"/>
      <c r="N99" s="41"/>
      <c r="O99" s="41"/>
    </row>
    <row r="100" spans="1:15" x14ac:dyDescent="0.2">
      <c r="A100" s="47" t="s">
        <v>241</v>
      </c>
      <c r="B100" s="47">
        <v>111</v>
      </c>
      <c r="C100" s="47">
        <v>74</v>
      </c>
      <c r="D100" s="61">
        <v>0.66700000000000004</v>
      </c>
      <c r="E100" s="40">
        <v>114</v>
      </c>
      <c r="F100" s="40">
        <v>74</v>
      </c>
      <c r="G100" s="61">
        <v>0.64900000000000002</v>
      </c>
      <c r="H100" s="58"/>
      <c r="I100" s="58"/>
      <c r="J100" s="58"/>
      <c r="K100" s="58"/>
      <c r="L100" s="41"/>
      <c r="M100" s="41"/>
      <c r="N100" s="41"/>
      <c r="O100" s="41"/>
    </row>
    <row r="101" spans="1:15" x14ac:dyDescent="0.2">
      <c r="A101" s="47" t="s">
        <v>3931</v>
      </c>
      <c r="B101" s="47">
        <v>111</v>
      </c>
      <c r="C101" s="47">
        <v>156</v>
      </c>
      <c r="D101" s="61">
        <v>1.405</v>
      </c>
      <c r="E101" s="40">
        <v>111</v>
      </c>
      <c r="F101" s="40">
        <v>156</v>
      </c>
      <c r="G101" s="61">
        <v>1.405</v>
      </c>
      <c r="H101" s="58"/>
      <c r="I101" s="58"/>
      <c r="J101" s="58"/>
      <c r="K101" s="58"/>
      <c r="L101" s="41"/>
      <c r="M101" s="41"/>
      <c r="N101" s="41"/>
      <c r="O101" s="41"/>
    </row>
    <row r="102" spans="1:15" x14ac:dyDescent="0.2">
      <c r="A102" s="47" t="s">
        <v>89</v>
      </c>
      <c r="B102" s="47">
        <v>110</v>
      </c>
      <c r="C102" s="47">
        <v>97</v>
      </c>
      <c r="D102" s="61">
        <v>0.88200000000000001</v>
      </c>
      <c r="E102" s="40">
        <v>110</v>
      </c>
      <c r="F102" s="40">
        <v>97</v>
      </c>
      <c r="G102" s="61">
        <v>0.88200000000000001</v>
      </c>
      <c r="H102" s="58"/>
      <c r="I102" s="58"/>
      <c r="J102" s="58"/>
      <c r="K102" s="58"/>
      <c r="L102" s="41"/>
      <c r="M102" s="41"/>
      <c r="N102" s="41"/>
      <c r="O102" s="41"/>
    </row>
    <row r="103" spans="1:15" x14ac:dyDescent="0.2">
      <c r="A103" s="47" t="s">
        <v>3932</v>
      </c>
      <c r="B103" s="47">
        <v>110</v>
      </c>
      <c r="C103" s="47">
        <v>3</v>
      </c>
      <c r="D103" s="61">
        <v>2.7E-2</v>
      </c>
      <c r="E103" s="40">
        <v>228</v>
      </c>
      <c r="F103" s="40">
        <v>3</v>
      </c>
      <c r="G103" s="61">
        <v>1.2999999999999999E-2</v>
      </c>
      <c r="H103" s="58"/>
      <c r="I103" s="58"/>
      <c r="J103" s="58"/>
      <c r="K103" s="58"/>
      <c r="L103" s="41"/>
      <c r="M103" s="41"/>
      <c r="N103" s="41"/>
      <c r="O103" s="41"/>
    </row>
    <row r="104" spans="1:15" x14ac:dyDescent="0.2">
      <c r="A104" s="47" t="s">
        <v>131</v>
      </c>
      <c r="B104" s="47">
        <v>110</v>
      </c>
      <c r="C104" s="47">
        <v>63</v>
      </c>
      <c r="D104" s="61">
        <v>0.57299999999999995</v>
      </c>
      <c r="E104" s="40">
        <v>128</v>
      </c>
      <c r="F104" s="40">
        <v>83</v>
      </c>
      <c r="G104" s="61">
        <v>0.64800000000000002</v>
      </c>
      <c r="H104" s="58"/>
      <c r="I104" s="58"/>
      <c r="J104" s="58"/>
      <c r="K104" s="58"/>
      <c r="L104" s="41"/>
      <c r="M104" s="41"/>
      <c r="N104" s="41"/>
      <c r="O104" s="41"/>
    </row>
    <row r="105" spans="1:15" x14ac:dyDescent="0.2">
      <c r="A105" s="47" t="s">
        <v>132</v>
      </c>
      <c r="B105" s="47">
        <v>109</v>
      </c>
      <c r="C105" s="47">
        <v>105</v>
      </c>
      <c r="D105" s="61">
        <v>0.96299999999999997</v>
      </c>
      <c r="E105" s="40">
        <v>117</v>
      </c>
      <c r="F105" s="40">
        <v>113</v>
      </c>
      <c r="G105" s="61">
        <v>0.96599999999999997</v>
      </c>
      <c r="H105" s="58"/>
      <c r="I105" s="58"/>
      <c r="J105" s="58"/>
      <c r="K105" s="58"/>
      <c r="L105" s="41"/>
      <c r="M105" s="41"/>
      <c r="N105" s="41"/>
      <c r="O105" s="41"/>
    </row>
    <row r="106" spans="1:15" x14ac:dyDescent="0.2">
      <c r="A106" s="47" t="s">
        <v>161</v>
      </c>
      <c r="B106" s="47">
        <v>108</v>
      </c>
      <c r="C106" s="47">
        <v>15</v>
      </c>
      <c r="D106" s="61">
        <v>0.13900000000000001</v>
      </c>
      <c r="E106" s="40">
        <v>140</v>
      </c>
      <c r="F106" s="40">
        <v>18</v>
      </c>
      <c r="G106" s="61">
        <v>0.129</v>
      </c>
      <c r="H106" s="58"/>
      <c r="I106" s="58"/>
      <c r="J106" s="58"/>
      <c r="K106" s="58"/>
      <c r="L106" s="41"/>
      <c r="M106" s="41"/>
      <c r="N106" s="41"/>
      <c r="O106" s="41"/>
    </row>
    <row r="107" spans="1:15" x14ac:dyDescent="0.2">
      <c r="A107" s="47" t="s">
        <v>315</v>
      </c>
      <c r="B107" s="47">
        <v>106</v>
      </c>
      <c r="C107" s="47">
        <v>46</v>
      </c>
      <c r="D107" s="61">
        <v>0.434</v>
      </c>
      <c r="E107" s="40">
        <v>162</v>
      </c>
      <c r="F107" s="40">
        <v>46</v>
      </c>
      <c r="G107" s="61">
        <v>0.28399999999999997</v>
      </c>
      <c r="H107" s="58"/>
      <c r="I107" s="58"/>
      <c r="J107" s="58"/>
      <c r="K107" s="58"/>
      <c r="L107" s="41"/>
      <c r="M107" s="41"/>
      <c r="N107" s="41"/>
      <c r="O107" s="41"/>
    </row>
    <row r="108" spans="1:15" x14ac:dyDescent="0.2">
      <c r="A108" s="47" t="s">
        <v>189</v>
      </c>
      <c r="B108" s="47">
        <v>106</v>
      </c>
      <c r="C108" s="47">
        <v>80</v>
      </c>
      <c r="D108" s="61">
        <v>0.755</v>
      </c>
      <c r="E108" s="40">
        <v>133</v>
      </c>
      <c r="F108" s="40">
        <v>80</v>
      </c>
      <c r="G108" s="61">
        <v>0.60199999999999998</v>
      </c>
      <c r="H108" s="58"/>
      <c r="I108" s="58"/>
      <c r="J108" s="58"/>
      <c r="K108" s="58"/>
      <c r="L108" s="41"/>
      <c r="M108" s="41"/>
      <c r="N108" s="41"/>
      <c r="O108" s="41"/>
    </row>
    <row r="109" spans="1:15" x14ac:dyDescent="0.2">
      <c r="A109" s="47" t="s">
        <v>227</v>
      </c>
      <c r="B109" s="47">
        <v>105</v>
      </c>
      <c r="C109" s="47">
        <v>97</v>
      </c>
      <c r="D109" s="61">
        <v>0.92400000000000004</v>
      </c>
      <c r="E109" s="40">
        <v>134</v>
      </c>
      <c r="F109" s="40">
        <v>111</v>
      </c>
      <c r="G109" s="61">
        <v>0.82799999999999996</v>
      </c>
      <c r="H109" s="58"/>
      <c r="I109" s="58"/>
      <c r="J109" s="58"/>
      <c r="K109" s="58"/>
      <c r="L109" s="41"/>
      <c r="M109" s="41"/>
      <c r="N109" s="41"/>
      <c r="O109" s="41"/>
    </row>
    <row r="110" spans="1:15" x14ac:dyDescent="0.2">
      <c r="A110" s="47" t="s">
        <v>458</v>
      </c>
      <c r="B110" s="47">
        <v>105</v>
      </c>
      <c r="C110" s="47">
        <v>78</v>
      </c>
      <c r="D110" s="61">
        <v>0.74299999999999999</v>
      </c>
      <c r="E110" s="40">
        <v>110</v>
      </c>
      <c r="F110" s="40">
        <v>86</v>
      </c>
      <c r="G110" s="61">
        <v>0.78200000000000003</v>
      </c>
      <c r="H110" s="58"/>
      <c r="I110" s="58"/>
      <c r="J110" s="58"/>
      <c r="K110" s="58"/>
      <c r="L110" s="41"/>
      <c r="M110" s="41"/>
      <c r="N110" s="41"/>
      <c r="O110" s="41"/>
    </row>
    <row r="111" spans="1:15" x14ac:dyDescent="0.2">
      <c r="A111" s="47" t="s">
        <v>3220</v>
      </c>
      <c r="B111" s="47">
        <v>102</v>
      </c>
      <c r="C111" s="47">
        <v>80</v>
      </c>
      <c r="D111" s="61">
        <v>0.78400000000000003</v>
      </c>
      <c r="E111" s="40">
        <v>102</v>
      </c>
      <c r="F111" s="40">
        <v>80</v>
      </c>
      <c r="G111" s="61">
        <v>0.78400000000000003</v>
      </c>
      <c r="H111" s="58"/>
      <c r="I111" s="58"/>
      <c r="J111" s="58"/>
      <c r="K111" s="58"/>
      <c r="L111" s="41"/>
      <c r="M111" s="41"/>
      <c r="N111" s="41"/>
      <c r="O111" s="41"/>
    </row>
    <row r="112" spans="1:15" x14ac:dyDescent="0.2">
      <c r="A112" s="47" t="s">
        <v>151</v>
      </c>
      <c r="B112" s="47">
        <v>102</v>
      </c>
      <c r="C112" s="47">
        <v>35</v>
      </c>
      <c r="D112" s="61">
        <v>0.34300000000000003</v>
      </c>
      <c r="E112" s="40">
        <v>103</v>
      </c>
      <c r="F112" s="40">
        <v>35</v>
      </c>
      <c r="G112" s="61">
        <v>0.34</v>
      </c>
      <c r="H112" s="58"/>
      <c r="I112" s="58"/>
      <c r="J112" s="58"/>
      <c r="K112" s="58"/>
      <c r="L112" s="41"/>
      <c r="M112" s="41"/>
      <c r="N112" s="41"/>
      <c r="O112" s="41"/>
    </row>
    <row r="113" spans="1:15" x14ac:dyDescent="0.2">
      <c r="A113" s="47" t="s">
        <v>3617</v>
      </c>
      <c r="B113" s="47">
        <v>102</v>
      </c>
      <c r="C113" s="47">
        <v>33</v>
      </c>
      <c r="D113" s="61">
        <v>0.32400000000000001</v>
      </c>
      <c r="E113" s="40">
        <v>105</v>
      </c>
      <c r="F113" s="40">
        <v>34</v>
      </c>
      <c r="G113" s="61">
        <v>0.32400000000000001</v>
      </c>
      <c r="H113" s="58"/>
      <c r="I113" s="58"/>
      <c r="J113" s="58"/>
      <c r="K113" s="58"/>
      <c r="L113" s="41"/>
      <c r="M113" s="41"/>
      <c r="N113" s="41"/>
      <c r="O113" s="41"/>
    </row>
    <row r="114" spans="1:15" x14ac:dyDescent="0.2">
      <c r="A114" s="47" t="s">
        <v>3212</v>
      </c>
      <c r="B114" s="47">
        <v>101</v>
      </c>
      <c r="C114" s="47">
        <v>39</v>
      </c>
      <c r="D114" s="61">
        <v>0.38600000000000001</v>
      </c>
      <c r="E114" s="40">
        <v>159</v>
      </c>
      <c r="F114" s="40">
        <v>40</v>
      </c>
      <c r="G114" s="61">
        <v>0.252</v>
      </c>
      <c r="H114" s="58"/>
      <c r="I114" s="58"/>
      <c r="J114" s="58"/>
      <c r="K114" s="58"/>
      <c r="L114" s="41"/>
      <c r="M114" s="41"/>
      <c r="N114" s="41"/>
      <c r="O114" s="41"/>
    </row>
    <row r="115" spans="1:15" x14ac:dyDescent="0.2">
      <c r="A115" s="47" t="s">
        <v>325</v>
      </c>
      <c r="B115" s="47">
        <v>101</v>
      </c>
      <c r="C115" s="47">
        <v>68</v>
      </c>
      <c r="D115" s="61">
        <v>0.67300000000000004</v>
      </c>
      <c r="E115" s="40">
        <v>101</v>
      </c>
      <c r="F115" s="40">
        <v>68</v>
      </c>
      <c r="G115" s="61">
        <v>0.67300000000000004</v>
      </c>
      <c r="H115" s="58"/>
      <c r="I115" s="58"/>
      <c r="J115" s="58"/>
      <c r="K115" s="58"/>
      <c r="L115" s="41"/>
      <c r="M115" s="41"/>
      <c r="N115" s="41"/>
      <c r="O115" s="41"/>
    </row>
    <row r="116" spans="1:15" x14ac:dyDescent="0.2">
      <c r="A116" s="47" t="s">
        <v>159</v>
      </c>
      <c r="B116" s="47">
        <v>100</v>
      </c>
      <c r="C116" s="47">
        <v>76</v>
      </c>
      <c r="D116" s="61">
        <v>0.76</v>
      </c>
      <c r="E116" s="40">
        <v>106</v>
      </c>
      <c r="F116" s="40">
        <v>76</v>
      </c>
      <c r="G116" s="61">
        <v>0.71699999999999997</v>
      </c>
      <c r="H116" s="58"/>
      <c r="I116" s="58"/>
      <c r="J116" s="58"/>
      <c r="K116" s="58"/>
      <c r="L116" s="41"/>
      <c r="M116" s="41"/>
      <c r="N116" s="41"/>
      <c r="O116" s="41"/>
    </row>
    <row r="117" spans="1:15" x14ac:dyDescent="0.2">
      <c r="A117" s="47" t="s">
        <v>3933</v>
      </c>
      <c r="B117" s="47">
        <v>100</v>
      </c>
      <c r="C117" s="47">
        <v>0</v>
      </c>
      <c r="D117" s="40" t="s">
        <v>3340</v>
      </c>
      <c r="E117" s="40">
        <v>107</v>
      </c>
      <c r="F117" s="40">
        <v>0</v>
      </c>
      <c r="G117" s="40" t="s">
        <v>3340</v>
      </c>
      <c r="H117" s="58"/>
      <c r="I117" s="58"/>
      <c r="J117" s="58"/>
      <c r="K117" s="58"/>
      <c r="L117" s="41"/>
      <c r="M117" s="41"/>
      <c r="N117" s="41"/>
      <c r="O117" s="41"/>
    </row>
    <row r="118" spans="1:15" x14ac:dyDescent="0.2">
      <c r="A118" s="47" t="s">
        <v>923</v>
      </c>
      <c r="B118" s="47">
        <v>99</v>
      </c>
      <c r="C118" s="47">
        <v>113</v>
      </c>
      <c r="D118" s="61">
        <v>1.141</v>
      </c>
      <c r="E118" s="40">
        <v>99</v>
      </c>
      <c r="F118" s="40">
        <v>113</v>
      </c>
      <c r="G118" s="61">
        <v>1.141</v>
      </c>
      <c r="H118" s="58"/>
      <c r="I118" s="58"/>
      <c r="J118" s="58"/>
      <c r="K118" s="58"/>
      <c r="L118" s="41"/>
      <c r="M118" s="41"/>
      <c r="N118" s="41"/>
      <c r="O118" s="41"/>
    </row>
    <row r="119" spans="1:15" x14ac:dyDescent="0.2">
      <c r="A119" s="47" t="s">
        <v>741</v>
      </c>
      <c r="B119" s="47">
        <v>97</v>
      </c>
      <c r="C119" s="47">
        <v>72</v>
      </c>
      <c r="D119" s="61">
        <v>0.74199999999999999</v>
      </c>
      <c r="E119" s="40">
        <v>118</v>
      </c>
      <c r="F119" s="40">
        <v>72</v>
      </c>
      <c r="G119" s="61">
        <v>0.61</v>
      </c>
      <c r="H119" s="58"/>
      <c r="I119" s="58"/>
      <c r="J119" s="58"/>
      <c r="K119" s="58"/>
      <c r="L119" s="41"/>
      <c r="M119" s="41"/>
      <c r="N119" s="41"/>
      <c r="O119" s="41"/>
    </row>
    <row r="120" spans="1:15" x14ac:dyDescent="0.2">
      <c r="A120" s="47" t="s">
        <v>282</v>
      </c>
      <c r="B120" s="47">
        <v>97</v>
      </c>
      <c r="C120" s="47">
        <v>81</v>
      </c>
      <c r="D120" s="61">
        <v>0.83499999999999996</v>
      </c>
      <c r="E120" s="40">
        <v>97</v>
      </c>
      <c r="F120" s="40">
        <v>81</v>
      </c>
      <c r="G120" s="61">
        <v>0.83499999999999996</v>
      </c>
      <c r="H120" s="58"/>
      <c r="I120" s="58"/>
      <c r="J120" s="58"/>
      <c r="K120" s="58"/>
      <c r="L120" s="41"/>
      <c r="M120" s="41"/>
      <c r="N120" s="41"/>
      <c r="O120" s="41"/>
    </row>
    <row r="121" spans="1:15" x14ac:dyDescent="0.2">
      <c r="A121" s="47" t="s">
        <v>171</v>
      </c>
      <c r="B121" s="47">
        <v>97</v>
      </c>
      <c r="C121" s="47">
        <v>44</v>
      </c>
      <c r="D121" s="61">
        <v>0.45400000000000001</v>
      </c>
      <c r="E121" s="40">
        <v>126</v>
      </c>
      <c r="F121" s="40">
        <v>44</v>
      </c>
      <c r="G121" s="61">
        <v>0.34899999999999998</v>
      </c>
      <c r="H121" s="58"/>
      <c r="I121" s="58"/>
      <c r="J121" s="58"/>
      <c r="K121" s="58"/>
      <c r="L121" s="41"/>
      <c r="M121" s="41"/>
      <c r="N121" s="41"/>
      <c r="O121" s="41"/>
    </row>
    <row r="122" spans="1:15" x14ac:dyDescent="0.2">
      <c r="A122" s="47" t="s">
        <v>358</v>
      </c>
      <c r="B122" s="47">
        <v>96</v>
      </c>
      <c r="C122" s="47">
        <v>36</v>
      </c>
      <c r="D122" s="61">
        <v>0.375</v>
      </c>
      <c r="E122" s="40">
        <v>103</v>
      </c>
      <c r="F122" s="40">
        <v>36</v>
      </c>
      <c r="G122" s="61">
        <v>0.35</v>
      </c>
      <c r="H122" s="58"/>
      <c r="I122" s="58"/>
      <c r="J122" s="58"/>
      <c r="K122" s="58"/>
      <c r="L122" s="41"/>
      <c r="M122" s="41"/>
      <c r="N122" s="41"/>
      <c r="O122" s="41"/>
    </row>
    <row r="123" spans="1:15" x14ac:dyDescent="0.2">
      <c r="A123" s="47" t="s">
        <v>456</v>
      </c>
      <c r="B123" s="47">
        <v>95</v>
      </c>
      <c r="C123" s="47">
        <v>26</v>
      </c>
      <c r="D123" s="61">
        <v>0.27400000000000002</v>
      </c>
      <c r="E123" s="40">
        <v>214</v>
      </c>
      <c r="F123" s="40">
        <v>26</v>
      </c>
      <c r="G123" s="61">
        <v>0.121</v>
      </c>
      <c r="H123" s="58"/>
      <c r="I123" s="58"/>
      <c r="J123" s="58"/>
      <c r="K123" s="58"/>
      <c r="L123" s="41"/>
      <c r="M123" s="41"/>
      <c r="N123" s="41"/>
      <c r="O123" s="41"/>
    </row>
    <row r="124" spans="1:15" x14ac:dyDescent="0.2">
      <c r="A124" s="47" t="s">
        <v>3934</v>
      </c>
      <c r="B124" s="47">
        <v>94</v>
      </c>
      <c r="C124" s="47">
        <v>95</v>
      </c>
      <c r="D124" s="61">
        <v>1.0109999999999999</v>
      </c>
      <c r="E124" s="40">
        <v>95</v>
      </c>
      <c r="F124" s="40">
        <v>96</v>
      </c>
      <c r="G124" s="61">
        <v>1.0109999999999999</v>
      </c>
      <c r="H124" s="58"/>
      <c r="I124" s="58"/>
      <c r="J124" s="58"/>
      <c r="K124" s="58"/>
      <c r="L124" s="41"/>
      <c r="M124" s="41"/>
      <c r="N124" s="41"/>
      <c r="O124" s="41"/>
    </row>
    <row r="125" spans="1:15" x14ac:dyDescent="0.2">
      <c r="A125" s="47" t="s">
        <v>257</v>
      </c>
      <c r="B125" s="47">
        <v>94</v>
      </c>
      <c r="C125" s="47">
        <v>50</v>
      </c>
      <c r="D125" s="61">
        <v>0.53200000000000003</v>
      </c>
      <c r="E125" s="40">
        <v>94</v>
      </c>
      <c r="F125" s="40">
        <v>50</v>
      </c>
      <c r="G125" s="61">
        <v>0.53200000000000003</v>
      </c>
      <c r="H125" s="58"/>
      <c r="I125" s="58"/>
      <c r="J125" s="58"/>
      <c r="K125" s="58"/>
      <c r="L125" s="41"/>
      <c r="M125" s="41"/>
      <c r="N125" s="41"/>
      <c r="O125" s="41"/>
    </row>
    <row r="126" spans="1:15" x14ac:dyDescent="0.2">
      <c r="A126" s="47" t="s">
        <v>3935</v>
      </c>
      <c r="B126" s="47">
        <v>94</v>
      </c>
      <c r="C126" s="47">
        <v>89</v>
      </c>
      <c r="D126" s="61">
        <v>0.94699999999999995</v>
      </c>
      <c r="E126" s="40">
        <v>94</v>
      </c>
      <c r="F126" s="40">
        <v>89</v>
      </c>
      <c r="G126" s="61">
        <v>0.94699999999999995</v>
      </c>
      <c r="H126" s="58"/>
      <c r="I126" s="58"/>
      <c r="J126" s="58"/>
      <c r="K126" s="58"/>
      <c r="L126" s="41"/>
      <c r="M126" s="41"/>
      <c r="N126" s="41"/>
      <c r="O126" s="41"/>
    </row>
    <row r="127" spans="1:15" x14ac:dyDescent="0.2">
      <c r="A127" s="47" t="s">
        <v>116</v>
      </c>
      <c r="B127" s="47">
        <v>94</v>
      </c>
      <c r="C127" s="47">
        <v>79</v>
      </c>
      <c r="D127" s="61">
        <v>0.84</v>
      </c>
      <c r="E127" s="40">
        <v>179</v>
      </c>
      <c r="F127" s="40">
        <v>101</v>
      </c>
      <c r="G127" s="61">
        <v>0.56399999999999995</v>
      </c>
      <c r="H127" s="58"/>
      <c r="I127" s="58"/>
      <c r="J127" s="58"/>
      <c r="K127" s="58"/>
      <c r="L127" s="41"/>
      <c r="M127" s="41"/>
      <c r="N127" s="41"/>
      <c r="O127" s="41"/>
    </row>
    <row r="128" spans="1:15" x14ac:dyDescent="0.2">
      <c r="A128" s="47" t="s">
        <v>180</v>
      </c>
      <c r="B128" s="47">
        <v>93</v>
      </c>
      <c r="C128" s="47">
        <v>52</v>
      </c>
      <c r="D128" s="61">
        <v>0.55900000000000005</v>
      </c>
      <c r="E128" s="40">
        <v>185</v>
      </c>
      <c r="F128" s="40">
        <v>52</v>
      </c>
      <c r="G128" s="61">
        <v>0.28100000000000003</v>
      </c>
      <c r="H128" s="58"/>
      <c r="I128" s="58"/>
      <c r="J128" s="58"/>
      <c r="K128" s="58"/>
      <c r="L128" s="41"/>
      <c r="M128" s="41"/>
      <c r="N128" s="41"/>
      <c r="O128" s="41"/>
    </row>
    <row r="129" spans="1:15" x14ac:dyDescent="0.2">
      <c r="A129" s="47" t="s">
        <v>186</v>
      </c>
      <c r="B129" s="47">
        <v>92</v>
      </c>
      <c r="C129" s="47">
        <v>65</v>
      </c>
      <c r="D129" s="61">
        <v>0.70699999999999996</v>
      </c>
      <c r="E129" s="40">
        <v>96</v>
      </c>
      <c r="F129" s="40">
        <v>65</v>
      </c>
      <c r="G129" s="61">
        <v>0.67700000000000005</v>
      </c>
      <c r="H129" s="58"/>
      <c r="I129" s="58"/>
      <c r="J129" s="58"/>
      <c r="K129" s="58"/>
      <c r="L129" s="41"/>
      <c r="M129" s="41"/>
      <c r="N129" s="41"/>
      <c r="O129" s="41"/>
    </row>
    <row r="130" spans="1:15" x14ac:dyDescent="0.2">
      <c r="A130" s="47" t="s">
        <v>185</v>
      </c>
      <c r="B130" s="47">
        <v>92</v>
      </c>
      <c r="C130" s="47">
        <v>79</v>
      </c>
      <c r="D130" s="61">
        <v>0.85899999999999999</v>
      </c>
      <c r="E130" s="40">
        <v>329</v>
      </c>
      <c r="F130" s="40">
        <v>300</v>
      </c>
      <c r="G130" s="61">
        <v>0.91200000000000003</v>
      </c>
      <c r="H130" s="58"/>
      <c r="I130" s="58"/>
      <c r="J130" s="58"/>
      <c r="K130" s="58"/>
      <c r="L130" s="41"/>
      <c r="M130" s="41"/>
      <c r="N130" s="41"/>
      <c r="O130" s="41"/>
    </row>
    <row r="131" spans="1:15" x14ac:dyDescent="0.2">
      <c r="A131" s="47" t="s">
        <v>201</v>
      </c>
      <c r="B131" s="47">
        <v>92</v>
      </c>
      <c r="C131" s="47">
        <v>102</v>
      </c>
      <c r="D131" s="61">
        <v>1.109</v>
      </c>
      <c r="E131" s="40">
        <v>93</v>
      </c>
      <c r="F131" s="40">
        <v>103</v>
      </c>
      <c r="G131" s="61">
        <v>1.1080000000000001</v>
      </c>
      <c r="H131" s="58"/>
      <c r="I131" s="58"/>
      <c r="J131" s="58"/>
      <c r="K131" s="58"/>
      <c r="L131" s="41"/>
      <c r="M131" s="41"/>
      <c r="N131" s="41"/>
      <c r="O131" s="41"/>
    </row>
    <row r="132" spans="1:15" x14ac:dyDescent="0.2">
      <c r="A132" s="47" t="s">
        <v>109</v>
      </c>
      <c r="B132" s="47">
        <v>92</v>
      </c>
      <c r="C132" s="47">
        <v>60</v>
      </c>
      <c r="D132" s="61">
        <v>0.65200000000000002</v>
      </c>
      <c r="E132" s="40">
        <v>92</v>
      </c>
      <c r="F132" s="40">
        <v>60</v>
      </c>
      <c r="G132" s="61">
        <v>0.65200000000000002</v>
      </c>
      <c r="H132" s="58"/>
      <c r="I132" s="58"/>
      <c r="J132" s="58"/>
      <c r="K132" s="58"/>
      <c r="L132" s="41"/>
      <c r="M132" s="41"/>
      <c r="N132" s="41"/>
      <c r="O132" s="41"/>
    </row>
    <row r="133" spans="1:15" x14ac:dyDescent="0.2">
      <c r="A133" s="47" t="s">
        <v>3936</v>
      </c>
      <c r="B133" s="47">
        <v>91</v>
      </c>
      <c r="C133" s="47">
        <v>71</v>
      </c>
      <c r="D133" s="61">
        <v>0.78</v>
      </c>
      <c r="E133" s="40">
        <v>91</v>
      </c>
      <c r="F133" s="40">
        <v>71</v>
      </c>
      <c r="G133" s="61">
        <v>0.78</v>
      </c>
      <c r="H133" s="58"/>
      <c r="I133" s="58"/>
      <c r="J133" s="58"/>
      <c r="K133" s="58"/>
      <c r="L133" s="41"/>
      <c r="M133" s="41"/>
      <c r="N133" s="41"/>
      <c r="O133" s="41"/>
    </row>
    <row r="134" spans="1:15" x14ac:dyDescent="0.2">
      <c r="A134" s="47" t="s">
        <v>3068</v>
      </c>
      <c r="B134" s="47">
        <v>91</v>
      </c>
      <c r="C134" s="47">
        <v>82</v>
      </c>
      <c r="D134" s="61">
        <v>0.90100000000000002</v>
      </c>
      <c r="E134" s="40">
        <v>95</v>
      </c>
      <c r="F134" s="40">
        <v>89</v>
      </c>
      <c r="G134" s="61">
        <v>0.93700000000000006</v>
      </c>
      <c r="H134" s="58"/>
      <c r="I134" s="58"/>
      <c r="J134" s="58"/>
      <c r="K134" s="58"/>
      <c r="L134" s="41"/>
      <c r="M134" s="41"/>
      <c r="N134" s="41"/>
      <c r="O134" s="41"/>
    </row>
    <row r="135" spans="1:15" x14ac:dyDescent="0.2">
      <c r="A135" s="47" t="s">
        <v>249</v>
      </c>
      <c r="B135" s="47">
        <v>91</v>
      </c>
      <c r="C135" s="47">
        <v>45</v>
      </c>
      <c r="D135" s="61">
        <v>0.495</v>
      </c>
      <c r="E135" s="40">
        <v>107</v>
      </c>
      <c r="F135" s="40">
        <v>45</v>
      </c>
      <c r="G135" s="61">
        <v>0.42099999999999999</v>
      </c>
      <c r="H135" s="58"/>
      <c r="I135" s="58"/>
      <c r="J135" s="58"/>
      <c r="K135" s="58"/>
      <c r="L135" s="41"/>
      <c r="M135" s="41"/>
      <c r="N135" s="41"/>
      <c r="O135" s="41"/>
    </row>
    <row r="136" spans="1:15" x14ac:dyDescent="0.2">
      <c r="A136" s="47" t="s">
        <v>978</v>
      </c>
      <c r="B136" s="47">
        <v>91</v>
      </c>
      <c r="C136" s="47">
        <v>15</v>
      </c>
      <c r="D136" s="61">
        <v>0.16500000000000001</v>
      </c>
      <c r="E136" s="40">
        <v>96</v>
      </c>
      <c r="F136" s="40">
        <v>15</v>
      </c>
      <c r="G136" s="61">
        <v>0.156</v>
      </c>
      <c r="H136" s="58"/>
      <c r="I136" s="58"/>
      <c r="J136" s="58"/>
      <c r="K136" s="58"/>
      <c r="L136" s="41"/>
      <c r="M136" s="41"/>
      <c r="N136" s="41"/>
      <c r="O136" s="41"/>
    </row>
    <row r="137" spans="1:15" x14ac:dyDescent="0.2">
      <c r="A137" s="47" t="s">
        <v>3937</v>
      </c>
      <c r="B137" s="47">
        <v>90</v>
      </c>
      <c r="C137" s="47">
        <v>82</v>
      </c>
      <c r="D137" s="61">
        <v>0.91100000000000003</v>
      </c>
      <c r="E137" s="40">
        <v>128</v>
      </c>
      <c r="F137" s="40">
        <v>82</v>
      </c>
      <c r="G137" s="61">
        <v>0.64100000000000001</v>
      </c>
      <c r="H137" s="58"/>
      <c r="I137" s="58"/>
      <c r="J137" s="58"/>
      <c r="K137" s="58"/>
      <c r="L137" s="41"/>
      <c r="M137" s="41"/>
      <c r="N137" s="41"/>
      <c r="O137" s="41"/>
    </row>
    <row r="138" spans="1:15" x14ac:dyDescent="0.2">
      <c r="A138" s="47" t="s">
        <v>726</v>
      </c>
      <c r="B138" s="47">
        <v>90</v>
      </c>
      <c r="C138" s="47">
        <v>39</v>
      </c>
      <c r="D138" s="61">
        <v>0.433</v>
      </c>
      <c r="E138" s="40">
        <v>98</v>
      </c>
      <c r="F138" s="40">
        <v>43</v>
      </c>
      <c r="G138" s="61">
        <v>0.439</v>
      </c>
      <c r="H138" s="58"/>
      <c r="I138" s="58"/>
      <c r="J138" s="58"/>
      <c r="K138" s="58"/>
      <c r="L138" s="41"/>
      <c r="M138" s="41"/>
      <c r="N138" s="41"/>
      <c r="O138" s="41"/>
    </row>
    <row r="139" spans="1:15" x14ac:dyDescent="0.2">
      <c r="A139" s="47" t="s">
        <v>3046</v>
      </c>
      <c r="B139" s="47">
        <v>90</v>
      </c>
      <c r="C139" s="47">
        <v>2</v>
      </c>
      <c r="D139" s="61">
        <v>2.1999999999999999E-2</v>
      </c>
      <c r="E139" s="40">
        <v>100</v>
      </c>
      <c r="F139" s="40">
        <v>2</v>
      </c>
      <c r="G139" s="61">
        <v>0.02</v>
      </c>
      <c r="H139" s="58"/>
      <c r="I139" s="58"/>
      <c r="J139" s="58"/>
      <c r="K139" s="58"/>
      <c r="L139" s="41"/>
      <c r="M139" s="41"/>
      <c r="N139" s="41"/>
      <c r="O139" s="41"/>
    </row>
    <row r="140" spans="1:15" x14ac:dyDescent="0.2">
      <c r="A140" s="47" t="s">
        <v>3892</v>
      </c>
      <c r="B140" s="47">
        <v>90</v>
      </c>
      <c r="C140" s="47">
        <v>98</v>
      </c>
      <c r="D140" s="61">
        <v>1.089</v>
      </c>
      <c r="E140" s="40">
        <v>93</v>
      </c>
      <c r="F140" s="40">
        <v>99</v>
      </c>
      <c r="G140" s="61">
        <v>1.0649999999999999</v>
      </c>
      <c r="H140" s="58"/>
      <c r="I140" s="58"/>
      <c r="J140" s="58"/>
      <c r="K140" s="58"/>
      <c r="L140" s="41"/>
      <c r="M140" s="41"/>
      <c r="N140" s="41"/>
      <c r="O140" s="41"/>
    </row>
    <row r="141" spans="1:15" x14ac:dyDescent="0.2">
      <c r="A141" s="47" t="s">
        <v>252</v>
      </c>
      <c r="B141" s="47">
        <v>89</v>
      </c>
      <c r="C141" s="47">
        <v>57</v>
      </c>
      <c r="D141" s="61">
        <v>0.64</v>
      </c>
      <c r="E141" s="40">
        <v>105</v>
      </c>
      <c r="F141" s="40">
        <v>64</v>
      </c>
      <c r="G141" s="61">
        <v>0.61</v>
      </c>
      <c r="H141" s="58"/>
      <c r="I141" s="58"/>
      <c r="J141" s="58"/>
      <c r="K141" s="58"/>
      <c r="L141" s="41"/>
      <c r="M141" s="41"/>
      <c r="N141" s="41"/>
      <c r="O141" s="41"/>
    </row>
    <row r="142" spans="1:15" x14ac:dyDescent="0.2">
      <c r="A142" s="47" t="s">
        <v>268</v>
      </c>
      <c r="B142" s="47">
        <v>88</v>
      </c>
      <c r="C142" s="47">
        <v>71</v>
      </c>
      <c r="D142" s="61">
        <v>0.80700000000000005</v>
      </c>
      <c r="E142" s="40">
        <v>90</v>
      </c>
      <c r="F142" s="40">
        <v>75</v>
      </c>
      <c r="G142" s="61">
        <v>0.83299999999999996</v>
      </c>
      <c r="H142" s="58"/>
      <c r="I142" s="58"/>
      <c r="J142" s="58"/>
      <c r="K142" s="58"/>
      <c r="L142" s="41"/>
      <c r="M142" s="41"/>
      <c r="N142" s="41"/>
      <c r="O142" s="41"/>
    </row>
    <row r="143" spans="1:15" x14ac:dyDescent="0.2">
      <c r="A143" s="47" t="s">
        <v>117</v>
      </c>
      <c r="B143" s="47">
        <v>88</v>
      </c>
      <c r="C143" s="47">
        <v>83</v>
      </c>
      <c r="D143" s="61">
        <v>0.94299999999999995</v>
      </c>
      <c r="E143" s="40">
        <v>92</v>
      </c>
      <c r="F143" s="40">
        <v>86</v>
      </c>
      <c r="G143" s="61">
        <v>0.93500000000000005</v>
      </c>
      <c r="H143" s="58"/>
      <c r="I143" s="58"/>
      <c r="J143" s="58"/>
      <c r="K143" s="58"/>
      <c r="L143" s="41"/>
      <c r="M143" s="41"/>
      <c r="N143" s="41"/>
      <c r="O143" s="41"/>
    </row>
    <row r="144" spans="1:15" x14ac:dyDescent="0.2">
      <c r="A144" s="47" t="s">
        <v>361</v>
      </c>
      <c r="B144" s="47">
        <v>88</v>
      </c>
      <c r="C144" s="47">
        <v>23</v>
      </c>
      <c r="D144" s="61">
        <v>0.26100000000000001</v>
      </c>
      <c r="E144" s="40">
        <v>115</v>
      </c>
      <c r="F144" s="40">
        <v>34</v>
      </c>
      <c r="G144" s="61">
        <v>0.29599999999999999</v>
      </c>
      <c r="H144" s="58"/>
      <c r="I144" s="58"/>
      <c r="J144" s="58"/>
      <c r="K144" s="58"/>
      <c r="L144" s="41"/>
      <c r="M144" s="41"/>
      <c r="N144" s="41"/>
      <c r="O144" s="41"/>
    </row>
    <row r="145" spans="1:15" x14ac:dyDescent="0.2">
      <c r="A145" s="47" t="s">
        <v>466</v>
      </c>
      <c r="B145" s="47">
        <v>87</v>
      </c>
      <c r="C145" s="47">
        <v>43</v>
      </c>
      <c r="D145" s="61">
        <v>0.49399999999999999</v>
      </c>
      <c r="E145" s="40">
        <v>128</v>
      </c>
      <c r="F145" s="40">
        <v>65</v>
      </c>
      <c r="G145" s="61">
        <v>0.50800000000000001</v>
      </c>
      <c r="H145" s="58"/>
      <c r="I145" s="58"/>
      <c r="J145" s="58"/>
      <c r="K145" s="58"/>
      <c r="L145" s="41"/>
      <c r="M145" s="41"/>
      <c r="N145" s="41"/>
      <c r="O145" s="41"/>
    </row>
    <row r="146" spans="1:15" x14ac:dyDescent="0.2">
      <c r="A146" s="47" t="s">
        <v>167</v>
      </c>
      <c r="B146" s="47">
        <v>87</v>
      </c>
      <c r="C146" s="47">
        <v>55</v>
      </c>
      <c r="D146" s="61">
        <v>0.63200000000000001</v>
      </c>
      <c r="E146" s="40">
        <v>87</v>
      </c>
      <c r="F146" s="40">
        <v>55</v>
      </c>
      <c r="G146" s="61">
        <v>0.63200000000000001</v>
      </c>
      <c r="H146" s="58"/>
      <c r="I146" s="58"/>
      <c r="J146" s="58"/>
      <c r="K146" s="58"/>
      <c r="L146" s="41"/>
      <c r="M146" s="41"/>
      <c r="N146" s="41"/>
      <c r="O146" s="41"/>
    </row>
    <row r="147" spans="1:15" x14ac:dyDescent="0.2">
      <c r="A147" s="47" t="s">
        <v>175</v>
      </c>
      <c r="B147" s="47">
        <v>87</v>
      </c>
      <c r="C147" s="47">
        <v>61</v>
      </c>
      <c r="D147" s="61">
        <v>0.70099999999999996</v>
      </c>
      <c r="E147" s="40">
        <v>91</v>
      </c>
      <c r="F147" s="40">
        <v>70</v>
      </c>
      <c r="G147" s="61">
        <v>0.76900000000000002</v>
      </c>
      <c r="H147" s="58"/>
      <c r="I147" s="58"/>
      <c r="J147" s="58"/>
      <c r="K147" s="58"/>
      <c r="L147" s="41"/>
      <c r="M147" s="41"/>
      <c r="N147" s="41"/>
      <c r="O147" s="41"/>
    </row>
    <row r="148" spans="1:15" x14ac:dyDescent="0.2">
      <c r="A148" s="47" t="s">
        <v>70</v>
      </c>
      <c r="B148" s="47">
        <v>87</v>
      </c>
      <c r="C148" s="47">
        <v>57</v>
      </c>
      <c r="D148" s="61">
        <v>0.65500000000000003</v>
      </c>
      <c r="E148" s="40">
        <v>99</v>
      </c>
      <c r="F148" s="40">
        <v>57</v>
      </c>
      <c r="G148" s="61">
        <v>0.57599999999999996</v>
      </c>
      <c r="H148" s="58"/>
      <c r="I148" s="58"/>
      <c r="J148" s="58"/>
      <c r="K148" s="58"/>
      <c r="L148" s="41"/>
      <c r="M148" s="41"/>
      <c r="N148" s="41"/>
      <c r="O148" s="41"/>
    </row>
    <row r="149" spans="1:15" x14ac:dyDescent="0.2">
      <c r="A149" s="47" t="s">
        <v>149</v>
      </c>
      <c r="B149" s="47">
        <v>87</v>
      </c>
      <c r="C149" s="47">
        <v>78</v>
      </c>
      <c r="D149" s="61">
        <v>0.89700000000000002</v>
      </c>
      <c r="E149" s="40">
        <v>137</v>
      </c>
      <c r="F149" s="40">
        <v>102</v>
      </c>
      <c r="G149" s="61">
        <v>0.745</v>
      </c>
      <c r="H149" s="58"/>
      <c r="I149" s="58"/>
      <c r="J149" s="58"/>
      <c r="K149" s="58"/>
      <c r="L149" s="41"/>
      <c r="M149" s="41"/>
      <c r="N149" s="41"/>
      <c r="O149" s="41"/>
    </row>
    <row r="150" spans="1:15" x14ac:dyDescent="0.2">
      <c r="A150" s="47" t="s">
        <v>3938</v>
      </c>
      <c r="B150" s="47">
        <v>86</v>
      </c>
      <c r="C150" s="47">
        <v>71</v>
      </c>
      <c r="D150" s="61">
        <v>0.82599999999999996</v>
      </c>
      <c r="E150" s="40">
        <v>86</v>
      </c>
      <c r="F150" s="40">
        <v>71</v>
      </c>
      <c r="G150" s="61">
        <v>0.82599999999999996</v>
      </c>
      <c r="H150" s="58"/>
      <c r="I150" s="58"/>
      <c r="J150" s="58"/>
      <c r="K150" s="58"/>
      <c r="L150" s="41"/>
      <c r="M150" s="41"/>
      <c r="N150" s="41"/>
      <c r="O150" s="41"/>
    </row>
    <row r="151" spans="1:15" x14ac:dyDescent="0.2">
      <c r="A151" s="47" t="s">
        <v>254</v>
      </c>
      <c r="B151" s="47">
        <v>86</v>
      </c>
      <c r="C151" s="47">
        <v>45</v>
      </c>
      <c r="D151" s="61">
        <v>0.52300000000000002</v>
      </c>
      <c r="E151" s="40">
        <v>97</v>
      </c>
      <c r="F151" s="40">
        <v>49</v>
      </c>
      <c r="G151" s="61">
        <v>0.505</v>
      </c>
      <c r="H151" s="58"/>
      <c r="I151" s="58"/>
      <c r="J151" s="58"/>
      <c r="K151" s="58"/>
      <c r="L151" s="41"/>
      <c r="M151" s="41"/>
      <c r="N151" s="41"/>
      <c r="O151" s="41"/>
    </row>
    <row r="152" spans="1:15" x14ac:dyDescent="0.2">
      <c r="A152" s="47" t="s">
        <v>190</v>
      </c>
      <c r="B152" s="47">
        <v>86</v>
      </c>
      <c r="C152" s="47">
        <v>23</v>
      </c>
      <c r="D152" s="61">
        <v>0.26700000000000002</v>
      </c>
      <c r="E152" s="40">
        <v>86</v>
      </c>
      <c r="F152" s="40">
        <v>23</v>
      </c>
      <c r="G152" s="61">
        <v>0.26700000000000002</v>
      </c>
      <c r="H152" s="58"/>
      <c r="I152" s="58"/>
      <c r="J152" s="58"/>
      <c r="K152" s="58"/>
      <c r="L152" s="41"/>
      <c r="M152" s="41"/>
      <c r="N152" s="41"/>
      <c r="O152" s="41"/>
    </row>
    <row r="153" spans="1:15" x14ac:dyDescent="0.2">
      <c r="A153" s="47" t="s">
        <v>1046</v>
      </c>
      <c r="B153" s="47">
        <v>86</v>
      </c>
      <c r="C153" s="47">
        <v>91</v>
      </c>
      <c r="D153" s="61">
        <v>1.0580000000000001</v>
      </c>
      <c r="E153" s="40">
        <v>123</v>
      </c>
      <c r="F153" s="40">
        <v>119</v>
      </c>
      <c r="G153" s="61">
        <v>0.96699999999999997</v>
      </c>
      <c r="H153" s="58"/>
      <c r="I153" s="58"/>
      <c r="J153" s="58"/>
      <c r="K153" s="58"/>
      <c r="L153" s="41"/>
      <c r="M153" s="41"/>
      <c r="N153" s="41"/>
      <c r="O153" s="41"/>
    </row>
    <row r="154" spans="1:15" x14ac:dyDescent="0.2">
      <c r="A154" s="47" t="s">
        <v>96</v>
      </c>
      <c r="B154" s="47">
        <v>85</v>
      </c>
      <c r="C154" s="47">
        <v>60</v>
      </c>
      <c r="D154" s="61">
        <v>0.70599999999999996</v>
      </c>
      <c r="E154" s="40">
        <v>98</v>
      </c>
      <c r="F154" s="40">
        <v>72</v>
      </c>
      <c r="G154" s="61">
        <v>0.73499999999999999</v>
      </c>
      <c r="H154" s="58"/>
      <c r="I154" s="58"/>
      <c r="J154" s="58"/>
      <c r="K154" s="58"/>
      <c r="L154" s="41"/>
      <c r="M154" s="41"/>
      <c r="N154" s="41"/>
      <c r="O154" s="41"/>
    </row>
    <row r="155" spans="1:15" x14ac:dyDescent="0.2">
      <c r="A155" s="47" t="s">
        <v>425</v>
      </c>
      <c r="B155" s="47">
        <v>85</v>
      </c>
      <c r="C155" s="47">
        <v>47</v>
      </c>
      <c r="D155" s="61">
        <v>0.55300000000000005</v>
      </c>
      <c r="E155" s="40">
        <v>101</v>
      </c>
      <c r="F155" s="40">
        <v>49</v>
      </c>
      <c r="G155" s="61">
        <v>0.48499999999999999</v>
      </c>
      <c r="H155" s="58"/>
      <c r="I155" s="58"/>
      <c r="J155" s="58"/>
      <c r="K155" s="58"/>
      <c r="L155" s="41"/>
      <c r="M155" s="41"/>
      <c r="N155" s="41"/>
      <c r="O155" s="41"/>
    </row>
    <row r="156" spans="1:15" x14ac:dyDescent="0.2">
      <c r="A156" s="47" t="s">
        <v>311</v>
      </c>
      <c r="B156" s="47">
        <v>84</v>
      </c>
      <c r="C156" s="47">
        <v>45</v>
      </c>
      <c r="D156" s="61">
        <v>0.53600000000000003</v>
      </c>
      <c r="E156" s="40">
        <v>90</v>
      </c>
      <c r="F156" s="40">
        <v>48</v>
      </c>
      <c r="G156" s="61">
        <v>0.53300000000000003</v>
      </c>
      <c r="H156" s="58"/>
      <c r="I156" s="58"/>
      <c r="J156" s="58"/>
      <c r="K156" s="58"/>
      <c r="L156" s="41"/>
      <c r="M156" s="41"/>
      <c r="N156" s="41"/>
      <c r="O156" s="41"/>
    </row>
    <row r="157" spans="1:15" x14ac:dyDescent="0.2">
      <c r="A157" s="47" t="s">
        <v>356</v>
      </c>
      <c r="B157" s="47">
        <v>84</v>
      </c>
      <c r="C157" s="47">
        <v>49</v>
      </c>
      <c r="D157" s="61">
        <v>0.58299999999999996</v>
      </c>
      <c r="E157" s="40">
        <v>183</v>
      </c>
      <c r="F157" s="40">
        <v>74</v>
      </c>
      <c r="G157" s="61">
        <v>0.40400000000000003</v>
      </c>
      <c r="H157" s="58"/>
      <c r="I157" s="58"/>
      <c r="J157" s="58"/>
      <c r="K157" s="58"/>
      <c r="L157" s="41"/>
      <c r="M157" s="41"/>
      <c r="N157" s="41"/>
      <c r="O157" s="41"/>
    </row>
    <row r="158" spans="1:15" x14ac:dyDescent="0.2">
      <c r="A158" s="47" t="s">
        <v>223</v>
      </c>
      <c r="B158" s="47">
        <v>84</v>
      </c>
      <c r="C158" s="47">
        <v>62</v>
      </c>
      <c r="D158" s="61">
        <v>0.73799999999999999</v>
      </c>
      <c r="E158" s="40">
        <v>161</v>
      </c>
      <c r="F158" s="40">
        <v>83</v>
      </c>
      <c r="G158" s="61">
        <v>0.51600000000000001</v>
      </c>
      <c r="H158" s="58"/>
      <c r="I158" s="58"/>
      <c r="J158" s="58"/>
      <c r="K158" s="58"/>
      <c r="L158" s="41"/>
      <c r="M158" s="41"/>
      <c r="N158" s="41"/>
      <c r="O158" s="41"/>
    </row>
    <row r="159" spans="1:15" x14ac:dyDescent="0.2">
      <c r="A159" s="47" t="s">
        <v>181</v>
      </c>
      <c r="B159" s="47">
        <v>84</v>
      </c>
      <c r="C159" s="47">
        <v>93</v>
      </c>
      <c r="D159" s="61">
        <v>1.107</v>
      </c>
      <c r="E159" s="40">
        <v>84</v>
      </c>
      <c r="F159" s="40">
        <v>93</v>
      </c>
      <c r="G159" s="61">
        <v>1.107</v>
      </c>
      <c r="H159" s="58"/>
      <c r="I159" s="58"/>
      <c r="J159" s="58"/>
      <c r="K159" s="58"/>
      <c r="L159" s="41"/>
      <c r="M159" s="41"/>
      <c r="N159" s="41"/>
      <c r="O159" s="41"/>
    </row>
    <row r="160" spans="1:15" x14ac:dyDescent="0.2">
      <c r="A160" s="47" t="s">
        <v>165</v>
      </c>
      <c r="B160" s="47">
        <v>84</v>
      </c>
      <c r="C160" s="47">
        <v>67</v>
      </c>
      <c r="D160" s="61">
        <v>0.79800000000000004</v>
      </c>
      <c r="E160" s="40">
        <v>104</v>
      </c>
      <c r="F160" s="40">
        <v>82</v>
      </c>
      <c r="G160" s="61">
        <v>0.78800000000000003</v>
      </c>
      <c r="H160" s="58"/>
      <c r="I160" s="58"/>
      <c r="J160" s="58"/>
      <c r="K160" s="58"/>
      <c r="L160" s="41"/>
      <c r="M160" s="41"/>
      <c r="N160" s="41"/>
      <c r="O160" s="41"/>
    </row>
    <row r="161" spans="1:15" x14ac:dyDescent="0.2">
      <c r="A161" s="47" t="s">
        <v>138</v>
      </c>
      <c r="B161" s="47">
        <v>83</v>
      </c>
      <c r="C161" s="47">
        <v>52</v>
      </c>
      <c r="D161" s="61">
        <v>0.627</v>
      </c>
      <c r="E161" s="40">
        <v>83</v>
      </c>
      <c r="F161" s="40">
        <v>52</v>
      </c>
      <c r="G161" s="61">
        <v>0.627</v>
      </c>
      <c r="H161" s="58"/>
      <c r="I161" s="58"/>
      <c r="J161" s="58"/>
      <c r="K161" s="58"/>
      <c r="L161" s="41"/>
      <c r="M161" s="41"/>
      <c r="N161" s="41"/>
      <c r="O161" s="41"/>
    </row>
    <row r="162" spans="1:15" x14ac:dyDescent="0.2">
      <c r="A162" s="47" t="s">
        <v>276</v>
      </c>
      <c r="B162" s="47">
        <v>83</v>
      </c>
      <c r="C162" s="47">
        <v>39</v>
      </c>
      <c r="D162" s="61">
        <v>0.47</v>
      </c>
      <c r="E162" s="40">
        <v>86</v>
      </c>
      <c r="F162" s="40">
        <v>42</v>
      </c>
      <c r="G162" s="61">
        <v>0.48799999999999999</v>
      </c>
      <c r="H162" s="58"/>
      <c r="I162" s="58"/>
      <c r="J162" s="58"/>
      <c r="K162" s="58"/>
      <c r="L162" s="41"/>
      <c r="M162" s="41"/>
      <c r="N162" s="41"/>
      <c r="O162" s="41"/>
    </row>
    <row r="163" spans="1:15" x14ac:dyDescent="0.2">
      <c r="A163" s="47" t="s">
        <v>3939</v>
      </c>
      <c r="B163" s="47">
        <v>82</v>
      </c>
      <c r="C163" s="47">
        <v>0</v>
      </c>
      <c r="D163" s="40" t="s">
        <v>3340</v>
      </c>
      <c r="E163" s="40">
        <v>123</v>
      </c>
      <c r="F163" s="40">
        <v>0</v>
      </c>
      <c r="G163" s="40" t="s">
        <v>3340</v>
      </c>
      <c r="H163" s="58"/>
      <c r="I163" s="58"/>
      <c r="J163" s="58"/>
      <c r="K163" s="58"/>
      <c r="L163" s="41"/>
      <c r="M163" s="41"/>
      <c r="N163" s="41"/>
      <c r="O163" s="41"/>
    </row>
    <row r="164" spans="1:15" x14ac:dyDescent="0.2">
      <c r="A164" s="47" t="s">
        <v>710</v>
      </c>
      <c r="B164" s="47">
        <v>82</v>
      </c>
      <c r="C164" s="47">
        <v>22</v>
      </c>
      <c r="D164" s="61">
        <v>0.26800000000000002</v>
      </c>
      <c r="E164" s="40">
        <v>127</v>
      </c>
      <c r="F164" s="40">
        <v>30</v>
      </c>
      <c r="G164" s="61">
        <v>0.23599999999999999</v>
      </c>
      <c r="H164" s="58"/>
      <c r="I164" s="58"/>
      <c r="J164" s="58"/>
      <c r="K164" s="58"/>
      <c r="L164" s="41"/>
      <c r="M164" s="41"/>
      <c r="N164" s="41"/>
      <c r="O164" s="41"/>
    </row>
    <row r="165" spans="1:15" x14ac:dyDescent="0.2">
      <c r="A165" s="47" t="s">
        <v>157</v>
      </c>
      <c r="B165" s="47">
        <v>82</v>
      </c>
      <c r="C165" s="47">
        <v>76</v>
      </c>
      <c r="D165" s="61">
        <v>0.92700000000000005</v>
      </c>
      <c r="E165" s="40">
        <v>84</v>
      </c>
      <c r="F165" s="40">
        <v>78</v>
      </c>
      <c r="G165" s="61">
        <v>0.92900000000000005</v>
      </c>
      <c r="H165" s="58"/>
      <c r="I165" s="58"/>
      <c r="J165" s="58"/>
      <c r="K165" s="58"/>
      <c r="L165" s="41"/>
      <c r="M165" s="41"/>
      <c r="N165" s="41"/>
      <c r="O165" s="41"/>
    </row>
    <row r="166" spans="1:15" x14ac:dyDescent="0.2">
      <c r="A166" s="47" t="s">
        <v>128</v>
      </c>
      <c r="B166" s="47">
        <v>82</v>
      </c>
      <c r="C166" s="47">
        <v>43</v>
      </c>
      <c r="D166" s="61">
        <v>0.52400000000000002</v>
      </c>
      <c r="E166" s="40">
        <v>124</v>
      </c>
      <c r="F166" s="40">
        <v>73</v>
      </c>
      <c r="G166" s="61">
        <v>0.58899999999999997</v>
      </c>
      <c r="H166" s="58"/>
      <c r="I166" s="58"/>
      <c r="J166" s="58"/>
      <c r="K166" s="58"/>
      <c r="L166" s="41"/>
      <c r="M166" s="41"/>
      <c r="N166" s="41"/>
      <c r="O166" s="41"/>
    </row>
    <row r="167" spans="1:15" x14ac:dyDescent="0.2">
      <c r="A167" s="47" t="s">
        <v>351</v>
      </c>
      <c r="B167" s="47">
        <v>81</v>
      </c>
      <c r="C167" s="47">
        <v>51</v>
      </c>
      <c r="D167" s="61">
        <v>0.63</v>
      </c>
      <c r="E167" s="40">
        <v>94</v>
      </c>
      <c r="F167" s="40">
        <v>52</v>
      </c>
      <c r="G167" s="61">
        <v>0.55300000000000005</v>
      </c>
      <c r="H167" s="58"/>
      <c r="I167" s="58"/>
      <c r="J167" s="58"/>
      <c r="K167" s="58"/>
      <c r="L167" s="41"/>
      <c r="M167" s="41"/>
      <c r="N167" s="41"/>
      <c r="O167" s="41"/>
    </row>
    <row r="168" spans="1:15" x14ac:dyDescent="0.2">
      <c r="A168" s="47" t="s">
        <v>44</v>
      </c>
      <c r="B168" s="47">
        <v>81</v>
      </c>
      <c r="C168" s="47">
        <v>81</v>
      </c>
      <c r="D168" s="61">
        <v>1</v>
      </c>
      <c r="E168" s="40">
        <v>120</v>
      </c>
      <c r="F168" s="40">
        <v>81</v>
      </c>
      <c r="G168" s="61">
        <v>0.67500000000000004</v>
      </c>
      <c r="H168" s="58"/>
      <c r="I168" s="58"/>
      <c r="J168" s="58"/>
      <c r="K168" s="58"/>
      <c r="L168" s="41"/>
      <c r="M168" s="41"/>
      <c r="N168" s="41"/>
      <c r="O168" s="41"/>
    </row>
    <row r="169" spans="1:15" x14ac:dyDescent="0.2">
      <c r="A169" s="47" t="s">
        <v>164</v>
      </c>
      <c r="B169" s="47">
        <v>80</v>
      </c>
      <c r="C169" s="47">
        <v>70</v>
      </c>
      <c r="D169" s="61">
        <v>0.875</v>
      </c>
      <c r="E169" s="40">
        <v>94</v>
      </c>
      <c r="F169" s="40">
        <v>76</v>
      </c>
      <c r="G169" s="61">
        <v>0.80900000000000005</v>
      </c>
      <c r="H169" s="58"/>
      <c r="I169" s="58"/>
      <c r="J169" s="58"/>
      <c r="K169" s="58"/>
      <c r="L169" s="41"/>
      <c r="M169" s="41"/>
      <c r="N169" s="41"/>
      <c r="O169" s="41"/>
    </row>
    <row r="170" spans="1:15" x14ac:dyDescent="0.2">
      <c r="A170" s="47" t="s">
        <v>529</v>
      </c>
      <c r="B170" s="47">
        <v>80</v>
      </c>
      <c r="C170" s="47">
        <v>40</v>
      </c>
      <c r="D170" s="61">
        <v>0.5</v>
      </c>
      <c r="E170" s="40">
        <v>137</v>
      </c>
      <c r="F170" s="40">
        <v>42</v>
      </c>
      <c r="G170" s="61">
        <v>0.307</v>
      </c>
      <c r="H170" s="58"/>
      <c r="I170" s="58"/>
      <c r="J170" s="58"/>
      <c r="K170" s="58"/>
      <c r="L170" s="41"/>
      <c r="M170" s="41"/>
      <c r="N170" s="41"/>
      <c r="O170" s="41"/>
    </row>
    <row r="171" spans="1:15" x14ac:dyDescent="0.2">
      <c r="A171" s="47" t="s">
        <v>31</v>
      </c>
      <c r="B171" s="47">
        <v>80</v>
      </c>
      <c r="C171" s="47">
        <v>49</v>
      </c>
      <c r="D171" s="61">
        <v>0.61199999999999999</v>
      </c>
      <c r="E171" s="40">
        <v>83</v>
      </c>
      <c r="F171" s="40">
        <v>50</v>
      </c>
      <c r="G171" s="61">
        <v>0.60199999999999998</v>
      </c>
      <c r="H171" s="58"/>
      <c r="I171" s="58"/>
      <c r="J171" s="58"/>
      <c r="K171" s="58"/>
      <c r="L171" s="41"/>
      <c r="M171" s="41"/>
      <c r="N171" s="41"/>
      <c r="O171" s="41"/>
    </row>
    <row r="172" spans="1:15" x14ac:dyDescent="0.2">
      <c r="A172" s="47" t="s">
        <v>3623</v>
      </c>
      <c r="B172" s="47">
        <v>80</v>
      </c>
      <c r="C172" s="47">
        <v>0</v>
      </c>
      <c r="D172" s="40" t="s">
        <v>3340</v>
      </c>
      <c r="E172" s="40">
        <v>80</v>
      </c>
      <c r="F172" s="40">
        <v>0</v>
      </c>
      <c r="G172" s="40" t="s">
        <v>3340</v>
      </c>
      <c r="H172" s="58"/>
      <c r="I172" s="58"/>
      <c r="J172" s="58"/>
      <c r="K172" s="58"/>
      <c r="L172" s="41"/>
      <c r="M172" s="41"/>
      <c r="N172" s="41"/>
      <c r="O172" s="41"/>
    </row>
    <row r="173" spans="1:15" x14ac:dyDescent="0.2">
      <c r="A173" s="47" t="s">
        <v>134</v>
      </c>
      <c r="B173" s="47">
        <v>80</v>
      </c>
      <c r="C173" s="47">
        <v>57</v>
      </c>
      <c r="D173" s="61">
        <v>0.71199999999999997</v>
      </c>
      <c r="E173" s="40">
        <v>184</v>
      </c>
      <c r="F173" s="40">
        <v>154</v>
      </c>
      <c r="G173" s="61">
        <v>0.83699999999999997</v>
      </c>
      <c r="H173" s="58"/>
      <c r="I173" s="58"/>
      <c r="J173" s="58"/>
      <c r="K173" s="58"/>
      <c r="L173" s="41"/>
      <c r="M173" s="41"/>
      <c r="N173" s="41"/>
      <c r="O173" s="41"/>
    </row>
    <row r="174" spans="1:15" x14ac:dyDescent="0.2">
      <c r="A174" s="47" t="s">
        <v>1413</v>
      </c>
      <c r="B174" s="47">
        <v>79</v>
      </c>
      <c r="C174" s="47">
        <v>63</v>
      </c>
      <c r="D174" s="61">
        <v>0.79700000000000004</v>
      </c>
      <c r="E174" s="40">
        <v>83</v>
      </c>
      <c r="F174" s="40">
        <v>66</v>
      </c>
      <c r="G174" s="61">
        <v>0.79500000000000004</v>
      </c>
      <c r="H174" s="58"/>
      <c r="I174" s="58"/>
      <c r="J174" s="58"/>
      <c r="K174" s="58"/>
      <c r="L174" s="41"/>
      <c r="M174" s="41"/>
      <c r="N174" s="41"/>
      <c r="O174" s="41"/>
    </row>
    <row r="175" spans="1:15" x14ac:dyDescent="0.2">
      <c r="A175" s="47" t="s">
        <v>139</v>
      </c>
      <c r="B175" s="47">
        <v>79</v>
      </c>
      <c r="C175" s="47">
        <v>53</v>
      </c>
      <c r="D175" s="61">
        <v>0.67100000000000004</v>
      </c>
      <c r="E175" s="40">
        <v>105</v>
      </c>
      <c r="F175" s="40">
        <v>53</v>
      </c>
      <c r="G175" s="61">
        <v>0.505</v>
      </c>
      <c r="H175" s="58"/>
      <c r="I175" s="58"/>
      <c r="J175" s="58"/>
      <c r="K175" s="58"/>
      <c r="L175" s="41"/>
      <c r="M175" s="41"/>
      <c r="N175" s="41"/>
      <c r="O175" s="41"/>
    </row>
    <row r="176" spans="1:15" x14ac:dyDescent="0.2">
      <c r="A176" s="47" t="s">
        <v>253</v>
      </c>
      <c r="B176" s="47">
        <v>79</v>
      </c>
      <c r="C176" s="47">
        <v>39</v>
      </c>
      <c r="D176" s="61">
        <v>0.49399999999999999</v>
      </c>
      <c r="E176" s="40">
        <v>79</v>
      </c>
      <c r="F176" s="40">
        <v>39</v>
      </c>
      <c r="G176" s="61">
        <v>0.49399999999999999</v>
      </c>
      <c r="H176" s="58"/>
      <c r="I176" s="58"/>
      <c r="J176" s="58"/>
      <c r="K176" s="58"/>
      <c r="L176" s="41"/>
      <c r="M176" s="41"/>
      <c r="N176" s="41"/>
      <c r="O176" s="41"/>
    </row>
    <row r="177" spans="1:15" x14ac:dyDescent="0.2">
      <c r="A177" s="47" t="s">
        <v>438</v>
      </c>
      <c r="B177" s="47">
        <v>79</v>
      </c>
      <c r="C177" s="47">
        <v>82</v>
      </c>
      <c r="D177" s="61">
        <v>1.038</v>
      </c>
      <c r="E177" s="40">
        <v>120</v>
      </c>
      <c r="F177" s="40">
        <v>110</v>
      </c>
      <c r="G177" s="61">
        <v>0.91700000000000004</v>
      </c>
      <c r="H177" s="58"/>
      <c r="I177" s="58"/>
      <c r="J177" s="58"/>
      <c r="K177" s="58"/>
      <c r="L177" s="41"/>
      <c r="M177" s="41"/>
      <c r="N177" s="41"/>
      <c r="O177" s="41"/>
    </row>
    <row r="178" spans="1:15" x14ac:dyDescent="0.2">
      <c r="A178" s="47" t="s">
        <v>322</v>
      </c>
      <c r="B178" s="47">
        <v>79</v>
      </c>
      <c r="C178" s="47">
        <v>82</v>
      </c>
      <c r="D178" s="61">
        <v>1.038</v>
      </c>
      <c r="E178" s="40">
        <v>80</v>
      </c>
      <c r="F178" s="40">
        <v>82</v>
      </c>
      <c r="G178" s="61">
        <v>1.0249999999999999</v>
      </c>
      <c r="H178" s="58"/>
      <c r="I178" s="58"/>
      <c r="J178" s="58"/>
      <c r="K178" s="58"/>
      <c r="L178" s="41"/>
      <c r="M178" s="41"/>
      <c r="N178" s="41"/>
      <c r="O178" s="41"/>
    </row>
    <row r="179" spans="1:15" x14ac:dyDescent="0.2">
      <c r="A179" s="47" t="s">
        <v>778</v>
      </c>
      <c r="B179" s="47">
        <v>79</v>
      </c>
      <c r="C179" s="47">
        <v>32</v>
      </c>
      <c r="D179" s="61">
        <v>0.40500000000000003</v>
      </c>
      <c r="E179" s="40">
        <v>79</v>
      </c>
      <c r="F179" s="40">
        <v>32</v>
      </c>
      <c r="G179" s="61">
        <v>0.40500000000000003</v>
      </c>
      <c r="H179" s="58"/>
      <c r="I179" s="58"/>
      <c r="J179" s="58"/>
      <c r="K179" s="58"/>
      <c r="L179" s="41"/>
      <c r="M179" s="41"/>
      <c r="N179" s="41"/>
      <c r="O179" s="41"/>
    </row>
    <row r="180" spans="1:15" x14ac:dyDescent="0.2">
      <c r="A180" s="47" t="s">
        <v>289</v>
      </c>
      <c r="B180" s="47">
        <v>79</v>
      </c>
      <c r="C180" s="47">
        <v>14</v>
      </c>
      <c r="D180" s="61">
        <v>0.17699999999999999</v>
      </c>
      <c r="E180" s="40">
        <v>207</v>
      </c>
      <c r="F180" s="40">
        <v>26</v>
      </c>
      <c r="G180" s="61">
        <v>0.126</v>
      </c>
      <c r="H180" s="58"/>
      <c r="I180" s="58"/>
      <c r="J180" s="58"/>
      <c r="K180" s="58"/>
      <c r="L180" s="41"/>
      <c r="M180" s="41"/>
      <c r="N180" s="41"/>
      <c r="O180" s="41"/>
    </row>
    <row r="181" spans="1:15" x14ac:dyDescent="0.2">
      <c r="A181" s="47" t="s">
        <v>836</v>
      </c>
      <c r="B181" s="47">
        <v>78</v>
      </c>
      <c r="C181" s="47">
        <v>40</v>
      </c>
      <c r="D181" s="61">
        <v>0.51300000000000001</v>
      </c>
      <c r="E181" s="40">
        <v>126</v>
      </c>
      <c r="F181" s="40">
        <v>40</v>
      </c>
      <c r="G181" s="61">
        <v>0.317</v>
      </c>
      <c r="H181" s="58"/>
      <c r="I181" s="58"/>
      <c r="J181" s="58"/>
      <c r="K181" s="58"/>
      <c r="L181" s="41"/>
      <c r="M181" s="41"/>
      <c r="N181" s="41"/>
      <c r="O181" s="41"/>
    </row>
    <row r="182" spans="1:15" x14ac:dyDescent="0.2">
      <c r="A182" s="47" t="s">
        <v>211</v>
      </c>
      <c r="B182" s="47">
        <v>77</v>
      </c>
      <c r="C182" s="47">
        <v>41</v>
      </c>
      <c r="D182" s="61">
        <v>0.53200000000000003</v>
      </c>
      <c r="E182" s="40">
        <v>100</v>
      </c>
      <c r="F182" s="40">
        <v>57</v>
      </c>
      <c r="G182" s="61">
        <v>0.56999999999999995</v>
      </c>
      <c r="H182" s="58"/>
      <c r="I182" s="58"/>
      <c r="J182" s="58"/>
      <c r="K182" s="58"/>
      <c r="L182" s="41"/>
      <c r="M182" s="41"/>
      <c r="N182" s="41"/>
      <c r="O182" s="41"/>
    </row>
    <row r="183" spans="1:15" x14ac:dyDescent="0.2">
      <c r="A183" s="47" t="s">
        <v>214</v>
      </c>
      <c r="B183" s="47">
        <v>77</v>
      </c>
      <c r="C183" s="47">
        <v>21</v>
      </c>
      <c r="D183" s="61">
        <v>0.27300000000000002</v>
      </c>
      <c r="E183" s="40">
        <v>118</v>
      </c>
      <c r="F183" s="40">
        <v>21</v>
      </c>
      <c r="G183" s="61">
        <v>0.17799999999999999</v>
      </c>
      <c r="H183" s="58"/>
      <c r="I183" s="58"/>
      <c r="J183" s="58"/>
      <c r="K183" s="58"/>
      <c r="L183" s="41"/>
      <c r="M183" s="41"/>
      <c r="N183" s="41"/>
      <c r="O183" s="41"/>
    </row>
    <row r="184" spans="1:15" x14ac:dyDescent="0.2">
      <c r="A184" s="47" t="s">
        <v>245</v>
      </c>
      <c r="B184" s="47">
        <v>77</v>
      </c>
      <c r="C184" s="47">
        <v>15</v>
      </c>
      <c r="D184" s="61">
        <v>0.19500000000000001</v>
      </c>
      <c r="E184" s="40">
        <v>115</v>
      </c>
      <c r="F184" s="40">
        <v>17</v>
      </c>
      <c r="G184" s="61">
        <v>0.14799999999999999</v>
      </c>
      <c r="H184" s="58"/>
      <c r="I184" s="58"/>
      <c r="J184" s="58"/>
      <c r="K184" s="58"/>
      <c r="L184" s="41"/>
      <c r="M184" s="41"/>
      <c r="N184" s="41"/>
      <c r="O184" s="41"/>
    </row>
    <row r="185" spans="1:15" x14ac:dyDescent="0.2">
      <c r="A185" s="47" t="s">
        <v>184</v>
      </c>
      <c r="B185" s="47">
        <v>77</v>
      </c>
      <c r="C185" s="47">
        <v>88</v>
      </c>
      <c r="D185" s="61">
        <v>1.143</v>
      </c>
      <c r="E185" s="40">
        <v>77</v>
      </c>
      <c r="F185" s="40">
        <v>88</v>
      </c>
      <c r="G185" s="61">
        <v>1.143</v>
      </c>
      <c r="H185" s="58"/>
      <c r="I185" s="58"/>
      <c r="J185" s="58"/>
      <c r="K185" s="58"/>
      <c r="L185" s="41"/>
      <c r="M185" s="41"/>
      <c r="N185" s="41"/>
      <c r="O185" s="41"/>
    </row>
    <row r="186" spans="1:15" x14ac:dyDescent="0.2">
      <c r="A186" s="47" t="s">
        <v>3940</v>
      </c>
      <c r="B186" s="47">
        <v>77</v>
      </c>
      <c r="C186" s="47">
        <v>73</v>
      </c>
      <c r="D186" s="61">
        <v>0.94799999999999995</v>
      </c>
      <c r="E186" s="40">
        <v>78</v>
      </c>
      <c r="F186" s="40">
        <v>74</v>
      </c>
      <c r="G186" s="61">
        <v>0.94899999999999995</v>
      </c>
      <c r="H186" s="58"/>
      <c r="I186" s="58"/>
      <c r="J186" s="58"/>
      <c r="K186" s="58"/>
      <c r="L186" s="41"/>
      <c r="M186" s="41"/>
      <c r="N186" s="41"/>
      <c r="O186" s="41"/>
    </row>
    <row r="187" spans="1:15" x14ac:dyDescent="0.2">
      <c r="A187" s="47" t="s">
        <v>297</v>
      </c>
      <c r="B187" s="47">
        <v>77</v>
      </c>
      <c r="C187" s="47">
        <v>34</v>
      </c>
      <c r="D187" s="61">
        <v>0.442</v>
      </c>
      <c r="E187" s="40">
        <v>132</v>
      </c>
      <c r="F187" s="40">
        <v>34</v>
      </c>
      <c r="G187" s="61">
        <v>0.25800000000000001</v>
      </c>
      <c r="H187" s="58"/>
      <c r="I187" s="58"/>
      <c r="J187" s="58"/>
      <c r="K187" s="58"/>
      <c r="L187" s="41"/>
      <c r="M187" s="41"/>
      <c r="N187" s="41"/>
      <c r="O187" s="41"/>
    </row>
    <row r="188" spans="1:15" x14ac:dyDescent="0.2">
      <c r="A188" s="47" t="s">
        <v>599</v>
      </c>
      <c r="B188" s="47">
        <v>76</v>
      </c>
      <c r="C188" s="47">
        <v>10</v>
      </c>
      <c r="D188" s="61">
        <v>0.13200000000000001</v>
      </c>
      <c r="E188" s="40">
        <v>79</v>
      </c>
      <c r="F188" s="40">
        <v>10</v>
      </c>
      <c r="G188" s="61">
        <v>0.127</v>
      </c>
      <c r="H188" s="58"/>
      <c r="I188" s="58"/>
      <c r="J188" s="58"/>
      <c r="K188" s="58"/>
      <c r="L188" s="41"/>
      <c r="M188" s="41"/>
      <c r="N188" s="41"/>
      <c r="O188" s="41"/>
    </row>
    <row r="189" spans="1:15" x14ac:dyDescent="0.2">
      <c r="A189" s="47" t="s">
        <v>162</v>
      </c>
      <c r="B189" s="47">
        <v>76</v>
      </c>
      <c r="C189" s="47">
        <v>39</v>
      </c>
      <c r="D189" s="61">
        <v>0.51300000000000001</v>
      </c>
      <c r="E189" s="40">
        <v>88</v>
      </c>
      <c r="F189" s="40">
        <v>39</v>
      </c>
      <c r="G189" s="61">
        <v>0.443</v>
      </c>
      <c r="H189" s="58"/>
      <c r="I189" s="58"/>
      <c r="J189" s="58"/>
      <c r="K189" s="58"/>
      <c r="L189" s="41"/>
      <c r="M189" s="41"/>
      <c r="N189" s="41"/>
      <c r="O189" s="41"/>
    </row>
    <row r="190" spans="1:15" x14ac:dyDescent="0.2">
      <c r="A190" s="47" t="s">
        <v>107</v>
      </c>
      <c r="B190" s="47">
        <v>76</v>
      </c>
      <c r="C190" s="47">
        <v>54</v>
      </c>
      <c r="D190" s="61">
        <v>0.71099999999999997</v>
      </c>
      <c r="E190" s="40">
        <v>111</v>
      </c>
      <c r="F190" s="40">
        <v>77</v>
      </c>
      <c r="G190" s="61">
        <v>0.69399999999999995</v>
      </c>
      <c r="H190" s="58"/>
      <c r="I190" s="58"/>
      <c r="J190" s="58"/>
      <c r="K190" s="58"/>
      <c r="L190" s="41"/>
      <c r="M190" s="41"/>
      <c r="N190" s="41"/>
      <c r="O190" s="41"/>
    </row>
    <row r="191" spans="1:15" x14ac:dyDescent="0.2">
      <c r="A191" s="47" t="s">
        <v>499</v>
      </c>
      <c r="B191" s="47">
        <v>75</v>
      </c>
      <c r="C191" s="47">
        <v>66</v>
      </c>
      <c r="D191" s="61">
        <v>0.88</v>
      </c>
      <c r="E191" s="40">
        <v>75</v>
      </c>
      <c r="F191" s="40">
        <v>66</v>
      </c>
      <c r="G191" s="61">
        <v>0.88</v>
      </c>
      <c r="H191" s="58"/>
      <c r="I191" s="58"/>
      <c r="J191" s="58"/>
      <c r="K191" s="58"/>
      <c r="L191" s="41"/>
      <c r="M191" s="41"/>
      <c r="N191" s="41"/>
      <c r="O191" s="41"/>
    </row>
    <row r="192" spans="1:15" x14ac:dyDescent="0.2">
      <c r="A192" s="47" t="s">
        <v>169</v>
      </c>
      <c r="B192" s="47">
        <v>75</v>
      </c>
      <c r="C192" s="47">
        <v>70</v>
      </c>
      <c r="D192" s="61">
        <v>0.93300000000000005</v>
      </c>
      <c r="E192" s="40">
        <v>96</v>
      </c>
      <c r="F192" s="40">
        <v>78</v>
      </c>
      <c r="G192" s="61">
        <v>0.81200000000000006</v>
      </c>
      <c r="H192" s="58"/>
      <c r="I192" s="58"/>
      <c r="J192" s="58"/>
      <c r="K192" s="58"/>
      <c r="L192" s="41"/>
      <c r="M192" s="41"/>
      <c r="N192" s="41"/>
      <c r="O192" s="41"/>
    </row>
    <row r="193" spans="1:15" x14ac:dyDescent="0.2">
      <c r="A193" s="47" t="s">
        <v>294</v>
      </c>
      <c r="B193" s="47">
        <v>75</v>
      </c>
      <c r="C193" s="47">
        <v>16</v>
      </c>
      <c r="D193" s="61">
        <v>0.21299999999999999</v>
      </c>
      <c r="E193" s="40">
        <v>86</v>
      </c>
      <c r="F193" s="40">
        <v>16</v>
      </c>
      <c r="G193" s="61">
        <v>0.186</v>
      </c>
      <c r="H193" s="58"/>
      <c r="I193" s="58"/>
      <c r="J193" s="58"/>
      <c r="K193" s="58"/>
      <c r="L193" s="41"/>
      <c r="M193" s="41"/>
      <c r="N193" s="41"/>
      <c r="O193" s="41"/>
    </row>
    <row r="194" spans="1:15" x14ac:dyDescent="0.2">
      <c r="A194" s="47" t="s">
        <v>3941</v>
      </c>
      <c r="B194" s="47">
        <v>75</v>
      </c>
      <c r="C194" s="47">
        <v>67</v>
      </c>
      <c r="D194" s="61">
        <v>0.89300000000000002</v>
      </c>
      <c r="E194" s="40">
        <v>75</v>
      </c>
      <c r="F194" s="40">
        <v>67</v>
      </c>
      <c r="G194" s="61">
        <v>0.89300000000000002</v>
      </c>
      <c r="H194" s="58"/>
      <c r="I194" s="58"/>
      <c r="J194" s="58"/>
      <c r="K194" s="58"/>
      <c r="L194" s="41"/>
      <c r="M194" s="41"/>
      <c r="N194" s="41"/>
      <c r="O194" s="41"/>
    </row>
    <row r="195" spans="1:15" x14ac:dyDescent="0.2">
      <c r="A195" s="47" t="s">
        <v>234</v>
      </c>
      <c r="B195" s="47">
        <v>75</v>
      </c>
      <c r="C195" s="47">
        <v>7</v>
      </c>
      <c r="D195" s="61">
        <v>9.2999999999999999E-2</v>
      </c>
      <c r="E195" s="40">
        <v>103</v>
      </c>
      <c r="F195" s="40">
        <v>7</v>
      </c>
      <c r="G195" s="61">
        <v>6.8000000000000005E-2</v>
      </c>
      <c r="H195" s="58"/>
      <c r="I195" s="58"/>
      <c r="J195" s="58"/>
      <c r="K195" s="58"/>
      <c r="L195" s="41"/>
      <c r="M195" s="41"/>
      <c r="N195" s="41"/>
      <c r="O195" s="41"/>
    </row>
    <row r="196" spans="1:15" x14ac:dyDescent="0.2">
      <c r="A196" s="47" t="s">
        <v>985</v>
      </c>
      <c r="B196" s="47">
        <v>74</v>
      </c>
      <c r="C196" s="47">
        <v>37</v>
      </c>
      <c r="D196" s="61">
        <v>0.5</v>
      </c>
      <c r="E196" s="40">
        <v>76</v>
      </c>
      <c r="F196" s="40">
        <v>38</v>
      </c>
      <c r="G196" s="61">
        <v>0.5</v>
      </c>
      <c r="H196" s="58"/>
      <c r="I196" s="58"/>
      <c r="J196" s="58"/>
      <c r="K196" s="58"/>
      <c r="L196" s="41"/>
      <c r="M196" s="41"/>
      <c r="N196" s="41"/>
      <c r="O196" s="41"/>
    </row>
    <row r="197" spans="1:15" x14ac:dyDescent="0.2">
      <c r="A197" s="47" t="s">
        <v>3942</v>
      </c>
      <c r="B197" s="47">
        <v>74</v>
      </c>
      <c r="C197" s="47">
        <v>0</v>
      </c>
      <c r="D197" s="40" t="s">
        <v>3340</v>
      </c>
      <c r="E197" s="40">
        <v>77</v>
      </c>
      <c r="F197" s="40">
        <v>0</v>
      </c>
      <c r="G197" s="40" t="s">
        <v>3340</v>
      </c>
      <c r="H197" s="58"/>
      <c r="I197" s="58"/>
      <c r="J197" s="58"/>
      <c r="K197" s="58"/>
      <c r="L197" s="41"/>
      <c r="M197" s="41"/>
      <c r="N197" s="41"/>
      <c r="O197" s="41"/>
    </row>
    <row r="198" spans="1:15" x14ac:dyDescent="0.2">
      <c r="A198" s="47" t="s">
        <v>3943</v>
      </c>
      <c r="B198" s="47">
        <v>73</v>
      </c>
      <c r="C198" s="47">
        <v>0</v>
      </c>
      <c r="D198" s="40" t="s">
        <v>3340</v>
      </c>
      <c r="E198" s="40">
        <v>73</v>
      </c>
      <c r="F198" s="40">
        <v>0</v>
      </c>
      <c r="G198" s="40" t="s">
        <v>3340</v>
      </c>
      <c r="H198" s="58"/>
      <c r="I198" s="58"/>
      <c r="J198" s="58"/>
      <c r="K198" s="58"/>
      <c r="L198" s="41"/>
      <c r="M198" s="41"/>
      <c r="N198" s="41"/>
      <c r="O198" s="41"/>
    </row>
    <row r="199" spans="1:15" x14ac:dyDescent="0.2">
      <c r="A199" s="47" t="s">
        <v>191</v>
      </c>
      <c r="B199" s="47">
        <v>73</v>
      </c>
      <c r="C199" s="47">
        <v>75</v>
      </c>
      <c r="D199" s="61">
        <v>1.0269999999999999</v>
      </c>
      <c r="E199" s="40">
        <v>76</v>
      </c>
      <c r="F199" s="40">
        <v>75</v>
      </c>
      <c r="G199" s="61">
        <v>0.98699999999999999</v>
      </c>
      <c r="H199" s="58"/>
      <c r="I199" s="58"/>
      <c r="J199" s="58"/>
      <c r="K199" s="58"/>
      <c r="L199" s="41"/>
      <c r="M199" s="41"/>
      <c r="N199" s="41"/>
      <c r="O199" s="41"/>
    </row>
    <row r="200" spans="1:15" x14ac:dyDescent="0.2">
      <c r="A200" s="47" t="s">
        <v>86</v>
      </c>
      <c r="B200" s="47">
        <v>73</v>
      </c>
      <c r="C200" s="47">
        <v>58</v>
      </c>
      <c r="D200" s="61">
        <v>0.79500000000000004</v>
      </c>
      <c r="E200" s="40">
        <v>73</v>
      </c>
      <c r="F200" s="40">
        <v>58</v>
      </c>
      <c r="G200" s="61">
        <v>0.79500000000000004</v>
      </c>
      <c r="H200" s="58"/>
      <c r="I200" s="58"/>
      <c r="J200" s="58"/>
      <c r="K200" s="58"/>
      <c r="L200" s="41"/>
      <c r="M200" s="41"/>
      <c r="N200" s="41"/>
      <c r="O200" s="41"/>
    </row>
    <row r="201" spans="1:15" x14ac:dyDescent="0.2">
      <c r="A201" s="47" t="s">
        <v>3944</v>
      </c>
      <c r="B201" s="47">
        <v>73</v>
      </c>
      <c r="C201" s="47">
        <v>85</v>
      </c>
      <c r="D201" s="61">
        <v>1.1639999999999999</v>
      </c>
      <c r="E201" s="40">
        <v>73</v>
      </c>
      <c r="F201" s="40">
        <v>85</v>
      </c>
      <c r="G201" s="61">
        <v>1.1639999999999999</v>
      </c>
      <c r="H201" s="58"/>
      <c r="I201" s="58"/>
      <c r="J201" s="58"/>
      <c r="K201" s="58"/>
      <c r="L201" s="41"/>
      <c r="M201" s="41"/>
      <c r="N201" s="41"/>
      <c r="O201" s="41"/>
    </row>
    <row r="202" spans="1:15" x14ac:dyDescent="0.2">
      <c r="A202" s="66" t="s">
        <v>369</v>
      </c>
      <c r="B202" s="66">
        <v>73</v>
      </c>
      <c r="C202" s="66">
        <v>22</v>
      </c>
      <c r="D202" s="61">
        <v>0.30099999999999999</v>
      </c>
      <c r="E202" s="40">
        <v>116</v>
      </c>
      <c r="F202" s="40">
        <v>22</v>
      </c>
      <c r="G202" s="61">
        <v>0.19</v>
      </c>
      <c r="H202" s="58"/>
      <c r="I202" s="58"/>
      <c r="J202" s="58"/>
      <c r="K202" s="58"/>
      <c r="L202" s="41"/>
      <c r="M202" s="41"/>
      <c r="N202" s="41"/>
      <c r="O202" s="41"/>
    </row>
    <row r="203" spans="1:15" x14ac:dyDescent="0.2">
      <c r="A203" s="66" t="s">
        <v>166</v>
      </c>
      <c r="B203" s="66">
        <v>72</v>
      </c>
      <c r="C203" s="66">
        <v>68</v>
      </c>
      <c r="D203" s="61">
        <v>0.94399999999999995</v>
      </c>
      <c r="E203" s="40">
        <v>116</v>
      </c>
      <c r="F203" s="40">
        <v>77</v>
      </c>
      <c r="G203" s="61">
        <v>0.66400000000000003</v>
      </c>
      <c r="H203" s="58"/>
      <c r="I203" s="58"/>
      <c r="J203" s="58"/>
      <c r="K203" s="58"/>
      <c r="L203" s="41"/>
      <c r="M203" s="41"/>
      <c r="N203" s="41"/>
      <c r="O203" s="41"/>
    </row>
    <row r="204" spans="1:15" x14ac:dyDescent="0.2">
      <c r="A204" s="66" t="s">
        <v>604</v>
      </c>
      <c r="B204" s="66">
        <v>72</v>
      </c>
      <c r="C204" s="66">
        <v>55</v>
      </c>
      <c r="D204" s="61">
        <v>0.76400000000000001</v>
      </c>
      <c r="E204" s="40">
        <v>78</v>
      </c>
      <c r="F204" s="40">
        <v>58</v>
      </c>
      <c r="G204" s="61">
        <v>0.74399999999999999</v>
      </c>
      <c r="H204" s="58"/>
      <c r="I204" s="58"/>
      <c r="J204" s="58"/>
      <c r="K204" s="58"/>
      <c r="L204" s="41"/>
      <c r="M204" s="41"/>
      <c r="N204" s="41"/>
      <c r="O204" s="41"/>
    </row>
    <row r="205" spans="1:15" x14ac:dyDescent="0.2">
      <c r="A205" s="66" t="s">
        <v>192</v>
      </c>
      <c r="B205" s="66">
        <v>72</v>
      </c>
      <c r="C205" s="66">
        <v>68</v>
      </c>
      <c r="D205" s="61">
        <v>0.94399999999999995</v>
      </c>
      <c r="E205" s="40">
        <v>89</v>
      </c>
      <c r="F205" s="40">
        <v>90</v>
      </c>
      <c r="G205" s="61">
        <v>1.0109999999999999</v>
      </c>
      <c r="H205" s="58"/>
      <c r="I205" s="58"/>
      <c r="J205" s="58"/>
      <c r="K205" s="58"/>
      <c r="L205" s="41"/>
      <c r="M205" s="41"/>
      <c r="N205" s="41"/>
      <c r="O205" s="41"/>
    </row>
    <row r="206" spans="1:15" x14ac:dyDescent="0.2">
      <c r="A206" s="66" t="s">
        <v>274</v>
      </c>
      <c r="B206" s="66">
        <v>72</v>
      </c>
      <c r="C206" s="66">
        <v>36</v>
      </c>
      <c r="D206" s="61">
        <v>0.5</v>
      </c>
      <c r="E206" s="40">
        <v>72</v>
      </c>
      <c r="F206" s="40">
        <v>36</v>
      </c>
      <c r="G206" s="61">
        <v>0.5</v>
      </c>
      <c r="H206" s="58"/>
      <c r="I206" s="58"/>
      <c r="J206" s="58"/>
      <c r="K206" s="58"/>
      <c r="L206" s="41"/>
      <c r="M206" s="41"/>
      <c r="N206" s="41"/>
      <c r="O206" s="41"/>
    </row>
    <row r="207" spans="1:15" x14ac:dyDescent="0.2">
      <c r="A207" s="66" t="s">
        <v>348</v>
      </c>
      <c r="B207" s="66">
        <v>72</v>
      </c>
      <c r="C207" s="66">
        <v>16</v>
      </c>
      <c r="D207" s="61">
        <v>0.222</v>
      </c>
      <c r="E207" s="40">
        <v>111</v>
      </c>
      <c r="F207" s="40">
        <v>16</v>
      </c>
      <c r="G207" s="61">
        <v>0.14399999999999999</v>
      </c>
      <c r="H207" s="58"/>
      <c r="I207" s="58"/>
      <c r="J207" s="58"/>
      <c r="K207" s="58"/>
      <c r="L207" s="41"/>
      <c r="M207" s="41"/>
      <c r="N207" s="41"/>
      <c r="O207" s="41"/>
    </row>
    <row r="208" spans="1:15" x14ac:dyDescent="0.2">
      <c r="A208" s="66" t="s">
        <v>314</v>
      </c>
      <c r="B208" s="66">
        <v>72</v>
      </c>
      <c r="C208" s="66">
        <v>39</v>
      </c>
      <c r="D208" s="61">
        <v>0.54200000000000004</v>
      </c>
      <c r="E208" s="40">
        <v>148</v>
      </c>
      <c r="F208" s="40">
        <v>53</v>
      </c>
      <c r="G208" s="61">
        <v>0.35799999999999998</v>
      </c>
      <c r="H208" s="58"/>
      <c r="I208" s="58"/>
      <c r="J208" s="58"/>
      <c r="K208" s="58"/>
      <c r="L208" s="41"/>
      <c r="M208" s="41"/>
      <c r="N208" s="41"/>
      <c r="O208" s="41"/>
    </row>
    <row r="209" spans="1:15" x14ac:dyDescent="0.2">
      <c r="A209" s="66" t="s">
        <v>237</v>
      </c>
      <c r="B209" s="66">
        <v>72</v>
      </c>
      <c r="C209" s="66">
        <v>35</v>
      </c>
      <c r="D209" s="61">
        <v>0.48599999999999999</v>
      </c>
      <c r="E209" s="40">
        <v>72</v>
      </c>
      <c r="F209" s="40">
        <v>35</v>
      </c>
      <c r="G209" s="61">
        <v>0.48599999999999999</v>
      </c>
      <c r="H209" s="58"/>
      <c r="I209" s="58"/>
      <c r="J209" s="58"/>
      <c r="K209" s="58"/>
      <c r="L209" s="41"/>
      <c r="M209" s="41"/>
      <c r="N209" s="41"/>
      <c r="O209" s="41"/>
    </row>
    <row r="210" spans="1:15" x14ac:dyDescent="0.2">
      <c r="A210" s="66" t="s">
        <v>267</v>
      </c>
      <c r="B210" s="66">
        <v>72</v>
      </c>
      <c r="C210" s="66">
        <v>41</v>
      </c>
      <c r="D210" s="61">
        <v>0.56899999999999995</v>
      </c>
      <c r="E210" s="40">
        <v>77</v>
      </c>
      <c r="F210" s="40">
        <v>41</v>
      </c>
      <c r="G210" s="61">
        <v>0.53200000000000003</v>
      </c>
      <c r="H210" s="58"/>
      <c r="I210" s="58"/>
      <c r="J210" s="58"/>
      <c r="K210" s="58"/>
      <c r="L210" s="41"/>
      <c r="M210" s="41"/>
      <c r="N210" s="41"/>
      <c r="O210" s="41"/>
    </row>
    <row r="211" spans="1:15" x14ac:dyDescent="0.2">
      <c r="A211" s="66" t="s">
        <v>3331</v>
      </c>
      <c r="B211" s="66">
        <v>71</v>
      </c>
      <c r="C211" s="66">
        <v>61</v>
      </c>
      <c r="D211" s="61">
        <v>0.85899999999999999</v>
      </c>
      <c r="E211" s="40">
        <v>79</v>
      </c>
      <c r="F211" s="40">
        <v>73</v>
      </c>
      <c r="G211" s="61">
        <v>0.92400000000000004</v>
      </c>
      <c r="H211" s="58"/>
      <c r="I211" s="58"/>
      <c r="J211" s="58"/>
      <c r="K211" s="58"/>
      <c r="L211" s="41"/>
      <c r="M211" s="41"/>
      <c r="N211" s="41"/>
      <c r="O211" s="41"/>
    </row>
    <row r="212" spans="1:15" x14ac:dyDescent="0.2">
      <c r="A212" s="66" t="s">
        <v>3343</v>
      </c>
      <c r="B212" s="66">
        <v>71</v>
      </c>
      <c r="C212" s="66">
        <v>52</v>
      </c>
      <c r="D212" s="61">
        <v>0.73199999999999998</v>
      </c>
      <c r="E212" s="40">
        <v>81</v>
      </c>
      <c r="F212" s="40">
        <v>71</v>
      </c>
      <c r="G212" s="61">
        <v>0.877</v>
      </c>
      <c r="H212" s="58"/>
      <c r="I212" s="58"/>
      <c r="J212" s="58"/>
      <c r="K212" s="58"/>
      <c r="L212" s="41"/>
      <c r="M212" s="41"/>
      <c r="N212" s="41"/>
      <c r="O212" s="41"/>
    </row>
    <row r="213" spans="1:15" x14ac:dyDescent="0.2">
      <c r="A213" s="66" t="s">
        <v>3945</v>
      </c>
      <c r="B213" s="66">
        <v>71</v>
      </c>
      <c r="C213" s="66">
        <v>30</v>
      </c>
      <c r="D213" s="61">
        <v>0.42299999999999999</v>
      </c>
      <c r="E213" s="40">
        <v>167</v>
      </c>
      <c r="F213" s="40">
        <v>174</v>
      </c>
      <c r="G213" s="61">
        <v>1.042</v>
      </c>
      <c r="H213" s="58"/>
      <c r="I213" s="58"/>
      <c r="J213" s="58"/>
      <c r="K213" s="58"/>
      <c r="L213" s="41"/>
      <c r="M213" s="41"/>
      <c r="N213" s="41"/>
      <c r="O213" s="41"/>
    </row>
    <row r="214" spans="1:15" x14ac:dyDescent="0.2">
      <c r="A214" s="66" t="s">
        <v>3123</v>
      </c>
      <c r="B214" s="66">
        <v>71</v>
      </c>
      <c r="C214" s="66">
        <v>0</v>
      </c>
      <c r="D214" s="40" t="s">
        <v>3340</v>
      </c>
      <c r="E214" s="40">
        <v>230</v>
      </c>
      <c r="F214" s="40">
        <v>0</v>
      </c>
      <c r="G214" s="40" t="s">
        <v>3340</v>
      </c>
      <c r="H214" s="58"/>
      <c r="I214" s="58"/>
      <c r="J214" s="58"/>
      <c r="K214" s="58"/>
      <c r="L214" s="41"/>
      <c r="M214" s="41"/>
      <c r="N214" s="41"/>
      <c r="O214" s="41"/>
    </row>
    <row r="215" spans="1:15" x14ac:dyDescent="0.2">
      <c r="A215" s="66" t="s">
        <v>365</v>
      </c>
      <c r="B215" s="66">
        <v>71</v>
      </c>
      <c r="C215" s="66">
        <v>33</v>
      </c>
      <c r="D215" s="61">
        <v>0.46500000000000002</v>
      </c>
      <c r="E215" s="40">
        <v>75</v>
      </c>
      <c r="F215" s="40">
        <v>33</v>
      </c>
      <c r="G215" s="61">
        <v>0.44</v>
      </c>
      <c r="H215" s="58"/>
      <c r="I215" s="58"/>
      <c r="J215" s="58"/>
      <c r="K215" s="58"/>
      <c r="L215" s="41"/>
      <c r="M215" s="41"/>
      <c r="N215" s="41"/>
      <c r="O215" s="41"/>
    </row>
    <row r="216" spans="1:15" x14ac:dyDescent="0.2">
      <c r="A216" s="66" t="s">
        <v>173</v>
      </c>
      <c r="B216" s="66">
        <v>71</v>
      </c>
      <c r="C216" s="66">
        <v>48</v>
      </c>
      <c r="D216" s="61">
        <v>0.67600000000000005</v>
      </c>
      <c r="E216" s="40">
        <v>243</v>
      </c>
      <c r="F216" s="40">
        <v>150</v>
      </c>
      <c r="G216" s="61">
        <v>0.61699999999999999</v>
      </c>
      <c r="H216" s="58"/>
      <c r="I216" s="58"/>
      <c r="J216" s="58"/>
      <c r="K216" s="58"/>
      <c r="L216" s="41"/>
      <c r="M216" s="41"/>
      <c r="N216" s="41"/>
      <c r="O216" s="41"/>
    </row>
    <row r="217" spans="1:15" x14ac:dyDescent="0.2">
      <c r="A217" s="66" t="s">
        <v>291</v>
      </c>
      <c r="B217" s="66">
        <v>70</v>
      </c>
      <c r="C217" s="66">
        <v>34</v>
      </c>
      <c r="D217" s="61">
        <v>0.48599999999999999</v>
      </c>
      <c r="E217" s="40">
        <v>572</v>
      </c>
      <c r="F217" s="40">
        <v>325</v>
      </c>
      <c r="G217" s="61">
        <v>0.56799999999999995</v>
      </c>
      <c r="H217" s="58"/>
      <c r="I217" s="58"/>
      <c r="J217" s="58"/>
      <c r="K217" s="58"/>
      <c r="L217" s="41"/>
      <c r="M217" s="41"/>
      <c r="N217" s="41"/>
      <c r="O217" s="41"/>
    </row>
    <row r="218" spans="1:15" x14ac:dyDescent="0.2">
      <c r="A218" s="66" t="s">
        <v>283</v>
      </c>
      <c r="B218" s="66">
        <v>70</v>
      </c>
      <c r="C218" s="66">
        <v>60</v>
      </c>
      <c r="D218" s="61">
        <v>0.85699999999999998</v>
      </c>
      <c r="E218" s="40">
        <v>78</v>
      </c>
      <c r="F218" s="40">
        <v>69</v>
      </c>
      <c r="G218" s="61">
        <v>0.88500000000000001</v>
      </c>
      <c r="H218" s="58"/>
      <c r="I218" s="58"/>
      <c r="J218" s="58"/>
      <c r="K218" s="58"/>
      <c r="L218" s="41"/>
      <c r="M218" s="41"/>
      <c r="N218" s="41"/>
      <c r="O218" s="41"/>
    </row>
    <row r="219" spans="1:15" x14ac:dyDescent="0.2">
      <c r="A219" s="66" t="s">
        <v>330</v>
      </c>
      <c r="B219" s="66">
        <v>70</v>
      </c>
      <c r="C219" s="66">
        <v>27</v>
      </c>
      <c r="D219" s="61">
        <v>0.38600000000000001</v>
      </c>
      <c r="E219" s="40">
        <v>88</v>
      </c>
      <c r="F219" s="40">
        <v>28</v>
      </c>
      <c r="G219" s="61">
        <v>0.318</v>
      </c>
      <c r="H219" s="58"/>
      <c r="I219" s="58"/>
      <c r="J219" s="58"/>
      <c r="K219" s="58"/>
      <c r="L219" s="41"/>
      <c r="M219" s="41"/>
      <c r="N219" s="41"/>
      <c r="O219" s="41"/>
    </row>
    <row r="220" spans="1:15" x14ac:dyDescent="0.2">
      <c r="A220" s="66" t="s">
        <v>301</v>
      </c>
      <c r="B220" s="66">
        <v>70</v>
      </c>
      <c r="C220" s="66">
        <v>65</v>
      </c>
      <c r="D220" s="61">
        <v>0.92900000000000005</v>
      </c>
      <c r="E220" s="40">
        <v>78</v>
      </c>
      <c r="F220" s="40">
        <v>66</v>
      </c>
      <c r="G220" s="61">
        <v>0.84599999999999997</v>
      </c>
      <c r="H220" s="58"/>
      <c r="I220" s="58"/>
      <c r="J220" s="58"/>
      <c r="K220" s="58"/>
      <c r="L220" s="41"/>
      <c r="M220" s="41"/>
      <c r="N220" s="41"/>
      <c r="O220" s="41"/>
    </row>
    <row r="221" spans="1:15" x14ac:dyDescent="0.2">
      <c r="A221" s="66" t="s">
        <v>224</v>
      </c>
      <c r="B221" s="66">
        <v>70</v>
      </c>
      <c r="C221" s="66">
        <v>60</v>
      </c>
      <c r="D221" s="61">
        <v>0.85699999999999998</v>
      </c>
      <c r="E221" s="40">
        <v>70</v>
      </c>
      <c r="F221" s="40">
        <v>60</v>
      </c>
      <c r="G221" s="61">
        <v>0.85699999999999998</v>
      </c>
      <c r="H221" s="58"/>
      <c r="I221" s="58"/>
      <c r="J221" s="58"/>
      <c r="K221" s="58"/>
      <c r="L221" s="41"/>
      <c r="M221" s="41"/>
      <c r="N221" s="41"/>
      <c r="O221" s="41"/>
    </row>
    <row r="222" spans="1:15" x14ac:dyDescent="0.2">
      <c r="A222" s="66" t="s">
        <v>1507</v>
      </c>
      <c r="B222" s="66">
        <v>69</v>
      </c>
      <c r="C222" s="66">
        <v>9</v>
      </c>
      <c r="D222" s="61">
        <v>0.13</v>
      </c>
      <c r="E222" s="40">
        <v>73</v>
      </c>
      <c r="F222" s="40">
        <v>9</v>
      </c>
      <c r="G222" s="61">
        <v>0.123</v>
      </c>
      <c r="H222" s="58"/>
      <c r="I222" s="58"/>
      <c r="J222" s="58"/>
      <c r="K222" s="58"/>
      <c r="L222" s="41"/>
      <c r="M222" s="41"/>
      <c r="N222" s="41"/>
      <c r="O222" s="41"/>
    </row>
    <row r="223" spans="1:15" x14ac:dyDescent="0.2">
      <c r="A223" s="66" t="s">
        <v>409</v>
      </c>
      <c r="B223" s="66">
        <v>69</v>
      </c>
      <c r="C223" s="66">
        <v>39</v>
      </c>
      <c r="D223" s="61">
        <v>0.56499999999999995</v>
      </c>
      <c r="E223" s="40">
        <v>72</v>
      </c>
      <c r="F223" s="40">
        <v>39</v>
      </c>
      <c r="G223" s="61">
        <v>0.54200000000000004</v>
      </c>
      <c r="H223" s="58"/>
      <c r="I223" s="58"/>
      <c r="J223" s="58"/>
      <c r="K223" s="58"/>
      <c r="L223" s="41"/>
      <c r="M223" s="41"/>
      <c r="N223" s="41"/>
      <c r="O223" s="41"/>
    </row>
    <row r="224" spans="1:15" x14ac:dyDescent="0.2">
      <c r="A224" s="66" t="s">
        <v>3127</v>
      </c>
      <c r="B224" s="66">
        <v>69</v>
      </c>
      <c r="C224" s="66">
        <v>51</v>
      </c>
      <c r="D224" s="61">
        <v>0.73899999999999999</v>
      </c>
      <c r="E224" s="40">
        <v>72</v>
      </c>
      <c r="F224" s="40">
        <v>54</v>
      </c>
      <c r="G224" s="61">
        <v>0.75</v>
      </c>
      <c r="H224" s="58"/>
      <c r="I224" s="58"/>
      <c r="J224" s="58"/>
      <c r="K224" s="58"/>
      <c r="L224" s="41"/>
      <c r="M224" s="41"/>
      <c r="N224" s="41"/>
      <c r="O224" s="41"/>
    </row>
    <row r="225" spans="1:15" x14ac:dyDescent="0.2">
      <c r="A225" s="66" t="s">
        <v>830</v>
      </c>
      <c r="B225" s="66">
        <v>69</v>
      </c>
      <c r="C225" s="66">
        <v>10</v>
      </c>
      <c r="D225" s="61">
        <v>0.14499999999999999</v>
      </c>
      <c r="E225" s="40">
        <v>70</v>
      </c>
      <c r="F225" s="40">
        <v>14</v>
      </c>
      <c r="G225" s="61">
        <v>0.2</v>
      </c>
      <c r="H225" s="58"/>
      <c r="I225" s="58"/>
      <c r="J225" s="58"/>
      <c r="K225" s="58"/>
      <c r="L225" s="41"/>
      <c r="M225" s="41"/>
      <c r="N225" s="41"/>
      <c r="O225" s="41"/>
    </row>
    <row r="226" spans="1:15" x14ac:dyDescent="0.2">
      <c r="A226" s="66" t="s">
        <v>143</v>
      </c>
      <c r="B226" s="66">
        <v>69</v>
      </c>
      <c r="C226" s="66">
        <v>48</v>
      </c>
      <c r="D226" s="61">
        <v>0.69599999999999995</v>
      </c>
      <c r="E226" s="40">
        <v>69</v>
      </c>
      <c r="F226" s="40">
        <v>48</v>
      </c>
      <c r="G226" s="61">
        <v>0.69599999999999995</v>
      </c>
      <c r="H226" s="58"/>
      <c r="I226" s="58"/>
      <c r="J226" s="58"/>
      <c r="K226" s="58"/>
      <c r="L226" s="41"/>
      <c r="M226" s="41"/>
      <c r="N226" s="41"/>
      <c r="O226" s="41"/>
    </row>
    <row r="227" spans="1:15" x14ac:dyDescent="0.2">
      <c r="A227" s="66" t="s">
        <v>220</v>
      </c>
      <c r="B227" s="66">
        <v>68</v>
      </c>
      <c r="C227" s="66">
        <v>33</v>
      </c>
      <c r="D227" s="61">
        <v>0.48499999999999999</v>
      </c>
      <c r="E227" s="40">
        <v>73</v>
      </c>
      <c r="F227" s="40">
        <v>38</v>
      </c>
      <c r="G227" s="61">
        <v>0.52100000000000002</v>
      </c>
      <c r="H227" s="58"/>
      <c r="I227" s="58"/>
      <c r="J227" s="58"/>
      <c r="K227" s="58"/>
      <c r="L227" s="41"/>
      <c r="M227" s="41"/>
      <c r="N227" s="41"/>
      <c r="O227" s="41"/>
    </row>
    <row r="228" spans="1:15" ht="25.5" x14ac:dyDescent="0.2">
      <c r="A228" s="66" t="s">
        <v>2761</v>
      </c>
      <c r="B228" s="66">
        <v>68</v>
      </c>
      <c r="C228" s="66">
        <v>81</v>
      </c>
      <c r="D228" s="61">
        <v>1.1910000000000001</v>
      </c>
      <c r="E228" s="40">
        <v>68</v>
      </c>
      <c r="F228" s="40">
        <v>81</v>
      </c>
      <c r="G228" s="61">
        <v>1.1910000000000001</v>
      </c>
      <c r="H228" s="58"/>
      <c r="I228" s="58"/>
      <c r="J228" s="58"/>
      <c r="K228" s="58"/>
      <c r="L228" s="41"/>
      <c r="M228" s="41"/>
      <c r="N228" s="41"/>
      <c r="O228" s="41"/>
    </row>
    <row r="229" spans="1:15" x14ac:dyDescent="0.2">
      <c r="A229" s="66" t="s">
        <v>3946</v>
      </c>
      <c r="B229" s="66">
        <v>68</v>
      </c>
      <c r="C229" s="66">
        <v>0</v>
      </c>
      <c r="D229" s="40" t="s">
        <v>3340</v>
      </c>
      <c r="E229" s="40">
        <v>68</v>
      </c>
      <c r="F229" s="40">
        <v>0</v>
      </c>
      <c r="G229" s="40" t="s">
        <v>3340</v>
      </c>
      <c r="H229" s="58"/>
      <c r="I229" s="58"/>
      <c r="J229" s="58"/>
      <c r="K229" s="58"/>
      <c r="L229" s="41"/>
      <c r="M229" s="41"/>
      <c r="N229" s="41"/>
      <c r="O229" s="41"/>
    </row>
    <row r="230" spans="1:15" x14ac:dyDescent="0.2">
      <c r="A230" s="66" t="s">
        <v>123</v>
      </c>
      <c r="B230" s="66">
        <v>67</v>
      </c>
      <c r="C230" s="66">
        <v>51</v>
      </c>
      <c r="D230" s="61">
        <v>0.76100000000000001</v>
      </c>
      <c r="E230" s="40">
        <v>67</v>
      </c>
      <c r="F230" s="40">
        <v>51</v>
      </c>
      <c r="G230" s="61">
        <v>0.76100000000000001</v>
      </c>
      <c r="H230" s="58"/>
      <c r="I230" s="58"/>
      <c r="J230" s="58"/>
      <c r="K230" s="58"/>
      <c r="L230" s="41"/>
      <c r="M230" s="41"/>
      <c r="N230" s="41"/>
      <c r="O230" s="41"/>
    </row>
    <row r="231" spans="1:15" x14ac:dyDescent="0.2">
      <c r="A231" s="66" t="s">
        <v>242</v>
      </c>
      <c r="B231" s="66">
        <v>67</v>
      </c>
      <c r="C231" s="66">
        <v>27</v>
      </c>
      <c r="D231" s="61">
        <v>0.40300000000000002</v>
      </c>
      <c r="E231" s="40">
        <v>67</v>
      </c>
      <c r="F231" s="40">
        <v>27</v>
      </c>
      <c r="G231" s="61">
        <v>0.40300000000000002</v>
      </c>
      <c r="H231" s="58"/>
      <c r="I231" s="58"/>
      <c r="J231" s="58"/>
      <c r="K231" s="58"/>
      <c r="L231" s="41"/>
      <c r="M231" s="41"/>
      <c r="N231" s="41"/>
      <c r="O231" s="41"/>
    </row>
    <row r="232" spans="1:15" x14ac:dyDescent="0.2">
      <c r="A232" s="66" t="s">
        <v>310</v>
      </c>
      <c r="B232" s="66">
        <v>67</v>
      </c>
      <c r="C232" s="66">
        <v>37</v>
      </c>
      <c r="D232" s="61">
        <v>0.55200000000000005</v>
      </c>
      <c r="E232" s="40">
        <v>67</v>
      </c>
      <c r="F232" s="40">
        <v>37</v>
      </c>
      <c r="G232" s="61">
        <v>0.55200000000000005</v>
      </c>
      <c r="H232" s="58"/>
      <c r="I232" s="58"/>
      <c r="J232" s="58"/>
      <c r="K232" s="58"/>
      <c r="L232" s="41"/>
      <c r="M232" s="41"/>
      <c r="N232" s="41"/>
      <c r="O232" s="41"/>
    </row>
    <row r="233" spans="1:15" x14ac:dyDescent="0.2">
      <c r="A233" s="66" t="s">
        <v>3534</v>
      </c>
      <c r="B233" s="66">
        <v>66</v>
      </c>
      <c r="C233" s="66">
        <v>0</v>
      </c>
      <c r="D233" s="40" t="s">
        <v>3340</v>
      </c>
      <c r="E233" s="40">
        <v>105</v>
      </c>
      <c r="F233" s="40">
        <v>0</v>
      </c>
      <c r="G233" s="40" t="s">
        <v>3340</v>
      </c>
      <c r="H233" s="58"/>
      <c r="I233" s="58"/>
      <c r="J233" s="58"/>
      <c r="K233" s="58"/>
      <c r="L233" s="41"/>
      <c r="M233" s="41"/>
      <c r="N233" s="41"/>
      <c r="O233" s="41"/>
    </row>
    <row r="234" spans="1:15" x14ac:dyDescent="0.2">
      <c r="A234" s="66" t="s">
        <v>3947</v>
      </c>
      <c r="B234" s="66">
        <v>66</v>
      </c>
      <c r="C234" s="66">
        <v>28</v>
      </c>
      <c r="D234" s="61">
        <v>0.42399999999999999</v>
      </c>
      <c r="E234" s="40">
        <v>94</v>
      </c>
      <c r="F234" s="40">
        <v>28</v>
      </c>
      <c r="G234" s="61">
        <v>0.29799999999999999</v>
      </c>
      <c r="H234" s="58"/>
      <c r="I234" s="58"/>
      <c r="J234" s="58"/>
      <c r="K234" s="58"/>
      <c r="L234" s="41"/>
      <c r="M234" s="41"/>
      <c r="N234" s="41"/>
      <c r="O234" s="41"/>
    </row>
    <row r="235" spans="1:15" x14ac:dyDescent="0.2">
      <c r="A235" s="66" t="s">
        <v>3948</v>
      </c>
      <c r="B235" s="66">
        <v>66</v>
      </c>
      <c r="C235" s="66">
        <v>25</v>
      </c>
      <c r="D235" s="61">
        <v>0.379</v>
      </c>
      <c r="E235" s="40">
        <v>66</v>
      </c>
      <c r="F235" s="40">
        <v>25</v>
      </c>
      <c r="G235" s="61">
        <v>0.379</v>
      </c>
      <c r="H235" s="58"/>
      <c r="I235" s="58"/>
      <c r="J235" s="58"/>
      <c r="K235" s="58"/>
      <c r="L235" s="41"/>
      <c r="M235" s="41"/>
      <c r="N235" s="41"/>
      <c r="O235" s="41"/>
    </row>
    <row r="236" spans="1:15" x14ac:dyDescent="0.2">
      <c r="A236" s="66" t="s">
        <v>108</v>
      </c>
      <c r="B236" s="66">
        <v>66</v>
      </c>
      <c r="C236" s="66">
        <v>69</v>
      </c>
      <c r="D236" s="61">
        <v>1.0449999999999999</v>
      </c>
      <c r="E236" s="40">
        <v>67</v>
      </c>
      <c r="F236" s="40">
        <v>69</v>
      </c>
      <c r="G236" s="61">
        <v>1.03</v>
      </c>
      <c r="H236" s="58"/>
      <c r="I236" s="58"/>
      <c r="J236" s="58"/>
      <c r="K236" s="58"/>
      <c r="L236" s="41"/>
      <c r="M236" s="41"/>
      <c r="N236" s="41"/>
      <c r="O236" s="41"/>
    </row>
    <row r="237" spans="1:15" x14ac:dyDescent="0.2">
      <c r="A237" s="66" t="s">
        <v>231</v>
      </c>
      <c r="B237" s="66">
        <v>66</v>
      </c>
      <c r="C237" s="66">
        <v>31</v>
      </c>
      <c r="D237" s="61">
        <v>0.47</v>
      </c>
      <c r="E237" s="40">
        <v>126</v>
      </c>
      <c r="F237" s="40">
        <v>34</v>
      </c>
      <c r="G237" s="61">
        <v>0.27</v>
      </c>
      <c r="H237" s="58"/>
      <c r="I237" s="58"/>
      <c r="J237" s="58"/>
      <c r="K237" s="58"/>
      <c r="L237" s="41"/>
      <c r="M237" s="41"/>
      <c r="N237" s="41"/>
      <c r="O237" s="41"/>
    </row>
    <row r="238" spans="1:15" x14ac:dyDescent="0.2">
      <c r="A238" s="66" t="s">
        <v>962</v>
      </c>
      <c r="B238" s="66">
        <v>66</v>
      </c>
      <c r="C238" s="66">
        <v>54</v>
      </c>
      <c r="D238" s="61">
        <v>0.81799999999999995</v>
      </c>
      <c r="E238" s="40">
        <v>77</v>
      </c>
      <c r="F238" s="40">
        <v>67</v>
      </c>
      <c r="G238" s="61">
        <v>0.87</v>
      </c>
      <c r="H238" s="58"/>
      <c r="I238" s="58"/>
      <c r="J238" s="58"/>
      <c r="K238" s="58"/>
      <c r="L238" s="41"/>
      <c r="M238" s="41"/>
      <c r="N238" s="41"/>
      <c r="O238" s="41"/>
    </row>
    <row r="239" spans="1:15" x14ac:dyDescent="0.2">
      <c r="A239" s="66" t="s">
        <v>338</v>
      </c>
      <c r="B239" s="66">
        <v>66</v>
      </c>
      <c r="C239" s="66">
        <v>41</v>
      </c>
      <c r="D239" s="61">
        <v>0.621</v>
      </c>
      <c r="E239" s="40">
        <v>217</v>
      </c>
      <c r="F239" s="40">
        <v>128</v>
      </c>
      <c r="G239" s="61">
        <v>0.59</v>
      </c>
      <c r="H239" s="58"/>
      <c r="I239" s="58"/>
      <c r="J239" s="58"/>
      <c r="K239" s="58"/>
      <c r="L239" s="41"/>
      <c r="M239" s="41"/>
      <c r="N239" s="41"/>
      <c r="O239" s="41"/>
    </row>
    <row r="240" spans="1:15" x14ac:dyDescent="0.2">
      <c r="A240" s="66" t="s">
        <v>3383</v>
      </c>
      <c r="B240" s="66">
        <v>66</v>
      </c>
      <c r="C240" s="66">
        <v>52</v>
      </c>
      <c r="D240" s="61">
        <v>0.78800000000000003</v>
      </c>
      <c r="E240" s="40">
        <v>66</v>
      </c>
      <c r="F240" s="40">
        <v>52</v>
      </c>
      <c r="G240" s="61">
        <v>0.78800000000000003</v>
      </c>
      <c r="H240" s="58"/>
      <c r="I240" s="58"/>
      <c r="J240" s="58"/>
      <c r="K240" s="58"/>
      <c r="L240" s="41"/>
      <c r="M240" s="41"/>
      <c r="N240" s="41"/>
      <c r="O240" s="41"/>
    </row>
    <row r="241" spans="1:15" ht="25.5" x14ac:dyDescent="0.2">
      <c r="A241" s="66" t="s">
        <v>509</v>
      </c>
      <c r="B241" s="66">
        <v>65</v>
      </c>
      <c r="C241" s="66">
        <v>47</v>
      </c>
      <c r="D241" s="61">
        <v>0.72299999999999998</v>
      </c>
      <c r="E241" s="40">
        <v>80</v>
      </c>
      <c r="F241" s="40">
        <v>56</v>
      </c>
      <c r="G241" s="61">
        <v>0.7</v>
      </c>
      <c r="H241" s="58"/>
      <c r="I241" s="58"/>
      <c r="J241" s="58"/>
      <c r="K241" s="58"/>
      <c r="L241" s="41"/>
      <c r="M241" s="41"/>
      <c r="N241" s="41"/>
      <c r="O241" s="41"/>
    </row>
    <row r="242" spans="1:15" x14ac:dyDescent="0.2">
      <c r="A242" s="66" t="s">
        <v>300</v>
      </c>
      <c r="B242" s="66">
        <v>65</v>
      </c>
      <c r="C242" s="66">
        <v>42</v>
      </c>
      <c r="D242" s="61">
        <v>0.64600000000000002</v>
      </c>
      <c r="E242" s="40">
        <v>66</v>
      </c>
      <c r="F242" s="40">
        <v>57</v>
      </c>
      <c r="G242" s="61">
        <v>0.86399999999999999</v>
      </c>
      <c r="H242" s="58"/>
      <c r="I242" s="58"/>
      <c r="J242" s="58"/>
      <c r="K242" s="58"/>
      <c r="L242" s="41"/>
      <c r="M242" s="41"/>
      <c r="N242" s="41"/>
      <c r="O242" s="41"/>
    </row>
    <row r="243" spans="1:15" x14ac:dyDescent="0.2">
      <c r="A243" s="66" t="s">
        <v>148</v>
      </c>
      <c r="B243" s="66">
        <v>65</v>
      </c>
      <c r="C243" s="66">
        <v>57</v>
      </c>
      <c r="D243" s="61">
        <v>0.877</v>
      </c>
      <c r="E243" s="40">
        <v>69</v>
      </c>
      <c r="F243" s="40">
        <v>57</v>
      </c>
      <c r="G243" s="61">
        <v>0.82599999999999996</v>
      </c>
      <c r="H243" s="58"/>
      <c r="I243" s="58"/>
      <c r="J243" s="58"/>
      <c r="K243" s="58"/>
      <c r="L243" s="41"/>
      <c r="M243" s="41"/>
      <c r="N243" s="41"/>
      <c r="O243" s="41"/>
    </row>
    <row r="244" spans="1:15" x14ac:dyDescent="0.2">
      <c r="A244" s="66" t="s">
        <v>471</v>
      </c>
      <c r="B244" s="66">
        <v>65</v>
      </c>
      <c r="C244" s="66">
        <v>63</v>
      </c>
      <c r="D244" s="61">
        <v>0.96899999999999997</v>
      </c>
      <c r="E244" s="40">
        <v>72</v>
      </c>
      <c r="F244" s="40">
        <v>68</v>
      </c>
      <c r="G244" s="61">
        <v>0.94399999999999995</v>
      </c>
      <c r="H244" s="58"/>
      <c r="I244" s="58"/>
      <c r="J244" s="58"/>
      <c r="K244" s="58"/>
      <c r="L244" s="41"/>
      <c r="M244" s="41"/>
      <c r="N244" s="41"/>
      <c r="O244" s="41"/>
    </row>
    <row r="245" spans="1:15" x14ac:dyDescent="0.2">
      <c r="A245" s="66" t="s">
        <v>229</v>
      </c>
      <c r="B245" s="66">
        <v>65</v>
      </c>
      <c r="C245" s="66">
        <v>61</v>
      </c>
      <c r="D245" s="61">
        <v>0.93799999999999994</v>
      </c>
      <c r="E245" s="40">
        <v>70</v>
      </c>
      <c r="F245" s="40">
        <v>66</v>
      </c>
      <c r="G245" s="61">
        <v>0.94299999999999995</v>
      </c>
      <c r="H245" s="58"/>
      <c r="I245" s="58"/>
      <c r="J245" s="58"/>
      <c r="K245" s="58"/>
      <c r="L245" s="41"/>
      <c r="M245" s="41"/>
      <c r="N245" s="41"/>
      <c r="O245" s="41"/>
    </row>
    <row r="246" spans="1:15" x14ac:dyDescent="0.2">
      <c r="A246" s="66" t="s">
        <v>666</v>
      </c>
      <c r="B246" s="66">
        <v>65</v>
      </c>
      <c r="C246" s="66">
        <v>62</v>
      </c>
      <c r="D246" s="61">
        <v>0.95399999999999996</v>
      </c>
      <c r="E246" s="40">
        <v>91</v>
      </c>
      <c r="F246" s="40">
        <v>76</v>
      </c>
      <c r="G246" s="61">
        <v>0.83499999999999996</v>
      </c>
      <c r="H246" s="58"/>
      <c r="I246" s="58"/>
      <c r="J246" s="58"/>
      <c r="K246" s="58"/>
      <c r="L246" s="41"/>
      <c r="M246" s="41"/>
      <c r="N246" s="41"/>
      <c r="O246" s="41"/>
    </row>
    <row r="247" spans="1:15" x14ac:dyDescent="0.2">
      <c r="A247" s="66" t="s">
        <v>442</v>
      </c>
      <c r="B247" s="66">
        <v>65</v>
      </c>
      <c r="C247" s="66">
        <v>56</v>
      </c>
      <c r="D247" s="61">
        <v>0.86199999999999999</v>
      </c>
      <c r="E247" s="40">
        <v>69</v>
      </c>
      <c r="F247" s="40">
        <v>60</v>
      </c>
      <c r="G247" s="61">
        <v>0.87</v>
      </c>
      <c r="H247" s="58"/>
      <c r="I247" s="58"/>
      <c r="J247" s="58"/>
      <c r="K247" s="58"/>
      <c r="L247" s="41"/>
      <c r="M247" s="41"/>
      <c r="N247" s="41"/>
      <c r="O247" s="41"/>
    </row>
    <row r="248" spans="1:15" x14ac:dyDescent="0.2">
      <c r="A248" s="66" t="s">
        <v>3949</v>
      </c>
      <c r="B248" s="66">
        <v>65</v>
      </c>
      <c r="C248" s="66">
        <v>15</v>
      </c>
      <c r="D248" s="61">
        <v>0.23100000000000001</v>
      </c>
      <c r="E248" s="40">
        <v>74</v>
      </c>
      <c r="F248" s="40">
        <v>21</v>
      </c>
      <c r="G248" s="61">
        <v>0.28399999999999997</v>
      </c>
      <c r="H248" s="58"/>
      <c r="I248" s="58"/>
      <c r="J248" s="58"/>
      <c r="K248" s="58"/>
      <c r="L248" s="41"/>
      <c r="M248" s="41"/>
      <c r="N248" s="41"/>
      <c r="O248" s="41"/>
    </row>
    <row r="249" spans="1:15" x14ac:dyDescent="0.2">
      <c r="A249" s="66" t="s">
        <v>129</v>
      </c>
      <c r="B249" s="66">
        <v>64</v>
      </c>
      <c r="C249" s="66">
        <v>15</v>
      </c>
      <c r="D249" s="61">
        <v>0.23400000000000001</v>
      </c>
      <c r="E249" s="40">
        <v>121</v>
      </c>
      <c r="F249" s="40">
        <v>15</v>
      </c>
      <c r="G249" s="61">
        <v>0.124</v>
      </c>
      <c r="H249" s="58"/>
      <c r="I249" s="58"/>
      <c r="J249" s="58"/>
      <c r="K249" s="58"/>
      <c r="L249" s="41"/>
      <c r="M249" s="41"/>
      <c r="N249" s="41"/>
      <c r="O249" s="41"/>
    </row>
    <row r="250" spans="1:15" x14ac:dyDescent="0.2">
      <c r="A250" s="66" t="s">
        <v>3950</v>
      </c>
      <c r="B250" s="66">
        <v>64</v>
      </c>
      <c r="C250" s="66">
        <v>3</v>
      </c>
      <c r="D250" s="61">
        <v>4.7E-2</v>
      </c>
      <c r="E250" s="40">
        <v>115</v>
      </c>
      <c r="F250" s="40">
        <v>3</v>
      </c>
      <c r="G250" s="61">
        <v>2.5999999999999999E-2</v>
      </c>
      <c r="H250" s="58"/>
      <c r="I250" s="58"/>
      <c r="J250" s="58"/>
      <c r="K250" s="58"/>
      <c r="L250" s="41"/>
      <c r="M250" s="41"/>
      <c r="N250" s="41"/>
      <c r="O250" s="41"/>
    </row>
    <row r="251" spans="1:15" x14ac:dyDescent="0.2">
      <c r="A251" s="66" t="s">
        <v>313</v>
      </c>
      <c r="B251" s="66">
        <v>64</v>
      </c>
      <c r="C251" s="66">
        <v>52</v>
      </c>
      <c r="D251" s="61">
        <v>0.81200000000000006</v>
      </c>
      <c r="E251" s="40">
        <v>68</v>
      </c>
      <c r="F251" s="40">
        <v>55</v>
      </c>
      <c r="G251" s="61">
        <v>0.80900000000000005</v>
      </c>
      <c r="H251" s="58"/>
      <c r="I251" s="58"/>
      <c r="J251" s="58"/>
      <c r="K251" s="58"/>
      <c r="L251" s="41"/>
      <c r="M251" s="41"/>
      <c r="N251" s="41"/>
      <c r="O251" s="41"/>
    </row>
    <row r="252" spans="1:15" x14ac:dyDescent="0.2">
      <c r="A252" s="66" t="s">
        <v>376</v>
      </c>
      <c r="B252" s="66">
        <v>64</v>
      </c>
      <c r="C252" s="66">
        <v>36</v>
      </c>
      <c r="D252" s="61">
        <v>0.56200000000000006</v>
      </c>
      <c r="E252" s="40">
        <v>131</v>
      </c>
      <c r="F252" s="40">
        <v>49</v>
      </c>
      <c r="G252" s="61">
        <v>0.374</v>
      </c>
      <c r="H252" s="58"/>
      <c r="I252" s="58"/>
      <c r="J252" s="58"/>
      <c r="K252" s="58"/>
      <c r="L252" s="41"/>
      <c r="M252" s="41"/>
      <c r="N252" s="41"/>
      <c r="O252" s="41"/>
    </row>
    <row r="253" spans="1:15" x14ac:dyDescent="0.2">
      <c r="A253" s="66" t="s">
        <v>328</v>
      </c>
      <c r="B253" s="66">
        <v>64</v>
      </c>
      <c r="C253" s="66">
        <v>59</v>
      </c>
      <c r="D253" s="61">
        <v>0.92200000000000004</v>
      </c>
      <c r="E253" s="40">
        <v>195</v>
      </c>
      <c r="F253" s="40">
        <v>164</v>
      </c>
      <c r="G253" s="61">
        <v>0.84099999999999997</v>
      </c>
      <c r="H253" s="58"/>
      <c r="I253" s="58"/>
      <c r="J253" s="58"/>
      <c r="K253" s="58"/>
      <c r="L253" s="41"/>
      <c r="M253" s="41"/>
      <c r="N253" s="41"/>
      <c r="O253" s="41"/>
    </row>
    <row r="254" spans="1:15" x14ac:dyDescent="0.2">
      <c r="A254" s="66" t="s">
        <v>549</v>
      </c>
      <c r="B254" s="66">
        <v>64</v>
      </c>
      <c r="C254" s="66">
        <v>51</v>
      </c>
      <c r="D254" s="61">
        <v>0.79700000000000004</v>
      </c>
      <c r="E254" s="40">
        <v>68</v>
      </c>
      <c r="F254" s="40">
        <v>51</v>
      </c>
      <c r="G254" s="61">
        <v>0.75</v>
      </c>
      <c r="H254" s="58"/>
      <c r="I254" s="58"/>
      <c r="J254" s="58"/>
      <c r="K254" s="58"/>
      <c r="L254" s="41"/>
      <c r="M254" s="41"/>
      <c r="N254" s="41"/>
      <c r="O254" s="41"/>
    </row>
    <row r="255" spans="1:15" x14ac:dyDescent="0.2">
      <c r="A255" s="66" t="s">
        <v>1328</v>
      </c>
      <c r="B255" s="66">
        <v>64</v>
      </c>
      <c r="C255" s="66">
        <v>42</v>
      </c>
      <c r="D255" s="61">
        <v>0.65600000000000003</v>
      </c>
      <c r="E255" s="40">
        <v>64</v>
      </c>
      <c r="F255" s="40">
        <v>42</v>
      </c>
      <c r="G255" s="61">
        <v>0.65600000000000003</v>
      </c>
      <c r="H255" s="58"/>
      <c r="I255" s="58"/>
      <c r="J255" s="58"/>
      <c r="K255" s="58"/>
      <c r="L255" s="41"/>
      <c r="M255" s="41"/>
      <c r="N255" s="41"/>
      <c r="O255" s="41"/>
    </row>
    <row r="256" spans="1:15" x14ac:dyDescent="0.2">
      <c r="A256" s="66" t="s">
        <v>198</v>
      </c>
      <c r="B256" s="66">
        <v>63</v>
      </c>
      <c r="C256" s="66">
        <v>48</v>
      </c>
      <c r="D256" s="61">
        <v>0.76200000000000001</v>
      </c>
      <c r="E256" s="40">
        <v>76</v>
      </c>
      <c r="F256" s="40">
        <v>57</v>
      </c>
      <c r="G256" s="61">
        <v>0.75</v>
      </c>
      <c r="H256" s="58"/>
      <c r="I256" s="58"/>
      <c r="J256" s="58"/>
      <c r="K256" s="58"/>
      <c r="L256" s="41"/>
      <c r="M256" s="41"/>
      <c r="N256" s="41"/>
      <c r="O256" s="41"/>
    </row>
    <row r="257" spans="1:15" x14ac:dyDescent="0.2">
      <c r="A257" s="66" t="s">
        <v>349</v>
      </c>
      <c r="B257" s="66">
        <v>63</v>
      </c>
      <c r="C257" s="66">
        <v>43</v>
      </c>
      <c r="D257" s="61">
        <v>0.68300000000000005</v>
      </c>
      <c r="E257" s="40">
        <v>65</v>
      </c>
      <c r="F257" s="40">
        <v>45</v>
      </c>
      <c r="G257" s="61">
        <v>0.69199999999999995</v>
      </c>
      <c r="H257" s="58"/>
      <c r="I257" s="58"/>
      <c r="J257" s="58"/>
      <c r="K257" s="58"/>
      <c r="L257" s="41"/>
      <c r="M257" s="41"/>
      <c r="N257" s="41"/>
      <c r="O257" s="41"/>
    </row>
    <row r="258" spans="1:15" x14ac:dyDescent="0.2">
      <c r="A258" s="66" t="s">
        <v>352</v>
      </c>
      <c r="B258" s="66">
        <v>63</v>
      </c>
      <c r="C258" s="66">
        <v>78</v>
      </c>
      <c r="D258" s="61">
        <v>1.238</v>
      </c>
      <c r="E258" s="40">
        <v>64</v>
      </c>
      <c r="F258" s="40">
        <v>78</v>
      </c>
      <c r="G258" s="61">
        <v>1.2190000000000001</v>
      </c>
      <c r="H258" s="58"/>
      <c r="I258" s="58"/>
      <c r="J258" s="58"/>
      <c r="K258" s="58"/>
      <c r="L258" s="41"/>
      <c r="M258" s="41"/>
      <c r="N258" s="41"/>
      <c r="O258" s="41"/>
    </row>
    <row r="259" spans="1:15" x14ac:dyDescent="0.2">
      <c r="A259" s="66" t="s">
        <v>329</v>
      </c>
      <c r="B259" s="66">
        <v>63</v>
      </c>
      <c r="C259" s="66">
        <v>37</v>
      </c>
      <c r="D259" s="61">
        <v>0.58699999999999997</v>
      </c>
      <c r="E259" s="40">
        <v>76</v>
      </c>
      <c r="F259" s="40">
        <v>37</v>
      </c>
      <c r="G259" s="61">
        <v>0.48699999999999999</v>
      </c>
      <c r="H259" s="58"/>
      <c r="I259" s="58"/>
      <c r="J259" s="58"/>
      <c r="K259" s="58"/>
      <c r="L259" s="41"/>
      <c r="M259" s="41"/>
      <c r="N259" s="41"/>
      <c r="O259" s="41"/>
    </row>
    <row r="260" spans="1:15" x14ac:dyDescent="0.2">
      <c r="A260" s="66" t="s">
        <v>3951</v>
      </c>
      <c r="B260" s="66">
        <v>63</v>
      </c>
      <c r="C260" s="66">
        <v>7</v>
      </c>
      <c r="D260" s="61">
        <v>0.111</v>
      </c>
      <c r="E260" s="40">
        <v>63</v>
      </c>
      <c r="F260" s="40">
        <v>7</v>
      </c>
      <c r="G260" s="61">
        <v>0.111</v>
      </c>
      <c r="H260" s="58"/>
      <c r="I260" s="58"/>
      <c r="J260" s="58"/>
      <c r="K260" s="58"/>
      <c r="L260" s="41"/>
      <c r="M260" s="41"/>
      <c r="N260" s="41"/>
      <c r="O260" s="41"/>
    </row>
    <row r="261" spans="1:15" x14ac:dyDescent="0.2">
      <c r="A261" s="66" t="s">
        <v>446</v>
      </c>
      <c r="B261" s="66">
        <v>63</v>
      </c>
      <c r="C261" s="66">
        <v>22</v>
      </c>
      <c r="D261" s="61">
        <v>0.34899999999999998</v>
      </c>
      <c r="E261" s="40">
        <v>63</v>
      </c>
      <c r="F261" s="40">
        <v>22</v>
      </c>
      <c r="G261" s="61">
        <v>0.34899999999999998</v>
      </c>
      <c r="H261" s="58"/>
      <c r="I261" s="58"/>
      <c r="J261" s="58"/>
      <c r="K261" s="58"/>
      <c r="L261" s="41"/>
      <c r="M261" s="41"/>
      <c r="N261" s="41"/>
      <c r="O261" s="41"/>
    </row>
    <row r="262" spans="1:15" x14ac:dyDescent="0.2">
      <c r="A262" s="66" t="s">
        <v>834</v>
      </c>
      <c r="B262" s="66">
        <v>63</v>
      </c>
      <c r="C262" s="66">
        <v>63</v>
      </c>
      <c r="D262" s="61">
        <v>1</v>
      </c>
      <c r="E262" s="40">
        <v>63</v>
      </c>
      <c r="F262" s="40">
        <v>63</v>
      </c>
      <c r="G262" s="61">
        <v>1</v>
      </c>
      <c r="H262" s="58"/>
      <c r="I262" s="58"/>
      <c r="J262" s="58"/>
      <c r="K262" s="58"/>
      <c r="L262" s="41"/>
      <c r="M262" s="41"/>
      <c r="N262" s="41"/>
      <c r="O262" s="41"/>
    </row>
    <row r="263" spans="1:15" x14ac:dyDescent="0.2">
      <c r="A263" s="66" t="s">
        <v>342</v>
      </c>
      <c r="B263" s="66">
        <v>63</v>
      </c>
      <c r="C263" s="66">
        <v>21</v>
      </c>
      <c r="D263" s="61">
        <v>0.33300000000000002</v>
      </c>
      <c r="E263" s="40">
        <v>67</v>
      </c>
      <c r="F263" s="40">
        <v>21</v>
      </c>
      <c r="G263" s="61">
        <v>0.313</v>
      </c>
      <c r="H263" s="58"/>
      <c r="I263" s="58"/>
      <c r="J263" s="58"/>
      <c r="K263" s="58"/>
      <c r="L263" s="41"/>
      <c r="M263" s="41"/>
      <c r="N263" s="41"/>
      <c r="O263" s="41"/>
    </row>
    <row r="264" spans="1:15" x14ac:dyDescent="0.2">
      <c r="A264" s="66" t="s">
        <v>2640</v>
      </c>
      <c r="B264" s="66">
        <v>63</v>
      </c>
      <c r="C264" s="66">
        <v>59</v>
      </c>
      <c r="D264" s="61">
        <v>0.93700000000000006</v>
      </c>
      <c r="E264" s="40">
        <v>63</v>
      </c>
      <c r="F264" s="40">
        <v>59</v>
      </c>
      <c r="G264" s="61">
        <v>0.93700000000000006</v>
      </c>
      <c r="H264" s="58"/>
      <c r="I264" s="58"/>
      <c r="J264" s="58"/>
      <c r="K264" s="58"/>
      <c r="L264" s="41"/>
      <c r="M264" s="41"/>
      <c r="N264" s="41"/>
      <c r="O264" s="41"/>
    </row>
    <row r="265" spans="1:15" x14ac:dyDescent="0.2">
      <c r="A265" s="66" t="s">
        <v>398</v>
      </c>
      <c r="B265" s="66">
        <v>62</v>
      </c>
      <c r="C265" s="66">
        <v>18</v>
      </c>
      <c r="D265" s="61">
        <v>0.28999999999999998</v>
      </c>
      <c r="E265" s="40">
        <v>63</v>
      </c>
      <c r="F265" s="40">
        <v>19</v>
      </c>
      <c r="G265" s="61">
        <v>0.30199999999999999</v>
      </c>
      <c r="H265" s="58"/>
      <c r="I265" s="58"/>
      <c r="J265" s="58"/>
      <c r="K265" s="58"/>
      <c r="L265" s="41"/>
      <c r="M265" s="41"/>
      <c r="N265" s="41"/>
      <c r="O265" s="41"/>
    </row>
    <row r="266" spans="1:15" x14ac:dyDescent="0.2">
      <c r="A266" s="66" t="s">
        <v>528</v>
      </c>
      <c r="B266" s="66">
        <v>62</v>
      </c>
      <c r="C266" s="66">
        <v>38</v>
      </c>
      <c r="D266" s="61">
        <v>0.61299999999999999</v>
      </c>
      <c r="E266" s="40">
        <v>67</v>
      </c>
      <c r="F266" s="40">
        <v>45</v>
      </c>
      <c r="G266" s="61">
        <v>0.67200000000000004</v>
      </c>
      <c r="H266" s="58"/>
      <c r="I266" s="58"/>
      <c r="J266" s="58"/>
      <c r="K266" s="58"/>
      <c r="L266" s="41"/>
      <c r="M266" s="41"/>
      <c r="N266" s="41"/>
      <c r="O266" s="41"/>
    </row>
    <row r="267" spans="1:15" x14ac:dyDescent="0.2">
      <c r="A267" s="66" t="s">
        <v>3952</v>
      </c>
      <c r="B267" s="66">
        <v>62</v>
      </c>
      <c r="C267" s="66">
        <v>14</v>
      </c>
      <c r="D267" s="61">
        <v>0.22600000000000001</v>
      </c>
      <c r="E267" s="40">
        <v>62</v>
      </c>
      <c r="F267" s="40">
        <v>14</v>
      </c>
      <c r="G267" s="61">
        <v>0.22600000000000001</v>
      </c>
      <c r="H267" s="58"/>
      <c r="I267" s="58"/>
      <c r="J267" s="58"/>
      <c r="K267" s="58"/>
      <c r="L267" s="41"/>
      <c r="M267" s="41"/>
      <c r="N267" s="41"/>
      <c r="O267" s="41"/>
    </row>
    <row r="268" spans="1:15" x14ac:dyDescent="0.2">
      <c r="A268" s="66" t="s">
        <v>524</v>
      </c>
      <c r="B268" s="66">
        <v>62</v>
      </c>
      <c r="C268" s="66">
        <v>45</v>
      </c>
      <c r="D268" s="61">
        <v>0.72599999999999998</v>
      </c>
      <c r="E268" s="40">
        <v>240</v>
      </c>
      <c r="F268" s="40">
        <v>45</v>
      </c>
      <c r="G268" s="61">
        <v>0.188</v>
      </c>
      <c r="H268" s="58"/>
      <c r="I268" s="58"/>
      <c r="J268" s="58"/>
      <c r="K268" s="58"/>
      <c r="L268" s="41"/>
      <c r="M268" s="41"/>
      <c r="N268" s="41"/>
      <c r="O268" s="41"/>
    </row>
    <row r="269" spans="1:15" x14ac:dyDescent="0.2">
      <c r="A269" s="66" t="s">
        <v>764</v>
      </c>
      <c r="B269" s="66">
        <v>62</v>
      </c>
      <c r="C269" s="66">
        <v>12</v>
      </c>
      <c r="D269" s="61">
        <v>0.19400000000000001</v>
      </c>
      <c r="E269" s="40">
        <v>84</v>
      </c>
      <c r="F269" s="40">
        <v>12</v>
      </c>
      <c r="G269" s="61">
        <v>0.14299999999999999</v>
      </c>
      <c r="H269" s="58"/>
      <c r="I269" s="58"/>
      <c r="J269" s="58"/>
      <c r="K269" s="58"/>
      <c r="L269" s="41"/>
      <c r="M269" s="41"/>
      <c r="N269" s="41"/>
      <c r="O269" s="41"/>
    </row>
    <row r="270" spans="1:15" x14ac:dyDescent="0.2">
      <c r="A270" s="66" t="s">
        <v>204</v>
      </c>
      <c r="B270" s="66">
        <v>62</v>
      </c>
      <c r="C270" s="66">
        <v>47</v>
      </c>
      <c r="D270" s="61">
        <v>0.75800000000000001</v>
      </c>
      <c r="E270" s="40">
        <v>94</v>
      </c>
      <c r="F270" s="40">
        <v>66</v>
      </c>
      <c r="G270" s="61">
        <v>0.70199999999999996</v>
      </c>
      <c r="H270" s="58"/>
      <c r="I270" s="58"/>
      <c r="J270" s="58"/>
      <c r="K270" s="58"/>
      <c r="L270" s="41"/>
      <c r="M270" s="41"/>
      <c r="N270" s="41"/>
      <c r="O270" s="41"/>
    </row>
    <row r="271" spans="1:15" ht="25.5" x14ac:dyDescent="0.2">
      <c r="A271" s="66" t="s">
        <v>443</v>
      </c>
      <c r="B271" s="66">
        <v>61</v>
      </c>
      <c r="C271" s="66">
        <v>46</v>
      </c>
      <c r="D271" s="61">
        <v>0.754</v>
      </c>
      <c r="E271" s="40">
        <v>80</v>
      </c>
      <c r="F271" s="40">
        <v>67</v>
      </c>
      <c r="G271" s="61">
        <v>0.83799999999999997</v>
      </c>
      <c r="H271" s="58"/>
      <c r="I271" s="58"/>
      <c r="J271" s="58"/>
      <c r="K271" s="58"/>
      <c r="L271" s="41"/>
      <c r="M271" s="41"/>
      <c r="N271" s="41"/>
      <c r="O271" s="41"/>
    </row>
    <row r="272" spans="1:15" x14ac:dyDescent="0.2">
      <c r="A272" s="66" t="s">
        <v>199</v>
      </c>
      <c r="B272" s="66">
        <v>61</v>
      </c>
      <c r="C272" s="66">
        <v>16</v>
      </c>
      <c r="D272" s="61">
        <v>0.26200000000000001</v>
      </c>
      <c r="E272" s="40">
        <v>80</v>
      </c>
      <c r="F272" s="40">
        <v>16</v>
      </c>
      <c r="G272" s="61">
        <v>0.2</v>
      </c>
      <c r="H272" s="58"/>
      <c r="I272" s="58"/>
      <c r="J272" s="58"/>
      <c r="K272" s="58"/>
      <c r="L272" s="41"/>
      <c r="M272" s="41"/>
      <c r="N272" s="41"/>
      <c r="O272" s="41"/>
    </row>
    <row r="273" spans="1:15" ht="25.5" x14ac:dyDescent="0.2">
      <c r="A273" s="66" t="s">
        <v>3953</v>
      </c>
      <c r="B273" s="66">
        <v>61</v>
      </c>
      <c r="C273" s="66">
        <v>12</v>
      </c>
      <c r="D273" s="61">
        <v>0.19700000000000001</v>
      </c>
      <c r="E273" s="40">
        <v>61</v>
      </c>
      <c r="F273" s="40">
        <v>12</v>
      </c>
      <c r="G273" s="61">
        <v>0.19700000000000001</v>
      </c>
      <c r="H273" s="58"/>
      <c r="I273" s="58"/>
      <c r="J273" s="58"/>
      <c r="K273" s="58"/>
      <c r="L273" s="41"/>
      <c r="M273" s="41"/>
      <c r="N273" s="41"/>
      <c r="O273" s="41"/>
    </row>
    <row r="274" spans="1:15" x14ac:dyDescent="0.2">
      <c r="A274" s="66" t="s">
        <v>3352</v>
      </c>
      <c r="B274" s="66">
        <v>61</v>
      </c>
      <c r="C274" s="66">
        <v>60</v>
      </c>
      <c r="D274" s="61">
        <v>0.98399999999999999</v>
      </c>
      <c r="E274" s="40">
        <v>61</v>
      </c>
      <c r="F274" s="40">
        <v>60</v>
      </c>
      <c r="G274" s="61">
        <v>0.98399999999999999</v>
      </c>
      <c r="H274" s="58"/>
      <c r="I274" s="58"/>
      <c r="J274" s="58"/>
      <c r="K274" s="58"/>
      <c r="L274" s="41"/>
      <c r="M274" s="41"/>
      <c r="N274" s="41"/>
      <c r="O274" s="41"/>
    </row>
    <row r="275" spans="1:15" x14ac:dyDescent="0.2">
      <c r="A275" s="66" t="s">
        <v>1151</v>
      </c>
      <c r="B275" s="66">
        <v>61</v>
      </c>
      <c r="C275" s="66">
        <v>38</v>
      </c>
      <c r="D275" s="61">
        <v>0.623</v>
      </c>
      <c r="E275" s="40">
        <v>118</v>
      </c>
      <c r="F275" s="40">
        <v>38</v>
      </c>
      <c r="G275" s="61">
        <v>0.32200000000000001</v>
      </c>
      <c r="H275" s="58"/>
      <c r="I275" s="58"/>
      <c r="J275" s="58"/>
      <c r="K275" s="58"/>
      <c r="L275" s="41"/>
      <c r="M275" s="41"/>
      <c r="N275" s="41"/>
      <c r="O275" s="41"/>
    </row>
    <row r="276" spans="1:15" x14ac:dyDescent="0.2">
      <c r="A276" s="66" t="s">
        <v>179</v>
      </c>
      <c r="B276" s="66">
        <v>61</v>
      </c>
      <c r="C276" s="66">
        <v>45</v>
      </c>
      <c r="D276" s="61">
        <v>0.73799999999999999</v>
      </c>
      <c r="E276" s="40">
        <v>83</v>
      </c>
      <c r="F276" s="40">
        <v>65</v>
      </c>
      <c r="G276" s="61">
        <v>0.78300000000000003</v>
      </c>
      <c r="H276" s="58"/>
      <c r="I276" s="58"/>
      <c r="J276" s="58"/>
      <c r="K276" s="58"/>
      <c r="L276" s="41"/>
      <c r="M276" s="41"/>
      <c r="N276" s="41"/>
      <c r="O276" s="41"/>
    </row>
    <row r="277" spans="1:15" x14ac:dyDescent="0.2">
      <c r="A277" s="66" t="s">
        <v>1680</v>
      </c>
      <c r="B277" s="66">
        <v>61</v>
      </c>
      <c r="C277" s="66">
        <v>52</v>
      </c>
      <c r="D277" s="61">
        <v>0.85199999999999998</v>
      </c>
      <c r="E277" s="40">
        <v>67</v>
      </c>
      <c r="F277" s="40">
        <v>57</v>
      </c>
      <c r="G277" s="61">
        <v>0.85099999999999998</v>
      </c>
      <c r="H277" s="58"/>
      <c r="I277" s="58"/>
      <c r="J277" s="58"/>
      <c r="K277" s="58"/>
      <c r="L277" s="41"/>
      <c r="M277" s="41"/>
      <c r="N277" s="41"/>
      <c r="O277" s="41"/>
    </row>
    <row r="278" spans="1:15" x14ac:dyDescent="0.2">
      <c r="A278" s="66" t="s">
        <v>334</v>
      </c>
      <c r="B278" s="66">
        <v>60</v>
      </c>
      <c r="C278" s="66">
        <v>11</v>
      </c>
      <c r="D278" s="61">
        <v>0.183</v>
      </c>
      <c r="E278" s="40">
        <v>63</v>
      </c>
      <c r="F278" s="40">
        <v>11</v>
      </c>
      <c r="G278" s="61">
        <v>0.17499999999999999</v>
      </c>
      <c r="H278" s="58"/>
      <c r="I278" s="58"/>
      <c r="J278" s="58"/>
      <c r="K278" s="58"/>
      <c r="L278" s="41"/>
      <c r="M278" s="41"/>
      <c r="N278" s="41"/>
      <c r="O278" s="41"/>
    </row>
    <row r="279" spans="1:15" x14ac:dyDescent="0.2">
      <c r="A279" s="66" t="s">
        <v>319</v>
      </c>
      <c r="B279" s="66">
        <v>60</v>
      </c>
      <c r="C279" s="66">
        <v>24</v>
      </c>
      <c r="D279" s="61">
        <v>0.4</v>
      </c>
      <c r="E279" s="40">
        <v>97</v>
      </c>
      <c r="F279" s="40">
        <v>26</v>
      </c>
      <c r="G279" s="61">
        <v>0.26800000000000002</v>
      </c>
      <c r="H279" s="58"/>
      <c r="I279" s="58"/>
      <c r="J279" s="58"/>
      <c r="K279" s="58"/>
      <c r="L279" s="41"/>
      <c r="M279" s="41"/>
      <c r="N279" s="41"/>
      <c r="O279" s="41"/>
    </row>
    <row r="280" spans="1:15" x14ac:dyDescent="0.2">
      <c r="A280" s="66" t="s">
        <v>887</v>
      </c>
      <c r="B280" s="66">
        <v>60</v>
      </c>
      <c r="C280" s="66">
        <v>23</v>
      </c>
      <c r="D280" s="61">
        <v>0.38300000000000001</v>
      </c>
      <c r="E280" s="40">
        <v>64</v>
      </c>
      <c r="F280" s="40">
        <v>23</v>
      </c>
      <c r="G280" s="61">
        <v>0.35899999999999999</v>
      </c>
      <c r="H280" s="58"/>
      <c r="I280" s="58"/>
      <c r="J280" s="58"/>
      <c r="K280" s="58"/>
      <c r="L280" s="41"/>
      <c r="M280" s="41"/>
      <c r="N280" s="41"/>
      <c r="O280" s="41"/>
    </row>
    <row r="281" spans="1:15" x14ac:dyDescent="0.2">
      <c r="A281" s="66" t="s">
        <v>3954</v>
      </c>
      <c r="B281" s="66">
        <v>59</v>
      </c>
      <c r="C281" s="66">
        <v>0</v>
      </c>
      <c r="D281" s="40" t="s">
        <v>3340</v>
      </c>
      <c r="E281" s="40">
        <v>59</v>
      </c>
      <c r="F281" s="40">
        <v>0</v>
      </c>
      <c r="G281" s="40" t="s">
        <v>3340</v>
      </c>
      <c r="H281" s="58"/>
      <c r="I281" s="58"/>
      <c r="J281" s="58"/>
      <c r="K281" s="58"/>
      <c r="L281" s="41"/>
      <c r="M281" s="41"/>
      <c r="N281" s="41"/>
      <c r="O281" s="41"/>
    </row>
    <row r="282" spans="1:15" x14ac:dyDescent="0.2">
      <c r="A282" s="66" t="s">
        <v>187</v>
      </c>
      <c r="B282" s="66">
        <v>59</v>
      </c>
      <c r="C282" s="66">
        <v>18</v>
      </c>
      <c r="D282" s="61">
        <v>0.30499999999999999</v>
      </c>
      <c r="E282" s="40">
        <v>63</v>
      </c>
      <c r="F282" s="40">
        <v>19</v>
      </c>
      <c r="G282" s="61">
        <v>0.30199999999999999</v>
      </c>
      <c r="H282" s="58"/>
      <c r="I282" s="58"/>
      <c r="J282" s="58"/>
      <c r="K282" s="58"/>
      <c r="L282" s="41"/>
      <c r="M282" s="41"/>
      <c r="N282" s="41"/>
      <c r="O282" s="41"/>
    </row>
    <row r="283" spans="1:15" x14ac:dyDescent="0.2">
      <c r="A283" s="66" t="s">
        <v>1030</v>
      </c>
      <c r="B283" s="66">
        <v>59</v>
      </c>
      <c r="C283" s="66">
        <v>31</v>
      </c>
      <c r="D283" s="61">
        <v>0.52500000000000002</v>
      </c>
      <c r="E283" s="40">
        <v>99</v>
      </c>
      <c r="F283" s="40">
        <v>31</v>
      </c>
      <c r="G283" s="61">
        <v>0.313</v>
      </c>
      <c r="H283" s="58"/>
      <c r="I283" s="58"/>
      <c r="J283" s="58"/>
      <c r="K283" s="58"/>
      <c r="L283" s="41"/>
      <c r="M283" s="41"/>
      <c r="N283" s="41"/>
      <c r="O283" s="41"/>
    </row>
    <row r="284" spans="1:15" x14ac:dyDescent="0.2">
      <c r="A284" s="66" t="s">
        <v>320</v>
      </c>
      <c r="B284" s="66">
        <v>59</v>
      </c>
      <c r="C284" s="66">
        <v>61</v>
      </c>
      <c r="D284" s="61">
        <v>1.034</v>
      </c>
      <c r="E284" s="40">
        <v>126</v>
      </c>
      <c r="F284" s="40">
        <v>61</v>
      </c>
      <c r="G284" s="61">
        <v>0.48399999999999999</v>
      </c>
      <c r="H284" s="58"/>
      <c r="I284" s="58"/>
      <c r="J284" s="58"/>
      <c r="K284" s="58"/>
      <c r="L284" s="41"/>
      <c r="M284" s="41"/>
      <c r="N284" s="41"/>
      <c r="O284" s="41"/>
    </row>
    <row r="285" spans="1:15" x14ac:dyDescent="0.2">
      <c r="A285" s="66" t="s">
        <v>631</v>
      </c>
      <c r="B285" s="66">
        <v>59</v>
      </c>
      <c r="C285" s="66">
        <v>35</v>
      </c>
      <c r="D285" s="61">
        <v>0.59299999999999997</v>
      </c>
      <c r="E285" s="40">
        <v>59</v>
      </c>
      <c r="F285" s="40">
        <v>35</v>
      </c>
      <c r="G285" s="61">
        <v>0.59299999999999997</v>
      </c>
      <c r="H285" s="58"/>
      <c r="I285" s="58"/>
      <c r="J285" s="58"/>
      <c r="K285" s="58"/>
      <c r="L285" s="41"/>
      <c r="M285" s="41"/>
      <c r="N285" s="41"/>
      <c r="O285" s="41"/>
    </row>
    <row r="286" spans="1:15" x14ac:dyDescent="0.2">
      <c r="A286" s="66" t="s">
        <v>3955</v>
      </c>
      <c r="B286" s="66">
        <v>59</v>
      </c>
      <c r="C286" s="66">
        <v>2</v>
      </c>
      <c r="D286" s="61">
        <v>3.4000000000000002E-2</v>
      </c>
      <c r="E286" s="40">
        <v>59</v>
      </c>
      <c r="F286" s="40">
        <v>2</v>
      </c>
      <c r="G286" s="61">
        <v>3.4000000000000002E-2</v>
      </c>
      <c r="H286" s="58"/>
      <c r="I286" s="58"/>
      <c r="J286" s="58"/>
      <c r="K286" s="58"/>
      <c r="L286" s="41"/>
      <c r="M286" s="41"/>
      <c r="N286" s="41"/>
      <c r="O286" s="41"/>
    </row>
    <row r="287" spans="1:15" x14ac:dyDescent="0.2">
      <c r="A287" s="66" t="s">
        <v>3956</v>
      </c>
      <c r="B287" s="66">
        <v>59</v>
      </c>
      <c r="C287" s="66">
        <v>0</v>
      </c>
      <c r="D287" s="40" t="s">
        <v>3340</v>
      </c>
      <c r="E287" s="40">
        <v>59</v>
      </c>
      <c r="F287" s="40">
        <v>0</v>
      </c>
      <c r="G287" s="40" t="s">
        <v>3340</v>
      </c>
      <c r="H287" s="58"/>
      <c r="I287" s="58"/>
      <c r="J287" s="58"/>
      <c r="K287" s="58"/>
      <c r="L287" s="41"/>
      <c r="M287" s="41"/>
      <c r="N287" s="41"/>
      <c r="O287" s="41"/>
    </row>
    <row r="288" spans="1:15" x14ac:dyDescent="0.2">
      <c r="A288" s="66" t="s">
        <v>804</v>
      </c>
      <c r="B288" s="66">
        <v>59</v>
      </c>
      <c r="C288" s="66">
        <v>31</v>
      </c>
      <c r="D288" s="61">
        <v>0.52500000000000002</v>
      </c>
      <c r="E288" s="40">
        <v>69</v>
      </c>
      <c r="F288" s="40">
        <v>31</v>
      </c>
      <c r="G288" s="61">
        <v>0.44900000000000001</v>
      </c>
      <c r="H288" s="58"/>
      <c r="I288" s="58"/>
      <c r="J288" s="58"/>
      <c r="K288" s="58"/>
      <c r="L288" s="41"/>
      <c r="M288" s="41"/>
      <c r="N288" s="41"/>
      <c r="O288" s="41"/>
    </row>
    <row r="289" spans="1:15" x14ac:dyDescent="0.2">
      <c r="A289" s="66" t="s">
        <v>869</v>
      </c>
      <c r="B289" s="66">
        <v>59</v>
      </c>
      <c r="C289" s="66">
        <v>27</v>
      </c>
      <c r="D289" s="61">
        <v>0.45800000000000002</v>
      </c>
      <c r="E289" s="40">
        <v>75</v>
      </c>
      <c r="F289" s="40">
        <v>27</v>
      </c>
      <c r="G289" s="61">
        <v>0.36</v>
      </c>
      <c r="H289" s="58"/>
      <c r="I289" s="58"/>
      <c r="J289" s="58"/>
      <c r="K289" s="58"/>
      <c r="L289" s="41"/>
      <c r="M289" s="41"/>
      <c r="N289" s="41"/>
      <c r="O289" s="41"/>
    </row>
    <row r="290" spans="1:15" x14ac:dyDescent="0.2">
      <c r="A290" s="66" t="s">
        <v>196</v>
      </c>
      <c r="B290" s="66">
        <v>59</v>
      </c>
      <c r="C290" s="66">
        <v>41</v>
      </c>
      <c r="D290" s="61">
        <v>0.69499999999999995</v>
      </c>
      <c r="E290" s="40">
        <v>158</v>
      </c>
      <c r="F290" s="40">
        <v>57</v>
      </c>
      <c r="G290" s="61">
        <v>0.36099999999999999</v>
      </c>
      <c r="H290" s="58"/>
      <c r="I290" s="58"/>
      <c r="J290" s="58"/>
      <c r="K290" s="58"/>
      <c r="L290" s="41"/>
      <c r="M290" s="41"/>
      <c r="N290" s="41"/>
      <c r="O290" s="41"/>
    </row>
    <row r="291" spans="1:15" x14ac:dyDescent="0.2">
      <c r="A291" s="66" t="s">
        <v>501</v>
      </c>
      <c r="B291" s="66">
        <v>59</v>
      </c>
      <c r="C291" s="66">
        <v>19</v>
      </c>
      <c r="D291" s="61">
        <v>0.32200000000000001</v>
      </c>
      <c r="E291" s="40">
        <v>84</v>
      </c>
      <c r="F291" s="40">
        <v>19</v>
      </c>
      <c r="G291" s="61">
        <v>0.22600000000000001</v>
      </c>
      <c r="H291" s="58"/>
      <c r="I291" s="58"/>
      <c r="J291" s="58"/>
      <c r="K291" s="58"/>
      <c r="L291" s="41"/>
      <c r="M291" s="41"/>
      <c r="N291" s="41"/>
      <c r="O291" s="41"/>
    </row>
    <row r="292" spans="1:15" x14ac:dyDescent="0.2">
      <c r="A292" s="66" t="s">
        <v>405</v>
      </c>
      <c r="B292" s="66">
        <v>58</v>
      </c>
      <c r="C292" s="66">
        <v>39</v>
      </c>
      <c r="D292" s="61">
        <v>0.67200000000000004</v>
      </c>
      <c r="E292" s="40">
        <v>289</v>
      </c>
      <c r="F292" s="40">
        <v>69</v>
      </c>
      <c r="G292" s="61">
        <v>0.23899999999999999</v>
      </c>
      <c r="H292" s="58"/>
      <c r="I292" s="58"/>
      <c r="J292" s="58"/>
      <c r="K292" s="58"/>
      <c r="L292" s="41"/>
      <c r="M292" s="41"/>
      <c r="N292" s="41"/>
      <c r="O292" s="41"/>
    </row>
    <row r="293" spans="1:15" x14ac:dyDescent="0.2">
      <c r="A293" s="66" t="s">
        <v>2227</v>
      </c>
      <c r="B293" s="66">
        <v>58</v>
      </c>
      <c r="C293" s="66">
        <v>2</v>
      </c>
      <c r="D293" s="61">
        <v>3.4000000000000002E-2</v>
      </c>
      <c r="E293" s="40">
        <v>131</v>
      </c>
      <c r="F293" s="40">
        <v>2</v>
      </c>
      <c r="G293" s="61">
        <v>1.4999999999999999E-2</v>
      </c>
      <c r="H293" s="58"/>
      <c r="I293" s="58"/>
      <c r="J293" s="58"/>
      <c r="K293" s="58"/>
      <c r="L293" s="41"/>
      <c r="M293" s="41"/>
      <c r="N293" s="41"/>
      <c r="O293" s="41"/>
    </row>
    <row r="294" spans="1:15" x14ac:dyDescent="0.2">
      <c r="A294" s="66" t="s">
        <v>178</v>
      </c>
      <c r="B294" s="66">
        <v>58</v>
      </c>
      <c r="C294" s="66">
        <v>34</v>
      </c>
      <c r="D294" s="61">
        <v>0.58599999999999997</v>
      </c>
      <c r="E294" s="40">
        <v>68</v>
      </c>
      <c r="F294" s="40">
        <v>39</v>
      </c>
      <c r="G294" s="61">
        <v>0.57399999999999995</v>
      </c>
      <c r="H294" s="58"/>
      <c r="I294" s="58"/>
      <c r="J294" s="58"/>
      <c r="K294" s="58"/>
      <c r="L294" s="41"/>
      <c r="M294" s="41"/>
      <c r="N294" s="41"/>
      <c r="O294" s="41"/>
    </row>
    <row r="295" spans="1:15" x14ac:dyDescent="0.2">
      <c r="A295" s="66" t="s">
        <v>266</v>
      </c>
      <c r="B295" s="66">
        <v>58</v>
      </c>
      <c r="C295" s="66">
        <v>42</v>
      </c>
      <c r="D295" s="61">
        <v>0.72399999999999998</v>
      </c>
      <c r="E295" s="40">
        <v>65</v>
      </c>
      <c r="F295" s="40">
        <v>47</v>
      </c>
      <c r="G295" s="61">
        <v>0.72299999999999998</v>
      </c>
      <c r="H295" s="58"/>
      <c r="I295" s="58"/>
      <c r="J295" s="58"/>
      <c r="K295" s="58"/>
      <c r="L295" s="41"/>
      <c r="M295" s="41"/>
      <c r="N295" s="41"/>
      <c r="O295" s="41"/>
    </row>
    <row r="296" spans="1:15" x14ac:dyDescent="0.2">
      <c r="A296" s="66" t="s">
        <v>2786</v>
      </c>
      <c r="B296" s="66">
        <v>58</v>
      </c>
      <c r="C296" s="66">
        <v>45</v>
      </c>
      <c r="D296" s="61">
        <v>0.77600000000000002</v>
      </c>
      <c r="E296" s="40">
        <v>58</v>
      </c>
      <c r="F296" s="40">
        <v>45</v>
      </c>
      <c r="G296" s="61">
        <v>0.77600000000000002</v>
      </c>
      <c r="H296" s="58"/>
      <c r="I296" s="58"/>
      <c r="J296" s="58"/>
      <c r="K296" s="58"/>
      <c r="L296" s="41"/>
      <c r="M296" s="41"/>
      <c r="N296" s="41"/>
      <c r="O296" s="41"/>
    </row>
    <row r="297" spans="1:15" x14ac:dyDescent="0.2">
      <c r="A297" s="66" t="s">
        <v>3612</v>
      </c>
      <c r="B297" s="66">
        <v>58</v>
      </c>
      <c r="C297" s="66">
        <v>0</v>
      </c>
      <c r="D297" s="40" t="s">
        <v>3340</v>
      </c>
      <c r="E297" s="40">
        <v>109</v>
      </c>
      <c r="F297" s="40">
        <v>0</v>
      </c>
      <c r="G297" s="40" t="s">
        <v>3340</v>
      </c>
      <c r="H297" s="58"/>
      <c r="I297" s="58"/>
      <c r="J297" s="58"/>
      <c r="K297" s="58"/>
      <c r="L297" s="41"/>
      <c r="M297" s="41"/>
      <c r="N297" s="41"/>
      <c r="O297" s="41"/>
    </row>
    <row r="298" spans="1:15" x14ac:dyDescent="0.2">
      <c r="A298" s="66" t="s">
        <v>218</v>
      </c>
      <c r="B298" s="66">
        <v>58</v>
      </c>
      <c r="C298" s="66">
        <v>22</v>
      </c>
      <c r="D298" s="61">
        <v>0.379</v>
      </c>
      <c r="E298" s="40">
        <v>76</v>
      </c>
      <c r="F298" s="40">
        <v>22</v>
      </c>
      <c r="G298" s="61">
        <v>0.28899999999999998</v>
      </c>
      <c r="H298" s="58"/>
      <c r="I298" s="58"/>
      <c r="J298" s="58"/>
      <c r="K298" s="58"/>
      <c r="L298" s="41"/>
      <c r="M298" s="41"/>
      <c r="N298" s="41"/>
      <c r="O298" s="41"/>
    </row>
    <row r="299" spans="1:15" x14ac:dyDescent="0.2">
      <c r="A299" s="66" t="s">
        <v>35</v>
      </c>
      <c r="B299" s="66">
        <v>58</v>
      </c>
      <c r="C299" s="66">
        <v>46</v>
      </c>
      <c r="D299" s="61">
        <v>0.79300000000000004</v>
      </c>
      <c r="E299" s="40">
        <v>60</v>
      </c>
      <c r="F299" s="40">
        <v>47</v>
      </c>
      <c r="G299" s="61">
        <v>0.78300000000000003</v>
      </c>
      <c r="H299" s="58"/>
      <c r="I299" s="58"/>
      <c r="J299" s="58"/>
      <c r="K299" s="58"/>
      <c r="L299" s="41"/>
      <c r="M299" s="41"/>
      <c r="N299" s="41"/>
      <c r="O299" s="41"/>
    </row>
    <row r="300" spans="1:15" x14ac:dyDescent="0.2">
      <c r="A300" s="66" t="s">
        <v>168</v>
      </c>
      <c r="B300" s="66">
        <v>57</v>
      </c>
      <c r="C300" s="66">
        <v>48</v>
      </c>
      <c r="D300" s="61">
        <v>0.84199999999999997</v>
      </c>
      <c r="E300" s="40">
        <v>73</v>
      </c>
      <c r="F300" s="40">
        <v>60</v>
      </c>
      <c r="G300" s="61">
        <v>0.82199999999999995</v>
      </c>
      <c r="H300" s="58"/>
      <c r="I300" s="58"/>
      <c r="J300" s="58"/>
      <c r="K300" s="58"/>
      <c r="L300" s="41"/>
      <c r="M300" s="41"/>
      <c r="N300" s="41"/>
      <c r="O300" s="41"/>
    </row>
    <row r="301" spans="1:15" x14ac:dyDescent="0.2">
      <c r="A301" s="66" t="s">
        <v>177</v>
      </c>
      <c r="B301" s="66">
        <v>57</v>
      </c>
      <c r="C301" s="66">
        <v>61</v>
      </c>
      <c r="D301" s="61">
        <v>1.07</v>
      </c>
      <c r="E301" s="40">
        <v>76</v>
      </c>
      <c r="F301" s="40">
        <v>63</v>
      </c>
      <c r="G301" s="61">
        <v>0.82899999999999996</v>
      </c>
      <c r="H301" s="58"/>
      <c r="I301" s="58"/>
      <c r="J301" s="58"/>
      <c r="K301" s="58"/>
      <c r="L301" s="41"/>
      <c r="M301" s="41"/>
      <c r="N301" s="41"/>
      <c r="O301" s="41"/>
    </row>
    <row r="302" spans="1:15" x14ac:dyDescent="0.2">
      <c r="A302" s="66" t="s">
        <v>511</v>
      </c>
      <c r="B302" s="66">
        <v>57</v>
      </c>
      <c r="C302" s="66">
        <v>42</v>
      </c>
      <c r="D302" s="61">
        <v>0.73699999999999999</v>
      </c>
      <c r="E302" s="40">
        <v>102</v>
      </c>
      <c r="F302" s="40">
        <v>54</v>
      </c>
      <c r="G302" s="61">
        <v>0.52900000000000003</v>
      </c>
      <c r="H302" s="58"/>
      <c r="I302" s="58"/>
      <c r="J302" s="58"/>
      <c r="K302" s="58"/>
      <c r="L302" s="41"/>
      <c r="M302" s="41"/>
      <c r="N302" s="41"/>
      <c r="O302" s="41"/>
    </row>
    <row r="303" spans="1:15" x14ac:dyDescent="0.2">
      <c r="A303" s="66" t="s">
        <v>176</v>
      </c>
      <c r="B303" s="66">
        <v>57</v>
      </c>
      <c r="C303" s="66">
        <v>59</v>
      </c>
      <c r="D303" s="61">
        <v>1.0349999999999999</v>
      </c>
      <c r="E303" s="40">
        <v>59</v>
      </c>
      <c r="F303" s="40">
        <v>59</v>
      </c>
      <c r="G303" s="61">
        <v>1</v>
      </c>
      <c r="H303" s="58"/>
      <c r="I303" s="58"/>
      <c r="J303" s="58"/>
      <c r="K303" s="58"/>
      <c r="L303" s="41"/>
      <c r="M303" s="41"/>
      <c r="N303" s="41"/>
      <c r="O303" s="41"/>
    </row>
    <row r="304" spans="1:15" x14ac:dyDescent="0.2">
      <c r="A304" s="66" t="s">
        <v>896</v>
      </c>
      <c r="B304" s="66">
        <v>56</v>
      </c>
      <c r="C304" s="66">
        <v>37</v>
      </c>
      <c r="D304" s="61">
        <v>0.66100000000000003</v>
      </c>
      <c r="E304" s="40">
        <v>104</v>
      </c>
      <c r="F304" s="40">
        <v>47</v>
      </c>
      <c r="G304" s="61">
        <v>0.45200000000000001</v>
      </c>
      <c r="H304" s="58"/>
      <c r="I304" s="58"/>
      <c r="J304" s="58"/>
      <c r="K304" s="58"/>
      <c r="L304" s="41"/>
      <c r="M304" s="41"/>
      <c r="N304" s="41"/>
      <c r="O304" s="41"/>
    </row>
    <row r="305" spans="1:15" x14ac:dyDescent="0.2">
      <c r="A305" s="66" t="s">
        <v>3957</v>
      </c>
      <c r="B305" s="66">
        <v>56</v>
      </c>
      <c r="C305" s="66">
        <v>56</v>
      </c>
      <c r="D305" s="61">
        <v>1</v>
      </c>
      <c r="E305" s="40">
        <v>56</v>
      </c>
      <c r="F305" s="40">
        <v>56</v>
      </c>
      <c r="G305" s="61">
        <v>1</v>
      </c>
      <c r="H305" s="58"/>
      <c r="I305" s="58"/>
      <c r="J305" s="58"/>
      <c r="K305" s="58"/>
      <c r="L305" s="41"/>
      <c r="M305" s="41"/>
      <c r="N305" s="41"/>
      <c r="O305" s="41"/>
    </row>
    <row r="306" spans="1:15" x14ac:dyDescent="0.2">
      <c r="A306" s="66" t="s">
        <v>271</v>
      </c>
      <c r="B306" s="66">
        <v>56</v>
      </c>
      <c r="C306" s="66">
        <v>32</v>
      </c>
      <c r="D306" s="61">
        <v>0.57099999999999995</v>
      </c>
      <c r="E306" s="40">
        <v>90</v>
      </c>
      <c r="F306" s="40">
        <v>53</v>
      </c>
      <c r="G306" s="61">
        <v>0.58899999999999997</v>
      </c>
      <c r="H306" s="58"/>
      <c r="I306" s="58"/>
      <c r="J306" s="58"/>
      <c r="K306" s="58"/>
      <c r="L306" s="41"/>
      <c r="M306" s="41"/>
      <c r="N306" s="41"/>
      <c r="O306" s="41"/>
    </row>
    <row r="307" spans="1:15" x14ac:dyDescent="0.2">
      <c r="A307" s="66" t="s">
        <v>262</v>
      </c>
      <c r="B307" s="66">
        <v>56</v>
      </c>
      <c r="C307" s="66">
        <v>22</v>
      </c>
      <c r="D307" s="61">
        <v>0.39300000000000002</v>
      </c>
      <c r="E307" s="40">
        <v>59</v>
      </c>
      <c r="F307" s="40">
        <v>22</v>
      </c>
      <c r="G307" s="61">
        <v>0.373</v>
      </c>
      <c r="H307" s="58"/>
      <c r="I307" s="58"/>
      <c r="J307" s="58"/>
      <c r="K307" s="58"/>
      <c r="L307" s="41"/>
      <c r="M307" s="41"/>
      <c r="N307" s="41"/>
      <c r="O307" s="41"/>
    </row>
    <row r="308" spans="1:15" x14ac:dyDescent="0.2">
      <c r="A308" s="66" t="s">
        <v>3958</v>
      </c>
      <c r="B308" s="66">
        <v>56</v>
      </c>
      <c r="C308" s="66">
        <v>63</v>
      </c>
      <c r="D308" s="61">
        <v>1.125</v>
      </c>
      <c r="E308" s="40">
        <v>56</v>
      </c>
      <c r="F308" s="40">
        <v>63</v>
      </c>
      <c r="G308" s="61">
        <v>1.125</v>
      </c>
      <c r="H308" s="58"/>
      <c r="I308" s="58"/>
      <c r="J308" s="58"/>
      <c r="K308" s="58"/>
      <c r="L308" s="41"/>
      <c r="M308" s="41"/>
      <c r="N308" s="41"/>
      <c r="O308" s="41"/>
    </row>
    <row r="309" spans="1:15" x14ac:dyDescent="0.2">
      <c r="A309" s="66" t="s">
        <v>548</v>
      </c>
      <c r="B309" s="66">
        <v>56</v>
      </c>
      <c r="C309" s="66">
        <v>53</v>
      </c>
      <c r="D309" s="61">
        <v>0.94599999999999995</v>
      </c>
      <c r="E309" s="40">
        <v>60</v>
      </c>
      <c r="F309" s="40">
        <v>53</v>
      </c>
      <c r="G309" s="61">
        <v>0.88300000000000001</v>
      </c>
      <c r="H309" s="58"/>
      <c r="I309" s="58"/>
      <c r="J309" s="58"/>
      <c r="K309" s="58"/>
      <c r="L309" s="41"/>
      <c r="M309" s="41"/>
      <c r="N309" s="41"/>
      <c r="O309" s="41"/>
    </row>
    <row r="310" spans="1:15" x14ac:dyDescent="0.2">
      <c r="A310" s="66" t="s">
        <v>3959</v>
      </c>
      <c r="B310" s="66">
        <v>56</v>
      </c>
      <c r="C310" s="66">
        <v>0</v>
      </c>
      <c r="D310" s="40" t="s">
        <v>3340</v>
      </c>
      <c r="E310" s="40">
        <v>76</v>
      </c>
      <c r="F310" s="40">
        <v>0</v>
      </c>
      <c r="G310" s="40" t="s">
        <v>3340</v>
      </c>
      <c r="H310" s="58"/>
      <c r="I310" s="58"/>
      <c r="J310" s="58"/>
      <c r="K310" s="58"/>
      <c r="L310" s="41"/>
      <c r="M310" s="41"/>
      <c r="N310" s="41"/>
      <c r="O310" s="41"/>
    </row>
    <row r="311" spans="1:15" x14ac:dyDescent="0.2">
      <c r="A311" s="66" t="s">
        <v>837</v>
      </c>
      <c r="B311" s="66">
        <v>56</v>
      </c>
      <c r="C311" s="66">
        <v>31</v>
      </c>
      <c r="D311" s="61">
        <v>0.55400000000000005</v>
      </c>
      <c r="E311" s="40">
        <v>76</v>
      </c>
      <c r="F311" s="40">
        <v>31</v>
      </c>
      <c r="G311" s="61">
        <v>0.40799999999999997</v>
      </c>
      <c r="H311" s="58"/>
      <c r="I311" s="58"/>
      <c r="J311" s="58"/>
      <c r="K311" s="58"/>
      <c r="L311" s="41"/>
      <c r="M311" s="41"/>
      <c r="N311" s="41"/>
      <c r="O311" s="41"/>
    </row>
    <row r="312" spans="1:15" x14ac:dyDescent="0.2">
      <c r="A312" s="66" t="s">
        <v>3262</v>
      </c>
      <c r="B312" s="66">
        <v>55</v>
      </c>
      <c r="C312" s="66">
        <v>19</v>
      </c>
      <c r="D312" s="61">
        <v>0.34499999999999997</v>
      </c>
      <c r="E312" s="40">
        <v>55</v>
      </c>
      <c r="F312" s="40">
        <v>19</v>
      </c>
      <c r="G312" s="61">
        <v>0.34499999999999997</v>
      </c>
      <c r="H312" s="58"/>
      <c r="I312" s="58"/>
      <c r="J312" s="58"/>
      <c r="K312" s="58"/>
      <c r="L312" s="41"/>
      <c r="M312" s="41"/>
      <c r="N312" s="41"/>
      <c r="O312" s="41"/>
    </row>
    <row r="313" spans="1:15" x14ac:dyDescent="0.2">
      <c r="A313" s="66" t="s">
        <v>407</v>
      </c>
      <c r="B313" s="66">
        <v>55</v>
      </c>
      <c r="C313" s="66">
        <v>36</v>
      </c>
      <c r="D313" s="61">
        <v>0.65500000000000003</v>
      </c>
      <c r="E313" s="40">
        <v>61</v>
      </c>
      <c r="F313" s="40">
        <v>36</v>
      </c>
      <c r="G313" s="61">
        <v>0.59</v>
      </c>
      <c r="H313" s="58"/>
      <c r="I313" s="58"/>
      <c r="J313" s="58"/>
      <c r="K313" s="58"/>
      <c r="L313" s="41"/>
      <c r="M313" s="41"/>
      <c r="N313" s="41"/>
      <c r="O313" s="41"/>
    </row>
    <row r="314" spans="1:15" x14ac:dyDescent="0.2">
      <c r="A314" s="66" t="s">
        <v>2401</v>
      </c>
      <c r="B314" s="66">
        <v>55</v>
      </c>
      <c r="C314" s="66">
        <v>4</v>
      </c>
      <c r="D314" s="61">
        <v>7.2999999999999995E-2</v>
      </c>
      <c r="E314" s="40">
        <v>117</v>
      </c>
      <c r="F314" s="40">
        <v>4</v>
      </c>
      <c r="G314" s="61">
        <v>3.4000000000000002E-2</v>
      </c>
      <c r="H314" s="58"/>
      <c r="I314" s="58"/>
      <c r="J314" s="58"/>
      <c r="K314" s="58"/>
      <c r="L314" s="41"/>
      <c r="M314" s="41"/>
      <c r="N314" s="41"/>
      <c r="O314" s="41"/>
    </row>
    <row r="315" spans="1:15" x14ac:dyDescent="0.2">
      <c r="A315" s="66" t="s">
        <v>1660</v>
      </c>
      <c r="B315" s="66">
        <v>55</v>
      </c>
      <c r="C315" s="66">
        <v>47</v>
      </c>
      <c r="D315" s="61">
        <v>0.85499999999999998</v>
      </c>
      <c r="E315" s="40">
        <v>55</v>
      </c>
      <c r="F315" s="40">
        <v>47</v>
      </c>
      <c r="G315" s="61">
        <v>0.85499999999999998</v>
      </c>
      <c r="H315" s="58"/>
      <c r="I315" s="58"/>
      <c r="J315" s="58"/>
      <c r="K315" s="58"/>
      <c r="L315" s="41"/>
      <c r="M315" s="41"/>
      <c r="N315" s="41"/>
      <c r="O315" s="41"/>
    </row>
    <row r="316" spans="1:15" x14ac:dyDescent="0.2">
      <c r="A316" s="66" t="s">
        <v>1621</v>
      </c>
      <c r="B316" s="66">
        <v>55</v>
      </c>
      <c r="C316" s="66">
        <v>33</v>
      </c>
      <c r="D316" s="61">
        <v>0.6</v>
      </c>
      <c r="E316" s="40">
        <v>57</v>
      </c>
      <c r="F316" s="40">
        <v>34</v>
      </c>
      <c r="G316" s="61">
        <v>0.59599999999999997</v>
      </c>
      <c r="H316" s="58"/>
      <c r="I316" s="58"/>
      <c r="J316" s="58"/>
      <c r="K316" s="58"/>
      <c r="L316" s="41"/>
      <c r="M316" s="41"/>
      <c r="N316" s="41"/>
      <c r="O316" s="41"/>
    </row>
    <row r="317" spans="1:15" x14ac:dyDescent="0.2">
      <c r="A317" s="66" t="s">
        <v>127</v>
      </c>
      <c r="B317" s="66">
        <v>55</v>
      </c>
      <c r="C317" s="66">
        <v>26</v>
      </c>
      <c r="D317" s="61">
        <v>0.47299999999999998</v>
      </c>
      <c r="E317" s="40">
        <v>55</v>
      </c>
      <c r="F317" s="40">
        <v>26</v>
      </c>
      <c r="G317" s="61">
        <v>0.47299999999999998</v>
      </c>
      <c r="H317" s="58"/>
      <c r="I317" s="58"/>
      <c r="J317" s="58"/>
      <c r="K317" s="58"/>
      <c r="L317" s="41"/>
      <c r="M317" s="41"/>
      <c r="N317" s="41"/>
      <c r="O317" s="41"/>
    </row>
    <row r="318" spans="1:15" x14ac:dyDescent="0.2">
      <c r="A318" s="66" t="s">
        <v>359</v>
      </c>
      <c r="B318" s="66">
        <v>55</v>
      </c>
      <c r="C318" s="66">
        <v>27</v>
      </c>
      <c r="D318" s="61">
        <v>0.49099999999999999</v>
      </c>
      <c r="E318" s="40">
        <v>89</v>
      </c>
      <c r="F318" s="40">
        <v>27</v>
      </c>
      <c r="G318" s="61">
        <v>0.30299999999999999</v>
      </c>
      <c r="H318" s="58"/>
      <c r="I318" s="58"/>
      <c r="J318" s="58"/>
      <c r="K318" s="58"/>
      <c r="L318" s="41"/>
      <c r="M318" s="41"/>
      <c r="N318" s="41"/>
      <c r="O318" s="41"/>
    </row>
    <row r="319" spans="1:15" x14ac:dyDescent="0.2">
      <c r="A319" s="66" t="s">
        <v>3346</v>
      </c>
      <c r="B319" s="66">
        <v>55</v>
      </c>
      <c r="C319" s="66">
        <v>0</v>
      </c>
      <c r="D319" s="40" t="s">
        <v>3340</v>
      </c>
      <c r="E319" s="40">
        <v>55</v>
      </c>
      <c r="F319" s="40">
        <v>0</v>
      </c>
      <c r="G319" s="40" t="s">
        <v>3340</v>
      </c>
      <c r="H319" s="58"/>
      <c r="I319" s="58"/>
      <c r="J319" s="58"/>
      <c r="K319" s="58"/>
      <c r="L319" s="41"/>
      <c r="M319" s="41"/>
      <c r="N319" s="41"/>
      <c r="O319" s="41"/>
    </row>
    <row r="320" spans="1:15" x14ac:dyDescent="0.2">
      <c r="A320" s="66" t="s">
        <v>531</v>
      </c>
      <c r="B320" s="66">
        <v>54</v>
      </c>
      <c r="C320" s="66">
        <v>42</v>
      </c>
      <c r="D320" s="61">
        <v>0.77800000000000002</v>
      </c>
      <c r="E320" s="40">
        <v>74</v>
      </c>
      <c r="F320" s="40">
        <v>54</v>
      </c>
      <c r="G320" s="61">
        <v>0.73</v>
      </c>
      <c r="H320" s="58"/>
      <c r="I320" s="58"/>
      <c r="J320" s="58"/>
      <c r="K320" s="58"/>
      <c r="L320" s="41"/>
      <c r="M320" s="41"/>
      <c r="N320" s="41"/>
      <c r="O320" s="41"/>
    </row>
    <row r="321" spans="1:15" x14ac:dyDescent="0.2">
      <c r="A321" s="66" t="s">
        <v>2811</v>
      </c>
      <c r="B321" s="66">
        <v>54</v>
      </c>
      <c r="C321" s="66">
        <v>15</v>
      </c>
      <c r="D321" s="61">
        <v>0.27800000000000002</v>
      </c>
      <c r="E321" s="40">
        <v>275</v>
      </c>
      <c r="F321" s="40">
        <v>15</v>
      </c>
      <c r="G321" s="61">
        <v>5.5E-2</v>
      </c>
      <c r="H321" s="58"/>
      <c r="I321" s="58"/>
      <c r="J321" s="58"/>
      <c r="K321" s="58"/>
      <c r="L321" s="41"/>
      <c r="M321" s="41"/>
      <c r="N321" s="41"/>
      <c r="O321" s="41"/>
    </row>
    <row r="322" spans="1:15" x14ac:dyDescent="0.2">
      <c r="A322" s="66" t="s">
        <v>546</v>
      </c>
      <c r="B322" s="66">
        <v>54</v>
      </c>
      <c r="C322" s="66">
        <v>19</v>
      </c>
      <c r="D322" s="61">
        <v>0.35199999999999998</v>
      </c>
      <c r="E322" s="40">
        <v>57</v>
      </c>
      <c r="F322" s="40">
        <v>19</v>
      </c>
      <c r="G322" s="61">
        <v>0.33300000000000002</v>
      </c>
      <c r="H322" s="58"/>
      <c r="I322" s="58"/>
      <c r="J322" s="58"/>
      <c r="K322" s="58"/>
      <c r="L322" s="41"/>
      <c r="M322" s="41"/>
      <c r="N322" s="41"/>
      <c r="O322" s="41"/>
    </row>
    <row r="323" spans="1:15" ht="25.5" x14ac:dyDescent="0.2">
      <c r="A323" s="66" t="s">
        <v>3960</v>
      </c>
      <c r="B323" s="66">
        <v>54</v>
      </c>
      <c r="C323" s="66">
        <v>3</v>
      </c>
      <c r="D323" s="61">
        <v>5.6000000000000001E-2</v>
      </c>
      <c r="E323" s="40">
        <v>54</v>
      </c>
      <c r="F323" s="40">
        <v>3</v>
      </c>
      <c r="G323" s="61">
        <v>5.6000000000000001E-2</v>
      </c>
      <c r="H323" s="58"/>
      <c r="I323" s="58"/>
      <c r="J323" s="58"/>
      <c r="K323" s="58"/>
      <c r="L323" s="41"/>
      <c r="M323" s="41"/>
      <c r="N323" s="41"/>
      <c r="O323" s="41"/>
    </row>
    <row r="324" spans="1:15" x14ac:dyDescent="0.2">
      <c r="A324" s="66" t="s">
        <v>706</v>
      </c>
      <c r="B324" s="66">
        <v>54</v>
      </c>
      <c r="C324" s="66">
        <v>26</v>
      </c>
      <c r="D324" s="61">
        <v>0.48099999999999998</v>
      </c>
      <c r="E324" s="40">
        <v>68</v>
      </c>
      <c r="F324" s="40">
        <v>26</v>
      </c>
      <c r="G324" s="61">
        <v>0.38200000000000001</v>
      </c>
      <c r="H324" s="58"/>
      <c r="I324" s="58"/>
      <c r="J324" s="58"/>
      <c r="K324" s="58"/>
      <c r="L324" s="41"/>
      <c r="M324" s="41"/>
      <c r="N324" s="41"/>
      <c r="O324" s="41"/>
    </row>
    <row r="325" spans="1:15" x14ac:dyDescent="0.2">
      <c r="A325" s="66" t="s">
        <v>3961</v>
      </c>
      <c r="B325" s="66">
        <v>54</v>
      </c>
      <c r="C325" s="66">
        <v>55</v>
      </c>
      <c r="D325" s="61">
        <v>1.0189999999999999</v>
      </c>
      <c r="E325" s="40">
        <v>77</v>
      </c>
      <c r="F325" s="40">
        <v>64</v>
      </c>
      <c r="G325" s="61">
        <v>0.83099999999999996</v>
      </c>
      <c r="H325" s="58"/>
      <c r="I325" s="58"/>
      <c r="J325" s="58"/>
      <c r="K325" s="58"/>
      <c r="L325" s="41"/>
      <c r="M325" s="41"/>
      <c r="N325" s="41"/>
      <c r="O325" s="41"/>
    </row>
    <row r="326" spans="1:15" x14ac:dyDescent="0.2">
      <c r="A326" s="66" t="s">
        <v>3962</v>
      </c>
      <c r="B326" s="66">
        <v>54</v>
      </c>
      <c r="C326" s="66">
        <v>4</v>
      </c>
      <c r="D326" s="61">
        <v>7.3999999999999996E-2</v>
      </c>
      <c r="E326" s="40">
        <v>54</v>
      </c>
      <c r="F326" s="40">
        <v>4</v>
      </c>
      <c r="G326" s="61">
        <v>7.3999999999999996E-2</v>
      </c>
      <c r="H326" s="58"/>
      <c r="I326" s="58"/>
      <c r="J326" s="58"/>
      <c r="K326" s="58"/>
      <c r="L326" s="41"/>
      <c r="M326" s="41"/>
      <c r="N326" s="41"/>
      <c r="O326" s="41"/>
    </row>
    <row r="327" spans="1:15" x14ac:dyDescent="0.2">
      <c r="A327" s="66" t="s">
        <v>256</v>
      </c>
      <c r="B327" s="66">
        <v>54</v>
      </c>
      <c r="C327" s="66">
        <v>15</v>
      </c>
      <c r="D327" s="61">
        <v>0.27800000000000002</v>
      </c>
      <c r="E327" s="40">
        <v>60</v>
      </c>
      <c r="F327" s="40">
        <v>15</v>
      </c>
      <c r="G327" s="61">
        <v>0.25</v>
      </c>
      <c r="H327" s="58"/>
      <c r="I327" s="58"/>
      <c r="J327" s="58"/>
      <c r="K327" s="58"/>
      <c r="L327" s="41"/>
      <c r="M327" s="41"/>
      <c r="N327" s="41"/>
      <c r="O327" s="41"/>
    </row>
    <row r="328" spans="1:15" x14ac:dyDescent="0.2">
      <c r="A328" s="66" t="s">
        <v>280</v>
      </c>
      <c r="B328" s="66">
        <v>53</v>
      </c>
      <c r="C328" s="66">
        <v>46</v>
      </c>
      <c r="D328" s="61">
        <v>0.86799999999999999</v>
      </c>
      <c r="E328" s="40">
        <v>284</v>
      </c>
      <c r="F328" s="40">
        <v>46</v>
      </c>
      <c r="G328" s="61">
        <v>0.16200000000000001</v>
      </c>
      <c r="H328" s="58"/>
      <c r="I328" s="58"/>
      <c r="J328" s="58"/>
      <c r="K328" s="58"/>
      <c r="L328" s="41"/>
      <c r="M328" s="41"/>
      <c r="N328" s="41"/>
      <c r="O328" s="41"/>
    </row>
    <row r="329" spans="1:15" x14ac:dyDescent="0.2">
      <c r="A329" s="66" t="s">
        <v>194</v>
      </c>
      <c r="B329" s="66">
        <v>53</v>
      </c>
      <c r="C329" s="66">
        <v>25</v>
      </c>
      <c r="D329" s="61">
        <v>0.47199999999999998</v>
      </c>
      <c r="E329" s="40">
        <v>53</v>
      </c>
      <c r="F329" s="40">
        <v>25</v>
      </c>
      <c r="G329" s="61">
        <v>0.47199999999999998</v>
      </c>
      <c r="H329" s="58"/>
      <c r="I329" s="58"/>
      <c r="J329" s="58"/>
      <c r="K329" s="58"/>
      <c r="L329" s="41"/>
      <c r="M329" s="41"/>
      <c r="N329" s="41"/>
      <c r="O329" s="41"/>
    </row>
    <row r="330" spans="1:15" x14ac:dyDescent="0.2">
      <c r="A330" s="66" t="s">
        <v>195</v>
      </c>
      <c r="B330" s="66">
        <v>53</v>
      </c>
      <c r="C330" s="66">
        <v>67</v>
      </c>
      <c r="D330" s="61">
        <v>1.264</v>
      </c>
      <c r="E330" s="40">
        <v>65</v>
      </c>
      <c r="F330" s="40">
        <v>79</v>
      </c>
      <c r="G330" s="61">
        <v>1.2150000000000001</v>
      </c>
      <c r="H330" s="58"/>
      <c r="I330" s="58"/>
      <c r="J330" s="58"/>
      <c r="K330" s="58"/>
      <c r="L330" s="41"/>
      <c r="M330" s="41"/>
      <c r="N330" s="41"/>
      <c r="O330" s="41"/>
    </row>
    <row r="331" spans="1:15" x14ac:dyDescent="0.2">
      <c r="A331" s="66" t="s">
        <v>746</v>
      </c>
      <c r="B331" s="66">
        <v>53</v>
      </c>
      <c r="C331" s="66">
        <v>9</v>
      </c>
      <c r="D331" s="61">
        <v>0.17</v>
      </c>
      <c r="E331" s="40">
        <v>153</v>
      </c>
      <c r="F331" s="40">
        <v>9</v>
      </c>
      <c r="G331" s="61">
        <v>5.8999999999999997E-2</v>
      </c>
      <c r="H331" s="58"/>
      <c r="I331" s="58"/>
      <c r="J331" s="58"/>
      <c r="K331" s="58"/>
      <c r="L331" s="41"/>
      <c r="M331" s="41"/>
      <c r="N331" s="41"/>
      <c r="O331" s="41"/>
    </row>
    <row r="332" spans="1:15" x14ac:dyDescent="0.2">
      <c r="A332" s="66" t="s">
        <v>1395</v>
      </c>
      <c r="B332" s="66">
        <v>53</v>
      </c>
      <c r="C332" s="66">
        <v>11</v>
      </c>
      <c r="D332" s="61">
        <v>0.20799999999999999</v>
      </c>
      <c r="E332" s="40">
        <v>53</v>
      </c>
      <c r="F332" s="40">
        <v>11</v>
      </c>
      <c r="G332" s="61">
        <v>0.20799999999999999</v>
      </c>
      <c r="H332" s="58"/>
      <c r="I332" s="58"/>
      <c r="J332" s="58"/>
      <c r="K332" s="58"/>
      <c r="L332" s="41"/>
      <c r="M332" s="41"/>
      <c r="N332" s="41"/>
      <c r="O332" s="41"/>
    </row>
    <row r="333" spans="1:15" x14ac:dyDescent="0.2">
      <c r="A333" s="66" t="s">
        <v>354</v>
      </c>
      <c r="B333" s="66">
        <v>53</v>
      </c>
      <c r="C333" s="66">
        <v>11</v>
      </c>
      <c r="D333" s="61">
        <v>0.20799999999999999</v>
      </c>
      <c r="E333" s="40">
        <v>113</v>
      </c>
      <c r="F333" s="40">
        <v>11</v>
      </c>
      <c r="G333" s="61">
        <v>9.7000000000000003E-2</v>
      </c>
      <c r="H333" s="58"/>
      <c r="I333" s="58"/>
      <c r="J333" s="58"/>
      <c r="K333" s="58"/>
      <c r="L333" s="41"/>
      <c r="M333" s="41"/>
      <c r="N333" s="41"/>
      <c r="O333" s="41"/>
    </row>
    <row r="334" spans="1:15" x14ac:dyDescent="0.2">
      <c r="A334" s="66" t="s">
        <v>305</v>
      </c>
      <c r="B334" s="66">
        <v>53</v>
      </c>
      <c r="C334" s="66">
        <v>47</v>
      </c>
      <c r="D334" s="61">
        <v>0.88700000000000001</v>
      </c>
      <c r="E334" s="40">
        <v>54</v>
      </c>
      <c r="F334" s="40">
        <v>47</v>
      </c>
      <c r="G334" s="61">
        <v>0.87</v>
      </c>
      <c r="H334" s="58"/>
      <c r="I334" s="58"/>
      <c r="J334" s="58"/>
      <c r="K334" s="58"/>
      <c r="L334" s="41"/>
      <c r="M334" s="41"/>
      <c r="N334" s="41"/>
      <c r="O334" s="41"/>
    </row>
    <row r="335" spans="1:15" x14ac:dyDescent="0.2">
      <c r="A335" s="66" t="s">
        <v>3615</v>
      </c>
      <c r="B335" s="66">
        <v>53</v>
      </c>
      <c r="C335" s="66">
        <v>35</v>
      </c>
      <c r="D335" s="61">
        <v>0.66</v>
      </c>
      <c r="E335" s="40">
        <v>53</v>
      </c>
      <c r="F335" s="40">
        <v>35</v>
      </c>
      <c r="G335" s="61">
        <v>0.66</v>
      </c>
      <c r="H335" s="58"/>
      <c r="I335" s="58"/>
      <c r="J335" s="58"/>
      <c r="K335" s="58"/>
      <c r="L335" s="41"/>
      <c r="M335" s="41"/>
      <c r="N335" s="41"/>
      <c r="O335" s="41"/>
    </row>
    <row r="336" spans="1:15" x14ac:dyDescent="0.2">
      <c r="A336" s="66" t="s">
        <v>717</v>
      </c>
      <c r="B336" s="66">
        <v>53</v>
      </c>
      <c r="C336" s="66">
        <v>4</v>
      </c>
      <c r="D336" s="61">
        <v>7.4999999999999997E-2</v>
      </c>
      <c r="E336" s="40">
        <v>53</v>
      </c>
      <c r="F336" s="40">
        <v>4</v>
      </c>
      <c r="G336" s="61">
        <v>7.4999999999999997E-2</v>
      </c>
      <c r="H336" s="58"/>
      <c r="I336" s="58"/>
      <c r="J336" s="58"/>
      <c r="K336" s="58"/>
      <c r="L336" s="41"/>
      <c r="M336" s="41"/>
      <c r="N336" s="41"/>
      <c r="O336" s="41"/>
    </row>
    <row r="337" spans="1:15" x14ac:dyDescent="0.2">
      <c r="A337" s="66" t="s">
        <v>430</v>
      </c>
      <c r="B337" s="66">
        <v>53</v>
      </c>
      <c r="C337" s="66">
        <v>20</v>
      </c>
      <c r="D337" s="61">
        <v>0.377</v>
      </c>
      <c r="E337" s="40">
        <v>203</v>
      </c>
      <c r="F337" s="40">
        <v>20</v>
      </c>
      <c r="G337" s="61">
        <v>9.9000000000000005E-2</v>
      </c>
      <c r="H337" s="58"/>
      <c r="I337" s="58"/>
      <c r="J337" s="58"/>
      <c r="K337" s="58"/>
      <c r="L337" s="41"/>
      <c r="M337" s="41"/>
      <c r="N337" s="41"/>
      <c r="O337" s="41"/>
    </row>
    <row r="338" spans="1:15" x14ac:dyDescent="0.2">
      <c r="A338" s="66" t="s">
        <v>188</v>
      </c>
      <c r="B338" s="66">
        <v>52</v>
      </c>
      <c r="C338" s="66">
        <v>36</v>
      </c>
      <c r="D338" s="61">
        <v>0.69199999999999995</v>
      </c>
      <c r="E338" s="40">
        <v>64</v>
      </c>
      <c r="F338" s="40">
        <v>36</v>
      </c>
      <c r="G338" s="61">
        <v>0.56200000000000006</v>
      </c>
      <c r="H338" s="58"/>
      <c r="I338" s="58"/>
      <c r="J338" s="58"/>
      <c r="K338" s="58"/>
      <c r="L338" s="41"/>
      <c r="M338" s="41"/>
      <c r="N338" s="41"/>
      <c r="O338" s="41"/>
    </row>
    <row r="339" spans="1:15" x14ac:dyDescent="0.2">
      <c r="A339" s="66" t="s">
        <v>3963</v>
      </c>
      <c r="B339" s="66">
        <v>52</v>
      </c>
      <c r="C339" s="66">
        <v>35</v>
      </c>
      <c r="D339" s="61">
        <v>0.67300000000000004</v>
      </c>
      <c r="E339" s="40">
        <v>57</v>
      </c>
      <c r="F339" s="40">
        <v>38</v>
      </c>
      <c r="G339" s="61">
        <v>0.66700000000000004</v>
      </c>
      <c r="H339" s="58"/>
      <c r="I339" s="58"/>
      <c r="J339" s="58"/>
      <c r="K339" s="58"/>
      <c r="L339" s="41"/>
      <c r="M339" s="41"/>
      <c r="N339" s="41"/>
      <c r="O339" s="41"/>
    </row>
    <row r="340" spans="1:15" x14ac:dyDescent="0.2">
      <c r="A340" s="66" t="s">
        <v>120</v>
      </c>
      <c r="B340" s="66">
        <v>52</v>
      </c>
      <c r="C340" s="66">
        <v>38</v>
      </c>
      <c r="D340" s="61">
        <v>0.73099999999999998</v>
      </c>
      <c r="E340" s="40">
        <v>59</v>
      </c>
      <c r="F340" s="40">
        <v>45</v>
      </c>
      <c r="G340" s="61">
        <v>0.76300000000000001</v>
      </c>
      <c r="H340" s="58"/>
      <c r="I340" s="58"/>
      <c r="J340" s="58"/>
      <c r="K340" s="58"/>
      <c r="L340" s="41"/>
      <c r="M340" s="41"/>
      <c r="N340" s="41"/>
      <c r="O340" s="41"/>
    </row>
    <row r="341" spans="1:15" x14ac:dyDescent="0.2">
      <c r="A341" s="66" t="s">
        <v>3388</v>
      </c>
      <c r="B341" s="66">
        <v>52</v>
      </c>
      <c r="C341" s="66">
        <v>49</v>
      </c>
      <c r="D341" s="61">
        <v>0.94199999999999995</v>
      </c>
      <c r="E341" s="40">
        <v>52</v>
      </c>
      <c r="F341" s="40">
        <v>49</v>
      </c>
      <c r="G341" s="61">
        <v>0.94199999999999995</v>
      </c>
      <c r="H341" s="58"/>
      <c r="I341" s="58"/>
      <c r="J341" s="58"/>
      <c r="K341" s="58"/>
      <c r="L341" s="41"/>
      <c r="M341" s="41"/>
      <c r="N341" s="41"/>
      <c r="O341" s="41"/>
    </row>
    <row r="342" spans="1:15" x14ac:dyDescent="0.2">
      <c r="A342" s="66" t="s">
        <v>1801</v>
      </c>
      <c r="B342" s="66">
        <v>52</v>
      </c>
      <c r="C342" s="66">
        <v>16</v>
      </c>
      <c r="D342" s="61">
        <v>0.308</v>
      </c>
      <c r="E342" s="40">
        <v>55</v>
      </c>
      <c r="F342" s="40">
        <v>16</v>
      </c>
      <c r="G342" s="61">
        <v>0.29099999999999998</v>
      </c>
      <c r="H342" s="58"/>
      <c r="I342" s="58"/>
      <c r="J342" s="58"/>
      <c r="K342" s="58"/>
      <c r="L342" s="41"/>
      <c r="M342" s="41"/>
      <c r="N342" s="41"/>
      <c r="O342" s="41"/>
    </row>
    <row r="343" spans="1:15" x14ac:dyDescent="0.2">
      <c r="A343" s="66" t="s">
        <v>517</v>
      </c>
      <c r="B343" s="66">
        <v>52</v>
      </c>
      <c r="C343" s="66">
        <v>27</v>
      </c>
      <c r="D343" s="61">
        <v>0.51900000000000002</v>
      </c>
      <c r="E343" s="40">
        <v>93</v>
      </c>
      <c r="F343" s="40">
        <v>27</v>
      </c>
      <c r="G343" s="61">
        <v>0.28999999999999998</v>
      </c>
      <c r="H343" s="58"/>
      <c r="I343" s="58"/>
      <c r="J343" s="58"/>
      <c r="K343" s="58"/>
      <c r="L343" s="41"/>
      <c r="M343" s="41"/>
      <c r="N343" s="41"/>
      <c r="O343" s="41"/>
    </row>
    <row r="344" spans="1:15" x14ac:dyDescent="0.2">
      <c r="A344" s="66" t="s">
        <v>363</v>
      </c>
      <c r="B344" s="66">
        <v>52</v>
      </c>
      <c r="C344" s="66">
        <v>39</v>
      </c>
      <c r="D344" s="61">
        <v>0.75</v>
      </c>
      <c r="E344" s="40">
        <v>59</v>
      </c>
      <c r="F344" s="40">
        <v>44</v>
      </c>
      <c r="G344" s="61">
        <v>0.746</v>
      </c>
      <c r="H344" s="58"/>
      <c r="I344" s="58"/>
      <c r="J344" s="58"/>
      <c r="K344" s="58"/>
      <c r="L344" s="41"/>
      <c r="M344" s="41"/>
      <c r="N344" s="41"/>
      <c r="O344" s="41"/>
    </row>
    <row r="345" spans="1:15" x14ac:dyDescent="0.2">
      <c r="A345" s="66" t="s">
        <v>3964</v>
      </c>
      <c r="B345" s="66">
        <v>51</v>
      </c>
      <c r="C345" s="66">
        <v>0</v>
      </c>
      <c r="D345" s="40" t="s">
        <v>3340</v>
      </c>
      <c r="E345" s="40">
        <v>52</v>
      </c>
      <c r="F345" s="40">
        <v>0</v>
      </c>
      <c r="G345" s="40" t="s">
        <v>3340</v>
      </c>
      <c r="H345" s="58"/>
      <c r="I345" s="58"/>
      <c r="J345" s="58"/>
      <c r="K345" s="58"/>
      <c r="L345" s="41"/>
      <c r="M345" s="41"/>
      <c r="N345" s="41"/>
      <c r="O345" s="41"/>
    </row>
    <row r="346" spans="1:15" x14ac:dyDescent="0.2">
      <c r="A346" s="66" t="s">
        <v>570</v>
      </c>
      <c r="B346" s="66">
        <v>51</v>
      </c>
      <c r="C346" s="66">
        <v>11</v>
      </c>
      <c r="D346" s="61">
        <v>0.216</v>
      </c>
      <c r="E346" s="40">
        <v>109</v>
      </c>
      <c r="F346" s="40">
        <v>11</v>
      </c>
      <c r="G346" s="61">
        <v>0.10100000000000001</v>
      </c>
      <c r="H346" s="58"/>
      <c r="I346" s="58"/>
      <c r="J346" s="58"/>
      <c r="K346" s="58"/>
      <c r="L346" s="41"/>
      <c r="M346" s="41"/>
      <c r="N346" s="41"/>
      <c r="O346" s="41"/>
    </row>
    <row r="347" spans="1:15" x14ac:dyDescent="0.2">
      <c r="A347" s="66" t="s">
        <v>3721</v>
      </c>
      <c r="B347" s="66">
        <v>51</v>
      </c>
      <c r="C347" s="66">
        <v>49</v>
      </c>
      <c r="D347" s="61">
        <v>0.96099999999999997</v>
      </c>
      <c r="E347" s="40">
        <v>53</v>
      </c>
      <c r="F347" s="40">
        <v>53</v>
      </c>
      <c r="G347" s="61">
        <v>1</v>
      </c>
      <c r="H347" s="58"/>
      <c r="I347" s="58"/>
      <c r="J347" s="58"/>
      <c r="K347" s="58"/>
      <c r="L347" s="41"/>
      <c r="M347" s="41"/>
      <c r="N347" s="41"/>
      <c r="O347" s="41"/>
    </row>
    <row r="348" spans="1:15" x14ac:dyDescent="0.2">
      <c r="A348" s="66" t="s">
        <v>1435</v>
      </c>
      <c r="B348" s="66">
        <v>51</v>
      </c>
      <c r="C348" s="66">
        <v>21</v>
      </c>
      <c r="D348" s="61">
        <v>0.41199999999999998</v>
      </c>
      <c r="E348" s="40">
        <v>58</v>
      </c>
      <c r="F348" s="40">
        <v>22</v>
      </c>
      <c r="G348" s="61">
        <v>0.379</v>
      </c>
      <c r="H348" s="58"/>
      <c r="I348" s="58"/>
      <c r="J348" s="58"/>
      <c r="K348" s="58"/>
      <c r="L348" s="41"/>
      <c r="M348" s="41"/>
      <c r="N348" s="41"/>
      <c r="O348" s="41"/>
    </row>
    <row r="349" spans="1:15" x14ac:dyDescent="0.2">
      <c r="A349" s="66" t="s">
        <v>534</v>
      </c>
      <c r="B349" s="66">
        <v>51</v>
      </c>
      <c r="C349" s="66">
        <v>11</v>
      </c>
      <c r="D349" s="61">
        <v>0.216</v>
      </c>
      <c r="E349" s="40">
        <v>60</v>
      </c>
      <c r="F349" s="40">
        <v>14</v>
      </c>
      <c r="G349" s="61">
        <v>0.23300000000000001</v>
      </c>
      <c r="H349" s="58"/>
      <c r="I349" s="58"/>
      <c r="J349" s="58"/>
      <c r="K349" s="58"/>
      <c r="L349" s="41"/>
      <c r="M349" s="41"/>
      <c r="N349" s="41"/>
      <c r="O349" s="41"/>
    </row>
    <row r="350" spans="1:15" x14ac:dyDescent="0.2">
      <c r="A350" s="66" t="s">
        <v>228</v>
      </c>
      <c r="B350" s="66">
        <v>51</v>
      </c>
      <c r="C350" s="66">
        <v>53</v>
      </c>
      <c r="D350" s="61">
        <v>1.0389999999999999</v>
      </c>
      <c r="E350" s="40">
        <v>55</v>
      </c>
      <c r="F350" s="40">
        <v>55</v>
      </c>
      <c r="G350" s="61">
        <v>1</v>
      </c>
      <c r="H350" s="58"/>
      <c r="I350" s="58"/>
      <c r="J350" s="58"/>
      <c r="K350" s="58"/>
      <c r="L350" s="41"/>
      <c r="M350" s="41"/>
      <c r="N350" s="41"/>
      <c r="O350" s="41"/>
    </row>
    <row r="351" spans="1:15" x14ac:dyDescent="0.2">
      <c r="A351" s="66" t="s">
        <v>3965</v>
      </c>
      <c r="B351" s="66">
        <v>51</v>
      </c>
      <c r="C351" s="66">
        <v>45</v>
      </c>
      <c r="D351" s="61">
        <v>0.88200000000000001</v>
      </c>
      <c r="E351" s="40">
        <v>51</v>
      </c>
      <c r="F351" s="40">
        <v>45</v>
      </c>
      <c r="G351" s="61">
        <v>0.88200000000000001</v>
      </c>
      <c r="H351" s="58"/>
      <c r="I351" s="58"/>
      <c r="J351" s="58"/>
      <c r="K351" s="58"/>
      <c r="L351" s="41"/>
      <c r="M351" s="41"/>
      <c r="N351" s="41"/>
      <c r="O351" s="41"/>
    </row>
    <row r="352" spans="1:15" x14ac:dyDescent="0.2">
      <c r="A352" s="66" t="s">
        <v>754</v>
      </c>
      <c r="B352" s="66">
        <v>50</v>
      </c>
      <c r="C352" s="66">
        <v>30</v>
      </c>
      <c r="D352" s="61">
        <v>0.6</v>
      </c>
      <c r="E352" s="40">
        <v>73</v>
      </c>
      <c r="F352" s="40">
        <v>32</v>
      </c>
      <c r="G352" s="61">
        <v>0.438</v>
      </c>
      <c r="H352" s="58"/>
      <c r="I352" s="58"/>
      <c r="J352" s="58"/>
      <c r="K352" s="58"/>
      <c r="L352" s="41"/>
      <c r="M352" s="41"/>
      <c r="N352" s="41"/>
      <c r="O352" s="41"/>
    </row>
    <row r="353" spans="1:15" x14ac:dyDescent="0.2">
      <c r="A353" s="66" t="s">
        <v>3611</v>
      </c>
      <c r="B353" s="66">
        <v>50</v>
      </c>
      <c r="C353" s="66">
        <v>0</v>
      </c>
      <c r="D353" s="40" t="s">
        <v>3340</v>
      </c>
      <c r="E353" s="40">
        <v>77</v>
      </c>
      <c r="F353" s="40">
        <v>0</v>
      </c>
      <c r="G353" s="40" t="s">
        <v>3340</v>
      </c>
      <c r="H353" s="58"/>
      <c r="I353" s="58"/>
      <c r="J353" s="58"/>
      <c r="K353" s="58"/>
      <c r="L353" s="41"/>
      <c r="M353" s="41"/>
      <c r="N353" s="41"/>
      <c r="O353" s="41"/>
    </row>
    <row r="354" spans="1:15" x14ac:dyDescent="0.2">
      <c r="A354" s="66" t="s">
        <v>455</v>
      </c>
      <c r="B354" s="66">
        <v>50</v>
      </c>
      <c r="C354" s="66">
        <v>20</v>
      </c>
      <c r="D354" s="61">
        <v>0.4</v>
      </c>
      <c r="E354" s="40">
        <v>50</v>
      </c>
      <c r="F354" s="40">
        <v>20</v>
      </c>
      <c r="G354" s="61">
        <v>0.4</v>
      </c>
      <c r="H354" s="58"/>
      <c r="I354" s="58"/>
      <c r="J354" s="58"/>
      <c r="K354" s="58"/>
      <c r="L354" s="41"/>
      <c r="M354" s="41"/>
      <c r="N354" s="41"/>
      <c r="O354" s="41"/>
    </row>
    <row r="355" spans="1:15" x14ac:dyDescent="0.2">
      <c r="A355" s="66" t="s">
        <v>323</v>
      </c>
      <c r="B355" s="66">
        <v>50</v>
      </c>
      <c r="C355" s="66">
        <v>69</v>
      </c>
      <c r="D355" s="61">
        <v>1.38</v>
      </c>
      <c r="E355" s="40">
        <v>53</v>
      </c>
      <c r="F355" s="40">
        <v>77</v>
      </c>
      <c r="G355" s="61">
        <v>1.4530000000000001</v>
      </c>
      <c r="H355" s="58"/>
      <c r="I355" s="58"/>
      <c r="J355" s="58"/>
      <c r="K355" s="58"/>
      <c r="L355" s="41"/>
      <c r="M355" s="41"/>
      <c r="N355" s="41"/>
      <c r="O355" s="41"/>
    </row>
    <row r="356" spans="1:15" x14ac:dyDescent="0.2">
      <c r="A356" s="66" t="s">
        <v>487</v>
      </c>
      <c r="B356" s="66">
        <v>49</v>
      </c>
      <c r="C356" s="66">
        <v>51</v>
      </c>
      <c r="D356" s="61">
        <v>1.0409999999999999</v>
      </c>
      <c r="E356" s="40">
        <v>49</v>
      </c>
      <c r="F356" s="40">
        <v>51</v>
      </c>
      <c r="G356" s="61">
        <v>1.0409999999999999</v>
      </c>
      <c r="H356" s="58"/>
      <c r="I356" s="58"/>
      <c r="J356" s="58"/>
      <c r="K356" s="58"/>
      <c r="L356" s="41"/>
      <c r="M356" s="41"/>
      <c r="N356" s="41"/>
      <c r="O356" s="41"/>
    </row>
    <row r="357" spans="1:15" x14ac:dyDescent="0.2">
      <c r="A357" s="66" t="s">
        <v>3644</v>
      </c>
      <c r="B357" s="66">
        <v>49</v>
      </c>
      <c r="C357" s="66">
        <v>0</v>
      </c>
      <c r="D357" s="40" t="s">
        <v>3340</v>
      </c>
      <c r="E357" s="40">
        <v>115</v>
      </c>
      <c r="F357" s="40">
        <v>0</v>
      </c>
      <c r="G357" s="40" t="s">
        <v>3340</v>
      </c>
      <c r="H357" s="58"/>
      <c r="I357" s="58"/>
      <c r="J357" s="58"/>
      <c r="K357" s="58"/>
      <c r="L357" s="41"/>
      <c r="M357" s="41"/>
      <c r="N357" s="41"/>
      <c r="O357" s="41"/>
    </row>
    <row r="358" spans="1:15" x14ac:dyDescent="0.2">
      <c r="A358" s="66" t="s">
        <v>1126</v>
      </c>
      <c r="B358" s="66">
        <v>49</v>
      </c>
      <c r="C358" s="66">
        <v>3</v>
      </c>
      <c r="D358" s="61">
        <v>6.0999999999999999E-2</v>
      </c>
      <c r="E358" s="40">
        <v>50</v>
      </c>
      <c r="F358" s="40">
        <v>3</v>
      </c>
      <c r="G358" s="61">
        <v>0.06</v>
      </c>
      <c r="H358" s="58"/>
      <c r="I358" s="58"/>
      <c r="J358" s="58"/>
      <c r="K358" s="58"/>
      <c r="L358" s="41"/>
      <c r="M358" s="41"/>
      <c r="N358" s="41"/>
      <c r="O358" s="41"/>
    </row>
    <row r="359" spans="1:15" x14ac:dyDescent="0.2">
      <c r="A359" s="66" t="s">
        <v>3625</v>
      </c>
      <c r="B359" s="66">
        <v>49</v>
      </c>
      <c r="C359" s="66">
        <v>36</v>
      </c>
      <c r="D359" s="61">
        <v>0.73499999999999999</v>
      </c>
      <c r="E359" s="40">
        <v>50</v>
      </c>
      <c r="F359" s="40">
        <v>36</v>
      </c>
      <c r="G359" s="61">
        <v>0.72</v>
      </c>
      <c r="H359" s="58"/>
      <c r="I359" s="58"/>
      <c r="J359" s="58"/>
      <c r="K359" s="58"/>
      <c r="L359" s="41"/>
      <c r="M359" s="41"/>
      <c r="N359" s="41"/>
      <c r="O359" s="41"/>
    </row>
    <row r="360" spans="1:15" x14ac:dyDescent="0.2">
      <c r="A360" s="66" t="s">
        <v>91</v>
      </c>
      <c r="B360" s="66">
        <v>49</v>
      </c>
      <c r="C360" s="66">
        <v>23</v>
      </c>
      <c r="D360" s="61">
        <v>0.46899999999999997</v>
      </c>
      <c r="E360" s="40">
        <v>89</v>
      </c>
      <c r="F360" s="40">
        <v>23</v>
      </c>
      <c r="G360" s="61">
        <v>0.25800000000000001</v>
      </c>
      <c r="H360" s="58"/>
      <c r="I360" s="58"/>
      <c r="J360" s="58"/>
      <c r="K360" s="58"/>
      <c r="L360" s="41"/>
      <c r="M360" s="41"/>
      <c r="N360" s="41"/>
      <c r="O360" s="41"/>
    </row>
    <row r="361" spans="1:15" ht="25.5" x14ac:dyDescent="0.2">
      <c r="A361" s="66" t="s">
        <v>270</v>
      </c>
      <c r="B361" s="66">
        <v>49</v>
      </c>
      <c r="C361" s="66">
        <v>30</v>
      </c>
      <c r="D361" s="61">
        <v>0.61199999999999999</v>
      </c>
      <c r="E361" s="40">
        <v>54</v>
      </c>
      <c r="F361" s="40">
        <v>36</v>
      </c>
      <c r="G361" s="61">
        <v>0.66700000000000004</v>
      </c>
      <c r="H361" s="58"/>
      <c r="I361" s="58"/>
      <c r="J361" s="58"/>
      <c r="K361" s="58"/>
      <c r="L361" s="41"/>
      <c r="M361" s="41"/>
      <c r="N361" s="41"/>
      <c r="O361" s="41"/>
    </row>
    <row r="362" spans="1:15" x14ac:dyDescent="0.2">
      <c r="A362" s="66" t="s">
        <v>113</v>
      </c>
      <c r="B362" s="66">
        <v>49</v>
      </c>
      <c r="C362" s="66">
        <v>27</v>
      </c>
      <c r="D362" s="61">
        <v>0.55100000000000005</v>
      </c>
      <c r="E362" s="40">
        <v>67</v>
      </c>
      <c r="F362" s="40">
        <v>27</v>
      </c>
      <c r="G362" s="61">
        <v>0.40300000000000002</v>
      </c>
      <c r="H362" s="58"/>
      <c r="I362" s="58"/>
      <c r="J362" s="58"/>
      <c r="K362" s="58"/>
      <c r="L362" s="41"/>
      <c r="M362" s="41"/>
      <c r="N362" s="41"/>
      <c r="O362" s="41"/>
    </row>
    <row r="363" spans="1:15" x14ac:dyDescent="0.2">
      <c r="A363" s="66" t="s">
        <v>519</v>
      </c>
      <c r="B363" s="66">
        <v>49</v>
      </c>
      <c r="C363" s="66">
        <v>24</v>
      </c>
      <c r="D363" s="61">
        <v>0.49</v>
      </c>
      <c r="E363" s="40">
        <v>58</v>
      </c>
      <c r="F363" s="40">
        <v>31</v>
      </c>
      <c r="G363" s="61">
        <v>0.53400000000000003</v>
      </c>
      <c r="H363" s="58"/>
      <c r="I363" s="58"/>
      <c r="J363" s="58"/>
      <c r="K363" s="58"/>
      <c r="L363" s="41"/>
      <c r="M363" s="41"/>
      <c r="N363" s="41"/>
      <c r="O363" s="41"/>
    </row>
    <row r="364" spans="1:15" x14ac:dyDescent="0.2">
      <c r="A364" s="66" t="s">
        <v>3816</v>
      </c>
      <c r="B364" s="66">
        <v>49</v>
      </c>
      <c r="C364" s="66">
        <v>17</v>
      </c>
      <c r="D364" s="61">
        <v>0.34699999999999998</v>
      </c>
      <c r="E364" s="40">
        <v>51</v>
      </c>
      <c r="F364" s="40">
        <v>21</v>
      </c>
      <c r="G364" s="61">
        <v>0.41199999999999998</v>
      </c>
      <c r="H364" s="58"/>
      <c r="I364" s="58"/>
      <c r="J364" s="58"/>
      <c r="K364" s="58"/>
      <c r="L364" s="41"/>
      <c r="M364" s="41"/>
      <c r="N364" s="41"/>
      <c r="O364" s="41"/>
    </row>
    <row r="365" spans="1:15" x14ac:dyDescent="0.2">
      <c r="A365" s="66" t="s">
        <v>265</v>
      </c>
      <c r="B365" s="66">
        <v>48</v>
      </c>
      <c r="C365" s="66">
        <v>9</v>
      </c>
      <c r="D365" s="61">
        <v>0.188</v>
      </c>
      <c r="E365" s="40">
        <v>71</v>
      </c>
      <c r="F365" s="40">
        <v>12</v>
      </c>
      <c r="G365" s="61">
        <v>0.16900000000000001</v>
      </c>
      <c r="H365" s="58"/>
      <c r="I365" s="58"/>
      <c r="J365" s="58"/>
      <c r="K365" s="58"/>
      <c r="L365" s="41"/>
      <c r="M365" s="41"/>
      <c r="N365" s="41"/>
      <c r="O365" s="41"/>
    </row>
    <row r="366" spans="1:15" x14ac:dyDescent="0.2">
      <c r="A366" s="66" t="s">
        <v>403</v>
      </c>
      <c r="B366" s="66">
        <v>48</v>
      </c>
      <c r="C366" s="66">
        <v>42</v>
      </c>
      <c r="D366" s="61">
        <v>0.875</v>
      </c>
      <c r="E366" s="40">
        <v>92</v>
      </c>
      <c r="F366" s="40">
        <v>42</v>
      </c>
      <c r="G366" s="61">
        <v>0.45700000000000002</v>
      </c>
      <c r="H366" s="58"/>
      <c r="I366" s="58"/>
      <c r="J366" s="58"/>
      <c r="K366" s="58"/>
      <c r="L366" s="41"/>
      <c r="M366" s="41"/>
      <c r="N366" s="41"/>
      <c r="O366" s="41"/>
    </row>
    <row r="367" spans="1:15" x14ac:dyDescent="0.2">
      <c r="A367" s="66" t="s">
        <v>1950</v>
      </c>
      <c r="B367" s="66">
        <v>48</v>
      </c>
      <c r="C367" s="66">
        <v>26</v>
      </c>
      <c r="D367" s="61">
        <v>0.54200000000000004</v>
      </c>
      <c r="E367" s="40">
        <v>48</v>
      </c>
      <c r="F367" s="40">
        <v>26</v>
      </c>
      <c r="G367" s="61">
        <v>0.54200000000000004</v>
      </c>
      <c r="H367" s="58"/>
      <c r="I367" s="58"/>
      <c r="J367" s="58"/>
      <c r="K367" s="58"/>
      <c r="L367" s="41"/>
      <c r="M367" s="41"/>
      <c r="N367" s="41"/>
      <c r="O367" s="41"/>
    </row>
    <row r="368" spans="1:15" x14ac:dyDescent="0.2">
      <c r="A368" s="66" t="s">
        <v>450</v>
      </c>
      <c r="B368" s="66">
        <v>48</v>
      </c>
      <c r="C368" s="66">
        <v>6</v>
      </c>
      <c r="D368" s="61">
        <v>0.125</v>
      </c>
      <c r="E368" s="40">
        <v>49</v>
      </c>
      <c r="F368" s="40">
        <v>6</v>
      </c>
      <c r="G368" s="61">
        <v>0.122</v>
      </c>
      <c r="H368" s="58"/>
      <c r="I368" s="58"/>
      <c r="J368" s="58"/>
      <c r="K368" s="58"/>
      <c r="L368" s="41"/>
      <c r="M368" s="41"/>
      <c r="N368" s="41"/>
      <c r="O368" s="41"/>
    </row>
    <row r="369" spans="1:15" x14ac:dyDescent="0.2">
      <c r="A369" s="66" t="s">
        <v>2036</v>
      </c>
      <c r="B369" s="66">
        <v>48</v>
      </c>
      <c r="C369" s="66">
        <v>6</v>
      </c>
      <c r="D369" s="61">
        <v>0.125</v>
      </c>
      <c r="E369" s="40">
        <v>67</v>
      </c>
      <c r="F369" s="40">
        <v>6</v>
      </c>
      <c r="G369" s="61">
        <v>0.09</v>
      </c>
      <c r="H369" s="58"/>
      <c r="I369" s="58"/>
      <c r="J369" s="58"/>
      <c r="K369" s="58"/>
      <c r="L369" s="41"/>
      <c r="M369" s="41"/>
      <c r="N369" s="41"/>
      <c r="O369" s="41"/>
    </row>
    <row r="370" spans="1:15" x14ac:dyDescent="0.2">
      <c r="A370" s="66" t="s">
        <v>513</v>
      </c>
      <c r="B370" s="66">
        <v>48</v>
      </c>
      <c r="C370" s="66">
        <v>24</v>
      </c>
      <c r="D370" s="61">
        <v>0.5</v>
      </c>
      <c r="E370" s="40">
        <v>68</v>
      </c>
      <c r="F370" s="40">
        <v>24</v>
      </c>
      <c r="G370" s="61">
        <v>0.35299999999999998</v>
      </c>
      <c r="H370" s="58"/>
      <c r="I370" s="58"/>
      <c r="J370" s="58"/>
      <c r="K370" s="58"/>
      <c r="L370" s="41"/>
      <c r="M370" s="41"/>
      <c r="N370" s="41"/>
      <c r="O370" s="41"/>
    </row>
    <row r="371" spans="1:15" x14ac:dyDescent="0.2">
      <c r="A371" s="66" t="s">
        <v>3966</v>
      </c>
      <c r="B371" s="66">
        <v>48</v>
      </c>
      <c r="C371" s="66">
        <v>22</v>
      </c>
      <c r="D371" s="61">
        <v>0.45800000000000002</v>
      </c>
      <c r="E371" s="40">
        <v>48</v>
      </c>
      <c r="F371" s="40">
        <v>22</v>
      </c>
      <c r="G371" s="61">
        <v>0.45800000000000002</v>
      </c>
      <c r="H371" s="58"/>
      <c r="I371" s="58"/>
      <c r="J371" s="58"/>
      <c r="K371" s="58"/>
      <c r="L371" s="41"/>
      <c r="M371" s="41"/>
      <c r="N371" s="41"/>
      <c r="O371" s="41"/>
    </row>
    <row r="372" spans="1:15" x14ac:dyDescent="0.2">
      <c r="A372" s="66" t="s">
        <v>605</v>
      </c>
      <c r="B372" s="66">
        <v>48</v>
      </c>
      <c r="C372" s="66">
        <v>45</v>
      </c>
      <c r="D372" s="61">
        <v>0.93799999999999994</v>
      </c>
      <c r="E372" s="40">
        <v>48</v>
      </c>
      <c r="F372" s="40">
        <v>45</v>
      </c>
      <c r="G372" s="61">
        <v>0.93799999999999994</v>
      </c>
      <c r="H372" s="58"/>
      <c r="I372" s="58"/>
      <c r="J372" s="58"/>
      <c r="K372" s="58"/>
      <c r="L372" s="41"/>
      <c r="M372" s="41"/>
      <c r="N372" s="41"/>
      <c r="O372" s="41"/>
    </row>
    <row r="373" spans="1:15" x14ac:dyDescent="0.2">
      <c r="A373" s="66" t="s">
        <v>747</v>
      </c>
      <c r="B373" s="66">
        <v>48</v>
      </c>
      <c r="C373" s="66">
        <v>9</v>
      </c>
      <c r="D373" s="61">
        <v>0.188</v>
      </c>
      <c r="E373" s="40">
        <v>49</v>
      </c>
      <c r="F373" s="40">
        <v>11</v>
      </c>
      <c r="G373" s="61">
        <v>0.224</v>
      </c>
      <c r="H373" s="58"/>
      <c r="I373" s="58"/>
      <c r="J373" s="58"/>
      <c r="K373" s="58"/>
      <c r="L373" s="41"/>
      <c r="M373" s="41"/>
      <c r="N373" s="41"/>
      <c r="O373" s="41"/>
    </row>
    <row r="374" spans="1:15" x14ac:dyDescent="0.2">
      <c r="A374" s="66" t="s">
        <v>510</v>
      </c>
      <c r="B374" s="66">
        <v>48</v>
      </c>
      <c r="C374" s="66">
        <v>38</v>
      </c>
      <c r="D374" s="61">
        <v>0.79200000000000004</v>
      </c>
      <c r="E374" s="40">
        <v>48</v>
      </c>
      <c r="F374" s="40">
        <v>38</v>
      </c>
      <c r="G374" s="61">
        <v>0.79200000000000004</v>
      </c>
      <c r="H374" s="58"/>
      <c r="I374" s="58"/>
      <c r="J374" s="58"/>
      <c r="K374" s="58"/>
      <c r="L374" s="41"/>
      <c r="M374" s="41"/>
      <c r="N374" s="41"/>
      <c r="O374" s="41"/>
    </row>
    <row r="375" spans="1:15" x14ac:dyDescent="0.2">
      <c r="A375" s="66" t="s">
        <v>402</v>
      </c>
      <c r="B375" s="66">
        <v>48</v>
      </c>
      <c r="C375" s="66">
        <v>34</v>
      </c>
      <c r="D375" s="61">
        <v>0.70799999999999996</v>
      </c>
      <c r="E375" s="40">
        <v>71</v>
      </c>
      <c r="F375" s="40">
        <v>53</v>
      </c>
      <c r="G375" s="61">
        <v>0.746</v>
      </c>
      <c r="H375" s="58"/>
      <c r="I375" s="58"/>
      <c r="J375" s="58"/>
      <c r="K375" s="58"/>
      <c r="L375" s="41"/>
      <c r="M375" s="41"/>
      <c r="N375" s="41"/>
      <c r="O375" s="41"/>
    </row>
    <row r="376" spans="1:15" x14ac:dyDescent="0.2">
      <c r="A376" s="66" t="s">
        <v>3967</v>
      </c>
      <c r="B376" s="66">
        <v>47</v>
      </c>
      <c r="C376" s="66">
        <v>10</v>
      </c>
      <c r="D376" s="61">
        <v>0.21299999999999999</v>
      </c>
      <c r="E376" s="40">
        <v>52</v>
      </c>
      <c r="F376" s="40">
        <v>10</v>
      </c>
      <c r="G376" s="61">
        <v>0.192</v>
      </c>
      <c r="H376" s="58"/>
      <c r="I376" s="58"/>
      <c r="J376" s="58"/>
      <c r="K376" s="58"/>
      <c r="L376" s="41"/>
      <c r="M376" s="41"/>
      <c r="N376" s="41"/>
      <c r="O376" s="41"/>
    </row>
    <row r="377" spans="1:15" x14ac:dyDescent="0.2">
      <c r="A377" s="66" t="s">
        <v>1217</v>
      </c>
      <c r="B377" s="66">
        <v>47</v>
      </c>
      <c r="C377" s="66">
        <v>9</v>
      </c>
      <c r="D377" s="61">
        <v>0.191</v>
      </c>
      <c r="E377" s="40">
        <v>50</v>
      </c>
      <c r="F377" s="40">
        <v>9</v>
      </c>
      <c r="G377" s="61">
        <v>0.18</v>
      </c>
      <c r="H377" s="58"/>
      <c r="I377" s="58"/>
      <c r="J377" s="58"/>
      <c r="K377" s="58"/>
      <c r="L377" s="41"/>
      <c r="M377" s="41"/>
      <c r="N377" s="41"/>
      <c r="O377" s="41"/>
    </row>
    <row r="378" spans="1:15" x14ac:dyDescent="0.2">
      <c r="A378" s="66" t="s">
        <v>628</v>
      </c>
      <c r="B378" s="66">
        <v>47</v>
      </c>
      <c r="C378" s="66">
        <v>13</v>
      </c>
      <c r="D378" s="61">
        <v>0.27700000000000002</v>
      </c>
      <c r="E378" s="40">
        <v>125</v>
      </c>
      <c r="F378" s="40">
        <v>13</v>
      </c>
      <c r="G378" s="61">
        <v>0.104</v>
      </c>
      <c r="H378" s="58"/>
      <c r="I378" s="58"/>
      <c r="J378" s="58"/>
      <c r="K378" s="58"/>
      <c r="L378" s="41"/>
      <c r="M378" s="41"/>
      <c r="N378" s="41"/>
      <c r="O378" s="41"/>
    </row>
    <row r="379" spans="1:15" x14ac:dyDescent="0.2">
      <c r="A379" s="66" t="s">
        <v>3968</v>
      </c>
      <c r="B379" s="66">
        <v>47</v>
      </c>
      <c r="C379" s="66">
        <v>0</v>
      </c>
      <c r="D379" s="40" t="s">
        <v>3340</v>
      </c>
      <c r="E379" s="40">
        <v>47</v>
      </c>
      <c r="F379" s="40">
        <v>0</v>
      </c>
      <c r="G379" s="40" t="s">
        <v>3340</v>
      </c>
      <c r="H379" s="58"/>
      <c r="I379" s="58"/>
      <c r="J379" s="58"/>
      <c r="K379" s="58"/>
      <c r="L379" s="41"/>
      <c r="M379" s="41"/>
      <c r="N379" s="41"/>
      <c r="O379" s="41"/>
    </row>
    <row r="380" spans="1:15" x14ac:dyDescent="0.2">
      <c r="A380" s="66" t="s">
        <v>3969</v>
      </c>
      <c r="B380" s="66">
        <v>47</v>
      </c>
      <c r="C380" s="66">
        <v>51</v>
      </c>
      <c r="D380" s="61">
        <v>1.085</v>
      </c>
      <c r="E380" s="40">
        <v>84</v>
      </c>
      <c r="F380" s="40">
        <v>51</v>
      </c>
      <c r="G380" s="61">
        <v>0.60699999999999998</v>
      </c>
      <c r="H380" s="58"/>
      <c r="I380" s="58"/>
      <c r="J380" s="58"/>
      <c r="K380" s="58"/>
      <c r="L380" s="41"/>
      <c r="M380" s="41"/>
      <c r="N380" s="41"/>
      <c r="O380" s="41"/>
    </row>
    <row r="381" spans="1:15" x14ac:dyDescent="0.2">
      <c r="A381" s="66" t="s">
        <v>472</v>
      </c>
      <c r="B381" s="66">
        <v>47</v>
      </c>
      <c r="C381" s="66">
        <v>41</v>
      </c>
      <c r="D381" s="61">
        <v>0.872</v>
      </c>
      <c r="E381" s="40">
        <v>47</v>
      </c>
      <c r="F381" s="40">
        <v>41</v>
      </c>
      <c r="G381" s="61">
        <v>0.872</v>
      </c>
      <c r="H381" s="58"/>
      <c r="I381" s="58"/>
      <c r="J381" s="58"/>
      <c r="K381" s="58"/>
      <c r="L381" s="41"/>
      <c r="M381" s="41"/>
      <c r="N381" s="41"/>
      <c r="O381" s="41"/>
    </row>
    <row r="382" spans="1:15" x14ac:dyDescent="0.2">
      <c r="A382" s="66" t="s">
        <v>1206</v>
      </c>
      <c r="B382" s="66">
        <v>47</v>
      </c>
      <c r="C382" s="66">
        <v>59</v>
      </c>
      <c r="D382" s="61">
        <v>1.2549999999999999</v>
      </c>
      <c r="E382" s="40">
        <v>50</v>
      </c>
      <c r="F382" s="40">
        <v>64</v>
      </c>
      <c r="G382" s="61">
        <v>1.28</v>
      </c>
      <c r="H382" s="58"/>
      <c r="I382" s="58"/>
      <c r="J382" s="58"/>
      <c r="K382" s="58"/>
      <c r="L382" s="41"/>
      <c r="M382" s="41"/>
      <c r="N382" s="41"/>
      <c r="O382" s="41"/>
    </row>
    <row r="383" spans="1:15" x14ac:dyDescent="0.2">
      <c r="A383" s="66" t="s">
        <v>3970</v>
      </c>
      <c r="B383" s="66">
        <v>47</v>
      </c>
      <c r="C383" s="66">
        <v>32</v>
      </c>
      <c r="D383" s="61">
        <v>0.68100000000000005</v>
      </c>
      <c r="E383" s="40">
        <v>47</v>
      </c>
      <c r="F383" s="40">
        <v>32</v>
      </c>
      <c r="G383" s="61">
        <v>0.68100000000000005</v>
      </c>
      <c r="H383" s="58"/>
      <c r="I383" s="58"/>
      <c r="J383" s="58"/>
      <c r="K383" s="58"/>
      <c r="L383" s="41"/>
      <c r="M383" s="41"/>
      <c r="N383" s="41"/>
      <c r="O383" s="41"/>
    </row>
    <row r="384" spans="1:15" x14ac:dyDescent="0.2">
      <c r="A384" s="66" t="s">
        <v>3971</v>
      </c>
      <c r="B384" s="66">
        <v>47</v>
      </c>
      <c r="C384" s="66">
        <v>56</v>
      </c>
      <c r="D384" s="61">
        <v>1.1910000000000001</v>
      </c>
      <c r="E384" s="40">
        <v>49</v>
      </c>
      <c r="F384" s="40">
        <v>56</v>
      </c>
      <c r="G384" s="61">
        <v>1.143</v>
      </c>
      <c r="H384" s="58"/>
      <c r="I384" s="58"/>
      <c r="J384" s="58"/>
      <c r="K384" s="58"/>
      <c r="L384" s="41"/>
      <c r="M384" s="41"/>
      <c r="N384" s="41"/>
      <c r="O384" s="41"/>
    </row>
    <row r="385" spans="1:15" x14ac:dyDescent="0.2">
      <c r="A385" s="66" t="s">
        <v>1790</v>
      </c>
      <c r="B385" s="66">
        <v>46</v>
      </c>
      <c r="C385" s="66">
        <v>34</v>
      </c>
      <c r="D385" s="61">
        <v>0.73899999999999999</v>
      </c>
      <c r="E385" s="40">
        <v>46</v>
      </c>
      <c r="F385" s="40">
        <v>34</v>
      </c>
      <c r="G385" s="61">
        <v>0.73899999999999999</v>
      </c>
      <c r="H385" s="58"/>
      <c r="I385" s="58"/>
      <c r="J385" s="58"/>
      <c r="K385" s="58"/>
      <c r="L385" s="41"/>
      <c r="M385" s="41"/>
      <c r="N385" s="41"/>
      <c r="O385" s="41"/>
    </row>
    <row r="386" spans="1:15" x14ac:dyDescent="0.2">
      <c r="A386" s="66" t="s">
        <v>202</v>
      </c>
      <c r="B386" s="66">
        <v>46</v>
      </c>
      <c r="C386" s="66">
        <v>22</v>
      </c>
      <c r="D386" s="61">
        <v>0.47799999999999998</v>
      </c>
      <c r="E386" s="40">
        <v>49</v>
      </c>
      <c r="F386" s="40">
        <v>24</v>
      </c>
      <c r="G386" s="61">
        <v>0.49</v>
      </c>
      <c r="H386" s="58"/>
      <c r="I386" s="58"/>
      <c r="J386" s="58"/>
      <c r="K386" s="58"/>
      <c r="L386" s="41"/>
      <c r="M386" s="41"/>
      <c r="N386" s="41"/>
      <c r="O386" s="41"/>
    </row>
    <row r="387" spans="1:15" x14ac:dyDescent="0.2">
      <c r="A387" s="66" t="s">
        <v>421</v>
      </c>
      <c r="B387" s="66">
        <v>46</v>
      </c>
      <c r="C387" s="66">
        <v>63</v>
      </c>
      <c r="D387" s="61">
        <v>1.37</v>
      </c>
      <c r="E387" s="40">
        <v>46</v>
      </c>
      <c r="F387" s="40">
        <v>63</v>
      </c>
      <c r="G387" s="61">
        <v>1.37</v>
      </c>
      <c r="H387" s="58"/>
      <c r="I387" s="58"/>
      <c r="J387" s="58"/>
      <c r="K387" s="58"/>
      <c r="L387" s="41"/>
      <c r="M387" s="41"/>
      <c r="N387" s="41"/>
      <c r="O387" s="41"/>
    </row>
    <row r="388" spans="1:15" x14ac:dyDescent="0.2">
      <c r="A388" s="66" t="s">
        <v>2037</v>
      </c>
      <c r="B388" s="66">
        <v>46</v>
      </c>
      <c r="C388" s="66">
        <v>0</v>
      </c>
      <c r="D388" s="40" t="s">
        <v>3340</v>
      </c>
      <c r="E388" s="40">
        <v>126</v>
      </c>
      <c r="F388" s="40">
        <v>11</v>
      </c>
      <c r="G388" s="61">
        <v>8.6999999999999994E-2</v>
      </c>
      <c r="H388" s="58"/>
      <c r="I388" s="58"/>
      <c r="J388" s="58"/>
      <c r="K388" s="58"/>
      <c r="L388" s="41"/>
      <c r="M388" s="41"/>
      <c r="N388" s="41"/>
      <c r="O388" s="41"/>
    </row>
    <row r="389" spans="1:15" x14ac:dyDescent="0.2">
      <c r="A389" s="66" t="s">
        <v>210</v>
      </c>
      <c r="B389" s="66">
        <v>46</v>
      </c>
      <c r="C389" s="66">
        <v>18</v>
      </c>
      <c r="D389" s="61">
        <v>0.39100000000000001</v>
      </c>
      <c r="E389" s="40">
        <v>150</v>
      </c>
      <c r="F389" s="40">
        <v>18</v>
      </c>
      <c r="G389" s="61">
        <v>0.12</v>
      </c>
      <c r="H389" s="58"/>
      <c r="I389" s="58"/>
      <c r="J389" s="58"/>
      <c r="K389" s="58"/>
      <c r="L389" s="41"/>
      <c r="M389" s="41"/>
      <c r="N389" s="41"/>
      <c r="O389" s="41"/>
    </row>
    <row r="390" spans="1:15" x14ac:dyDescent="0.2">
      <c r="A390" s="66" t="s">
        <v>135</v>
      </c>
      <c r="B390" s="66">
        <v>46</v>
      </c>
      <c r="C390" s="66">
        <v>30</v>
      </c>
      <c r="D390" s="61">
        <v>0.65200000000000002</v>
      </c>
      <c r="E390" s="40">
        <v>48</v>
      </c>
      <c r="F390" s="40">
        <v>43</v>
      </c>
      <c r="G390" s="61">
        <v>0.89600000000000002</v>
      </c>
      <c r="H390" s="58"/>
      <c r="I390" s="58"/>
      <c r="J390" s="58"/>
      <c r="K390" s="58"/>
      <c r="L390" s="41"/>
      <c r="M390" s="41"/>
      <c r="N390" s="41"/>
      <c r="O390" s="41"/>
    </row>
    <row r="391" spans="1:15" x14ac:dyDescent="0.2">
      <c r="A391" s="66" t="s">
        <v>1035</v>
      </c>
      <c r="B391" s="66">
        <v>46</v>
      </c>
      <c r="C391" s="66">
        <v>21</v>
      </c>
      <c r="D391" s="61">
        <v>0.45700000000000002</v>
      </c>
      <c r="E391" s="40">
        <v>48</v>
      </c>
      <c r="F391" s="40">
        <v>21</v>
      </c>
      <c r="G391" s="61">
        <v>0.438</v>
      </c>
      <c r="H391" s="58"/>
      <c r="I391" s="58"/>
      <c r="J391" s="58"/>
      <c r="K391" s="58"/>
      <c r="L391" s="41"/>
      <c r="M391" s="41"/>
      <c r="N391" s="41"/>
      <c r="O391" s="41"/>
    </row>
    <row r="392" spans="1:15" x14ac:dyDescent="0.2">
      <c r="A392" s="66" t="s">
        <v>484</v>
      </c>
      <c r="B392" s="66">
        <v>46</v>
      </c>
      <c r="C392" s="66">
        <v>44</v>
      </c>
      <c r="D392" s="61">
        <v>0.95699999999999996</v>
      </c>
      <c r="E392" s="40">
        <v>59</v>
      </c>
      <c r="F392" s="40">
        <v>46</v>
      </c>
      <c r="G392" s="61">
        <v>0.78</v>
      </c>
      <c r="H392" s="58"/>
      <c r="I392" s="58"/>
      <c r="J392" s="58"/>
      <c r="K392" s="58"/>
      <c r="L392" s="41"/>
      <c r="M392" s="41"/>
      <c r="N392" s="41"/>
      <c r="O392" s="41"/>
    </row>
    <row r="393" spans="1:15" ht="25.5" x14ac:dyDescent="0.2">
      <c r="A393" s="66" t="s">
        <v>278</v>
      </c>
      <c r="B393" s="66">
        <v>46</v>
      </c>
      <c r="C393" s="66">
        <v>44</v>
      </c>
      <c r="D393" s="61">
        <v>0.95699999999999996</v>
      </c>
      <c r="E393" s="40">
        <v>65</v>
      </c>
      <c r="F393" s="40">
        <v>48</v>
      </c>
      <c r="G393" s="61">
        <v>0.73799999999999999</v>
      </c>
      <c r="H393" s="58"/>
      <c r="I393" s="58"/>
      <c r="J393" s="58"/>
      <c r="K393" s="58"/>
      <c r="L393" s="41"/>
      <c r="M393" s="41"/>
      <c r="N393" s="41"/>
      <c r="O393" s="41"/>
    </row>
    <row r="394" spans="1:15" x14ac:dyDescent="0.2">
      <c r="A394" s="66" t="s">
        <v>423</v>
      </c>
      <c r="B394" s="66">
        <v>46</v>
      </c>
      <c r="C394" s="66">
        <v>17</v>
      </c>
      <c r="D394" s="61">
        <v>0.37</v>
      </c>
      <c r="E394" s="40">
        <v>48</v>
      </c>
      <c r="F394" s="40">
        <v>18</v>
      </c>
      <c r="G394" s="61">
        <v>0.375</v>
      </c>
      <c r="H394" s="58"/>
      <c r="I394" s="58"/>
      <c r="J394" s="58"/>
      <c r="K394" s="58"/>
      <c r="L394" s="41"/>
      <c r="M394" s="41"/>
      <c r="N394" s="41"/>
      <c r="O394" s="41"/>
    </row>
    <row r="395" spans="1:15" x14ac:dyDescent="0.2">
      <c r="A395" s="66" t="s">
        <v>3972</v>
      </c>
      <c r="B395" s="66">
        <v>45</v>
      </c>
      <c r="C395" s="66">
        <v>41</v>
      </c>
      <c r="D395" s="61">
        <v>0.91100000000000003</v>
      </c>
      <c r="E395" s="40">
        <v>45</v>
      </c>
      <c r="F395" s="40">
        <v>41</v>
      </c>
      <c r="G395" s="61">
        <v>0.91100000000000003</v>
      </c>
      <c r="H395" s="58"/>
      <c r="I395" s="58"/>
      <c r="J395" s="58"/>
      <c r="K395" s="58"/>
      <c r="L395" s="41"/>
      <c r="M395" s="41"/>
      <c r="N395" s="41"/>
      <c r="O395" s="41"/>
    </row>
    <row r="396" spans="1:15" x14ac:dyDescent="0.2">
      <c r="A396" s="66" t="s">
        <v>3973</v>
      </c>
      <c r="B396" s="66">
        <v>45</v>
      </c>
      <c r="C396" s="66">
        <v>14</v>
      </c>
      <c r="D396" s="61">
        <v>0.311</v>
      </c>
      <c r="E396" s="40">
        <v>45</v>
      </c>
      <c r="F396" s="40">
        <v>14</v>
      </c>
      <c r="G396" s="61">
        <v>0.311</v>
      </c>
      <c r="H396" s="58"/>
      <c r="I396" s="58"/>
      <c r="J396" s="58"/>
      <c r="K396" s="58"/>
      <c r="L396" s="41"/>
      <c r="M396" s="41"/>
      <c r="N396" s="41"/>
      <c r="O396" s="41"/>
    </row>
    <row r="397" spans="1:15" x14ac:dyDescent="0.2">
      <c r="A397" s="66" t="s">
        <v>281</v>
      </c>
      <c r="B397" s="66">
        <v>45</v>
      </c>
      <c r="C397" s="66">
        <v>53</v>
      </c>
      <c r="D397" s="61">
        <v>1.1779999999999999</v>
      </c>
      <c r="E397" s="40">
        <v>45</v>
      </c>
      <c r="F397" s="40">
        <v>53</v>
      </c>
      <c r="G397" s="61">
        <v>1.1779999999999999</v>
      </c>
      <c r="H397" s="58"/>
      <c r="I397" s="58"/>
      <c r="J397" s="58"/>
      <c r="K397" s="58"/>
      <c r="L397" s="41"/>
      <c r="M397" s="41"/>
      <c r="N397" s="41"/>
      <c r="O397" s="41"/>
    </row>
    <row r="398" spans="1:15" x14ac:dyDescent="0.2">
      <c r="A398" s="66" t="s">
        <v>734</v>
      </c>
      <c r="B398" s="66">
        <v>45</v>
      </c>
      <c r="C398" s="66">
        <v>14</v>
      </c>
      <c r="D398" s="61">
        <v>0.311</v>
      </c>
      <c r="E398" s="40">
        <v>66</v>
      </c>
      <c r="F398" s="40">
        <v>14</v>
      </c>
      <c r="G398" s="61">
        <v>0.21199999999999999</v>
      </c>
      <c r="H398" s="58"/>
      <c r="I398" s="58"/>
      <c r="J398" s="58"/>
      <c r="K398" s="58"/>
      <c r="L398" s="41"/>
      <c r="M398" s="41"/>
      <c r="N398" s="41"/>
      <c r="O398" s="41"/>
    </row>
    <row r="399" spans="1:15" x14ac:dyDescent="0.2">
      <c r="A399" s="67" t="s">
        <v>238</v>
      </c>
      <c r="B399" s="66">
        <v>45</v>
      </c>
      <c r="C399" s="66">
        <v>23</v>
      </c>
      <c r="D399" s="61">
        <v>0.51100000000000001</v>
      </c>
      <c r="E399" s="40">
        <v>136</v>
      </c>
      <c r="F399" s="40">
        <v>25</v>
      </c>
      <c r="G399" s="61">
        <v>0.184</v>
      </c>
      <c r="H399" s="58"/>
      <c r="I399" s="58"/>
      <c r="J399" s="58"/>
      <c r="K399" s="58"/>
      <c r="L399" s="41"/>
      <c r="M399" s="41"/>
      <c r="N399" s="41"/>
      <c r="O399" s="41"/>
    </row>
    <row r="400" spans="1:15" x14ac:dyDescent="0.2">
      <c r="A400" s="66" t="s">
        <v>600</v>
      </c>
      <c r="B400" s="66">
        <v>45</v>
      </c>
      <c r="C400" s="66">
        <v>31</v>
      </c>
      <c r="D400" s="61">
        <v>0.68899999999999995</v>
      </c>
      <c r="E400" s="40">
        <v>64</v>
      </c>
      <c r="F400" s="40">
        <v>37</v>
      </c>
      <c r="G400" s="61">
        <v>0.57799999999999996</v>
      </c>
      <c r="H400" s="58"/>
      <c r="I400" s="58"/>
      <c r="J400" s="58"/>
      <c r="K400" s="58"/>
      <c r="L400" s="41"/>
      <c r="M400" s="41"/>
      <c r="N400" s="41"/>
      <c r="O400" s="41"/>
    </row>
    <row r="401" spans="1:15" x14ac:dyDescent="0.2">
      <c r="A401" s="66" t="s">
        <v>292</v>
      </c>
      <c r="B401" s="66">
        <v>45</v>
      </c>
      <c r="C401" s="66">
        <v>18</v>
      </c>
      <c r="D401" s="61">
        <v>0.4</v>
      </c>
      <c r="E401" s="40">
        <v>47</v>
      </c>
      <c r="F401" s="40">
        <v>18</v>
      </c>
      <c r="G401" s="61">
        <v>0.38300000000000001</v>
      </c>
      <c r="H401" s="58"/>
      <c r="I401" s="58"/>
      <c r="J401" s="58"/>
      <c r="K401" s="58"/>
      <c r="L401" s="41"/>
      <c r="M401" s="41"/>
      <c r="N401" s="41"/>
      <c r="O401" s="41"/>
    </row>
    <row r="402" spans="1:15" x14ac:dyDescent="0.2">
      <c r="A402" s="66" t="s">
        <v>3974</v>
      </c>
      <c r="B402" s="66">
        <v>45</v>
      </c>
      <c r="C402" s="66">
        <v>47</v>
      </c>
      <c r="D402" s="61">
        <v>1.044</v>
      </c>
      <c r="E402" s="40">
        <v>45</v>
      </c>
      <c r="F402" s="40">
        <v>47</v>
      </c>
      <c r="G402" s="61">
        <v>1.044</v>
      </c>
      <c r="H402" s="58"/>
      <c r="I402" s="58"/>
      <c r="J402" s="58"/>
      <c r="K402" s="58"/>
      <c r="L402" s="41"/>
      <c r="M402" s="41"/>
      <c r="N402" s="41"/>
      <c r="O402" s="41"/>
    </row>
    <row r="403" spans="1:15" x14ac:dyDescent="0.2">
      <c r="A403" s="66" t="s">
        <v>290</v>
      </c>
      <c r="B403" s="66">
        <v>45</v>
      </c>
      <c r="C403" s="66">
        <v>21</v>
      </c>
      <c r="D403" s="61">
        <v>0.46700000000000003</v>
      </c>
      <c r="E403" s="40">
        <v>63</v>
      </c>
      <c r="F403" s="40">
        <v>21</v>
      </c>
      <c r="G403" s="61">
        <v>0.33300000000000002</v>
      </c>
      <c r="H403" s="58"/>
      <c r="I403" s="58"/>
      <c r="J403" s="58"/>
      <c r="K403" s="58"/>
      <c r="L403" s="41"/>
      <c r="M403" s="41"/>
      <c r="N403" s="41"/>
      <c r="O403" s="41"/>
    </row>
    <row r="404" spans="1:15" x14ac:dyDescent="0.2">
      <c r="A404" s="66" t="s">
        <v>431</v>
      </c>
      <c r="B404" s="66">
        <v>44</v>
      </c>
      <c r="C404" s="66">
        <v>11</v>
      </c>
      <c r="D404" s="61">
        <v>0.25</v>
      </c>
      <c r="E404" s="40">
        <v>71</v>
      </c>
      <c r="F404" s="40">
        <v>21</v>
      </c>
      <c r="G404" s="61">
        <v>0.29599999999999999</v>
      </c>
      <c r="H404" s="58"/>
      <c r="I404" s="58"/>
      <c r="J404" s="58"/>
      <c r="K404" s="58"/>
      <c r="L404" s="41"/>
      <c r="M404" s="41"/>
      <c r="N404" s="41"/>
      <c r="O404" s="41"/>
    </row>
    <row r="405" spans="1:15" x14ac:dyDescent="0.2">
      <c r="A405" s="66" t="s">
        <v>2814</v>
      </c>
      <c r="B405" s="66">
        <v>44</v>
      </c>
      <c r="C405" s="66">
        <v>41</v>
      </c>
      <c r="D405" s="61">
        <v>0.93200000000000005</v>
      </c>
      <c r="E405" s="40">
        <v>44</v>
      </c>
      <c r="F405" s="40">
        <v>41</v>
      </c>
      <c r="G405" s="61">
        <v>0.93200000000000005</v>
      </c>
      <c r="H405" s="58"/>
      <c r="I405" s="58"/>
      <c r="J405" s="58"/>
      <c r="K405" s="58"/>
      <c r="L405" s="41"/>
      <c r="M405" s="41"/>
      <c r="N405" s="41"/>
      <c r="O405" s="41"/>
    </row>
    <row r="406" spans="1:15" x14ac:dyDescent="0.2">
      <c r="A406" s="66" t="s">
        <v>3975</v>
      </c>
      <c r="B406" s="66">
        <v>44</v>
      </c>
      <c r="C406" s="66">
        <v>36</v>
      </c>
      <c r="D406" s="61">
        <v>0.81799999999999995</v>
      </c>
      <c r="E406" s="40">
        <v>44</v>
      </c>
      <c r="F406" s="40">
        <v>36</v>
      </c>
      <c r="G406" s="61">
        <v>0.81799999999999995</v>
      </c>
      <c r="H406" s="58"/>
      <c r="I406" s="58"/>
      <c r="J406" s="58"/>
      <c r="K406" s="58"/>
      <c r="L406" s="41"/>
      <c r="M406" s="41"/>
      <c r="N406" s="41"/>
      <c r="O406" s="41"/>
    </row>
    <row r="407" spans="1:15" x14ac:dyDescent="0.2">
      <c r="A407" s="66" t="s">
        <v>521</v>
      </c>
      <c r="B407" s="66">
        <v>44</v>
      </c>
      <c r="C407" s="66">
        <v>46</v>
      </c>
      <c r="D407" s="61">
        <v>1.0449999999999999</v>
      </c>
      <c r="E407" s="40">
        <v>52</v>
      </c>
      <c r="F407" s="40">
        <v>48</v>
      </c>
      <c r="G407" s="61">
        <v>0.92300000000000004</v>
      </c>
      <c r="H407" s="58"/>
      <c r="I407" s="58"/>
      <c r="J407" s="58"/>
      <c r="K407" s="58"/>
      <c r="L407" s="41"/>
      <c r="M407" s="41"/>
      <c r="N407" s="41"/>
      <c r="O407" s="41"/>
    </row>
    <row r="408" spans="1:15" x14ac:dyDescent="0.2">
      <c r="A408" s="66" t="s">
        <v>3976</v>
      </c>
      <c r="B408" s="66">
        <v>44</v>
      </c>
      <c r="C408" s="66">
        <v>4</v>
      </c>
      <c r="D408" s="61">
        <v>9.0999999999999998E-2</v>
      </c>
      <c r="E408" s="40">
        <v>45</v>
      </c>
      <c r="F408" s="40">
        <v>4</v>
      </c>
      <c r="G408" s="61">
        <v>8.8999999999999996E-2</v>
      </c>
      <c r="H408" s="58"/>
      <c r="I408" s="58"/>
      <c r="J408" s="58"/>
      <c r="K408" s="58"/>
      <c r="L408" s="41"/>
      <c r="M408" s="41"/>
      <c r="N408" s="41"/>
      <c r="O408" s="41"/>
    </row>
    <row r="409" spans="1:15" x14ac:dyDescent="0.2">
      <c r="A409" s="66" t="s">
        <v>894</v>
      </c>
      <c r="B409" s="66">
        <v>44</v>
      </c>
      <c r="C409" s="66">
        <v>41</v>
      </c>
      <c r="D409" s="61">
        <v>0.93200000000000005</v>
      </c>
      <c r="E409" s="40">
        <v>69</v>
      </c>
      <c r="F409" s="40">
        <v>41</v>
      </c>
      <c r="G409" s="61">
        <v>0.59399999999999997</v>
      </c>
      <c r="H409" s="58"/>
      <c r="I409" s="58"/>
      <c r="J409" s="58"/>
      <c r="K409" s="58"/>
      <c r="L409" s="41"/>
      <c r="M409" s="41"/>
      <c r="N409" s="41"/>
      <c r="O409" s="41"/>
    </row>
    <row r="410" spans="1:15" x14ac:dyDescent="0.2">
      <c r="A410" s="66" t="s">
        <v>3977</v>
      </c>
      <c r="B410" s="66">
        <v>44</v>
      </c>
      <c r="C410" s="66">
        <v>52</v>
      </c>
      <c r="D410" s="61">
        <v>1.1819999999999999</v>
      </c>
      <c r="E410" s="40">
        <v>53</v>
      </c>
      <c r="F410" s="40">
        <v>52</v>
      </c>
      <c r="G410" s="61">
        <v>0.98099999999999998</v>
      </c>
      <c r="H410" s="58"/>
      <c r="I410" s="58"/>
      <c r="J410" s="58"/>
      <c r="K410" s="58"/>
      <c r="L410" s="41"/>
      <c r="M410" s="41"/>
      <c r="N410" s="41"/>
      <c r="O410" s="41"/>
    </row>
    <row r="411" spans="1:15" x14ac:dyDescent="0.2">
      <c r="A411" s="66" t="s">
        <v>404</v>
      </c>
      <c r="B411" s="66">
        <v>44</v>
      </c>
      <c r="C411" s="66">
        <v>11</v>
      </c>
      <c r="D411" s="61">
        <v>0.25</v>
      </c>
      <c r="E411" s="40">
        <v>44</v>
      </c>
      <c r="F411" s="40">
        <v>11</v>
      </c>
      <c r="G411" s="61">
        <v>0.25</v>
      </c>
      <c r="H411" s="58"/>
      <c r="I411" s="58"/>
      <c r="J411" s="58"/>
      <c r="K411" s="58"/>
      <c r="L411" s="41"/>
      <c r="M411" s="41"/>
      <c r="N411" s="41"/>
      <c r="O411" s="41"/>
    </row>
    <row r="412" spans="1:15" x14ac:dyDescent="0.2">
      <c r="A412" s="66" t="s">
        <v>269</v>
      </c>
      <c r="B412" s="66">
        <v>44</v>
      </c>
      <c r="C412" s="66">
        <v>20</v>
      </c>
      <c r="D412" s="61">
        <v>0.45500000000000002</v>
      </c>
      <c r="E412" s="40">
        <v>44</v>
      </c>
      <c r="F412" s="40">
        <v>20</v>
      </c>
      <c r="G412" s="61">
        <v>0.45500000000000002</v>
      </c>
      <c r="H412" s="58"/>
      <c r="I412" s="58"/>
      <c r="J412" s="58"/>
      <c r="K412" s="58"/>
      <c r="L412" s="41"/>
      <c r="M412" s="41"/>
      <c r="N412" s="41"/>
      <c r="O412" s="41"/>
    </row>
    <row r="413" spans="1:15" x14ac:dyDescent="0.2">
      <c r="A413" s="66" t="s">
        <v>250</v>
      </c>
      <c r="B413" s="66">
        <v>44</v>
      </c>
      <c r="C413" s="66">
        <v>44</v>
      </c>
      <c r="D413" s="61">
        <v>1</v>
      </c>
      <c r="E413" s="40">
        <v>67</v>
      </c>
      <c r="F413" s="40">
        <v>44</v>
      </c>
      <c r="G413" s="61">
        <v>0.65700000000000003</v>
      </c>
      <c r="H413" s="58"/>
      <c r="I413" s="58"/>
      <c r="J413" s="58"/>
      <c r="K413" s="58"/>
      <c r="L413" s="41"/>
      <c r="M413" s="41"/>
      <c r="N413" s="41"/>
      <c r="O413" s="41"/>
    </row>
    <row r="414" spans="1:15" x14ac:dyDescent="0.2">
      <c r="A414" s="66" t="s">
        <v>3587</v>
      </c>
      <c r="B414" s="66">
        <v>44</v>
      </c>
      <c r="C414" s="66">
        <v>22</v>
      </c>
      <c r="D414" s="61">
        <v>0.5</v>
      </c>
      <c r="E414" s="40">
        <v>51</v>
      </c>
      <c r="F414" s="40">
        <v>22</v>
      </c>
      <c r="G414" s="61">
        <v>0.43099999999999999</v>
      </c>
      <c r="H414" s="58"/>
      <c r="I414" s="58"/>
      <c r="J414" s="58"/>
      <c r="K414" s="58"/>
      <c r="L414" s="41"/>
      <c r="M414" s="41"/>
      <c r="N414" s="41"/>
      <c r="O414" s="41"/>
    </row>
    <row r="415" spans="1:15" x14ac:dyDescent="0.2">
      <c r="A415" s="66" t="s">
        <v>24</v>
      </c>
      <c r="B415" s="66">
        <v>44</v>
      </c>
      <c r="C415" s="66">
        <v>44</v>
      </c>
      <c r="D415" s="61">
        <v>1</v>
      </c>
      <c r="E415" s="40">
        <v>56</v>
      </c>
      <c r="F415" s="40">
        <v>56</v>
      </c>
      <c r="G415" s="61">
        <v>1</v>
      </c>
      <c r="H415" s="58"/>
      <c r="I415" s="58"/>
      <c r="J415" s="58"/>
      <c r="K415" s="58"/>
      <c r="L415" s="41"/>
      <c r="M415" s="41"/>
      <c r="N415" s="41"/>
      <c r="O415" s="41"/>
    </row>
    <row r="416" spans="1:15" x14ac:dyDescent="0.2">
      <c r="A416" s="66" t="s">
        <v>1241</v>
      </c>
      <c r="B416" s="66">
        <v>43</v>
      </c>
      <c r="C416" s="66">
        <v>11</v>
      </c>
      <c r="D416" s="61">
        <v>0.25600000000000001</v>
      </c>
      <c r="E416" s="40">
        <v>51</v>
      </c>
      <c r="F416" s="40">
        <v>11</v>
      </c>
      <c r="G416" s="61">
        <v>0.216</v>
      </c>
      <c r="H416" s="58"/>
      <c r="I416" s="58"/>
      <c r="J416" s="58"/>
      <c r="K416" s="58"/>
      <c r="L416" s="41"/>
      <c r="M416" s="41"/>
      <c r="N416" s="41"/>
      <c r="O416" s="41"/>
    </row>
    <row r="417" spans="1:15" x14ac:dyDescent="0.2">
      <c r="A417" s="66" t="s">
        <v>3978</v>
      </c>
      <c r="B417" s="66">
        <v>43</v>
      </c>
      <c r="C417" s="66">
        <v>36</v>
      </c>
      <c r="D417" s="61">
        <v>0.83699999999999997</v>
      </c>
      <c r="E417" s="40">
        <v>43</v>
      </c>
      <c r="F417" s="40">
        <v>36</v>
      </c>
      <c r="G417" s="61">
        <v>0.83699999999999997</v>
      </c>
      <c r="H417" s="58"/>
      <c r="I417" s="58"/>
      <c r="J417" s="58"/>
      <c r="K417" s="58"/>
      <c r="L417" s="41"/>
      <c r="M417" s="41"/>
      <c r="N417" s="41"/>
      <c r="O417" s="41"/>
    </row>
    <row r="418" spans="1:15" x14ac:dyDescent="0.2">
      <c r="A418" s="66" t="s">
        <v>74</v>
      </c>
      <c r="B418" s="66">
        <v>43</v>
      </c>
      <c r="C418" s="66">
        <v>38</v>
      </c>
      <c r="D418" s="61">
        <v>0.88400000000000001</v>
      </c>
      <c r="E418" s="40">
        <v>43</v>
      </c>
      <c r="F418" s="40">
        <v>38</v>
      </c>
      <c r="G418" s="61">
        <v>0.88400000000000001</v>
      </c>
      <c r="H418" s="58"/>
      <c r="I418" s="58"/>
      <c r="J418" s="58"/>
      <c r="K418" s="58"/>
      <c r="L418" s="41"/>
      <c r="M418" s="41"/>
      <c r="N418" s="41"/>
      <c r="O418" s="41"/>
    </row>
    <row r="419" spans="1:15" x14ac:dyDescent="0.2">
      <c r="A419" s="66" t="s">
        <v>3979</v>
      </c>
      <c r="B419" s="66">
        <v>43</v>
      </c>
      <c r="C419" s="66">
        <v>0</v>
      </c>
      <c r="D419" s="40" t="s">
        <v>3340</v>
      </c>
      <c r="E419" s="40">
        <v>45</v>
      </c>
      <c r="F419" s="40">
        <v>0</v>
      </c>
      <c r="G419" s="40" t="s">
        <v>3340</v>
      </c>
      <c r="H419" s="58"/>
      <c r="I419" s="58"/>
      <c r="J419" s="58"/>
      <c r="K419" s="58"/>
      <c r="L419" s="41"/>
      <c r="M419" s="41"/>
      <c r="N419" s="41"/>
      <c r="O419" s="41"/>
    </row>
    <row r="420" spans="1:15" x14ac:dyDescent="0.2">
      <c r="A420" s="66" t="s">
        <v>381</v>
      </c>
      <c r="B420" s="66">
        <v>43</v>
      </c>
      <c r="C420" s="66">
        <v>22</v>
      </c>
      <c r="D420" s="61">
        <v>0.51200000000000001</v>
      </c>
      <c r="E420" s="40">
        <v>43</v>
      </c>
      <c r="F420" s="40">
        <v>22</v>
      </c>
      <c r="G420" s="61">
        <v>0.51200000000000001</v>
      </c>
      <c r="H420" s="58"/>
      <c r="I420" s="58"/>
      <c r="J420" s="58"/>
      <c r="K420" s="58"/>
      <c r="L420" s="41"/>
      <c r="M420" s="41"/>
      <c r="N420" s="41"/>
      <c r="O420" s="41"/>
    </row>
    <row r="421" spans="1:15" x14ac:dyDescent="0.2">
      <c r="A421" s="67" t="s">
        <v>3980</v>
      </c>
      <c r="B421" s="66">
        <v>43</v>
      </c>
      <c r="C421" s="66">
        <v>0</v>
      </c>
      <c r="D421" s="40" t="s">
        <v>3340</v>
      </c>
      <c r="E421" s="40">
        <v>43</v>
      </c>
      <c r="F421" s="40">
        <v>0</v>
      </c>
      <c r="G421" s="40" t="s">
        <v>3340</v>
      </c>
      <c r="H421" s="58"/>
      <c r="I421" s="58"/>
      <c r="J421" s="58"/>
      <c r="K421" s="58"/>
      <c r="L421" s="41"/>
      <c r="M421" s="41"/>
      <c r="N421" s="41"/>
      <c r="O421" s="41"/>
    </row>
    <row r="422" spans="1:15" x14ac:dyDescent="0.2">
      <c r="A422" s="66" t="s">
        <v>788</v>
      </c>
      <c r="B422" s="66">
        <v>43</v>
      </c>
      <c r="C422" s="66">
        <v>20</v>
      </c>
      <c r="D422" s="61">
        <v>0.46500000000000002</v>
      </c>
      <c r="E422" s="40">
        <v>69</v>
      </c>
      <c r="F422" s="40">
        <v>20</v>
      </c>
      <c r="G422" s="61">
        <v>0.28999999999999998</v>
      </c>
      <c r="H422" s="58"/>
      <c r="I422" s="58"/>
      <c r="J422" s="58"/>
      <c r="K422" s="58"/>
      <c r="L422" s="41"/>
      <c r="M422" s="41"/>
      <c r="N422" s="41"/>
      <c r="O422" s="41"/>
    </row>
    <row r="423" spans="1:15" x14ac:dyDescent="0.2">
      <c r="A423" s="66" t="s">
        <v>1809</v>
      </c>
      <c r="B423" s="66">
        <v>43</v>
      </c>
      <c r="C423" s="66">
        <v>2</v>
      </c>
      <c r="D423" s="61">
        <v>4.7E-2</v>
      </c>
      <c r="E423" s="40">
        <v>101</v>
      </c>
      <c r="F423" s="40">
        <v>2</v>
      </c>
      <c r="G423" s="61">
        <v>0.02</v>
      </c>
      <c r="H423" s="58"/>
      <c r="I423" s="58"/>
      <c r="J423" s="58"/>
      <c r="K423" s="58"/>
      <c r="L423" s="41"/>
      <c r="M423" s="41"/>
      <c r="N423" s="41"/>
      <c r="O423" s="41"/>
    </row>
    <row r="424" spans="1:15" x14ac:dyDescent="0.2">
      <c r="A424" s="66" t="s">
        <v>2969</v>
      </c>
      <c r="B424" s="66">
        <v>43</v>
      </c>
      <c r="C424" s="66">
        <v>41</v>
      </c>
      <c r="D424" s="61">
        <v>0.95299999999999996</v>
      </c>
      <c r="E424" s="40">
        <v>346</v>
      </c>
      <c r="F424" s="40">
        <v>43</v>
      </c>
      <c r="G424" s="61">
        <v>0.124</v>
      </c>
      <c r="H424" s="58"/>
      <c r="I424" s="58"/>
      <c r="J424" s="58"/>
      <c r="K424" s="58"/>
      <c r="L424" s="41"/>
      <c r="M424" s="41"/>
      <c r="N424" s="41"/>
      <c r="O424" s="41"/>
    </row>
    <row r="425" spans="1:15" x14ac:dyDescent="0.2">
      <c r="A425" s="66" t="s">
        <v>3389</v>
      </c>
      <c r="B425" s="66">
        <v>43</v>
      </c>
      <c r="C425" s="66">
        <v>23</v>
      </c>
      <c r="D425" s="61">
        <v>0.53500000000000003</v>
      </c>
      <c r="E425" s="40">
        <v>43</v>
      </c>
      <c r="F425" s="40">
        <v>23</v>
      </c>
      <c r="G425" s="61">
        <v>0.53500000000000003</v>
      </c>
      <c r="H425" s="58"/>
      <c r="I425" s="58"/>
      <c r="J425" s="58"/>
      <c r="K425" s="58"/>
      <c r="L425" s="41"/>
      <c r="M425" s="41"/>
      <c r="N425" s="41"/>
      <c r="O425" s="41"/>
    </row>
    <row r="426" spans="1:15" x14ac:dyDescent="0.2">
      <c r="A426" s="66" t="s">
        <v>541</v>
      </c>
      <c r="B426" s="66">
        <v>43</v>
      </c>
      <c r="C426" s="66">
        <v>13</v>
      </c>
      <c r="D426" s="61">
        <v>0.30199999999999999</v>
      </c>
      <c r="E426" s="40">
        <v>47</v>
      </c>
      <c r="F426" s="40">
        <v>14</v>
      </c>
      <c r="G426" s="61">
        <v>0.29799999999999999</v>
      </c>
      <c r="H426" s="58"/>
      <c r="I426" s="58"/>
      <c r="J426" s="58"/>
      <c r="K426" s="58"/>
      <c r="L426" s="41"/>
      <c r="M426" s="41"/>
      <c r="N426" s="41"/>
      <c r="O426" s="41"/>
    </row>
    <row r="427" spans="1:15" x14ac:dyDescent="0.2">
      <c r="A427" s="66" t="s">
        <v>540</v>
      </c>
      <c r="B427" s="66">
        <v>42</v>
      </c>
      <c r="C427" s="66">
        <v>44</v>
      </c>
      <c r="D427" s="61">
        <v>1.048</v>
      </c>
      <c r="E427" s="40">
        <v>42</v>
      </c>
      <c r="F427" s="40">
        <v>44</v>
      </c>
      <c r="G427" s="61">
        <v>1.048</v>
      </c>
      <c r="H427" s="58"/>
      <c r="I427" s="58"/>
      <c r="J427" s="58"/>
      <c r="K427" s="58"/>
      <c r="L427" s="41"/>
      <c r="M427" s="41"/>
      <c r="N427" s="41"/>
      <c r="O427" s="41"/>
    </row>
    <row r="428" spans="1:15" x14ac:dyDescent="0.2">
      <c r="A428" s="66" t="s">
        <v>236</v>
      </c>
      <c r="B428" s="66">
        <v>42</v>
      </c>
      <c r="C428" s="66">
        <v>33</v>
      </c>
      <c r="D428" s="61">
        <v>0.78600000000000003</v>
      </c>
      <c r="E428" s="40">
        <v>73</v>
      </c>
      <c r="F428" s="40">
        <v>33</v>
      </c>
      <c r="G428" s="61">
        <v>0.45200000000000001</v>
      </c>
      <c r="H428" s="58"/>
      <c r="I428" s="58"/>
      <c r="J428" s="58"/>
      <c r="K428" s="58"/>
      <c r="L428" s="41"/>
      <c r="M428" s="41"/>
      <c r="N428" s="41"/>
      <c r="O428" s="41"/>
    </row>
    <row r="429" spans="1:15" x14ac:dyDescent="0.2">
      <c r="A429" s="66" t="s">
        <v>3981</v>
      </c>
      <c r="B429" s="66">
        <v>42</v>
      </c>
      <c r="C429" s="66">
        <v>4</v>
      </c>
      <c r="D429" s="61">
        <v>9.5000000000000001E-2</v>
      </c>
      <c r="E429" s="40">
        <v>42</v>
      </c>
      <c r="F429" s="40">
        <v>4</v>
      </c>
      <c r="G429" s="61">
        <v>9.5000000000000001E-2</v>
      </c>
      <c r="H429" s="58"/>
      <c r="I429" s="58"/>
      <c r="J429" s="58"/>
      <c r="K429" s="58"/>
      <c r="L429" s="41"/>
      <c r="M429" s="41"/>
      <c r="N429" s="41"/>
      <c r="O429" s="41"/>
    </row>
    <row r="430" spans="1:15" ht="25.5" x14ac:dyDescent="0.2">
      <c r="A430" s="66" t="s">
        <v>400</v>
      </c>
      <c r="B430" s="66">
        <v>42</v>
      </c>
      <c r="C430" s="66">
        <v>42</v>
      </c>
      <c r="D430" s="61">
        <v>1</v>
      </c>
      <c r="E430" s="40">
        <v>44</v>
      </c>
      <c r="F430" s="40">
        <v>42</v>
      </c>
      <c r="G430" s="61">
        <v>0.95499999999999996</v>
      </c>
      <c r="H430" s="58"/>
      <c r="I430" s="58"/>
      <c r="J430" s="58"/>
      <c r="K430" s="58"/>
      <c r="L430" s="41"/>
      <c r="M430" s="41"/>
      <c r="N430" s="41"/>
      <c r="O430" s="41"/>
    </row>
    <row r="431" spans="1:15" x14ac:dyDescent="0.2">
      <c r="A431" s="66" t="s">
        <v>909</v>
      </c>
      <c r="B431" s="66">
        <v>42</v>
      </c>
      <c r="C431" s="66">
        <v>16</v>
      </c>
      <c r="D431" s="61">
        <v>0.38100000000000001</v>
      </c>
      <c r="E431" s="40">
        <v>45</v>
      </c>
      <c r="F431" s="40">
        <v>16</v>
      </c>
      <c r="G431" s="61">
        <v>0.35599999999999998</v>
      </c>
      <c r="H431" s="58"/>
      <c r="I431" s="58"/>
      <c r="J431" s="58"/>
      <c r="K431" s="58"/>
      <c r="L431" s="41"/>
      <c r="M431" s="41"/>
      <c r="N431" s="41"/>
      <c r="O431" s="41"/>
    </row>
    <row r="432" spans="1:15" x14ac:dyDescent="0.2">
      <c r="A432" s="66" t="s">
        <v>422</v>
      </c>
      <c r="B432" s="66">
        <v>42</v>
      </c>
      <c r="C432" s="66">
        <v>18</v>
      </c>
      <c r="D432" s="61">
        <v>0.42899999999999999</v>
      </c>
      <c r="E432" s="40">
        <v>99</v>
      </c>
      <c r="F432" s="40">
        <v>18</v>
      </c>
      <c r="G432" s="61">
        <v>0.182</v>
      </c>
      <c r="H432" s="58"/>
      <c r="I432" s="58"/>
      <c r="J432" s="58"/>
      <c r="K432" s="58"/>
      <c r="L432" s="41"/>
      <c r="M432" s="41"/>
      <c r="N432" s="41"/>
      <c r="O432" s="41"/>
    </row>
    <row r="433" spans="1:15" x14ac:dyDescent="0.2">
      <c r="A433" s="66" t="s">
        <v>255</v>
      </c>
      <c r="B433" s="66">
        <v>42</v>
      </c>
      <c r="C433" s="66">
        <v>37</v>
      </c>
      <c r="D433" s="61">
        <v>0.88100000000000001</v>
      </c>
      <c r="E433" s="40">
        <v>42</v>
      </c>
      <c r="F433" s="40">
        <v>37</v>
      </c>
      <c r="G433" s="61">
        <v>0.88100000000000001</v>
      </c>
      <c r="H433" s="58"/>
      <c r="I433" s="58"/>
      <c r="J433" s="58"/>
      <c r="K433" s="58"/>
      <c r="L433" s="41"/>
      <c r="M433" s="41"/>
      <c r="N433" s="41"/>
      <c r="O433" s="41"/>
    </row>
    <row r="434" spans="1:15" x14ac:dyDescent="0.2">
      <c r="A434" s="66" t="s">
        <v>457</v>
      </c>
      <c r="B434" s="66">
        <v>42</v>
      </c>
      <c r="C434" s="66">
        <v>29</v>
      </c>
      <c r="D434" s="61">
        <v>0.69</v>
      </c>
      <c r="E434" s="40">
        <v>42</v>
      </c>
      <c r="F434" s="40">
        <v>29</v>
      </c>
      <c r="G434" s="61">
        <v>0.69</v>
      </c>
      <c r="H434" s="58"/>
      <c r="I434" s="58"/>
      <c r="J434" s="58"/>
      <c r="K434" s="58"/>
      <c r="L434" s="41"/>
      <c r="M434" s="41"/>
      <c r="N434" s="41"/>
      <c r="O434" s="41"/>
    </row>
    <row r="435" spans="1:15" x14ac:dyDescent="0.2">
      <c r="A435" s="66" t="s">
        <v>1387</v>
      </c>
      <c r="B435" s="66">
        <v>42</v>
      </c>
      <c r="C435" s="66">
        <v>10</v>
      </c>
      <c r="D435" s="61">
        <v>0.23799999999999999</v>
      </c>
      <c r="E435" s="40">
        <v>42</v>
      </c>
      <c r="F435" s="40">
        <v>10</v>
      </c>
      <c r="G435" s="61">
        <v>0.23799999999999999</v>
      </c>
      <c r="H435" s="58"/>
      <c r="I435" s="58"/>
      <c r="J435" s="58"/>
      <c r="K435" s="58"/>
      <c r="L435" s="41"/>
      <c r="M435" s="41"/>
      <c r="N435" s="41"/>
      <c r="O435" s="41"/>
    </row>
    <row r="436" spans="1:15" x14ac:dyDescent="0.2">
      <c r="A436" s="66" t="s">
        <v>298</v>
      </c>
      <c r="B436" s="66">
        <v>42</v>
      </c>
      <c r="C436" s="66">
        <v>25</v>
      </c>
      <c r="D436" s="61">
        <v>0.59499999999999997</v>
      </c>
      <c r="E436" s="40">
        <v>43</v>
      </c>
      <c r="F436" s="40">
        <v>26</v>
      </c>
      <c r="G436" s="61">
        <v>0.60499999999999998</v>
      </c>
      <c r="H436" s="58"/>
      <c r="I436" s="58"/>
      <c r="J436" s="58"/>
      <c r="K436" s="58"/>
      <c r="L436" s="41"/>
      <c r="M436" s="41"/>
      <c r="N436" s="41"/>
      <c r="O436" s="41"/>
    </row>
    <row r="437" spans="1:15" x14ac:dyDescent="0.2">
      <c r="A437" s="66" t="s">
        <v>683</v>
      </c>
      <c r="B437" s="66">
        <v>42</v>
      </c>
      <c r="C437" s="66">
        <v>21</v>
      </c>
      <c r="D437" s="61">
        <v>0.5</v>
      </c>
      <c r="E437" s="40">
        <v>108</v>
      </c>
      <c r="F437" s="40">
        <v>21</v>
      </c>
      <c r="G437" s="61">
        <v>0.19400000000000001</v>
      </c>
      <c r="H437" s="58"/>
      <c r="I437" s="58"/>
      <c r="J437" s="58"/>
      <c r="K437" s="58"/>
      <c r="L437" s="41"/>
      <c r="M437" s="41"/>
      <c r="N437" s="41"/>
      <c r="O437" s="41"/>
    </row>
    <row r="438" spans="1:15" x14ac:dyDescent="0.2">
      <c r="A438" s="66" t="s">
        <v>3982</v>
      </c>
      <c r="B438" s="66">
        <v>42</v>
      </c>
      <c r="C438" s="66">
        <v>5</v>
      </c>
      <c r="D438" s="61">
        <v>0.11899999999999999</v>
      </c>
      <c r="E438" s="40">
        <v>162</v>
      </c>
      <c r="F438" s="40">
        <v>5</v>
      </c>
      <c r="G438" s="61">
        <v>3.1E-2</v>
      </c>
      <c r="H438" s="58"/>
      <c r="I438" s="58"/>
      <c r="J438" s="58"/>
      <c r="K438" s="58"/>
      <c r="L438" s="41"/>
      <c r="M438" s="41"/>
      <c r="N438" s="41"/>
      <c r="O438" s="41"/>
    </row>
    <row r="439" spans="1:15" x14ac:dyDescent="0.2">
      <c r="A439" s="66" t="s">
        <v>1915</v>
      </c>
      <c r="B439" s="66">
        <v>42</v>
      </c>
      <c r="C439" s="66">
        <v>7</v>
      </c>
      <c r="D439" s="61">
        <v>0.16700000000000001</v>
      </c>
      <c r="E439" s="40">
        <v>73</v>
      </c>
      <c r="F439" s="40">
        <v>20</v>
      </c>
      <c r="G439" s="61">
        <v>0.27400000000000002</v>
      </c>
      <c r="H439" s="58"/>
      <c r="I439" s="58"/>
      <c r="J439" s="58"/>
      <c r="K439" s="58"/>
      <c r="L439" s="41"/>
      <c r="M439" s="41"/>
      <c r="N439" s="41"/>
      <c r="O439" s="41"/>
    </row>
    <row r="440" spans="1:15" x14ac:dyDescent="0.2">
      <c r="A440" s="66" t="s">
        <v>193</v>
      </c>
      <c r="B440" s="66">
        <v>42</v>
      </c>
      <c r="C440" s="66">
        <v>23</v>
      </c>
      <c r="D440" s="61">
        <v>0.54800000000000004</v>
      </c>
      <c r="E440" s="40">
        <v>42</v>
      </c>
      <c r="F440" s="40">
        <v>23</v>
      </c>
      <c r="G440" s="61">
        <v>0.54800000000000004</v>
      </c>
      <c r="H440" s="58"/>
      <c r="I440" s="58"/>
      <c r="J440" s="58"/>
      <c r="K440" s="58"/>
      <c r="L440" s="41"/>
      <c r="M440" s="41"/>
      <c r="N440" s="41"/>
      <c r="O440" s="41"/>
    </row>
    <row r="441" spans="1:15" x14ac:dyDescent="0.2">
      <c r="A441" s="66" t="s">
        <v>3983</v>
      </c>
      <c r="B441" s="66">
        <v>42</v>
      </c>
      <c r="C441" s="66">
        <v>12</v>
      </c>
      <c r="D441" s="61">
        <v>0.28599999999999998</v>
      </c>
      <c r="E441" s="40">
        <v>42</v>
      </c>
      <c r="F441" s="40">
        <v>12</v>
      </c>
      <c r="G441" s="61">
        <v>0.28599999999999998</v>
      </c>
      <c r="H441" s="58"/>
      <c r="I441" s="58"/>
      <c r="J441" s="58"/>
      <c r="K441" s="58"/>
      <c r="L441" s="41"/>
      <c r="M441" s="41"/>
      <c r="N441" s="41"/>
      <c r="O441" s="41"/>
    </row>
    <row r="442" spans="1:15" x14ac:dyDescent="0.2">
      <c r="A442" s="66" t="s">
        <v>949</v>
      </c>
      <c r="B442" s="66">
        <v>42</v>
      </c>
      <c r="C442" s="66">
        <v>12</v>
      </c>
      <c r="D442" s="61">
        <v>0.28599999999999998</v>
      </c>
      <c r="E442" s="40">
        <v>164</v>
      </c>
      <c r="F442" s="40">
        <v>12</v>
      </c>
      <c r="G442" s="61">
        <v>7.2999999999999995E-2</v>
      </c>
      <c r="H442" s="58"/>
      <c r="I442" s="58"/>
      <c r="J442" s="58"/>
      <c r="K442" s="58"/>
      <c r="L442" s="41"/>
      <c r="M442" s="41"/>
      <c r="N442" s="41"/>
      <c r="O442" s="41"/>
    </row>
    <row r="443" spans="1:15" x14ac:dyDescent="0.2">
      <c r="A443" s="66" t="s">
        <v>704</v>
      </c>
      <c r="B443" s="66">
        <v>42</v>
      </c>
      <c r="C443" s="66">
        <v>40</v>
      </c>
      <c r="D443" s="61">
        <v>0.95199999999999996</v>
      </c>
      <c r="E443" s="40">
        <v>43</v>
      </c>
      <c r="F443" s="40">
        <v>41</v>
      </c>
      <c r="G443" s="61">
        <v>0.95299999999999996</v>
      </c>
      <c r="H443" s="58"/>
      <c r="I443" s="58"/>
      <c r="J443" s="58"/>
      <c r="K443" s="58"/>
      <c r="L443" s="41"/>
      <c r="M443" s="41"/>
      <c r="N443" s="41"/>
      <c r="O443" s="41"/>
    </row>
    <row r="444" spans="1:15" x14ac:dyDescent="0.2">
      <c r="A444" s="66" t="s">
        <v>3984</v>
      </c>
      <c r="B444" s="66">
        <v>42</v>
      </c>
      <c r="C444" s="66">
        <v>7</v>
      </c>
      <c r="D444" s="61">
        <v>0.16700000000000001</v>
      </c>
      <c r="E444" s="40">
        <v>42</v>
      </c>
      <c r="F444" s="40">
        <v>7</v>
      </c>
      <c r="G444" s="61">
        <v>0.16700000000000001</v>
      </c>
      <c r="H444" s="58"/>
      <c r="I444" s="58"/>
      <c r="J444" s="58"/>
      <c r="K444" s="58"/>
      <c r="L444" s="41"/>
      <c r="M444" s="41"/>
      <c r="N444" s="41"/>
      <c r="O444" s="41"/>
    </row>
    <row r="445" spans="1:15" x14ac:dyDescent="0.2">
      <c r="A445" s="66" t="s">
        <v>1854</v>
      </c>
      <c r="B445" s="66">
        <v>42</v>
      </c>
      <c r="C445" s="66">
        <v>3</v>
      </c>
      <c r="D445" s="61">
        <v>7.0999999999999994E-2</v>
      </c>
      <c r="E445" s="40">
        <v>156</v>
      </c>
      <c r="F445" s="40">
        <v>3</v>
      </c>
      <c r="G445" s="61">
        <v>1.9E-2</v>
      </c>
      <c r="H445" s="58"/>
      <c r="I445" s="58"/>
      <c r="J445" s="58"/>
      <c r="K445" s="58"/>
      <c r="L445" s="41"/>
      <c r="M445" s="41"/>
      <c r="N445" s="41"/>
      <c r="O445" s="41"/>
    </row>
    <row r="446" spans="1:15" x14ac:dyDescent="0.2">
      <c r="A446" s="66" t="s">
        <v>23</v>
      </c>
      <c r="B446" s="66">
        <v>41</v>
      </c>
      <c r="C446" s="66">
        <v>20</v>
      </c>
      <c r="D446" s="61">
        <v>0.48799999999999999</v>
      </c>
      <c r="E446" s="40">
        <v>48</v>
      </c>
      <c r="F446" s="40">
        <v>24</v>
      </c>
      <c r="G446" s="61">
        <v>0.5</v>
      </c>
      <c r="H446" s="58"/>
      <c r="I446" s="58"/>
      <c r="J446" s="58"/>
      <c r="K446" s="58"/>
      <c r="L446" s="41"/>
      <c r="M446" s="41"/>
      <c r="N446" s="41"/>
      <c r="O446" s="41"/>
    </row>
    <row r="447" spans="1:15" x14ac:dyDescent="0.2">
      <c r="A447" s="66" t="s">
        <v>373</v>
      </c>
      <c r="B447" s="66">
        <v>41</v>
      </c>
      <c r="C447" s="66">
        <v>33</v>
      </c>
      <c r="D447" s="61">
        <v>0.80500000000000005</v>
      </c>
      <c r="E447" s="40">
        <v>66</v>
      </c>
      <c r="F447" s="40">
        <v>34</v>
      </c>
      <c r="G447" s="61">
        <v>0.51500000000000001</v>
      </c>
      <c r="H447" s="58"/>
      <c r="I447" s="58"/>
      <c r="J447" s="58"/>
      <c r="K447" s="58"/>
      <c r="L447" s="41"/>
      <c r="M447" s="41"/>
      <c r="N447" s="41"/>
      <c r="O447" s="41"/>
    </row>
    <row r="448" spans="1:15" x14ac:dyDescent="0.2">
      <c r="A448" s="66" t="s">
        <v>408</v>
      </c>
      <c r="B448" s="66">
        <v>41</v>
      </c>
      <c r="C448" s="66">
        <v>20</v>
      </c>
      <c r="D448" s="61">
        <v>0.48799999999999999</v>
      </c>
      <c r="E448" s="40">
        <v>84</v>
      </c>
      <c r="F448" s="40">
        <v>29</v>
      </c>
      <c r="G448" s="61">
        <v>0.34499999999999997</v>
      </c>
      <c r="H448" s="58"/>
      <c r="I448" s="58"/>
      <c r="J448" s="58"/>
      <c r="K448" s="58"/>
      <c r="L448" s="41"/>
      <c r="M448" s="41"/>
      <c r="N448" s="41"/>
      <c r="O448" s="41"/>
    </row>
    <row r="449" spans="1:15" x14ac:dyDescent="0.2">
      <c r="A449" s="66" t="s">
        <v>277</v>
      </c>
      <c r="B449" s="66">
        <v>41</v>
      </c>
      <c r="C449" s="66">
        <v>44</v>
      </c>
      <c r="D449" s="61">
        <v>1.073</v>
      </c>
      <c r="E449" s="40">
        <v>43</v>
      </c>
      <c r="F449" s="40">
        <v>45</v>
      </c>
      <c r="G449" s="61">
        <v>1.0469999999999999</v>
      </c>
      <c r="H449" s="58"/>
      <c r="I449" s="58"/>
      <c r="J449" s="58"/>
      <c r="K449" s="58"/>
      <c r="L449" s="41"/>
      <c r="M449" s="41"/>
      <c r="N449" s="41"/>
      <c r="O449" s="41"/>
    </row>
    <row r="450" spans="1:15" x14ac:dyDescent="0.2">
      <c r="A450" s="66" t="s">
        <v>852</v>
      </c>
      <c r="B450" s="66">
        <v>41</v>
      </c>
      <c r="C450" s="66">
        <v>28</v>
      </c>
      <c r="D450" s="61">
        <v>0.68300000000000005</v>
      </c>
      <c r="E450" s="40">
        <v>42</v>
      </c>
      <c r="F450" s="40">
        <v>29</v>
      </c>
      <c r="G450" s="61">
        <v>0.69</v>
      </c>
      <c r="H450" s="58"/>
      <c r="I450" s="58"/>
      <c r="J450" s="58"/>
      <c r="K450" s="58"/>
      <c r="L450" s="41"/>
      <c r="M450" s="41"/>
      <c r="N450" s="41"/>
      <c r="O450" s="41"/>
    </row>
    <row r="451" spans="1:15" x14ac:dyDescent="0.2">
      <c r="A451" s="66" t="s">
        <v>3985</v>
      </c>
      <c r="B451" s="66">
        <v>41</v>
      </c>
      <c r="C451" s="66">
        <v>35</v>
      </c>
      <c r="D451" s="61">
        <v>0.85399999999999998</v>
      </c>
      <c r="E451" s="40">
        <v>54</v>
      </c>
      <c r="F451" s="40">
        <v>35</v>
      </c>
      <c r="G451" s="61">
        <v>0.64800000000000002</v>
      </c>
      <c r="H451" s="58"/>
      <c r="I451" s="58"/>
      <c r="J451" s="58"/>
      <c r="K451" s="58"/>
      <c r="L451" s="41"/>
      <c r="M451" s="41"/>
      <c r="N451" s="41"/>
      <c r="O451" s="41"/>
    </row>
    <row r="452" spans="1:15" x14ac:dyDescent="0.2">
      <c r="A452" s="66" t="s">
        <v>263</v>
      </c>
      <c r="B452" s="66">
        <v>41</v>
      </c>
      <c r="C452" s="66">
        <v>20</v>
      </c>
      <c r="D452" s="61">
        <v>0.48799999999999999</v>
      </c>
      <c r="E452" s="40">
        <v>178</v>
      </c>
      <c r="F452" s="40">
        <v>20</v>
      </c>
      <c r="G452" s="61">
        <v>0.112</v>
      </c>
      <c r="H452" s="58"/>
      <c r="I452" s="58"/>
      <c r="J452" s="58"/>
      <c r="K452" s="58"/>
      <c r="L452" s="41"/>
      <c r="M452" s="41"/>
      <c r="N452" s="41"/>
      <c r="O452" s="41"/>
    </row>
    <row r="453" spans="1:15" x14ac:dyDescent="0.2">
      <c r="A453" s="66" t="s">
        <v>3986</v>
      </c>
      <c r="B453" s="66">
        <v>41</v>
      </c>
      <c r="C453" s="66">
        <v>25</v>
      </c>
      <c r="D453" s="61">
        <v>0.61</v>
      </c>
      <c r="E453" s="40">
        <v>42</v>
      </c>
      <c r="F453" s="40">
        <v>26</v>
      </c>
      <c r="G453" s="61">
        <v>0.61899999999999999</v>
      </c>
      <c r="H453" s="58"/>
      <c r="I453" s="58"/>
      <c r="J453" s="58"/>
      <c r="K453" s="58"/>
      <c r="L453" s="41"/>
      <c r="M453" s="41"/>
      <c r="N453" s="41"/>
      <c r="O453" s="41"/>
    </row>
    <row r="454" spans="1:15" x14ac:dyDescent="0.2">
      <c r="A454" s="66" t="s">
        <v>3987</v>
      </c>
      <c r="B454" s="66">
        <v>41</v>
      </c>
      <c r="C454" s="66">
        <v>38</v>
      </c>
      <c r="D454" s="61">
        <v>0.92700000000000005</v>
      </c>
      <c r="E454" s="40">
        <v>41</v>
      </c>
      <c r="F454" s="40">
        <v>38</v>
      </c>
      <c r="G454" s="61">
        <v>0.92700000000000005</v>
      </c>
      <c r="H454" s="58"/>
      <c r="I454" s="58"/>
      <c r="J454" s="58"/>
      <c r="K454" s="58"/>
      <c r="L454" s="41"/>
      <c r="M454" s="41"/>
      <c r="N454" s="41"/>
      <c r="O454" s="41"/>
    </row>
    <row r="455" spans="1:15" x14ac:dyDescent="0.2">
      <c r="A455" s="66" t="s">
        <v>670</v>
      </c>
      <c r="B455" s="66">
        <v>41</v>
      </c>
      <c r="C455" s="66">
        <v>31</v>
      </c>
      <c r="D455" s="61">
        <v>0.75600000000000001</v>
      </c>
      <c r="E455" s="40">
        <v>54</v>
      </c>
      <c r="F455" s="40">
        <v>37</v>
      </c>
      <c r="G455" s="61">
        <v>0.68500000000000005</v>
      </c>
      <c r="H455" s="58"/>
      <c r="I455" s="58"/>
      <c r="J455" s="58"/>
      <c r="K455" s="58"/>
      <c r="L455" s="41"/>
      <c r="M455" s="41"/>
      <c r="N455" s="41"/>
      <c r="O455" s="41"/>
    </row>
    <row r="456" spans="1:15" x14ac:dyDescent="0.2">
      <c r="A456" s="66" t="s">
        <v>723</v>
      </c>
      <c r="B456" s="66">
        <v>41</v>
      </c>
      <c r="C456" s="66">
        <v>16</v>
      </c>
      <c r="D456" s="61">
        <v>0.39</v>
      </c>
      <c r="E456" s="40">
        <v>46</v>
      </c>
      <c r="F456" s="40">
        <v>18</v>
      </c>
      <c r="G456" s="61">
        <v>0.39100000000000001</v>
      </c>
      <c r="H456" s="58"/>
      <c r="I456" s="58"/>
      <c r="J456" s="58"/>
      <c r="K456" s="58"/>
      <c r="L456" s="41"/>
      <c r="M456" s="41"/>
      <c r="N456" s="41"/>
      <c r="O456" s="41"/>
    </row>
    <row r="457" spans="1:15" x14ac:dyDescent="0.2">
      <c r="A457" s="66" t="s">
        <v>1057</v>
      </c>
      <c r="B457" s="66">
        <v>41</v>
      </c>
      <c r="C457" s="66">
        <v>37</v>
      </c>
      <c r="D457" s="61">
        <v>0.90200000000000002</v>
      </c>
      <c r="E457" s="40">
        <v>44</v>
      </c>
      <c r="F457" s="40">
        <v>37</v>
      </c>
      <c r="G457" s="61">
        <v>0.84099999999999997</v>
      </c>
      <c r="H457" s="58"/>
      <c r="I457" s="58"/>
      <c r="J457" s="58"/>
      <c r="K457" s="58"/>
      <c r="L457" s="41"/>
      <c r="M457" s="41"/>
      <c r="N457" s="41"/>
      <c r="O457" s="41"/>
    </row>
    <row r="458" spans="1:15" x14ac:dyDescent="0.2">
      <c r="A458" s="66" t="s">
        <v>2367</v>
      </c>
      <c r="B458" s="66">
        <v>41</v>
      </c>
      <c r="C458" s="66">
        <v>1</v>
      </c>
      <c r="D458" s="61">
        <v>2.4E-2</v>
      </c>
      <c r="E458" s="40">
        <v>146</v>
      </c>
      <c r="F458" s="40">
        <v>1</v>
      </c>
      <c r="G458" s="61">
        <v>7.0000000000000001E-3</v>
      </c>
      <c r="H458" s="58"/>
      <c r="I458" s="58"/>
      <c r="J458" s="58"/>
      <c r="K458" s="58"/>
      <c r="L458" s="41"/>
      <c r="M458" s="41"/>
      <c r="N458" s="41"/>
      <c r="O458" s="41"/>
    </row>
    <row r="459" spans="1:15" ht="25.5" x14ac:dyDescent="0.2">
      <c r="A459" s="66" t="s">
        <v>3988</v>
      </c>
      <c r="B459" s="66">
        <v>41</v>
      </c>
      <c r="C459" s="66">
        <v>37</v>
      </c>
      <c r="D459" s="61">
        <v>0.90200000000000002</v>
      </c>
      <c r="E459" s="40">
        <v>105</v>
      </c>
      <c r="F459" s="40">
        <v>37</v>
      </c>
      <c r="G459" s="61">
        <v>0.35199999999999998</v>
      </c>
      <c r="H459" s="58"/>
      <c r="I459" s="58"/>
      <c r="J459" s="58"/>
      <c r="K459" s="58"/>
      <c r="L459" s="41"/>
      <c r="M459" s="41"/>
      <c r="N459" s="41"/>
      <c r="O459" s="41"/>
    </row>
    <row r="460" spans="1:15" x14ac:dyDescent="0.2">
      <c r="A460" s="66" t="s">
        <v>3989</v>
      </c>
      <c r="B460" s="66">
        <v>41</v>
      </c>
      <c r="C460" s="66">
        <v>28</v>
      </c>
      <c r="D460" s="61">
        <v>0.68300000000000005</v>
      </c>
      <c r="E460" s="40">
        <v>41</v>
      </c>
      <c r="F460" s="40">
        <v>28</v>
      </c>
      <c r="G460" s="61">
        <v>0.68300000000000005</v>
      </c>
      <c r="H460" s="58"/>
      <c r="I460" s="58"/>
      <c r="J460" s="58"/>
      <c r="K460" s="58"/>
      <c r="L460" s="41"/>
      <c r="M460" s="41"/>
      <c r="N460" s="41"/>
      <c r="O460" s="41"/>
    </row>
    <row r="461" spans="1:15" x14ac:dyDescent="0.2">
      <c r="A461" s="66" t="s">
        <v>372</v>
      </c>
      <c r="B461" s="66">
        <v>41</v>
      </c>
      <c r="C461" s="66">
        <v>19</v>
      </c>
      <c r="D461" s="61">
        <v>0.46300000000000002</v>
      </c>
      <c r="E461" s="40">
        <v>194</v>
      </c>
      <c r="F461" s="40">
        <v>19</v>
      </c>
      <c r="G461" s="61">
        <v>9.8000000000000004E-2</v>
      </c>
      <c r="H461" s="58"/>
      <c r="I461" s="58"/>
      <c r="J461" s="58"/>
      <c r="K461" s="58"/>
      <c r="L461" s="41"/>
      <c r="M461" s="41"/>
      <c r="N461" s="41"/>
      <c r="O461" s="41"/>
    </row>
    <row r="462" spans="1:15" ht="25.5" x14ac:dyDescent="0.2">
      <c r="A462" s="66" t="s">
        <v>3990</v>
      </c>
      <c r="B462" s="66">
        <v>41</v>
      </c>
      <c r="C462" s="66">
        <v>30</v>
      </c>
      <c r="D462" s="61">
        <v>0.73199999999999998</v>
      </c>
      <c r="E462" s="40">
        <v>41</v>
      </c>
      <c r="F462" s="40">
        <v>30</v>
      </c>
      <c r="G462" s="61">
        <v>0.73199999999999998</v>
      </c>
      <c r="H462" s="58"/>
      <c r="I462" s="58"/>
      <c r="J462" s="58"/>
      <c r="K462" s="58"/>
      <c r="L462" s="41"/>
      <c r="M462" s="41"/>
      <c r="N462" s="41"/>
      <c r="O462" s="41"/>
    </row>
    <row r="463" spans="1:15" x14ac:dyDescent="0.2">
      <c r="A463" s="66" t="s">
        <v>3991</v>
      </c>
      <c r="B463" s="66">
        <v>41</v>
      </c>
      <c r="C463" s="66">
        <v>23</v>
      </c>
      <c r="D463" s="61">
        <v>0.56100000000000005</v>
      </c>
      <c r="E463" s="40">
        <v>41</v>
      </c>
      <c r="F463" s="40">
        <v>23</v>
      </c>
      <c r="G463" s="61">
        <v>0.56100000000000005</v>
      </c>
      <c r="H463" s="58"/>
      <c r="I463" s="58"/>
      <c r="J463" s="58"/>
      <c r="K463" s="58"/>
      <c r="L463" s="41"/>
      <c r="M463" s="41"/>
      <c r="N463" s="41"/>
      <c r="O463" s="41"/>
    </row>
    <row r="464" spans="1:15" x14ac:dyDescent="0.2">
      <c r="A464" s="66" t="s">
        <v>3992</v>
      </c>
      <c r="B464" s="66">
        <v>40</v>
      </c>
      <c r="C464" s="66">
        <v>1</v>
      </c>
      <c r="D464" s="61">
        <v>2.5000000000000001E-2</v>
      </c>
      <c r="E464" s="40">
        <v>42</v>
      </c>
      <c r="F464" s="40">
        <v>1</v>
      </c>
      <c r="G464" s="61">
        <v>2.4E-2</v>
      </c>
      <c r="H464" s="58"/>
      <c r="I464" s="58"/>
      <c r="J464" s="58"/>
      <c r="K464" s="58"/>
      <c r="L464" s="41"/>
      <c r="M464" s="41"/>
      <c r="N464" s="41"/>
      <c r="O464" s="41"/>
    </row>
    <row r="465" spans="1:15" x14ac:dyDescent="0.2">
      <c r="A465" s="66" t="s">
        <v>142</v>
      </c>
      <c r="B465" s="66">
        <v>40</v>
      </c>
      <c r="C465" s="66">
        <v>35</v>
      </c>
      <c r="D465" s="61">
        <v>0.875</v>
      </c>
      <c r="E465" s="40">
        <v>43</v>
      </c>
      <c r="F465" s="40">
        <v>35</v>
      </c>
      <c r="G465" s="61">
        <v>0.81399999999999995</v>
      </c>
      <c r="H465" s="58"/>
      <c r="I465" s="58"/>
      <c r="J465" s="58"/>
      <c r="K465" s="58"/>
      <c r="L465" s="41"/>
      <c r="M465" s="41"/>
      <c r="N465" s="41"/>
      <c r="O465" s="41"/>
    </row>
    <row r="466" spans="1:15" x14ac:dyDescent="0.2">
      <c r="A466" s="66" t="s">
        <v>1301</v>
      </c>
      <c r="B466" s="66">
        <v>40</v>
      </c>
      <c r="C466" s="66">
        <v>39</v>
      </c>
      <c r="D466" s="61">
        <v>0.97499999999999998</v>
      </c>
      <c r="E466" s="40">
        <v>54</v>
      </c>
      <c r="F466" s="40">
        <v>43</v>
      </c>
      <c r="G466" s="61">
        <v>0.79600000000000004</v>
      </c>
      <c r="H466" s="58"/>
      <c r="I466" s="58"/>
      <c r="J466" s="58"/>
      <c r="K466" s="58"/>
      <c r="L466" s="41"/>
      <c r="M466" s="41"/>
      <c r="N466" s="41"/>
      <c r="O466" s="41"/>
    </row>
    <row r="467" spans="1:15" x14ac:dyDescent="0.2">
      <c r="A467" s="66" t="s">
        <v>544</v>
      </c>
      <c r="B467" s="66">
        <v>40</v>
      </c>
      <c r="C467" s="66">
        <v>18</v>
      </c>
      <c r="D467" s="61">
        <v>0.45</v>
      </c>
      <c r="E467" s="40">
        <v>40</v>
      </c>
      <c r="F467" s="40">
        <v>18</v>
      </c>
      <c r="G467" s="61">
        <v>0.45</v>
      </c>
      <c r="H467" s="58"/>
      <c r="I467" s="58"/>
      <c r="J467" s="58"/>
      <c r="K467" s="58"/>
      <c r="L467" s="41"/>
      <c r="M467" s="41"/>
      <c r="N467" s="41"/>
      <c r="O467" s="41"/>
    </row>
    <row r="468" spans="1:15" x14ac:dyDescent="0.2">
      <c r="A468" s="66" t="s">
        <v>3108</v>
      </c>
      <c r="B468" s="66">
        <v>40</v>
      </c>
      <c r="C468" s="66">
        <v>23</v>
      </c>
      <c r="D468" s="61">
        <v>0.57499999999999996</v>
      </c>
      <c r="E468" s="40">
        <v>55</v>
      </c>
      <c r="F468" s="40">
        <v>23</v>
      </c>
      <c r="G468" s="61">
        <v>0.41799999999999998</v>
      </c>
      <c r="H468" s="58"/>
      <c r="I468" s="58"/>
      <c r="J468" s="58"/>
      <c r="K468" s="58"/>
      <c r="L468" s="41"/>
      <c r="M468" s="41"/>
      <c r="N468" s="41"/>
      <c r="O468" s="41"/>
    </row>
    <row r="469" spans="1:15" x14ac:dyDescent="0.2">
      <c r="A469" s="66" t="s">
        <v>3993</v>
      </c>
      <c r="B469" s="66">
        <v>40</v>
      </c>
      <c r="C469" s="66">
        <v>31</v>
      </c>
      <c r="D469" s="61">
        <v>0.77500000000000002</v>
      </c>
      <c r="E469" s="40">
        <v>40</v>
      </c>
      <c r="F469" s="40">
        <v>31</v>
      </c>
      <c r="G469" s="61">
        <v>0.77500000000000002</v>
      </c>
      <c r="H469" s="58"/>
      <c r="I469" s="58"/>
      <c r="J469" s="58"/>
      <c r="K469" s="58"/>
      <c r="L469" s="41"/>
      <c r="M469" s="41"/>
      <c r="N469" s="41"/>
      <c r="O469" s="41"/>
    </row>
    <row r="470" spans="1:15" x14ac:dyDescent="0.2">
      <c r="A470" s="66" t="s">
        <v>602</v>
      </c>
      <c r="B470" s="66">
        <v>40</v>
      </c>
      <c r="C470" s="66">
        <v>7</v>
      </c>
      <c r="D470" s="61">
        <v>0.17499999999999999</v>
      </c>
      <c r="E470" s="40">
        <v>51</v>
      </c>
      <c r="F470" s="40">
        <v>7</v>
      </c>
      <c r="G470" s="61">
        <v>0.13700000000000001</v>
      </c>
      <c r="H470" s="58"/>
      <c r="I470" s="58"/>
      <c r="J470" s="58"/>
      <c r="K470" s="58"/>
      <c r="L470" s="41"/>
      <c r="M470" s="41"/>
      <c r="N470" s="41"/>
      <c r="O470" s="41"/>
    </row>
    <row r="471" spans="1:15" x14ac:dyDescent="0.2">
      <c r="A471" s="66" t="s">
        <v>316</v>
      </c>
      <c r="B471" s="66">
        <v>40</v>
      </c>
      <c r="C471" s="66">
        <v>35</v>
      </c>
      <c r="D471" s="61">
        <v>0.875</v>
      </c>
      <c r="E471" s="40">
        <v>40</v>
      </c>
      <c r="F471" s="40">
        <v>35</v>
      </c>
      <c r="G471" s="61">
        <v>0.875</v>
      </c>
      <c r="H471" s="58"/>
      <c r="I471" s="58"/>
      <c r="J471" s="58"/>
      <c r="K471" s="58"/>
      <c r="L471" s="41"/>
      <c r="M471" s="41"/>
      <c r="N471" s="41"/>
      <c r="O471" s="41"/>
    </row>
    <row r="472" spans="1:15" x14ac:dyDescent="0.2">
      <c r="A472" s="66" t="s">
        <v>469</v>
      </c>
      <c r="B472" s="66">
        <v>40</v>
      </c>
      <c r="C472" s="66">
        <v>38</v>
      </c>
      <c r="D472" s="61">
        <v>0.95</v>
      </c>
      <c r="E472" s="40">
        <v>42</v>
      </c>
      <c r="F472" s="40">
        <v>39</v>
      </c>
      <c r="G472" s="61">
        <v>0.92900000000000005</v>
      </c>
      <c r="H472" s="58"/>
      <c r="I472" s="58"/>
      <c r="J472" s="58"/>
      <c r="K472" s="58"/>
      <c r="L472" s="41"/>
      <c r="M472" s="41"/>
      <c r="N472" s="41"/>
      <c r="O472" s="41"/>
    </row>
    <row r="473" spans="1:15" x14ac:dyDescent="0.2">
      <c r="A473" s="66" t="s">
        <v>3994</v>
      </c>
      <c r="B473" s="66">
        <v>40</v>
      </c>
      <c r="C473" s="66">
        <v>23</v>
      </c>
      <c r="D473" s="61">
        <v>0.57499999999999996</v>
      </c>
      <c r="E473" s="40">
        <v>40</v>
      </c>
      <c r="F473" s="40">
        <v>23</v>
      </c>
      <c r="G473" s="61">
        <v>0.57499999999999996</v>
      </c>
      <c r="H473" s="58"/>
      <c r="I473" s="58"/>
      <c r="J473" s="58"/>
      <c r="K473" s="58"/>
      <c r="L473" s="41"/>
      <c r="M473" s="41"/>
      <c r="N473" s="41"/>
      <c r="O473" s="41"/>
    </row>
    <row r="474" spans="1:15" x14ac:dyDescent="0.2">
      <c r="A474" s="66" t="s">
        <v>1068</v>
      </c>
      <c r="B474" s="66">
        <v>40</v>
      </c>
      <c r="C474" s="66">
        <v>26</v>
      </c>
      <c r="D474" s="61">
        <v>0.65</v>
      </c>
      <c r="E474" s="40">
        <v>49</v>
      </c>
      <c r="F474" s="40">
        <v>26</v>
      </c>
      <c r="G474" s="61">
        <v>0.53100000000000003</v>
      </c>
      <c r="H474" s="58"/>
      <c r="I474" s="58"/>
      <c r="J474" s="58"/>
      <c r="K474" s="58"/>
      <c r="L474" s="41"/>
      <c r="M474" s="41"/>
      <c r="N474" s="41"/>
      <c r="O474" s="41"/>
    </row>
    <row r="475" spans="1:15" x14ac:dyDescent="0.2">
      <c r="A475" s="66" t="s">
        <v>412</v>
      </c>
      <c r="B475" s="66">
        <v>40</v>
      </c>
      <c r="C475" s="66">
        <v>11</v>
      </c>
      <c r="D475" s="61">
        <v>0.27500000000000002</v>
      </c>
      <c r="E475" s="40">
        <v>41</v>
      </c>
      <c r="F475" s="40">
        <v>11</v>
      </c>
      <c r="G475" s="61">
        <v>0.26800000000000002</v>
      </c>
      <c r="H475" s="58"/>
      <c r="I475" s="58"/>
      <c r="J475" s="58"/>
      <c r="K475" s="58"/>
      <c r="L475" s="41"/>
      <c r="M475" s="41"/>
      <c r="N475" s="41"/>
      <c r="O475" s="41"/>
    </row>
    <row r="476" spans="1:15" ht="25.5" x14ac:dyDescent="0.2">
      <c r="A476" s="66" t="s">
        <v>553</v>
      </c>
      <c r="B476" s="66">
        <v>40</v>
      </c>
      <c r="C476" s="66">
        <v>41</v>
      </c>
      <c r="D476" s="61">
        <v>1.0249999999999999</v>
      </c>
      <c r="E476" s="40">
        <v>40</v>
      </c>
      <c r="F476" s="40">
        <v>41</v>
      </c>
      <c r="G476" s="61">
        <v>1.0249999999999999</v>
      </c>
      <c r="H476" s="58"/>
      <c r="I476" s="58"/>
      <c r="J476" s="58"/>
      <c r="K476" s="58"/>
      <c r="L476" s="41"/>
      <c r="M476" s="41"/>
      <c r="N476" s="41"/>
      <c r="O476" s="41"/>
    </row>
    <row r="477" spans="1:15" x14ac:dyDescent="0.2">
      <c r="A477" s="66" t="s">
        <v>426</v>
      </c>
      <c r="B477" s="66">
        <v>40</v>
      </c>
      <c r="C477" s="66">
        <v>25</v>
      </c>
      <c r="D477" s="61">
        <v>0.625</v>
      </c>
      <c r="E477" s="40">
        <v>57</v>
      </c>
      <c r="F477" s="40">
        <v>38</v>
      </c>
      <c r="G477" s="61">
        <v>0.66700000000000004</v>
      </c>
      <c r="H477" s="58"/>
      <c r="I477" s="58"/>
      <c r="J477" s="58"/>
      <c r="K477" s="58"/>
      <c r="L477" s="41"/>
      <c r="M477" s="41"/>
      <c r="N477" s="41"/>
      <c r="O477" s="41"/>
    </row>
    <row r="478" spans="1:15" x14ac:dyDescent="0.2">
      <c r="A478" s="66" t="s">
        <v>3995</v>
      </c>
      <c r="B478" s="66">
        <v>40</v>
      </c>
      <c r="C478" s="66">
        <v>4</v>
      </c>
      <c r="D478" s="61">
        <v>0.1</v>
      </c>
      <c r="E478" s="40">
        <v>40</v>
      </c>
      <c r="F478" s="40">
        <v>4</v>
      </c>
      <c r="G478" s="61">
        <v>0.1</v>
      </c>
      <c r="H478" s="58"/>
      <c r="I478" s="58"/>
      <c r="J478" s="58"/>
      <c r="K478" s="58"/>
      <c r="L478" s="41"/>
      <c r="M478" s="41"/>
      <c r="N478" s="41"/>
      <c r="O478" s="41"/>
    </row>
    <row r="479" spans="1:15" x14ac:dyDescent="0.2">
      <c r="A479" s="66" t="s">
        <v>3996</v>
      </c>
      <c r="B479" s="66">
        <v>40</v>
      </c>
      <c r="C479" s="66">
        <v>27</v>
      </c>
      <c r="D479" s="61">
        <v>0.67500000000000004</v>
      </c>
      <c r="E479" s="40">
        <v>40</v>
      </c>
      <c r="F479" s="40">
        <v>27</v>
      </c>
      <c r="G479" s="61">
        <v>0.67500000000000004</v>
      </c>
      <c r="H479" s="58"/>
      <c r="I479" s="58"/>
      <c r="J479" s="58"/>
      <c r="K479" s="58"/>
      <c r="L479" s="41"/>
      <c r="M479" s="41"/>
      <c r="N479" s="41"/>
      <c r="O479" s="41"/>
    </row>
    <row r="480" spans="1:15" x14ac:dyDescent="0.2">
      <c r="A480" s="66" t="s">
        <v>1233</v>
      </c>
      <c r="B480" s="66">
        <v>40</v>
      </c>
      <c r="C480" s="66">
        <v>46</v>
      </c>
      <c r="D480" s="61">
        <v>1.1499999999999999</v>
      </c>
      <c r="E480" s="40">
        <v>50</v>
      </c>
      <c r="F480" s="40">
        <v>46</v>
      </c>
      <c r="G480" s="61">
        <v>0.92</v>
      </c>
      <c r="H480" s="58"/>
      <c r="I480" s="58"/>
      <c r="J480" s="58"/>
      <c r="K480" s="58"/>
      <c r="L480" s="41"/>
      <c r="M480" s="41"/>
      <c r="N480" s="41"/>
      <c r="O480" s="41"/>
    </row>
    <row r="481" spans="1:15" x14ac:dyDescent="0.2">
      <c r="A481" s="66" t="s">
        <v>246</v>
      </c>
      <c r="B481" s="66">
        <v>39</v>
      </c>
      <c r="C481" s="66">
        <v>16</v>
      </c>
      <c r="D481" s="61">
        <v>0.41</v>
      </c>
      <c r="E481" s="40">
        <v>39</v>
      </c>
      <c r="F481" s="40">
        <v>16</v>
      </c>
      <c r="G481" s="61">
        <v>0.41</v>
      </c>
      <c r="H481" s="58"/>
      <c r="I481" s="58"/>
      <c r="J481" s="58"/>
      <c r="K481" s="58"/>
      <c r="L481" s="41"/>
      <c r="M481" s="41"/>
      <c r="N481" s="41"/>
      <c r="O481" s="41"/>
    </row>
    <row r="482" spans="1:15" x14ac:dyDescent="0.2">
      <c r="A482" s="66" t="s">
        <v>3997</v>
      </c>
      <c r="B482" s="66">
        <v>39</v>
      </c>
      <c r="C482" s="66">
        <v>0</v>
      </c>
      <c r="D482" s="40" t="s">
        <v>3340</v>
      </c>
      <c r="E482" s="40">
        <v>39</v>
      </c>
      <c r="F482" s="40">
        <v>0</v>
      </c>
      <c r="G482" s="40" t="s">
        <v>3340</v>
      </c>
      <c r="H482" s="58"/>
      <c r="I482" s="58"/>
      <c r="J482" s="58"/>
      <c r="K482" s="58"/>
      <c r="L482" s="41"/>
      <c r="M482" s="41"/>
      <c r="N482" s="41"/>
      <c r="O482" s="41"/>
    </row>
    <row r="483" spans="1:15" x14ac:dyDescent="0.2">
      <c r="A483" s="66" t="s">
        <v>3998</v>
      </c>
      <c r="B483" s="66">
        <v>39</v>
      </c>
      <c r="C483" s="66">
        <v>2</v>
      </c>
      <c r="D483" s="61">
        <v>5.0999999999999997E-2</v>
      </c>
      <c r="E483" s="40">
        <v>39</v>
      </c>
      <c r="F483" s="40">
        <v>2</v>
      </c>
      <c r="G483" s="61">
        <v>5.0999999999999997E-2</v>
      </c>
      <c r="H483" s="58"/>
      <c r="I483" s="58"/>
      <c r="J483" s="58"/>
      <c r="K483" s="58"/>
      <c r="L483" s="41"/>
      <c r="M483" s="41"/>
      <c r="N483" s="41"/>
      <c r="O483" s="41"/>
    </row>
    <row r="484" spans="1:15" x14ac:dyDescent="0.2">
      <c r="A484" s="66" t="s">
        <v>392</v>
      </c>
      <c r="B484" s="66">
        <v>39</v>
      </c>
      <c r="C484" s="66">
        <v>32</v>
      </c>
      <c r="D484" s="61">
        <v>0.82099999999999995</v>
      </c>
      <c r="E484" s="40">
        <v>42</v>
      </c>
      <c r="F484" s="40">
        <v>53</v>
      </c>
      <c r="G484" s="61">
        <v>1.262</v>
      </c>
      <c r="H484" s="58"/>
      <c r="I484" s="58"/>
      <c r="J484" s="58"/>
      <c r="K484" s="58"/>
      <c r="L484" s="41"/>
      <c r="M484" s="41"/>
      <c r="N484" s="41"/>
      <c r="O484" s="41"/>
    </row>
    <row r="485" spans="1:15" x14ac:dyDescent="0.2">
      <c r="A485" s="66" t="s">
        <v>452</v>
      </c>
      <c r="B485" s="66">
        <v>39</v>
      </c>
      <c r="C485" s="66">
        <v>1</v>
      </c>
      <c r="D485" s="61">
        <v>2.5999999999999999E-2</v>
      </c>
      <c r="E485" s="40">
        <v>99</v>
      </c>
      <c r="F485" s="40">
        <v>1</v>
      </c>
      <c r="G485" s="61">
        <v>0.01</v>
      </c>
      <c r="H485" s="58"/>
      <c r="I485" s="58"/>
      <c r="J485" s="58"/>
      <c r="K485" s="58"/>
      <c r="L485" s="41"/>
      <c r="M485" s="41"/>
      <c r="N485" s="41"/>
      <c r="O485" s="41"/>
    </row>
    <row r="486" spans="1:15" x14ac:dyDescent="0.2">
      <c r="A486" s="66" t="s">
        <v>3999</v>
      </c>
      <c r="B486" s="66">
        <v>39</v>
      </c>
      <c r="C486" s="66">
        <v>8</v>
      </c>
      <c r="D486" s="61">
        <v>0.20499999999999999</v>
      </c>
      <c r="E486" s="40">
        <v>40</v>
      </c>
      <c r="F486" s="40">
        <v>8</v>
      </c>
      <c r="G486" s="61">
        <v>0.2</v>
      </c>
      <c r="H486" s="58"/>
      <c r="I486" s="58"/>
      <c r="J486" s="58"/>
      <c r="K486" s="58"/>
      <c r="L486" s="41"/>
      <c r="M486" s="41"/>
      <c r="N486" s="41"/>
      <c r="O486" s="41"/>
    </row>
    <row r="487" spans="1:15" x14ac:dyDescent="0.2">
      <c r="A487" s="66" t="s">
        <v>1784</v>
      </c>
      <c r="B487" s="66">
        <v>39</v>
      </c>
      <c r="C487" s="66">
        <v>26</v>
      </c>
      <c r="D487" s="61">
        <v>0.66700000000000004</v>
      </c>
      <c r="E487" s="40">
        <v>39</v>
      </c>
      <c r="F487" s="40">
        <v>26</v>
      </c>
      <c r="G487" s="61">
        <v>0.66700000000000004</v>
      </c>
      <c r="H487" s="58"/>
      <c r="I487" s="58"/>
      <c r="J487" s="58"/>
      <c r="K487" s="58"/>
      <c r="L487" s="41"/>
      <c r="M487" s="41"/>
      <c r="N487" s="41"/>
      <c r="O487" s="41"/>
    </row>
    <row r="488" spans="1:15" x14ac:dyDescent="0.2">
      <c r="A488" s="66" t="s">
        <v>307</v>
      </c>
      <c r="B488" s="66">
        <v>39</v>
      </c>
      <c r="C488" s="66">
        <v>16</v>
      </c>
      <c r="D488" s="61">
        <v>0.41</v>
      </c>
      <c r="E488" s="40">
        <v>43</v>
      </c>
      <c r="F488" s="40">
        <v>18</v>
      </c>
      <c r="G488" s="61">
        <v>0.41899999999999998</v>
      </c>
      <c r="H488" s="58"/>
      <c r="I488" s="58"/>
      <c r="J488" s="58"/>
      <c r="K488" s="58"/>
      <c r="L488" s="41"/>
      <c r="M488" s="41"/>
      <c r="N488" s="41"/>
      <c r="O488" s="41"/>
    </row>
    <row r="489" spans="1:15" x14ac:dyDescent="0.2">
      <c r="A489" s="66" t="s">
        <v>700</v>
      </c>
      <c r="B489" s="66">
        <v>39</v>
      </c>
      <c r="C489" s="66">
        <v>26</v>
      </c>
      <c r="D489" s="61">
        <v>0.66700000000000004</v>
      </c>
      <c r="E489" s="40">
        <v>89</v>
      </c>
      <c r="F489" s="40">
        <v>60</v>
      </c>
      <c r="G489" s="61">
        <v>0.67400000000000004</v>
      </c>
      <c r="H489" s="58"/>
      <c r="I489" s="58"/>
      <c r="J489" s="58"/>
      <c r="K489" s="58"/>
      <c r="L489" s="41"/>
      <c r="M489" s="41"/>
      <c r="N489" s="41"/>
      <c r="O489" s="41"/>
    </row>
    <row r="490" spans="1:15" x14ac:dyDescent="0.2">
      <c r="A490" s="66" t="s">
        <v>327</v>
      </c>
      <c r="B490" s="66">
        <v>39</v>
      </c>
      <c r="C490" s="66">
        <v>32</v>
      </c>
      <c r="D490" s="61">
        <v>0.82099999999999995</v>
      </c>
      <c r="E490" s="40">
        <v>45</v>
      </c>
      <c r="F490" s="40">
        <v>41</v>
      </c>
      <c r="G490" s="61">
        <v>0.91100000000000003</v>
      </c>
      <c r="H490" s="58"/>
      <c r="I490" s="58"/>
      <c r="J490" s="58"/>
      <c r="K490" s="58"/>
      <c r="L490" s="41"/>
      <c r="M490" s="41"/>
      <c r="N490" s="41"/>
      <c r="O490" s="41"/>
    </row>
    <row r="491" spans="1:15" x14ac:dyDescent="0.2">
      <c r="A491" s="66" t="s">
        <v>545</v>
      </c>
      <c r="B491" s="66">
        <v>39</v>
      </c>
      <c r="C491" s="66">
        <v>37</v>
      </c>
      <c r="D491" s="61">
        <v>0.94899999999999995</v>
      </c>
      <c r="E491" s="40">
        <v>49</v>
      </c>
      <c r="F491" s="40">
        <v>46</v>
      </c>
      <c r="G491" s="61">
        <v>0.93899999999999995</v>
      </c>
      <c r="H491" s="58"/>
      <c r="I491" s="58"/>
      <c r="J491" s="58"/>
      <c r="K491" s="58"/>
      <c r="L491" s="41"/>
      <c r="M491" s="41"/>
      <c r="N491" s="41"/>
      <c r="O491" s="41"/>
    </row>
    <row r="492" spans="1:15" x14ac:dyDescent="0.2">
      <c r="A492" s="66" t="s">
        <v>172</v>
      </c>
      <c r="B492" s="66">
        <v>39</v>
      </c>
      <c r="C492" s="66">
        <v>13</v>
      </c>
      <c r="D492" s="61">
        <v>0.33300000000000002</v>
      </c>
      <c r="E492" s="40">
        <v>51</v>
      </c>
      <c r="F492" s="40">
        <v>14</v>
      </c>
      <c r="G492" s="61">
        <v>0.27500000000000002</v>
      </c>
      <c r="H492" s="58"/>
      <c r="I492" s="58"/>
      <c r="J492" s="58"/>
      <c r="K492" s="58"/>
      <c r="L492" s="41"/>
      <c r="M492" s="41"/>
      <c r="N492" s="41"/>
      <c r="O492" s="41"/>
    </row>
    <row r="493" spans="1:15" x14ac:dyDescent="0.2">
      <c r="A493" s="66" t="s">
        <v>729</v>
      </c>
      <c r="B493" s="66">
        <v>39</v>
      </c>
      <c r="C493" s="66">
        <v>3</v>
      </c>
      <c r="D493" s="61">
        <v>7.6999999999999999E-2</v>
      </c>
      <c r="E493" s="40">
        <v>44</v>
      </c>
      <c r="F493" s="40">
        <v>3</v>
      </c>
      <c r="G493" s="61">
        <v>6.8000000000000005E-2</v>
      </c>
      <c r="H493" s="58"/>
      <c r="I493" s="58"/>
      <c r="J493" s="58"/>
      <c r="K493" s="58"/>
      <c r="L493" s="41"/>
      <c r="M493" s="41"/>
      <c r="N493" s="41"/>
      <c r="O493" s="41"/>
    </row>
    <row r="494" spans="1:15" x14ac:dyDescent="0.2">
      <c r="A494" s="66" t="s">
        <v>3364</v>
      </c>
      <c r="B494" s="66">
        <v>39</v>
      </c>
      <c r="C494" s="66">
        <v>0</v>
      </c>
      <c r="D494" s="40" t="s">
        <v>3340</v>
      </c>
      <c r="E494" s="40">
        <v>238</v>
      </c>
      <c r="F494" s="40">
        <v>0</v>
      </c>
      <c r="G494" s="40" t="s">
        <v>3340</v>
      </c>
      <c r="H494" s="58"/>
      <c r="I494" s="58"/>
      <c r="J494" s="58"/>
      <c r="K494" s="58"/>
      <c r="L494" s="41"/>
      <c r="M494" s="41"/>
      <c r="N494" s="41"/>
      <c r="O494" s="41"/>
    </row>
    <row r="495" spans="1:15" x14ac:dyDescent="0.2">
      <c r="A495" s="66" t="s">
        <v>332</v>
      </c>
      <c r="B495" s="66">
        <v>39</v>
      </c>
      <c r="C495" s="66">
        <v>28</v>
      </c>
      <c r="D495" s="61">
        <v>0.71799999999999997</v>
      </c>
      <c r="E495" s="40">
        <v>53</v>
      </c>
      <c r="F495" s="40">
        <v>39</v>
      </c>
      <c r="G495" s="61">
        <v>0.73599999999999999</v>
      </c>
      <c r="H495" s="58"/>
      <c r="I495" s="58"/>
      <c r="J495" s="58"/>
      <c r="K495" s="58"/>
      <c r="L495" s="41"/>
      <c r="M495" s="41"/>
      <c r="N495" s="41"/>
      <c r="O495" s="41"/>
    </row>
    <row r="496" spans="1:15" ht="25.5" x14ac:dyDescent="0.2">
      <c r="A496" s="66" t="s">
        <v>4000</v>
      </c>
      <c r="B496" s="66">
        <v>38</v>
      </c>
      <c r="C496" s="66">
        <v>47</v>
      </c>
      <c r="D496" s="61">
        <v>1.2370000000000001</v>
      </c>
      <c r="E496" s="40">
        <v>38</v>
      </c>
      <c r="F496" s="40">
        <v>47</v>
      </c>
      <c r="G496" s="61">
        <v>1.2370000000000001</v>
      </c>
      <c r="H496" s="58"/>
      <c r="I496" s="58"/>
      <c r="J496" s="58"/>
      <c r="K496" s="58"/>
      <c r="L496" s="41"/>
      <c r="M496" s="41"/>
      <c r="N496" s="41"/>
      <c r="O496" s="41"/>
    </row>
    <row r="497" spans="1:15" x14ac:dyDescent="0.2">
      <c r="A497" s="66" t="s">
        <v>4001</v>
      </c>
      <c r="B497" s="66">
        <v>38</v>
      </c>
      <c r="C497" s="66">
        <v>1</v>
      </c>
      <c r="D497" s="61">
        <v>2.5999999999999999E-2</v>
      </c>
      <c r="E497" s="40">
        <v>38</v>
      </c>
      <c r="F497" s="40">
        <v>1</v>
      </c>
      <c r="G497" s="61">
        <v>2.5999999999999999E-2</v>
      </c>
      <c r="H497" s="58"/>
      <c r="I497" s="58"/>
      <c r="J497" s="58"/>
      <c r="K497" s="58"/>
      <c r="L497" s="41"/>
      <c r="M497" s="41"/>
      <c r="N497" s="41"/>
      <c r="O497" s="41"/>
    </row>
    <row r="498" spans="1:15" x14ac:dyDescent="0.2">
      <c r="A498" s="66" t="s">
        <v>183</v>
      </c>
      <c r="B498" s="66">
        <v>38</v>
      </c>
      <c r="C498" s="66">
        <v>33</v>
      </c>
      <c r="D498" s="61">
        <v>0.86799999999999999</v>
      </c>
      <c r="E498" s="40">
        <v>38</v>
      </c>
      <c r="F498" s="40">
        <v>33</v>
      </c>
      <c r="G498" s="61">
        <v>0.86799999999999999</v>
      </c>
      <c r="H498" s="58"/>
      <c r="I498" s="58"/>
      <c r="J498" s="58"/>
      <c r="K498" s="58"/>
      <c r="L498" s="41"/>
      <c r="M498" s="41"/>
      <c r="N498" s="41"/>
      <c r="O498" s="41"/>
    </row>
    <row r="499" spans="1:15" x14ac:dyDescent="0.2">
      <c r="A499" s="66" t="s">
        <v>4002</v>
      </c>
      <c r="B499" s="66">
        <v>38</v>
      </c>
      <c r="C499" s="66">
        <v>7</v>
      </c>
      <c r="D499" s="61">
        <v>0.184</v>
      </c>
      <c r="E499" s="40">
        <v>38</v>
      </c>
      <c r="F499" s="40">
        <v>7</v>
      </c>
      <c r="G499" s="61">
        <v>0.184</v>
      </c>
      <c r="H499" s="58"/>
      <c r="I499" s="58"/>
      <c r="J499" s="58"/>
      <c r="K499" s="58"/>
      <c r="L499" s="41"/>
      <c r="M499" s="41"/>
      <c r="N499" s="41"/>
      <c r="O499" s="41"/>
    </row>
    <row r="500" spans="1:15" x14ac:dyDescent="0.2">
      <c r="A500" s="66" t="s">
        <v>1846</v>
      </c>
      <c r="B500" s="66">
        <v>38</v>
      </c>
      <c r="C500" s="66">
        <v>1</v>
      </c>
      <c r="D500" s="61">
        <v>2.5999999999999999E-2</v>
      </c>
      <c r="E500" s="40">
        <v>142</v>
      </c>
      <c r="F500" s="40">
        <v>1</v>
      </c>
      <c r="G500" s="61">
        <v>7.0000000000000001E-3</v>
      </c>
      <c r="H500" s="58"/>
      <c r="I500" s="58"/>
      <c r="J500" s="58"/>
      <c r="K500" s="58"/>
      <c r="L500" s="41"/>
      <c r="M500" s="41"/>
      <c r="N500" s="41"/>
      <c r="O500" s="41"/>
    </row>
    <row r="501" spans="1:15" x14ac:dyDescent="0.2">
      <c r="A501" s="66" t="s">
        <v>3081</v>
      </c>
      <c r="B501" s="66">
        <v>38</v>
      </c>
      <c r="C501" s="66">
        <v>11</v>
      </c>
      <c r="D501" s="61">
        <v>0.28899999999999998</v>
      </c>
      <c r="E501" s="40">
        <v>119</v>
      </c>
      <c r="F501" s="40">
        <v>11</v>
      </c>
      <c r="G501" s="61">
        <v>9.1999999999999998E-2</v>
      </c>
      <c r="H501" s="58"/>
      <c r="I501" s="58"/>
      <c r="J501" s="58"/>
      <c r="K501" s="58"/>
      <c r="L501" s="41"/>
      <c r="M501" s="41"/>
      <c r="N501" s="41"/>
      <c r="O501" s="41"/>
    </row>
    <row r="502" spans="1:15" x14ac:dyDescent="0.2">
      <c r="A502" s="66" t="s">
        <v>2947</v>
      </c>
      <c r="B502" s="66">
        <v>38</v>
      </c>
      <c r="C502" s="66">
        <v>11</v>
      </c>
      <c r="D502" s="61">
        <v>0.28899999999999998</v>
      </c>
      <c r="E502" s="40">
        <v>42</v>
      </c>
      <c r="F502" s="40">
        <v>15</v>
      </c>
      <c r="G502" s="61">
        <v>0.35699999999999998</v>
      </c>
      <c r="H502" s="58"/>
      <c r="I502" s="58"/>
      <c r="J502" s="58"/>
      <c r="K502" s="58"/>
      <c r="L502" s="41"/>
      <c r="M502" s="41"/>
      <c r="N502" s="41"/>
      <c r="O502" s="41"/>
    </row>
    <row r="503" spans="1:15" x14ac:dyDescent="0.2">
      <c r="A503" s="66" t="s">
        <v>399</v>
      </c>
      <c r="B503" s="66">
        <v>38</v>
      </c>
      <c r="C503" s="66">
        <v>37</v>
      </c>
      <c r="D503" s="61">
        <v>0.97399999999999998</v>
      </c>
      <c r="E503" s="40">
        <v>40</v>
      </c>
      <c r="F503" s="40">
        <v>39</v>
      </c>
      <c r="G503" s="61">
        <v>0.97499999999999998</v>
      </c>
      <c r="H503" s="58"/>
      <c r="I503" s="58"/>
      <c r="J503" s="58"/>
      <c r="K503" s="58"/>
      <c r="L503" s="41"/>
      <c r="M503" s="41"/>
      <c r="N503" s="41"/>
      <c r="O503" s="41"/>
    </row>
    <row r="504" spans="1:15" x14ac:dyDescent="0.2">
      <c r="A504" s="66" t="s">
        <v>391</v>
      </c>
      <c r="B504" s="66">
        <v>38</v>
      </c>
      <c r="C504" s="66">
        <v>22</v>
      </c>
      <c r="D504" s="61">
        <v>0.57899999999999996</v>
      </c>
      <c r="E504" s="40">
        <v>42</v>
      </c>
      <c r="F504" s="40">
        <v>27</v>
      </c>
      <c r="G504" s="61">
        <v>0.64300000000000002</v>
      </c>
      <c r="H504" s="58"/>
      <c r="I504" s="58"/>
      <c r="J504" s="58"/>
      <c r="K504" s="58"/>
      <c r="L504" s="41"/>
      <c r="M504" s="41"/>
      <c r="N504" s="41"/>
      <c r="O504" s="41"/>
    </row>
    <row r="505" spans="1:15" x14ac:dyDescent="0.2">
      <c r="A505" s="66" t="s">
        <v>2019</v>
      </c>
      <c r="B505" s="66">
        <v>38</v>
      </c>
      <c r="C505" s="66">
        <v>28</v>
      </c>
      <c r="D505" s="61">
        <v>0.73699999999999999</v>
      </c>
      <c r="E505" s="40">
        <v>42</v>
      </c>
      <c r="F505" s="40">
        <v>29</v>
      </c>
      <c r="G505" s="61">
        <v>0.69</v>
      </c>
      <c r="H505" s="58"/>
      <c r="I505" s="58"/>
      <c r="J505" s="58"/>
      <c r="K505" s="58"/>
      <c r="L505" s="41"/>
      <c r="M505" s="41"/>
      <c r="N505" s="41"/>
      <c r="O505" s="41"/>
    </row>
    <row r="506" spans="1:15" x14ac:dyDescent="0.2">
      <c r="A506" s="66" t="s">
        <v>394</v>
      </c>
      <c r="B506" s="66">
        <v>38</v>
      </c>
      <c r="C506" s="66">
        <v>24</v>
      </c>
      <c r="D506" s="61">
        <v>0.63200000000000001</v>
      </c>
      <c r="E506" s="40">
        <v>49</v>
      </c>
      <c r="F506" s="40">
        <v>24</v>
      </c>
      <c r="G506" s="61">
        <v>0.49</v>
      </c>
      <c r="H506" s="58"/>
      <c r="I506" s="58"/>
      <c r="J506" s="58"/>
      <c r="K506" s="58"/>
      <c r="L506" s="41"/>
      <c r="M506" s="41"/>
      <c r="N506" s="41"/>
      <c r="O506" s="41"/>
    </row>
    <row r="507" spans="1:15" x14ac:dyDescent="0.2">
      <c r="A507" s="66" t="s">
        <v>4003</v>
      </c>
      <c r="B507" s="66">
        <v>38</v>
      </c>
      <c r="C507" s="66">
        <v>32</v>
      </c>
      <c r="D507" s="61">
        <v>0.84199999999999997</v>
      </c>
      <c r="E507" s="40">
        <v>45</v>
      </c>
      <c r="F507" s="40">
        <v>32</v>
      </c>
      <c r="G507" s="61">
        <v>0.71099999999999997</v>
      </c>
      <c r="H507" s="58"/>
      <c r="I507" s="58"/>
      <c r="J507" s="58"/>
      <c r="K507" s="58"/>
      <c r="L507" s="41"/>
      <c r="M507" s="41"/>
      <c r="N507" s="41"/>
      <c r="O507" s="41"/>
    </row>
    <row r="508" spans="1:15" x14ac:dyDescent="0.2">
      <c r="A508" s="66" t="s">
        <v>508</v>
      </c>
      <c r="B508" s="66">
        <v>38</v>
      </c>
      <c r="C508" s="66">
        <v>20</v>
      </c>
      <c r="D508" s="61">
        <v>0.52600000000000002</v>
      </c>
      <c r="E508" s="40">
        <v>72</v>
      </c>
      <c r="F508" s="40">
        <v>38</v>
      </c>
      <c r="G508" s="61">
        <v>0.52800000000000002</v>
      </c>
      <c r="H508" s="58"/>
      <c r="I508" s="58"/>
      <c r="J508" s="58"/>
      <c r="K508" s="58"/>
      <c r="L508" s="41"/>
      <c r="M508" s="41"/>
      <c r="N508" s="41"/>
      <c r="O508" s="41"/>
    </row>
    <row r="509" spans="1:15" x14ac:dyDescent="0.2">
      <c r="A509" s="66" t="s">
        <v>445</v>
      </c>
      <c r="B509" s="66">
        <v>38</v>
      </c>
      <c r="C509" s="66">
        <v>23</v>
      </c>
      <c r="D509" s="61">
        <v>0.60499999999999998</v>
      </c>
      <c r="E509" s="40">
        <v>42</v>
      </c>
      <c r="F509" s="40">
        <v>23</v>
      </c>
      <c r="G509" s="61">
        <v>0.54800000000000004</v>
      </c>
      <c r="H509" s="58"/>
      <c r="I509" s="58"/>
      <c r="J509" s="58"/>
      <c r="K509" s="58"/>
      <c r="L509" s="41"/>
      <c r="M509" s="41"/>
      <c r="N509" s="41"/>
      <c r="O509" s="41"/>
    </row>
    <row r="510" spans="1:15" x14ac:dyDescent="0.2">
      <c r="A510" s="66" t="s">
        <v>2276</v>
      </c>
      <c r="B510" s="66">
        <v>37</v>
      </c>
      <c r="C510" s="66">
        <v>10</v>
      </c>
      <c r="D510" s="61">
        <v>0.27</v>
      </c>
      <c r="E510" s="40">
        <v>109</v>
      </c>
      <c r="F510" s="40">
        <v>10</v>
      </c>
      <c r="G510" s="61">
        <v>9.1999999999999998E-2</v>
      </c>
      <c r="H510" s="58"/>
      <c r="I510" s="58"/>
      <c r="J510" s="58"/>
      <c r="K510" s="58"/>
      <c r="L510" s="41"/>
      <c r="M510" s="41"/>
      <c r="N510" s="41"/>
      <c r="O510" s="41"/>
    </row>
    <row r="511" spans="1:15" x14ac:dyDescent="0.2">
      <c r="A511" s="66" t="s">
        <v>477</v>
      </c>
      <c r="B511" s="66">
        <v>37</v>
      </c>
      <c r="C511" s="66">
        <v>5</v>
      </c>
      <c r="D511" s="61">
        <v>0.13500000000000001</v>
      </c>
      <c r="E511" s="40">
        <v>38</v>
      </c>
      <c r="F511" s="40">
        <v>5</v>
      </c>
      <c r="G511" s="61">
        <v>0.13200000000000001</v>
      </c>
      <c r="H511" s="58"/>
      <c r="I511" s="58"/>
      <c r="J511" s="58"/>
      <c r="K511" s="58"/>
      <c r="L511" s="41"/>
      <c r="M511" s="41"/>
      <c r="N511" s="41"/>
      <c r="O511" s="41"/>
    </row>
    <row r="512" spans="1:15" x14ac:dyDescent="0.2">
      <c r="A512" s="66" t="s">
        <v>918</v>
      </c>
      <c r="B512" s="66">
        <v>37</v>
      </c>
      <c r="C512" s="66">
        <v>19</v>
      </c>
      <c r="D512" s="61">
        <v>0.51400000000000001</v>
      </c>
      <c r="E512" s="40">
        <v>147</v>
      </c>
      <c r="F512" s="40">
        <v>76</v>
      </c>
      <c r="G512" s="61">
        <v>0.51700000000000002</v>
      </c>
      <c r="H512" s="58"/>
      <c r="I512" s="58"/>
      <c r="J512" s="58"/>
      <c r="K512" s="58"/>
      <c r="L512" s="41"/>
      <c r="M512" s="41"/>
      <c r="N512" s="41"/>
      <c r="O512" s="41"/>
    </row>
    <row r="513" spans="1:15" x14ac:dyDescent="0.2">
      <c r="A513" s="66" t="s">
        <v>264</v>
      </c>
      <c r="B513" s="66">
        <v>37</v>
      </c>
      <c r="C513" s="66">
        <v>32</v>
      </c>
      <c r="D513" s="61">
        <v>0.86499999999999999</v>
      </c>
      <c r="E513" s="40">
        <v>40</v>
      </c>
      <c r="F513" s="40">
        <v>36</v>
      </c>
      <c r="G513" s="61">
        <v>0.9</v>
      </c>
      <c r="H513" s="58"/>
      <c r="I513" s="58"/>
      <c r="J513" s="58"/>
      <c r="K513" s="58"/>
      <c r="L513" s="41"/>
      <c r="M513" s="41"/>
      <c r="N513" s="41"/>
      <c r="O513" s="41"/>
    </row>
    <row r="514" spans="1:15" x14ac:dyDescent="0.2">
      <c r="A514" s="66" t="s">
        <v>4004</v>
      </c>
      <c r="B514" s="66">
        <v>37</v>
      </c>
      <c r="C514" s="66">
        <v>0</v>
      </c>
      <c r="D514" s="40" t="s">
        <v>3340</v>
      </c>
      <c r="E514" s="40">
        <v>37</v>
      </c>
      <c r="F514" s="40">
        <v>0</v>
      </c>
      <c r="G514" s="40" t="s">
        <v>3340</v>
      </c>
      <c r="H514" s="58"/>
      <c r="I514" s="58"/>
      <c r="J514" s="58"/>
      <c r="K514" s="58"/>
      <c r="L514" s="41"/>
      <c r="M514" s="41"/>
      <c r="N514" s="41"/>
      <c r="O514" s="41"/>
    </row>
    <row r="515" spans="1:15" x14ac:dyDescent="0.2">
      <c r="A515" s="66" t="s">
        <v>620</v>
      </c>
      <c r="B515" s="66">
        <v>37</v>
      </c>
      <c r="C515" s="66">
        <v>28</v>
      </c>
      <c r="D515" s="61">
        <v>0.75700000000000001</v>
      </c>
      <c r="E515" s="40">
        <v>38</v>
      </c>
      <c r="F515" s="40">
        <v>29</v>
      </c>
      <c r="G515" s="61">
        <v>0.76300000000000001</v>
      </c>
      <c r="H515" s="58"/>
      <c r="I515" s="58"/>
      <c r="J515" s="58"/>
      <c r="K515" s="58"/>
      <c r="L515" s="41"/>
      <c r="M515" s="41"/>
      <c r="N515" s="41"/>
      <c r="O515" s="41"/>
    </row>
    <row r="516" spans="1:15" x14ac:dyDescent="0.2">
      <c r="A516" s="66" t="s">
        <v>150</v>
      </c>
      <c r="B516" s="66">
        <v>37</v>
      </c>
      <c r="C516" s="66">
        <v>30</v>
      </c>
      <c r="D516" s="61">
        <v>0.81100000000000005</v>
      </c>
      <c r="E516" s="40">
        <v>43</v>
      </c>
      <c r="F516" s="40">
        <v>35</v>
      </c>
      <c r="G516" s="61">
        <v>0.81399999999999995</v>
      </c>
      <c r="H516" s="58"/>
      <c r="I516" s="58"/>
      <c r="J516" s="58"/>
      <c r="K516" s="58"/>
      <c r="L516" s="41"/>
      <c r="M516" s="41"/>
      <c r="N516" s="41"/>
      <c r="O516" s="41"/>
    </row>
    <row r="517" spans="1:15" x14ac:dyDescent="0.2">
      <c r="A517" s="66" t="s">
        <v>1434</v>
      </c>
      <c r="B517" s="66">
        <v>37</v>
      </c>
      <c r="C517" s="66">
        <v>23</v>
      </c>
      <c r="D517" s="61">
        <v>0.622</v>
      </c>
      <c r="E517" s="40">
        <v>37</v>
      </c>
      <c r="F517" s="40">
        <v>23</v>
      </c>
      <c r="G517" s="61">
        <v>0.622</v>
      </c>
      <c r="H517" s="58"/>
      <c r="I517" s="58"/>
      <c r="J517" s="58"/>
      <c r="K517" s="58"/>
      <c r="L517" s="41"/>
      <c r="M517" s="41"/>
      <c r="N517" s="41"/>
      <c r="O517" s="41"/>
    </row>
    <row r="518" spans="1:15" x14ac:dyDescent="0.2">
      <c r="A518" s="66" t="s">
        <v>1886</v>
      </c>
      <c r="B518" s="66">
        <v>37</v>
      </c>
      <c r="C518" s="66">
        <v>7</v>
      </c>
      <c r="D518" s="61">
        <v>0.189</v>
      </c>
      <c r="E518" s="40">
        <v>45</v>
      </c>
      <c r="F518" s="40">
        <v>7</v>
      </c>
      <c r="G518" s="61">
        <v>0.156</v>
      </c>
      <c r="H518" s="58"/>
      <c r="I518" s="58"/>
      <c r="J518" s="58"/>
      <c r="K518" s="58"/>
      <c r="L518" s="41"/>
      <c r="M518" s="41"/>
      <c r="N518" s="41"/>
      <c r="O518" s="41"/>
    </row>
    <row r="519" spans="1:15" x14ac:dyDescent="0.2">
      <c r="A519" s="66" t="s">
        <v>4005</v>
      </c>
      <c r="B519" s="66">
        <v>37</v>
      </c>
      <c r="C519" s="66">
        <v>27</v>
      </c>
      <c r="D519" s="61">
        <v>0.73</v>
      </c>
      <c r="E519" s="40">
        <v>37</v>
      </c>
      <c r="F519" s="40">
        <v>27</v>
      </c>
      <c r="G519" s="61">
        <v>0.73</v>
      </c>
      <c r="H519" s="58"/>
      <c r="I519" s="58"/>
      <c r="J519" s="58"/>
      <c r="K519" s="58"/>
      <c r="L519" s="41"/>
      <c r="M519" s="41"/>
      <c r="N519" s="41"/>
      <c r="O519" s="41"/>
    </row>
    <row r="520" spans="1:15" x14ac:dyDescent="0.2">
      <c r="A520" s="66" t="s">
        <v>360</v>
      </c>
      <c r="B520" s="66">
        <v>37</v>
      </c>
      <c r="C520" s="66">
        <v>52</v>
      </c>
      <c r="D520" s="61">
        <v>1.405</v>
      </c>
      <c r="E520" s="40">
        <v>37</v>
      </c>
      <c r="F520" s="40">
        <v>52</v>
      </c>
      <c r="G520" s="61">
        <v>1.405</v>
      </c>
      <c r="H520" s="58"/>
      <c r="I520" s="58"/>
      <c r="J520" s="58"/>
      <c r="K520" s="58"/>
      <c r="L520" s="41"/>
      <c r="M520" s="41"/>
      <c r="N520" s="41"/>
      <c r="O520" s="41"/>
    </row>
    <row r="521" spans="1:15" x14ac:dyDescent="0.2">
      <c r="A521" s="66" t="s">
        <v>371</v>
      </c>
      <c r="B521" s="66">
        <v>37</v>
      </c>
      <c r="C521" s="66">
        <v>34</v>
      </c>
      <c r="D521" s="61">
        <v>0.91900000000000004</v>
      </c>
      <c r="E521" s="40">
        <v>78</v>
      </c>
      <c r="F521" s="40">
        <v>68</v>
      </c>
      <c r="G521" s="61">
        <v>0.872</v>
      </c>
      <c r="H521" s="58"/>
      <c r="I521" s="58"/>
      <c r="J521" s="58"/>
      <c r="K521" s="58"/>
      <c r="L521" s="41"/>
      <c r="M521" s="41"/>
      <c r="N521" s="41"/>
      <c r="O521" s="41"/>
    </row>
    <row r="522" spans="1:15" x14ac:dyDescent="0.2">
      <c r="A522" s="66" t="s">
        <v>284</v>
      </c>
      <c r="B522" s="66">
        <v>37</v>
      </c>
      <c r="C522" s="66">
        <v>30</v>
      </c>
      <c r="D522" s="61">
        <v>0.81100000000000005</v>
      </c>
      <c r="E522" s="40">
        <v>38</v>
      </c>
      <c r="F522" s="40">
        <v>30</v>
      </c>
      <c r="G522" s="61">
        <v>0.78900000000000003</v>
      </c>
      <c r="H522" s="58"/>
      <c r="I522" s="58"/>
      <c r="J522" s="58"/>
      <c r="K522" s="58"/>
      <c r="L522" s="41"/>
      <c r="M522" s="41"/>
      <c r="N522" s="41"/>
      <c r="O522" s="41"/>
    </row>
    <row r="523" spans="1:15" x14ac:dyDescent="0.2">
      <c r="A523" s="66" t="s">
        <v>1594</v>
      </c>
      <c r="B523" s="66">
        <v>37</v>
      </c>
      <c r="C523" s="66">
        <v>32</v>
      </c>
      <c r="D523" s="61">
        <v>0.86499999999999999</v>
      </c>
      <c r="E523" s="40">
        <v>37</v>
      </c>
      <c r="F523" s="40">
        <v>32</v>
      </c>
      <c r="G523" s="61">
        <v>0.86499999999999999</v>
      </c>
      <c r="H523" s="58"/>
      <c r="I523" s="58"/>
      <c r="J523" s="58"/>
      <c r="K523" s="58"/>
      <c r="L523" s="41"/>
      <c r="M523" s="41"/>
      <c r="N523" s="41"/>
      <c r="O523" s="41"/>
    </row>
    <row r="524" spans="1:15" x14ac:dyDescent="0.2">
      <c r="A524" s="66" t="s">
        <v>1667</v>
      </c>
      <c r="B524" s="66">
        <v>37</v>
      </c>
      <c r="C524" s="66">
        <v>20</v>
      </c>
      <c r="D524" s="61">
        <v>0.54100000000000004</v>
      </c>
      <c r="E524" s="40">
        <v>44</v>
      </c>
      <c r="F524" s="40">
        <v>20</v>
      </c>
      <c r="G524" s="61">
        <v>0.45500000000000002</v>
      </c>
      <c r="H524" s="58"/>
      <c r="I524" s="58"/>
      <c r="J524" s="58"/>
      <c r="K524" s="58"/>
      <c r="L524" s="41"/>
      <c r="M524" s="41"/>
      <c r="N524" s="41"/>
      <c r="O524" s="41"/>
    </row>
    <row r="525" spans="1:15" x14ac:dyDescent="0.2">
      <c r="A525" s="66" t="s">
        <v>687</v>
      </c>
      <c r="B525" s="66">
        <v>37</v>
      </c>
      <c r="C525" s="66">
        <v>15</v>
      </c>
      <c r="D525" s="61">
        <v>0.40500000000000003</v>
      </c>
      <c r="E525" s="40">
        <v>130</v>
      </c>
      <c r="F525" s="40">
        <v>15</v>
      </c>
      <c r="G525" s="61">
        <v>0.115</v>
      </c>
      <c r="H525" s="58"/>
      <c r="I525" s="58"/>
      <c r="J525" s="58"/>
      <c r="K525" s="58"/>
      <c r="L525" s="41"/>
      <c r="M525" s="41"/>
      <c r="N525" s="41"/>
      <c r="O525" s="41"/>
    </row>
    <row r="526" spans="1:15" x14ac:dyDescent="0.2">
      <c r="A526" s="66" t="s">
        <v>36</v>
      </c>
      <c r="B526" s="66">
        <v>37</v>
      </c>
      <c r="C526" s="66">
        <v>33</v>
      </c>
      <c r="D526" s="61">
        <v>0.89200000000000002</v>
      </c>
      <c r="E526" s="40">
        <v>37</v>
      </c>
      <c r="F526" s="40">
        <v>33</v>
      </c>
      <c r="G526" s="61">
        <v>0.89200000000000002</v>
      </c>
      <c r="H526" s="58"/>
      <c r="I526" s="58"/>
      <c r="J526" s="58"/>
      <c r="K526" s="58"/>
      <c r="L526" s="41"/>
      <c r="M526" s="41"/>
      <c r="N526" s="41"/>
      <c r="O526" s="41"/>
    </row>
    <row r="527" spans="1:15" x14ac:dyDescent="0.2">
      <c r="A527" s="66" t="s">
        <v>552</v>
      </c>
      <c r="B527" s="66">
        <v>37</v>
      </c>
      <c r="C527" s="66">
        <v>20</v>
      </c>
      <c r="D527" s="61">
        <v>0.54100000000000004</v>
      </c>
      <c r="E527" s="40">
        <v>48</v>
      </c>
      <c r="F527" s="40">
        <v>20</v>
      </c>
      <c r="G527" s="61">
        <v>0.41699999999999998</v>
      </c>
      <c r="H527" s="58"/>
      <c r="I527" s="58"/>
      <c r="J527" s="58"/>
      <c r="K527" s="58"/>
      <c r="L527" s="41"/>
      <c r="M527" s="41"/>
      <c r="N527" s="41"/>
      <c r="O527" s="41"/>
    </row>
    <row r="528" spans="1:15" x14ac:dyDescent="0.2">
      <c r="A528" s="66" t="s">
        <v>3404</v>
      </c>
      <c r="B528" s="66">
        <v>36</v>
      </c>
      <c r="C528" s="66">
        <v>3</v>
      </c>
      <c r="D528" s="61">
        <v>8.3000000000000004E-2</v>
      </c>
      <c r="E528" s="40">
        <v>107</v>
      </c>
      <c r="F528" s="40">
        <v>12</v>
      </c>
      <c r="G528" s="61">
        <v>0.112</v>
      </c>
      <c r="H528" s="58"/>
      <c r="I528" s="58"/>
      <c r="J528" s="58"/>
      <c r="K528" s="58"/>
      <c r="L528" s="41"/>
      <c r="M528" s="41"/>
      <c r="N528" s="41"/>
      <c r="O528" s="41"/>
    </row>
    <row r="529" spans="1:15" x14ac:dyDescent="0.2">
      <c r="A529" s="66" t="s">
        <v>476</v>
      </c>
      <c r="B529" s="66">
        <v>36</v>
      </c>
      <c r="C529" s="66">
        <v>37</v>
      </c>
      <c r="D529" s="61">
        <v>1.028</v>
      </c>
      <c r="E529" s="40">
        <v>47</v>
      </c>
      <c r="F529" s="40">
        <v>62</v>
      </c>
      <c r="G529" s="61">
        <v>1.319</v>
      </c>
      <c r="H529" s="58"/>
      <c r="I529" s="58"/>
      <c r="J529" s="58"/>
      <c r="K529" s="58"/>
      <c r="L529" s="41"/>
      <c r="M529" s="41"/>
      <c r="N529" s="41"/>
      <c r="O529" s="41"/>
    </row>
    <row r="530" spans="1:15" x14ac:dyDescent="0.2">
      <c r="A530" s="66" t="s">
        <v>494</v>
      </c>
      <c r="B530" s="66">
        <v>36</v>
      </c>
      <c r="C530" s="66">
        <v>5</v>
      </c>
      <c r="D530" s="61">
        <v>0.13900000000000001</v>
      </c>
      <c r="E530" s="40">
        <v>39</v>
      </c>
      <c r="F530" s="40">
        <v>5</v>
      </c>
      <c r="G530" s="61">
        <v>0.128</v>
      </c>
      <c r="H530" s="58"/>
      <c r="I530" s="58"/>
      <c r="J530" s="58"/>
      <c r="K530" s="58"/>
      <c r="L530" s="41"/>
      <c r="M530" s="41"/>
      <c r="N530" s="41"/>
      <c r="O530" s="41"/>
    </row>
    <row r="531" spans="1:15" x14ac:dyDescent="0.2">
      <c r="A531" s="66" t="s">
        <v>397</v>
      </c>
      <c r="B531" s="66">
        <v>36</v>
      </c>
      <c r="C531" s="66">
        <v>49</v>
      </c>
      <c r="D531" s="61">
        <v>1.361</v>
      </c>
      <c r="E531" s="40">
        <v>467</v>
      </c>
      <c r="F531" s="40">
        <v>49</v>
      </c>
      <c r="G531" s="61">
        <v>0.105</v>
      </c>
      <c r="H531" s="58"/>
      <c r="I531" s="58"/>
      <c r="J531" s="58"/>
      <c r="K531" s="58"/>
      <c r="L531" s="41"/>
      <c r="M531" s="41"/>
      <c r="N531" s="41"/>
      <c r="O531" s="41"/>
    </row>
    <row r="532" spans="1:15" x14ac:dyDescent="0.2">
      <c r="A532" s="66" t="s">
        <v>674</v>
      </c>
      <c r="B532" s="66">
        <v>36</v>
      </c>
      <c r="C532" s="66">
        <v>39</v>
      </c>
      <c r="D532" s="61">
        <v>1.083</v>
      </c>
      <c r="E532" s="40">
        <v>36</v>
      </c>
      <c r="F532" s="40">
        <v>39</v>
      </c>
      <c r="G532" s="61">
        <v>1.083</v>
      </c>
      <c r="H532" s="58"/>
      <c r="I532" s="58"/>
      <c r="J532" s="58"/>
      <c r="K532" s="58"/>
      <c r="L532" s="41"/>
      <c r="M532" s="41"/>
      <c r="N532" s="41"/>
      <c r="O532" s="41"/>
    </row>
    <row r="533" spans="1:15" x14ac:dyDescent="0.2">
      <c r="A533" s="67" t="s">
        <v>572</v>
      </c>
      <c r="B533" s="66">
        <v>36</v>
      </c>
      <c r="C533" s="66">
        <v>22</v>
      </c>
      <c r="D533" s="61">
        <v>0.61099999999999999</v>
      </c>
      <c r="E533" s="40">
        <v>46</v>
      </c>
      <c r="F533" s="40">
        <v>24</v>
      </c>
      <c r="G533" s="61">
        <v>0.52200000000000002</v>
      </c>
      <c r="H533" s="58"/>
      <c r="I533" s="58"/>
      <c r="J533" s="58"/>
      <c r="K533" s="58"/>
      <c r="L533" s="41"/>
      <c r="M533" s="41"/>
      <c r="N533" s="41"/>
      <c r="O533" s="41"/>
    </row>
    <row r="534" spans="1:15" x14ac:dyDescent="0.2">
      <c r="A534" s="66" t="s">
        <v>4006</v>
      </c>
      <c r="B534" s="66">
        <v>36</v>
      </c>
      <c r="C534" s="66">
        <v>60</v>
      </c>
      <c r="D534" s="61">
        <v>1.667</v>
      </c>
      <c r="E534" s="40">
        <v>36</v>
      </c>
      <c r="F534" s="40">
        <v>60</v>
      </c>
      <c r="G534" s="61">
        <v>1.667</v>
      </c>
      <c r="H534" s="58"/>
      <c r="I534" s="58"/>
      <c r="J534" s="58"/>
      <c r="K534" s="58"/>
      <c r="L534" s="41"/>
      <c r="M534" s="41"/>
      <c r="N534" s="41"/>
      <c r="O534" s="41"/>
    </row>
    <row r="535" spans="1:15" x14ac:dyDescent="0.2">
      <c r="A535" s="66" t="s">
        <v>3530</v>
      </c>
      <c r="B535" s="66">
        <v>36</v>
      </c>
      <c r="C535" s="66">
        <v>36</v>
      </c>
      <c r="D535" s="61">
        <v>1</v>
      </c>
      <c r="E535" s="40">
        <v>36</v>
      </c>
      <c r="F535" s="40">
        <v>36</v>
      </c>
      <c r="G535" s="61">
        <v>1</v>
      </c>
      <c r="H535" s="58"/>
      <c r="I535" s="58"/>
      <c r="J535" s="58"/>
      <c r="K535" s="58"/>
      <c r="L535" s="41"/>
      <c r="M535" s="41"/>
      <c r="N535" s="41"/>
      <c r="O535" s="41"/>
    </row>
    <row r="536" spans="1:15" x14ac:dyDescent="0.2">
      <c r="A536" s="66" t="s">
        <v>4007</v>
      </c>
      <c r="B536" s="66">
        <v>36</v>
      </c>
      <c r="C536" s="66">
        <v>35</v>
      </c>
      <c r="D536" s="61">
        <v>0.97199999999999998</v>
      </c>
      <c r="E536" s="40">
        <v>36</v>
      </c>
      <c r="F536" s="40">
        <v>35</v>
      </c>
      <c r="G536" s="61">
        <v>0.97199999999999998</v>
      </c>
      <c r="H536" s="58"/>
      <c r="I536" s="58"/>
      <c r="J536" s="58"/>
      <c r="K536" s="58"/>
      <c r="L536" s="41"/>
      <c r="M536" s="41"/>
      <c r="N536" s="41"/>
      <c r="O536" s="41"/>
    </row>
    <row r="537" spans="1:15" x14ac:dyDescent="0.2">
      <c r="A537" s="66" t="s">
        <v>1016</v>
      </c>
      <c r="B537" s="66">
        <v>36</v>
      </c>
      <c r="C537" s="66">
        <v>15</v>
      </c>
      <c r="D537" s="61">
        <v>0.41699999999999998</v>
      </c>
      <c r="E537" s="40">
        <v>38</v>
      </c>
      <c r="F537" s="40">
        <v>17</v>
      </c>
      <c r="G537" s="61">
        <v>0.44700000000000001</v>
      </c>
      <c r="H537" s="58"/>
      <c r="I537" s="58"/>
      <c r="J537" s="58"/>
      <c r="K537" s="58"/>
      <c r="L537" s="41"/>
      <c r="M537" s="41"/>
      <c r="N537" s="41"/>
      <c r="O537" s="41"/>
    </row>
    <row r="538" spans="1:15" x14ac:dyDescent="0.2">
      <c r="A538" s="66" t="s">
        <v>4008</v>
      </c>
      <c r="B538" s="66">
        <v>36</v>
      </c>
      <c r="C538" s="66">
        <v>44</v>
      </c>
      <c r="D538" s="61">
        <v>1.222</v>
      </c>
      <c r="E538" s="40">
        <v>40</v>
      </c>
      <c r="F538" s="40">
        <v>44</v>
      </c>
      <c r="G538" s="61">
        <v>1.1000000000000001</v>
      </c>
      <c r="H538" s="58"/>
      <c r="I538" s="58"/>
      <c r="J538" s="58"/>
      <c r="K538" s="58"/>
      <c r="L538" s="41"/>
      <c r="M538" s="41"/>
      <c r="N538" s="41"/>
      <c r="O538" s="41"/>
    </row>
    <row r="539" spans="1:15" x14ac:dyDescent="0.2">
      <c r="A539" s="66" t="s">
        <v>3598</v>
      </c>
      <c r="B539" s="66">
        <v>36</v>
      </c>
      <c r="C539" s="66">
        <v>1</v>
      </c>
      <c r="D539" s="61">
        <v>2.8000000000000001E-2</v>
      </c>
      <c r="E539" s="40">
        <v>70</v>
      </c>
      <c r="F539" s="40">
        <v>1</v>
      </c>
      <c r="G539" s="61">
        <v>1.4E-2</v>
      </c>
      <c r="H539" s="58"/>
      <c r="I539" s="58"/>
      <c r="J539" s="58"/>
      <c r="K539" s="58"/>
      <c r="L539" s="41"/>
      <c r="M539" s="41"/>
      <c r="N539" s="41"/>
      <c r="O539" s="41"/>
    </row>
    <row r="540" spans="1:15" x14ac:dyDescent="0.2">
      <c r="A540" s="66" t="s">
        <v>4009</v>
      </c>
      <c r="B540" s="66">
        <v>36</v>
      </c>
      <c r="C540" s="66">
        <v>18</v>
      </c>
      <c r="D540" s="61">
        <v>0.5</v>
      </c>
      <c r="E540" s="40">
        <v>49</v>
      </c>
      <c r="F540" s="40">
        <v>20</v>
      </c>
      <c r="G540" s="61">
        <v>0.40799999999999997</v>
      </c>
      <c r="H540" s="58"/>
      <c r="I540" s="58"/>
      <c r="J540" s="58"/>
      <c r="K540" s="58"/>
      <c r="L540" s="41"/>
      <c r="M540" s="41"/>
      <c r="N540" s="41"/>
      <c r="O540" s="41"/>
    </row>
    <row r="541" spans="1:15" x14ac:dyDescent="0.2">
      <c r="A541" s="66" t="s">
        <v>374</v>
      </c>
      <c r="B541" s="66">
        <v>36</v>
      </c>
      <c r="C541" s="66">
        <v>38</v>
      </c>
      <c r="D541" s="61">
        <v>1.056</v>
      </c>
      <c r="E541" s="40">
        <v>41</v>
      </c>
      <c r="F541" s="40">
        <v>53</v>
      </c>
      <c r="G541" s="61">
        <v>1.2929999999999999</v>
      </c>
      <c r="H541" s="58"/>
      <c r="I541" s="58"/>
      <c r="J541" s="58"/>
      <c r="K541" s="58"/>
      <c r="L541" s="41"/>
      <c r="M541" s="41"/>
      <c r="N541" s="41"/>
      <c r="O541" s="41"/>
    </row>
    <row r="542" spans="1:15" x14ac:dyDescent="0.2">
      <c r="A542" s="66" t="s">
        <v>689</v>
      </c>
      <c r="B542" s="66">
        <v>36</v>
      </c>
      <c r="C542" s="66">
        <v>11</v>
      </c>
      <c r="D542" s="61">
        <v>0.30599999999999999</v>
      </c>
      <c r="E542" s="40">
        <v>37</v>
      </c>
      <c r="F542" s="40">
        <v>11</v>
      </c>
      <c r="G542" s="61">
        <v>0.29699999999999999</v>
      </c>
      <c r="H542" s="58"/>
      <c r="I542" s="58"/>
      <c r="J542" s="58"/>
      <c r="K542" s="58"/>
      <c r="L542" s="41"/>
      <c r="M542" s="41"/>
      <c r="N542" s="41"/>
      <c r="O542" s="41"/>
    </row>
    <row r="543" spans="1:15" x14ac:dyDescent="0.2">
      <c r="A543" s="66" t="s">
        <v>2286</v>
      </c>
      <c r="B543" s="66">
        <v>36</v>
      </c>
      <c r="C543" s="66">
        <v>0</v>
      </c>
      <c r="D543" s="40" t="s">
        <v>3340</v>
      </c>
      <c r="E543" s="40">
        <v>128</v>
      </c>
      <c r="F543" s="40">
        <v>0</v>
      </c>
      <c r="G543" s="40" t="s">
        <v>3340</v>
      </c>
      <c r="H543" s="58"/>
      <c r="I543" s="58"/>
      <c r="J543" s="58"/>
      <c r="K543" s="58"/>
      <c r="L543" s="41"/>
      <c r="M543" s="41"/>
      <c r="N543" s="41"/>
      <c r="O543" s="41"/>
    </row>
    <row r="544" spans="1:15" x14ac:dyDescent="0.2">
      <c r="A544" s="66" t="s">
        <v>3242</v>
      </c>
      <c r="B544" s="66">
        <v>36</v>
      </c>
      <c r="C544" s="66">
        <v>29</v>
      </c>
      <c r="D544" s="61">
        <v>0.80600000000000005</v>
      </c>
      <c r="E544" s="40">
        <v>38</v>
      </c>
      <c r="F544" s="40">
        <v>30</v>
      </c>
      <c r="G544" s="61">
        <v>0.78900000000000003</v>
      </c>
      <c r="H544" s="58"/>
      <c r="I544" s="58"/>
      <c r="J544" s="58"/>
      <c r="K544" s="58"/>
      <c r="L544" s="41"/>
      <c r="M544" s="41"/>
      <c r="N544" s="41"/>
      <c r="O544" s="41"/>
    </row>
    <row r="545" spans="1:15" x14ac:dyDescent="0.2">
      <c r="A545" s="66" t="s">
        <v>595</v>
      </c>
      <c r="B545" s="66">
        <v>36</v>
      </c>
      <c r="C545" s="66">
        <v>14</v>
      </c>
      <c r="D545" s="61">
        <v>0.38900000000000001</v>
      </c>
      <c r="E545" s="40">
        <v>120</v>
      </c>
      <c r="F545" s="40">
        <v>25</v>
      </c>
      <c r="G545" s="61">
        <v>0.20799999999999999</v>
      </c>
      <c r="H545" s="58"/>
      <c r="I545" s="58"/>
      <c r="J545" s="58"/>
      <c r="K545" s="58"/>
      <c r="L545" s="41"/>
      <c r="M545" s="41"/>
      <c r="N545" s="41"/>
      <c r="O545" s="41"/>
    </row>
    <row r="546" spans="1:15" x14ac:dyDescent="0.2">
      <c r="A546" s="66" t="s">
        <v>496</v>
      </c>
      <c r="B546" s="66">
        <v>36</v>
      </c>
      <c r="C546" s="66">
        <v>52</v>
      </c>
      <c r="D546" s="61">
        <v>1.444</v>
      </c>
      <c r="E546" s="40">
        <v>36</v>
      </c>
      <c r="F546" s="40">
        <v>52</v>
      </c>
      <c r="G546" s="61">
        <v>1.444</v>
      </c>
      <c r="H546" s="58"/>
      <c r="I546" s="58"/>
      <c r="J546" s="58"/>
      <c r="K546" s="58"/>
      <c r="L546" s="41"/>
      <c r="M546" s="41"/>
      <c r="N546" s="41"/>
      <c r="O546" s="41"/>
    </row>
    <row r="547" spans="1:15" x14ac:dyDescent="0.2">
      <c r="A547" s="65">
        <v>42258</v>
      </c>
      <c r="B547" s="66">
        <v>35</v>
      </c>
      <c r="C547" s="66">
        <v>19</v>
      </c>
      <c r="D547" s="61">
        <v>0.54300000000000004</v>
      </c>
      <c r="E547" s="40">
        <v>94</v>
      </c>
      <c r="F547" s="40">
        <v>19</v>
      </c>
      <c r="G547" s="61">
        <v>0.20200000000000001</v>
      </c>
      <c r="H547" s="58"/>
      <c r="I547" s="58"/>
      <c r="J547" s="58"/>
      <c r="K547" s="58"/>
      <c r="L547" s="41"/>
      <c r="M547" s="41"/>
      <c r="N547" s="41"/>
      <c r="O547" s="41"/>
    </row>
    <row r="548" spans="1:15" x14ac:dyDescent="0.2">
      <c r="A548" s="66" t="s">
        <v>50</v>
      </c>
      <c r="B548" s="66">
        <v>35</v>
      </c>
      <c r="C548" s="66">
        <v>20</v>
      </c>
      <c r="D548" s="61">
        <v>0.57099999999999995</v>
      </c>
      <c r="E548" s="40">
        <v>42</v>
      </c>
      <c r="F548" s="40">
        <v>23</v>
      </c>
      <c r="G548" s="61">
        <v>0.54800000000000004</v>
      </c>
      <c r="H548" s="58"/>
      <c r="I548" s="58"/>
      <c r="J548" s="58"/>
      <c r="K548" s="58"/>
      <c r="L548" s="41"/>
      <c r="M548" s="41"/>
      <c r="N548" s="41"/>
      <c r="O548" s="41"/>
    </row>
    <row r="549" spans="1:15" x14ac:dyDescent="0.2">
      <c r="A549" s="66" t="s">
        <v>200</v>
      </c>
      <c r="B549" s="66">
        <v>35</v>
      </c>
      <c r="C549" s="66">
        <v>30</v>
      </c>
      <c r="D549" s="61">
        <v>0.85699999999999998</v>
      </c>
      <c r="E549" s="40">
        <v>38</v>
      </c>
      <c r="F549" s="40">
        <v>33</v>
      </c>
      <c r="G549" s="61">
        <v>0.86799999999999999</v>
      </c>
      <c r="H549" s="58"/>
      <c r="I549" s="58"/>
      <c r="J549" s="58"/>
      <c r="K549" s="58"/>
      <c r="L549" s="41"/>
      <c r="M549" s="41"/>
      <c r="N549" s="41"/>
      <c r="O549" s="41"/>
    </row>
    <row r="550" spans="1:15" ht="25.5" x14ac:dyDescent="0.2">
      <c r="A550" s="66" t="s">
        <v>4010</v>
      </c>
      <c r="B550" s="66">
        <v>35</v>
      </c>
      <c r="C550" s="66">
        <v>0</v>
      </c>
      <c r="D550" s="40" t="s">
        <v>3340</v>
      </c>
      <c r="E550" s="40">
        <v>37</v>
      </c>
      <c r="F550" s="40">
        <v>0</v>
      </c>
      <c r="G550" s="40" t="s">
        <v>3340</v>
      </c>
      <c r="H550" s="58"/>
      <c r="I550" s="58"/>
      <c r="J550" s="58"/>
      <c r="K550" s="58"/>
      <c r="L550" s="41"/>
      <c r="M550" s="41"/>
      <c r="N550" s="41"/>
      <c r="O550" s="41"/>
    </row>
    <row r="551" spans="1:15" x14ac:dyDescent="0.2">
      <c r="A551" s="66" t="s">
        <v>616</v>
      </c>
      <c r="B551" s="66">
        <v>35</v>
      </c>
      <c r="C551" s="66">
        <v>20</v>
      </c>
      <c r="D551" s="61">
        <v>0.57099999999999995</v>
      </c>
      <c r="E551" s="40">
        <v>36</v>
      </c>
      <c r="F551" s="40">
        <v>20</v>
      </c>
      <c r="G551" s="61">
        <v>0.55600000000000005</v>
      </c>
      <c r="H551" s="58"/>
      <c r="I551" s="58"/>
      <c r="J551" s="58"/>
      <c r="K551" s="58"/>
      <c r="L551" s="41"/>
      <c r="M551" s="41"/>
      <c r="N551" s="41"/>
      <c r="O551" s="41"/>
    </row>
    <row r="552" spans="1:15" x14ac:dyDescent="0.2">
      <c r="A552" s="66" t="s">
        <v>2879</v>
      </c>
      <c r="B552" s="66">
        <v>35</v>
      </c>
      <c r="C552" s="66">
        <v>18</v>
      </c>
      <c r="D552" s="61">
        <v>0.51400000000000001</v>
      </c>
      <c r="E552" s="40">
        <v>35</v>
      </c>
      <c r="F552" s="40">
        <v>18</v>
      </c>
      <c r="G552" s="61">
        <v>0.51400000000000001</v>
      </c>
      <c r="H552" s="58"/>
      <c r="I552" s="58"/>
      <c r="J552" s="58"/>
      <c r="K552" s="58"/>
      <c r="L552" s="41"/>
      <c r="M552" s="41"/>
      <c r="N552" s="41"/>
      <c r="O552" s="41"/>
    </row>
    <row r="553" spans="1:15" x14ac:dyDescent="0.2">
      <c r="A553" s="66" t="s">
        <v>4011</v>
      </c>
      <c r="B553" s="66">
        <v>35</v>
      </c>
      <c r="C553" s="66">
        <v>20</v>
      </c>
      <c r="D553" s="61">
        <v>0.57099999999999995</v>
      </c>
      <c r="E553" s="40">
        <v>35</v>
      </c>
      <c r="F553" s="40">
        <v>20</v>
      </c>
      <c r="G553" s="61">
        <v>0.57099999999999995</v>
      </c>
      <c r="H553" s="58"/>
      <c r="I553" s="58"/>
      <c r="J553" s="58"/>
      <c r="K553" s="58"/>
      <c r="L553" s="41"/>
      <c r="M553" s="41"/>
      <c r="N553" s="41"/>
      <c r="O553" s="41"/>
    </row>
    <row r="554" spans="1:15" x14ac:dyDescent="0.2">
      <c r="A554" s="66" t="s">
        <v>904</v>
      </c>
      <c r="B554" s="66">
        <v>35</v>
      </c>
      <c r="C554" s="66">
        <v>27</v>
      </c>
      <c r="D554" s="61">
        <v>0.77100000000000002</v>
      </c>
      <c r="E554" s="40">
        <v>45</v>
      </c>
      <c r="F554" s="40">
        <v>27</v>
      </c>
      <c r="G554" s="61">
        <v>0.6</v>
      </c>
      <c r="H554" s="58"/>
      <c r="I554" s="58"/>
      <c r="J554" s="58"/>
      <c r="K554" s="58"/>
      <c r="L554" s="41"/>
      <c r="M554" s="41"/>
      <c r="N554" s="41"/>
      <c r="O554" s="41"/>
    </row>
    <row r="555" spans="1:15" x14ac:dyDescent="0.2">
      <c r="A555" s="66" t="s">
        <v>564</v>
      </c>
      <c r="B555" s="66">
        <v>35</v>
      </c>
      <c r="C555" s="66">
        <v>26</v>
      </c>
      <c r="D555" s="61">
        <v>0.74299999999999999</v>
      </c>
      <c r="E555" s="40">
        <v>43</v>
      </c>
      <c r="F555" s="40">
        <v>28</v>
      </c>
      <c r="G555" s="61">
        <v>0.65100000000000002</v>
      </c>
      <c r="H555" s="58"/>
      <c r="I555" s="58"/>
      <c r="J555" s="58"/>
      <c r="K555" s="58"/>
      <c r="L555" s="41"/>
      <c r="M555" s="41"/>
      <c r="N555" s="41"/>
      <c r="O555" s="41"/>
    </row>
    <row r="556" spans="1:15" x14ac:dyDescent="0.2">
      <c r="A556" s="66" t="s">
        <v>901</v>
      </c>
      <c r="B556" s="66">
        <v>35</v>
      </c>
      <c r="C556" s="66">
        <v>30</v>
      </c>
      <c r="D556" s="61">
        <v>0.85699999999999998</v>
      </c>
      <c r="E556" s="40">
        <v>35</v>
      </c>
      <c r="F556" s="40">
        <v>30</v>
      </c>
      <c r="G556" s="61">
        <v>0.85699999999999998</v>
      </c>
      <c r="H556" s="58"/>
      <c r="I556" s="58"/>
      <c r="J556" s="58"/>
      <c r="K556" s="58"/>
      <c r="L556" s="41"/>
      <c r="M556" s="41"/>
      <c r="N556" s="41"/>
      <c r="O556" s="41"/>
    </row>
    <row r="557" spans="1:15" x14ac:dyDescent="0.2">
      <c r="A557" s="66" t="s">
        <v>598</v>
      </c>
      <c r="B557" s="66">
        <v>35</v>
      </c>
      <c r="C557" s="66">
        <v>20</v>
      </c>
      <c r="D557" s="61">
        <v>0.57099999999999995</v>
      </c>
      <c r="E557" s="40">
        <v>36</v>
      </c>
      <c r="F557" s="40">
        <v>21</v>
      </c>
      <c r="G557" s="61">
        <v>0.58299999999999996</v>
      </c>
      <c r="H557" s="58"/>
      <c r="I557" s="58"/>
      <c r="J557" s="58"/>
      <c r="K557" s="58"/>
      <c r="L557" s="41"/>
      <c r="M557" s="41"/>
      <c r="N557" s="41"/>
      <c r="O557" s="41"/>
    </row>
    <row r="558" spans="1:15" x14ac:dyDescent="0.2">
      <c r="A558" s="66" t="s">
        <v>3440</v>
      </c>
      <c r="B558" s="66">
        <v>35</v>
      </c>
      <c r="C558" s="66">
        <v>15</v>
      </c>
      <c r="D558" s="61">
        <v>0.42899999999999999</v>
      </c>
      <c r="E558" s="40">
        <v>38</v>
      </c>
      <c r="F558" s="40">
        <v>15</v>
      </c>
      <c r="G558" s="61">
        <v>0.39500000000000002</v>
      </c>
      <c r="H558" s="58"/>
      <c r="I558" s="58"/>
      <c r="J558" s="58"/>
      <c r="K558" s="58"/>
      <c r="L558" s="41"/>
      <c r="M558" s="41"/>
      <c r="N558" s="41"/>
      <c r="O558" s="41"/>
    </row>
    <row r="559" spans="1:15" x14ac:dyDescent="0.2">
      <c r="A559" s="66" t="s">
        <v>368</v>
      </c>
      <c r="B559" s="66">
        <v>35</v>
      </c>
      <c r="C559" s="66">
        <v>19</v>
      </c>
      <c r="D559" s="61">
        <v>0.54300000000000004</v>
      </c>
      <c r="E559" s="40">
        <v>61</v>
      </c>
      <c r="F559" s="40">
        <v>19</v>
      </c>
      <c r="G559" s="61">
        <v>0.311</v>
      </c>
      <c r="H559" s="58"/>
      <c r="I559" s="58"/>
      <c r="J559" s="58"/>
      <c r="K559" s="58"/>
      <c r="L559" s="41"/>
      <c r="M559" s="41"/>
      <c r="N559" s="41"/>
      <c r="O559" s="41"/>
    </row>
    <row r="560" spans="1:15" x14ac:dyDescent="0.2">
      <c r="A560" s="66" t="s">
        <v>4012</v>
      </c>
      <c r="B560" s="66">
        <v>35</v>
      </c>
      <c r="C560" s="66">
        <v>32</v>
      </c>
      <c r="D560" s="61">
        <v>0.91400000000000003</v>
      </c>
      <c r="E560" s="40">
        <v>36</v>
      </c>
      <c r="F560" s="40">
        <v>32</v>
      </c>
      <c r="G560" s="61">
        <v>0.88900000000000001</v>
      </c>
      <c r="H560" s="58"/>
      <c r="I560" s="58"/>
      <c r="J560" s="58"/>
      <c r="K560" s="58"/>
      <c r="L560" s="41"/>
      <c r="M560" s="41"/>
      <c r="N560" s="41"/>
      <c r="O560" s="41"/>
    </row>
    <row r="561" spans="1:15" x14ac:dyDescent="0.2">
      <c r="A561" s="66" t="s">
        <v>427</v>
      </c>
      <c r="B561" s="66">
        <v>35</v>
      </c>
      <c r="C561" s="66">
        <v>20</v>
      </c>
      <c r="D561" s="61">
        <v>0.57099999999999995</v>
      </c>
      <c r="E561" s="40">
        <v>256</v>
      </c>
      <c r="F561" s="40">
        <v>206</v>
      </c>
      <c r="G561" s="61">
        <v>0.80500000000000005</v>
      </c>
      <c r="H561" s="58"/>
      <c r="I561" s="58"/>
      <c r="J561" s="58"/>
      <c r="K561" s="58"/>
      <c r="L561" s="41"/>
      <c r="M561" s="41"/>
      <c r="N561" s="41"/>
      <c r="O561" s="41"/>
    </row>
    <row r="562" spans="1:15" x14ac:dyDescent="0.2">
      <c r="A562" s="65">
        <v>42258</v>
      </c>
      <c r="B562" s="66">
        <v>35</v>
      </c>
      <c r="C562" s="66">
        <v>8</v>
      </c>
      <c r="D562" s="61">
        <v>0.22900000000000001</v>
      </c>
      <c r="E562" s="40">
        <v>46</v>
      </c>
      <c r="F562" s="40">
        <v>12</v>
      </c>
      <c r="G562" s="61">
        <v>0.26100000000000001</v>
      </c>
      <c r="H562" s="58"/>
      <c r="I562" s="58"/>
      <c r="J562" s="58"/>
      <c r="K562" s="58"/>
      <c r="L562" s="41"/>
      <c r="M562" s="41"/>
      <c r="N562" s="41"/>
      <c r="O562" s="41"/>
    </row>
    <row r="563" spans="1:15" x14ac:dyDescent="0.2">
      <c r="A563" s="66" t="s">
        <v>308</v>
      </c>
      <c r="B563" s="66">
        <v>35</v>
      </c>
      <c r="C563" s="66">
        <v>29</v>
      </c>
      <c r="D563" s="61">
        <v>0.82899999999999996</v>
      </c>
      <c r="E563" s="40">
        <v>36</v>
      </c>
      <c r="F563" s="40">
        <v>31</v>
      </c>
      <c r="G563" s="61">
        <v>0.86099999999999999</v>
      </c>
      <c r="H563" s="58"/>
      <c r="I563" s="58"/>
      <c r="J563" s="58"/>
      <c r="K563" s="58"/>
      <c r="L563" s="41"/>
      <c r="M563" s="41"/>
      <c r="N563" s="41"/>
      <c r="O563" s="41"/>
    </row>
    <row r="564" spans="1:15" x14ac:dyDescent="0.2">
      <c r="A564" s="66" t="s">
        <v>4013</v>
      </c>
      <c r="B564" s="66">
        <v>35</v>
      </c>
      <c r="C564" s="66">
        <v>27</v>
      </c>
      <c r="D564" s="61">
        <v>0.77100000000000002</v>
      </c>
      <c r="E564" s="40">
        <v>78</v>
      </c>
      <c r="F564" s="40">
        <v>27</v>
      </c>
      <c r="G564" s="61">
        <v>0.34599999999999997</v>
      </c>
      <c r="H564" s="58"/>
      <c r="I564" s="58"/>
      <c r="J564" s="58"/>
      <c r="K564" s="58"/>
      <c r="L564" s="41"/>
      <c r="M564" s="41"/>
      <c r="N564" s="41"/>
      <c r="O564" s="41"/>
    </row>
    <row r="565" spans="1:15" x14ac:dyDescent="0.2">
      <c r="A565" s="66" t="s">
        <v>654</v>
      </c>
      <c r="B565" s="66">
        <v>35</v>
      </c>
      <c r="C565" s="66">
        <v>10</v>
      </c>
      <c r="D565" s="61">
        <v>0.28599999999999998</v>
      </c>
      <c r="E565" s="40">
        <v>36</v>
      </c>
      <c r="F565" s="40">
        <v>10</v>
      </c>
      <c r="G565" s="61">
        <v>0.27800000000000002</v>
      </c>
      <c r="H565" s="58"/>
      <c r="I565" s="58"/>
      <c r="J565" s="58"/>
      <c r="K565" s="58"/>
      <c r="L565" s="41"/>
      <c r="M565" s="41"/>
      <c r="N565" s="41"/>
      <c r="O565" s="41"/>
    </row>
    <row r="566" spans="1:15" x14ac:dyDescent="0.2">
      <c r="A566" s="66" t="s">
        <v>4014</v>
      </c>
      <c r="B566" s="66">
        <v>35</v>
      </c>
      <c r="C566" s="66">
        <v>16</v>
      </c>
      <c r="D566" s="61">
        <v>0.45700000000000002</v>
      </c>
      <c r="E566" s="40">
        <v>35</v>
      </c>
      <c r="F566" s="40">
        <v>16</v>
      </c>
      <c r="G566" s="61">
        <v>0.45700000000000002</v>
      </c>
      <c r="H566" s="58"/>
      <c r="I566" s="58"/>
      <c r="J566" s="58"/>
      <c r="K566" s="58"/>
      <c r="L566" s="41"/>
      <c r="M566" s="41"/>
      <c r="N566" s="41"/>
      <c r="O566" s="41"/>
    </row>
    <row r="567" spans="1:15" x14ac:dyDescent="0.2">
      <c r="A567" s="66" t="s">
        <v>1515</v>
      </c>
      <c r="B567" s="66">
        <v>34</v>
      </c>
      <c r="C567" s="66">
        <v>5</v>
      </c>
      <c r="D567" s="61">
        <v>0.14699999999999999</v>
      </c>
      <c r="E567" s="40">
        <v>44</v>
      </c>
      <c r="F567" s="40">
        <v>5</v>
      </c>
      <c r="G567" s="61">
        <v>0.114</v>
      </c>
      <c r="H567" s="58"/>
      <c r="I567" s="58"/>
      <c r="J567" s="58"/>
      <c r="K567" s="58"/>
      <c r="L567" s="41"/>
      <c r="M567" s="41"/>
      <c r="N567" s="41"/>
      <c r="O567" s="41"/>
    </row>
    <row r="568" spans="1:15" x14ac:dyDescent="0.2">
      <c r="A568" s="66" t="s">
        <v>304</v>
      </c>
      <c r="B568" s="66">
        <v>34</v>
      </c>
      <c r="C568" s="66">
        <v>38</v>
      </c>
      <c r="D568" s="61">
        <v>1.1180000000000001</v>
      </c>
      <c r="E568" s="40">
        <v>36</v>
      </c>
      <c r="F568" s="40">
        <v>41</v>
      </c>
      <c r="G568" s="61">
        <v>1.139</v>
      </c>
      <c r="H568" s="58"/>
      <c r="I568" s="58"/>
      <c r="J568" s="58"/>
      <c r="K568" s="58"/>
      <c r="L568" s="41"/>
      <c r="M568" s="41"/>
      <c r="N568" s="41"/>
      <c r="O568" s="41"/>
    </row>
    <row r="569" spans="1:15" x14ac:dyDescent="0.2">
      <c r="A569" s="66" t="s">
        <v>2148</v>
      </c>
      <c r="B569" s="66">
        <v>34</v>
      </c>
      <c r="C569" s="66">
        <v>23</v>
      </c>
      <c r="D569" s="61">
        <v>0.67600000000000005</v>
      </c>
      <c r="E569" s="40">
        <v>52</v>
      </c>
      <c r="F569" s="40">
        <v>23</v>
      </c>
      <c r="G569" s="61">
        <v>0.442</v>
      </c>
      <c r="H569" s="58"/>
      <c r="I569" s="58"/>
      <c r="J569" s="58"/>
      <c r="K569" s="58"/>
      <c r="L569" s="41"/>
      <c r="M569" s="41"/>
      <c r="N569" s="41"/>
      <c r="O569" s="41"/>
    </row>
    <row r="570" spans="1:15" x14ac:dyDescent="0.2">
      <c r="A570" s="66" t="s">
        <v>247</v>
      </c>
      <c r="B570" s="66">
        <v>34</v>
      </c>
      <c r="C570" s="66">
        <v>30</v>
      </c>
      <c r="D570" s="61">
        <v>0.88200000000000001</v>
      </c>
      <c r="E570" s="40">
        <v>34</v>
      </c>
      <c r="F570" s="40">
        <v>30</v>
      </c>
      <c r="G570" s="61">
        <v>0.88200000000000001</v>
      </c>
      <c r="H570" s="58"/>
      <c r="I570" s="58"/>
      <c r="J570" s="58"/>
      <c r="K570" s="58"/>
      <c r="L570" s="41"/>
      <c r="M570" s="41"/>
      <c r="N570" s="41"/>
      <c r="O570" s="41"/>
    </row>
    <row r="571" spans="1:15" x14ac:dyDescent="0.2">
      <c r="A571" s="66" t="s">
        <v>533</v>
      </c>
      <c r="B571" s="66">
        <v>34</v>
      </c>
      <c r="C571" s="66">
        <v>7</v>
      </c>
      <c r="D571" s="61">
        <v>0.20599999999999999</v>
      </c>
      <c r="E571" s="40">
        <v>83</v>
      </c>
      <c r="F571" s="40">
        <v>7</v>
      </c>
      <c r="G571" s="61">
        <v>8.4000000000000005E-2</v>
      </c>
      <c r="H571" s="58"/>
      <c r="I571" s="58"/>
      <c r="J571" s="58"/>
      <c r="K571" s="58"/>
      <c r="L571" s="41"/>
      <c r="M571" s="41"/>
      <c r="N571" s="41"/>
      <c r="O571" s="41"/>
    </row>
    <row r="572" spans="1:15" x14ac:dyDescent="0.2">
      <c r="A572" s="66" t="s">
        <v>147</v>
      </c>
      <c r="B572" s="66">
        <v>34</v>
      </c>
      <c r="C572" s="66">
        <v>8</v>
      </c>
      <c r="D572" s="61">
        <v>0.23499999999999999</v>
      </c>
      <c r="E572" s="40">
        <v>34</v>
      </c>
      <c r="F572" s="40">
        <v>8</v>
      </c>
      <c r="G572" s="61">
        <v>0.23499999999999999</v>
      </c>
      <c r="H572" s="58"/>
      <c r="I572" s="58"/>
      <c r="J572" s="58"/>
      <c r="K572" s="58"/>
      <c r="L572" s="41"/>
      <c r="M572" s="41"/>
      <c r="N572" s="41"/>
      <c r="O572" s="41"/>
    </row>
    <row r="573" spans="1:15" x14ac:dyDescent="0.2">
      <c r="A573" s="66" t="s">
        <v>1562</v>
      </c>
      <c r="B573" s="66">
        <v>34</v>
      </c>
      <c r="C573" s="66">
        <v>12</v>
      </c>
      <c r="D573" s="61">
        <v>0.35299999999999998</v>
      </c>
      <c r="E573" s="40">
        <v>34</v>
      </c>
      <c r="F573" s="40">
        <v>12</v>
      </c>
      <c r="G573" s="61">
        <v>0.35299999999999998</v>
      </c>
      <c r="H573" s="58"/>
      <c r="I573" s="58"/>
      <c r="J573" s="58"/>
      <c r="K573" s="58"/>
      <c r="L573" s="41"/>
      <c r="M573" s="41"/>
      <c r="N573" s="41"/>
      <c r="O573" s="41"/>
    </row>
    <row r="574" spans="1:15" x14ac:dyDescent="0.2">
      <c r="A574" s="66" t="s">
        <v>4015</v>
      </c>
      <c r="B574" s="66">
        <v>34</v>
      </c>
      <c r="C574" s="66">
        <v>11</v>
      </c>
      <c r="D574" s="61">
        <v>0.32400000000000001</v>
      </c>
      <c r="E574" s="40">
        <v>34</v>
      </c>
      <c r="F574" s="40">
        <v>11</v>
      </c>
      <c r="G574" s="61">
        <v>0.32400000000000001</v>
      </c>
      <c r="H574" s="58"/>
      <c r="I574" s="58"/>
      <c r="J574" s="58"/>
      <c r="K574" s="58"/>
      <c r="L574" s="41"/>
      <c r="M574" s="41"/>
      <c r="N574" s="41"/>
      <c r="O574" s="41"/>
    </row>
    <row r="575" spans="1:15" x14ac:dyDescent="0.2">
      <c r="A575" s="66" t="s">
        <v>768</v>
      </c>
      <c r="B575" s="66">
        <v>34</v>
      </c>
      <c r="C575" s="66">
        <v>16</v>
      </c>
      <c r="D575" s="61">
        <v>0.47099999999999997</v>
      </c>
      <c r="E575" s="40">
        <v>34</v>
      </c>
      <c r="F575" s="40">
        <v>16</v>
      </c>
      <c r="G575" s="61">
        <v>0.47099999999999997</v>
      </c>
      <c r="H575" s="58"/>
      <c r="I575" s="58"/>
      <c r="J575" s="58"/>
      <c r="K575" s="58"/>
      <c r="L575" s="41"/>
      <c r="M575" s="41"/>
      <c r="N575" s="41"/>
      <c r="O575" s="41"/>
    </row>
    <row r="576" spans="1:15" x14ac:dyDescent="0.2">
      <c r="A576" s="66" t="s">
        <v>353</v>
      </c>
      <c r="B576" s="66">
        <v>34</v>
      </c>
      <c r="C576" s="66">
        <v>16</v>
      </c>
      <c r="D576" s="61">
        <v>0.47099999999999997</v>
      </c>
      <c r="E576" s="40">
        <v>239</v>
      </c>
      <c r="F576" s="40">
        <v>16</v>
      </c>
      <c r="G576" s="61">
        <v>6.7000000000000004E-2</v>
      </c>
      <c r="H576" s="58"/>
      <c r="I576" s="58"/>
      <c r="J576" s="58"/>
      <c r="K576" s="58"/>
      <c r="L576" s="41"/>
      <c r="M576" s="41"/>
      <c r="N576" s="41"/>
      <c r="O576" s="41"/>
    </row>
    <row r="577" spans="1:15" x14ac:dyDescent="0.2">
      <c r="A577" s="66" t="s">
        <v>4016</v>
      </c>
      <c r="B577" s="66">
        <v>34</v>
      </c>
      <c r="C577" s="66">
        <v>10</v>
      </c>
      <c r="D577" s="61">
        <v>0.29399999999999998</v>
      </c>
      <c r="E577" s="40">
        <v>34</v>
      </c>
      <c r="F577" s="40">
        <v>10</v>
      </c>
      <c r="G577" s="61">
        <v>0.29399999999999998</v>
      </c>
      <c r="H577" s="58"/>
      <c r="I577" s="58"/>
      <c r="J577" s="58"/>
      <c r="K577" s="58"/>
      <c r="L577" s="41"/>
      <c r="M577" s="41"/>
      <c r="N577" s="41"/>
      <c r="O577" s="41"/>
    </row>
    <row r="578" spans="1:15" x14ac:dyDescent="0.2">
      <c r="A578" s="66" t="s">
        <v>1095</v>
      </c>
      <c r="B578" s="66">
        <v>34</v>
      </c>
      <c r="C578" s="66">
        <v>37</v>
      </c>
      <c r="D578" s="61">
        <v>1.0880000000000001</v>
      </c>
      <c r="E578" s="40">
        <v>36</v>
      </c>
      <c r="F578" s="40">
        <v>50</v>
      </c>
      <c r="G578" s="61">
        <v>1.389</v>
      </c>
      <c r="H578" s="58"/>
      <c r="I578" s="58"/>
      <c r="J578" s="58"/>
      <c r="K578" s="58"/>
      <c r="L578" s="41"/>
      <c r="M578" s="41"/>
      <c r="N578" s="41"/>
      <c r="O578" s="41"/>
    </row>
    <row r="579" spans="1:15" x14ac:dyDescent="0.2">
      <c r="A579" s="67" t="s">
        <v>2649</v>
      </c>
      <c r="B579" s="66">
        <v>34</v>
      </c>
      <c r="C579" s="66">
        <v>3</v>
      </c>
      <c r="D579" s="61">
        <v>8.7999999999999995E-2</v>
      </c>
      <c r="E579" s="40">
        <v>34</v>
      </c>
      <c r="F579" s="40">
        <v>3</v>
      </c>
      <c r="G579" s="61">
        <v>8.7999999999999995E-2</v>
      </c>
      <c r="H579" s="58"/>
      <c r="I579" s="58"/>
      <c r="J579" s="58"/>
      <c r="K579" s="58"/>
      <c r="L579" s="41"/>
      <c r="M579" s="41"/>
      <c r="N579" s="41"/>
      <c r="O579" s="41"/>
    </row>
    <row r="580" spans="1:15" x14ac:dyDescent="0.2">
      <c r="A580" s="66" t="s">
        <v>3460</v>
      </c>
      <c r="B580" s="66">
        <v>34</v>
      </c>
      <c r="C580" s="66">
        <v>22</v>
      </c>
      <c r="D580" s="61">
        <v>0.64700000000000002</v>
      </c>
      <c r="E580" s="40">
        <v>35</v>
      </c>
      <c r="F580" s="40">
        <v>23</v>
      </c>
      <c r="G580" s="61">
        <v>0.65700000000000003</v>
      </c>
      <c r="H580" s="58"/>
      <c r="I580" s="58"/>
      <c r="J580" s="58"/>
      <c r="K580" s="58"/>
      <c r="L580" s="41"/>
      <c r="M580" s="41"/>
      <c r="N580" s="41"/>
      <c r="O580" s="41"/>
    </row>
    <row r="581" spans="1:15" x14ac:dyDescent="0.2">
      <c r="A581" s="66" t="s">
        <v>950</v>
      </c>
      <c r="B581" s="66">
        <v>34</v>
      </c>
      <c r="C581" s="66">
        <v>15</v>
      </c>
      <c r="D581" s="61">
        <v>0.441</v>
      </c>
      <c r="E581" s="40">
        <v>45</v>
      </c>
      <c r="F581" s="40">
        <v>17</v>
      </c>
      <c r="G581" s="61">
        <v>0.378</v>
      </c>
      <c r="H581" s="58"/>
      <c r="I581" s="58"/>
      <c r="J581" s="58"/>
      <c r="K581" s="58"/>
      <c r="L581" s="41"/>
      <c r="M581" s="41"/>
      <c r="N581" s="41"/>
      <c r="O581" s="41"/>
    </row>
    <row r="582" spans="1:15" x14ac:dyDescent="0.2">
      <c r="A582" s="66" t="s">
        <v>4017</v>
      </c>
      <c r="B582" s="66">
        <v>34</v>
      </c>
      <c r="C582" s="66">
        <v>28</v>
      </c>
      <c r="D582" s="61">
        <v>0.82399999999999995</v>
      </c>
      <c r="E582" s="40">
        <v>35</v>
      </c>
      <c r="F582" s="40">
        <v>28</v>
      </c>
      <c r="G582" s="61">
        <v>0.8</v>
      </c>
      <c r="H582" s="58"/>
      <c r="I582" s="58"/>
      <c r="J582" s="58"/>
      <c r="K582" s="58"/>
      <c r="L582" s="41"/>
      <c r="M582" s="41"/>
      <c r="N582" s="41"/>
      <c r="O582" s="41"/>
    </row>
    <row r="583" spans="1:15" x14ac:dyDescent="0.2">
      <c r="A583" s="66" t="s">
        <v>697</v>
      </c>
      <c r="B583" s="66">
        <v>34</v>
      </c>
      <c r="C583" s="66">
        <v>38</v>
      </c>
      <c r="D583" s="61">
        <v>1.1180000000000001</v>
      </c>
      <c r="E583" s="40">
        <v>44</v>
      </c>
      <c r="F583" s="40">
        <v>40</v>
      </c>
      <c r="G583" s="61">
        <v>0.90900000000000003</v>
      </c>
      <c r="H583" s="58"/>
      <c r="I583" s="58"/>
      <c r="J583" s="58"/>
      <c r="K583" s="58"/>
      <c r="L583" s="41"/>
      <c r="M583" s="41"/>
      <c r="N583" s="41"/>
      <c r="O583" s="41"/>
    </row>
    <row r="584" spans="1:15" x14ac:dyDescent="0.2">
      <c r="A584" s="66" t="s">
        <v>1778</v>
      </c>
      <c r="B584" s="66">
        <v>34</v>
      </c>
      <c r="C584" s="66">
        <v>22</v>
      </c>
      <c r="D584" s="61">
        <v>0.64700000000000002</v>
      </c>
      <c r="E584" s="40">
        <v>34</v>
      </c>
      <c r="F584" s="40">
        <v>22</v>
      </c>
      <c r="G584" s="61">
        <v>0.64700000000000002</v>
      </c>
      <c r="H584" s="58"/>
      <c r="I584" s="58"/>
      <c r="J584" s="58"/>
      <c r="K584" s="58"/>
      <c r="L584" s="41"/>
      <c r="M584" s="41"/>
      <c r="N584" s="41"/>
      <c r="O584" s="41"/>
    </row>
    <row r="585" spans="1:15" x14ac:dyDescent="0.2">
      <c r="A585" s="66" t="s">
        <v>1520</v>
      </c>
      <c r="B585" s="66">
        <v>33</v>
      </c>
      <c r="C585" s="66">
        <v>7</v>
      </c>
      <c r="D585" s="61">
        <v>0.21199999999999999</v>
      </c>
      <c r="E585" s="40">
        <v>47</v>
      </c>
      <c r="F585" s="40">
        <v>7</v>
      </c>
      <c r="G585" s="61">
        <v>0.14899999999999999</v>
      </c>
      <c r="H585" s="58"/>
      <c r="I585" s="58"/>
      <c r="J585" s="58"/>
      <c r="K585" s="58"/>
      <c r="L585" s="41"/>
      <c r="M585" s="41"/>
      <c r="N585" s="41"/>
      <c r="O585" s="41"/>
    </row>
    <row r="586" spans="1:15" x14ac:dyDescent="0.2">
      <c r="A586" s="66" t="s">
        <v>1960</v>
      </c>
      <c r="B586" s="66">
        <v>33</v>
      </c>
      <c r="C586" s="66">
        <v>4</v>
      </c>
      <c r="D586" s="61">
        <v>0.121</v>
      </c>
      <c r="E586" s="40">
        <v>77</v>
      </c>
      <c r="F586" s="40">
        <v>4</v>
      </c>
      <c r="G586" s="61">
        <v>5.1999999999999998E-2</v>
      </c>
      <c r="H586" s="58"/>
      <c r="I586" s="58"/>
      <c r="J586" s="58"/>
      <c r="K586" s="58"/>
      <c r="L586" s="41"/>
      <c r="M586" s="41"/>
      <c r="N586" s="41"/>
      <c r="O586" s="41"/>
    </row>
    <row r="587" spans="1:15" x14ac:dyDescent="0.2">
      <c r="A587" s="66" t="s">
        <v>379</v>
      </c>
      <c r="B587" s="66">
        <v>33</v>
      </c>
      <c r="C587" s="66">
        <v>23</v>
      </c>
      <c r="D587" s="61">
        <v>0.69699999999999995</v>
      </c>
      <c r="E587" s="40">
        <v>64</v>
      </c>
      <c r="F587" s="40">
        <v>50</v>
      </c>
      <c r="G587" s="61">
        <v>0.78100000000000003</v>
      </c>
      <c r="H587" s="58"/>
      <c r="I587" s="58"/>
      <c r="J587" s="58"/>
      <c r="K587" s="58"/>
      <c r="L587" s="41"/>
      <c r="M587" s="41"/>
      <c r="N587" s="41"/>
      <c r="O587" s="41"/>
    </row>
    <row r="588" spans="1:15" x14ac:dyDescent="0.2">
      <c r="A588" s="66" t="s">
        <v>4018</v>
      </c>
      <c r="B588" s="66">
        <v>33</v>
      </c>
      <c r="C588" s="66">
        <v>58</v>
      </c>
      <c r="D588" s="61">
        <v>1.758</v>
      </c>
      <c r="E588" s="40">
        <v>56</v>
      </c>
      <c r="F588" s="40">
        <v>58</v>
      </c>
      <c r="G588" s="61">
        <v>1.036</v>
      </c>
      <c r="H588" s="58"/>
      <c r="I588" s="58"/>
      <c r="J588" s="58"/>
      <c r="K588" s="58"/>
      <c r="L588" s="41"/>
      <c r="M588" s="41"/>
      <c r="N588" s="41"/>
      <c r="O588" s="41"/>
    </row>
    <row r="589" spans="1:15" x14ac:dyDescent="0.2">
      <c r="A589" s="66" t="s">
        <v>1010</v>
      </c>
      <c r="B589" s="66">
        <v>33</v>
      </c>
      <c r="C589" s="66">
        <v>10</v>
      </c>
      <c r="D589" s="61">
        <v>0.30299999999999999</v>
      </c>
      <c r="E589" s="40">
        <v>38</v>
      </c>
      <c r="F589" s="40">
        <v>11</v>
      </c>
      <c r="G589" s="61">
        <v>0.28899999999999998</v>
      </c>
      <c r="H589" s="58"/>
      <c r="I589" s="58"/>
      <c r="J589" s="58"/>
      <c r="K589" s="58"/>
      <c r="L589" s="41"/>
      <c r="M589" s="41"/>
      <c r="N589" s="41"/>
      <c r="O589" s="41"/>
    </row>
    <row r="590" spans="1:15" x14ac:dyDescent="0.2">
      <c r="A590" s="66" t="s">
        <v>4019</v>
      </c>
      <c r="B590" s="66">
        <v>33</v>
      </c>
      <c r="C590" s="66">
        <v>53</v>
      </c>
      <c r="D590" s="61">
        <v>1.6060000000000001</v>
      </c>
      <c r="E590" s="40">
        <v>34</v>
      </c>
      <c r="F590" s="40">
        <v>53</v>
      </c>
      <c r="G590" s="61">
        <v>1.5589999999999999</v>
      </c>
      <c r="H590" s="58"/>
      <c r="I590" s="58"/>
      <c r="J590" s="58"/>
      <c r="K590" s="58"/>
      <c r="L590" s="41"/>
      <c r="M590" s="41"/>
      <c r="N590" s="41"/>
      <c r="O590" s="41"/>
    </row>
    <row r="591" spans="1:15" x14ac:dyDescent="0.2">
      <c r="A591" s="66" t="s">
        <v>3005</v>
      </c>
      <c r="B591" s="66">
        <v>33</v>
      </c>
      <c r="C591" s="66">
        <v>14</v>
      </c>
      <c r="D591" s="61">
        <v>0.42399999999999999</v>
      </c>
      <c r="E591" s="40">
        <v>43</v>
      </c>
      <c r="F591" s="40">
        <v>14</v>
      </c>
      <c r="G591" s="61">
        <v>0.32600000000000001</v>
      </c>
      <c r="H591" s="58"/>
      <c r="I591" s="58"/>
      <c r="J591" s="58"/>
      <c r="K591" s="58"/>
      <c r="L591" s="41"/>
      <c r="M591" s="41"/>
      <c r="N591" s="41"/>
      <c r="O591" s="41"/>
    </row>
    <row r="592" spans="1:15" x14ac:dyDescent="0.2">
      <c r="A592" s="66" t="s">
        <v>4020</v>
      </c>
      <c r="B592" s="66">
        <v>33</v>
      </c>
      <c r="C592" s="66">
        <v>18</v>
      </c>
      <c r="D592" s="61">
        <v>0.54500000000000004</v>
      </c>
      <c r="E592" s="40">
        <v>36</v>
      </c>
      <c r="F592" s="40">
        <v>18</v>
      </c>
      <c r="G592" s="61">
        <v>0.5</v>
      </c>
      <c r="H592" s="58"/>
      <c r="I592" s="58"/>
      <c r="J592" s="58"/>
      <c r="K592" s="58"/>
      <c r="L592" s="41"/>
      <c r="M592" s="41"/>
      <c r="N592" s="41"/>
      <c r="O592" s="41"/>
    </row>
    <row r="593" spans="1:15" x14ac:dyDescent="0.2">
      <c r="A593" s="66" t="s">
        <v>1314</v>
      </c>
      <c r="B593" s="66">
        <v>33</v>
      </c>
      <c r="C593" s="66">
        <v>4</v>
      </c>
      <c r="D593" s="61">
        <v>0.121</v>
      </c>
      <c r="E593" s="40">
        <v>366</v>
      </c>
      <c r="F593" s="40">
        <v>4</v>
      </c>
      <c r="G593" s="61">
        <v>1.0999999999999999E-2</v>
      </c>
      <c r="H593" s="58"/>
      <c r="I593" s="58"/>
      <c r="J593" s="58"/>
      <c r="K593" s="58"/>
      <c r="L593" s="41"/>
      <c r="M593" s="41"/>
      <c r="N593" s="41"/>
      <c r="O593" s="41"/>
    </row>
    <row r="594" spans="1:15" x14ac:dyDescent="0.2">
      <c r="A594" s="67" t="s">
        <v>206</v>
      </c>
      <c r="B594" s="66">
        <v>33</v>
      </c>
      <c r="C594" s="66">
        <v>23</v>
      </c>
      <c r="D594" s="61">
        <v>0.69699999999999995</v>
      </c>
      <c r="E594" s="40">
        <v>56</v>
      </c>
      <c r="F594" s="40">
        <v>44</v>
      </c>
      <c r="G594" s="61">
        <v>0.78600000000000003</v>
      </c>
      <c r="H594" s="58"/>
      <c r="I594" s="58"/>
      <c r="J594" s="58"/>
      <c r="K594" s="58"/>
      <c r="L594" s="41"/>
      <c r="M594" s="41"/>
      <c r="N594" s="41"/>
      <c r="O594" s="41"/>
    </row>
    <row r="595" spans="1:15" x14ac:dyDescent="0.2">
      <c r="A595" s="66" t="s">
        <v>1195</v>
      </c>
      <c r="B595" s="66">
        <v>33</v>
      </c>
      <c r="C595" s="66">
        <v>3</v>
      </c>
      <c r="D595" s="61">
        <v>9.0999999999999998E-2</v>
      </c>
      <c r="E595" s="40">
        <v>48</v>
      </c>
      <c r="F595" s="40">
        <v>3</v>
      </c>
      <c r="G595" s="61">
        <v>6.2E-2</v>
      </c>
      <c r="H595" s="58"/>
      <c r="I595" s="58"/>
      <c r="J595" s="58"/>
      <c r="K595" s="58"/>
      <c r="L595" s="41"/>
      <c r="M595" s="41"/>
      <c r="N595" s="41"/>
      <c r="O595" s="41"/>
    </row>
    <row r="596" spans="1:15" x14ac:dyDescent="0.2">
      <c r="A596" s="66" t="s">
        <v>1525</v>
      </c>
      <c r="B596" s="66">
        <v>33</v>
      </c>
      <c r="C596" s="66">
        <v>15</v>
      </c>
      <c r="D596" s="61">
        <v>0.45500000000000002</v>
      </c>
      <c r="E596" s="40">
        <v>222</v>
      </c>
      <c r="F596" s="40">
        <v>15</v>
      </c>
      <c r="G596" s="61">
        <v>6.8000000000000005E-2</v>
      </c>
      <c r="H596" s="58"/>
      <c r="I596" s="58"/>
      <c r="J596" s="58"/>
      <c r="K596" s="58"/>
      <c r="L596" s="41"/>
      <c r="M596" s="41"/>
      <c r="N596" s="41"/>
      <c r="O596" s="41"/>
    </row>
    <row r="597" spans="1:15" x14ac:dyDescent="0.2">
      <c r="A597" s="66" t="s">
        <v>293</v>
      </c>
      <c r="B597" s="66">
        <v>33</v>
      </c>
      <c r="C597" s="66">
        <v>15</v>
      </c>
      <c r="D597" s="61">
        <v>0.45500000000000002</v>
      </c>
      <c r="E597" s="40">
        <v>87</v>
      </c>
      <c r="F597" s="40">
        <v>16</v>
      </c>
      <c r="G597" s="61">
        <v>0.184</v>
      </c>
      <c r="H597" s="58"/>
      <c r="I597" s="58"/>
      <c r="J597" s="58"/>
      <c r="K597" s="58"/>
      <c r="L597" s="41"/>
      <c r="M597" s="41"/>
      <c r="N597" s="41"/>
      <c r="O597" s="41"/>
    </row>
    <row r="598" spans="1:15" x14ac:dyDescent="0.2">
      <c r="A598" s="66" t="s">
        <v>489</v>
      </c>
      <c r="B598" s="66">
        <v>33</v>
      </c>
      <c r="C598" s="66">
        <v>17</v>
      </c>
      <c r="D598" s="61">
        <v>0.51500000000000001</v>
      </c>
      <c r="E598" s="40">
        <v>46</v>
      </c>
      <c r="F598" s="40">
        <v>20</v>
      </c>
      <c r="G598" s="61">
        <v>0.435</v>
      </c>
      <c r="H598" s="58"/>
      <c r="I598" s="58"/>
      <c r="J598" s="58"/>
      <c r="K598" s="58"/>
      <c r="L598" s="41"/>
      <c r="M598" s="41"/>
      <c r="N598" s="41"/>
      <c r="O598" s="41"/>
    </row>
    <row r="599" spans="1:15" x14ac:dyDescent="0.2">
      <c r="A599" s="66" t="s">
        <v>3033</v>
      </c>
      <c r="B599" s="66">
        <v>33</v>
      </c>
      <c r="C599" s="66">
        <v>22</v>
      </c>
      <c r="D599" s="61">
        <v>0.66700000000000004</v>
      </c>
      <c r="E599" s="40">
        <v>41</v>
      </c>
      <c r="F599" s="40">
        <v>42</v>
      </c>
      <c r="G599" s="61">
        <v>1.024</v>
      </c>
      <c r="H599" s="58"/>
      <c r="I599" s="58"/>
      <c r="J599" s="58"/>
      <c r="K599" s="58"/>
      <c r="L599" s="41"/>
      <c r="M599" s="41"/>
      <c r="N599" s="41"/>
      <c r="O599" s="41"/>
    </row>
    <row r="600" spans="1:15" x14ac:dyDescent="0.2">
      <c r="A600" s="66" t="s">
        <v>4021</v>
      </c>
      <c r="B600" s="66">
        <v>33</v>
      </c>
      <c r="C600" s="66">
        <v>4</v>
      </c>
      <c r="D600" s="61">
        <v>0.121</v>
      </c>
      <c r="E600" s="40">
        <v>33</v>
      </c>
      <c r="F600" s="40">
        <v>4</v>
      </c>
      <c r="G600" s="61">
        <v>0.121</v>
      </c>
      <c r="H600" s="58"/>
      <c r="I600" s="58"/>
      <c r="J600" s="58"/>
      <c r="K600" s="58"/>
      <c r="L600" s="41"/>
      <c r="M600" s="41"/>
      <c r="N600" s="41"/>
      <c r="O600" s="41"/>
    </row>
    <row r="601" spans="1:15" x14ac:dyDescent="0.2">
      <c r="A601" s="66" t="s">
        <v>3447</v>
      </c>
      <c r="B601" s="66">
        <v>33</v>
      </c>
      <c r="C601" s="66">
        <v>0</v>
      </c>
      <c r="D601" s="40" t="s">
        <v>3340</v>
      </c>
      <c r="E601" s="40">
        <v>86</v>
      </c>
      <c r="F601" s="40">
        <v>0</v>
      </c>
      <c r="G601" s="40" t="s">
        <v>3340</v>
      </c>
      <c r="H601" s="58"/>
      <c r="I601" s="58"/>
      <c r="J601" s="58"/>
      <c r="K601" s="58"/>
      <c r="L601" s="41"/>
      <c r="M601" s="41"/>
      <c r="N601" s="41"/>
      <c r="O601" s="41"/>
    </row>
    <row r="602" spans="1:15" x14ac:dyDescent="0.2">
      <c r="A602" s="66" t="s">
        <v>4022</v>
      </c>
      <c r="B602" s="66">
        <v>33</v>
      </c>
      <c r="C602" s="66">
        <v>0</v>
      </c>
      <c r="D602" s="40" t="s">
        <v>3340</v>
      </c>
      <c r="E602" s="40">
        <v>33</v>
      </c>
      <c r="F602" s="40">
        <v>0</v>
      </c>
      <c r="G602" s="40" t="s">
        <v>3340</v>
      </c>
      <c r="H602" s="58"/>
      <c r="I602" s="58"/>
      <c r="J602" s="58"/>
      <c r="K602" s="58"/>
      <c r="L602" s="41"/>
      <c r="M602" s="41"/>
      <c r="N602" s="41"/>
      <c r="O602" s="41"/>
    </row>
    <row r="603" spans="1:15" x14ac:dyDescent="0.2">
      <c r="A603" s="66" t="s">
        <v>4023</v>
      </c>
      <c r="B603" s="66">
        <v>33</v>
      </c>
      <c r="C603" s="66">
        <v>15</v>
      </c>
      <c r="D603" s="61">
        <v>0.45500000000000002</v>
      </c>
      <c r="E603" s="40">
        <v>33</v>
      </c>
      <c r="F603" s="40">
        <v>15</v>
      </c>
      <c r="G603" s="61">
        <v>0.45500000000000002</v>
      </c>
      <c r="H603" s="58"/>
      <c r="I603" s="58"/>
      <c r="J603" s="58"/>
      <c r="K603" s="58"/>
      <c r="L603" s="41"/>
      <c r="M603" s="41"/>
      <c r="N603" s="41"/>
      <c r="O603" s="41"/>
    </row>
    <row r="604" spans="1:15" x14ac:dyDescent="0.2">
      <c r="A604" s="66" t="s">
        <v>461</v>
      </c>
      <c r="B604" s="66">
        <v>33</v>
      </c>
      <c r="C604" s="66">
        <v>20</v>
      </c>
      <c r="D604" s="61">
        <v>0.60599999999999998</v>
      </c>
      <c r="E604" s="40">
        <v>139</v>
      </c>
      <c r="F604" s="40">
        <v>20</v>
      </c>
      <c r="G604" s="61">
        <v>0.14399999999999999</v>
      </c>
      <c r="H604" s="58"/>
      <c r="I604" s="58"/>
      <c r="J604" s="58"/>
      <c r="K604" s="58"/>
      <c r="L604" s="41"/>
      <c r="M604" s="41"/>
      <c r="N604" s="41"/>
      <c r="O604" s="41"/>
    </row>
    <row r="605" spans="1:15" x14ac:dyDescent="0.2">
      <c r="A605" s="66" t="s">
        <v>4024</v>
      </c>
      <c r="B605" s="66">
        <v>33</v>
      </c>
      <c r="C605" s="66">
        <v>0</v>
      </c>
      <c r="D605" s="40" t="s">
        <v>3340</v>
      </c>
      <c r="E605" s="40">
        <v>33</v>
      </c>
      <c r="F605" s="40">
        <v>0</v>
      </c>
      <c r="G605" s="40" t="s">
        <v>3340</v>
      </c>
      <c r="H605" s="58"/>
      <c r="I605" s="58"/>
      <c r="J605" s="58"/>
      <c r="K605" s="58"/>
      <c r="L605" s="41"/>
      <c r="M605" s="41"/>
      <c r="N605" s="41"/>
      <c r="O605" s="41"/>
    </row>
    <row r="606" spans="1:15" x14ac:dyDescent="0.2">
      <c r="A606" s="66" t="s">
        <v>197</v>
      </c>
      <c r="B606" s="66">
        <v>33</v>
      </c>
      <c r="C606" s="66">
        <v>37</v>
      </c>
      <c r="D606" s="61">
        <v>1.121</v>
      </c>
      <c r="E606" s="40">
        <v>33</v>
      </c>
      <c r="F606" s="40">
        <v>37</v>
      </c>
      <c r="G606" s="61">
        <v>1.121</v>
      </c>
      <c r="H606" s="58"/>
      <c r="I606" s="58"/>
      <c r="J606" s="58"/>
      <c r="K606" s="58"/>
      <c r="L606" s="41"/>
      <c r="M606" s="41"/>
      <c r="N606" s="41"/>
      <c r="O606" s="41"/>
    </row>
    <row r="607" spans="1:15" x14ac:dyDescent="0.2">
      <c r="A607" s="66" t="s">
        <v>1893</v>
      </c>
      <c r="B607" s="66">
        <v>33</v>
      </c>
      <c r="C607" s="66">
        <v>43</v>
      </c>
      <c r="D607" s="61">
        <v>1.3029999999999999</v>
      </c>
      <c r="E607" s="40">
        <v>60</v>
      </c>
      <c r="F607" s="40">
        <v>94</v>
      </c>
      <c r="G607" s="61">
        <v>1.5669999999999999</v>
      </c>
      <c r="H607" s="58"/>
      <c r="I607" s="58"/>
      <c r="J607" s="58"/>
      <c r="K607" s="58"/>
      <c r="L607" s="41"/>
      <c r="M607" s="41"/>
      <c r="N607" s="41"/>
      <c r="O607" s="41"/>
    </row>
    <row r="608" spans="1:15" x14ac:dyDescent="0.2">
      <c r="A608" s="66" t="s">
        <v>1290</v>
      </c>
      <c r="B608" s="66">
        <v>33</v>
      </c>
      <c r="C608" s="66">
        <v>45</v>
      </c>
      <c r="D608" s="61">
        <v>1.3640000000000001</v>
      </c>
      <c r="E608" s="40">
        <v>88</v>
      </c>
      <c r="F608" s="40">
        <v>52</v>
      </c>
      <c r="G608" s="61">
        <v>0.59099999999999997</v>
      </c>
      <c r="H608" s="58"/>
      <c r="I608" s="58"/>
      <c r="J608" s="58"/>
      <c r="K608" s="58"/>
      <c r="L608" s="41"/>
      <c r="M608" s="41"/>
      <c r="N608" s="41"/>
      <c r="O608" s="41"/>
    </row>
    <row r="609" spans="1:15" x14ac:dyDescent="0.2">
      <c r="A609" s="66" t="s">
        <v>4025</v>
      </c>
      <c r="B609" s="66">
        <v>33</v>
      </c>
      <c r="C609" s="66">
        <v>0</v>
      </c>
      <c r="D609" s="40" t="s">
        <v>3340</v>
      </c>
      <c r="E609" s="40">
        <v>33</v>
      </c>
      <c r="F609" s="40">
        <v>0</v>
      </c>
      <c r="G609" s="40" t="s">
        <v>3340</v>
      </c>
      <c r="H609" s="58"/>
      <c r="I609" s="58"/>
      <c r="J609" s="58"/>
      <c r="K609" s="58"/>
      <c r="L609" s="41"/>
      <c r="M609" s="41"/>
      <c r="N609" s="41"/>
      <c r="O609" s="41"/>
    </row>
    <row r="610" spans="1:15" x14ac:dyDescent="0.2">
      <c r="A610" s="66" t="s">
        <v>439</v>
      </c>
      <c r="B610" s="66">
        <v>32</v>
      </c>
      <c r="C610" s="66">
        <v>43</v>
      </c>
      <c r="D610" s="61">
        <v>1.3440000000000001</v>
      </c>
      <c r="E610" s="40">
        <v>32</v>
      </c>
      <c r="F610" s="40">
        <v>43</v>
      </c>
      <c r="G610" s="61">
        <v>1.3440000000000001</v>
      </c>
      <c r="H610" s="58"/>
      <c r="I610" s="58"/>
      <c r="J610" s="58"/>
      <c r="K610" s="58"/>
      <c r="L610" s="41"/>
      <c r="M610" s="41"/>
      <c r="N610" s="41"/>
      <c r="O610" s="41"/>
    </row>
    <row r="611" spans="1:15" x14ac:dyDescent="0.2">
      <c r="A611" s="66" t="s">
        <v>585</v>
      </c>
      <c r="B611" s="66">
        <v>32</v>
      </c>
      <c r="C611" s="66">
        <v>15</v>
      </c>
      <c r="D611" s="61">
        <v>0.46899999999999997</v>
      </c>
      <c r="E611" s="40">
        <v>32</v>
      </c>
      <c r="F611" s="40">
        <v>15</v>
      </c>
      <c r="G611" s="61">
        <v>0.46899999999999997</v>
      </c>
      <c r="H611" s="58"/>
      <c r="I611" s="58"/>
      <c r="J611" s="58"/>
      <c r="K611" s="58"/>
      <c r="L611" s="41"/>
      <c r="M611" s="41"/>
      <c r="N611" s="41"/>
      <c r="O611" s="41"/>
    </row>
    <row r="612" spans="1:15" x14ac:dyDescent="0.2">
      <c r="A612" s="66" t="s">
        <v>4026</v>
      </c>
      <c r="B612" s="66">
        <v>32</v>
      </c>
      <c r="C612" s="66">
        <v>20</v>
      </c>
      <c r="D612" s="61">
        <v>0.625</v>
      </c>
      <c r="E612" s="40">
        <v>32</v>
      </c>
      <c r="F612" s="40">
        <v>20</v>
      </c>
      <c r="G612" s="61">
        <v>0.625</v>
      </c>
      <c r="H612" s="58"/>
      <c r="I612" s="58"/>
      <c r="J612" s="58"/>
      <c r="K612" s="58"/>
      <c r="L612" s="41"/>
      <c r="M612" s="41"/>
      <c r="N612" s="41"/>
      <c r="O612" s="41"/>
    </row>
    <row r="613" spans="1:15" x14ac:dyDescent="0.2">
      <c r="A613" s="66" t="s">
        <v>4027</v>
      </c>
      <c r="B613" s="66">
        <v>32</v>
      </c>
      <c r="C613" s="66">
        <v>2</v>
      </c>
      <c r="D613" s="61">
        <v>6.2E-2</v>
      </c>
      <c r="E613" s="40">
        <v>32</v>
      </c>
      <c r="F613" s="40">
        <v>2</v>
      </c>
      <c r="G613" s="61">
        <v>6.2E-2</v>
      </c>
      <c r="H613" s="58"/>
      <c r="I613" s="58"/>
      <c r="J613" s="58"/>
      <c r="K613" s="58"/>
      <c r="L613" s="41"/>
      <c r="M613" s="41"/>
      <c r="N613" s="41"/>
      <c r="O613" s="41"/>
    </row>
    <row r="614" spans="1:15" x14ac:dyDescent="0.2">
      <c r="A614" s="66" t="s">
        <v>973</v>
      </c>
      <c r="B614" s="66">
        <v>32</v>
      </c>
      <c r="C614" s="66">
        <v>19</v>
      </c>
      <c r="D614" s="61">
        <v>0.59399999999999997</v>
      </c>
      <c r="E614" s="40">
        <v>63</v>
      </c>
      <c r="F614" s="40">
        <v>19</v>
      </c>
      <c r="G614" s="61">
        <v>0.30199999999999999</v>
      </c>
      <c r="H614" s="58"/>
      <c r="I614" s="58"/>
      <c r="J614" s="58"/>
      <c r="K614" s="58"/>
      <c r="L614" s="41"/>
      <c r="M614" s="41"/>
      <c r="N614" s="41"/>
      <c r="O614" s="41"/>
    </row>
    <row r="615" spans="1:15" x14ac:dyDescent="0.2">
      <c r="A615" s="66" t="s">
        <v>433</v>
      </c>
      <c r="B615" s="66">
        <v>32</v>
      </c>
      <c r="C615" s="66">
        <v>13</v>
      </c>
      <c r="D615" s="61">
        <v>0.40600000000000003</v>
      </c>
      <c r="E615" s="40">
        <v>35</v>
      </c>
      <c r="F615" s="40">
        <v>13</v>
      </c>
      <c r="G615" s="61">
        <v>0.371</v>
      </c>
      <c r="H615" s="58"/>
      <c r="I615" s="58"/>
      <c r="J615" s="58"/>
      <c r="K615" s="58"/>
      <c r="L615" s="41"/>
      <c r="M615" s="41"/>
      <c r="N615" s="41"/>
      <c r="O615" s="41"/>
    </row>
    <row r="616" spans="1:15" ht="25.5" x14ac:dyDescent="0.2">
      <c r="A616" s="66" t="s">
        <v>2994</v>
      </c>
      <c r="B616" s="66">
        <v>32</v>
      </c>
      <c r="C616" s="66">
        <v>13</v>
      </c>
      <c r="D616" s="61">
        <v>0.40600000000000003</v>
      </c>
      <c r="E616" s="40">
        <v>32</v>
      </c>
      <c r="F616" s="40">
        <v>13</v>
      </c>
      <c r="G616" s="61">
        <v>0.40600000000000003</v>
      </c>
      <c r="H616" s="58"/>
      <c r="I616" s="58"/>
      <c r="J616" s="58"/>
      <c r="K616" s="58"/>
      <c r="L616" s="41"/>
      <c r="M616" s="41"/>
      <c r="N616" s="41"/>
      <c r="O616" s="41"/>
    </row>
    <row r="617" spans="1:15" x14ac:dyDescent="0.2">
      <c r="A617" s="66" t="s">
        <v>350</v>
      </c>
      <c r="B617" s="66">
        <v>32</v>
      </c>
      <c r="C617" s="66">
        <v>15</v>
      </c>
      <c r="D617" s="61">
        <v>0.46899999999999997</v>
      </c>
      <c r="E617" s="40">
        <v>47</v>
      </c>
      <c r="F617" s="40">
        <v>15</v>
      </c>
      <c r="G617" s="61">
        <v>0.31900000000000001</v>
      </c>
      <c r="H617" s="58"/>
      <c r="I617" s="58"/>
      <c r="J617" s="58"/>
      <c r="K617" s="58"/>
      <c r="L617" s="41"/>
      <c r="M617" s="41"/>
      <c r="N617" s="41"/>
      <c r="O617" s="41"/>
    </row>
    <row r="618" spans="1:15" x14ac:dyDescent="0.2">
      <c r="A618" s="66" t="s">
        <v>410</v>
      </c>
      <c r="B618" s="66">
        <v>32</v>
      </c>
      <c r="C618" s="66">
        <v>13</v>
      </c>
      <c r="D618" s="61">
        <v>0.40600000000000003</v>
      </c>
      <c r="E618" s="40">
        <v>39</v>
      </c>
      <c r="F618" s="40">
        <v>13</v>
      </c>
      <c r="G618" s="61">
        <v>0.33300000000000002</v>
      </c>
      <c r="H618" s="58"/>
      <c r="I618" s="58"/>
      <c r="J618" s="58"/>
      <c r="K618" s="58"/>
      <c r="L618" s="41"/>
      <c r="M618" s="41"/>
      <c r="N618" s="41"/>
      <c r="O618" s="41"/>
    </row>
    <row r="619" spans="1:15" x14ac:dyDescent="0.2">
      <c r="A619" s="66" t="s">
        <v>1821</v>
      </c>
      <c r="B619" s="66">
        <v>32</v>
      </c>
      <c r="C619" s="66">
        <v>1</v>
      </c>
      <c r="D619" s="61">
        <v>3.1E-2</v>
      </c>
      <c r="E619" s="40">
        <v>32</v>
      </c>
      <c r="F619" s="40">
        <v>1</v>
      </c>
      <c r="G619" s="61">
        <v>3.1E-2</v>
      </c>
      <c r="H619" s="58"/>
      <c r="I619" s="58"/>
      <c r="J619" s="58"/>
      <c r="K619" s="58"/>
      <c r="L619" s="41"/>
      <c r="M619" s="41"/>
      <c r="N619" s="41"/>
      <c r="O619" s="41"/>
    </row>
    <row r="620" spans="1:15" x14ac:dyDescent="0.2">
      <c r="A620" s="66" t="s">
        <v>4028</v>
      </c>
      <c r="B620" s="66">
        <v>32</v>
      </c>
      <c r="C620" s="66">
        <v>22</v>
      </c>
      <c r="D620" s="61">
        <v>0.68799999999999994</v>
      </c>
      <c r="E620" s="40">
        <v>33</v>
      </c>
      <c r="F620" s="40">
        <v>22</v>
      </c>
      <c r="G620" s="61">
        <v>0.66700000000000004</v>
      </c>
      <c r="H620" s="58"/>
      <c r="I620" s="58"/>
      <c r="J620" s="58"/>
      <c r="K620" s="58"/>
      <c r="L620" s="41"/>
      <c r="M620" s="41"/>
      <c r="N620" s="41"/>
      <c r="O620" s="41"/>
    </row>
    <row r="621" spans="1:15" x14ac:dyDescent="0.2">
      <c r="A621" s="66" t="s">
        <v>295</v>
      </c>
      <c r="B621" s="66">
        <v>32</v>
      </c>
      <c r="C621" s="66">
        <v>17</v>
      </c>
      <c r="D621" s="61">
        <v>0.53100000000000003</v>
      </c>
      <c r="E621" s="40">
        <v>55</v>
      </c>
      <c r="F621" s="40">
        <v>17</v>
      </c>
      <c r="G621" s="61">
        <v>0.309</v>
      </c>
      <c r="H621" s="58"/>
      <c r="I621" s="58"/>
      <c r="J621" s="58"/>
      <c r="K621" s="58"/>
      <c r="L621" s="41"/>
      <c r="M621" s="41"/>
      <c r="N621" s="41"/>
      <c r="O621" s="41"/>
    </row>
    <row r="622" spans="1:15" x14ac:dyDescent="0.2">
      <c r="A622" s="66" t="s">
        <v>4029</v>
      </c>
      <c r="B622" s="66">
        <v>32</v>
      </c>
      <c r="C622" s="66">
        <v>18</v>
      </c>
      <c r="D622" s="61">
        <v>0.56200000000000006</v>
      </c>
      <c r="E622" s="40">
        <v>33</v>
      </c>
      <c r="F622" s="40">
        <v>18</v>
      </c>
      <c r="G622" s="61">
        <v>0.54500000000000004</v>
      </c>
      <c r="H622" s="58"/>
      <c r="I622" s="58"/>
      <c r="J622" s="58"/>
      <c r="K622" s="58"/>
      <c r="L622" s="41"/>
      <c r="M622" s="41"/>
      <c r="N622" s="41"/>
      <c r="O622" s="41"/>
    </row>
    <row r="623" spans="1:15" x14ac:dyDescent="0.2">
      <c r="A623" s="66" t="s">
        <v>2344</v>
      </c>
      <c r="B623" s="66">
        <v>32</v>
      </c>
      <c r="C623" s="66">
        <v>3</v>
      </c>
      <c r="D623" s="61">
        <v>9.4E-2</v>
      </c>
      <c r="E623" s="40">
        <v>35</v>
      </c>
      <c r="F623" s="40">
        <v>3</v>
      </c>
      <c r="G623" s="61">
        <v>8.5999999999999993E-2</v>
      </c>
      <c r="H623" s="58"/>
      <c r="I623" s="58"/>
      <c r="J623" s="58"/>
      <c r="K623" s="58"/>
      <c r="L623" s="41"/>
      <c r="M623" s="41"/>
      <c r="N623" s="41"/>
      <c r="O623" s="41"/>
    </row>
    <row r="624" spans="1:15" x14ac:dyDescent="0.2">
      <c r="A624" s="66" t="s">
        <v>2433</v>
      </c>
      <c r="B624" s="66">
        <v>32</v>
      </c>
      <c r="C624" s="66">
        <v>19</v>
      </c>
      <c r="D624" s="61">
        <v>0.59399999999999997</v>
      </c>
      <c r="E624" s="40">
        <v>60</v>
      </c>
      <c r="F624" s="40">
        <v>20</v>
      </c>
      <c r="G624" s="61">
        <v>0.33300000000000002</v>
      </c>
      <c r="H624" s="58"/>
      <c r="I624" s="58"/>
      <c r="J624" s="58"/>
      <c r="K624" s="58"/>
      <c r="L624" s="41"/>
      <c r="M624" s="41"/>
      <c r="N624" s="41"/>
      <c r="O624" s="41"/>
    </row>
    <row r="625" spans="1:15" x14ac:dyDescent="0.2">
      <c r="A625" s="66" t="s">
        <v>3812</v>
      </c>
      <c r="B625" s="66">
        <v>32</v>
      </c>
      <c r="C625" s="66">
        <v>20</v>
      </c>
      <c r="D625" s="61">
        <v>0.625</v>
      </c>
      <c r="E625" s="40">
        <v>34</v>
      </c>
      <c r="F625" s="40">
        <v>22</v>
      </c>
      <c r="G625" s="61">
        <v>0.64700000000000002</v>
      </c>
      <c r="H625" s="58"/>
      <c r="I625" s="58"/>
      <c r="J625" s="58"/>
      <c r="K625" s="58"/>
      <c r="L625" s="41"/>
      <c r="M625" s="41"/>
      <c r="N625" s="41"/>
      <c r="O625" s="41"/>
    </row>
    <row r="626" spans="1:15" x14ac:dyDescent="0.2">
      <c r="A626" s="66" t="s">
        <v>174</v>
      </c>
      <c r="B626" s="66">
        <v>32</v>
      </c>
      <c r="C626" s="66">
        <v>35</v>
      </c>
      <c r="D626" s="61">
        <v>1.0940000000000001</v>
      </c>
      <c r="E626" s="40">
        <v>32</v>
      </c>
      <c r="F626" s="40">
        <v>35</v>
      </c>
      <c r="G626" s="61">
        <v>1.0940000000000001</v>
      </c>
      <c r="H626" s="58"/>
      <c r="I626" s="58"/>
      <c r="J626" s="58"/>
      <c r="K626" s="58"/>
      <c r="L626" s="41"/>
      <c r="M626" s="41"/>
      <c r="N626" s="41"/>
      <c r="O626" s="41"/>
    </row>
    <row r="627" spans="1:15" x14ac:dyDescent="0.2">
      <c r="A627" s="66" t="s">
        <v>940</v>
      </c>
      <c r="B627" s="66">
        <v>32</v>
      </c>
      <c r="C627" s="66">
        <v>30</v>
      </c>
      <c r="D627" s="61">
        <v>0.93799999999999994</v>
      </c>
      <c r="E627" s="40">
        <v>54</v>
      </c>
      <c r="F627" s="40">
        <v>30</v>
      </c>
      <c r="G627" s="61">
        <v>0.55600000000000005</v>
      </c>
      <c r="H627" s="58"/>
      <c r="I627" s="58"/>
      <c r="J627" s="58"/>
      <c r="K627" s="58"/>
      <c r="L627" s="41"/>
      <c r="M627" s="41"/>
      <c r="N627" s="41"/>
      <c r="O627" s="41"/>
    </row>
    <row r="628" spans="1:15" x14ac:dyDescent="0.2">
      <c r="A628" s="66" t="s">
        <v>606</v>
      </c>
      <c r="B628" s="66">
        <v>32</v>
      </c>
      <c r="C628" s="66">
        <v>6</v>
      </c>
      <c r="D628" s="61">
        <v>0.188</v>
      </c>
      <c r="E628" s="40">
        <v>35</v>
      </c>
      <c r="F628" s="40">
        <v>6</v>
      </c>
      <c r="G628" s="61">
        <v>0.17100000000000001</v>
      </c>
      <c r="H628" s="58"/>
      <c r="I628" s="58"/>
      <c r="J628" s="58"/>
      <c r="K628" s="58"/>
      <c r="L628" s="41"/>
      <c r="M628" s="41"/>
      <c r="N628" s="41"/>
      <c r="O628" s="41"/>
    </row>
    <row r="629" spans="1:15" x14ac:dyDescent="0.2">
      <c r="A629" s="66" t="s">
        <v>4030</v>
      </c>
      <c r="B629" s="66">
        <v>32</v>
      </c>
      <c r="C629" s="66">
        <v>45</v>
      </c>
      <c r="D629" s="61">
        <v>1.4059999999999999</v>
      </c>
      <c r="E629" s="40">
        <v>34</v>
      </c>
      <c r="F629" s="40">
        <v>65</v>
      </c>
      <c r="G629" s="61">
        <v>1.9119999999999999</v>
      </c>
      <c r="H629" s="58"/>
      <c r="I629" s="58"/>
      <c r="J629" s="58"/>
      <c r="K629" s="58"/>
      <c r="L629" s="41"/>
      <c r="M629" s="41"/>
      <c r="N629" s="41"/>
      <c r="O629" s="41"/>
    </row>
    <row r="630" spans="1:15" x14ac:dyDescent="0.2">
      <c r="A630" s="66" t="s">
        <v>4031</v>
      </c>
      <c r="B630" s="66">
        <v>32</v>
      </c>
      <c r="C630" s="66">
        <v>0</v>
      </c>
      <c r="D630" s="40" t="s">
        <v>3340</v>
      </c>
      <c r="E630" s="40">
        <v>32</v>
      </c>
      <c r="F630" s="40">
        <v>0</v>
      </c>
      <c r="G630" s="40" t="s">
        <v>3340</v>
      </c>
      <c r="H630" s="58"/>
      <c r="I630" s="58"/>
      <c r="J630" s="58"/>
      <c r="K630" s="58"/>
      <c r="L630" s="41"/>
      <c r="M630" s="41"/>
      <c r="N630" s="41"/>
      <c r="O630" s="41"/>
    </row>
    <row r="631" spans="1:15" x14ac:dyDescent="0.2">
      <c r="A631" s="66" t="s">
        <v>737</v>
      </c>
      <c r="B631" s="66">
        <v>32</v>
      </c>
      <c r="C631" s="66">
        <v>13</v>
      </c>
      <c r="D631" s="61">
        <v>0.40600000000000003</v>
      </c>
      <c r="E631" s="40">
        <v>48</v>
      </c>
      <c r="F631" s="40">
        <v>13</v>
      </c>
      <c r="G631" s="61">
        <v>0.27100000000000002</v>
      </c>
      <c r="H631" s="58"/>
      <c r="I631" s="58"/>
      <c r="J631" s="58"/>
      <c r="K631" s="58"/>
      <c r="L631" s="41"/>
      <c r="M631" s="41"/>
      <c r="N631" s="41"/>
      <c r="O631" s="41"/>
    </row>
    <row r="632" spans="1:15" x14ac:dyDescent="0.2">
      <c r="A632" s="66" t="s">
        <v>516</v>
      </c>
      <c r="B632" s="66">
        <v>32</v>
      </c>
      <c r="C632" s="66">
        <v>22</v>
      </c>
      <c r="D632" s="61">
        <v>0.68799999999999994</v>
      </c>
      <c r="E632" s="40">
        <v>32</v>
      </c>
      <c r="F632" s="40">
        <v>22</v>
      </c>
      <c r="G632" s="61">
        <v>0.68799999999999994</v>
      </c>
      <c r="H632" s="58"/>
      <c r="I632" s="58"/>
      <c r="J632" s="58"/>
      <c r="K632" s="58"/>
      <c r="L632" s="41"/>
      <c r="M632" s="41"/>
      <c r="N632" s="41"/>
      <c r="O632" s="41"/>
    </row>
    <row r="633" spans="1:15" x14ac:dyDescent="0.2">
      <c r="A633" s="66" t="s">
        <v>3078</v>
      </c>
      <c r="B633" s="66">
        <v>32</v>
      </c>
      <c r="C633" s="66">
        <v>14</v>
      </c>
      <c r="D633" s="61">
        <v>0.438</v>
      </c>
      <c r="E633" s="40">
        <v>39</v>
      </c>
      <c r="F633" s="40">
        <v>14</v>
      </c>
      <c r="G633" s="61">
        <v>0.35899999999999999</v>
      </c>
      <c r="H633" s="58"/>
      <c r="I633" s="58"/>
      <c r="J633" s="58"/>
      <c r="K633" s="58"/>
      <c r="L633" s="41"/>
      <c r="M633" s="41"/>
      <c r="N633" s="41"/>
      <c r="O633" s="41"/>
    </row>
    <row r="634" spans="1:15" x14ac:dyDescent="0.2">
      <c r="A634" s="66" t="s">
        <v>664</v>
      </c>
      <c r="B634" s="66">
        <v>32</v>
      </c>
      <c r="C634" s="66">
        <v>14</v>
      </c>
      <c r="D634" s="61">
        <v>0.438</v>
      </c>
      <c r="E634" s="40">
        <v>36</v>
      </c>
      <c r="F634" s="40">
        <v>14</v>
      </c>
      <c r="G634" s="61">
        <v>0.38900000000000001</v>
      </c>
      <c r="H634" s="58"/>
      <c r="I634" s="58"/>
      <c r="J634" s="58"/>
      <c r="K634" s="58"/>
      <c r="L634" s="41"/>
      <c r="M634" s="41"/>
      <c r="N634" s="41"/>
      <c r="O634" s="41"/>
    </row>
    <row r="635" spans="1:15" x14ac:dyDescent="0.2">
      <c r="A635" s="66" t="s">
        <v>1014</v>
      </c>
      <c r="B635" s="66">
        <v>32</v>
      </c>
      <c r="C635" s="66">
        <v>19</v>
      </c>
      <c r="D635" s="61">
        <v>0.59399999999999997</v>
      </c>
      <c r="E635" s="40">
        <v>70</v>
      </c>
      <c r="F635" s="40">
        <v>43</v>
      </c>
      <c r="G635" s="61">
        <v>0.61399999999999999</v>
      </c>
      <c r="H635" s="58"/>
      <c r="I635" s="58"/>
      <c r="J635" s="58"/>
      <c r="K635" s="58"/>
      <c r="L635" s="41"/>
      <c r="M635" s="41"/>
      <c r="N635" s="41"/>
      <c r="O635" s="41"/>
    </row>
    <row r="636" spans="1:15" x14ac:dyDescent="0.2">
      <c r="A636" s="66" t="s">
        <v>4032</v>
      </c>
      <c r="B636" s="66">
        <v>32</v>
      </c>
      <c r="C636" s="66">
        <v>16</v>
      </c>
      <c r="D636" s="61">
        <v>0.5</v>
      </c>
      <c r="E636" s="40">
        <v>32</v>
      </c>
      <c r="F636" s="40">
        <v>16</v>
      </c>
      <c r="G636" s="61">
        <v>0.5</v>
      </c>
      <c r="H636" s="58"/>
      <c r="I636" s="58"/>
      <c r="J636" s="58"/>
      <c r="K636" s="58"/>
      <c r="L636" s="41"/>
      <c r="M636" s="41"/>
      <c r="N636" s="41"/>
      <c r="O636" s="41"/>
    </row>
    <row r="637" spans="1:15" x14ac:dyDescent="0.2">
      <c r="A637" s="66" t="s">
        <v>587</v>
      </c>
      <c r="B637" s="66">
        <v>32</v>
      </c>
      <c r="C637" s="66">
        <v>37</v>
      </c>
      <c r="D637" s="61">
        <v>1.1559999999999999</v>
      </c>
      <c r="E637" s="40">
        <v>33</v>
      </c>
      <c r="F637" s="40">
        <v>38</v>
      </c>
      <c r="G637" s="61">
        <v>1.1519999999999999</v>
      </c>
      <c r="H637" s="58"/>
      <c r="I637" s="58"/>
      <c r="J637" s="58"/>
      <c r="K637" s="58"/>
      <c r="L637" s="41"/>
      <c r="M637" s="41"/>
      <c r="N637" s="41"/>
      <c r="O637" s="41"/>
    </row>
    <row r="638" spans="1:15" x14ac:dyDescent="0.2">
      <c r="A638" s="66" t="s">
        <v>3647</v>
      </c>
      <c r="B638" s="66">
        <v>32</v>
      </c>
      <c r="C638" s="66">
        <v>6</v>
      </c>
      <c r="D638" s="61">
        <v>0.188</v>
      </c>
      <c r="E638" s="40">
        <v>32</v>
      </c>
      <c r="F638" s="40">
        <v>6</v>
      </c>
      <c r="G638" s="61">
        <v>0.188</v>
      </c>
      <c r="H638" s="58"/>
      <c r="I638" s="58"/>
      <c r="J638" s="58"/>
      <c r="K638" s="58"/>
      <c r="L638" s="41"/>
      <c r="M638" s="41"/>
      <c r="N638" s="41"/>
      <c r="O638" s="41"/>
    </row>
    <row r="639" spans="1:15" x14ac:dyDescent="0.2">
      <c r="A639" s="66" t="s">
        <v>2343</v>
      </c>
      <c r="B639" s="66">
        <v>32</v>
      </c>
      <c r="C639" s="66">
        <v>5</v>
      </c>
      <c r="D639" s="61">
        <v>0.156</v>
      </c>
      <c r="E639" s="40">
        <v>32</v>
      </c>
      <c r="F639" s="40">
        <v>5</v>
      </c>
      <c r="G639" s="61">
        <v>0.156</v>
      </c>
      <c r="H639" s="58"/>
      <c r="I639" s="58"/>
      <c r="J639" s="58"/>
      <c r="K639" s="58"/>
      <c r="L639" s="41"/>
      <c r="M639" s="41"/>
      <c r="N639" s="41"/>
      <c r="O639" s="41"/>
    </row>
    <row r="640" spans="1:15" x14ac:dyDescent="0.2">
      <c r="A640" s="66" t="s">
        <v>4033</v>
      </c>
      <c r="B640" s="66">
        <v>32</v>
      </c>
      <c r="C640" s="66">
        <v>27</v>
      </c>
      <c r="D640" s="61">
        <v>0.84399999999999997</v>
      </c>
      <c r="E640" s="40">
        <v>32</v>
      </c>
      <c r="F640" s="40">
        <v>27</v>
      </c>
      <c r="G640" s="61">
        <v>0.84399999999999997</v>
      </c>
      <c r="H640" s="58"/>
      <c r="I640" s="58"/>
      <c r="J640" s="58"/>
      <c r="K640" s="58"/>
      <c r="L640" s="41"/>
      <c r="M640" s="41"/>
      <c r="N640" s="41"/>
      <c r="O640" s="41"/>
    </row>
    <row r="641" spans="1:15" x14ac:dyDescent="0.2">
      <c r="A641" s="66" t="s">
        <v>2618</v>
      </c>
      <c r="B641" s="66">
        <v>32</v>
      </c>
      <c r="C641" s="66">
        <v>0</v>
      </c>
      <c r="D641" s="40" t="s">
        <v>3340</v>
      </c>
      <c r="E641" s="40">
        <v>32</v>
      </c>
      <c r="F641" s="40">
        <v>0</v>
      </c>
      <c r="G641" s="40" t="s">
        <v>3340</v>
      </c>
      <c r="H641" s="58"/>
      <c r="I641" s="58"/>
      <c r="J641" s="58"/>
      <c r="K641" s="58"/>
      <c r="L641" s="41"/>
      <c r="M641" s="41"/>
      <c r="N641" s="41"/>
      <c r="O641" s="41"/>
    </row>
    <row r="642" spans="1:15" x14ac:dyDescent="0.2">
      <c r="A642" s="66" t="s">
        <v>4034</v>
      </c>
      <c r="B642" s="66">
        <v>31</v>
      </c>
      <c r="C642" s="66">
        <v>26</v>
      </c>
      <c r="D642" s="61">
        <v>0.83899999999999997</v>
      </c>
      <c r="E642" s="40">
        <v>31</v>
      </c>
      <c r="F642" s="40">
        <v>26</v>
      </c>
      <c r="G642" s="61">
        <v>0.83899999999999997</v>
      </c>
      <c r="H642" s="58"/>
      <c r="I642" s="58"/>
      <c r="J642" s="58"/>
      <c r="K642" s="58"/>
      <c r="L642" s="41"/>
      <c r="M642" s="41"/>
      <c r="N642" s="41"/>
      <c r="O642" s="41"/>
    </row>
    <row r="643" spans="1:15" x14ac:dyDescent="0.2">
      <c r="A643" s="66" t="s">
        <v>3726</v>
      </c>
      <c r="B643" s="66">
        <v>31</v>
      </c>
      <c r="C643" s="66">
        <v>30</v>
      </c>
      <c r="D643" s="61">
        <v>0.96799999999999997</v>
      </c>
      <c r="E643" s="40">
        <v>31</v>
      </c>
      <c r="F643" s="40">
        <v>30</v>
      </c>
      <c r="G643" s="61">
        <v>0.96799999999999997</v>
      </c>
      <c r="H643" s="58"/>
      <c r="I643" s="58"/>
      <c r="J643" s="58"/>
      <c r="K643" s="58"/>
      <c r="L643" s="41"/>
      <c r="M643" s="41"/>
      <c r="N643" s="41"/>
      <c r="O643" s="41"/>
    </row>
    <row r="644" spans="1:15" x14ac:dyDescent="0.2">
      <c r="A644" s="66" t="s">
        <v>4035</v>
      </c>
      <c r="B644" s="66">
        <v>31</v>
      </c>
      <c r="C644" s="66">
        <v>5</v>
      </c>
      <c r="D644" s="61">
        <v>0.161</v>
      </c>
      <c r="E644" s="40">
        <v>31</v>
      </c>
      <c r="F644" s="40">
        <v>5</v>
      </c>
      <c r="G644" s="61">
        <v>0.161</v>
      </c>
      <c r="H644" s="58"/>
      <c r="I644" s="58"/>
      <c r="J644" s="58"/>
      <c r="K644" s="58"/>
      <c r="L644" s="41"/>
      <c r="M644" s="41"/>
      <c r="N644" s="41"/>
      <c r="O644" s="41"/>
    </row>
    <row r="645" spans="1:15" x14ac:dyDescent="0.2">
      <c r="A645" s="66" t="s">
        <v>475</v>
      </c>
      <c r="B645" s="66">
        <v>31</v>
      </c>
      <c r="C645" s="66">
        <v>15</v>
      </c>
      <c r="D645" s="61">
        <v>0.48399999999999999</v>
      </c>
      <c r="E645" s="40">
        <v>43</v>
      </c>
      <c r="F645" s="40">
        <v>17</v>
      </c>
      <c r="G645" s="61">
        <v>0.39500000000000002</v>
      </c>
      <c r="H645" s="58"/>
      <c r="I645" s="58"/>
      <c r="J645" s="58"/>
      <c r="K645" s="58"/>
      <c r="L645" s="41"/>
      <c r="M645" s="41"/>
      <c r="N645" s="41"/>
      <c r="O645" s="41"/>
    </row>
    <row r="646" spans="1:15" x14ac:dyDescent="0.2">
      <c r="A646" s="66" t="s">
        <v>463</v>
      </c>
      <c r="B646" s="66">
        <v>31</v>
      </c>
      <c r="C646" s="66">
        <v>6</v>
      </c>
      <c r="D646" s="61">
        <v>0.19400000000000001</v>
      </c>
      <c r="E646" s="40">
        <v>60</v>
      </c>
      <c r="F646" s="40">
        <v>14</v>
      </c>
      <c r="G646" s="61">
        <v>0.23300000000000001</v>
      </c>
      <c r="H646" s="58"/>
      <c r="I646" s="58"/>
      <c r="J646" s="58"/>
      <c r="K646" s="58"/>
      <c r="L646" s="41"/>
      <c r="M646" s="41"/>
      <c r="N646" s="41"/>
      <c r="O646" s="41"/>
    </row>
    <row r="647" spans="1:15" x14ac:dyDescent="0.2">
      <c r="A647" s="66" t="s">
        <v>4036</v>
      </c>
      <c r="B647" s="66">
        <v>31</v>
      </c>
      <c r="C647" s="66">
        <v>0</v>
      </c>
      <c r="D647" s="40" t="s">
        <v>3340</v>
      </c>
      <c r="E647" s="40">
        <v>31</v>
      </c>
      <c r="F647" s="40">
        <v>0</v>
      </c>
      <c r="G647" s="40" t="s">
        <v>3340</v>
      </c>
      <c r="H647" s="58"/>
      <c r="I647" s="58"/>
      <c r="J647" s="58"/>
      <c r="K647" s="58"/>
      <c r="L647" s="41"/>
      <c r="M647" s="41"/>
      <c r="N647" s="41"/>
      <c r="O647" s="41"/>
    </row>
    <row r="648" spans="1:15" x14ac:dyDescent="0.2">
      <c r="A648" s="66" t="s">
        <v>4037</v>
      </c>
      <c r="B648" s="66">
        <v>31</v>
      </c>
      <c r="C648" s="66">
        <v>20</v>
      </c>
      <c r="D648" s="61">
        <v>0.64500000000000002</v>
      </c>
      <c r="E648" s="40">
        <v>31</v>
      </c>
      <c r="F648" s="40">
        <v>20</v>
      </c>
      <c r="G648" s="61">
        <v>0.64500000000000002</v>
      </c>
      <c r="H648" s="58"/>
      <c r="I648" s="58"/>
      <c r="J648" s="58"/>
      <c r="K648" s="58"/>
      <c r="L648" s="41"/>
      <c r="M648" s="41"/>
      <c r="N648" s="41"/>
      <c r="O648" s="41"/>
    </row>
    <row r="649" spans="1:15" x14ac:dyDescent="0.2">
      <c r="A649" s="66" t="s">
        <v>1315</v>
      </c>
      <c r="B649" s="66">
        <v>31</v>
      </c>
      <c r="C649" s="66">
        <v>25</v>
      </c>
      <c r="D649" s="61">
        <v>0.80600000000000005</v>
      </c>
      <c r="E649" s="40">
        <v>38</v>
      </c>
      <c r="F649" s="40">
        <v>30</v>
      </c>
      <c r="G649" s="61">
        <v>0.78900000000000003</v>
      </c>
      <c r="H649" s="58"/>
      <c r="I649" s="58"/>
      <c r="J649" s="58"/>
      <c r="K649" s="58"/>
      <c r="L649" s="41"/>
      <c r="M649" s="41"/>
      <c r="N649" s="41"/>
      <c r="O649" s="41"/>
    </row>
    <row r="650" spans="1:15" x14ac:dyDescent="0.2">
      <c r="A650" s="66" t="s">
        <v>1672</v>
      </c>
      <c r="B650" s="66">
        <v>31</v>
      </c>
      <c r="C650" s="66">
        <v>38</v>
      </c>
      <c r="D650" s="61">
        <v>1.226</v>
      </c>
      <c r="E650" s="40">
        <v>31</v>
      </c>
      <c r="F650" s="40">
        <v>38</v>
      </c>
      <c r="G650" s="61">
        <v>1.226</v>
      </c>
      <c r="H650" s="58"/>
      <c r="I650" s="58"/>
      <c r="J650" s="58"/>
      <c r="K650" s="58"/>
      <c r="L650" s="41"/>
      <c r="M650" s="41"/>
      <c r="N650" s="41"/>
      <c r="O650" s="41"/>
    </row>
    <row r="651" spans="1:15" x14ac:dyDescent="0.2">
      <c r="A651" s="66" t="s">
        <v>2833</v>
      </c>
      <c r="B651" s="66">
        <v>31</v>
      </c>
      <c r="C651" s="66">
        <v>5</v>
      </c>
      <c r="D651" s="61">
        <v>0.161</v>
      </c>
      <c r="E651" s="40">
        <v>95</v>
      </c>
      <c r="F651" s="40">
        <v>5</v>
      </c>
      <c r="G651" s="61">
        <v>5.2999999999999999E-2</v>
      </c>
      <c r="H651" s="58"/>
      <c r="I651" s="58"/>
      <c r="J651" s="58"/>
      <c r="K651" s="58"/>
      <c r="L651" s="41"/>
      <c r="M651" s="41"/>
      <c r="N651" s="41"/>
      <c r="O651" s="41"/>
    </row>
    <row r="652" spans="1:15" x14ac:dyDescent="0.2">
      <c r="A652" s="66" t="s">
        <v>3701</v>
      </c>
      <c r="B652" s="66">
        <v>31</v>
      </c>
      <c r="C652" s="66">
        <v>43</v>
      </c>
      <c r="D652" s="61">
        <v>1.387</v>
      </c>
      <c r="E652" s="40">
        <v>31</v>
      </c>
      <c r="F652" s="40">
        <v>43</v>
      </c>
      <c r="G652" s="61">
        <v>1.387</v>
      </c>
      <c r="H652" s="58"/>
      <c r="I652" s="58"/>
      <c r="J652" s="58"/>
      <c r="K652" s="58"/>
      <c r="L652" s="41"/>
      <c r="M652" s="41"/>
      <c r="N652" s="41"/>
      <c r="O652" s="41"/>
    </row>
    <row r="653" spans="1:15" x14ac:dyDescent="0.2">
      <c r="A653" s="66" t="s">
        <v>3231</v>
      </c>
      <c r="B653" s="66">
        <v>31</v>
      </c>
      <c r="C653" s="66">
        <v>22</v>
      </c>
      <c r="D653" s="61">
        <v>0.71</v>
      </c>
      <c r="E653" s="40">
        <v>31</v>
      </c>
      <c r="F653" s="40">
        <v>22</v>
      </c>
      <c r="G653" s="61">
        <v>0.71</v>
      </c>
      <c r="H653" s="58"/>
      <c r="I653" s="58"/>
      <c r="J653" s="58"/>
      <c r="K653" s="58"/>
      <c r="L653" s="41"/>
      <c r="M653" s="41"/>
      <c r="N653" s="41"/>
      <c r="O653" s="41"/>
    </row>
    <row r="654" spans="1:15" x14ac:dyDescent="0.2">
      <c r="A654" s="66" t="s">
        <v>1099</v>
      </c>
      <c r="B654" s="66">
        <v>31</v>
      </c>
      <c r="C654" s="66">
        <v>49</v>
      </c>
      <c r="D654" s="61">
        <v>1.581</v>
      </c>
      <c r="E654" s="40">
        <v>35</v>
      </c>
      <c r="F654" s="40">
        <v>49</v>
      </c>
      <c r="G654" s="61">
        <v>1.4</v>
      </c>
      <c r="H654" s="58"/>
      <c r="I654" s="58"/>
      <c r="J654" s="58"/>
      <c r="K654" s="58"/>
      <c r="L654" s="41"/>
      <c r="M654" s="41"/>
      <c r="N654" s="41"/>
      <c r="O654" s="41"/>
    </row>
    <row r="655" spans="1:15" x14ac:dyDescent="0.2">
      <c r="A655" s="66" t="s">
        <v>658</v>
      </c>
      <c r="B655" s="66">
        <v>31</v>
      </c>
      <c r="C655" s="66">
        <v>8</v>
      </c>
      <c r="D655" s="61">
        <v>0.25800000000000001</v>
      </c>
      <c r="E655" s="40">
        <v>35</v>
      </c>
      <c r="F655" s="40">
        <v>8</v>
      </c>
      <c r="G655" s="61">
        <v>0.22900000000000001</v>
      </c>
      <c r="H655" s="58"/>
      <c r="I655" s="58"/>
      <c r="J655" s="58"/>
      <c r="K655" s="58"/>
      <c r="L655" s="41"/>
      <c r="M655" s="41"/>
      <c r="N655" s="41"/>
      <c r="O655" s="41"/>
    </row>
    <row r="656" spans="1:15" x14ac:dyDescent="0.2">
      <c r="A656" s="66" t="s">
        <v>1147</v>
      </c>
      <c r="B656" s="66">
        <v>31</v>
      </c>
      <c r="C656" s="66">
        <v>11</v>
      </c>
      <c r="D656" s="61">
        <v>0.35499999999999998</v>
      </c>
      <c r="E656" s="40">
        <v>31</v>
      </c>
      <c r="F656" s="40">
        <v>11</v>
      </c>
      <c r="G656" s="61">
        <v>0.35499999999999998</v>
      </c>
      <c r="H656" s="58"/>
      <c r="I656" s="58"/>
      <c r="J656" s="58"/>
      <c r="K656" s="58"/>
      <c r="L656" s="41"/>
      <c r="M656" s="41"/>
      <c r="N656" s="41"/>
      <c r="O656" s="41"/>
    </row>
    <row r="657" spans="1:15" x14ac:dyDescent="0.2">
      <c r="A657" s="66" t="s">
        <v>811</v>
      </c>
      <c r="B657" s="66">
        <v>31</v>
      </c>
      <c r="C657" s="66">
        <v>24</v>
      </c>
      <c r="D657" s="61">
        <v>0.77400000000000002</v>
      </c>
      <c r="E657" s="40">
        <v>33</v>
      </c>
      <c r="F657" s="40">
        <v>25</v>
      </c>
      <c r="G657" s="61">
        <v>0.75800000000000001</v>
      </c>
      <c r="H657" s="58"/>
      <c r="I657" s="58"/>
      <c r="J657" s="58"/>
      <c r="K657" s="58"/>
      <c r="L657" s="41"/>
      <c r="M657" s="41"/>
      <c r="N657" s="41"/>
      <c r="O657" s="41"/>
    </row>
    <row r="658" spans="1:15" x14ac:dyDescent="0.2">
      <c r="A658" s="66" t="s">
        <v>742</v>
      </c>
      <c r="B658" s="66">
        <v>31</v>
      </c>
      <c r="C658" s="66">
        <v>16</v>
      </c>
      <c r="D658" s="61">
        <v>0.51600000000000001</v>
      </c>
      <c r="E658" s="40">
        <v>33</v>
      </c>
      <c r="F658" s="40">
        <v>16</v>
      </c>
      <c r="G658" s="61">
        <v>0.48499999999999999</v>
      </c>
      <c r="H658" s="58"/>
      <c r="I658" s="58"/>
      <c r="J658" s="58"/>
      <c r="K658" s="58"/>
      <c r="L658" s="41"/>
      <c r="M658" s="41"/>
      <c r="N658" s="41"/>
      <c r="O658" s="41"/>
    </row>
    <row r="659" spans="1:15" x14ac:dyDescent="0.2">
      <c r="A659" s="66" t="s">
        <v>1135</v>
      </c>
      <c r="B659" s="66">
        <v>31</v>
      </c>
      <c r="C659" s="66">
        <v>16</v>
      </c>
      <c r="D659" s="61">
        <v>0.51600000000000001</v>
      </c>
      <c r="E659" s="40">
        <v>33</v>
      </c>
      <c r="F659" s="40">
        <v>16</v>
      </c>
      <c r="G659" s="61">
        <v>0.48499999999999999</v>
      </c>
      <c r="H659" s="58"/>
      <c r="I659" s="58"/>
      <c r="J659" s="58"/>
      <c r="K659" s="58"/>
      <c r="L659" s="41"/>
      <c r="M659" s="41"/>
      <c r="N659" s="41"/>
      <c r="O659" s="41"/>
    </row>
    <row r="660" spans="1:15" x14ac:dyDescent="0.2">
      <c r="A660" s="66" t="s">
        <v>4038</v>
      </c>
      <c r="B660" s="66">
        <v>31</v>
      </c>
      <c r="C660" s="66">
        <v>22</v>
      </c>
      <c r="D660" s="61">
        <v>0.71</v>
      </c>
      <c r="E660" s="40">
        <v>64</v>
      </c>
      <c r="F660" s="40">
        <v>24</v>
      </c>
      <c r="G660" s="61">
        <v>0.375</v>
      </c>
      <c r="H660" s="58"/>
      <c r="I660" s="58"/>
      <c r="J660" s="58"/>
      <c r="K660" s="58"/>
      <c r="L660" s="41"/>
      <c r="M660" s="41"/>
      <c r="N660" s="41"/>
      <c r="O660" s="41"/>
    </row>
    <row r="661" spans="1:15" x14ac:dyDescent="0.2">
      <c r="A661" s="66" t="s">
        <v>4039</v>
      </c>
      <c r="B661" s="66">
        <v>31</v>
      </c>
      <c r="C661" s="66">
        <v>6</v>
      </c>
      <c r="D661" s="61">
        <v>0.19400000000000001</v>
      </c>
      <c r="E661" s="40">
        <v>31</v>
      </c>
      <c r="F661" s="40">
        <v>6</v>
      </c>
      <c r="G661" s="61">
        <v>0.19400000000000001</v>
      </c>
      <c r="H661" s="58"/>
      <c r="I661" s="58"/>
      <c r="J661" s="58"/>
      <c r="K661" s="58"/>
      <c r="L661" s="41"/>
      <c r="M661" s="41"/>
      <c r="N661" s="41"/>
      <c r="O661" s="41"/>
    </row>
    <row r="662" spans="1:15" x14ac:dyDescent="0.2">
      <c r="A662" s="66" t="s">
        <v>4040</v>
      </c>
      <c r="B662" s="66">
        <v>31</v>
      </c>
      <c r="C662" s="66">
        <v>0</v>
      </c>
      <c r="D662" s="40" t="s">
        <v>3340</v>
      </c>
      <c r="E662" s="40">
        <v>31</v>
      </c>
      <c r="F662" s="40">
        <v>0</v>
      </c>
      <c r="G662" s="40" t="s">
        <v>3340</v>
      </c>
      <c r="H662" s="58"/>
      <c r="I662" s="58"/>
      <c r="J662" s="58"/>
      <c r="K662" s="58"/>
      <c r="L662" s="41"/>
      <c r="M662" s="41"/>
      <c r="N662" s="41"/>
      <c r="O662" s="41"/>
    </row>
    <row r="663" spans="1:15" x14ac:dyDescent="0.2">
      <c r="A663" s="66" t="s">
        <v>1358</v>
      </c>
      <c r="B663" s="66">
        <v>31</v>
      </c>
      <c r="C663" s="66">
        <v>14</v>
      </c>
      <c r="D663" s="61">
        <v>0.45200000000000001</v>
      </c>
      <c r="E663" s="40">
        <v>31</v>
      </c>
      <c r="F663" s="40">
        <v>14</v>
      </c>
      <c r="G663" s="61">
        <v>0.45200000000000001</v>
      </c>
      <c r="H663" s="58"/>
      <c r="I663" s="58"/>
      <c r="J663" s="58"/>
      <c r="K663" s="58"/>
      <c r="L663" s="41"/>
      <c r="M663" s="41"/>
      <c r="N663" s="41"/>
      <c r="O663" s="41"/>
    </row>
    <row r="664" spans="1:15" x14ac:dyDescent="0.2">
      <c r="A664" s="66" t="s">
        <v>1911</v>
      </c>
      <c r="B664" s="66">
        <v>31</v>
      </c>
      <c r="C664" s="66">
        <v>19</v>
      </c>
      <c r="D664" s="61">
        <v>0.61299999999999999</v>
      </c>
      <c r="E664" s="40">
        <v>33</v>
      </c>
      <c r="F664" s="40">
        <v>21</v>
      </c>
      <c r="G664" s="61">
        <v>0.63600000000000001</v>
      </c>
      <c r="H664" s="58"/>
      <c r="I664" s="58"/>
      <c r="J664" s="58"/>
      <c r="K664" s="58"/>
      <c r="L664" s="41"/>
      <c r="M664" s="41"/>
      <c r="N664" s="41"/>
      <c r="O664" s="41"/>
    </row>
    <row r="665" spans="1:15" x14ac:dyDescent="0.2">
      <c r="A665" s="65">
        <v>37145</v>
      </c>
      <c r="B665" s="66">
        <v>31</v>
      </c>
      <c r="C665" s="66">
        <v>24</v>
      </c>
      <c r="D665" s="61">
        <v>0.77400000000000002</v>
      </c>
      <c r="E665" s="40">
        <v>46</v>
      </c>
      <c r="F665" s="40">
        <v>24</v>
      </c>
      <c r="G665" s="61">
        <v>0.52200000000000002</v>
      </c>
      <c r="H665" s="58"/>
      <c r="I665" s="58"/>
      <c r="J665" s="58"/>
      <c r="K665" s="58"/>
      <c r="L665" s="41"/>
      <c r="M665" s="41"/>
      <c r="N665" s="41"/>
      <c r="O665" s="41"/>
    </row>
    <row r="666" spans="1:15" x14ac:dyDescent="0.2">
      <c r="A666" s="66" t="s">
        <v>4041</v>
      </c>
      <c r="B666" s="66">
        <v>31</v>
      </c>
      <c r="C666" s="66">
        <v>66</v>
      </c>
      <c r="D666" s="61">
        <v>2.129</v>
      </c>
      <c r="E666" s="40">
        <v>31</v>
      </c>
      <c r="F666" s="40">
        <v>66</v>
      </c>
      <c r="G666" s="61">
        <v>2.129</v>
      </c>
      <c r="H666" s="58"/>
      <c r="I666" s="58"/>
      <c r="J666" s="58"/>
      <c r="K666" s="58"/>
      <c r="L666" s="41"/>
      <c r="M666" s="41"/>
      <c r="N666" s="41"/>
      <c r="O666" s="41"/>
    </row>
    <row r="667" spans="1:15" x14ac:dyDescent="0.2">
      <c r="A667" s="66" t="s">
        <v>4042</v>
      </c>
      <c r="B667" s="66">
        <v>31</v>
      </c>
      <c r="C667" s="66">
        <v>20</v>
      </c>
      <c r="D667" s="61">
        <v>0.64500000000000002</v>
      </c>
      <c r="E667" s="40">
        <v>33</v>
      </c>
      <c r="F667" s="40">
        <v>20</v>
      </c>
      <c r="G667" s="61">
        <v>0.60599999999999998</v>
      </c>
      <c r="H667" s="58"/>
      <c r="I667" s="58"/>
      <c r="J667" s="58"/>
      <c r="K667" s="58"/>
      <c r="L667" s="41"/>
      <c r="M667" s="41"/>
      <c r="N667" s="41"/>
      <c r="O667" s="41"/>
    </row>
    <row r="668" spans="1:15" x14ac:dyDescent="0.2">
      <c r="A668" s="66" t="s">
        <v>4043</v>
      </c>
      <c r="B668" s="66">
        <v>30</v>
      </c>
      <c r="C668" s="66">
        <v>27</v>
      </c>
      <c r="D668" s="61">
        <v>0.9</v>
      </c>
      <c r="E668" s="40">
        <v>30</v>
      </c>
      <c r="F668" s="40">
        <v>27</v>
      </c>
      <c r="G668" s="61">
        <v>0.9</v>
      </c>
      <c r="H668" s="58"/>
      <c r="I668" s="58"/>
      <c r="J668" s="58"/>
      <c r="K668" s="58"/>
      <c r="L668" s="41"/>
      <c r="M668" s="41"/>
      <c r="N668" s="41"/>
      <c r="O668" s="41"/>
    </row>
    <row r="669" spans="1:15" x14ac:dyDescent="0.2">
      <c r="A669" s="66" t="s">
        <v>3744</v>
      </c>
      <c r="B669" s="66">
        <v>30</v>
      </c>
      <c r="C669" s="66">
        <v>21</v>
      </c>
      <c r="D669" s="61">
        <v>0.7</v>
      </c>
      <c r="E669" s="40">
        <v>32</v>
      </c>
      <c r="F669" s="40">
        <v>21</v>
      </c>
      <c r="G669" s="61">
        <v>0.65600000000000003</v>
      </c>
      <c r="H669" s="58"/>
      <c r="I669" s="58"/>
      <c r="J669" s="58"/>
      <c r="K669" s="58"/>
      <c r="L669" s="41"/>
      <c r="M669" s="41"/>
      <c r="N669" s="41"/>
      <c r="O669" s="41"/>
    </row>
    <row r="670" spans="1:15" x14ac:dyDescent="0.2">
      <c r="A670" s="66" t="s">
        <v>48</v>
      </c>
      <c r="B670" s="66">
        <v>30</v>
      </c>
      <c r="C670" s="66">
        <v>20</v>
      </c>
      <c r="D670" s="61">
        <v>0.66700000000000004</v>
      </c>
      <c r="E670" s="40">
        <v>31</v>
      </c>
      <c r="F670" s="40">
        <v>20</v>
      </c>
      <c r="G670" s="61">
        <v>0.64500000000000002</v>
      </c>
      <c r="H670" s="58"/>
      <c r="I670" s="58"/>
      <c r="J670" s="58"/>
      <c r="K670" s="58"/>
      <c r="L670" s="41"/>
      <c r="M670" s="41"/>
      <c r="N670" s="41"/>
      <c r="O670" s="41"/>
    </row>
    <row r="671" spans="1:15" x14ac:dyDescent="0.2">
      <c r="A671" s="66" t="s">
        <v>1205</v>
      </c>
      <c r="B671" s="66">
        <v>30</v>
      </c>
      <c r="C671" s="66">
        <v>24</v>
      </c>
      <c r="D671" s="61">
        <v>0.8</v>
      </c>
      <c r="E671" s="40">
        <v>30</v>
      </c>
      <c r="F671" s="40">
        <v>24</v>
      </c>
      <c r="G671" s="61">
        <v>0.8</v>
      </c>
      <c r="H671" s="58"/>
      <c r="I671" s="58"/>
      <c r="J671" s="58"/>
      <c r="K671" s="58"/>
      <c r="L671" s="41"/>
      <c r="M671" s="41"/>
      <c r="N671" s="41"/>
      <c r="O671" s="41"/>
    </row>
    <row r="672" spans="1:15" x14ac:dyDescent="0.2">
      <c r="A672" s="66" t="s">
        <v>3689</v>
      </c>
      <c r="B672" s="66">
        <v>30</v>
      </c>
      <c r="C672" s="66">
        <v>14</v>
      </c>
      <c r="D672" s="61">
        <v>0.46700000000000003</v>
      </c>
      <c r="E672" s="40">
        <v>30</v>
      </c>
      <c r="F672" s="40">
        <v>14</v>
      </c>
      <c r="G672" s="61">
        <v>0.46700000000000003</v>
      </c>
      <c r="H672" s="58"/>
      <c r="I672" s="58"/>
      <c r="J672" s="58"/>
      <c r="K672" s="58"/>
      <c r="L672" s="41"/>
      <c r="M672" s="41"/>
      <c r="N672" s="41"/>
      <c r="O672" s="41"/>
    </row>
    <row r="673" spans="1:15" x14ac:dyDescent="0.2">
      <c r="A673" s="66" t="s">
        <v>37</v>
      </c>
      <c r="B673" s="66">
        <v>30</v>
      </c>
      <c r="C673" s="66">
        <v>19</v>
      </c>
      <c r="D673" s="61">
        <v>0.63300000000000001</v>
      </c>
      <c r="E673" s="40">
        <v>58</v>
      </c>
      <c r="F673" s="40">
        <v>19</v>
      </c>
      <c r="G673" s="61">
        <v>0.32800000000000001</v>
      </c>
      <c r="H673" s="58"/>
      <c r="I673" s="58"/>
      <c r="J673" s="58"/>
      <c r="K673" s="58"/>
      <c r="L673" s="41"/>
      <c r="M673" s="41"/>
      <c r="N673" s="41"/>
      <c r="O673" s="41"/>
    </row>
    <row r="674" spans="1:15" x14ac:dyDescent="0.2">
      <c r="A674" s="66" t="s">
        <v>974</v>
      </c>
      <c r="B674" s="66">
        <v>30</v>
      </c>
      <c r="C674" s="66">
        <v>10</v>
      </c>
      <c r="D674" s="61">
        <v>0.33300000000000002</v>
      </c>
      <c r="E674" s="40">
        <v>34</v>
      </c>
      <c r="F674" s="40">
        <v>10</v>
      </c>
      <c r="G674" s="61">
        <v>0.29399999999999998</v>
      </c>
      <c r="H674" s="58"/>
      <c r="I674" s="58"/>
      <c r="J674" s="58"/>
      <c r="K674" s="58"/>
      <c r="L674" s="41"/>
      <c r="M674" s="41"/>
      <c r="N674" s="41"/>
      <c r="O674" s="41"/>
    </row>
    <row r="675" spans="1:15" x14ac:dyDescent="0.2">
      <c r="A675" s="66" t="s">
        <v>2244</v>
      </c>
      <c r="B675" s="66">
        <v>30</v>
      </c>
      <c r="C675" s="66">
        <v>15</v>
      </c>
      <c r="D675" s="61">
        <v>0.5</v>
      </c>
      <c r="E675" s="40">
        <v>30</v>
      </c>
      <c r="F675" s="40">
        <v>15</v>
      </c>
      <c r="G675" s="61">
        <v>0.5</v>
      </c>
      <c r="H675" s="58"/>
      <c r="I675" s="58"/>
      <c r="J675" s="58"/>
      <c r="K675" s="58"/>
      <c r="L675" s="41"/>
      <c r="M675" s="41"/>
      <c r="N675" s="41"/>
      <c r="O675" s="41"/>
    </row>
    <row r="676" spans="1:15" ht="25.5" x14ac:dyDescent="0.2">
      <c r="A676" s="66" t="s">
        <v>4044</v>
      </c>
      <c r="B676" s="66">
        <v>30</v>
      </c>
      <c r="C676" s="66">
        <v>1</v>
      </c>
      <c r="D676" s="61">
        <v>3.3000000000000002E-2</v>
      </c>
      <c r="E676" s="40">
        <v>30</v>
      </c>
      <c r="F676" s="40">
        <v>1</v>
      </c>
      <c r="G676" s="61">
        <v>3.3000000000000002E-2</v>
      </c>
      <c r="H676" s="58"/>
      <c r="I676" s="58"/>
      <c r="J676" s="58"/>
      <c r="K676" s="58"/>
      <c r="L676" s="41"/>
      <c r="M676" s="41"/>
      <c r="N676" s="41"/>
      <c r="O676" s="41"/>
    </row>
    <row r="677" spans="1:15" x14ac:dyDescent="0.2">
      <c r="A677" s="66" t="s">
        <v>825</v>
      </c>
      <c r="B677" s="66">
        <v>30</v>
      </c>
      <c r="C677" s="66">
        <v>6</v>
      </c>
      <c r="D677" s="61">
        <v>0.2</v>
      </c>
      <c r="E677" s="40">
        <v>155</v>
      </c>
      <c r="F677" s="40">
        <v>8</v>
      </c>
      <c r="G677" s="61">
        <v>5.1999999999999998E-2</v>
      </c>
      <c r="H677" s="58"/>
      <c r="I677" s="58"/>
      <c r="J677" s="58"/>
      <c r="K677" s="58"/>
      <c r="L677" s="41"/>
      <c r="M677" s="41"/>
      <c r="N677" s="41"/>
      <c r="O677" s="41"/>
    </row>
    <row r="678" spans="1:15" x14ac:dyDescent="0.2">
      <c r="A678" s="66" t="s">
        <v>1598</v>
      </c>
      <c r="B678" s="66">
        <v>30</v>
      </c>
      <c r="C678" s="66">
        <v>32</v>
      </c>
      <c r="D678" s="61">
        <v>1.0669999999999999</v>
      </c>
      <c r="E678" s="40">
        <v>30</v>
      </c>
      <c r="F678" s="40">
        <v>32</v>
      </c>
      <c r="G678" s="61">
        <v>1.0669999999999999</v>
      </c>
      <c r="H678" s="58"/>
      <c r="I678" s="58"/>
      <c r="J678" s="58"/>
      <c r="K678" s="58"/>
      <c r="L678" s="41"/>
      <c r="M678" s="41"/>
      <c r="N678" s="41"/>
      <c r="O678" s="41"/>
    </row>
    <row r="679" spans="1:15" x14ac:dyDescent="0.2">
      <c r="A679" s="66" t="s">
        <v>944</v>
      </c>
      <c r="B679" s="66">
        <v>30</v>
      </c>
      <c r="C679" s="66">
        <v>10</v>
      </c>
      <c r="D679" s="61">
        <v>0.33300000000000002</v>
      </c>
      <c r="E679" s="40">
        <v>31</v>
      </c>
      <c r="F679" s="40">
        <v>10</v>
      </c>
      <c r="G679" s="61">
        <v>0.32300000000000001</v>
      </c>
      <c r="H679" s="58"/>
      <c r="I679" s="58"/>
      <c r="J679" s="58"/>
      <c r="K679" s="58"/>
      <c r="L679" s="41"/>
      <c r="M679" s="41"/>
      <c r="N679" s="41"/>
      <c r="O679" s="41"/>
    </row>
    <row r="680" spans="1:15" x14ac:dyDescent="0.2">
      <c r="A680" s="66" t="s">
        <v>1683</v>
      </c>
      <c r="B680" s="66">
        <v>30</v>
      </c>
      <c r="C680" s="66">
        <v>4</v>
      </c>
      <c r="D680" s="61">
        <v>0.13300000000000001</v>
      </c>
      <c r="E680" s="40">
        <v>30</v>
      </c>
      <c r="F680" s="40">
        <v>4</v>
      </c>
      <c r="G680" s="61">
        <v>0.13300000000000001</v>
      </c>
      <c r="H680" s="58"/>
      <c r="I680" s="58"/>
      <c r="J680" s="58"/>
      <c r="K680" s="58"/>
      <c r="L680" s="41"/>
      <c r="M680" s="41"/>
      <c r="N680" s="41"/>
      <c r="O680" s="41"/>
    </row>
    <row r="681" spans="1:15" x14ac:dyDescent="0.2">
      <c r="A681" s="66" t="s">
        <v>3687</v>
      </c>
      <c r="B681" s="66">
        <v>30</v>
      </c>
      <c r="C681" s="66">
        <v>0</v>
      </c>
      <c r="D681" s="40" t="s">
        <v>3340</v>
      </c>
      <c r="E681" s="40">
        <v>30</v>
      </c>
      <c r="F681" s="40">
        <v>0</v>
      </c>
      <c r="G681" s="40" t="s">
        <v>3340</v>
      </c>
      <c r="H681" s="58"/>
      <c r="I681" s="58"/>
      <c r="J681" s="58"/>
      <c r="K681" s="58"/>
      <c r="L681" s="41"/>
      <c r="M681" s="41"/>
      <c r="N681" s="41"/>
      <c r="O681" s="41"/>
    </row>
    <row r="682" spans="1:15" x14ac:dyDescent="0.2">
      <c r="A682" s="66" t="s">
        <v>2527</v>
      </c>
      <c r="B682" s="66">
        <v>30</v>
      </c>
      <c r="C682" s="66">
        <v>0</v>
      </c>
      <c r="D682" s="40" t="s">
        <v>3340</v>
      </c>
      <c r="E682" s="40">
        <v>30</v>
      </c>
      <c r="F682" s="40">
        <v>0</v>
      </c>
      <c r="G682" s="40" t="s">
        <v>3340</v>
      </c>
      <c r="H682" s="58"/>
      <c r="I682" s="58"/>
      <c r="J682" s="58"/>
      <c r="K682" s="58"/>
      <c r="L682" s="41"/>
      <c r="M682" s="41"/>
      <c r="N682" s="41"/>
      <c r="O682" s="41"/>
    </row>
    <row r="683" spans="1:15" x14ac:dyDescent="0.2">
      <c r="A683" s="66" t="s">
        <v>4045</v>
      </c>
      <c r="B683" s="66">
        <v>30</v>
      </c>
      <c r="C683" s="66">
        <v>30</v>
      </c>
      <c r="D683" s="61">
        <v>1</v>
      </c>
      <c r="E683" s="40">
        <v>30</v>
      </c>
      <c r="F683" s="40">
        <v>30</v>
      </c>
      <c r="G683" s="61">
        <v>1</v>
      </c>
      <c r="H683" s="58"/>
      <c r="I683" s="58"/>
      <c r="J683" s="58"/>
      <c r="K683" s="58"/>
      <c r="L683" s="41"/>
      <c r="M683" s="41"/>
      <c r="N683" s="41"/>
      <c r="O683" s="41"/>
    </row>
    <row r="684" spans="1:15" x14ac:dyDescent="0.2">
      <c r="A684" s="66" t="s">
        <v>1066</v>
      </c>
      <c r="B684" s="66">
        <v>30</v>
      </c>
      <c r="C684" s="66">
        <v>13</v>
      </c>
      <c r="D684" s="61">
        <v>0.433</v>
      </c>
      <c r="E684" s="40">
        <v>80</v>
      </c>
      <c r="F684" s="40">
        <v>20</v>
      </c>
      <c r="G684" s="61">
        <v>0.25</v>
      </c>
      <c r="H684" s="58"/>
      <c r="I684" s="58"/>
      <c r="J684" s="58"/>
      <c r="K684" s="58"/>
      <c r="L684" s="41"/>
      <c r="M684" s="41"/>
      <c r="N684" s="41"/>
      <c r="O684" s="41"/>
    </row>
    <row r="685" spans="1:15" x14ac:dyDescent="0.2">
      <c r="A685" s="66" t="s">
        <v>4046</v>
      </c>
      <c r="B685" s="66">
        <v>30</v>
      </c>
      <c r="C685" s="66">
        <v>5</v>
      </c>
      <c r="D685" s="61">
        <v>0.16700000000000001</v>
      </c>
      <c r="E685" s="40">
        <v>30</v>
      </c>
      <c r="F685" s="40">
        <v>5</v>
      </c>
      <c r="G685" s="61">
        <v>0.16700000000000001</v>
      </c>
      <c r="H685" s="58"/>
      <c r="I685" s="58"/>
      <c r="J685" s="58"/>
      <c r="K685" s="58"/>
      <c r="L685" s="41"/>
      <c r="M685" s="41"/>
      <c r="N685" s="41"/>
      <c r="O685" s="41"/>
    </row>
    <row r="686" spans="1:15" x14ac:dyDescent="0.2">
      <c r="A686" s="66" t="s">
        <v>4047</v>
      </c>
      <c r="B686" s="66">
        <v>30</v>
      </c>
      <c r="C686" s="66">
        <v>3</v>
      </c>
      <c r="D686" s="61">
        <v>0.1</v>
      </c>
      <c r="E686" s="40">
        <v>30</v>
      </c>
      <c r="F686" s="40">
        <v>3</v>
      </c>
      <c r="G686" s="61">
        <v>0.1</v>
      </c>
      <c r="H686" s="58"/>
      <c r="I686" s="58"/>
      <c r="J686" s="58"/>
      <c r="K686" s="58"/>
      <c r="L686" s="41"/>
      <c r="M686" s="41"/>
      <c r="N686" s="41"/>
      <c r="O686" s="41"/>
    </row>
    <row r="687" spans="1:15" x14ac:dyDescent="0.2">
      <c r="A687" s="66" t="s">
        <v>1393</v>
      </c>
      <c r="B687" s="66">
        <v>30</v>
      </c>
      <c r="C687" s="66">
        <v>17</v>
      </c>
      <c r="D687" s="61">
        <v>0.56699999999999995</v>
      </c>
      <c r="E687" s="40">
        <v>53</v>
      </c>
      <c r="F687" s="40">
        <v>17</v>
      </c>
      <c r="G687" s="61">
        <v>0.32100000000000001</v>
      </c>
      <c r="H687" s="58"/>
      <c r="I687" s="58"/>
      <c r="J687" s="58"/>
      <c r="K687" s="58"/>
      <c r="L687" s="41"/>
      <c r="M687" s="41"/>
      <c r="N687" s="41"/>
      <c r="O687" s="41"/>
    </row>
    <row r="688" spans="1:15" x14ac:dyDescent="0.2">
      <c r="A688" s="66" t="s">
        <v>535</v>
      </c>
      <c r="B688" s="66">
        <v>30</v>
      </c>
      <c r="C688" s="66">
        <v>22</v>
      </c>
      <c r="D688" s="61">
        <v>0.73299999999999998</v>
      </c>
      <c r="E688" s="40">
        <v>31</v>
      </c>
      <c r="F688" s="40">
        <v>24</v>
      </c>
      <c r="G688" s="61">
        <v>0.77400000000000002</v>
      </c>
      <c r="H688" s="58"/>
      <c r="I688" s="58"/>
      <c r="J688" s="58"/>
      <c r="K688" s="58"/>
      <c r="L688" s="41"/>
      <c r="M688" s="41"/>
      <c r="N688" s="41"/>
      <c r="O688" s="41"/>
    </row>
    <row r="689" spans="1:15" x14ac:dyDescent="0.2">
      <c r="A689" s="66" t="s">
        <v>1519</v>
      </c>
      <c r="B689" s="66">
        <v>30</v>
      </c>
      <c r="C689" s="66">
        <v>11</v>
      </c>
      <c r="D689" s="61">
        <v>0.36699999999999999</v>
      </c>
      <c r="E689" s="40">
        <v>48</v>
      </c>
      <c r="F689" s="40">
        <v>11</v>
      </c>
      <c r="G689" s="61">
        <v>0.22900000000000001</v>
      </c>
      <c r="H689" s="58"/>
      <c r="I689" s="58"/>
      <c r="J689" s="58"/>
      <c r="K689" s="58"/>
      <c r="L689" s="41"/>
      <c r="M689" s="41"/>
      <c r="N689" s="41"/>
      <c r="O689" s="41"/>
    </row>
    <row r="690" spans="1:15" x14ac:dyDescent="0.2">
      <c r="A690" s="66" t="s">
        <v>3391</v>
      </c>
      <c r="B690" s="66">
        <v>30</v>
      </c>
      <c r="C690" s="66">
        <v>13</v>
      </c>
      <c r="D690" s="61">
        <v>0.433</v>
      </c>
      <c r="E690" s="40">
        <v>30</v>
      </c>
      <c r="F690" s="40">
        <v>13</v>
      </c>
      <c r="G690" s="61">
        <v>0.433</v>
      </c>
      <c r="H690" s="58"/>
      <c r="I690" s="58"/>
      <c r="J690" s="58"/>
      <c r="K690" s="58"/>
      <c r="L690" s="41"/>
      <c r="M690" s="41"/>
      <c r="N690" s="41"/>
      <c r="O690" s="41"/>
    </row>
    <row r="691" spans="1:15" x14ac:dyDescent="0.2">
      <c r="A691" s="66" t="s">
        <v>3422</v>
      </c>
      <c r="B691" s="66">
        <v>30</v>
      </c>
      <c r="C691" s="66">
        <v>9</v>
      </c>
      <c r="D691" s="61">
        <v>0.3</v>
      </c>
      <c r="E691" s="40">
        <v>30</v>
      </c>
      <c r="F691" s="40">
        <v>9</v>
      </c>
      <c r="G691" s="61">
        <v>0.3</v>
      </c>
      <c r="H691" s="58"/>
      <c r="I691" s="58"/>
      <c r="J691" s="58"/>
      <c r="K691" s="58"/>
      <c r="L691" s="41"/>
      <c r="M691" s="41"/>
      <c r="N691" s="41"/>
      <c r="O691" s="41"/>
    </row>
    <row r="692" spans="1:15" x14ac:dyDescent="0.2">
      <c r="A692" s="66" t="s">
        <v>303</v>
      </c>
      <c r="B692" s="66">
        <v>30</v>
      </c>
      <c r="C692" s="66">
        <v>20</v>
      </c>
      <c r="D692" s="61">
        <v>0.66700000000000004</v>
      </c>
      <c r="E692" s="40">
        <v>86</v>
      </c>
      <c r="F692" s="40">
        <v>60</v>
      </c>
      <c r="G692" s="61">
        <v>0.69799999999999995</v>
      </c>
      <c r="H692" s="58"/>
      <c r="I692" s="58"/>
      <c r="J692" s="58"/>
      <c r="K692" s="58"/>
      <c r="L692" s="41"/>
      <c r="M692" s="41"/>
      <c r="N692" s="41"/>
      <c r="O692" s="41"/>
    </row>
    <row r="693" spans="1:15" x14ac:dyDescent="0.2">
      <c r="A693" s="66" t="s">
        <v>701</v>
      </c>
      <c r="B693" s="66">
        <v>29</v>
      </c>
      <c r="C693" s="66">
        <v>13</v>
      </c>
      <c r="D693" s="61">
        <v>0.44800000000000001</v>
      </c>
      <c r="E693" s="40">
        <v>30</v>
      </c>
      <c r="F693" s="40">
        <v>13</v>
      </c>
      <c r="G693" s="61">
        <v>0.433</v>
      </c>
      <c r="H693" s="58"/>
      <c r="I693" s="58"/>
      <c r="J693" s="58"/>
      <c r="K693" s="58"/>
      <c r="L693" s="41"/>
      <c r="M693" s="41"/>
      <c r="N693" s="41"/>
      <c r="O693" s="41"/>
    </row>
    <row r="694" spans="1:15" x14ac:dyDescent="0.2">
      <c r="A694" s="66" t="s">
        <v>648</v>
      </c>
      <c r="B694" s="66">
        <v>29</v>
      </c>
      <c r="C694" s="66">
        <v>6</v>
      </c>
      <c r="D694" s="61">
        <v>0.20699999999999999</v>
      </c>
      <c r="E694" s="40">
        <v>38</v>
      </c>
      <c r="F694" s="40">
        <v>6</v>
      </c>
      <c r="G694" s="61">
        <v>0.158</v>
      </c>
      <c r="H694" s="58"/>
      <c r="I694" s="58"/>
      <c r="J694" s="58"/>
      <c r="K694" s="58"/>
      <c r="L694" s="41"/>
      <c r="M694" s="41"/>
      <c r="N694" s="41"/>
      <c r="O694" s="41"/>
    </row>
    <row r="695" spans="1:15" x14ac:dyDescent="0.2">
      <c r="A695" s="66" t="s">
        <v>1509</v>
      </c>
      <c r="B695" s="66">
        <v>29</v>
      </c>
      <c r="C695" s="66">
        <v>42</v>
      </c>
      <c r="D695" s="61">
        <v>1.448</v>
      </c>
      <c r="E695" s="40">
        <v>29</v>
      </c>
      <c r="F695" s="40">
        <v>42</v>
      </c>
      <c r="G695" s="61">
        <v>1.448</v>
      </c>
      <c r="H695" s="58"/>
      <c r="I695" s="58"/>
      <c r="J695" s="58"/>
      <c r="K695" s="58"/>
      <c r="L695" s="41"/>
      <c r="M695" s="41"/>
      <c r="N695" s="41"/>
      <c r="O695" s="41"/>
    </row>
    <row r="696" spans="1:15" x14ac:dyDescent="0.2">
      <c r="A696" s="66" t="s">
        <v>3634</v>
      </c>
      <c r="B696" s="66">
        <v>29</v>
      </c>
      <c r="C696" s="66">
        <v>22</v>
      </c>
      <c r="D696" s="61">
        <v>0.75900000000000001</v>
      </c>
      <c r="E696" s="40">
        <v>30</v>
      </c>
      <c r="F696" s="40">
        <v>22</v>
      </c>
      <c r="G696" s="61">
        <v>0.73299999999999998</v>
      </c>
      <c r="H696" s="58"/>
      <c r="I696" s="58"/>
      <c r="J696" s="58"/>
      <c r="K696" s="58"/>
      <c r="L696" s="41"/>
      <c r="M696" s="41"/>
      <c r="N696" s="41"/>
      <c r="O696" s="41"/>
    </row>
    <row r="697" spans="1:15" x14ac:dyDescent="0.2">
      <c r="A697" s="66" t="s">
        <v>4048</v>
      </c>
      <c r="B697" s="66">
        <v>29</v>
      </c>
      <c r="C697" s="66">
        <v>15</v>
      </c>
      <c r="D697" s="61">
        <v>0.51700000000000002</v>
      </c>
      <c r="E697" s="40">
        <v>29</v>
      </c>
      <c r="F697" s="40">
        <v>15</v>
      </c>
      <c r="G697" s="61">
        <v>0.51700000000000002</v>
      </c>
      <c r="H697" s="58"/>
      <c r="I697" s="58"/>
      <c r="J697" s="58"/>
      <c r="K697" s="58"/>
      <c r="L697" s="41"/>
      <c r="M697" s="41"/>
      <c r="N697" s="41"/>
      <c r="O697" s="41"/>
    </row>
    <row r="698" spans="1:15" x14ac:dyDescent="0.2">
      <c r="A698" s="66" t="s">
        <v>444</v>
      </c>
      <c r="B698" s="66">
        <v>29</v>
      </c>
      <c r="C698" s="66">
        <v>20</v>
      </c>
      <c r="D698" s="61">
        <v>0.69</v>
      </c>
      <c r="E698" s="40">
        <v>35</v>
      </c>
      <c r="F698" s="40">
        <v>22</v>
      </c>
      <c r="G698" s="61">
        <v>0.629</v>
      </c>
      <c r="H698" s="58"/>
      <c r="I698" s="58"/>
      <c r="J698" s="58"/>
      <c r="K698" s="58"/>
      <c r="L698" s="41"/>
      <c r="M698" s="41"/>
      <c r="N698" s="41"/>
      <c r="O698" s="41"/>
    </row>
    <row r="699" spans="1:15" x14ac:dyDescent="0.2">
      <c r="A699" s="66" t="s">
        <v>740</v>
      </c>
      <c r="B699" s="66">
        <v>29</v>
      </c>
      <c r="C699" s="66">
        <v>27</v>
      </c>
      <c r="D699" s="61">
        <v>0.93100000000000005</v>
      </c>
      <c r="E699" s="40">
        <v>60</v>
      </c>
      <c r="F699" s="40">
        <v>54</v>
      </c>
      <c r="G699" s="61">
        <v>0.9</v>
      </c>
      <c r="H699" s="58"/>
      <c r="I699" s="58"/>
      <c r="J699" s="58"/>
      <c r="K699" s="58"/>
      <c r="L699" s="41"/>
      <c r="M699" s="41"/>
      <c r="N699" s="41"/>
      <c r="O699" s="41"/>
    </row>
    <row r="700" spans="1:15" x14ac:dyDescent="0.2">
      <c r="A700" s="66" t="s">
        <v>355</v>
      </c>
      <c r="B700" s="66">
        <v>29</v>
      </c>
      <c r="C700" s="66">
        <v>12</v>
      </c>
      <c r="D700" s="61">
        <v>0.41399999999999998</v>
      </c>
      <c r="E700" s="40">
        <v>31</v>
      </c>
      <c r="F700" s="40">
        <v>13</v>
      </c>
      <c r="G700" s="61">
        <v>0.41899999999999998</v>
      </c>
      <c r="H700" s="58"/>
      <c r="I700" s="58"/>
      <c r="J700" s="58"/>
      <c r="K700" s="58"/>
      <c r="L700" s="41"/>
      <c r="M700" s="41"/>
      <c r="N700" s="41"/>
      <c r="O700" s="41"/>
    </row>
    <row r="701" spans="1:15" x14ac:dyDescent="0.2">
      <c r="A701" s="66" t="s">
        <v>4049</v>
      </c>
      <c r="B701" s="66">
        <v>29</v>
      </c>
      <c r="C701" s="66">
        <v>16</v>
      </c>
      <c r="D701" s="61">
        <v>0.55200000000000005</v>
      </c>
      <c r="E701" s="40">
        <v>29</v>
      </c>
      <c r="F701" s="40">
        <v>16</v>
      </c>
      <c r="G701" s="61">
        <v>0.55200000000000005</v>
      </c>
      <c r="H701" s="58"/>
      <c r="I701" s="58"/>
      <c r="J701" s="58"/>
      <c r="K701" s="58"/>
      <c r="L701" s="41"/>
      <c r="M701" s="41"/>
      <c r="N701" s="41"/>
      <c r="O701" s="41"/>
    </row>
    <row r="702" spans="1:15" x14ac:dyDescent="0.2">
      <c r="A702" s="66" t="s">
        <v>3613</v>
      </c>
      <c r="B702" s="66">
        <v>29</v>
      </c>
      <c r="C702" s="66">
        <v>0</v>
      </c>
      <c r="D702" s="40" t="s">
        <v>3340</v>
      </c>
      <c r="E702" s="40">
        <v>48</v>
      </c>
      <c r="F702" s="40">
        <v>0</v>
      </c>
      <c r="G702" s="40" t="s">
        <v>3340</v>
      </c>
      <c r="H702" s="58"/>
      <c r="I702" s="58"/>
      <c r="J702" s="58"/>
      <c r="K702" s="58"/>
      <c r="L702" s="41"/>
      <c r="M702" s="41"/>
      <c r="N702" s="41"/>
      <c r="O702" s="41"/>
    </row>
    <row r="703" spans="1:15" x14ac:dyDescent="0.2">
      <c r="A703" s="66" t="s">
        <v>2948</v>
      </c>
      <c r="B703" s="66">
        <v>29</v>
      </c>
      <c r="C703" s="66">
        <v>0</v>
      </c>
      <c r="D703" s="40" t="s">
        <v>3340</v>
      </c>
      <c r="E703" s="40">
        <v>29</v>
      </c>
      <c r="F703" s="40">
        <v>0</v>
      </c>
      <c r="G703" s="40" t="s">
        <v>3340</v>
      </c>
      <c r="H703" s="58"/>
      <c r="I703" s="58"/>
      <c r="J703" s="58"/>
      <c r="K703" s="58"/>
      <c r="L703" s="41"/>
      <c r="M703" s="41"/>
      <c r="N703" s="41"/>
      <c r="O703" s="41"/>
    </row>
    <row r="704" spans="1:15" x14ac:dyDescent="0.2">
      <c r="A704" s="66" t="s">
        <v>3630</v>
      </c>
      <c r="B704" s="66">
        <v>29</v>
      </c>
      <c r="C704" s="66">
        <v>39</v>
      </c>
      <c r="D704" s="61">
        <v>1.345</v>
      </c>
      <c r="E704" s="40">
        <v>50</v>
      </c>
      <c r="F704" s="40">
        <v>39</v>
      </c>
      <c r="G704" s="61">
        <v>0.78</v>
      </c>
      <c r="H704" s="58"/>
      <c r="I704" s="58"/>
      <c r="J704" s="58"/>
      <c r="K704" s="58"/>
      <c r="L704" s="41"/>
      <c r="M704" s="41"/>
      <c r="N704" s="41"/>
      <c r="O704" s="41"/>
    </row>
    <row r="705" spans="1:15" x14ac:dyDescent="0.2">
      <c r="A705" s="66" t="s">
        <v>4050</v>
      </c>
      <c r="B705" s="66">
        <v>29</v>
      </c>
      <c r="C705" s="66">
        <v>0</v>
      </c>
      <c r="D705" s="40" t="s">
        <v>3340</v>
      </c>
      <c r="E705" s="40">
        <v>29</v>
      </c>
      <c r="F705" s="40">
        <v>0</v>
      </c>
      <c r="G705" s="40" t="s">
        <v>3340</v>
      </c>
      <c r="H705" s="58"/>
      <c r="I705" s="58"/>
      <c r="J705" s="58"/>
      <c r="K705" s="58"/>
      <c r="L705" s="41"/>
      <c r="M705" s="41"/>
      <c r="N705" s="41"/>
      <c r="O705" s="41"/>
    </row>
    <row r="706" spans="1:15" x14ac:dyDescent="0.2">
      <c r="A706" s="66" t="s">
        <v>2644</v>
      </c>
      <c r="B706" s="66">
        <v>29</v>
      </c>
      <c r="C706" s="66">
        <v>4</v>
      </c>
      <c r="D706" s="61">
        <v>0.13800000000000001</v>
      </c>
      <c r="E706" s="40">
        <v>70</v>
      </c>
      <c r="F706" s="40">
        <v>4</v>
      </c>
      <c r="G706" s="61">
        <v>5.7000000000000002E-2</v>
      </c>
      <c r="H706" s="58"/>
      <c r="I706" s="58"/>
      <c r="J706" s="58"/>
      <c r="K706" s="58"/>
      <c r="L706" s="41"/>
      <c r="M706" s="41"/>
      <c r="N706" s="41"/>
      <c r="O706" s="41"/>
    </row>
    <row r="707" spans="1:15" x14ac:dyDescent="0.2">
      <c r="A707" s="66" t="s">
        <v>532</v>
      </c>
      <c r="B707" s="66">
        <v>29</v>
      </c>
      <c r="C707" s="66">
        <v>25</v>
      </c>
      <c r="D707" s="61">
        <v>0.86199999999999999</v>
      </c>
      <c r="E707" s="40">
        <v>35</v>
      </c>
      <c r="F707" s="40">
        <v>29</v>
      </c>
      <c r="G707" s="61">
        <v>0.82899999999999996</v>
      </c>
      <c r="H707" s="58"/>
      <c r="I707" s="58"/>
      <c r="J707" s="58"/>
      <c r="K707" s="58"/>
      <c r="L707" s="41"/>
      <c r="M707" s="41"/>
      <c r="N707" s="41"/>
      <c r="O707" s="41"/>
    </row>
    <row r="708" spans="1:15" x14ac:dyDescent="0.2">
      <c r="A708" s="66" t="s">
        <v>4051</v>
      </c>
      <c r="B708" s="66">
        <v>29</v>
      </c>
      <c r="C708" s="66">
        <v>37</v>
      </c>
      <c r="D708" s="61">
        <v>1.276</v>
      </c>
      <c r="E708" s="40">
        <v>29</v>
      </c>
      <c r="F708" s="40">
        <v>37</v>
      </c>
      <c r="G708" s="61">
        <v>1.276</v>
      </c>
      <c r="H708" s="58"/>
      <c r="I708" s="58"/>
      <c r="J708" s="58"/>
      <c r="K708" s="58"/>
      <c r="L708" s="41"/>
      <c r="M708" s="41"/>
      <c r="N708" s="41"/>
      <c r="O708" s="41"/>
    </row>
    <row r="709" spans="1:15" x14ac:dyDescent="0.2">
      <c r="A709" s="66" t="s">
        <v>2008</v>
      </c>
      <c r="B709" s="66">
        <v>29</v>
      </c>
      <c r="C709" s="66">
        <v>11</v>
      </c>
      <c r="D709" s="61">
        <v>0.379</v>
      </c>
      <c r="E709" s="40">
        <v>31</v>
      </c>
      <c r="F709" s="40">
        <v>11</v>
      </c>
      <c r="G709" s="61">
        <v>0.35499999999999998</v>
      </c>
      <c r="H709" s="58"/>
      <c r="I709" s="58"/>
      <c r="J709" s="58"/>
      <c r="K709" s="58"/>
      <c r="L709" s="41"/>
      <c r="M709" s="41"/>
      <c r="N709" s="41"/>
      <c r="O709" s="41"/>
    </row>
    <row r="710" spans="1:15" x14ac:dyDescent="0.2">
      <c r="A710" s="66" t="s">
        <v>603</v>
      </c>
      <c r="B710" s="66">
        <v>29</v>
      </c>
      <c r="C710" s="66">
        <v>16</v>
      </c>
      <c r="D710" s="61">
        <v>0.55200000000000005</v>
      </c>
      <c r="E710" s="40">
        <v>31</v>
      </c>
      <c r="F710" s="40">
        <v>16</v>
      </c>
      <c r="G710" s="61">
        <v>0.51600000000000001</v>
      </c>
      <c r="H710" s="58"/>
      <c r="I710" s="58"/>
      <c r="J710" s="58"/>
      <c r="K710" s="58"/>
      <c r="L710" s="41"/>
      <c r="M710" s="41"/>
      <c r="N710" s="41"/>
      <c r="O710" s="41"/>
    </row>
    <row r="711" spans="1:15" x14ac:dyDescent="0.2">
      <c r="A711" s="66" t="s">
        <v>1294</v>
      </c>
      <c r="B711" s="66">
        <v>28</v>
      </c>
      <c r="C711" s="66">
        <v>13</v>
      </c>
      <c r="D711" s="61">
        <v>0.46400000000000002</v>
      </c>
      <c r="E711" s="40">
        <v>57</v>
      </c>
      <c r="F711" s="40">
        <v>14</v>
      </c>
      <c r="G711" s="61">
        <v>0.246</v>
      </c>
      <c r="H711" s="58"/>
      <c r="I711" s="58"/>
      <c r="J711" s="58"/>
      <c r="K711" s="58"/>
      <c r="L711" s="41"/>
      <c r="M711" s="41"/>
      <c r="N711" s="41"/>
      <c r="O711" s="41"/>
    </row>
    <row r="712" spans="1:15" x14ac:dyDescent="0.2">
      <c r="A712" s="66" t="s">
        <v>4052</v>
      </c>
      <c r="B712" s="66">
        <v>28</v>
      </c>
      <c r="C712" s="66">
        <v>90</v>
      </c>
      <c r="D712" s="61">
        <v>3.214</v>
      </c>
      <c r="E712" s="40">
        <v>28</v>
      </c>
      <c r="F712" s="40">
        <v>90</v>
      </c>
      <c r="G712" s="61">
        <v>3.214</v>
      </c>
      <c r="H712" s="58"/>
      <c r="I712" s="58"/>
      <c r="J712" s="58"/>
      <c r="K712" s="58"/>
      <c r="L712" s="41"/>
      <c r="M712" s="41"/>
      <c r="N712" s="41"/>
      <c r="O712" s="41"/>
    </row>
    <row r="713" spans="1:15" x14ac:dyDescent="0.2">
      <c r="A713" s="66" t="s">
        <v>559</v>
      </c>
      <c r="B713" s="66">
        <v>28</v>
      </c>
      <c r="C713" s="66">
        <v>7</v>
      </c>
      <c r="D713" s="61">
        <v>0.25</v>
      </c>
      <c r="E713" s="40">
        <v>30</v>
      </c>
      <c r="F713" s="40">
        <v>7</v>
      </c>
      <c r="G713" s="61">
        <v>0.23300000000000001</v>
      </c>
      <c r="H713" s="58"/>
      <c r="I713" s="58"/>
      <c r="J713" s="58"/>
      <c r="K713" s="58"/>
      <c r="L713" s="41"/>
      <c r="M713" s="41"/>
      <c r="N713" s="41"/>
      <c r="O713" s="41"/>
    </row>
    <row r="714" spans="1:15" x14ac:dyDescent="0.2">
      <c r="A714" s="66" t="s">
        <v>4053</v>
      </c>
      <c r="B714" s="66">
        <v>28</v>
      </c>
      <c r="C714" s="66">
        <v>10</v>
      </c>
      <c r="D714" s="61">
        <v>0.35699999999999998</v>
      </c>
      <c r="E714" s="40">
        <v>28</v>
      </c>
      <c r="F714" s="40">
        <v>10</v>
      </c>
      <c r="G714" s="61">
        <v>0.35699999999999998</v>
      </c>
      <c r="H714" s="58"/>
      <c r="I714" s="58"/>
      <c r="J714" s="58"/>
      <c r="K714" s="58"/>
      <c r="L714" s="41"/>
      <c r="M714" s="41"/>
      <c r="N714" s="41"/>
      <c r="O714" s="41"/>
    </row>
    <row r="715" spans="1:15" x14ac:dyDescent="0.2">
      <c r="A715" s="66" t="s">
        <v>817</v>
      </c>
      <c r="B715" s="66">
        <v>28</v>
      </c>
      <c r="C715" s="66">
        <v>7</v>
      </c>
      <c r="D715" s="61">
        <v>0.25</v>
      </c>
      <c r="E715" s="40">
        <v>28</v>
      </c>
      <c r="F715" s="40">
        <v>7</v>
      </c>
      <c r="G715" s="61">
        <v>0.25</v>
      </c>
      <c r="H715" s="58"/>
      <c r="I715" s="58"/>
      <c r="J715" s="58"/>
      <c r="K715" s="58"/>
      <c r="L715" s="41"/>
      <c r="M715" s="41"/>
      <c r="N715" s="41"/>
      <c r="O715" s="41"/>
    </row>
    <row r="716" spans="1:15" x14ac:dyDescent="0.2">
      <c r="A716" s="66" t="s">
        <v>2753</v>
      </c>
      <c r="B716" s="66">
        <v>28</v>
      </c>
      <c r="C716" s="66">
        <v>0</v>
      </c>
      <c r="D716" s="40" t="s">
        <v>3340</v>
      </c>
      <c r="E716" s="40">
        <v>28</v>
      </c>
      <c r="F716" s="40">
        <v>0</v>
      </c>
      <c r="G716" s="40" t="s">
        <v>3340</v>
      </c>
      <c r="H716" s="58"/>
      <c r="I716" s="58"/>
      <c r="J716" s="58"/>
      <c r="K716" s="58"/>
      <c r="L716" s="41"/>
      <c r="M716" s="41"/>
      <c r="N716" s="41"/>
      <c r="O716" s="41"/>
    </row>
    <row r="717" spans="1:15" x14ac:dyDescent="0.2">
      <c r="A717" s="66" t="s">
        <v>4054</v>
      </c>
      <c r="B717" s="66">
        <v>28</v>
      </c>
      <c r="C717" s="66">
        <v>13</v>
      </c>
      <c r="D717" s="61">
        <v>0.46400000000000002</v>
      </c>
      <c r="E717" s="40">
        <v>28</v>
      </c>
      <c r="F717" s="40">
        <v>13</v>
      </c>
      <c r="G717" s="61">
        <v>0.46400000000000002</v>
      </c>
      <c r="H717" s="58"/>
      <c r="I717" s="58"/>
      <c r="J717" s="58"/>
      <c r="K717" s="58"/>
      <c r="L717" s="41"/>
      <c r="M717" s="41"/>
      <c r="N717" s="41"/>
      <c r="O717" s="41"/>
    </row>
    <row r="718" spans="1:15" x14ac:dyDescent="0.2">
      <c r="A718" s="67" t="s">
        <v>596</v>
      </c>
      <c r="B718" s="66">
        <v>28</v>
      </c>
      <c r="C718" s="66">
        <v>13</v>
      </c>
      <c r="D718" s="61">
        <v>0.46400000000000002</v>
      </c>
      <c r="E718" s="40">
        <v>29</v>
      </c>
      <c r="F718" s="40">
        <v>14</v>
      </c>
      <c r="G718" s="61">
        <v>0.48299999999999998</v>
      </c>
      <c r="H718" s="58"/>
      <c r="I718" s="58"/>
      <c r="J718" s="58"/>
      <c r="K718" s="58"/>
      <c r="L718" s="41"/>
      <c r="M718" s="41"/>
      <c r="N718" s="41"/>
      <c r="O718" s="41"/>
    </row>
    <row r="719" spans="1:15" x14ac:dyDescent="0.2">
      <c r="A719" s="66" t="s">
        <v>2598</v>
      </c>
      <c r="B719" s="66">
        <v>28</v>
      </c>
      <c r="C719" s="66">
        <v>28</v>
      </c>
      <c r="D719" s="61">
        <v>1</v>
      </c>
      <c r="E719" s="40">
        <v>29</v>
      </c>
      <c r="F719" s="40">
        <v>33</v>
      </c>
      <c r="G719" s="61">
        <v>1.1379999999999999</v>
      </c>
      <c r="H719" s="58"/>
      <c r="I719" s="58"/>
      <c r="J719" s="58"/>
      <c r="K719" s="58"/>
      <c r="L719" s="41"/>
      <c r="M719" s="41"/>
      <c r="N719" s="41"/>
      <c r="O719" s="41"/>
    </row>
    <row r="720" spans="1:15" x14ac:dyDescent="0.2">
      <c r="A720" s="66" t="s">
        <v>1804</v>
      </c>
      <c r="B720" s="66">
        <v>28</v>
      </c>
      <c r="C720" s="66">
        <v>5</v>
      </c>
      <c r="D720" s="61">
        <v>0.17899999999999999</v>
      </c>
      <c r="E720" s="40">
        <v>65</v>
      </c>
      <c r="F720" s="40">
        <v>5</v>
      </c>
      <c r="G720" s="61">
        <v>7.6999999999999999E-2</v>
      </c>
      <c r="H720" s="58"/>
      <c r="I720" s="58"/>
      <c r="J720" s="58"/>
      <c r="K720" s="58"/>
      <c r="L720" s="41"/>
      <c r="M720" s="41"/>
      <c r="N720" s="41"/>
      <c r="O720" s="41"/>
    </row>
    <row r="721" spans="1:15" x14ac:dyDescent="0.2">
      <c r="A721" s="66" t="s">
        <v>4055</v>
      </c>
      <c r="B721" s="66">
        <v>28</v>
      </c>
      <c r="C721" s="66">
        <v>4</v>
      </c>
      <c r="D721" s="61">
        <v>0.14299999999999999</v>
      </c>
      <c r="E721" s="40">
        <v>28</v>
      </c>
      <c r="F721" s="40">
        <v>4</v>
      </c>
      <c r="G721" s="61">
        <v>0.14299999999999999</v>
      </c>
      <c r="H721" s="58"/>
      <c r="I721" s="58"/>
      <c r="J721" s="58"/>
      <c r="K721" s="58"/>
      <c r="L721" s="41"/>
      <c r="M721" s="41"/>
      <c r="N721" s="41"/>
      <c r="O721" s="41"/>
    </row>
    <row r="722" spans="1:15" x14ac:dyDescent="0.2">
      <c r="A722" s="66" t="s">
        <v>636</v>
      </c>
      <c r="B722" s="66">
        <v>28</v>
      </c>
      <c r="C722" s="66">
        <v>19</v>
      </c>
      <c r="D722" s="61">
        <v>0.67900000000000005</v>
      </c>
      <c r="E722" s="40">
        <v>28</v>
      </c>
      <c r="F722" s="40">
        <v>19</v>
      </c>
      <c r="G722" s="61">
        <v>0.67900000000000005</v>
      </c>
      <c r="H722" s="58"/>
      <c r="I722" s="58"/>
      <c r="J722" s="58"/>
      <c r="K722" s="58"/>
      <c r="L722" s="41"/>
      <c r="M722" s="41"/>
      <c r="N722" s="41"/>
      <c r="O722" s="41"/>
    </row>
    <row r="723" spans="1:15" x14ac:dyDescent="0.2">
      <c r="A723" s="66" t="s">
        <v>448</v>
      </c>
      <c r="B723" s="66">
        <v>28</v>
      </c>
      <c r="C723" s="66">
        <v>24</v>
      </c>
      <c r="D723" s="61">
        <v>0.85699999999999998</v>
      </c>
      <c r="E723" s="40">
        <v>43</v>
      </c>
      <c r="F723" s="40">
        <v>26</v>
      </c>
      <c r="G723" s="61">
        <v>0.60499999999999998</v>
      </c>
      <c r="H723" s="58"/>
      <c r="I723" s="58"/>
      <c r="J723" s="58"/>
      <c r="K723" s="58"/>
      <c r="L723" s="41"/>
      <c r="M723" s="41"/>
      <c r="N723" s="41"/>
      <c r="O723" s="41"/>
    </row>
    <row r="724" spans="1:15" x14ac:dyDescent="0.2">
      <c r="A724" s="66" t="s">
        <v>774</v>
      </c>
      <c r="B724" s="66">
        <v>28</v>
      </c>
      <c r="C724" s="66">
        <v>14</v>
      </c>
      <c r="D724" s="61">
        <v>0.5</v>
      </c>
      <c r="E724" s="40">
        <v>31</v>
      </c>
      <c r="F724" s="40">
        <v>14</v>
      </c>
      <c r="G724" s="61">
        <v>0.45200000000000001</v>
      </c>
      <c r="H724" s="58"/>
      <c r="I724" s="58"/>
      <c r="J724" s="58"/>
      <c r="K724" s="58"/>
      <c r="L724" s="41"/>
      <c r="M724" s="41"/>
      <c r="N724" s="41"/>
      <c r="O724" s="41"/>
    </row>
    <row r="725" spans="1:15" x14ac:dyDescent="0.2">
      <c r="A725" s="66" t="s">
        <v>1774</v>
      </c>
      <c r="B725" s="66">
        <v>28</v>
      </c>
      <c r="C725" s="66">
        <v>0</v>
      </c>
      <c r="D725" s="40" t="s">
        <v>3340</v>
      </c>
      <c r="E725" s="40">
        <v>154</v>
      </c>
      <c r="F725" s="40">
        <v>2</v>
      </c>
      <c r="G725" s="61">
        <v>1.2999999999999999E-2</v>
      </c>
      <c r="H725" s="58"/>
      <c r="I725" s="58"/>
      <c r="J725" s="58"/>
      <c r="K725" s="58"/>
      <c r="L725" s="41"/>
      <c r="M725" s="41"/>
      <c r="N725" s="41"/>
      <c r="O725" s="41"/>
    </row>
    <row r="726" spans="1:15" x14ac:dyDescent="0.2">
      <c r="A726" s="66" t="s">
        <v>1168</v>
      </c>
      <c r="B726" s="66">
        <v>28</v>
      </c>
      <c r="C726" s="66">
        <v>6</v>
      </c>
      <c r="D726" s="61">
        <v>0.214</v>
      </c>
      <c r="E726" s="40">
        <v>29</v>
      </c>
      <c r="F726" s="40">
        <v>6</v>
      </c>
      <c r="G726" s="61">
        <v>0.20699999999999999</v>
      </c>
      <c r="H726" s="58"/>
      <c r="I726" s="58"/>
      <c r="J726" s="58"/>
      <c r="K726" s="58"/>
      <c r="L726" s="41"/>
      <c r="M726" s="41"/>
      <c r="N726" s="41"/>
      <c r="O726" s="41"/>
    </row>
    <row r="727" spans="1:15" x14ac:dyDescent="0.2">
      <c r="A727" s="66" t="s">
        <v>3244</v>
      </c>
      <c r="B727" s="66">
        <v>28</v>
      </c>
      <c r="C727" s="66">
        <v>3</v>
      </c>
      <c r="D727" s="61">
        <v>0.107</v>
      </c>
      <c r="E727" s="40">
        <v>42</v>
      </c>
      <c r="F727" s="40">
        <v>3</v>
      </c>
      <c r="G727" s="61">
        <v>7.0999999999999994E-2</v>
      </c>
      <c r="H727" s="58"/>
      <c r="I727" s="58"/>
      <c r="J727" s="58"/>
      <c r="K727" s="58"/>
      <c r="L727" s="41"/>
      <c r="M727" s="41"/>
      <c r="N727" s="41"/>
      <c r="O727" s="41"/>
    </row>
    <row r="728" spans="1:15" ht="25.5" x14ac:dyDescent="0.2">
      <c r="A728" s="66" t="s">
        <v>4056</v>
      </c>
      <c r="B728" s="66">
        <v>28</v>
      </c>
      <c r="C728" s="66">
        <v>21</v>
      </c>
      <c r="D728" s="61">
        <v>0.75</v>
      </c>
      <c r="E728" s="40">
        <v>28</v>
      </c>
      <c r="F728" s="40">
        <v>21</v>
      </c>
      <c r="G728" s="61">
        <v>0.75</v>
      </c>
      <c r="H728" s="58"/>
      <c r="I728" s="58"/>
      <c r="J728" s="58"/>
      <c r="K728" s="58"/>
      <c r="L728" s="41"/>
      <c r="M728" s="41"/>
      <c r="N728" s="41"/>
      <c r="O728" s="41"/>
    </row>
    <row r="729" spans="1:15" x14ac:dyDescent="0.2">
      <c r="A729" s="66" t="s">
        <v>1664</v>
      </c>
      <c r="B729" s="66">
        <v>28</v>
      </c>
      <c r="C729" s="66">
        <v>23</v>
      </c>
      <c r="D729" s="61">
        <v>0.82099999999999995</v>
      </c>
      <c r="E729" s="40">
        <v>35</v>
      </c>
      <c r="F729" s="40">
        <v>28</v>
      </c>
      <c r="G729" s="61">
        <v>0.8</v>
      </c>
      <c r="H729" s="58"/>
      <c r="I729" s="58"/>
      <c r="J729" s="58"/>
      <c r="K729" s="58"/>
      <c r="L729" s="41"/>
      <c r="M729" s="41"/>
      <c r="N729" s="41"/>
      <c r="O729" s="41"/>
    </row>
    <row r="730" spans="1:15" x14ac:dyDescent="0.2">
      <c r="A730" s="66" t="s">
        <v>870</v>
      </c>
      <c r="B730" s="66">
        <v>28</v>
      </c>
      <c r="C730" s="66">
        <v>21</v>
      </c>
      <c r="D730" s="61">
        <v>0.75</v>
      </c>
      <c r="E730" s="40">
        <v>32</v>
      </c>
      <c r="F730" s="40">
        <v>31</v>
      </c>
      <c r="G730" s="61">
        <v>0.96899999999999997</v>
      </c>
      <c r="H730" s="58"/>
      <c r="I730" s="58"/>
      <c r="J730" s="58"/>
      <c r="K730" s="58"/>
      <c r="L730" s="41"/>
      <c r="M730" s="41"/>
      <c r="N730" s="41"/>
      <c r="O730" s="41"/>
    </row>
    <row r="731" spans="1:15" x14ac:dyDescent="0.2">
      <c r="A731" s="66" t="s">
        <v>503</v>
      </c>
      <c r="B731" s="66">
        <v>28</v>
      </c>
      <c r="C731" s="66">
        <v>9</v>
      </c>
      <c r="D731" s="61">
        <v>0.32100000000000001</v>
      </c>
      <c r="E731" s="40">
        <v>51</v>
      </c>
      <c r="F731" s="40">
        <v>10</v>
      </c>
      <c r="G731" s="61">
        <v>0.19600000000000001</v>
      </c>
      <c r="H731" s="58"/>
      <c r="I731" s="58"/>
      <c r="J731" s="58"/>
      <c r="K731" s="58"/>
      <c r="L731" s="41"/>
      <c r="M731" s="41"/>
      <c r="N731" s="41"/>
      <c r="O731" s="41"/>
    </row>
    <row r="732" spans="1:15" x14ac:dyDescent="0.2">
      <c r="A732" s="66" t="s">
        <v>930</v>
      </c>
      <c r="B732" s="66">
        <v>28</v>
      </c>
      <c r="C732" s="66">
        <v>10</v>
      </c>
      <c r="D732" s="61">
        <v>0.35699999999999998</v>
      </c>
      <c r="E732" s="40">
        <v>245</v>
      </c>
      <c r="F732" s="40">
        <v>38</v>
      </c>
      <c r="G732" s="61">
        <v>0.155</v>
      </c>
      <c r="H732" s="58"/>
      <c r="I732" s="58"/>
      <c r="J732" s="58"/>
      <c r="K732" s="58"/>
      <c r="L732" s="41"/>
      <c r="M732" s="41"/>
      <c r="N732" s="41"/>
      <c r="O732" s="41"/>
    </row>
    <row r="733" spans="1:15" x14ac:dyDescent="0.2">
      <c r="A733" s="66" t="s">
        <v>4057</v>
      </c>
      <c r="B733" s="66">
        <v>28</v>
      </c>
      <c r="C733" s="66">
        <v>2</v>
      </c>
      <c r="D733" s="61">
        <v>7.0999999999999994E-2</v>
      </c>
      <c r="E733" s="40">
        <v>41</v>
      </c>
      <c r="F733" s="40">
        <v>2</v>
      </c>
      <c r="G733" s="61">
        <v>4.9000000000000002E-2</v>
      </c>
      <c r="H733" s="58"/>
      <c r="I733" s="58"/>
      <c r="J733" s="58"/>
      <c r="K733" s="58"/>
      <c r="L733" s="41"/>
      <c r="M733" s="41"/>
      <c r="N733" s="41"/>
      <c r="O733" s="41"/>
    </row>
    <row r="734" spans="1:15" x14ac:dyDescent="0.2">
      <c r="A734" s="66" t="s">
        <v>1238</v>
      </c>
      <c r="B734" s="66">
        <v>28</v>
      </c>
      <c r="C734" s="66">
        <v>13</v>
      </c>
      <c r="D734" s="61">
        <v>0.46400000000000002</v>
      </c>
      <c r="E734" s="40">
        <v>28</v>
      </c>
      <c r="F734" s="40">
        <v>13</v>
      </c>
      <c r="G734" s="61">
        <v>0.46400000000000002</v>
      </c>
      <c r="H734" s="58"/>
      <c r="I734" s="58"/>
      <c r="J734" s="58"/>
      <c r="K734" s="58"/>
      <c r="L734" s="41"/>
      <c r="M734" s="41"/>
      <c r="N734" s="41"/>
      <c r="O734" s="41"/>
    </row>
    <row r="735" spans="1:15" x14ac:dyDescent="0.2">
      <c r="A735" s="66" t="s">
        <v>4058</v>
      </c>
      <c r="B735" s="66">
        <v>28</v>
      </c>
      <c r="C735" s="66">
        <v>22</v>
      </c>
      <c r="D735" s="61">
        <v>0.78600000000000003</v>
      </c>
      <c r="E735" s="40">
        <v>28</v>
      </c>
      <c r="F735" s="40">
        <v>22</v>
      </c>
      <c r="G735" s="61">
        <v>0.78600000000000003</v>
      </c>
      <c r="H735" s="58"/>
      <c r="I735" s="58"/>
      <c r="J735" s="58"/>
      <c r="K735" s="58"/>
      <c r="L735" s="41"/>
      <c r="M735" s="41"/>
      <c r="N735" s="41"/>
      <c r="O735" s="41"/>
    </row>
    <row r="736" spans="1:15" x14ac:dyDescent="0.2">
      <c r="A736" s="66" t="s">
        <v>3639</v>
      </c>
      <c r="B736" s="66">
        <v>28</v>
      </c>
      <c r="C736" s="66">
        <v>0</v>
      </c>
      <c r="D736" s="40" t="s">
        <v>3340</v>
      </c>
      <c r="E736" s="40">
        <v>28</v>
      </c>
      <c r="F736" s="40">
        <v>0</v>
      </c>
      <c r="G736" s="40" t="s">
        <v>3340</v>
      </c>
      <c r="H736" s="58"/>
      <c r="I736" s="58"/>
      <c r="J736" s="58"/>
      <c r="K736" s="58"/>
      <c r="L736" s="41"/>
      <c r="M736" s="41"/>
      <c r="N736" s="41"/>
      <c r="O736" s="41"/>
    </row>
    <row r="737" spans="1:15" x14ac:dyDescent="0.2">
      <c r="A737" s="66" t="s">
        <v>453</v>
      </c>
      <c r="B737" s="66">
        <v>28</v>
      </c>
      <c r="C737" s="66">
        <v>22</v>
      </c>
      <c r="D737" s="61">
        <v>0.78600000000000003</v>
      </c>
      <c r="E737" s="40">
        <v>28</v>
      </c>
      <c r="F737" s="40">
        <v>22</v>
      </c>
      <c r="G737" s="61">
        <v>0.78600000000000003</v>
      </c>
      <c r="H737" s="58"/>
      <c r="I737" s="58"/>
      <c r="J737" s="58"/>
      <c r="K737" s="58"/>
      <c r="L737" s="41"/>
      <c r="M737" s="41"/>
      <c r="N737" s="41"/>
      <c r="O737" s="41"/>
    </row>
    <row r="738" spans="1:15" x14ac:dyDescent="0.2">
      <c r="A738" s="66" t="s">
        <v>1501</v>
      </c>
      <c r="B738" s="66">
        <v>28</v>
      </c>
      <c r="C738" s="66">
        <v>21</v>
      </c>
      <c r="D738" s="61">
        <v>0.75</v>
      </c>
      <c r="E738" s="40">
        <v>30</v>
      </c>
      <c r="F738" s="40">
        <v>23</v>
      </c>
      <c r="G738" s="61">
        <v>0.76700000000000002</v>
      </c>
      <c r="H738" s="58"/>
      <c r="I738" s="58"/>
      <c r="J738" s="58"/>
      <c r="K738" s="58"/>
      <c r="L738" s="41"/>
      <c r="M738" s="41"/>
      <c r="N738" s="41"/>
      <c r="O738" s="41"/>
    </row>
    <row r="739" spans="1:15" x14ac:dyDescent="0.2">
      <c r="A739" s="66" t="s">
        <v>512</v>
      </c>
      <c r="B739" s="66">
        <v>28</v>
      </c>
      <c r="C739" s="66">
        <v>19</v>
      </c>
      <c r="D739" s="61">
        <v>0.67900000000000005</v>
      </c>
      <c r="E739" s="40">
        <v>63</v>
      </c>
      <c r="F739" s="40">
        <v>20</v>
      </c>
      <c r="G739" s="61">
        <v>0.317</v>
      </c>
      <c r="H739" s="58"/>
      <c r="I739" s="58"/>
      <c r="J739" s="58"/>
      <c r="K739" s="58"/>
      <c r="L739" s="41"/>
      <c r="M739" s="41"/>
      <c r="N739" s="41"/>
      <c r="O739" s="41"/>
    </row>
    <row r="740" spans="1:15" x14ac:dyDescent="0.2">
      <c r="A740" s="66" t="s">
        <v>4059</v>
      </c>
      <c r="B740" s="66">
        <v>27</v>
      </c>
      <c r="C740" s="66">
        <v>13</v>
      </c>
      <c r="D740" s="61">
        <v>0.48099999999999998</v>
      </c>
      <c r="E740" s="40">
        <v>50</v>
      </c>
      <c r="F740" s="40">
        <v>31</v>
      </c>
      <c r="G740" s="61">
        <v>0.62</v>
      </c>
      <c r="H740" s="58"/>
      <c r="I740" s="58"/>
      <c r="J740" s="58"/>
      <c r="K740" s="58"/>
      <c r="L740" s="41"/>
      <c r="M740" s="41"/>
      <c r="N740" s="41"/>
      <c r="O740" s="41"/>
    </row>
    <row r="741" spans="1:15" x14ac:dyDescent="0.2">
      <c r="A741" s="66" t="s">
        <v>757</v>
      </c>
      <c r="B741" s="66">
        <v>27</v>
      </c>
      <c r="C741" s="66">
        <v>14</v>
      </c>
      <c r="D741" s="61">
        <v>0.51900000000000002</v>
      </c>
      <c r="E741" s="40">
        <v>648</v>
      </c>
      <c r="F741" s="40">
        <v>14</v>
      </c>
      <c r="G741" s="61">
        <v>2.1999999999999999E-2</v>
      </c>
      <c r="H741" s="58"/>
      <c r="I741" s="58"/>
      <c r="J741" s="58"/>
      <c r="K741" s="58"/>
      <c r="L741" s="41"/>
      <c r="M741" s="41"/>
      <c r="N741" s="41"/>
      <c r="O741" s="41"/>
    </row>
    <row r="742" spans="1:15" x14ac:dyDescent="0.2">
      <c r="A742" s="66" t="s">
        <v>1903</v>
      </c>
      <c r="B742" s="66">
        <v>27</v>
      </c>
      <c r="C742" s="66">
        <v>46</v>
      </c>
      <c r="D742" s="61">
        <v>1.704</v>
      </c>
      <c r="E742" s="40">
        <v>27</v>
      </c>
      <c r="F742" s="40">
        <v>46</v>
      </c>
      <c r="G742" s="61">
        <v>1.704</v>
      </c>
      <c r="H742" s="58"/>
      <c r="I742" s="58"/>
      <c r="J742" s="58"/>
      <c r="K742" s="58"/>
      <c r="L742" s="41"/>
      <c r="M742" s="41"/>
      <c r="N742" s="41"/>
      <c r="O742" s="41"/>
    </row>
    <row r="743" spans="1:15" x14ac:dyDescent="0.2">
      <c r="A743" s="66" t="s">
        <v>3247</v>
      </c>
      <c r="B743" s="66">
        <v>27</v>
      </c>
      <c r="C743" s="66">
        <v>29</v>
      </c>
      <c r="D743" s="61">
        <v>1.0740000000000001</v>
      </c>
      <c r="E743" s="40">
        <v>35</v>
      </c>
      <c r="F743" s="40">
        <v>29</v>
      </c>
      <c r="G743" s="61">
        <v>0.82899999999999996</v>
      </c>
      <c r="H743" s="58"/>
      <c r="I743" s="58"/>
      <c r="J743" s="58"/>
      <c r="K743" s="58"/>
      <c r="L743" s="41"/>
      <c r="M743" s="41"/>
      <c r="N743" s="41"/>
      <c r="O743" s="41"/>
    </row>
    <row r="744" spans="1:15" x14ac:dyDescent="0.2">
      <c r="A744" s="66" t="s">
        <v>1408</v>
      </c>
      <c r="B744" s="66">
        <v>27</v>
      </c>
      <c r="C744" s="66">
        <v>4</v>
      </c>
      <c r="D744" s="61">
        <v>0.14799999999999999</v>
      </c>
      <c r="E744" s="40">
        <v>45</v>
      </c>
      <c r="F744" s="40">
        <v>7</v>
      </c>
      <c r="G744" s="61">
        <v>0.156</v>
      </c>
      <c r="H744" s="58"/>
      <c r="I744" s="58"/>
      <c r="J744" s="58"/>
      <c r="K744" s="58"/>
      <c r="L744" s="41"/>
      <c r="M744" s="41"/>
      <c r="N744" s="41"/>
      <c r="O744" s="41"/>
    </row>
    <row r="745" spans="1:15" x14ac:dyDescent="0.2">
      <c r="A745" s="66" t="s">
        <v>309</v>
      </c>
      <c r="B745" s="66">
        <v>27</v>
      </c>
      <c r="C745" s="66">
        <v>9</v>
      </c>
      <c r="D745" s="61">
        <v>0.33300000000000002</v>
      </c>
      <c r="E745" s="40">
        <v>49</v>
      </c>
      <c r="F745" s="40">
        <v>9</v>
      </c>
      <c r="G745" s="61">
        <v>0.184</v>
      </c>
      <c r="H745" s="58"/>
      <c r="I745" s="58"/>
      <c r="J745" s="58"/>
      <c r="K745" s="58"/>
      <c r="L745" s="41"/>
      <c r="M745" s="41"/>
      <c r="N745" s="41"/>
      <c r="O745" s="41"/>
    </row>
    <row r="746" spans="1:15" x14ac:dyDescent="0.2">
      <c r="A746" s="66" t="s">
        <v>3367</v>
      </c>
      <c r="B746" s="66">
        <v>27</v>
      </c>
      <c r="C746" s="66">
        <v>11</v>
      </c>
      <c r="D746" s="61">
        <v>0.40699999999999997</v>
      </c>
      <c r="E746" s="40">
        <v>27</v>
      </c>
      <c r="F746" s="40">
        <v>11</v>
      </c>
      <c r="G746" s="61">
        <v>0.40699999999999997</v>
      </c>
      <c r="H746" s="58"/>
      <c r="I746" s="58"/>
      <c r="J746" s="58"/>
      <c r="K746" s="58"/>
      <c r="L746" s="41"/>
      <c r="M746" s="41"/>
      <c r="N746" s="41"/>
      <c r="O746" s="41"/>
    </row>
    <row r="747" spans="1:15" x14ac:dyDescent="0.2">
      <c r="A747" s="66" t="s">
        <v>3011</v>
      </c>
      <c r="B747" s="66">
        <v>27</v>
      </c>
      <c r="C747" s="66">
        <v>22</v>
      </c>
      <c r="D747" s="61">
        <v>0.81499999999999995</v>
      </c>
      <c r="E747" s="40">
        <v>28</v>
      </c>
      <c r="F747" s="40">
        <v>22</v>
      </c>
      <c r="G747" s="61">
        <v>0.78600000000000003</v>
      </c>
      <c r="H747" s="58"/>
      <c r="I747" s="58"/>
      <c r="J747" s="58"/>
      <c r="K747" s="58"/>
      <c r="L747" s="41"/>
      <c r="M747" s="41"/>
      <c r="N747" s="41"/>
      <c r="O747" s="41"/>
    </row>
    <row r="748" spans="1:15" x14ac:dyDescent="0.2">
      <c r="A748" s="66" t="s">
        <v>3357</v>
      </c>
      <c r="B748" s="66">
        <v>27</v>
      </c>
      <c r="C748" s="66">
        <v>0</v>
      </c>
      <c r="D748" s="40" t="s">
        <v>3340</v>
      </c>
      <c r="E748" s="40">
        <v>27</v>
      </c>
      <c r="F748" s="40">
        <v>0</v>
      </c>
      <c r="G748" s="40" t="s">
        <v>3340</v>
      </c>
      <c r="H748" s="58"/>
      <c r="I748" s="58"/>
      <c r="J748" s="58"/>
      <c r="K748" s="58"/>
      <c r="L748" s="41"/>
      <c r="M748" s="41"/>
      <c r="N748" s="41"/>
      <c r="O748" s="41"/>
    </row>
    <row r="749" spans="1:15" x14ac:dyDescent="0.2">
      <c r="A749" s="66" t="s">
        <v>611</v>
      </c>
      <c r="B749" s="66">
        <v>27</v>
      </c>
      <c r="C749" s="66">
        <v>33</v>
      </c>
      <c r="D749" s="61">
        <v>1.222</v>
      </c>
      <c r="E749" s="40">
        <v>29</v>
      </c>
      <c r="F749" s="40">
        <v>33</v>
      </c>
      <c r="G749" s="61">
        <v>1.1379999999999999</v>
      </c>
      <c r="H749" s="58"/>
      <c r="I749" s="58"/>
      <c r="J749" s="58"/>
      <c r="K749" s="58"/>
      <c r="L749" s="41"/>
      <c r="M749" s="41"/>
      <c r="N749" s="41"/>
      <c r="O749" s="41"/>
    </row>
    <row r="750" spans="1:15" x14ac:dyDescent="0.2">
      <c r="A750" s="66" t="s">
        <v>555</v>
      </c>
      <c r="B750" s="66">
        <v>27</v>
      </c>
      <c r="C750" s="66">
        <v>27</v>
      </c>
      <c r="D750" s="61">
        <v>1</v>
      </c>
      <c r="E750" s="40">
        <v>198</v>
      </c>
      <c r="F750" s="40">
        <v>40</v>
      </c>
      <c r="G750" s="61">
        <v>0.20200000000000001</v>
      </c>
      <c r="H750" s="58"/>
      <c r="I750" s="58"/>
      <c r="J750" s="58"/>
      <c r="K750" s="58"/>
      <c r="L750" s="41"/>
      <c r="M750" s="41"/>
      <c r="N750" s="41"/>
      <c r="O750" s="41"/>
    </row>
    <row r="751" spans="1:15" x14ac:dyDescent="0.2">
      <c r="A751" s="66" t="s">
        <v>775</v>
      </c>
      <c r="B751" s="66">
        <v>27</v>
      </c>
      <c r="C751" s="66">
        <v>13</v>
      </c>
      <c r="D751" s="61">
        <v>0.48099999999999998</v>
      </c>
      <c r="E751" s="40">
        <v>200</v>
      </c>
      <c r="F751" s="40">
        <v>13</v>
      </c>
      <c r="G751" s="61">
        <v>6.5000000000000002E-2</v>
      </c>
      <c r="H751" s="58"/>
      <c r="I751" s="58"/>
      <c r="J751" s="58"/>
      <c r="K751" s="58"/>
      <c r="L751" s="41"/>
      <c r="M751" s="41"/>
      <c r="N751" s="41"/>
      <c r="O751" s="41"/>
    </row>
    <row r="752" spans="1:15" ht="25.5" x14ac:dyDescent="0.2">
      <c r="A752" s="66" t="s">
        <v>4060</v>
      </c>
      <c r="B752" s="66">
        <v>27</v>
      </c>
      <c r="C752" s="66">
        <v>6</v>
      </c>
      <c r="D752" s="61">
        <v>0.222</v>
      </c>
      <c r="E752" s="40">
        <v>27</v>
      </c>
      <c r="F752" s="40">
        <v>6</v>
      </c>
      <c r="G752" s="61">
        <v>0.222</v>
      </c>
      <c r="H752" s="58"/>
      <c r="I752" s="58"/>
      <c r="J752" s="58"/>
      <c r="K752" s="58"/>
      <c r="L752" s="41"/>
      <c r="M752" s="41"/>
      <c r="N752" s="41"/>
      <c r="O752" s="41"/>
    </row>
    <row r="753" spans="1:15" x14ac:dyDescent="0.2">
      <c r="A753" s="66" t="s">
        <v>622</v>
      </c>
      <c r="B753" s="66">
        <v>27</v>
      </c>
      <c r="C753" s="66">
        <v>14</v>
      </c>
      <c r="D753" s="61">
        <v>0.51900000000000002</v>
      </c>
      <c r="E753" s="40">
        <v>29</v>
      </c>
      <c r="F753" s="40">
        <v>14</v>
      </c>
      <c r="G753" s="61">
        <v>0.48299999999999998</v>
      </c>
      <c r="H753" s="58"/>
      <c r="I753" s="58"/>
      <c r="J753" s="58"/>
      <c r="K753" s="58"/>
      <c r="L753" s="41"/>
      <c r="M753" s="41"/>
      <c r="N753" s="41"/>
      <c r="O753" s="41"/>
    </row>
    <row r="754" spans="1:15" x14ac:dyDescent="0.2">
      <c r="A754" s="66" t="s">
        <v>798</v>
      </c>
      <c r="B754" s="66">
        <v>27</v>
      </c>
      <c r="C754" s="66">
        <v>4</v>
      </c>
      <c r="D754" s="61">
        <v>0.14799999999999999</v>
      </c>
      <c r="E754" s="40">
        <v>29</v>
      </c>
      <c r="F754" s="40">
        <v>4</v>
      </c>
      <c r="G754" s="61">
        <v>0.13800000000000001</v>
      </c>
      <c r="H754" s="58"/>
      <c r="I754" s="58"/>
      <c r="J754" s="58"/>
      <c r="K754" s="58"/>
      <c r="L754" s="41"/>
      <c r="M754" s="41"/>
      <c r="N754" s="41"/>
      <c r="O754" s="41"/>
    </row>
    <row r="755" spans="1:15" x14ac:dyDescent="0.2">
      <c r="A755" s="66" t="s">
        <v>863</v>
      </c>
      <c r="B755" s="66">
        <v>27</v>
      </c>
      <c r="C755" s="66">
        <v>34</v>
      </c>
      <c r="D755" s="61">
        <v>1.2589999999999999</v>
      </c>
      <c r="E755" s="40">
        <v>36</v>
      </c>
      <c r="F755" s="40">
        <v>35</v>
      </c>
      <c r="G755" s="61">
        <v>0.97199999999999998</v>
      </c>
      <c r="H755" s="58"/>
      <c r="I755" s="58"/>
      <c r="J755" s="58"/>
      <c r="K755" s="58"/>
      <c r="L755" s="41"/>
      <c r="M755" s="41"/>
      <c r="N755" s="41"/>
      <c r="O755" s="41"/>
    </row>
    <row r="756" spans="1:15" x14ac:dyDescent="0.2">
      <c r="A756" s="66" t="s">
        <v>4061</v>
      </c>
      <c r="B756" s="66">
        <v>27</v>
      </c>
      <c r="C756" s="66">
        <v>8</v>
      </c>
      <c r="D756" s="61">
        <v>0.29599999999999999</v>
      </c>
      <c r="E756" s="40">
        <v>27</v>
      </c>
      <c r="F756" s="40">
        <v>8</v>
      </c>
      <c r="G756" s="61">
        <v>0.29599999999999999</v>
      </c>
      <c r="H756" s="58"/>
      <c r="I756" s="58"/>
      <c r="J756" s="58"/>
      <c r="K756" s="58"/>
      <c r="L756" s="41"/>
      <c r="M756" s="41"/>
      <c r="N756" s="41"/>
      <c r="O756" s="41"/>
    </row>
    <row r="757" spans="1:15" x14ac:dyDescent="0.2">
      <c r="A757" s="66" t="s">
        <v>1096</v>
      </c>
      <c r="B757" s="66">
        <v>27</v>
      </c>
      <c r="C757" s="66">
        <v>4</v>
      </c>
      <c r="D757" s="61">
        <v>0.14799999999999999</v>
      </c>
      <c r="E757" s="40">
        <v>52</v>
      </c>
      <c r="F757" s="40">
        <v>4</v>
      </c>
      <c r="G757" s="61">
        <v>7.6999999999999999E-2</v>
      </c>
      <c r="H757" s="58"/>
      <c r="I757" s="58"/>
      <c r="J757" s="58"/>
      <c r="K757" s="58"/>
      <c r="L757" s="41"/>
      <c r="M757" s="41"/>
      <c r="N757" s="41"/>
      <c r="O757" s="41"/>
    </row>
    <row r="758" spans="1:15" x14ac:dyDescent="0.2">
      <c r="A758" s="66" t="s">
        <v>4062</v>
      </c>
      <c r="B758" s="66">
        <v>27</v>
      </c>
      <c r="C758" s="66">
        <v>6</v>
      </c>
      <c r="D758" s="61">
        <v>0.222</v>
      </c>
      <c r="E758" s="40">
        <v>27</v>
      </c>
      <c r="F758" s="40">
        <v>6</v>
      </c>
      <c r="G758" s="61">
        <v>0.222</v>
      </c>
      <c r="H758" s="58"/>
      <c r="I758" s="58"/>
      <c r="J758" s="58"/>
      <c r="K758" s="58"/>
      <c r="L758" s="41"/>
      <c r="M758" s="41"/>
      <c r="N758" s="41"/>
      <c r="O758" s="41"/>
    </row>
    <row r="759" spans="1:15" x14ac:dyDescent="0.2">
      <c r="A759" s="66" t="s">
        <v>3494</v>
      </c>
      <c r="B759" s="66">
        <v>27</v>
      </c>
      <c r="C759" s="66">
        <v>34</v>
      </c>
      <c r="D759" s="61">
        <v>1.2589999999999999</v>
      </c>
      <c r="E759" s="40">
        <v>27</v>
      </c>
      <c r="F759" s="40">
        <v>34</v>
      </c>
      <c r="G759" s="61">
        <v>1.2589999999999999</v>
      </c>
      <c r="H759" s="58"/>
      <c r="I759" s="58"/>
      <c r="J759" s="58"/>
      <c r="K759" s="58"/>
      <c r="L759" s="41"/>
      <c r="M759" s="41"/>
      <c r="N759" s="41"/>
      <c r="O759" s="41"/>
    </row>
    <row r="760" spans="1:15" x14ac:dyDescent="0.2">
      <c r="A760" s="66" t="s">
        <v>504</v>
      </c>
      <c r="B760" s="66">
        <v>27</v>
      </c>
      <c r="C760" s="66">
        <v>13</v>
      </c>
      <c r="D760" s="61">
        <v>0.48099999999999998</v>
      </c>
      <c r="E760" s="40">
        <v>92</v>
      </c>
      <c r="F760" s="40">
        <v>13</v>
      </c>
      <c r="G760" s="61">
        <v>0.14099999999999999</v>
      </c>
      <c r="H760" s="58"/>
      <c r="I760" s="58"/>
      <c r="J760" s="58"/>
      <c r="K760" s="58"/>
      <c r="L760" s="41"/>
      <c r="M760" s="41"/>
      <c r="N760" s="41"/>
      <c r="O760" s="41"/>
    </row>
    <row r="761" spans="1:15" x14ac:dyDescent="0.2">
      <c r="A761" s="66" t="s">
        <v>3829</v>
      </c>
      <c r="B761" s="66">
        <v>27</v>
      </c>
      <c r="C761" s="66">
        <v>7</v>
      </c>
      <c r="D761" s="61">
        <v>0.25900000000000001</v>
      </c>
      <c r="E761" s="40">
        <v>39</v>
      </c>
      <c r="F761" s="40">
        <v>7</v>
      </c>
      <c r="G761" s="61">
        <v>0.17899999999999999</v>
      </c>
      <c r="H761" s="58"/>
      <c r="I761" s="58"/>
      <c r="J761" s="58"/>
      <c r="K761" s="58"/>
      <c r="L761" s="41"/>
      <c r="M761" s="41"/>
      <c r="N761" s="41"/>
      <c r="O761" s="41"/>
    </row>
    <row r="762" spans="1:15" x14ac:dyDescent="0.2">
      <c r="A762" s="66" t="s">
        <v>1627</v>
      </c>
      <c r="B762" s="66">
        <v>27</v>
      </c>
      <c r="C762" s="66">
        <v>22</v>
      </c>
      <c r="D762" s="61">
        <v>0.81499999999999995</v>
      </c>
      <c r="E762" s="40">
        <v>29</v>
      </c>
      <c r="F762" s="40">
        <v>22</v>
      </c>
      <c r="G762" s="61">
        <v>0.75900000000000001</v>
      </c>
      <c r="H762" s="58"/>
      <c r="I762" s="58"/>
      <c r="J762" s="58"/>
      <c r="K762" s="58"/>
      <c r="L762" s="41"/>
      <c r="M762" s="41"/>
      <c r="N762" s="41"/>
      <c r="O762" s="41"/>
    </row>
    <row r="763" spans="1:15" x14ac:dyDescent="0.2">
      <c r="A763" s="66" t="s">
        <v>4063</v>
      </c>
      <c r="B763" s="66">
        <v>27</v>
      </c>
      <c r="C763" s="66">
        <v>2</v>
      </c>
      <c r="D763" s="61">
        <v>7.3999999999999996E-2</v>
      </c>
      <c r="E763" s="40">
        <v>27</v>
      </c>
      <c r="F763" s="40">
        <v>2</v>
      </c>
      <c r="G763" s="61">
        <v>7.3999999999999996E-2</v>
      </c>
      <c r="H763" s="58"/>
      <c r="I763" s="58"/>
      <c r="J763" s="58"/>
      <c r="K763" s="58"/>
      <c r="L763" s="41"/>
      <c r="M763" s="41"/>
      <c r="N763" s="41"/>
      <c r="O763" s="41"/>
    </row>
    <row r="764" spans="1:15" x14ac:dyDescent="0.2">
      <c r="A764" s="66" t="s">
        <v>417</v>
      </c>
      <c r="B764" s="66">
        <v>27</v>
      </c>
      <c r="C764" s="66">
        <v>17</v>
      </c>
      <c r="D764" s="61">
        <v>0.63</v>
      </c>
      <c r="E764" s="40">
        <v>27</v>
      </c>
      <c r="F764" s="40">
        <v>17</v>
      </c>
      <c r="G764" s="61">
        <v>0.63</v>
      </c>
      <c r="H764" s="58"/>
      <c r="I764" s="58"/>
      <c r="J764" s="58"/>
      <c r="K764" s="58"/>
      <c r="L764" s="41"/>
      <c r="M764" s="41"/>
      <c r="N764" s="41"/>
      <c r="O764" s="41"/>
    </row>
    <row r="765" spans="1:15" x14ac:dyDescent="0.2">
      <c r="A765" s="66" t="s">
        <v>1017</v>
      </c>
      <c r="B765" s="66">
        <v>27</v>
      </c>
      <c r="C765" s="66">
        <v>11</v>
      </c>
      <c r="D765" s="61">
        <v>0.40699999999999997</v>
      </c>
      <c r="E765" s="40">
        <v>29</v>
      </c>
      <c r="F765" s="40">
        <v>11</v>
      </c>
      <c r="G765" s="61">
        <v>0.379</v>
      </c>
      <c r="H765" s="58"/>
      <c r="I765" s="58"/>
      <c r="J765" s="58"/>
      <c r="K765" s="58"/>
      <c r="L765" s="41"/>
      <c r="M765" s="41"/>
      <c r="N765" s="41"/>
      <c r="O765" s="41"/>
    </row>
    <row r="766" spans="1:15" x14ac:dyDescent="0.2">
      <c r="A766" s="66" t="s">
        <v>4064</v>
      </c>
      <c r="B766" s="66">
        <v>26</v>
      </c>
      <c r="C766" s="66">
        <v>28</v>
      </c>
      <c r="D766" s="61">
        <v>1.077</v>
      </c>
      <c r="E766" s="40">
        <v>26</v>
      </c>
      <c r="F766" s="40">
        <v>28</v>
      </c>
      <c r="G766" s="61">
        <v>1.077</v>
      </c>
      <c r="H766" s="58"/>
      <c r="I766" s="58"/>
      <c r="J766" s="58"/>
      <c r="K766" s="58"/>
      <c r="L766" s="41"/>
      <c r="M766" s="41"/>
      <c r="N766" s="41"/>
      <c r="O766" s="41"/>
    </row>
    <row r="767" spans="1:15" x14ac:dyDescent="0.2">
      <c r="A767" s="66" t="s">
        <v>661</v>
      </c>
      <c r="B767" s="66">
        <v>26</v>
      </c>
      <c r="C767" s="66">
        <v>9</v>
      </c>
      <c r="D767" s="61">
        <v>0.34599999999999997</v>
      </c>
      <c r="E767" s="40">
        <v>398</v>
      </c>
      <c r="F767" s="40">
        <v>9</v>
      </c>
      <c r="G767" s="61">
        <v>2.3E-2</v>
      </c>
      <c r="H767" s="58"/>
      <c r="I767" s="58"/>
      <c r="J767" s="58"/>
      <c r="K767" s="58"/>
      <c r="L767" s="41"/>
      <c r="M767" s="41"/>
      <c r="N767" s="41"/>
      <c r="O767" s="41"/>
    </row>
    <row r="768" spans="1:15" x14ac:dyDescent="0.2">
      <c r="A768" s="66" t="s">
        <v>1692</v>
      </c>
      <c r="B768" s="66">
        <v>26</v>
      </c>
      <c r="C768" s="66">
        <v>4</v>
      </c>
      <c r="D768" s="61">
        <v>0.154</v>
      </c>
      <c r="E768" s="40">
        <v>36</v>
      </c>
      <c r="F768" s="40">
        <v>4</v>
      </c>
      <c r="G768" s="61">
        <v>0.111</v>
      </c>
      <c r="H768" s="58"/>
      <c r="I768" s="58"/>
      <c r="J768" s="58"/>
      <c r="K768" s="58"/>
      <c r="L768" s="41"/>
      <c r="M768" s="41"/>
      <c r="N768" s="41"/>
      <c r="O768" s="41"/>
    </row>
    <row r="769" spans="1:15" x14ac:dyDescent="0.2">
      <c r="A769" s="66" t="s">
        <v>527</v>
      </c>
      <c r="B769" s="66">
        <v>26</v>
      </c>
      <c r="C769" s="66">
        <v>8</v>
      </c>
      <c r="D769" s="61">
        <v>0.308</v>
      </c>
      <c r="E769" s="40">
        <v>36</v>
      </c>
      <c r="F769" s="40">
        <v>8</v>
      </c>
      <c r="G769" s="61">
        <v>0.222</v>
      </c>
      <c r="H769" s="58"/>
      <c r="I769" s="58"/>
      <c r="J769" s="58"/>
      <c r="K769" s="58"/>
      <c r="L769" s="41"/>
      <c r="M769" s="41"/>
      <c r="N769" s="41"/>
      <c r="O769" s="41"/>
    </row>
    <row r="770" spans="1:15" x14ac:dyDescent="0.2">
      <c r="A770" s="66" t="s">
        <v>4065</v>
      </c>
      <c r="B770" s="66">
        <v>26</v>
      </c>
      <c r="C770" s="66">
        <v>7</v>
      </c>
      <c r="D770" s="61">
        <v>0.26900000000000002</v>
      </c>
      <c r="E770" s="40">
        <v>28</v>
      </c>
      <c r="F770" s="40">
        <v>7</v>
      </c>
      <c r="G770" s="61">
        <v>0.25</v>
      </c>
      <c r="H770" s="58"/>
      <c r="I770" s="58"/>
      <c r="J770" s="58"/>
      <c r="K770" s="58"/>
      <c r="L770" s="41"/>
      <c r="M770" s="41"/>
      <c r="N770" s="41"/>
      <c r="O770" s="41"/>
    </row>
    <row r="771" spans="1:15" x14ac:dyDescent="0.2">
      <c r="A771" s="66" t="s">
        <v>3486</v>
      </c>
      <c r="B771" s="66">
        <v>26</v>
      </c>
      <c r="C771" s="66">
        <v>3</v>
      </c>
      <c r="D771" s="61">
        <v>0.115</v>
      </c>
      <c r="E771" s="40">
        <v>26</v>
      </c>
      <c r="F771" s="40">
        <v>3</v>
      </c>
      <c r="G771" s="61">
        <v>0.115</v>
      </c>
      <c r="H771" s="58"/>
      <c r="I771" s="58"/>
      <c r="J771" s="58"/>
      <c r="K771" s="58"/>
      <c r="L771" s="41"/>
      <c r="M771" s="41"/>
      <c r="N771" s="41"/>
      <c r="O771" s="41"/>
    </row>
    <row r="772" spans="1:15" x14ac:dyDescent="0.2">
      <c r="A772" s="66" t="s">
        <v>4066</v>
      </c>
      <c r="B772" s="66">
        <v>26</v>
      </c>
      <c r="C772" s="66">
        <v>0</v>
      </c>
      <c r="D772" s="40" t="s">
        <v>3340</v>
      </c>
      <c r="E772" s="40">
        <v>26</v>
      </c>
      <c r="F772" s="40">
        <v>0</v>
      </c>
      <c r="G772" s="40" t="s">
        <v>3340</v>
      </c>
      <c r="H772" s="58"/>
      <c r="I772" s="58"/>
      <c r="J772" s="58"/>
      <c r="K772" s="58"/>
      <c r="L772" s="41"/>
      <c r="M772" s="41"/>
      <c r="N772" s="41"/>
      <c r="O772" s="41"/>
    </row>
    <row r="773" spans="1:15" x14ac:dyDescent="0.2">
      <c r="A773" s="66" t="s">
        <v>1390</v>
      </c>
      <c r="B773" s="66">
        <v>26</v>
      </c>
      <c r="C773" s="66">
        <v>8</v>
      </c>
      <c r="D773" s="61">
        <v>0.308</v>
      </c>
      <c r="E773" s="40">
        <v>27</v>
      </c>
      <c r="F773" s="40">
        <v>8</v>
      </c>
      <c r="G773" s="61">
        <v>0.29599999999999999</v>
      </c>
      <c r="H773" s="58"/>
      <c r="I773" s="58"/>
      <c r="J773" s="58"/>
      <c r="K773" s="58"/>
      <c r="L773" s="41"/>
      <c r="M773" s="41"/>
      <c r="N773" s="41"/>
      <c r="O773" s="41"/>
    </row>
    <row r="774" spans="1:15" x14ac:dyDescent="0.2">
      <c r="A774" s="66" t="s">
        <v>4067</v>
      </c>
      <c r="B774" s="66">
        <v>26</v>
      </c>
      <c r="C774" s="66">
        <v>22</v>
      </c>
      <c r="D774" s="61">
        <v>0.84599999999999997</v>
      </c>
      <c r="E774" s="40">
        <v>32</v>
      </c>
      <c r="F774" s="40">
        <v>28</v>
      </c>
      <c r="G774" s="61">
        <v>0.875</v>
      </c>
      <c r="H774" s="58"/>
      <c r="I774" s="58"/>
      <c r="J774" s="58"/>
      <c r="K774" s="58"/>
      <c r="L774" s="41"/>
      <c r="M774" s="41"/>
      <c r="N774" s="41"/>
      <c r="O774" s="41"/>
    </row>
    <row r="775" spans="1:15" x14ac:dyDescent="0.2">
      <c r="A775" s="66" t="s">
        <v>1119</v>
      </c>
      <c r="B775" s="66">
        <v>26</v>
      </c>
      <c r="C775" s="66">
        <v>11</v>
      </c>
      <c r="D775" s="61">
        <v>0.42299999999999999</v>
      </c>
      <c r="E775" s="40">
        <v>28</v>
      </c>
      <c r="F775" s="40">
        <v>11</v>
      </c>
      <c r="G775" s="61">
        <v>0.39300000000000002</v>
      </c>
      <c r="H775" s="58"/>
      <c r="I775" s="58"/>
      <c r="J775" s="58"/>
      <c r="K775" s="58"/>
      <c r="L775" s="41"/>
      <c r="M775" s="41"/>
      <c r="N775" s="41"/>
      <c r="O775" s="41"/>
    </row>
    <row r="776" spans="1:15" x14ac:dyDescent="0.2">
      <c r="A776" s="66" t="s">
        <v>1098</v>
      </c>
      <c r="B776" s="66">
        <v>26</v>
      </c>
      <c r="C776" s="66">
        <v>6</v>
      </c>
      <c r="D776" s="61">
        <v>0.23100000000000001</v>
      </c>
      <c r="E776" s="40">
        <v>26</v>
      </c>
      <c r="F776" s="40">
        <v>6</v>
      </c>
      <c r="G776" s="61">
        <v>0.23100000000000001</v>
      </c>
      <c r="H776" s="58"/>
      <c r="I776" s="58"/>
      <c r="J776" s="58"/>
      <c r="K776" s="58"/>
      <c r="L776" s="41"/>
      <c r="M776" s="41"/>
      <c r="N776" s="41"/>
      <c r="O776" s="41"/>
    </row>
    <row r="777" spans="1:15" x14ac:dyDescent="0.2">
      <c r="A777" s="66" t="s">
        <v>730</v>
      </c>
      <c r="B777" s="66">
        <v>26</v>
      </c>
      <c r="C777" s="66">
        <v>13</v>
      </c>
      <c r="D777" s="61">
        <v>0.5</v>
      </c>
      <c r="E777" s="40">
        <v>33</v>
      </c>
      <c r="F777" s="40">
        <v>14</v>
      </c>
      <c r="G777" s="61">
        <v>0.42399999999999999</v>
      </c>
      <c r="H777" s="58"/>
      <c r="I777" s="58"/>
      <c r="J777" s="58"/>
      <c r="K777" s="58"/>
      <c r="L777" s="41"/>
      <c r="M777" s="41"/>
      <c r="N777" s="41"/>
      <c r="O777" s="41"/>
    </row>
    <row r="778" spans="1:15" x14ac:dyDescent="0.2">
      <c r="A778" s="66">
        <v>13208</v>
      </c>
      <c r="B778" s="66">
        <v>26</v>
      </c>
      <c r="C778" s="66">
        <v>0</v>
      </c>
      <c r="D778" s="40" t="s">
        <v>3340</v>
      </c>
      <c r="E778" s="40">
        <v>26</v>
      </c>
      <c r="F778" s="40">
        <v>0</v>
      </c>
      <c r="G778" s="40" t="s">
        <v>3340</v>
      </c>
      <c r="H778" s="58"/>
      <c r="I778" s="58"/>
      <c r="J778" s="58"/>
      <c r="K778" s="58"/>
      <c r="L778" s="41"/>
      <c r="M778" s="41"/>
      <c r="N778" s="41"/>
      <c r="O778" s="41"/>
    </row>
    <row r="779" spans="1:15" x14ac:dyDescent="0.2">
      <c r="A779" s="66" t="s">
        <v>317</v>
      </c>
      <c r="B779" s="66">
        <v>26</v>
      </c>
      <c r="C779" s="66">
        <v>17</v>
      </c>
      <c r="D779" s="61">
        <v>0.65400000000000003</v>
      </c>
      <c r="E779" s="40">
        <v>26</v>
      </c>
      <c r="F779" s="40">
        <v>17</v>
      </c>
      <c r="G779" s="61">
        <v>0.65400000000000003</v>
      </c>
      <c r="H779" s="58"/>
      <c r="I779" s="58"/>
      <c r="J779" s="58"/>
      <c r="K779" s="58"/>
      <c r="L779" s="41"/>
      <c r="M779" s="41"/>
      <c r="N779" s="41"/>
      <c r="O779" s="41"/>
    </row>
    <row r="780" spans="1:15" x14ac:dyDescent="0.2">
      <c r="A780" s="66" t="s">
        <v>4068</v>
      </c>
      <c r="B780" s="66">
        <v>26</v>
      </c>
      <c r="C780" s="66">
        <v>21</v>
      </c>
      <c r="D780" s="61">
        <v>0.80800000000000005</v>
      </c>
      <c r="E780" s="40">
        <v>26</v>
      </c>
      <c r="F780" s="40">
        <v>21</v>
      </c>
      <c r="G780" s="61">
        <v>0.80800000000000005</v>
      </c>
      <c r="H780" s="58"/>
      <c r="I780" s="58"/>
      <c r="J780" s="58"/>
      <c r="K780" s="58"/>
      <c r="L780" s="41"/>
      <c r="M780" s="41"/>
      <c r="N780" s="41"/>
      <c r="O780" s="41"/>
    </row>
    <row r="781" spans="1:15" x14ac:dyDescent="0.2">
      <c r="A781" s="66" t="s">
        <v>3044</v>
      </c>
      <c r="B781" s="66">
        <v>26</v>
      </c>
      <c r="C781" s="66">
        <v>0</v>
      </c>
      <c r="D781" s="40" t="s">
        <v>3340</v>
      </c>
      <c r="E781" s="40">
        <v>26</v>
      </c>
      <c r="F781" s="40">
        <v>0</v>
      </c>
      <c r="G781" s="40" t="s">
        <v>3340</v>
      </c>
      <c r="H781" s="58"/>
      <c r="I781" s="58"/>
      <c r="J781" s="58"/>
      <c r="K781" s="58"/>
      <c r="L781" s="41"/>
      <c r="M781" s="41"/>
      <c r="N781" s="41"/>
      <c r="O781" s="41"/>
    </row>
    <row r="782" spans="1:15" x14ac:dyDescent="0.2">
      <c r="A782" s="66" t="s">
        <v>4069</v>
      </c>
      <c r="B782" s="66">
        <v>26</v>
      </c>
      <c r="C782" s="66">
        <v>7</v>
      </c>
      <c r="D782" s="61">
        <v>0.26900000000000002</v>
      </c>
      <c r="E782" s="40">
        <v>26</v>
      </c>
      <c r="F782" s="40">
        <v>7</v>
      </c>
      <c r="G782" s="61">
        <v>0.26900000000000002</v>
      </c>
      <c r="H782" s="58"/>
      <c r="I782" s="58"/>
      <c r="J782" s="58"/>
      <c r="K782" s="58"/>
      <c r="L782" s="41"/>
      <c r="M782" s="41"/>
      <c r="N782" s="41"/>
      <c r="O782" s="41"/>
    </row>
    <row r="783" spans="1:15" x14ac:dyDescent="0.2">
      <c r="A783" s="66" t="s">
        <v>699</v>
      </c>
      <c r="B783" s="66">
        <v>26</v>
      </c>
      <c r="C783" s="66">
        <v>7</v>
      </c>
      <c r="D783" s="61">
        <v>0.26900000000000002</v>
      </c>
      <c r="E783" s="40">
        <v>68</v>
      </c>
      <c r="F783" s="40">
        <v>11</v>
      </c>
      <c r="G783" s="61">
        <v>0.16200000000000001</v>
      </c>
      <c r="H783" s="58"/>
      <c r="I783" s="58"/>
      <c r="J783" s="58"/>
      <c r="K783" s="58"/>
      <c r="L783" s="41"/>
      <c r="M783" s="41"/>
      <c r="N783" s="41"/>
      <c r="O783" s="41"/>
    </row>
    <row r="784" spans="1:15" x14ac:dyDescent="0.2">
      <c r="A784" s="66" t="s">
        <v>1232</v>
      </c>
      <c r="B784" s="66">
        <v>26</v>
      </c>
      <c r="C784" s="66">
        <v>16</v>
      </c>
      <c r="D784" s="61">
        <v>0.61499999999999999</v>
      </c>
      <c r="E784" s="40">
        <v>30</v>
      </c>
      <c r="F784" s="40">
        <v>16</v>
      </c>
      <c r="G784" s="61">
        <v>0.53300000000000003</v>
      </c>
      <c r="H784" s="58"/>
      <c r="I784" s="58"/>
      <c r="J784" s="58"/>
      <c r="K784" s="58"/>
      <c r="L784" s="41"/>
      <c r="M784" s="41"/>
      <c r="N784" s="41"/>
      <c r="O784" s="41"/>
    </row>
    <row r="785" spans="1:15" x14ac:dyDescent="0.2">
      <c r="A785" s="66" t="s">
        <v>4070</v>
      </c>
      <c r="B785" s="66">
        <v>26</v>
      </c>
      <c r="C785" s="66">
        <v>45</v>
      </c>
      <c r="D785" s="61">
        <v>1.7310000000000001</v>
      </c>
      <c r="E785" s="40">
        <v>27</v>
      </c>
      <c r="F785" s="40">
        <v>45</v>
      </c>
      <c r="G785" s="61">
        <v>1.667</v>
      </c>
      <c r="H785" s="58"/>
      <c r="I785" s="58"/>
      <c r="J785" s="58"/>
      <c r="K785" s="58"/>
      <c r="L785" s="41"/>
      <c r="M785" s="41"/>
      <c r="N785" s="41"/>
      <c r="O785" s="41"/>
    </row>
    <row r="786" spans="1:15" x14ac:dyDescent="0.2">
      <c r="A786" s="66" t="s">
        <v>927</v>
      </c>
      <c r="B786" s="66">
        <v>26</v>
      </c>
      <c r="C786" s="66">
        <v>6</v>
      </c>
      <c r="D786" s="61">
        <v>0.23100000000000001</v>
      </c>
      <c r="E786" s="40">
        <v>35</v>
      </c>
      <c r="F786" s="40">
        <v>6</v>
      </c>
      <c r="G786" s="61">
        <v>0.17100000000000001</v>
      </c>
      <c r="H786" s="58"/>
      <c r="I786" s="58"/>
      <c r="J786" s="58"/>
      <c r="K786" s="58"/>
      <c r="L786" s="41"/>
      <c r="M786" s="41"/>
      <c r="N786" s="41"/>
      <c r="O786" s="41"/>
    </row>
    <row r="787" spans="1:15" x14ac:dyDescent="0.2">
      <c r="A787" s="66" t="s">
        <v>396</v>
      </c>
      <c r="B787" s="66">
        <v>26</v>
      </c>
      <c r="C787" s="66">
        <v>17</v>
      </c>
      <c r="D787" s="61">
        <v>0.65400000000000003</v>
      </c>
      <c r="E787" s="40">
        <v>81</v>
      </c>
      <c r="F787" s="40">
        <v>22</v>
      </c>
      <c r="G787" s="61">
        <v>0.27200000000000002</v>
      </c>
      <c r="H787" s="58"/>
      <c r="I787" s="58"/>
      <c r="J787" s="58"/>
      <c r="K787" s="58"/>
      <c r="L787" s="41"/>
      <c r="M787" s="41"/>
      <c r="N787" s="41"/>
      <c r="O787" s="41"/>
    </row>
    <row r="788" spans="1:15" x14ac:dyDescent="0.2">
      <c r="A788" s="66" t="s">
        <v>4071</v>
      </c>
      <c r="B788" s="66">
        <v>26</v>
      </c>
      <c r="C788" s="66">
        <v>7</v>
      </c>
      <c r="D788" s="61">
        <v>0.26900000000000002</v>
      </c>
      <c r="E788" s="40">
        <v>26</v>
      </c>
      <c r="F788" s="40">
        <v>7</v>
      </c>
      <c r="G788" s="61">
        <v>0.26900000000000002</v>
      </c>
      <c r="H788" s="58"/>
      <c r="I788" s="58"/>
      <c r="J788" s="58"/>
      <c r="K788" s="58"/>
      <c r="L788" s="41"/>
      <c r="M788" s="41"/>
      <c r="N788" s="41"/>
      <c r="O788" s="41"/>
    </row>
    <row r="789" spans="1:15" x14ac:dyDescent="0.2">
      <c r="A789" s="66" t="s">
        <v>4072</v>
      </c>
      <c r="B789" s="66">
        <v>26</v>
      </c>
      <c r="C789" s="66">
        <v>0</v>
      </c>
      <c r="D789" s="40" t="s">
        <v>3340</v>
      </c>
      <c r="E789" s="40">
        <v>33</v>
      </c>
      <c r="F789" s="40">
        <v>0</v>
      </c>
      <c r="G789" s="40" t="s">
        <v>3340</v>
      </c>
      <c r="H789" s="58"/>
      <c r="I789" s="58"/>
      <c r="J789" s="58"/>
      <c r="K789" s="58"/>
      <c r="L789" s="41"/>
      <c r="M789" s="41"/>
      <c r="N789" s="41"/>
      <c r="O789" s="41"/>
    </row>
    <row r="790" spans="1:15" x14ac:dyDescent="0.2">
      <c r="A790" s="66" t="s">
        <v>4073</v>
      </c>
      <c r="B790" s="66">
        <v>26</v>
      </c>
      <c r="C790" s="66">
        <v>14</v>
      </c>
      <c r="D790" s="61">
        <v>0.53800000000000003</v>
      </c>
      <c r="E790" s="40">
        <v>26</v>
      </c>
      <c r="F790" s="40">
        <v>14</v>
      </c>
      <c r="G790" s="61">
        <v>0.53800000000000003</v>
      </c>
      <c r="H790" s="58"/>
      <c r="I790" s="58"/>
      <c r="J790" s="58"/>
      <c r="K790" s="58"/>
      <c r="L790" s="41"/>
      <c r="M790" s="41"/>
      <c r="N790" s="41"/>
      <c r="O790" s="41"/>
    </row>
    <row r="791" spans="1:15" x14ac:dyDescent="0.2">
      <c r="A791" s="66" t="s">
        <v>929</v>
      </c>
      <c r="B791" s="66">
        <v>26</v>
      </c>
      <c r="C791" s="66">
        <v>25</v>
      </c>
      <c r="D791" s="61">
        <v>0.96199999999999997</v>
      </c>
      <c r="E791" s="40">
        <v>47</v>
      </c>
      <c r="F791" s="40">
        <v>26</v>
      </c>
      <c r="G791" s="61">
        <v>0.55300000000000005</v>
      </c>
      <c r="H791" s="58"/>
      <c r="I791" s="58"/>
      <c r="J791" s="58"/>
      <c r="K791" s="58"/>
      <c r="L791" s="41"/>
      <c r="M791" s="41"/>
      <c r="N791" s="41"/>
      <c r="O791" s="41"/>
    </row>
    <row r="792" spans="1:15" x14ac:dyDescent="0.2">
      <c r="A792" s="66" t="s">
        <v>4074</v>
      </c>
      <c r="B792" s="66">
        <v>26</v>
      </c>
      <c r="C792" s="66">
        <v>38</v>
      </c>
      <c r="D792" s="61">
        <v>1.462</v>
      </c>
      <c r="E792" s="40">
        <v>26</v>
      </c>
      <c r="F792" s="40">
        <v>38</v>
      </c>
      <c r="G792" s="61">
        <v>1.462</v>
      </c>
      <c r="H792" s="58"/>
      <c r="I792" s="58"/>
      <c r="J792" s="58"/>
      <c r="K792" s="58"/>
      <c r="L792" s="41"/>
      <c r="M792" s="41"/>
      <c r="N792" s="41"/>
      <c r="O792" s="41"/>
    </row>
    <row r="793" spans="1:15" x14ac:dyDescent="0.2">
      <c r="A793" s="66" t="s">
        <v>1237</v>
      </c>
      <c r="B793" s="66">
        <v>26</v>
      </c>
      <c r="C793" s="66">
        <v>26</v>
      </c>
      <c r="D793" s="61">
        <v>1</v>
      </c>
      <c r="E793" s="40">
        <v>26</v>
      </c>
      <c r="F793" s="40">
        <v>26</v>
      </c>
      <c r="G793" s="61">
        <v>1</v>
      </c>
      <c r="H793" s="58"/>
      <c r="I793" s="58"/>
      <c r="J793" s="58"/>
      <c r="K793" s="58"/>
      <c r="L793" s="41"/>
      <c r="M793" s="41"/>
      <c r="N793" s="41"/>
      <c r="O793" s="41"/>
    </row>
    <row r="794" spans="1:15" x14ac:dyDescent="0.2">
      <c r="A794" s="66" t="s">
        <v>1071</v>
      </c>
      <c r="B794" s="66">
        <v>26</v>
      </c>
      <c r="C794" s="66">
        <v>3</v>
      </c>
      <c r="D794" s="61">
        <v>0.115</v>
      </c>
      <c r="E794" s="40">
        <v>26</v>
      </c>
      <c r="F794" s="40">
        <v>3</v>
      </c>
      <c r="G794" s="61">
        <v>0.115</v>
      </c>
      <c r="H794" s="58"/>
      <c r="I794" s="58"/>
      <c r="J794" s="58"/>
      <c r="K794" s="58"/>
      <c r="L794" s="41"/>
      <c r="M794" s="41"/>
      <c r="N794" s="41"/>
      <c r="O794" s="41"/>
    </row>
    <row r="795" spans="1:15" x14ac:dyDescent="0.2">
      <c r="A795" s="66" t="s">
        <v>1282</v>
      </c>
      <c r="B795" s="66">
        <v>26</v>
      </c>
      <c r="C795" s="66">
        <v>10</v>
      </c>
      <c r="D795" s="61">
        <v>0.38500000000000001</v>
      </c>
      <c r="E795" s="40">
        <v>26</v>
      </c>
      <c r="F795" s="40">
        <v>10</v>
      </c>
      <c r="G795" s="61">
        <v>0.38500000000000001</v>
      </c>
      <c r="H795" s="58"/>
      <c r="I795" s="58"/>
      <c r="J795" s="58"/>
      <c r="K795" s="58"/>
      <c r="L795" s="41"/>
      <c r="M795" s="41"/>
      <c r="N795" s="41"/>
      <c r="O795" s="41"/>
    </row>
    <row r="796" spans="1:15" x14ac:dyDescent="0.2">
      <c r="A796" s="66" t="s">
        <v>586</v>
      </c>
      <c r="B796" s="66">
        <v>25</v>
      </c>
      <c r="C796" s="66">
        <v>15</v>
      </c>
      <c r="D796" s="61">
        <v>0.6</v>
      </c>
      <c r="E796" s="40">
        <v>33</v>
      </c>
      <c r="F796" s="40">
        <v>15</v>
      </c>
      <c r="G796" s="61">
        <v>0.45500000000000002</v>
      </c>
      <c r="H796" s="58"/>
      <c r="I796" s="58"/>
      <c r="J796" s="58"/>
      <c r="K796" s="58"/>
      <c r="L796" s="41"/>
      <c r="M796" s="41"/>
      <c r="N796" s="41"/>
      <c r="O796" s="41"/>
    </row>
    <row r="797" spans="1:15" x14ac:dyDescent="0.2">
      <c r="A797" s="66" t="s">
        <v>4075</v>
      </c>
      <c r="B797" s="66">
        <v>25</v>
      </c>
      <c r="C797" s="66">
        <v>2</v>
      </c>
      <c r="D797" s="61">
        <v>0.08</v>
      </c>
      <c r="E797" s="40">
        <v>28</v>
      </c>
      <c r="F797" s="40">
        <v>2</v>
      </c>
      <c r="G797" s="61">
        <v>7.0999999999999994E-2</v>
      </c>
      <c r="H797" s="58"/>
      <c r="I797" s="58"/>
      <c r="J797" s="58"/>
      <c r="K797" s="58"/>
      <c r="L797" s="41"/>
      <c r="M797" s="41"/>
      <c r="N797" s="41"/>
      <c r="O797" s="41"/>
    </row>
    <row r="798" spans="1:15" x14ac:dyDescent="0.2">
      <c r="A798" s="66" t="s">
        <v>3738</v>
      </c>
      <c r="B798" s="66">
        <v>25</v>
      </c>
      <c r="C798" s="66">
        <v>0</v>
      </c>
      <c r="D798" s="40" t="s">
        <v>3340</v>
      </c>
      <c r="E798" s="40">
        <v>55</v>
      </c>
      <c r="F798" s="40">
        <v>0</v>
      </c>
      <c r="G798" s="40" t="s">
        <v>3340</v>
      </c>
      <c r="H798" s="58"/>
      <c r="I798" s="58"/>
      <c r="J798" s="58"/>
      <c r="K798" s="58"/>
      <c r="L798" s="41"/>
      <c r="M798" s="41"/>
      <c r="N798" s="41"/>
      <c r="O798" s="41"/>
    </row>
    <row r="799" spans="1:15" x14ac:dyDescent="0.2">
      <c r="A799" s="66" t="s">
        <v>800</v>
      </c>
      <c r="B799" s="66">
        <v>25</v>
      </c>
      <c r="C799" s="66">
        <v>16</v>
      </c>
      <c r="D799" s="61">
        <v>0.64</v>
      </c>
      <c r="E799" s="40">
        <v>28</v>
      </c>
      <c r="F799" s="40">
        <v>18</v>
      </c>
      <c r="G799" s="61">
        <v>0.64300000000000002</v>
      </c>
      <c r="H799" s="58"/>
      <c r="I799" s="58"/>
      <c r="J799" s="58"/>
      <c r="K799" s="58"/>
      <c r="L799" s="41"/>
      <c r="M799" s="41"/>
      <c r="N799" s="41"/>
      <c r="O799" s="41"/>
    </row>
    <row r="800" spans="1:15" x14ac:dyDescent="0.2">
      <c r="A800" s="66" t="s">
        <v>3412</v>
      </c>
      <c r="B800" s="66">
        <v>25</v>
      </c>
      <c r="C800" s="66">
        <v>21</v>
      </c>
      <c r="D800" s="61">
        <v>0.84</v>
      </c>
      <c r="E800" s="40">
        <v>26</v>
      </c>
      <c r="F800" s="40">
        <v>22</v>
      </c>
      <c r="G800" s="61">
        <v>0.84599999999999997</v>
      </c>
      <c r="H800" s="58"/>
      <c r="I800" s="58"/>
      <c r="J800" s="58"/>
      <c r="K800" s="58"/>
      <c r="L800" s="41"/>
      <c r="M800" s="41"/>
      <c r="N800" s="41"/>
      <c r="O800" s="41"/>
    </row>
    <row r="801" spans="1:15" x14ac:dyDescent="0.2">
      <c r="A801" s="66" t="s">
        <v>2519</v>
      </c>
      <c r="B801" s="66">
        <v>25</v>
      </c>
      <c r="C801" s="66">
        <v>0</v>
      </c>
      <c r="D801" s="40" t="s">
        <v>3340</v>
      </c>
      <c r="E801" s="40">
        <v>97</v>
      </c>
      <c r="F801" s="40">
        <v>0</v>
      </c>
      <c r="G801" s="40" t="s">
        <v>3340</v>
      </c>
      <c r="H801" s="58"/>
      <c r="I801" s="58"/>
      <c r="J801" s="58"/>
      <c r="K801" s="58"/>
      <c r="L801" s="41"/>
      <c r="M801" s="41"/>
      <c r="N801" s="41"/>
      <c r="O801" s="41"/>
    </row>
    <row r="802" spans="1:15" x14ac:dyDescent="0.2">
      <c r="A802" s="66" t="s">
        <v>205</v>
      </c>
      <c r="B802" s="66">
        <v>25</v>
      </c>
      <c r="C802" s="66">
        <v>17</v>
      </c>
      <c r="D802" s="61">
        <v>0.68</v>
      </c>
      <c r="E802" s="40">
        <v>25</v>
      </c>
      <c r="F802" s="40">
        <v>17</v>
      </c>
      <c r="G802" s="61">
        <v>0.68</v>
      </c>
      <c r="H802" s="58"/>
      <c r="I802" s="58"/>
      <c r="J802" s="58"/>
      <c r="K802" s="58"/>
      <c r="L802" s="41"/>
      <c r="M802" s="41"/>
      <c r="N802" s="41"/>
      <c r="O802" s="41"/>
    </row>
    <row r="803" spans="1:15" x14ac:dyDescent="0.2">
      <c r="A803" s="66" t="s">
        <v>971</v>
      </c>
      <c r="B803" s="66">
        <v>25</v>
      </c>
      <c r="C803" s="66">
        <v>1</v>
      </c>
      <c r="D803" s="61">
        <v>0.04</v>
      </c>
      <c r="E803" s="40">
        <v>26</v>
      </c>
      <c r="F803" s="40">
        <v>1</v>
      </c>
      <c r="G803" s="61">
        <v>3.7999999999999999E-2</v>
      </c>
      <c r="H803" s="58"/>
      <c r="I803" s="58"/>
      <c r="J803" s="58"/>
      <c r="K803" s="58"/>
      <c r="L803" s="41"/>
      <c r="M803" s="41"/>
      <c r="N803" s="41"/>
      <c r="O803" s="41"/>
    </row>
    <row r="804" spans="1:15" x14ac:dyDescent="0.2">
      <c r="A804" s="66" t="s">
        <v>4076</v>
      </c>
      <c r="B804" s="66">
        <v>25</v>
      </c>
      <c r="C804" s="66">
        <v>2</v>
      </c>
      <c r="D804" s="61">
        <v>0.08</v>
      </c>
      <c r="E804" s="40">
        <v>41</v>
      </c>
      <c r="F804" s="40">
        <v>2</v>
      </c>
      <c r="G804" s="61">
        <v>4.9000000000000002E-2</v>
      </c>
      <c r="H804" s="58"/>
      <c r="I804" s="58"/>
      <c r="J804" s="58"/>
      <c r="K804" s="58"/>
      <c r="L804" s="41"/>
      <c r="M804" s="41"/>
      <c r="N804" s="41"/>
      <c r="O804" s="41"/>
    </row>
    <row r="805" spans="1:15" x14ac:dyDescent="0.2">
      <c r="A805" s="66" t="s">
        <v>4077</v>
      </c>
      <c r="B805" s="66">
        <v>25</v>
      </c>
      <c r="C805" s="66">
        <v>10</v>
      </c>
      <c r="D805" s="61">
        <v>0.4</v>
      </c>
      <c r="E805" s="40">
        <v>28</v>
      </c>
      <c r="F805" s="40">
        <v>10</v>
      </c>
      <c r="G805" s="61">
        <v>0.35699999999999998</v>
      </c>
      <c r="H805" s="58"/>
      <c r="I805" s="58"/>
      <c r="J805" s="58"/>
      <c r="K805" s="58"/>
      <c r="L805" s="41"/>
      <c r="M805" s="41"/>
      <c r="N805" s="41"/>
      <c r="O805" s="41"/>
    </row>
    <row r="806" spans="1:15" x14ac:dyDescent="0.2">
      <c r="A806" s="66" t="s">
        <v>239</v>
      </c>
      <c r="B806" s="66">
        <v>25</v>
      </c>
      <c r="C806" s="66">
        <v>21</v>
      </c>
      <c r="D806" s="61">
        <v>0.84</v>
      </c>
      <c r="E806" s="40">
        <v>25</v>
      </c>
      <c r="F806" s="40">
        <v>21</v>
      </c>
      <c r="G806" s="61">
        <v>0.84</v>
      </c>
      <c r="H806" s="58"/>
      <c r="I806" s="58"/>
      <c r="J806" s="58"/>
      <c r="K806" s="58"/>
      <c r="L806" s="41"/>
      <c r="M806" s="41"/>
      <c r="N806" s="41"/>
      <c r="O806" s="41"/>
    </row>
    <row r="807" spans="1:15" x14ac:dyDescent="0.2">
      <c r="A807" s="66" t="s">
        <v>1215</v>
      </c>
      <c r="B807" s="66">
        <v>25</v>
      </c>
      <c r="C807" s="66">
        <v>14</v>
      </c>
      <c r="D807" s="61">
        <v>0.56000000000000005</v>
      </c>
      <c r="E807" s="40">
        <v>45</v>
      </c>
      <c r="F807" s="40">
        <v>18</v>
      </c>
      <c r="G807" s="61">
        <v>0.4</v>
      </c>
      <c r="H807" s="58"/>
      <c r="I807" s="58"/>
      <c r="J807" s="58"/>
      <c r="K807" s="58"/>
      <c r="L807" s="41"/>
      <c r="M807" s="41"/>
      <c r="N807" s="41"/>
      <c r="O807" s="41"/>
    </row>
    <row r="808" spans="1:15" x14ac:dyDescent="0.2">
      <c r="A808" s="66" t="s">
        <v>4078</v>
      </c>
      <c r="B808" s="66">
        <v>25</v>
      </c>
      <c r="C808" s="66">
        <v>6</v>
      </c>
      <c r="D808" s="61">
        <v>0.24</v>
      </c>
      <c r="E808" s="40">
        <v>25</v>
      </c>
      <c r="F808" s="40">
        <v>6</v>
      </c>
      <c r="G808" s="61">
        <v>0.24</v>
      </c>
      <c r="H808" s="58"/>
      <c r="I808" s="58"/>
      <c r="J808" s="58"/>
      <c r="K808" s="58"/>
      <c r="L808" s="41"/>
      <c r="M808" s="41"/>
      <c r="N808" s="41"/>
      <c r="O808" s="41"/>
    </row>
    <row r="809" spans="1:15" x14ac:dyDescent="0.2">
      <c r="A809" s="66" t="s">
        <v>4079</v>
      </c>
      <c r="B809" s="66">
        <v>25</v>
      </c>
      <c r="C809" s="66">
        <v>7</v>
      </c>
      <c r="D809" s="61">
        <v>0.28000000000000003</v>
      </c>
      <c r="E809" s="40">
        <v>25</v>
      </c>
      <c r="F809" s="40">
        <v>7</v>
      </c>
      <c r="G809" s="61">
        <v>0.28000000000000003</v>
      </c>
      <c r="H809" s="58"/>
      <c r="I809" s="58"/>
      <c r="J809" s="58"/>
      <c r="K809" s="58"/>
      <c r="L809" s="41"/>
      <c r="M809" s="41"/>
      <c r="N809" s="41"/>
      <c r="O809" s="41"/>
    </row>
    <row r="810" spans="1:15" x14ac:dyDescent="0.2">
      <c r="A810" s="66" t="s">
        <v>3358</v>
      </c>
      <c r="B810" s="66">
        <v>25</v>
      </c>
      <c r="C810" s="66">
        <v>0</v>
      </c>
      <c r="D810" s="40" t="s">
        <v>3340</v>
      </c>
      <c r="E810" s="40">
        <v>25</v>
      </c>
      <c r="F810" s="40">
        <v>0</v>
      </c>
      <c r="G810" s="40" t="s">
        <v>3340</v>
      </c>
      <c r="H810" s="58"/>
      <c r="I810" s="58"/>
      <c r="J810" s="58"/>
      <c r="K810" s="58"/>
      <c r="L810" s="41"/>
      <c r="M810" s="41"/>
      <c r="N810" s="41"/>
      <c r="O810" s="41"/>
    </row>
    <row r="811" spans="1:15" x14ac:dyDescent="0.2">
      <c r="A811" s="67" t="s">
        <v>910</v>
      </c>
      <c r="B811" s="66">
        <v>25</v>
      </c>
      <c r="C811" s="66">
        <v>14</v>
      </c>
      <c r="D811" s="61">
        <v>0.56000000000000005</v>
      </c>
      <c r="E811" s="40">
        <v>25</v>
      </c>
      <c r="F811" s="40">
        <v>14</v>
      </c>
      <c r="G811" s="61">
        <v>0.56000000000000005</v>
      </c>
      <c r="H811" s="58"/>
      <c r="I811" s="58"/>
      <c r="J811" s="58"/>
      <c r="K811" s="58"/>
      <c r="L811" s="41"/>
      <c r="M811" s="41"/>
      <c r="N811" s="41"/>
      <c r="O811" s="41"/>
    </row>
    <row r="812" spans="1:15" x14ac:dyDescent="0.2">
      <c r="A812" s="66" t="s">
        <v>1592</v>
      </c>
      <c r="B812" s="66">
        <v>25</v>
      </c>
      <c r="C812" s="66">
        <v>1</v>
      </c>
      <c r="D812" s="61">
        <v>0.04</v>
      </c>
      <c r="E812" s="40">
        <v>71</v>
      </c>
      <c r="F812" s="40">
        <v>1</v>
      </c>
      <c r="G812" s="61">
        <v>1.4E-2</v>
      </c>
      <c r="H812" s="58"/>
      <c r="I812" s="58"/>
      <c r="J812" s="58"/>
      <c r="K812" s="58"/>
      <c r="L812" s="41"/>
      <c r="M812" s="41"/>
      <c r="N812" s="41"/>
      <c r="O812" s="41"/>
    </row>
    <row r="813" spans="1:15" x14ac:dyDescent="0.2">
      <c r="A813" s="66" t="s">
        <v>4080</v>
      </c>
      <c r="B813" s="66">
        <v>25</v>
      </c>
      <c r="C813" s="66">
        <v>5</v>
      </c>
      <c r="D813" s="61">
        <v>0.2</v>
      </c>
      <c r="E813" s="40">
        <v>25</v>
      </c>
      <c r="F813" s="40">
        <v>5</v>
      </c>
      <c r="G813" s="61">
        <v>0.2</v>
      </c>
      <c r="H813" s="58"/>
      <c r="I813" s="58"/>
      <c r="J813" s="58"/>
      <c r="K813" s="58"/>
      <c r="L813" s="41"/>
      <c r="M813" s="41"/>
      <c r="N813" s="41"/>
      <c r="O813" s="41"/>
    </row>
    <row r="814" spans="1:15" x14ac:dyDescent="0.2">
      <c r="A814" s="66" t="s">
        <v>963</v>
      </c>
      <c r="B814" s="66">
        <v>25</v>
      </c>
      <c r="C814" s="66">
        <v>31</v>
      </c>
      <c r="D814" s="61">
        <v>1.24</v>
      </c>
      <c r="E814" s="40">
        <v>45</v>
      </c>
      <c r="F814" s="40">
        <v>31</v>
      </c>
      <c r="G814" s="61">
        <v>0.68899999999999995</v>
      </c>
      <c r="H814" s="58"/>
      <c r="I814" s="58"/>
      <c r="J814" s="58"/>
      <c r="K814" s="58"/>
      <c r="L814" s="41"/>
      <c r="M814" s="41"/>
      <c r="N814" s="41"/>
      <c r="O814" s="41"/>
    </row>
    <row r="815" spans="1:15" x14ac:dyDescent="0.2">
      <c r="A815" s="66" t="s">
        <v>668</v>
      </c>
      <c r="B815" s="66">
        <v>25</v>
      </c>
      <c r="C815" s="66">
        <v>8</v>
      </c>
      <c r="D815" s="61">
        <v>0.32</v>
      </c>
      <c r="E815" s="40">
        <v>31</v>
      </c>
      <c r="F815" s="40">
        <v>10</v>
      </c>
      <c r="G815" s="61">
        <v>0.32300000000000001</v>
      </c>
      <c r="H815" s="58"/>
      <c r="I815" s="58"/>
      <c r="J815" s="58"/>
      <c r="K815" s="58"/>
      <c r="L815" s="41"/>
      <c r="M815" s="41"/>
      <c r="N815" s="41"/>
      <c r="O815" s="41"/>
    </row>
    <row r="816" spans="1:15" x14ac:dyDescent="0.2">
      <c r="A816" s="66" t="s">
        <v>861</v>
      </c>
      <c r="B816" s="66">
        <v>25</v>
      </c>
      <c r="C816" s="66">
        <v>3</v>
      </c>
      <c r="D816" s="61">
        <v>0.12</v>
      </c>
      <c r="E816" s="40">
        <v>27</v>
      </c>
      <c r="F816" s="40">
        <v>4</v>
      </c>
      <c r="G816" s="61">
        <v>0.14799999999999999</v>
      </c>
      <c r="H816" s="58"/>
      <c r="I816" s="58"/>
      <c r="J816" s="58"/>
      <c r="K816" s="58"/>
      <c r="L816" s="41"/>
      <c r="M816" s="41"/>
      <c r="N816" s="41"/>
      <c r="O816" s="41"/>
    </row>
    <row r="817" spans="1:15" x14ac:dyDescent="0.2">
      <c r="A817" s="66" t="s">
        <v>2193</v>
      </c>
      <c r="B817" s="66">
        <v>25</v>
      </c>
      <c r="C817" s="66">
        <v>24</v>
      </c>
      <c r="D817" s="61">
        <v>0.96</v>
      </c>
      <c r="E817" s="40">
        <v>25</v>
      </c>
      <c r="F817" s="40">
        <v>24</v>
      </c>
      <c r="G817" s="61">
        <v>0.96</v>
      </c>
      <c r="H817" s="58"/>
      <c r="I817" s="58"/>
      <c r="J817" s="58"/>
      <c r="K817" s="58"/>
      <c r="L817" s="41"/>
      <c r="M817" s="41"/>
      <c r="N817" s="41"/>
      <c r="O817" s="41"/>
    </row>
    <row r="818" spans="1:15" x14ac:dyDescent="0.2">
      <c r="A818" s="66" t="s">
        <v>675</v>
      </c>
      <c r="B818" s="66">
        <v>25</v>
      </c>
      <c r="C818" s="66">
        <v>14</v>
      </c>
      <c r="D818" s="61">
        <v>0.56000000000000005</v>
      </c>
      <c r="E818" s="40">
        <v>25</v>
      </c>
      <c r="F818" s="40">
        <v>14</v>
      </c>
      <c r="G818" s="61">
        <v>0.56000000000000005</v>
      </c>
      <c r="H818" s="58"/>
      <c r="I818" s="58"/>
      <c r="J818" s="58"/>
      <c r="K818" s="58"/>
      <c r="L818" s="41"/>
      <c r="M818" s="41"/>
      <c r="N818" s="41"/>
      <c r="O818" s="41"/>
    </row>
    <row r="819" spans="1:15" x14ac:dyDescent="0.2">
      <c r="A819" s="66" t="s">
        <v>212</v>
      </c>
      <c r="B819" s="66">
        <v>25</v>
      </c>
      <c r="C819" s="66">
        <v>0</v>
      </c>
      <c r="D819" s="40" t="s">
        <v>3340</v>
      </c>
      <c r="E819" s="40">
        <v>177</v>
      </c>
      <c r="F819" s="40">
        <v>0</v>
      </c>
      <c r="G819" s="40" t="s">
        <v>3340</v>
      </c>
      <c r="H819" s="58"/>
      <c r="I819" s="58"/>
      <c r="J819" s="58"/>
      <c r="K819" s="58"/>
      <c r="L819" s="41"/>
      <c r="M819" s="41"/>
      <c r="N819" s="41"/>
      <c r="O819" s="41"/>
    </row>
    <row r="820" spans="1:15" x14ac:dyDescent="0.2">
      <c r="A820" s="66" t="s">
        <v>4081</v>
      </c>
      <c r="B820" s="66">
        <v>25</v>
      </c>
      <c r="C820" s="66">
        <v>3</v>
      </c>
      <c r="D820" s="61">
        <v>0.12</v>
      </c>
      <c r="E820" s="40">
        <v>25</v>
      </c>
      <c r="F820" s="40">
        <v>3</v>
      </c>
      <c r="G820" s="61">
        <v>0.12</v>
      </c>
      <c r="H820" s="58"/>
      <c r="I820" s="58"/>
      <c r="J820" s="58"/>
      <c r="K820" s="58"/>
      <c r="L820" s="41"/>
      <c r="M820" s="41"/>
      <c r="N820" s="41"/>
      <c r="O820" s="41"/>
    </row>
    <row r="821" spans="1:15" x14ac:dyDescent="0.2">
      <c r="A821" s="66" t="s">
        <v>818</v>
      </c>
      <c r="B821" s="66">
        <v>25</v>
      </c>
      <c r="C821" s="66">
        <v>24</v>
      </c>
      <c r="D821" s="61">
        <v>0.96</v>
      </c>
      <c r="E821" s="40">
        <v>31</v>
      </c>
      <c r="F821" s="40">
        <v>27</v>
      </c>
      <c r="G821" s="61">
        <v>0.871</v>
      </c>
      <c r="H821" s="58"/>
      <c r="I821" s="58"/>
      <c r="J821" s="58"/>
      <c r="K821" s="58"/>
      <c r="L821" s="41"/>
      <c r="M821" s="41"/>
      <c r="N821" s="41"/>
      <c r="O821" s="41"/>
    </row>
    <row r="822" spans="1:15" x14ac:dyDescent="0.2">
      <c r="A822" s="66" t="s">
        <v>4082</v>
      </c>
      <c r="B822" s="66">
        <v>25</v>
      </c>
      <c r="C822" s="66">
        <v>5</v>
      </c>
      <c r="D822" s="61">
        <v>0.2</v>
      </c>
      <c r="E822" s="40">
        <v>25</v>
      </c>
      <c r="F822" s="40">
        <v>5</v>
      </c>
      <c r="G822" s="61">
        <v>0.2</v>
      </c>
      <c r="H822" s="58"/>
      <c r="I822" s="58"/>
      <c r="J822" s="58"/>
      <c r="K822" s="58"/>
      <c r="L822" s="41"/>
      <c r="M822" s="41"/>
      <c r="N822" s="41"/>
      <c r="O822" s="41"/>
    </row>
    <row r="823" spans="1:15" x14ac:dyDescent="0.2">
      <c r="A823" s="66" t="s">
        <v>3885</v>
      </c>
      <c r="B823" s="66">
        <v>25</v>
      </c>
      <c r="C823" s="66">
        <v>15</v>
      </c>
      <c r="D823" s="61">
        <v>0.6</v>
      </c>
      <c r="E823" s="40">
        <v>25</v>
      </c>
      <c r="F823" s="40">
        <v>15</v>
      </c>
      <c r="G823" s="61">
        <v>0.6</v>
      </c>
      <c r="H823" s="58"/>
      <c r="I823" s="58"/>
      <c r="J823" s="58"/>
      <c r="K823" s="58"/>
      <c r="L823" s="41"/>
      <c r="M823" s="41"/>
      <c r="N823" s="41"/>
      <c r="O823" s="41"/>
    </row>
    <row r="824" spans="1:15" x14ac:dyDescent="0.2">
      <c r="A824" s="66" t="s">
        <v>482</v>
      </c>
      <c r="B824" s="66">
        <v>25</v>
      </c>
      <c r="C824" s="66">
        <v>13</v>
      </c>
      <c r="D824" s="61">
        <v>0.52</v>
      </c>
      <c r="E824" s="40">
        <v>32</v>
      </c>
      <c r="F824" s="40">
        <v>13</v>
      </c>
      <c r="G824" s="61">
        <v>0.40600000000000003</v>
      </c>
      <c r="H824" s="58"/>
      <c r="I824" s="58"/>
      <c r="J824" s="58"/>
      <c r="K824" s="58"/>
      <c r="L824" s="41"/>
      <c r="M824" s="41"/>
      <c r="N824" s="41"/>
      <c r="O824" s="41"/>
    </row>
    <row r="825" spans="1:15" x14ac:dyDescent="0.2">
      <c r="A825" s="66" t="s">
        <v>1468</v>
      </c>
      <c r="B825" s="66">
        <v>25</v>
      </c>
      <c r="C825" s="66">
        <v>26</v>
      </c>
      <c r="D825" s="61">
        <v>1.04</v>
      </c>
      <c r="E825" s="40">
        <v>27</v>
      </c>
      <c r="F825" s="40">
        <v>28</v>
      </c>
      <c r="G825" s="61">
        <v>1.0369999999999999</v>
      </c>
      <c r="H825" s="58"/>
      <c r="I825" s="58"/>
      <c r="J825" s="58"/>
      <c r="K825" s="58"/>
      <c r="L825" s="41"/>
      <c r="M825" s="41"/>
      <c r="N825" s="41"/>
      <c r="O825" s="41"/>
    </row>
    <row r="826" spans="1:15" x14ac:dyDescent="0.2">
      <c r="A826" s="66" t="s">
        <v>4083</v>
      </c>
      <c r="B826" s="66">
        <v>24</v>
      </c>
      <c r="C826" s="66">
        <v>25</v>
      </c>
      <c r="D826" s="61">
        <v>1.042</v>
      </c>
      <c r="E826" s="40">
        <v>24</v>
      </c>
      <c r="F826" s="40">
        <v>25</v>
      </c>
      <c r="G826" s="61">
        <v>1.042</v>
      </c>
      <c r="H826" s="58"/>
      <c r="I826" s="58"/>
      <c r="J826" s="58"/>
      <c r="K826" s="58"/>
      <c r="L826" s="41"/>
      <c r="M826" s="41"/>
      <c r="N826" s="41"/>
      <c r="O826" s="41"/>
    </row>
    <row r="827" spans="1:15" x14ac:dyDescent="0.2">
      <c r="A827" s="66" t="s">
        <v>4084</v>
      </c>
      <c r="B827" s="66">
        <v>24</v>
      </c>
      <c r="C827" s="66">
        <v>0</v>
      </c>
      <c r="D827" s="40" t="s">
        <v>3340</v>
      </c>
      <c r="E827" s="40">
        <v>44</v>
      </c>
      <c r="F827" s="40">
        <v>0</v>
      </c>
      <c r="G827" s="40" t="s">
        <v>3340</v>
      </c>
      <c r="H827" s="58"/>
      <c r="I827" s="58"/>
      <c r="J827" s="58"/>
      <c r="K827" s="58"/>
      <c r="L827" s="41"/>
      <c r="M827" s="41"/>
      <c r="N827" s="41"/>
      <c r="O827" s="41"/>
    </row>
    <row r="828" spans="1:15" x14ac:dyDescent="0.2">
      <c r="A828" s="66" t="s">
        <v>3895</v>
      </c>
      <c r="B828" s="66">
        <v>24</v>
      </c>
      <c r="C828" s="66">
        <v>8</v>
      </c>
      <c r="D828" s="61">
        <v>0.33300000000000002</v>
      </c>
      <c r="E828" s="40">
        <v>24</v>
      </c>
      <c r="F828" s="40">
        <v>8</v>
      </c>
      <c r="G828" s="61">
        <v>0.33300000000000002</v>
      </c>
      <c r="H828" s="58"/>
      <c r="I828" s="58"/>
      <c r="J828" s="58"/>
      <c r="K828" s="58"/>
      <c r="L828" s="41"/>
      <c r="M828" s="41"/>
      <c r="N828" s="41"/>
      <c r="O828" s="41"/>
    </row>
    <row r="829" spans="1:15" x14ac:dyDescent="0.2">
      <c r="A829" s="66" t="s">
        <v>3223</v>
      </c>
      <c r="B829" s="66">
        <v>24</v>
      </c>
      <c r="C829" s="66">
        <v>0</v>
      </c>
      <c r="D829" s="40" t="s">
        <v>3340</v>
      </c>
      <c r="E829" s="40">
        <v>66</v>
      </c>
      <c r="F829" s="40">
        <v>0</v>
      </c>
      <c r="G829" s="40" t="s">
        <v>3340</v>
      </c>
      <c r="H829" s="58"/>
      <c r="I829" s="58"/>
      <c r="J829" s="58"/>
      <c r="K829" s="58"/>
      <c r="L829" s="41"/>
      <c r="M829" s="41"/>
      <c r="N829" s="41"/>
      <c r="O829" s="41"/>
    </row>
    <row r="830" spans="1:15" x14ac:dyDescent="0.2">
      <c r="A830" s="66" t="s">
        <v>1302</v>
      </c>
      <c r="B830" s="66">
        <v>24</v>
      </c>
      <c r="C830" s="66">
        <v>4</v>
      </c>
      <c r="D830" s="61">
        <v>0.16700000000000001</v>
      </c>
      <c r="E830" s="40">
        <v>30</v>
      </c>
      <c r="F830" s="40">
        <v>4</v>
      </c>
      <c r="G830" s="61">
        <v>0.13300000000000001</v>
      </c>
      <c r="H830" s="58"/>
      <c r="I830" s="58"/>
      <c r="J830" s="58"/>
      <c r="K830" s="58"/>
      <c r="L830" s="41"/>
      <c r="M830" s="41"/>
      <c r="N830" s="41"/>
      <c r="O830" s="41"/>
    </row>
    <row r="831" spans="1:15" x14ac:dyDescent="0.2">
      <c r="A831" s="66" t="s">
        <v>3386</v>
      </c>
      <c r="B831" s="66">
        <v>24</v>
      </c>
      <c r="C831" s="66">
        <v>0</v>
      </c>
      <c r="D831" s="40" t="s">
        <v>3340</v>
      </c>
      <c r="E831" s="40">
        <v>83</v>
      </c>
      <c r="F831" s="40">
        <v>0</v>
      </c>
      <c r="G831" s="40" t="s">
        <v>3340</v>
      </c>
      <c r="H831" s="58"/>
      <c r="I831" s="58"/>
      <c r="J831" s="58"/>
      <c r="K831" s="58"/>
      <c r="L831" s="41"/>
      <c r="M831" s="41"/>
      <c r="N831" s="41"/>
      <c r="O831" s="41"/>
    </row>
    <row r="832" spans="1:15" x14ac:dyDescent="0.2">
      <c r="A832" s="66" t="s">
        <v>4085</v>
      </c>
      <c r="B832" s="66">
        <v>24</v>
      </c>
      <c r="C832" s="66">
        <v>14</v>
      </c>
      <c r="D832" s="61">
        <v>0.58299999999999996</v>
      </c>
      <c r="E832" s="40">
        <v>43</v>
      </c>
      <c r="F832" s="40">
        <v>25</v>
      </c>
      <c r="G832" s="61">
        <v>0.58099999999999996</v>
      </c>
      <c r="H832" s="58"/>
      <c r="I832" s="58"/>
      <c r="J832" s="58"/>
      <c r="K832" s="58"/>
      <c r="L832" s="41"/>
      <c r="M832" s="41"/>
      <c r="N832" s="41"/>
      <c r="O832" s="41"/>
    </row>
    <row r="833" spans="1:15" x14ac:dyDescent="0.2">
      <c r="A833" s="66" t="s">
        <v>486</v>
      </c>
      <c r="B833" s="66">
        <v>24</v>
      </c>
      <c r="C833" s="66">
        <v>9</v>
      </c>
      <c r="D833" s="61">
        <v>0.375</v>
      </c>
      <c r="E833" s="40">
        <v>178</v>
      </c>
      <c r="F833" s="40">
        <v>9</v>
      </c>
      <c r="G833" s="61">
        <v>5.0999999999999997E-2</v>
      </c>
      <c r="H833" s="58"/>
      <c r="I833" s="58"/>
      <c r="J833" s="58"/>
      <c r="K833" s="58"/>
      <c r="L833" s="41"/>
      <c r="M833" s="41"/>
      <c r="N833" s="41"/>
      <c r="O833" s="41"/>
    </row>
    <row r="834" spans="1:15" x14ac:dyDescent="0.2">
      <c r="A834" s="66" t="s">
        <v>435</v>
      </c>
      <c r="B834" s="66">
        <v>24</v>
      </c>
      <c r="C834" s="66">
        <v>7</v>
      </c>
      <c r="D834" s="61">
        <v>0.29199999999999998</v>
      </c>
      <c r="E834" s="40">
        <v>43</v>
      </c>
      <c r="F834" s="40">
        <v>11</v>
      </c>
      <c r="G834" s="61">
        <v>0.25600000000000001</v>
      </c>
      <c r="H834" s="58"/>
      <c r="I834" s="58"/>
      <c r="J834" s="58"/>
      <c r="K834" s="58"/>
      <c r="L834" s="41"/>
      <c r="M834" s="41"/>
      <c r="N834" s="41"/>
      <c r="O834" s="41"/>
    </row>
    <row r="835" spans="1:15" x14ac:dyDescent="0.2">
      <c r="A835" s="66" t="s">
        <v>805</v>
      </c>
      <c r="B835" s="66">
        <v>24</v>
      </c>
      <c r="C835" s="66">
        <v>28</v>
      </c>
      <c r="D835" s="61">
        <v>1.167</v>
      </c>
      <c r="E835" s="40">
        <v>36</v>
      </c>
      <c r="F835" s="40">
        <v>28</v>
      </c>
      <c r="G835" s="61">
        <v>0.77800000000000002</v>
      </c>
      <c r="H835" s="58"/>
      <c r="I835" s="58"/>
      <c r="J835" s="58"/>
      <c r="K835" s="58"/>
      <c r="L835" s="41"/>
      <c r="M835" s="41"/>
      <c r="N835" s="41"/>
      <c r="O835" s="41"/>
    </row>
    <row r="836" spans="1:15" x14ac:dyDescent="0.2">
      <c r="A836" s="66" t="s">
        <v>632</v>
      </c>
      <c r="B836" s="66">
        <v>24</v>
      </c>
      <c r="C836" s="66">
        <v>17</v>
      </c>
      <c r="D836" s="61">
        <v>0.70799999999999996</v>
      </c>
      <c r="E836" s="40">
        <v>45</v>
      </c>
      <c r="F836" s="40">
        <v>17</v>
      </c>
      <c r="G836" s="61">
        <v>0.378</v>
      </c>
      <c r="H836" s="58"/>
      <c r="I836" s="58"/>
      <c r="J836" s="58"/>
      <c r="K836" s="58"/>
      <c r="L836" s="41"/>
      <c r="M836" s="41"/>
      <c r="N836" s="41"/>
      <c r="O836" s="41"/>
    </row>
    <row r="837" spans="1:15" x14ac:dyDescent="0.2">
      <c r="A837" s="66" t="s">
        <v>437</v>
      </c>
      <c r="B837" s="66">
        <v>24</v>
      </c>
      <c r="C837" s="66">
        <v>4</v>
      </c>
      <c r="D837" s="61">
        <v>0.16700000000000001</v>
      </c>
      <c r="E837" s="40">
        <v>50</v>
      </c>
      <c r="F837" s="40">
        <v>4</v>
      </c>
      <c r="G837" s="61">
        <v>0.08</v>
      </c>
      <c r="H837" s="58"/>
      <c r="I837" s="58"/>
      <c r="J837" s="58"/>
      <c r="K837" s="58"/>
      <c r="L837" s="41"/>
      <c r="M837" s="41"/>
      <c r="N837" s="41"/>
      <c r="O837" s="41"/>
    </row>
    <row r="838" spans="1:15" x14ac:dyDescent="0.2">
      <c r="A838" s="66" t="s">
        <v>3641</v>
      </c>
      <c r="B838" s="66">
        <v>24</v>
      </c>
      <c r="C838" s="66">
        <v>4</v>
      </c>
      <c r="D838" s="61">
        <v>0.16700000000000001</v>
      </c>
      <c r="E838" s="40">
        <v>24</v>
      </c>
      <c r="F838" s="40">
        <v>4</v>
      </c>
      <c r="G838" s="61">
        <v>0.16700000000000001</v>
      </c>
      <c r="H838" s="58"/>
      <c r="I838" s="58"/>
      <c r="J838" s="58"/>
      <c r="K838" s="58"/>
      <c r="L838" s="41"/>
      <c r="M838" s="41"/>
      <c r="N838" s="41"/>
      <c r="O838" s="41"/>
    </row>
    <row r="839" spans="1:15" x14ac:dyDescent="0.2">
      <c r="A839" s="66" t="s">
        <v>969</v>
      </c>
      <c r="B839" s="66">
        <v>24</v>
      </c>
      <c r="C839" s="66">
        <v>5</v>
      </c>
      <c r="D839" s="61">
        <v>0.20799999999999999</v>
      </c>
      <c r="E839" s="40">
        <v>24</v>
      </c>
      <c r="F839" s="40">
        <v>5</v>
      </c>
      <c r="G839" s="61">
        <v>0.20799999999999999</v>
      </c>
      <c r="H839" s="58"/>
      <c r="I839" s="58"/>
      <c r="J839" s="58"/>
      <c r="K839" s="58"/>
      <c r="L839" s="41"/>
      <c r="M839" s="41"/>
      <c r="N839" s="41"/>
      <c r="O839" s="41"/>
    </row>
    <row r="840" spans="1:15" x14ac:dyDescent="0.2">
      <c r="A840" s="66" t="s">
        <v>1905</v>
      </c>
      <c r="B840" s="66">
        <v>24</v>
      </c>
      <c r="C840" s="66">
        <v>26</v>
      </c>
      <c r="D840" s="61">
        <v>1.083</v>
      </c>
      <c r="E840" s="40">
        <v>24</v>
      </c>
      <c r="F840" s="40">
        <v>26</v>
      </c>
      <c r="G840" s="61">
        <v>1.083</v>
      </c>
      <c r="H840" s="58"/>
      <c r="I840" s="58"/>
      <c r="J840" s="58"/>
      <c r="K840" s="58"/>
      <c r="L840" s="41"/>
      <c r="M840" s="41"/>
      <c r="N840" s="41"/>
      <c r="O840" s="41"/>
    </row>
    <row r="841" spans="1:15" x14ac:dyDescent="0.2">
      <c r="A841" s="66" t="s">
        <v>4086</v>
      </c>
      <c r="B841" s="66">
        <v>24</v>
      </c>
      <c r="C841" s="66">
        <v>18</v>
      </c>
      <c r="D841" s="61">
        <v>0.75</v>
      </c>
      <c r="E841" s="40">
        <v>24</v>
      </c>
      <c r="F841" s="40">
        <v>18</v>
      </c>
      <c r="G841" s="61">
        <v>0.75</v>
      </c>
      <c r="H841" s="58"/>
      <c r="I841" s="58"/>
      <c r="J841" s="58"/>
      <c r="K841" s="58"/>
      <c r="L841" s="41"/>
      <c r="M841" s="41"/>
      <c r="N841" s="41"/>
      <c r="O841" s="41"/>
    </row>
    <row r="842" spans="1:15" x14ac:dyDescent="0.2">
      <c r="A842" s="66" t="s">
        <v>3154</v>
      </c>
      <c r="B842" s="66">
        <v>24</v>
      </c>
      <c r="C842" s="66">
        <v>1</v>
      </c>
      <c r="D842" s="61">
        <v>4.2000000000000003E-2</v>
      </c>
      <c r="E842" s="40">
        <v>27</v>
      </c>
      <c r="F842" s="40">
        <v>1</v>
      </c>
      <c r="G842" s="61">
        <v>3.6999999999999998E-2</v>
      </c>
      <c r="H842" s="58"/>
      <c r="I842" s="58"/>
      <c r="J842" s="58"/>
      <c r="K842" s="58"/>
      <c r="L842" s="41"/>
      <c r="M842" s="41"/>
      <c r="N842" s="41"/>
      <c r="O842" s="41"/>
    </row>
    <row r="843" spans="1:15" x14ac:dyDescent="0.2">
      <c r="A843" s="66" t="s">
        <v>299</v>
      </c>
      <c r="B843" s="66">
        <v>24</v>
      </c>
      <c r="C843" s="66">
        <v>9</v>
      </c>
      <c r="D843" s="61">
        <v>0.375</v>
      </c>
      <c r="E843" s="40">
        <v>24</v>
      </c>
      <c r="F843" s="40">
        <v>9</v>
      </c>
      <c r="G843" s="61">
        <v>0.375</v>
      </c>
      <c r="H843" s="58"/>
      <c r="I843" s="58"/>
      <c r="J843" s="58"/>
      <c r="K843" s="58"/>
      <c r="L843" s="41"/>
      <c r="M843" s="41"/>
      <c r="N843" s="41"/>
      <c r="O843" s="41"/>
    </row>
    <row r="844" spans="1:15" x14ac:dyDescent="0.2">
      <c r="A844" s="66" t="s">
        <v>4087</v>
      </c>
      <c r="B844" s="66">
        <v>24</v>
      </c>
      <c r="C844" s="66">
        <v>15</v>
      </c>
      <c r="D844" s="61">
        <v>0.625</v>
      </c>
      <c r="E844" s="40">
        <v>24</v>
      </c>
      <c r="F844" s="40">
        <v>15</v>
      </c>
      <c r="G844" s="61">
        <v>0.625</v>
      </c>
      <c r="H844" s="58"/>
      <c r="I844" s="58"/>
      <c r="J844" s="58"/>
      <c r="K844" s="58"/>
      <c r="L844" s="41"/>
      <c r="M844" s="41"/>
      <c r="N844" s="41"/>
      <c r="O844" s="41"/>
    </row>
    <row r="845" spans="1:15" x14ac:dyDescent="0.2">
      <c r="A845" s="66" t="s">
        <v>760</v>
      </c>
      <c r="B845" s="66">
        <v>24</v>
      </c>
      <c r="C845" s="66">
        <v>28</v>
      </c>
      <c r="D845" s="61">
        <v>1.167</v>
      </c>
      <c r="E845" s="40">
        <v>26</v>
      </c>
      <c r="F845" s="40">
        <v>29</v>
      </c>
      <c r="G845" s="61">
        <v>1.115</v>
      </c>
      <c r="H845" s="58"/>
      <c r="I845" s="58"/>
      <c r="J845" s="58"/>
      <c r="K845" s="58"/>
      <c r="L845" s="41"/>
      <c r="M845" s="41"/>
      <c r="N845" s="41"/>
      <c r="O845" s="41"/>
    </row>
    <row r="846" spans="1:15" x14ac:dyDescent="0.2">
      <c r="A846" s="66" t="s">
        <v>3390</v>
      </c>
      <c r="B846" s="66">
        <v>24</v>
      </c>
      <c r="C846" s="66">
        <v>9</v>
      </c>
      <c r="D846" s="61">
        <v>0.375</v>
      </c>
      <c r="E846" s="40">
        <v>24</v>
      </c>
      <c r="F846" s="40">
        <v>9</v>
      </c>
      <c r="G846" s="61">
        <v>0.375</v>
      </c>
      <c r="H846" s="58"/>
      <c r="I846" s="58"/>
      <c r="J846" s="58"/>
      <c r="K846" s="58"/>
      <c r="L846" s="41"/>
      <c r="M846" s="41"/>
      <c r="N846" s="41"/>
      <c r="O846" s="41"/>
    </row>
    <row r="847" spans="1:15" x14ac:dyDescent="0.2">
      <c r="A847" s="66" t="s">
        <v>4088</v>
      </c>
      <c r="B847" s="66">
        <v>24</v>
      </c>
      <c r="C847" s="66">
        <v>16</v>
      </c>
      <c r="D847" s="61">
        <v>0.66700000000000004</v>
      </c>
      <c r="E847" s="40">
        <v>24</v>
      </c>
      <c r="F847" s="40">
        <v>16</v>
      </c>
      <c r="G847" s="61">
        <v>0.66700000000000004</v>
      </c>
      <c r="H847" s="58"/>
      <c r="I847" s="58"/>
      <c r="J847" s="58"/>
      <c r="K847" s="58"/>
      <c r="L847" s="41"/>
      <c r="M847" s="41"/>
      <c r="N847" s="41"/>
      <c r="O847" s="41"/>
    </row>
    <row r="848" spans="1:15" x14ac:dyDescent="0.2">
      <c r="A848" s="66" t="s">
        <v>4089</v>
      </c>
      <c r="B848" s="66">
        <v>24</v>
      </c>
      <c r="C848" s="66">
        <v>20</v>
      </c>
      <c r="D848" s="61">
        <v>0.83299999999999996</v>
      </c>
      <c r="E848" s="40">
        <v>24</v>
      </c>
      <c r="F848" s="40">
        <v>20</v>
      </c>
      <c r="G848" s="61">
        <v>0.83299999999999996</v>
      </c>
      <c r="H848" s="58"/>
      <c r="I848" s="58"/>
      <c r="J848" s="58"/>
      <c r="K848" s="58"/>
      <c r="L848" s="41"/>
      <c r="M848" s="41"/>
      <c r="N848" s="41"/>
      <c r="O848" s="41"/>
    </row>
    <row r="849" spans="1:15" x14ac:dyDescent="0.2">
      <c r="A849" s="66" t="s">
        <v>715</v>
      </c>
      <c r="B849" s="66">
        <v>24</v>
      </c>
      <c r="C849" s="66">
        <v>21</v>
      </c>
      <c r="D849" s="61">
        <v>0.875</v>
      </c>
      <c r="E849" s="40">
        <v>27</v>
      </c>
      <c r="F849" s="40">
        <v>24</v>
      </c>
      <c r="G849" s="61">
        <v>0.88900000000000001</v>
      </c>
      <c r="H849" s="58"/>
      <c r="I849" s="58"/>
      <c r="J849" s="58"/>
      <c r="K849" s="58"/>
      <c r="L849" s="41"/>
      <c r="M849" s="41"/>
      <c r="N849" s="41"/>
      <c r="O849" s="41"/>
    </row>
    <row r="850" spans="1:15" ht="25.5" x14ac:dyDescent="0.2">
      <c r="A850" s="66" t="s">
        <v>4090</v>
      </c>
      <c r="B850" s="66">
        <v>24</v>
      </c>
      <c r="C850" s="66">
        <v>31</v>
      </c>
      <c r="D850" s="61">
        <v>1.292</v>
      </c>
      <c r="E850" s="40">
        <v>24</v>
      </c>
      <c r="F850" s="40">
        <v>31</v>
      </c>
      <c r="G850" s="61">
        <v>1.292</v>
      </c>
      <c r="H850" s="58"/>
      <c r="I850" s="58"/>
      <c r="J850" s="58"/>
      <c r="K850" s="58"/>
      <c r="L850" s="41"/>
      <c r="M850" s="41"/>
      <c r="N850" s="41"/>
      <c r="O850" s="41"/>
    </row>
    <row r="851" spans="1:15" x14ac:dyDescent="0.2">
      <c r="A851" s="66" t="s">
        <v>3420</v>
      </c>
      <c r="B851" s="66">
        <v>24</v>
      </c>
      <c r="C851" s="66">
        <v>24</v>
      </c>
      <c r="D851" s="61">
        <v>1</v>
      </c>
      <c r="E851" s="40">
        <v>25</v>
      </c>
      <c r="F851" s="40">
        <v>25</v>
      </c>
      <c r="G851" s="61">
        <v>1</v>
      </c>
      <c r="H851" s="58"/>
      <c r="I851" s="58"/>
      <c r="J851" s="58"/>
      <c r="K851" s="58"/>
      <c r="L851" s="41"/>
      <c r="M851" s="41"/>
      <c r="N851" s="41"/>
      <c r="O851" s="41"/>
    </row>
    <row r="852" spans="1:15" x14ac:dyDescent="0.2">
      <c r="A852" s="66" t="s">
        <v>3670</v>
      </c>
      <c r="B852" s="66">
        <v>24</v>
      </c>
      <c r="C852" s="66">
        <v>26</v>
      </c>
      <c r="D852" s="61">
        <v>1.083</v>
      </c>
      <c r="E852" s="40">
        <v>24</v>
      </c>
      <c r="F852" s="40">
        <v>26</v>
      </c>
      <c r="G852" s="61">
        <v>1.083</v>
      </c>
      <c r="H852" s="58"/>
      <c r="I852" s="58"/>
      <c r="J852" s="58"/>
      <c r="K852" s="58"/>
      <c r="L852" s="41"/>
      <c r="M852" s="41"/>
      <c r="N852" s="41"/>
      <c r="O852" s="41"/>
    </row>
    <row r="853" spans="1:15" x14ac:dyDescent="0.2">
      <c r="A853" s="66" t="s">
        <v>3436</v>
      </c>
      <c r="B853" s="66">
        <v>24</v>
      </c>
      <c r="C853" s="66">
        <v>3</v>
      </c>
      <c r="D853" s="61">
        <v>0.125</v>
      </c>
      <c r="E853" s="40">
        <v>61</v>
      </c>
      <c r="F853" s="40">
        <v>3</v>
      </c>
      <c r="G853" s="61">
        <v>4.9000000000000002E-2</v>
      </c>
      <c r="H853" s="58"/>
      <c r="I853" s="58"/>
      <c r="J853" s="58"/>
      <c r="K853" s="58"/>
      <c r="L853" s="41"/>
      <c r="M853" s="41"/>
      <c r="N853" s="41"/>
      <c r="O853" s="41"/>
    </row>
    <row r="854" spans="1:15" x14ac:dyDescent="0.2">
      <c r="A854" s="66" t="s">
        <v>2083</v>
      </c>
      <c r="B854" s="66">
        <v>24</v>
      </c>
      <c r="C854" s="66">
        <v>15</v>
      </c>
      <c r="D854" s="61">
        <v>0.625</v>
      </c>
      <c r="E854" s="40">
        <v>24</v>
      </c>
      <c r="F854" s="40">
        <v>15</v>
      </c>
      <c r="G854" s="61">
        <v>0.625</v>
      </c>
      <c r="H854" s="58"/>
      <c r="I854" s="58"/>
      <c r="J854" s="58"/>
      <c r="K854" s="58"/>
      <c r="L854" s="41"/>
      <c r="M854" s="41"/>
      <c r="N854" s="41"/>
      <c r="O854" s="41"/>
    </row>
    <row r="855" spans="1:15" x14ac:dyDescent="0.2">
      <c r="A855" s="66" t="s">
        <v>565</v>
      </c>
      <c r="B855" s="66">
        <v>24</v>
      </c>
      <c r="C855" s="66">
        <v>15</v>
      </c>
      <c r="D855" s="61">
        <v>0.625</v>
      </c>
      <c r="E855" s="40">
        <v>27</v>
      </c>
      <c r="F855" s="40">
        <v>15</v>
      </c>
      <c r="G855" s="61">
        <v>0.55600000000000005</v>
      </c>
      <c r="H855" s="58"/>
      <c r="I855" s="58"/>
      <c r="J855" s="58"/>
      <c r="K855" s="58"/>
      <c r="L855" s="41"/>
      <c r="M855" s="41"/>
      <c r="N855" s="41"/>
      <c r="O855" s="41"/>
    </row>
    <row r="856" spans="1:15" x14ac:dyDescent="0.2">
      <c r="A856" s="66" t="s">
        <v>4091</v>
      </c>
      <c r="B856" s="66">
        <v>24</v>
      </c>
      <c r="C856" s="66">
        <v>0</v>
      </c>
      <c r="D856" s="40" t="s">
        <v>3340</v>
      </c>
      <c r="E856" s="40">
        <v>24</v>
      </c>
      <c r="F856" s="40">
        <v>0</v>
      </c>
      <c r="G856" s="40" t="s">
        <v>3340</v>
      </c>
      <c r="H856" s="58"/>
      <c r="I856" s="58"/>
      <c r="J856" s="58"/>
      <c r="K856" s="58"/>
      <c r="L856" s="41"/>
      <c r="M856" s="41"/>
      <c r="N856" s="41"/>
      <c r="O856" s="41"/>
    </row>
    <row r="857" spans="1:15" x14ac:dyDescent="0.2">
      <c r="A857" s="66" t="s">
        <v>1225</v>
      </c>
      <c r="B857" s="66">
        <v>24</v>
      </c>
      <c r="C857" s="66">
        <v>20</v>
      </c>
      <c r="D857" s="61">
        <v>0.83299999999999996</v>
      </c>
      <c r="E857" s="40">
        <v>38</v>
      </c>
      <c r="F857" s="40">
        <v>21</v>
      </c>
      <c r="G857" s="61">
        <v>0.55300000000000005</v>
      </c>
      <c r="H857" s="58"/>
      <c r="I857" s="58"/>
      <c r="J857" s="58"/>
      <c r="K857" s="58"/>
      <c r="L857" s="41"/>
      <c r="M857" s="41"/>
      <c r="N857" s="41"/>
      <c r="O857" s="41"/>
    </row>
    <row r="858" spans="1:15" x14ac:dyDescent="0.2">
      <c r="A858" s="66" t="s">
        <v>816</v>
      </c>
      <c r="B858" s="66">
        <v>24</v>
      </c>
      <c r="C858" s="66">
        <v>19</v>
      </c>
      <c r="D858" s="61">
        <v>0.79200000000000004</v>
      </c>
      <c r="E858" s="40">
        <v>24</v>
      </c>
      <c r="F858" s="40">
        <v>19</v>
      </c>
      <c r="G858" s="61">
        <v>0.79200000000000004</v>
      </c>
      <c r="H858" s="58"/>
      <c r="I858" s="58"/>
      <c r="J858" s="58"/>
      <c r="K858" s="58"/>
      <c r="L858" s="41"/>
      <c r="M858" s="41"/>
      <c r="N858" s="41"/>
      <c r="O858" s="41"/>
    </row>
    <row r="859" spans="1:15" x14ac:dyDescent="0.2">
      <c r="A859" s="66" t="s">
        <v>4092</v>
      </c>
      <c r="B859" s="66">
        <v>24</v>
      </c>
      <c r="C859" s="66">
        <v>6</v>
      </c>
      <c r="D859" s="61">
        <v>0.25</v>
      </c>
      <c r="E859" s="40">
        <v>24</v>
      </c>
      <c r="F859" s="40">
        <v>6</v>
      </c>
      <c r="G859" s="61">
        <v>0.25</v>
      </c>
      <c r="H859" s="58"/>
      <c r="I859" s="58"/>
      <c r="J859" s="58"/>
      <c r="K859" s="58"/>
      <c r="L859" s="41"/>
      <c r="M859" s="41"/>
      <c r="N859" s="41"/>
      <c r="O859" s="41"/>
    </row>
    <row r="860" spans="1:15" x14ac:dyDescent="0.2">
      <c r="A860" s="66" t="s">
        <v>712</v>
      </c>
      <c r="B860" s="66">
        <v>24</v>
      </c>
      <c r="C860" s="66">
        <v>19</v>
      </c>
      <c r="D860" s="61">
        <v>0.79200000000000004</v>
      </c>
      <c r="E860" s="40">
        <v>24</v>
      </c>
      <c r="F860" s="40">
        <v>19</v>
      </c>
      <c r="G860" s="61">
        <v>0.79200000000000004</v>
      </c>
      <c r="H860" s="58"/>
      <c r="I860" s="58"/>
      <c r="J860" s="58"/>
      <c r="K860" s="58"/>
      <c r="L860" s="41"/>
      <c r="M860" s="41"/>
      <c r="N860" s="41"/>
      <c r="O860" s="41"/>
    </row>
    <row r="861" spans="1:15" x14ac:dyDescent="0.2">
      <c r="A861" s="66" t="s">
        <v>4093</v>
      </c>
      <c r="B861" s="66">
        <v>24</v>
      </c>
      <c r="C861" s="66">
        <v>0</v>
      </c>
      <c r="D861" s="40" t="s">
        <v>3340</v>
      </c>
      <c r="E861" s="40">
        <v>24</v>
      </c>
      <c r="F861" s="40">
        <v>0</v>
      </c>
      <c r="G861" s="40" t="s">
        <v>3340</v>
      </c>
      <c r="H861" s="58"/>
      <c r="I861" s="58"/>
      <c r="J861" s="58"/>
      <c r="K861" s="58"/>
      <c r="L861" s="41"/>
      <c r="M861" s="41"/>
      <c r="N861" s="41"/>
      <c r="O861" s="41"/>
    </row>
    <row r="862" spans="1:15" x14ac:dyDescent="0.2">
      <c r="A862" s="66" t="s">
        <v>895</v>
      </c>
      <c r="B862" s="66">
        <v>24</v>
      </c>
      <c r="C862" s="66">
        <v>17</v>
      </c>
      <c r="D862" s="61">
        <v>0.70799999999999996</v>
      </c>
      <c r="E862" s="40">
        <v>32</v>
      </c>
      <c r="F862" s="40">
        <v>17</v>
      </c>
      <c r="G862" s="61">
        <v>0.53100000000000003</v>
      </c>
      <c r="H862" s="58"/>
      <c r="I862" s="58"/>
      <c r="J862" s="58"/>
      <c r="K862" s="58"/>
      <c r="L862" s="41"/>
      <c r="M862" s="41"/>
      <c r="N862" s="41"/>
      <c r="O862" s="41"/>
    </row>
    <row r="863" spans="1:15" x14ac:dyDescent="0.2">
      <c r="A863" s="66" t="s">
        <v>624</v>
      </c>
      <c r="B863" s="66">
        <v>24</v>
      </c>
      <c r="C863" s="66">
        <v>13</v>
      </c>
      <c r="D863" s="61">
        <v>0.54200000000000004</v>
      </c>
      <c r="E863" s="40">
        <v>24</v>
      </c>
      <c r="F863" s="40">
        <v>13</v>
      </c>
      <c r="G863" s="61">
        <v>0.54200000000000004</v>
      </c>
      <c r="H863" s="58"/>
      <c r="I863" s="58"/>
      <c r="J863" s="58"/>
      <c r="K863" s="58"/>
      <c r="L863" s="41"/>
      <c r="M863" s="41"/>
      <c r="N863" s="41"/>
      <c r="O863" s="41"/>
    </row>
    <row r="864" spans="1:15" x14ac:dyDescent="0.2">
      <c r="A864" s="66" t="s">
        <v>2688</v>
      </c>
      <c r="B864" s="66">
        <v>24</v>
      </c>
      <c r="C864" s="66">
        <v>4</v>
      </c>
      <c r="D864" s="61">
        <v>0.16700000000000001</v>
      </c>
      <c r="E864" s="40">
        <v>24</v>
      </c>
      <c r="F864" s="40">
        <v>4</v>
      </c>
      <c r="G864" s="61">
        <v>0.16700000000000001</v>
      </c>
      <c r="H864" s="58"/>
      <c r="I864" s="58"/>
      <c r="J864" s="58"/>
      <c r="K864" s="58"/>
      <c r="L864" s="41"/>
      <c r="M864" s="41"/>
      <c r="N864" s="41"/>
      <c r="O864" s="41"/>
    </row>
    <row r="865" spans="1:15" x14ac:dyDescent="0.2">
      <c r="A865" s="66" t="s">
        <v>2033</v>
      </c>
      <c r="B865" s="66">
        <v>24</v>
      </c>
      <c r="C865" s="66">
        <v>13</v>
      </c>
      <c r="D865" s="61">
        <v>0.54200000000000004</v>
      </c>
      <c r="E865" s="40">
        <v>24</v>
      </c>
      <c r="F865" s="40">
        <v>13</v>
      </c>
      <c r="G865" s="61">
        <v>0.54200000000000004</v>
      </c>
      <c r="H865" s="58"/>
      <c r="I865" s="58"/>
      <c r="J865" s="58"/>
      <c r="K865" s="58"/>
      <c r="L865" s="41"/>
      <c r="M865" s="41"/>
      <c r="N865" s="41"/>
      <c r="O865" s="41"/>
    </row>
    <row r="866" spans="1:15" ht="25.5" x14ac:dyDescent="0.2">
      <c r="A866" s="66" t="s">
        <v>4094</v>
      </c>
      <c r="B866" s="66">
        <v>24</v>
      </c>
      <c r="C866" s="66">
        <v>5</v>
      </c>
      <c r="D866" s="61">
        <v>0.20799999999999999</v>
      </c>
      <c r="E866" s="40">
        <v>24</v>
      </c>
      <c r="F866" s="40">
        <v>5</v>
      </c>
      <c r="G866" s="61">
        <v>0.20799999999999999</v>
      </c>
      <c r="H866" s="58"/>
      <c r="I866" s="58"/>
      <c r="J866" s="58"/>
      <c r="K866" s="58"/>
      <c r="L866" s="41"/>
      <c r="M866" s="41"/>
      <c r="N866" s="41"/>
      <c r="O866" s="41"/>
    </row>
    <row r="867" spans="1:15" x14ac:dyDescent="0.2">
      <c r="A867" s="66" t="s">
        <v>522</v>
      </c>
      <c r="B867" s="66">
        <v>23</v>
      </c>
      <c r="C867" s="66">
        <v>14</v>
      </c>
      <c r="D867" s="61">
        <v>0.60899999999999999</v>
      </c>
      <c r="E867" s="40">
        <v>36</v>
      </c>
      <c r="F867" s="40">
        <v>14</v>
      </c>
      <c r="G867" s="61">
        <v>0.38900000000000001</v>
      </c>
      <c r="H867" s="58"/>
      <c r="I867" s="58"/>
      <c r="J867" s="58"/>
      <c r="K867" s="58"/>
      <c r="L867" s="41"/>
      <c r="M867" s="41"/>
      <c r="N867" s="41"/>
      <c r="O867" s="41"/>
    </row>
    <row r="868" spans="1:15" x14ac:dyDescent="0.2">
      <c r="A868" s="66" t="s">
        <v>639</v>
      </c>
      <c r="B868" s="66">
        <v>23</v>
      </c>
      <c r="C868" s="66">
        <v>18</v>
      </c>
      <c r="D868" s="61">
        <v>0.78300000000000003</v>
      </c>
      <c r="E868" s="40">
        <v>54</v>
      </c>
      <c r="F868" s="40">
        <v>41</v>
      </c>
      <c r="G868" s="61">
        <v>0.75900000000000001</v>
      </c>
      <c r="H868" s="58"/>
      <c r="I868" s="58"/>
      <c r="J868" s="58"/>
      <c r="K868" s="58"/>
      <c r="L868" s="41"/>
      <c r="M868" s="41"/>
      <c r="N868" s="41"/>
      <c r="O868" s="41"/>
    </row>
    <row r="869" spans="1:15" x14ac:dyDescent="0.2">
      <c r="A869" s="66" t="s">
        <v>4095</v>
      </c>
      <c r="B869" s="66">
        <v>23</v>
      </c>
      <c r="C869" s="66">
        <v>23</v>
      </c>
      <c r="D869" s="61">
        <v>1</v>
      </c>
      <c r="E869" s="40">
        <v>24</v>
      </c>
      <c r="F869" s="40">
        <v>23</v>
      </c>
      <c r="G869" s="61">
        <v>0.95799999999999996</v>
      </c>
      <c r="H869" s="58"/>
      <c r="I869" s="58"/>
      <c r="J869" s="58"/>
      <c r="K869" s="58"/>
      <c r="L869" s="41"/>
      <c r="M869" s="41"/>
      <c r="N869" s="41"/>
      <c r="O869" s="41"/>
    </row>
    <row r="870" spans="1:15" x14ac:dyDescent="0.2">
      <c r="A870" s="66" t="s">
        <v>3072</v>
      </c>
      <c r="B870" s="66">
        <v>23</v>
      </c>
      <c r="C870" s="66">
        <v>7</v>
      </c>
      <c r="D870" s="61">
        <v>0.30399999999999999</v>
      </c>
      <c r="E870" s="40">
        <v>23</v>
      </c>
      <c r="F870" s="40">
        <v>7</v>
      </c>
      <c r="G870" s="61">
        <v>0.30399999999999999</v>
      </c>
      <c r="H870" s="58"/>
      <c r="I870" s="58"/>
      <c r="J870" s="58"/>
      <c r="K870" s="58"/>
      <c r="L870" s="41"/>
      <c r="M870" s="41"/>
      <c r="N870" s="41"/>
      <c r="O870" s="41"/>
    </row>
    <row r="871" spans="1:15" x14ac:dyDescent="0.2">
      <c r="A871" s="66" t="s">
        <v>4096</v>
      </c>
      <c r="B871" s="66">
        <v>23</v>
      </c>
      <c r="C871" s="66">
        <v>4</v>
      </c>
      <c r="D871" s="61">
        <v>0.17399999999999999</v>
      </c>
      <c r="E871" s="40">
        <v>31</v>
      </c>
      <c r="F871" s="40">
        <v>4</v>
      </c>
      <c r="G871" s="61">
        <v>0.129</v>
      </c>
      <c r="H871" s="58"/>
      <c r="I871" s="58"/>
      <c r="J871" s="58"/>
      <c r="K871" s="58"/>
      <c r="L871" s="41"/>
      <c r="M871" s="41"/>
      <c r="N871" s="41"/>
      <c r="O871" s="41"/>
    </row>
    <row r="872" spans="1:15" x14ac:dyDescent="0.2">
      <c r="A872" s="66" t="s">
        <v>4097</v>
      </c>
      <c r="B872" s="66">
        <v>23</v>
      </c>
      <c r="C872" s="66">
        <v>14</v>
      </c>
      <c r="D872" s="61">
        <v>0.60899999999999999</v>
      </c>
      <c r="E872" s="40">
        <v>23</v>
      </c>
      <c r="F872" s="40">
        <v>14</v>
      </c>
      <c r="G872" s="61">
        <v>0.60899999999999999</v>
      </c>
      <c r="H872" s="58"/>
      <c r="I872" s="58"/>
      <c r="J872" s="58"/>
      <c r="K872" s="58"/>
      <c r="L872" s="41"/>
      <c r="M872" s="41"/>
      <c r="N872" s="41"/>
      <c r="O872" s="41"/>
    </row>
    <row r="873" spans="1:15" x14ac:dyDescent="0.2">
      <c r="A873" s="66" t="s">
        <v>1431</v>
      </c>
      <c r="B873" s="66">
        <v>23</v>
      </c>
      <c r="C873" s="66">
        <v>8</v>
      </c>
      <c r="D873" s="61">
        <v>0.34799999999999998</v>
      </c>
      <c r="E873" s="40">
        <v>39</v>
      </c>
      <c r="F873" s="40">
        <v>8</v>
      </c>
      <c r="G873" s="61">
        <v>0.20499999999999999</v>
      </c>
      <c r="H873" s="58"/>
      <c r="I873" s="58"/>
      <c r="J873" s="58"/>
      <c r="K873" s="58"/>
      <c r="L873" s="41"/>
      <c r="M873" s="41"/>
      <c r="N873" s="41"/>
      <c r="O873" s="41"/>
    </row>
    <row r="874" spans="1:15" x14ac:dyDescent="0.2">
      <c r="A874" s="66" t="s">
        <v>2486</v>
      </c>
      <c r="B874" s="66">
        <v>23</v>
      </c>
      <c r="C874" s="66">
        <v>19</v>
      </c>
      <c r="D874" s="61">
        <v>0.82599999999999996</v>
      </c>
      <c r="E874" s="40">
        <v>24</v>
      </c>
      <c r="F874" s="40">
        <v>19</v>
      </c>
      <c r="G874" s="61">
        <v>0.79200000000000004</v>
      </c>
      <c r="H874" s="58"/>
      <c r="I874" s="58"/>
      <c r="J874" s="58"/>
      <c r="K874" s="58"/>
      <c r="L874" s="41"/>
      <c r="M874" s="41"/>
      <c r="N874" s="41"/>
      <c r="O874" s="41"/>
    </row>
    <row r="875" spans="1:15" x14ac:dyDescent="0.2">
      <c r="A875" s="66" t="s">
        <v>738</v>
      </c>
      <c r="B875" s="66">
        <v>23</v>
      </c>
      <c r="C875" s="66">
        <v>5</v>
      </c>
      <c r="D875" s="61">
        <v>0.217</v>
      </c>
      <c r="E875" s="40">
        <v>26</v>
      </c>
      <c r="F875" s="40">
        <v>5</v>
      </c>
      <c r="G875" s="61">
        <v>0.192</v>
      </c>
      <c r="H875" s="58"/>
      <c r="I875" s="58"/>
      <c r="J875" s="58"/>
      <c r="K875" s="58"/>
      <c r="L875" s="41"/>
      <c r="M875" s="41"/>
      <c r="N875" s="41"/>
      <c r="O875" s="41"/>
    </row>
    <row r="876" spans="1:15" x14ac:dyDescent="0.2">
      <c r="A876" s="66" t="s">
        <v>557</v>
      </c>
      <c r="B876" s="66">
        <v>23</v>
      </c>
      <c r="C876" s="66">
        <v>12</v>
      </c>
      <c r="D876" s="61">
        <v>0.52200000000000002</v>
      </c>
      <c r="E876" s="40">
        <v>28</v>
      </c>
      <c r="F876" s="40">
        <v>12</v>
      </c>
      <c r="G876" s="61">
        <v>0.42899999999999999</v>
      </c>
      <c r="H876" s="58"/>
      <c r="I876" s="58"/>
      <c r="J876" s="58"/>
      <c r="K876" s="58"/>
      <c r="L876" s="41"/>
      <c r="M876" s="41"/>
      <c r="N876" s="41"/>
      <c r="O876" s="41"/>
    </row>
    <row r="877" spans="1:15" x14ac:dyDescent="0.2">
      <c r="A877" s="66" t="s">
        <v>4098</v>
      </c>
      <c r="B877" s="66">
        <v>23</v>
      </c>
      <c r="C877" s="66">
        <v>9</v>
      </c>
      <c r="D877" s="61">
        <v>0.39100000000000001</v>
      </c>
      <c r="E877" s="40">
        <v>23</v>
      </c>
      <c r="F877" s="40">
        <v>9</v>
      </c>
      <c r="G877" s="61">
        <v>0.39100000000000001</v>
      </c>
      <c r="H877" s="58"/>
      <c r="I877" s="58"/>
      <c r="J877" s="58"/>
      <c r="K877" s="58"/>
      <c r="L877" s="41"/>
      <c r="M877" s="41"/>
      <c r="N877" s="41"/>
      <c r="O877" s="41"/>
    </row>
    <row r="878" spans="1:15" x14ac:dyDescent="0.2">
      <c r="A878" s="66" t="s">
        <v>4099</v>
      </c>
      <c r="B878" s="66">
        <v>23</v>
      </c>
      <c r="C878" s="66">
        <v>14</v>
      </c>
      <c r="D878" s="61">
        <v>0.60899999999999999</v>
      </c>
      <c r="E878" s="40">
        <v>23</v>
      </c>
      <c r="F878" s="40">
        <v>14</v>
      </c>
      <c r="G878" s="61">
        <v>0.60899999999999999</v>
      </c>
      <c r="H878" s="58"/>
      <c r="I878" s="58"/>
      <c r="J878" s="58"/>
      <c r="K878" s="58"/>
      <c r="L878" s="41"/>
      <c r="M878" s="41"/>
      <c r="N878" s="41"/>
      <c r="O878" s="41"/>
    </row>
    <row r="879" spans="1:15" x14ac:dyDescent="0.2">
      <c r="A879" s="66" t="s">
        <v>4100</v>
      </c>
      <c r="B879" s="66">
        <v>23</v>
      </c>
      <c r="C879" s="66">
        <v>24</v>
      </c>
      <c r="D879" s="61">
        <v>1.0429999999999999</v>
      </c>
      <c r="E879" s="40">
        <v>24</v>
      </c>
      <c r="F879" s="40">
        <v>24</v>
      </c>
      <c r="G879" s="61">
        <v>1</v>
      </c>
      <c r="H879" s="58"/>
      <c r="I879" s="58"/>
      <c r="J879" s="58"/>
      <c r="K879" s="58"/>
      <c r="L879" s="41"/>
      <c r="M879" s="41"/>
      <c r="N879" s="41"/>
      <c r="O879" s="41"/>
    </row>
    <row r="880" spans="1:15" x14ac:dyDescent="0.2">
      <c r="A880" s="66" t="s">
        <v>4101</v>
      </c>
      <c r="B880" s="66">
        <v>23</v>
      </c>
      <c r="C880" s="66">
        <v>4</v>
      </c>
      <c r="D880" s="61">
        <v>0.17399999999999999</v>
      </c>
      <c r="E880" s="40">
        <v>23</v>
      </c>
      <c r="F880" s="40">
        <v>4</v>
      </c>
      <c r="G880" s="61">
        <v>0.17399999999999999</v>
      </c>
      <c r="H880" s="58"/>
      <c r="I880" s="58"/>
      <c r="J880" s="58"/>
      <c r="K880" s="58"/>
      <c r="L880" s="41"/>
      <c r="M880" s="41"/>
      <c r="N880" s="41"/>
      <c r="O880" s="41"/>
    </row>
    <row r="881" spans="1:15" x14ac:dyDescent="0.2">
      <c r="A881" s="66" t="s">
        <v>1191</v>
      </c>
      <c r="B881" s="66">
        <v>23</v>
      </c>
      <c r="C881" s="66">
        <v>19</v>
      </c>
      <c r="D881" s="61">
        <v>0.82599999999999996</v>
      </c>
      <c r="E881" s="40">
        <v>29</v>
      </c>
      <c r="F881" s="40">
        <v>19</v>
      </c>
      <c r="G881" s="61">
        <v>0.65500000000000003</v>
      </c>
      <c r="H881" s="58"/>
      <c r="I881" s="58"/>
      <c r="J881" s="58"/>
      <c r="K881" s="58"/>
      <c r="L881" s="41"/>
      <c r="M881" s="41"/>
      <c r="N881" s="41"/>
      <c r="O881" s="41"/>
    </row>
    <row r="882" spans="1:15" x14ac:dyDescent="0.2">
      <c r="A882" s="66" t="s">
        <v>331</v>
      </c>
      <c r="B882" s="66">
        <v>23</v>
      </c>
      <c r="C882" s="66">
        <v>17</v>
      </c>
      <c r="D882" s="61">
        <v>0.73899999999999999</v>
      </c>
      <c r="E882" s="40">
        <v>203</v>
      </c>
      <c r="F882" s="40">
        <v>21</v>
      </c>
      <c r="G882" s="61">
        <v>0.10299999999999999</v>
      </c>
      <c r="H882" s="58"/>
      <c r="I882" s="58"/>
      <c r="J882" s="58"/>
      <c r="K882" s="58"/>
      <c r="L882" s="41"/>
      <c r="M882" s="41"/>
      <c r="N882" s="41"/>
      <c r="O882" s="41"/>
    </row>
    <row r="883" spans="1:15" x14ac:dyDescent="0.2">
      <c r="A883" s="66" t="s">
        <v>4102</v>
      </c>
      <c r="B883" s="66">
        <v>23</v>
      </c>
      <c r="C883" s="66">
        <v>14</v>
      </c>
      <c r="D883" s="61">
        <v>0.60899999999999999</v>
      </c>
      <c r="E883" s="40">
        <v>33</v>
      </c>
      <c r="F883" s="40">
        <v>14</v>
      </c>
      <c r="G883" s="61">
        <v>0.42399999999999999</v>
      </c>
      <c r="H883" s="58"/>
      <c r="I883" s="58"/>
      <c r="J883" s="58"/>
      <c r="K883" s="58"/>
      <c r="L883" s="41"/>
      <c r="M883" s="41"/>
      <c r="N883" s="41"/>
      <c r="O883" s="41"/>
    </row>
    <row r="884" spans="1:15" x14ac:dyDescent="0.2">
      <c r="A884" s="66" t="s">
        <v>1341</v>
      </c>
      <c r="B884" s="66">
        <v>23</v>
      </c>
      <c r="C884" s="66">
        <v>15</v>
      </c>
      <c r="D884" s="61">
        <v>0.65200000000000002</v>
      </c>
      <c r="E884" s="40">
        <v>26</v>
      </c>
      <c r="F884" s="40">
        <v>15</v>
      </c>
      <c r="G884" s="61">
        <v>0.57699999999999996</v>
      </c>
      <c r="H884" s="58"/>
      <c r="I884" s="58"/>
      <c r="J884" s="58"/>
      <c r="K884" s="58"/>
      <c r="L884" s="41"/>
      <c r="M884" s="41"/>
      <c r="N884" s="41"/>
      <c r="O884" s="41"/>
    </row>
    <row r="885" spans="1:15" x14ac:dyDescent="0.2">
      <c r="A885" s="66" t="s">
        <v>4103</v>
      </c>
      <c r="B885" s="66">
        <v>23</v>
      </c>
      <c r="C885" s="66">
        <v>34</v>
      </c>
      <c r="D885" s="61">
        <v>1.478</v>
      </c>
      <c r="E885" s="40">
        <v>23</v>
      </c>
      <c r="F885" s="40">
        <v>34</v>
      </c>
      <c r="G885" s="61">
        <v>1.478</v>
      </c>
      <c r="H885" s="58"/>
      <c r="I885" s="58"/>
      <c r="J885" s="58"/>
      <c r="K885" s="58"/>
      <c r="L885" s="41"/>
      <c r="M885" s="41"/>
      <c r="N885" s="41"/>
      <c r="O885" s="41"/>
    </row>
    <row r="886" spans="1:15" x14ac:dyDescent="0.2">
      <c r="A886" s="66" t="s">
        <v>4104</v>
      </c>
      <c r="B886" s="66">
        <v>23</v>
      </c>
      <c r="C886" s="66">
        <v>3</v>
      </c>
      <c r="D886" s="61">
        <v>0.13</v>
      </c>
      <c r="E886" s="40">
        <v>23</v>
      </c>
      <c r="F886" s="40">
        <v>3</v>
      </c>
      <c r="G886" s="61">
        <v>0.13</v>
      </c>
      <c r="H886" s="58"/>
      <c r="I886" s="58"/>
      <c r="J886" s="58"/>
      <c r="K886" s="58"/>
      <c r="L886" s="41"/>
      <c r="M886" s="41"/>
      <c r="N886" s="41"/>
      <c r="O886" s="41"/>
    </row>
    <row r="887" spans="1:15" x14ac:dyDescent="0.2">
      <c r="A887" s="66" t="s">
        <v>4105</v>
      </c>
      <c r="B887" s="66">
        <v>23</v>
      </c>
      <c r="C887" s="66">
        <v>8</v>
      </c>
      <c r="D887" s="61">
        <v>0.34799999999999998</v>
      </c>
      <c r="E887" s="40">
        <v>24</v>
      </c>
      <c r="F887" s="40">
        <v>8</v>
      </c>
      <c r="G887" s="61">
        <v>0.33300000000000002</v>
      </c>
      <c r="H887" s="58"/>
      <c r="I887" s="58"/>
      <c r="J887" s="58"/>
      <c r="K887" s="58"/>
      <c r="L887" s="41"/>
      <c r="M887" s="41"/>
      <c r="N887" s="41"/>
      <c r="O887" s="41"/>
    </row>
    <row r="888" spans="1:15" x14ac:dyDescent="0.2">
      <c r="A888" s="66" t="s">
        <v>2026</v>
      </c>
      <c r="B888" s="66">
        <v>23</v>
      </c>
      <c r="C888" s="66">
        <v>6</v>
      </c>
      <c r="D888" s="61">
        <v>0.26100000000000001</v>
      </c>
      <c r="E888" s="40">
        <v>24</v>
      </c>
      <c r="F888" s="40">
        <v>6</v>
      </c>
      <c r="G888" s="61">
        <v>0.25</v>
      </c>
      <c r="H888" s="58"/>
      <c r="I888" s="58"/>
      <c r="J888" s="58"/>
      <c r="K888" s="58"/>
      <c r="L888" s="41"/>
      <c r="M888" s="41"/>
      <c r="N888" s="41"/>
      <c r="O888" s="41"/>
    </row>
    <row r="889" spans="1:15" x14ac:dyDescent="0.2">
      <c r="A889" s="66" t="s">
        <v>4106</v>
      </c>
      <c r="B889" s="66">
        <v>23</v>
      </c>
      <c r="C889" s="66">
        <v>11</v>
      </c>
      <c r="D889" s="61">
        <v>0.47799999999999998</v>
      </c>
      <c r="E889" s="40">
        <v>23</v>
      </c>
      <c r="F889" s="40">
        <v>11</v>
      </c>
      <c r="G889" s="61">
        <v>0.47799999999999998</v>
      </c>
      <c r="H889" s="58"/>
      <c r="I889" s="58"/>
      <c r="J889" s="58"/>
      <c r="K889" s="58"/>
      <c r="L889" s="41"/>
      <c r="M889" s="41"/>
      <c r="N889" s="41"/>
      <c r="O889" s="41"/>
    </row>
    <row r="890" spans="1:15" x14ac:dyDescent="0.2">
      <c r="A890" s="66" t="s">
        <v>4107</v>
      </c>
      <c r="B890" s="66">
        <v>23</v>
      </c>
      <c r="C890" s="66">
        <v>0</v>
      </c>
      <c r="D890" s="40" t="s">
        <v>3340</v>
      </c>
      <c r="E890" s="40">
        <v>23</v>
      </c>
      <c r="F890" s="40">
        <v>0</v>
      </c>
      <c r="G890" s="40" t="s">
        <v>3340</v>
      </c>
      <c r="H890" s="58"/>
      <c r="I890" s="58"/>
      <c r="J890" s="58"/>
      <c r="K890" s="58"/>
      <c r="L890" s="41"/>
      <c r="M890" s="41"/>
      <c r="N890" s="41"/>
      <c r="O890" s="41"/>
    </row>
    <row r="891" spans="1:15" x14ac:dyDescent="0.2">
      <c r="A891" s="66" t="s">
        <v>671</v>
      </c>
      <c r="B891" s="66">
        <v>23</v>
      </c>
      <c r="C891" s="66">
        <v>22</v>
      </c>
      <c r="D891" s="61">
        <v>0.95699999999999996</v>
      </c>
      <c r="E891" s="40">
        <v>34</v>
      </c>
      <c r="F891" s="40">
        <v>22</v>
      </c>
      <c r="G891" s="61">
        <v>0.64700000000000002</v>
      </c>
      <c r="H891" s="58"/>
      <c r="I891" s="58"/>
      <c r="J891" s="58"/>
      <c r="K891" s="58"/>
      <c r="L891" s="41"/>
      <c r="M891" s="41"/>
      <c r="N891" s="41"/>
      <c r="O891" s="41"/>
    </row>
    <row r="892" spans="1:15" x14ac:dyDescent="0.2">
      <c r="A892" s="66" t="s">
        <v>4108</v>
      </c>
      <c r="B892" s="66">
        <v>23</v>
      </c>
      <c r="C892" s="66">
        <v>2</v>
      </c>
      <c r="D892" s="61">
        <v>8.6999999999999994E-2</v>
      </c>
      <c r="E892" s="40">
        <v>23</v>
      </c>
      <c r="F892" s="40">
        <v>2</v>
      </c>
      <c r="G892" s="61">
        <v>8.6999999999999994E-2</v>
      </c>
      <c r="H892" s="58"/>
      <c r="I892" s="58"/>
      <c r="J892" s="58"/>
      <c r="K892" s="58"/>
      <c r="L892" s="41"/>
      <c r="M892" s="41"/>
      <c r="N892" s="41"/>
      <c r="O892" s="41"/>
    </row>
    <row r="893" spans="1:15" x14ac:dyDescent="0.2">
      <c r="A893" s="66" t="s">
        <v>1368</v>
      </c>
      <c r="B893" s="66">
        <v>23</v>
      </c>
      <c r="C893" s="66">
        <v>24</v>
      </c>
      <c r="D893" s="61">
        <v>1.0429999999999999</v>
      </c>
      <c r="E893" s="40">
        <v>27</v>
      </c>
      <c r="F893" s="40">
        <v>26</v>
      </c>
      <c r="G893" s="61">
        <v>0.96299999999999997</v>
      </c>
      <c r="H893" s="58"/>
      <c r="I893" s="58"/>
      <c r="J893" s="58"/>
      <c r="K893" s="58"/>
      <c r="L893" s="41"/>
      <c r="M893" s="41"/>
      <c r="N893" s="41"/>
      <c r="O893" s="41"/>
    </row>
    <row r="894" spans="1:15" x14ac:dyDescent="0.2">
      <c r="A894" s="66" t="s">
        <v>551</v>
      </c>
      <c r="B894" s="66">
        <v>23</v>
      </c>
      <c r="C894" s="66">
        <v>16</v>
      </c>
      <c r="D894" s="61">
        <v>0.69599999999999995</v>
      </c>
      <c r="E894" s="40">
        <v>23</v>
      </c>
      <c r="F894" s="40">
        <v>16</v>
      </c>
      <c r="G894" s="61">
        <v>0.69599999999999995</v>
      </c>
      <c r="H894" s="58"/>
      <c r="I894" s="58"/>
      <c r="J894" s="58"/>
      <c r="K894" s="58"/>
      <c r="L894" s="41"/>
      <c r="M894" s="41"/>
      <c r="N894" s="41"/>
      <c r="O894" s="41"/>
    </row>
    <row r="895" spans="1:15" x14ac:dyDescent="0.2">
      <c r="A895" s="66" t="s">
        <v>3233</v>
      </c>
      <c r="B895" s="66">
        <v>23</v>
      </c>
      <c r="C895" s="66">
        <v>15</v>
      </c>
      <c r="D895" s="61">
        <v>0.65200000000000002</v>
      </c>
      <c r="E895" s="40">
        <v>47</v>
      </c>
      <c r="F895" s="40">
        <v>16</v>
      </c>
      <c r="G895" s="61">
        <v>0.34</v>
      </c>
      <c r="H895" s="58"/>
      <c r="I895" s="58"/>
      <c r="J895" s="58"/>
      <c r="K895" s="58"/>
      <c r="L895" s="41"/>
      <c r="M895" s="41"/>
      <c r="N895" s="41"/>
      <c r="O895" s="41"/>
    </row>
    <row r="896" spans="1:15" x14ac:dyDescent="0.2">
      <c r="A896" s="66" t="s">
        <v>4109</v>
      </c>
      <c r="B896" s="66">
        <v>23</v>
      </c>
      <c r="C896" s="66">
        <v>4</v>
      </c>
      <c r="D896" s="61">
        <v>0.17399999999999999</v>
      </c>
      <c r="E896" s="40">
        <v>46</v>
      </c>
      <c r="F896" s="40">
        <v>4</v>
      </c>
      <c r="G896" s="61">
        <v>8.6999999999999994E-2</v>
      </c>
      <c r="H896" s="58"/>
      <c r="I896" s="58"/>
      <c r="J896" s="58"/>
      <c r="K896" s="58"/>
      <c r="L896" s="41"/>
      <c r="M896" s="41"/>
      <c r="N896" s="41"/>
      <c r="O896" s="41"/>
    </row>
    <row r="897" spans="1:15" x14ac:dyDescent="0.2">
      <c r="A897" s="66" t="s">
        <v>1997</v>
      </c>
      <c r="B897" s="66">
        <v>23</v>
      </c>
      <c r="C897" s="66">
        <v>1</v>
      </c>
      <c r="D897" s="61">
        <v>4.2999999999999997E-2</v>
      </c>
      <c r="E897" s="40">
        <v>70</v>
      </c>
      <c r="F897" s="40">
        <v>1</v>
      </c>
      <c r="G897" s="61">
        <v>1.4E-2</v>
      </c>
      <c r="H897" s="58"/>
      <c r="I897" s="58"/>
      <c r="J897" s="58"/>
      <c r="K897" s="58"/>
      <c r="L897" s="41"/>
      <c r="M897" s="41"/>
      <c r="N897" s="41"/>
      <c r="O897" s="41"/>
    </row>
    <row r="898" spans="1:15" x14ac:dyDescent="0.2">
      <c r="A898" s="66" t="s">
        <v>3588</v>
      </c>
      <c r="B898" s="66">
        <v>23</v>
      </c>
      <c r="C898" s="66">
        <v>24</v>
      </c>
      <c r="D898" s="61">
        <v>1.0429999999999999</v>
      </c>
      <c r="E898" s="40">
        <v>23</v>
      </c>
      <c r="F898" s="40">
        <v>24</v>
      </c>
      <c r="G898" s="61">
        <v>1.0429999999999999</v>
      </c>
      <c r="H898" s="58"/>
      <c r="I898" s="58"/>
      <c r="J898" s="58"/>
      <c r="K898" s="58"/>
      <c r="L898" s="41"/>
      <c r="M898" s="41"/>
      <c r="N898" s="41"/>
      <c r="O898" s="41"/>
    </row>
    <row r="899" spans="1:15" x14ac:dyDescent="0.2">
      <c r="A899" s="66" t="s">
        <v>4110</v>
      </c>
      <c r="B899" s="66">
        <v>23</v>
      </c>
      <c r="C899" s="66">
        <v>31</v>
      </c>
      <c r="D899" s="61">
        <v>1.3480000000000001</v>
      </c>
      <c r="E899" s="40">
        <v>27</v>
      </c>
      <c r="F899" s="40">
        <v>33</v>
      </c>
      <c r="G899" s="61">
        <v>1.222</v>
      </c>
      <c r="H899" s="58"/>
      <c r="I899" s="58"/>
      <c r="J899" s="58"/>
      <c r="K899" s="58"/>
      <c r="L899" s="41"/>
      <c r="M899" s="41"/>
      <c r="N899" s="41"/>
      <c r="O899" s="41"/>
    </row>
    <row r="900" spans="1:15" x14ac:dyDescent="0.2">
      <c r="A900" s="66" t="s">
        <v>932</v>
      </c>
      <c r="B900" s="66">
        <v>23</v>
      </c>
      <c r="C900" s="66">
        <v>3</v>
      </c>
      <c r="D900" s="61">
        <v>0.13</v>
      </c>
      <c r="E900" s="40">
        <v>23</v>
      </c>
      <c r="F900" s="40">
        <v>3</v>
      </c>
      <c r="G900" s="61">
        <v>0.13</v>
      </c>
      <c r="H900" s="58"/>
      <c r="I900" s="58"/>
      <c r="J900" s="58"/>
      <c r="K900" s="58"/>
      <c r="L900" s="41"/>
      <c r="M900" s="41"/>
      <c r="N900" s="41"/>
      <c r="O900" s="41"/>
    </row>
    <row r="901" spans="1:15" x14ac:dyDescent="0.2">
      <c r="A901" s="66" t="s">
        <v>2413</v>
      </c>
      <c r="B901" s="66">
        <v>23</v>
      </c>
      <c r="C901" s="66">
        <v>24</v>
      </c>
      <c r="D901" s="61">
        <v>1.0429999999999999</v>
      </c>
      <c r="E901" s="40">
        <v>23</v>
      </c>
      <c r="F901" s="40">
        <v>24</v>
      </c>
      <c r="G901" s="61">
        <v>1.0429999999999999</v>
      </c>
      <c r="H901" s="58"/>
      <c r="I901" s="58"/>
      <c r="J901" s="58"/>
      <c r="K901" s="58"/>
      <c r="L901" s="41"/>
      <c r="M901" s="41"/>
      <c r="N901" s="41"/>
      <c r="O901" s="41"/>
    </row>
    <row r="902" spans="1:15" x14ac:dyDescent="0.2">
      <c r="A902" s="66" t="s">
        <v>4111</v>
      </c>
      <c r="B902" s="66">
        <v>23</v>
      </c>
      <c r="C902" s="66">
        <v>12</v>
      </c>
      <c r="D902" s="61">
        <v>0.52200000000000002</v>
      </c>
      <c r="E902" s="40">
        <v>23</v>
      </c>
      <c r="F902" s="40">
        <v>12</v>
      </c>
      <c r="G902" s="61">
        <v>0.52200000000000002</v>
      </c>
      <c r="H902" s="58"/>
      <c r="I902" s="58"/>
      <c r="J902" s="58"/>
      <c r="K902" s="58"/>
      <c r="L902" s="41"/>
      <c r="M902" s="41"/>
      <c r="N902" s="41"/>
      <c r="O902" s="41"/>
    </row>
    <row r="903" spans="1:15" x14ac:dyDescent="0.2">
      <c r="A903" s="66" t="s">
        <v>560</v>
      </c>
      <c r="B903" s="66">
        <v>23</v>
      </c>
      <c r="C903" s="66">
        <v>10</v>
      </c>
      <c r="D903" s="61">
        <v>0.435</v>
      </c>
      <c r="E903" s="40">
        <v>23</v>
      </c>
      <c r="F903" s="40">
        <v>10</v>
      </c>
      <c r="G903" s="61">
        <v>0.435</v>
      </c>
      <c r="H903" s="58"/>
      <c r="I903" s="58"/>
      <c r="J903" s="58"/>
      <c r="K903" s="58"/>
      <c r="L903" s="41"/>
      <c r="M903" s="41"/>
      <c r="N903" s="41"/>
      <c r="O903" s="41"/>
    </row>
    <row r="904" spans="1:15" x14ac:dyDescent="0.2">
      <c r="A904" s="66" t="s">
        <v>4112</v>
      </c>
      <c r="B904" s="66">
        <v>23</v>
      </c>
      <c r="C904" s="66">
        <v>22</v>
      </c>
      <c r="D904" s="61">
        <v>0.95699999999999996</v>
      </c>
      <c r="E904" s="40">
        <v>23</v>
      </c>
      <c r="F904" s="40">
        <v>22</v>
      </c>
      <c r="G904" s="61">
        <v>0.95699999999999996</v>
      </c>
      <c r="H904" s="58"/>
      <c r="I904" s="58"/>
      <c r="J904" s="58"/>
      <c r="K904" s="58"/>
      <c r="L904" s="41"/>
      <c r="M904" s="41"/>
      <c r="N904" s="41"/>
      <c r="O904" s="41"/>
    </row>
    <row r="905" spans="1:15" x14ac:dyDescent="0.2">
      <c r="A905" s="66" t="s">
        <v>583</v>
      </c>
      <c r="B905" s="66">
        <v>23</v>
      </c>
      <c r="C905" s="66">
        <v>19</v>
      </c>
      <c r="D905" s="61">
        <v>0.82599999999999996</v>
      </c>
      <c r="E905" s="40">
        <v>23</v>
      </c>
      <c r="F905" s="40">
        <v>19</v>
      </c>
      <c r="G905" s="61">
        <v>0.82599999999999996</v>
      </c>
      <c r="H905" s="58"/>
      <c r="I905" s="58"/>
      <c r="J905" s="58"/>
      <c r="K905" s="58"/>
      <c r="L905" s="41"/>
      <c r="M905" s="41"/>
      <c r="N905" s="41"/>
      <c r="O905" s="41"/>
    </row>
    <row r="906" spans="1:15" x14ac:dyDescent="0.2">
      <c r="A906" s="66" t="s">
        <v>1051</v>
      </c>
      <c r="B906" s="66">
        <v>23</v>
      </c>
      <c r="C906" s="66">
        <v>19</v>
      </c>
      <c r="D906" s="61">
        <v>0.82599999999999996</v>
      </c>
      <c r="E906" s="40">
        <v>23</v>
      </c>
      <c r="F906" s="40">
        <v>19</v>
      </c>
      <c r="G906" s="61">
        <v>0.82599999999999996</v>
      </c>
      <c r="H906" s="58"/>
      <c r="I906" s="58"/>
      <c r="J906" s="58"/>
      <c r="K906" s="58"/>
      <c r="L906" s="41"/>
      <c r="M906" s="41"/>
      <c r="N906" s="41"/>
      <c r="O906" s="41"/>
    </row>
    <row r="907" spans="1:15" x14ac:dyDescent="0.2">
      <c r="A907" s="66" t="s">
        <v>4113</v>
      </c>
      <c r="B907" s="66">
        <v>23</v>
      </c>
      <c r="C907" s="66">
        <v>11</v>
      </c>
      <c r="D907" s="61">
        <v>0.47799999999999998</v>
      </c>
      <c r="E907" s="40">
        <v>23</v>
      </c>
      <c r="F907" s="40">
        <v>11</v>
      </c>
      <c r="G907" s="61">
        <v>0.47799999999999998</v>
      </c>
      <c r="H907" s="58"/>
      <c r="I907" s="58"/>
      <c r="J907" s="58"/>
      <c r="K907" s="58"/>
      <c r="L907" s="41"/>
      <c r="M907" s="41"/>
      <c r="N907" s="41"/>
      <c r="O907" s="41"/>
    </row>
    <row r="908" spans="1:15" x14ac:dyDescent="0.2">
      <c r="A908" s="66" t="s">
        <v>3463</v>
      </c>
      <c r="B908" s="66">
        <v>23</v>
      </c>
      <c r="C908" s="66">
        <v>21</v>
      </c>
      <c r="D908" s="61">
        <v>0.91300000000000003</v>
      </c>
      <c r="E908" s="40">
        <v>23</v>
      </c>
      <c r="F908" s="40">
        <v>21</v>
      </c>
      <c r="G908" s="61">
        <v>0.91300000000000003</v>
      </c>
      <c r="H908" s="58"/>
      <c r="I908" s="58"/>
      <c r="J908" s="58"/>
      <c r="K908" s="58"/>
      <c r="L908" s="41"/>
      <c r="M908" s="41"/>
      <c r="N908" s="41"/>
      <c r="O908" s="41"/>
    </row>
    <row r="909" spans="1:15" x14ac:dyDescent="0.2">
      <c r="A909" s="66" t="s">
        <v>4114</v>
      </c>
      <c r="B909" s="66">
        <v>23</v>
      </c>
      <c r="C909" s="66">
        <v>10</v>
      </c>
      <c r="D909" s="61">
        <v>0.435</v>
      </c>
      <c r="E909" s="40">
        <v>23</v>
      </c>
      <c r="F909" s="40">
        <v>10</v>
      </c>
      <c r="G909" s="61">
        <v>0.435</v>
      </c>
      <c r="H909" s="58"/>
      <c r="I909" s="58"/>
      <c r="J909" s="58"/>
      <c r="K909" s="58"/>
      <c r="L909" s="41"/>
      <c r="M909" s="41"/>
      <c r="N909" s="41"/>
      <c r="O909" s="41"/>
    </row>
    <row r="910" spans="1:15" x14ac:dyDescent="0.2">
      <c r="A910" s="66" t="s">
        <v>3465</v>
      </c>
      <c r="B910" s="66">
        <v>23</v>
      </c>
      <c r="C910" s="66">
        <v>16</v>
      </c>
      <c r="D910" s="61">
        <v>0.69599999999999995</v>
      </c>
      <c r="E910" s="40">
        <v>23</v>
      </c>
      <c r="F910" s="40">
        <v>16</v>
      </c>
      <c r="G910" s="61">
        <v>0.69599999999999995</v>
      </c>
      <c r="H910" s="58"/>
      <c r="I910" s="58"/>
      <c r="J910" s="58"/>
      <c r="K910" s="58"/>
      <c r="L910" s="41"/>
      <c r="M910" s="41"/>
      <c r="N910" s="41"/>
      <c r="O910" s="41"/>
    </row>
    <row r="911" spans="1:15" x14ac:dyDescent="0.2">
      <c r="A911" s="66" t="s">
        <v>1033</v>
      </c>
      <c r="B911" s="66">
        <v>23</v>
      </c>
      <c r="C911" s="66">
        <v>11</v>
      </c>
      <c r="D911" s="61">
        <v>0.47799999999999998</v>
      </c>
      <c r="E911" s="40">
        <v>30</v>
      </c>
      <c r="F911" s="40">
        <v>11</v>
      </c>
      <c r="G911" s="61">
        <v>0.36699999999999999</v>
      </c>
      <c r="H911" s="58"/>
      <c r="I911" s="58"/>
      <c r="J911" s="58"/>
      <c r="K911" s="58"/>
      <c r="L911" s="41"/>
      <c r="M911" s="41"/>
      <c r="N911" s="41"/>
      <c r="O911" s="41"/>
    </row>
    <row r="912" spans="1:15" x14ac:dyDescent="0.2">
      <c r="A912" s="66" t="s">
        <v>1175</v>
      </c>
      <c r="B912" s="66">
        <v>23</v>
      </c>
      <c r="C912" s="66">
        <v>7</v>
      </c>
      <c r="D912" s="61">
        <v>0.30399999999999999</v>
      </c>
      <c r="E912" s="40">
        <v>23</v>
      </c>
      <c r="F912" s="40">
        <v>7</v>
      </c>
      <c r="G912" s="61">
        <v>0.30399999999999999</v>
      </c>
      <c r="H912" s="58"/>
      <c r="I912" s="58"/>
      <c r="J912" s="58"/>
      <c r="K912" s="58"/>
      <c r="L912" s="41"/>
      <c r="M912" s="41"/>
      <c r="N912" s="41"/>
      <c r="O912" s="41"/>
    </row>
    <row r="913" spans="1:15" x14ac:dyDescent="0.2">
      <c r="A913" s="66" t="s">
        <v>492</v>
      </c>
      <c r="B913" s="66">
        <v>22</v>
      </c>
      <c r="C913" s="66">
        <v>17</v>
      </c>
      <c r="D913" s="61">
        <v>0.77300000000000002</v>
      </c>
      <c r="E913" s="40">
        <v>46</v>
      </c>
      <c r="F913" s="40">
        <v>17</v>
      </c>
      <c r="G913" s="61">
        <v>0.37</v>
      </c>
      <c r="H913" s="58"/>
      <c r="I913" s="58"/>
      <c r="J913" s="58"/>
      <c r="K913" s="58"/>
      <c r="L913" s="41"/>
      <c r="M913" s="41"/>
      <c r="N913" s="41"/>
      <c r="O913" s="41"/>
    </row>
    <row r="914" spans="1:15" x14ac:dyDescent="0.2">
      <c r="A914" s="66" t="s">
        <v>4115</v>
      </c>
      <c r="B914" s="66">
        <v>22</v>
      </c>
      <c r="C914" s="66">
        <v>11</v>
      </c>
      <c r="D914" s="61">
        <v>0.5</v>
      </c>
      <c r="E914" s="40">
        <v>22</v>
      </c>
      <c r="F914" s="40">
        <v>11</v>
      </c>
      <c r="G914" s="61">
        <v>0.5</v>
      </c>
      <c r="H914" s="58"/>
      <c r="I914" s="58"/>
      <c r="J914" s="58"/>
      <c r="K914" s="58"/>
      <c r="L914" s="41"/>
      <c r="M914" s="41"/>
      <c r="N914" s="41"/>
      <c r="O914" s="41"/>
    </row>
    <row r="915" spans="1:15" x14ac:dyDescent="0.2">
      <c r="A915" s="66" t="s">
        <v>1940</v>
      </c>
      <c r="B915" s="66">
        <v>22</v>
      </c>
      <c r="C915" s="66">
        <v>16</v>
      </c>
      <c r="D915" s="61">
        <v>0.72699999999999998</v>
      </c>
      <c r="E915" s="40">
        <v>26</v>
      </c>
      <c r="F915" s="40">
        <v>18</v>
      </c>
      <c r="G915" s="61">
        <v>0.69199999999999995</v>
      </c>
      <c r="H915" s="58"/>
      <c r="I915" s="58"/>
      <c r="J915" s="58"/>
      <c r="K915" s="58"/>
      <c r="L915" s="41"/>
      <c r="M915" s="41"/>
      <c r="N915" s="41"/>
      <c r="O915" s="41"/>
    </row>
    <row r="916" spans="1:15" x14ac:dyDescent="0.2">
      <c r="A916" s="66" t="s">
        <v>225</v>
      </c>
      <c r="B916" s="66">
        <v>22</v>
      </c>
      <c r="C916" s="66">
        <v>3</v>
      </c>
      <c r="D916" s="61">
        <v>0.13600000000000001</v>
      </c>
      <c r="E916" s="40">
        <v>23</v>
      </c>
      <c r="F916" s="40">
        <v>3</v>
      </c>
      <c r="G916" s="61">
        <v>0.13</v>
      </c>
      <c r="H916" s="58"/>
      <c r="I916" s="58"/>
      <c r="J916" s="58"/>
      <c r="K916" s="58"/>
      <c r="L916" s="41"/>
      <c r="M916" s="41"/>
      <c r="N916" s="41"/>
      <c r="O916" s="41"/>
    </row>
    <row r="917" spans="1:15" x14ac:dyDescent="0.2">
      <c r="A917" s="66" t="s">
        <v>4116</v>
      </c>
      <c r="B917" s="66">
        <v>22</v>
      </c>
      <c r="C917" s="66">
        <v>13</v>
      </c>
      <c r="D917" s="61">
        <v>0.59099999999999997</v>
      </c>
      <c r="E917" s="40">
        <v>22</v>
      </c>
      <c r="F917" s="40">
        <v>13</v>
      </c>
      <c r="G917" s="61">
        <v>0.59099999999999997</v>
      </c>
      <c r="H917" s="58"/>
      <c r="I917" s="58"/>
      <c r="J917" s="58"/>
      <c r="K917" s="58"/>
      <c r="L917" s="41"/>
      <c r="M917" s="41"/>
      <c r="N917" s="41"/>
      <c r="O917" s="41"/>
    </row>
    <row r="918" spans="1:15" x14ac:dyDescent="0.2">
      <c r="A918" s="66" t="s">
        <v>2001</v>
      </c>
      <c r="B918" s="66">
        <v>22</v>
      </c>
      <c r="C918" s="66">
        <v>4</v>
      </c>
      <c r="D918" s="61">
        <v>0.182</v>
      </c>
      <c r="E918" s="40">
        <v>118</v>
      </c>
      <c r="F918" s="40">
        <v>4</v>
      </c>
      <c r="G918" s="61">
        <v>3.4000000000000002E-2</v>
      </c>
      <c r="H918" s="58"/>
      <c r="I918" s="58"/>
      <c r="J918" s="58"/>
      <c r="K918" s="58"/>
      <c r="L918" s="41"/>
      <c r="M918" s="41"/>
      <c r="N918" s="41"/>
      <c r="O918" s="41"/>
    </row>
    <row r="919" spans="1:15" x14ac:dyDescent="0.2">
      <c r="A919" s="66" t="s">
        <v>3672</v>
      </c>
      <c r="B919" s="66">
        <v>22</v>
      </c>
      <c r="C919" s="66">
        <v>0</v>
      </c>
      <c r="D919" s="40" t="s">
        <v>3340</v>
      </c>
      <c r="E919" s="40">
        <v>47</v>
      </c>
      <c r="F919" s="40">
        <v>0</v>
      </c>
      <c r="G919" s="40" t="s">
        <v>3340</v>
      </c>
      <c r="H919" s="58"/>
      <c r="I919" s="58"/>
      <c r="J919" s="58"/>
      <c r="K919" s="58"/>
      <c r="L919" s="41"/>
      <c r="M919" s="41"/>
      <c r="N919" s="41"/>
      <c r="O919" s="41"/>
    </row>
    <row r="920" spans="1:15" x14ac:dyDescent="0.2">
      <c r="A920" s="66" t="s">
        <v>4117</v>
      </c>
      <c r="B920" s="66">
        <v>22</v>
      </c>
      <c r="C920" s="66">
        <v>14</v>
      </c>
      <c r="D920" s="61">
        <v>0.63600000000000001</v>
      </c>
      <c r="E920" s="40">
        <v>31</v>
      </c>
      <c r="F920" s="40">
        <v>33</v>
      </c>
      <c r="G920" s="61">
        <v>1.0649999999999999</v>
      </c>
      <c r="H920" s="58"/>
      <c r="I920" s="58"/>
      <c r="J920" s="58"/>
      <c r="K920" s="58"/>
      <c r="L920" s="41"/>
      <c r="M920" s="41"/>
      <c r="N920" s="41"/>
      <c r="O920" s="41"/>
    </row>
    <row r="921" spans="1:15" x14ac:dyDescent="0.2">
      <c r="A921" s="66" t="s">
        <v>4118</v>
      </c>
      <c r="B921" s="66">
        <v>22</v>
      </c>
      <c r="C921" s="66">
        <v>3</v>
      </c>
      <c r="D921" s="61">
        <v>0.13600000000000001</v>
      </c>
      <c r="E921" s="40">
        <v>22</v>
      </c>
      <c r="F921" s="40">
        <v>3</v>
      </c>
      <c r="G921" s="61">
        <v>0.13600000000000001</v>
      </c>
      <c r="H921" s="58"/>
      <c r="I921" s="58"/>
      <c r="J921" s="58"/>
      <c r="K921" s="58"/>
      <c r="L921" s="41"/>
      <c r="M921" s="41"/>
      <c r="N921" s="41"/>
      <c r="O921" s="41"/>
    </row>
    <row r="922" spans="1:15" x14ac:dyDescent="0.2">
      <c r="A922" s="66" t="s">
        <v>3529</v>
      </c>
      <c r="B922" s="66">
        <v>22</v>
      </c>
      <c r="C922" s="66">
        <v>4</v>
      </c>
      <c r="D922" s="61">
        <v>0.182</v>
      </c>
      <c r="E922" s="40">
        <v>33</v>
      </c>
      <c r="F922" s="40">
        <v>4</v>
      </c>
      <c r="G922" s="61">
        <v>0.121</v>
      </c>
      <c r="H922" s="58"/>
      <c r="I922" s="58"/>
      <c r="J922" s="58"/>
      <c r="K922" s="58"/>
      <c r="L922" s="41"/>
      <c r="M922" s="41"/>
      <c r="N922" s="41"/>
      <c r="O922" s="41"/>
    </row>
    <row r="923" spans="1:15" x14ac:dyDescent="0.2">
      <c r="A923" s="66" t="s">
        <v>2209</v>
      </c>
      <c r="B923" s="66">
        <v>22</v>
      </c>
      <c r="C923" s="66">
        <v>23</v>
      </c>
      <c r="D923" s="61">
        <v>1.0449999999999999</v>
      </c>
      <c r="E923" s="40">
        <v>145</v>
      </c>
      <c r="F923" s="40">
        <v>23</v>
      </c>
      <c r="G923" s="61">
        <v>0.159</v>
      </c>
      <c r="H923" s="58"/>
      <c r="I923" s="58"/>
      <c r="J923" s="58"/>
      <c r="K923" s="58"/>
      <c r="L923" s="41"/>
      <c r="M923" s="41"/>
      <c r="N923" s="41"/>
      <c r="O923" s="41"/>
    </row>
    <row r="924" spans="1:15" x14ac:dyDescent="0.2">
      <c r="A924" s="66" t="s">
        <v>3631</v>
      </c>
      <c r="B924" s="66">
        <v>22</v>
      </c>
      <c r="C924" s="66">
        <v>18</v>
      </c>
      <c r="D924" s="61">
        <v>0.81799999999999995</v>
      </c>
      <c r="E924" s="40">
        <v>22</v>
      </c>
      <c r="F924" s="40">
        <v>18</v>
      </c>
      <c r="G924" s="61">
        <v>0.81799999999999995</v>
      </c>
      <c r="H924" s="58"/>
      <c r="I924" s="58"/>
      <c r="J924" s="58"/>
      <c r="K924" s="58"/>
      <c r="L924" s="41"/>
      <c r="M924" s="41"/>
      <c r="N924" s="41"/>
      <c r="O924" s="41"/>
    </row>
    <row r="925" spans="1:15" x14ac:dyDescent="0.2">
      <c r="A925" s="66" t="s">
        <v>2665</v>
      </c>
      <c r="B925" s="66">
        <v>22</v>
      </c>
      <c r="C925" s="66">
        <v>6</v>
      </c>
      <c r="D925" s="61">
        <v>0.27300000000000002</v>
      </c>
      <c r="E925" s="40">
        <v>23</v>
      </c>
      <c r="F925" s="40">
        <v>6</v>
      </c>
      <c r="G925" s="61">
        <v>0.26100000000000001</v>
      </c>
      <c r="H925" s="58"/>
      <c r="I925" s="58"/>
      <c r="J925" s="58"/>
      <c r="K925" s="58"/>
      <c r="L925" s="41"/>
      <c r="M925" s="41"/>
      <c r="N925" s="41"/>
      <c r="O925" s="41"/>
    </row>
    <row r="926" spans="1:15" x14ac:dyDescent="0.2">
      <c r="A926" s="66" t="s">
        <v>4119</v>
      </c>
      <c r="B926" s="66">
        <v>22</v>
      </c>
      <c r="C926" s="66">
        <v>0</v>
      </c>
      <c r="D926" s="40" t="s">
        <v>3340</v>
      </c>
      <c r="E926" s="40">
        <v>31</v>
      </c>
      <c r="F926" s="40">
        <v>0</v>
      </c>
      <c r="G926" s="40" t="s">
        <v>3340</v>
      </c>
      <c r="H926" s="58"/>
      <c r="I926" s="58"/>
      <c r="J926" s="58"/>
      <c r="K926" s="58"/>
      <c r="L926" s="41"/>
      <c r="M926" s="41"/>
      <c r="N926" s="41"/>
      <c r="O926" s="41"/>
    </row>
    <row r="927" spans="1:15" x14ac:dyDescent="0.2">
      <c r="A927" s="66" t="s">
        <v>3471</v>
      </c>
      <c r="B927" s="66">
        <v>22</v>
      </c>
      <c r="C927" s="66">
        <v>14</v>
      </c>
      <c r="D927" s="61">
        <v>0.63600000000000001</v>
      </c>
      <c r="E927" s="40">
        <v>49</v>
      </c>
      <c r="F927" s="40">
        <v>25</v>
      </c>
      <c r="G927" s="61">
        <v>0.51</v>
      </c>
      <c r="H927" s="58"/>
      <c r="I927" s="58"/>
      <c r="J927" s="58"/>
      <c r="K927" s="58"/>
      <c r="L927" s="41"/>
      <c r="M927" s="41"/>
      <c r="N927" s="41"/>
      <c r="O927" s="41"/>
    </row>
    <row r="928" spans="1:15" x14ac:dyDescent="0.2">
      <c r="A928" s="66" t="s">
        <v>217</v>
      </c>
      <c r="B928" s="66">
        <v>22</v>
      </c>
      <c r="C928" s="66">
        <v>17</v>
      </c>
      <c r="D928" s="61">
        <v>0.77300000000000002</v>
      </c>
      <c r="E928" s="40">
        <v>22</v>
      </c>
      <c r="F928" s="40">
        <v>17</v>
      </c>
      <c r="G928" s="61">
        <v>0.77300000000000002</v>
      </c>
      <c r="H928" s="58"/>
      <c r="I928" s="58"/>
      <c r="J928" s="58"/>
      <c r="K928" s="58"/>
      <c r="L928" s="41"/>
      <c r="M928" s="41"/>
      <c r="N928" s="41"/>
      <c r="O928" s="41"/>
    </row>
    <row r="929" spans="1:15" x14ac:dyDescent="0.2">
      <c r="A929" s="66" t="s">
        <v>926</v>
      </c>
      <c r="B929" s="66">
        <v>22</v>
      </c>
      <c r="C929" s="66">
        <v>14</v>
      </c>
      <c r="D929" s="61">
        <v>0.63600000000000001</v>
      </c>
      <c r="E929" s="40">
        <v>23</v>
      </c>
      <c r="F929" s="40">
        <v>15</v>
      </c>
      <c r="G929" s="61">
        <v>0.65200000000000002</v>
      </c>
      <c r="H929" s="58"/>
      <c r="I929" s="58"/>
      <c r="J929" s="58"/>
      <c r="K929" s="58"/>
      <c r="L929" s="41"/>
      <c r="M929" s="41"/>
      <c r="N929" s="41"/>
      <c r="O929" s="41"/>
    </row>
    <row r="930" spans="1:15" x14ac:dyDescent="0.2">
      <c r="A930" s="66" t="s">
        <v>4120</v>
      </c>
      <c r="B930" s="66">
        <v>22</v>
      </c>
      <c r="C930" s="66">
        <v>0</v>
      </c>
      <c r="D930" s="40" t="s">
        <v>3340</v>
      </c>
      <c r="E930" s="40">
        <v>22</v>
      </c>
      <c r="F930" s="40">
        <v>0</v>
      </c>
      <c r="G930" s="40" t="s">
        <v>3340</v>
      </c>
      <c r="H930" s="58"/>
      <c r="I930" s="58"/>
      <c r="J930" s="58"/>
      <c r="K930" s="58"/>
      <c r="L930" s="41"/>
      <c r="M930" s="41"/>
      <c r="N930" s="41"/>
      <c r="O930" s="41"/>
    </row>
    <row r="931" spans="1:15" x14ac:dyDescent="0.2">
      <c r="A931" s="66" t="s">
        <v>4121</v>
      </c>
      <c r="B931" s="66">
        <v>22</v>
      </c>
      <c r="C931" s="66">
        <v>17</v>
      </c>
      <c r="D931" s="61">
        <v>0.77300000000000002</v>
      </c>
      <c r="E931" s="40">
        <v>22</v>
      </c>
      <c r="F931" s="40">
        <v>17</v>
      </c>
      <c r="G931" s="61">
        <v>0.77300000000000002</v>
      </c>
      <c r="H931" s="58"/>
      <c r="I931" s="58"/>
      <c r="J931" s="58"/>
      <c r="K931" s="58"/>
      <c r="L931" s="41"/>
      <c r="M931" s="41"/>
      <c r="N931" s="41"/>
      <c r="O931" s="41"/>
    </row>
    <row r="932" spans="1:15" x14ac:dyDescent="0.2">
      <c r="A932" s="66" t="s">
        <v>3828</v>
      </c>
      <c r="B932" s="66">
        <v>22</v>
      </c>
      <c r="C932" s="66">
        <v>24</v>
      </c>
      <c r="D932" s="61">
        <v>1.091</v>
      </c>
      <c r="E932" s="40">
        <v>22</v>
      </c>
      <c r="F932" s="40">
        <v>24</v>
      </c>
      <c r="G932" s="61">
        <v>1.091</v>
      </c>
      <c r="H932" s="58"/>
      <c r="I932" s="58"/>
      <c r="J932" s="58"/>
      <c r="K932" s="58"/>
      <c r="L932" s="41"/>
      <c r="M932" s="41"/>
      <c r="N932" s="41"/>
      <c r="O932" s="41"/>
    </row>
    <row r="933" spans="1:15" x14ac:dyDescent="0.2">
      <c r="A933" s="66" t="s">
        <v>562</v>
      </c>
      <c r="B933" s="66">
        <v>22</v>
      </c>
      <c r="C933" s="66">
        <v>18</v>
      </c>
      <c r="D933" s="61">
        <v>0.81799999999999995</v>
      </c>
      <c r="E933" s="40">
        <v>65</v>
      </c>
      <c r="F933" s="40">
        <v>66</v>
      </c>
      <c r="G933" s="61">
        <v>1.0149999999999999</v>
      </c>
      <c r="H933" s="58"/>
      <c r="I933" s="58"/>
      <c r="J933" s="58"/>
      <c r="K933" s="58"/>
      <c r="L933" s="41"/>
      <c r="M933" s="41"/>
      <c r="N933" s="41"/>
      <c r="O933" s="41"/>
    </row>
    <row r="934" spans="1:15" x14ac:dyDescent="0.2">
      <c r="A934" s="66" t="s">
        <v>880</v>
      </c>
      <c r="B934" s="66">
        <v>22</v>
      </c>
      <c r="C934" s="66">
        <v>13</v>
      </c>
      <c r="D934" s="61">
        <v>0.59099999999999997</v>
      </c>
      <c r="E934" s="40">
        <v>24</v>
      </c>
      <c r="F934" s="40">
        <v>13</v>
      </c>
      <c r="G934" s="61">
        <v>0.54200000000000004</v>
      </c>
      <c r="H934" s="58"/>
      <c r="I934" s="58"/>
      <c r="J934" s="58"/>
      <c r="K934" s="58"/>
      <c r="L934" s="41"/>
      <c r="M934" s="41"/>
      <c r="N934" s="41"/>
      <c r="O934" s="41"/>
    </row>
    <row r="935" spans="1:15" x14ac:dyDescent="0.2">
      <c r="A935" s="66" t="s">
        <v>2370</v>
      </c>
      <c r="B935" s="66">
        <v>22</v>
      </c>
      <c r="C935" s="66">
        <v>23</v>
      </c>
      <c r="D935" s="61">
        <v>1.0449999999999999</v>
      </c>
      <c r="E935" s="40">
        <v>22</v>
      </c>
      <c r="F935" s="40">
        <v>23</v>
      </c>
      <c r="G935" s="61">
        <v>1.0449999999999999</v>
      </c>
      <c r="H935" s="58"/>
      <c r="I935" s="58"/>
      <c r="J935" s="58"/>
      <c r="K935" s="58"/>
      <c r="L935" s="41"/>
      <c r="M935" s="41"/>
      <c r="N935" s="41"/>
      <c r="O935" s="41"/>
    </row>
    <row r="936" spans="1:15" x14ac:dyDescent="0.2">
      <c r="A936" s="66" t="s">
        <v>4122</v>
      </c>
      <c r="B936" s="66">
        <v>22</v>
      </c>
      <c r="C936" s="66">
        <v>21</v>
      </c>
      <c r="D936" s="61">
        <v>0.95499999999999996</v>
      </c>
      <c r="E936" s="40">
        <v>22</v>
      </c>
      <c r="F936" s="40">
        <v>21</v>
      </c>
      <c r="G936" s="61">
        <v>0.95499999999999996</v>
      </c>
      <c r="H936" s="58"/>
      <c r="I936" s="58"/>
      <c r="J936" s="58"/>
      <c r="K936" s="58"/>
      <c r="L936" s="41"/>
      <c r="M936" s="41"/>
      <c r="N936" s="41"/>
      <c r="O936" s="41"/>
    </row>
    <row r="937" spans="1:15" x14ac:dyDescent="0.2">
      <c r="A937" s="66" t="s">
        <v>4123</v>
      </c>
      <c r="B937" s="66">
        <v>22</v>
      </c>
      <c r="C937" s="66">
        <v>21</v>
      </c>
      <c r="D937" s="61">
        <v>0.95499999999999996</v>
      </c>
      <c r="E937" s="40">
        <v>42</v>
      </c>
      <c r="F937" s="40">
        <v>21</v>
      </c>
      <c r="G937" s="61">
        <v>0.5</v>
      </c>
      <c r="H937" s="58"/>
      <c r="I937" s="58"/>
      <c r="J937" s="58"/>
      <c r="K937" s="58"/>
      <c r="L937" s="41"/>
      <c r="M937" s="41"/>
      <c r="N937" s="41"/>
      <c r="O937" s="41"/>
    </row>
    <row r="938" spans="1:15" x14ac:dyDescent="0.2">
      <c r="A938" s="66" t="s">
        <v>1188</v>
      </c>
      <c r="B938" s="66">
        <v>22</v>
      </c>
      <c r="C938" s="66">
        <v>19</v>
      </c>
      <c r="D938" s="61">
        <v>0.86399999999999999</v>
      </c>
      <c r="E938" s="40">
        <v>22</v>
      </c>
      <c r="F938" s="40">
        <v>19</v>
      </c>
      <c r="G938" s="61">
        <v>0.86399999999999999</v>
      </c>
      <c r="H938" s="58"/>
      <c r="I938" s="58"/>
      <c r="J938" s="58"/>
      <c r="K938" s="58"/>
      <c r="L938" s="41"/>
      <c r="M938" s="41"/>
      <c r="N938" s="41"/>
      <c r="O938" s="41"/>
    </row>
    <row r="939" spans="1:15" x14ac:dyDescent="0.2">
      <c r="A939" s="66" t="s">
        <v>3635</v>
      </c>
      <c r="B939" s="66">
        <v>22</v>
      </c>
      <c r="C939" s="66">
        <v>1</v>
      </c>
      <c r="D939" s="61">
        <v>4.4999999999999998E-2</v>
      </c>
      <c r="E939" s="40">
        <v>22</v>
      </c>
      <c r="F939" s="40">
        <v>1</v>
      </c>
      <c r="G939" s="61">
        <v>4.4999999999999998E-2</v>
      </c>
      <c r="H939" s="58"/>
      <c r="I939" s="58"/>
      <c r="J939" s="58"/>
      <c r="K939" s="58"/>
      <c r="L939" s="41"/>
      <c r="M939" s="41"/>
      <c r="N939" s="41"/>
      <c r="O939" s="41"/>
    </row>
    <row r="940" spans="1:15" x14ac:dyDescent="0.2">
      <c r="A940" s="66" t="s">
        <v>4124</v>
      </c>
      <c r="B940" s="66">
        <v>22</v>
      </c>
      <c r="C940" s="66">
        <v>19</v>
      </c>
      <c r="D940" s="61">
        <v>0.86399999999999999</v>
      </c>
      <c r="E940" s="40">
        <v>25</v>
      </c>
      <c r="F940" s="40">
        <v>19</v>
      </c>
      <c r="G940" s="61">
        <v>0.76</v>
      </c>
      <c r="H940" s="58"/>
      <c r="I940" s="58"/>
      <c r="J940" s="58"/>
      <c r="K940" s="58"/>
      <c r="L940" s="41"/>
      <c r="M940" s="41"/>
      <c r="N940" s="41"/>
      <c r="O940" s="41"/>
    </row>
    <row r="941" spans="1:15" x14ac:dyDescent="0.2">
      <c r="A941" s="66" t="s">
        <v>4125</v>
      </c>
      <c r="B941" s="66">
        <v>22</v>
      </c>
      <c r="C941" s="66">
        <v>2</v>
      </c>
      <c r="D941" s="61">
        <v>9.0999999999999998E-2</v>
      </c>
      <c r="E941" s="40">
        <v>54</v>
      </c>
      <c r="F941" s="40">
        <v>2</v>
      </c>
      <c r="G941" s="61">
        <v>3.6999999999999998E-2</v>
      </c>
      <c r="H941" s="58"/>
      <c r="I941" s="58"/>
      <c r="J941" s="58"/>
      <c r="K941" s="58"/>
      <c r="L941" s="41"/>
      <c r="M941" s="41"/>
      <c r="N941" s="41"/>
      <c r="O941" s="41"/>
    </row>
    <row r="942" spans="1:15" x14ac:dyDescent="0.2">
      <c r="A942" s="66" t="s">
        <v>390</v>
      </c>
      <c r="B942" s="66">
        <v>22</v>
      </c>
      <c r="C942" s="66">
        <v>19</v>
      </c>
      <c r="D942" s="61">
        <v>0.86399999999999999</v>
      </c>
      <c r="E942" s="40">
        <v>29</v>
      </c>
      <c r="F942" s="40">
        <v>19</v>
      </c>
      <c r="G942" s="61">
        <v>0.65500000000000003</v>
      </c>
      <c r="H942" s="58"/>
      <c r="I942" s="58"/>
      <c r="J942" s="58"/>
      <c r="K942" s="58"/>
      <c r="L942" s="41"/>
      <c r="M942" s="41"/>
      <c r="N942" s="41"/>
      <c r="O942" s="41"/>
    </row>
    <row r="943" spans="1:15" x14ac:dyDescent="0.2">
      <c r="A943" s="66" t="s">
        <v>215</v>
      </c>
      <c r="B943" s="66">
        <v>22</v>
      </c>
      <c r="C943" s="66">
        <v>24</v>
      </c>
      <c r="D943" s="61">
        <v>1.091</v>
      </c>
      <c r="E943" s="40">
        <v>25</v>
      </c>
      <c r="F943" s="40">
        <v>26</v>
      </c>
      <c r="G943" s="61">
        <v>1.04</v>
      </c>
      <c r="H943" s="58"/>
      <c r="I943" s="58"/>
      <c r="J943" s="58"/>
      <c r="K943" s="58"/>
      <c r="L943" s="41"/>
      <c r="M943" s="41"/>
      <c r="N943" s="41"/>
      <c r="O943" s="41"/>
    </row>
    <row r="944" spans="1:15" x14ac:dyDescent="0.2">
      <c r="A944" s="66" t="s">
        <v>4126</v>
      </c>
      <c r="B944" s="66">
        <v>22</v>
      </c>
      <c r="C944" s="66">
        <v>13</v>
      </c>
      <c r="D944" s="61">
        <v>0.59099999999999997</v>
      </c>
      <c r="E944" s="40">
        <v>26</v>
      </c>
      <c r="F944" s="40">
        <v>13</v>
      </c>
      <c r="G944" s="61">
        <v>0.5</v>
      </c>
      <c r="H944" s="58"/>
      <c r="I944" s="58"/>
      <c r="J944" s="58"/>
      <c r="K944" s="58"/>
      <c r="L944" s="41"/>
      <c r="M944" s="41"/>
      <c r="N944" s="41"/>
      <c r="O944" s="41"/>
    </row>
    <row r="945" spans="1:15" x14ac:dyDescent="0.2">
      <c r="A945" s="66" t="s">
        <v>4127</v>
      </c>
      <c r="B945" s="66">
        <v>22</v>
      </c>
      <c r="C945" s="66">
        <v>21</v>
      </c>
      <c r="D945" s="61">
        <v>0.95499999999999996</v>
      </c>
      <c r="E945" s="40">
        <v>22</v>
      </c>
      <c r="F945" s="40">
        <v>21</v>
      </c>
      <c r="G945" s="61">
        <v>0.95499999999999996</v>
      </c>
      <c r="H945" s="58"/>
      <c r="I945" s="58"/>
      <c r="J945" s="58"/>
      <c r="K945" s="58"/>
      <c r="L945" s="41"/>
      <c r="M945" s="41"/>
      <c r="N945" s="41"/>
      <c r="O945" s="41"/>
    </row>
    <row r="946" spans="1:15" x14ac:dyDescent="0.2">
      <c r="A946" s="66" t="s">
        <v>415</v>
      </c>
      <c r="B946" s="66">
        <v>22</v>
      </c>
      <c r="C946" s="66">
        <v>9</v>
      </c>
      <c r="D946" s="61">
        <v>0.40899999999999997</v>
      </c>
      <c r="E946" s="40">
        <v>34</v>
      </c>
      <c r="F946" s="40">
        <v>12</v>
      </c>
      <c r="G946" s="61">
        <v>0.35299999999999998</v>
      </c>
      <c r="H946" s="58"/>
      <c r="I946" s="58"/>
      <c r="J946" s="58"/>
      <c r="K946" s="58"/>
      <c r="L946" s="41"/>
      <c r="M946" s="41"/>
      <c r="N946" s="41"/>
      <c r="O946" s="41"/>
    </row>
    <row r="947" spans="1:15" x14ac:dyDescent="0.2">
      <c r="A947" s="66" t="s">
        <v>2437</v>
      </c>
      <c r="B947" s="66">
        <v>22</v>
      </c>
      <c r="C947" s="66">
        <v>2</v>
      </c>
      <c r="D947" s="61">
        <v>9.0999999999999998E-2</v>
      </c>
      <c r="E947" s="40">
        <v>83</v>
      </c>
      <c r="F947" s="40">
        <v>2</v>
      </c>
      <c r="G947" s="61">
        <v>2.4E-2</v>
      </c>
      <c r="H947" s="58"/>
      <c r="I947" s="58"/>
      <c r="J947" s="58"/>
      <c r="K947" s="58"/>
      <c r="L947" s="41"/>
      <c r="M947" s="41"/>
      <c r="N947" s="41"/>
      <c r="O947" s="41"/>
    </row>
    <row r="948" spans="1:15" x14ac:dyDescent="0.2">
      <c r="A948" s="66" t="s">
        <v>92</v>
      </c>
      <c r="B948" s="66">
        <v>22</v>
      </c>
      <c r="C948" s="66">
        <v>20</v>
      </c>
      <c r="D948" s="61">
        <v>0.90900000000000003</v>
      </c>
      <c r="E948" s="40">
        <v>22</v>
      </c>
      <c r="F948" s="40">
        <v>20</v>
      </c>
      <c r="G948" s="61">
        <v>0.90900000000000003</v>
      </c>
      <c r="H948" s="58"/>
      <c r="I948" s="58"/>
      <c r="J948" s="58"/>
      <c r="K948" s="58"/>
      <c r="L948" s="41"/>
      <c r="M948" s="41"/>
      <c r="N948" s="41"/>
      <c r="O948" s="41"/>
    </row>
    <row r="949" spans="1:15" x14ac:dyDescent="0.2">
      <c r="A949" s="66" t="s">
        <v>3652</v>
      </c>
      <c r="B949" s="66">
        <v>22</v>
      </c>
      <c r="C949" s="66">
        <v>24</v>
      </c>
      <c r="D949" s="61">
        <v>1.091</v>
      </c>
      <c r="E949" s="40">
        <v>22</v>
      </c>
      <c r="F949" s="40">
        <v>24</v>
      </c>
      <c r="G949" s="61">
        <v>1.091</v>
      </c>
      <c r="H949" s="58"/>
      <c r="I949" s="58"/>
      <c r="J949" s="58"/>
      <c r="K949" s="58"/>
      <c r="L949" s="41"/>
      <c r="M949" s="41"/>
      <c r="N949" s="41"/>
      <c r="O949" s="41"/>
    </row>
    <row r="950" spans="1:15" x14ac:dyDescent="0.2">
      <c r="A950" s="66" t="s">
        <v>4128</v>
      </c>
      <c r="B950" s="66">
        <v>22</v>
      </c>
      <c r="C950" s="66">
        <v>7</v>
      </c>
      <c r="D950" s="61">
        <v>0.318</v>
      </c>
      <c r="E950" s="40">
        <v>22</v>
      </c>
      <c r="F950" s="40">
        <v>7</v>
      </c>
      <c r="G950" s="61">
        <v>0.318</v>
      </c>
      <c r="H950" s="58"/>
      <c r="I950" s="58"/>
      <c r="J950" s="58"/>
      <c r="K950" s="58"/>
      <c r="L950" s="41"/>
      <c r="M950" s="41"/>
      <c r="N950" s="41"/>
      <c r="O950" s="41"/>
    </row>
    <row r="951" spans="1:15" x14ac:dyDescent="0.2">
      <c r="A951" s="66" t="s">
        <v>4129</v>
      </c>
      <c r="B951" s="66">
        <v>22</v>
      </c>
      <c r="C951" s="66">
        <v>16</v>
      </c>
      <c r="D951" s="61">
        <v>0.72699999999999998</v>
      </c>
      <c r="E951" s="40">
        <v>22</v>
      </c>
      <c r="F951" s="40">
        <v>16</v>
      </c>
      <c r="G951" s="61">
        <v>0.72699999999999998</v>
      </c>
      <c r="H951" s="58"/>
      <c r="I951" s="58"/>
      <c r="J951" s="58"/>
      <c r="K951" s="58"/>
      <c r="L951" s="41"/>
      <c r="M951" s="41"/>
      <c r="N951" s="41"/>
      <c r="O951" s="41"/>
    </row>
    <row r="952" spans="1:15" x14ac:dyDescent="0.2">
      <c r="A952" s="66" t="s">
        <v>4130</v>
      </c>
      <c r="B952" s="66">
        <v>22</v>
      </c>
      <c r="C952" s="66">
        <v>17</v>
      </c>
      <c r="D952" s="61">
        <v>0.77300000000000002</v>
      </c>
      <c r="E952" s="40">
        <v>25</v>
      </c>
      <c r="F952" s="40">
        <v>17</v>
      </c>
      <c r="G952" s="61">
        <v>0.68</v>
      </c>
      <c r="H952" s="58"/>
      <c r="I952" s="58"/>
      <c r="J952" s="58"/>
      <c r="K952" s="58"/>
      <c r="L952" s="41"/>
      <c r="M952" s="41"/>
      <c r="N952" s="41"/>
      <c r="O952" s="41"/>
    </row>
    <row r="953" spans="1:15" x14ac:dyDescent="0.2">
      <c r="A953" s="66" t="s">
        <v>4131</v>
      </c>
      <c r="B953" s="66">
        <v>22</v>
      </c>
      <c r="C953" s="66">
        <v>28</v>
      </c>
      <c r="D953" s="61">
        <v>1.2729999999999999</v>
      </c>
      <c r="E953" s="40">
        <v>22</v>
      </c>
      <c r="F953" s="40">
        <v>28</v>
      </c>
      <c r="G953" s="61">
        <v>1.2729999999999999</v>
      </c>
      <c r="H953" s="58"/>
      <c r="I953" s="58"/>
      <c r="J953" s="58"/>
      <c r="K953" s="58"/>
      <c r="L953" s="41"/>
      <c r="M953" s="41"/>
      <c r="N953" s="41"/>
      <c r="O953" s="41"/>
    </row>
    <row r="954" spans="1:15" x14ac:dyDescent="0.2">
      <c r="A954" s="66" t="s">
        <v>4132</v>
      </c>
      <c r="B954" s="66">
        <v>22</v>
      </c>
      <c r="C954" s="66">
        <v>28</v>
      </c>
      <c r="D954" s="61">
        <v>1.2729999999999999</v>
      </c>
      <c r="E954" s="40">
        <v>23</v>
      </c>
      <c r="F954" s="40">
        <v>29</v>
      </c>
      <c r="G954" s="61">
        <v>1.2609999999999999</v>
      </c>
      <c r="H954" s="58"/>
      <c r="I954" s="58"/>
      <c r="J954" s="58"/>
      <c r="K954" s="58"/>
      <c r="L954" s="41"/>
      <c r="M954" s="41"/>
      <c r="N954" s="41"/>
      <c r="O954" s="41"/>
    </row>
    <row r="955" spans="1:15" x14ac:dyDescent="0.2">
      <c r="A955" s="66" t="s">
        <v>4133</v>
      </c>
      <c r="B955" s="66">
        <v>22</v>
      </c>
      <c r="C955" s="66">
        <v>1</v>
      </c>
      <c r="D955" s="61">
        <v>4.4999999999999998E-2</v>
      </c>
      <c r="E955" s="40">
        <v>22</v>
      </c>
      <c r="F955" s="40">
        <v>1</v>
      </c>
      <c r="G955" s="61">
        <v>4.4999999999999998E-2</v>
      </c>
      <c r="H955" s="58"/>
      <c r="I955" s="58"/>
      <c r="J955" s="58"/>
      <c r="K955" s="58"/>
      <c r="L955" s="41"/>
      <c r="M955" s="41"/>
      <c r="N955" s="41"/>
      <c r="O955" s="41"/>
    </row>
    <row r="956" spans="1:15" x14ac:dyDescent="0.2">
      <c r="A956" s="67" t="s">
        <v>4134</v>
      </c>
      <c r="B956" s="66">
        <v>22</v>
      </c>
      <c r="C956" s="66">
        <v>0</v>
      </c>
      <c r="D956" s="40" t="s">
        <v>3340</v>
      </c>
      <c r="E956" s="40">
        <v>22</v>
      </c>
      <c r="F956" s="40">
        <v>0</v>
      </c>
      <c r="G956" s="40" t="s">
        <v>3340</v>
      </c>
      <c r="H956" s="58"/>
      <c r="I956" s="58"/>
      <c r="J956" s="58"/>
      <c r="K956" s="58"/>
      <c r="L956" s="41"/>
      <c r="M956" s="41"/>
      <c r="N956" s="41"/>
      <c r="O956" s="41"/>
    </row>
    <row r="957" spans="1:15" ht="25.5" x14ac:dyDescent="0.2">
      <c r="A957" s="66" t="s">
        <v>4135</v>
      </c>
      <c r="B957" s="66">
        <v>22</v>
      </c>
      <c r="C957" s="66">
        <v>0</v>
      </c>
      <c r="D957" s="40" t="s">
        <v>3340</v>
      </c>
      <c r="E957" s="40">
        <v>22</v>
      </c>
      <c r="F957" s="40">
        <v>0</v>
      </c>
      <c r="G957" s="40" t="s">
        <v>3340</v>
      </c>
      <c r="H957" s="58"/>
      <c r="I957" s="58"/>
      <c r="J957" s="58"/>
      <c r="K957" s="58"/>
      <c r="L957" s="41"/>
      <c r="M957" s="41"/>
      <c r="N957" s="41"/>
      <c r="O957" s="41"/>
    </row>
    <row r="958" spans="1:15" x14ac:dyDescent="0.2">
      <c r="A958" s="66" t="s">
        <v>2106</v>
      </c>
      <c r="B958" s="66">
        <v>22</v>
      </c>
      <c r="C958" s="66">
        <v>18</v>
      </c>
      <c r="D958" s="61">
        <v>0.81799999999999995</v>
      </c>
      <c r="E958" s="40">
        <v>35</v>
      </c>
      <c r="F958" s="40">
        <v>19</v>
      </c>
      <c r="G958" s="61">
        <v>0.54300000000000004</v>
      </c>
      <c r="H958" s="58"/>
      <c r="I958" s="58"/>
      <c r="J958" s="58"/>
      <c r="K958" s="58"/>
      <c r="L958" s="41"/>
      <c r="M958" s="41"/>
      <c r="N958" s="41"/>
      <c r="O958" s="41"/>
    </row>
    <row r="959" spans="1:15" x14ac:dyDescent="0.2">
      <c r="A959" s="66" t="s">
        <v>4136</v>
      </c>
      <c r="B959" s="66">
        <v>21</v>
      </c>
      <c r="C959" s="66">
        <v>16</v>
      </c>
      <c r="D959" s="61">
        <v>0.76200000000000001</v>
      </c>
      <c r="E959" s="40">
        <v>21</v>
      </c>
      <c r="F959" s="40">
        <v>16</v>
      </c>
      <c r="G959" s="61">
        <v>0.76200000000000001</v>
      </c>
      <c r="H959" s="58"/>
      <c r="I959" s="58"/>
      <c r="J959" s="58"/>
      <c r="K959" s="58"/>
      <c r="L959" s="41"/>
      <c r="M959" s="41"/>
      <c r="N959" s="41"/>
      <c r="O959" s="41"/>
    </row>
    <row r="960" spans="1:15" x14ac:dyDescent="0.2">
      <c r="A960" s="66" t="s">
        <v>3649</v>
      </c>
      <c r="B960" s="66">
        <v>21</v>
      </c>
      <c r="C960" s="66">
        <v>33</v>
      </c>
      <c r="D960" s="61">
        <v>1.571</v>
      </c>
      <c r="E960" s="40">
        <v>21</v>
      </c>
      <c r="F960" s="40">
        <v>33</v>
      </c>
      <c r="G960" s="61">
        <v>1.571</v>
      </c>
      <c r="H960" s="58"/>
      <c r="I960" s="58"/>
      <c r="J960" s="58"/>
      <c r="K960" s="58"/>
      <c r="L960" s="41"/>
      <c r="M960" s="41"/>
      <c r="N960" s="41"/>
      <c r="O960" s="41"/>
    </row>
    <row r="961" spans="1:15" x14ac:dyDescent="0.2">
      <c r="A961" s="66" t="s">
        <v>4137</v>
      </c>
      <c r="B961" s="66">
        <v>21</v>
      </c>
      <c r="C961" s="66">
        <v>6</v>
      </c>
      <c r="D961" s="61">
        <v>0.28599999999999998</v>
      </c>
      <c r="E961" s="40">
        <v>21</v>
      </c>
      <c r="F961" s="40">
        <v>6</v>
      </c>
      <c r="G961" s="61">
        <v>0.28599999999999998</v>
      </c>
      <c r="H961" s="58"/>
      <c r="I961" s="58"/>
      <c r="J961" s="58"/>
      <c r="K961" s="58"/>
      <c r="L961" s="41"/>
      <c r="M961" s="41"/>
      <c r="N961" s="41"/>
      <c r="O961" s="41"/>
    </row>
    <row r="962" spans="1:15" x14ac:dyDescent="0.2">
      <c r="A962" s="66" t="s">
        <v>4138</v>
      </c>
      <c r="B962" s="66">
        <v>21</v>
      </c>
      <c r="C962" s="66">
        <v>11</v>
      </c>
      <c r="D962" s="61">
        <v>0.52400000000000002</v>
      </c>
      <c r="E962" s="40">
        <v>21</v>
      </c>
      <c r="F962" s="40">
        <v>11</v>
      </c>
      <c r="G962" s="61">
        <v>0.52400000000000002</v>
      </c>
      <c r="H962" s="58"/>
      <c r="I962" s="58"/>
      <c r="J962" s="58"/>
      <c r="K962" s="58"/>
      <c r="L962" s="41"/>
      <c r="M962" s="41"/>
      <c r="N962" s="41"/>
      <c r="O962" s="41"/>
    </row>
    <row r="963" spans="1:15" x14ac:dyDescent="0.2">
      <c r="A963" s="66" t="s">
        <v>3679</v>
      </c>
      <c r="B963" s="66">
        <v>21</v>
      </c>
      <c r="C963" s="66">
        <v>24</v>
      </c>
      <c r="D963" s="61">
        <v>1.143</v>
      </c>
      <c r="E963" s="40">
        <v>29</v>
      </c>
      <c r="F963" s="40">
        <v>27</v>
      </c>
      <c r="G963" s="61">
        <v>0.93100000000000005</v>
      </c>
      <c r="H963" s="58"/>
      <c r="I963" s="58"/>
      <c r="J963" s="58"/>
      <c r="K963" s="58"/>
      <c r="L963" s="41"/>
      <c r="M963" s="41"/>
      <c r="N963" s="41"/>
      <c r="O963" s="41"/>
    </row>
    <row r="964" spans="1:15" x14ac:dyDescent="0.2">
      <c r="A964" s="66" t="s">
        <v>867</v>
      </c>
      <c r="B964" s="66">
        <v>21</v>
      </c>
      <c r="C964" s="66">
        <v>6</v>
      </c>
      <c r="D964" s="61">
        <v>0.28599999999999998</v>
      </c>
      <c r="E964" s="40">
        <v>33</v>
      </c>
      <c r="F964" s="40">
        <v>6</v>
      </c>
      <c r="G964" s="61">
        <v>0.182</v>
      </c>
      <c r="H964" s="58"/>
      <c r="I964" s="58"/>
      <c r="J964" s="58"/>
      <c r="K964" s="58"/>
      <c r="L964" s="41"/>
      <c r="M964" s="41"/>
      <c r="N964" s="41"/>
      <c r="O964" s="41"/>
    </row>
    <row r="965" spans="1:15" x14ac:dyDescent="0.2">
      <c r="A965" s="66" t="s">
        <v>4139</v>
      </c>
      <c r="B965" s="66">
        <v>21</v>
      </c>
      <c r="C965" s="66">
        <v>4</v>
      </c>
      <c r="D965" s="61">
        <v>0.19</v>
      </c>
      <c r="E965" s="40">
        <v>21</v>
      </c>
      <c r="F965" s="40">
        <v>4</v>
      </c>
      <c r="G965" s="61">
        <v>0.19</v>
      </c>
      <c r="H965" s="58"/>
      <c r="I965" s="58"/>
      <c r="J965" s="58"/>
      <c r="K965" s="58"/>
      <c r="L965" s="41"/>
      <c r="M965" s="41"/>
      <c r="N965" s="41"/>
      <c r="O965" s="41"/>
    </row>
    <row r="966" spans="1:15" x14ac:dyDescent="0.2">
      <c r="A966" s="66" t="s">
        <v>3607</v>
      </c>
      <c r="B966" s="66">
        <v>21</v>
      </c>
      <c r="C966" s="66">
        <v>0</v>
      </c>
      <c r="D966" s="40" t="s">
        <v>3340</v>
      </c>
      <c r="E966" s="40">
        <v>21</v>
      </c>
      <c r="F966" s="40">
        <v>0</v>
      </c>
      <c r="G966" s="40" t="s">
        <v>3340</v>
      </c>
      <c r="H966" s="58"/>
      <c r="I966" s="58"/>
      <c r="J966" s="58"/>
      <c r="K966" s="58"/>
      <c r="L966" s="41"/>
      <c r="M966" s="41"/>
      <c r="N966" s="41"/>
      <c r="O966" s="41"/>
    </row>
    <row r="967" spans="1:15" x14ac:dyDescent="0.2">
      <c r="A967" s="66" t="s">
        <v>2903</v>
      </c>
      <c r="B967" s="66">
        <v>21</v>
      </c>
      <c r="C967" s="66">
        <v>14</v>
      </c>
      <c r="D967" s="61">
        <v>0.66700000000000004</v>
      </c>
      <c r="E967" s="40">
        <v>21</v>
      </c>
      <c r="F967" s="40">
        <v>14</v>
      </c>
      <c r="G967" s="61">
        <v>0.66700000000000004</v>
      </c>
      <c r="H967" s="58"/>
      <c r="I967" s="58"/>
      <c r="J967" s="58"/>
      <c r="K967" s="58"/>
      <c r="L967" s="41"/>
      <c r="M967" s="41"/>
      <c r="N967" s="41"/>
      <c r="O967" s="41"/>
    </row>
    <row r="968" spans="1:15" x14ac:dyDescent="0.2">
      <c r="A968" s="66" t="s">
        <v>1172</v>
      </c>
      <c r="B968" s="66">
        <v>21</v>
      </c>
      <c r="C968" s="66">
        <v>17</v>
      </c>
      <c r="D968" s="61">
        <v>0.81</v>
      </c>
      <c r="E968" s="40">
        <v>26</v>
      </c>
      <c r="F968" s="40">
        <v>20</v>
      </c>
      <c r="G968" s="61">
        <v>0.76900000000000002</v>
      </c>
      <c r="H968" s="58"/>
      <c r="I968" s="58"/>
      <c r="J968" s="58"/>
      <c r="K968" s="58"/>
      <c r="L968" s="41"/>
      <c r="M968" s="41"/>
      <c r="N968" s="41"/>
      <c r="O968" s="41"/>
    </row>
    <row r="969" spans="1:15" x14ac:dyDescent="0.2">
      <c r="A969" s="66" t="s">
        <v>4140</v>
      </c>
      <c r="B969" s="66">
        <v>21</v>
      </c>
      <c r="C969" s="66">
        <v>0</v>
      </c>
      <c r="D969" s="40" t="s">
        <v>3340</v>
      </c>
      <c r="E969" s="40">
        <v>21</v>
      </c>
      <c r="F969" s="40">
        <v>0</v>
      </c>
      <c r="G969" s="40" t="s">
        <v>3340</v>
      </c>
      <c r="H969" s="58"/>
      <c r="I969" s="58"/>
      <c r="J969" s="58"/>
      <c r="K969" s="58"/>
      <c r="L969" s="41"/>
      <c r="M969" s="41"/>
      <c r="N969" s="41"/>
      <c r="O969" s="41"/>
    </row>
    <row r="970" spans="1:15" x14ac:dyDescent="0.2">
      <c r="A970" s="66" t="s">
        <v>4141</v>
      </c>
      <c r="B970" s="66">
        <v>21</v>
      </c>
      <c r="C970" s="66">
        <v>18</v>
      </c>
      <c r="D970" s="61">
        <v>0.85699999999999998</v>
      </c>
      <c r="E970" s="40">
        <v>30</v>
      </c>
      <c r="F970" s="40">
        <v>24</v>
      </c>
      <c r="G970" s="61">
        <v>0.8</v>
      </c>
      <c r="H970" s="58"/>
      <c r="I970" s="58"/>
      <c r="J970" s="58"/>
      <c r="K970" s="58"/>
      <c r="L970" s="41"/>
      <c r="M970" s="41"/>
      <c r="N970" s="41"/>
      <c r="O970" s="41"/>
    </row>
    <row r="971" spans="1:15" x14ac:dyDescent="0.2">
      <c r="A971" s="66" t="s">
        <v>4142</v>
      </c>
      <c r="B971" s="66">
        <v>21</v>
      </c>
      <c r="C971" s="66">
        <v>17</v>
      </c>
      <c r="D971" s="61">
        <v>0.81</v>
      </c>
      <c r="E971" s="40">
        <v>21</v>
      </c>
      <c r="F971" s="40">
        <v>17</v>
      </c>
      <c r="G971" s="61">
        <v>0.81</v>
      </c>
      <c r="H971" s="58"/>
      <c r="I971" s="58"/>
      <c r="J971" s="58"/>
      <c r="K971" s="58"/>
      <c r="L971" s="41"/>
      <c r="M971" s="41"/>
      <c r="N971" s="41"/>
      <c r="O971" s="41"/>
    </row>
    <row r="972" spans="1:15" x14ac:dyDescent="0.2">
      <c r="A972" s="66" t="s">
        <v>4143</v>
      </c>
      <c r="B972" s="66">
        <v>21</v>
      </c>
      <c r="C972" s="66">
        <v>11</v>
      </c>
      <c r="D972" s="61">
        <v>0.52400000000000002</v>
      </c>
      <c r="E972" s="40">
        <v>21</v>
      </c>
      <c r="F972" s="40">
        <v>11</v>
      </c>
      <c r="G972" s="61">
        <v>0.52400000000000002</v>
      </c>
      <c r="H972" s="58"/>
      <c r="I972" s="58"/>
      <c r="J972" s="58"/>
      <c r="K972" s="58"/>
      <c r="L972" s="41"/>
      <c r="M972" s="41"/>
      <c r="N972" s="41"/>
      <c r="O972" s="41"/>
    </row>
    <row r="973" spans="1:15" x14ac:dyDescent="0.2">
      <c r="A973" s="66" t="s">
        <v>3560</v>
      </c>
      <c r="B973" s="66">
        <v>21</v>
      </c>
      <c r="C973" s="66">
        <v>2</v>
      </c>
      <c r="D973" s="61">
        <v>9.5000000000000001E-2</v>
      </c>
      <c r="E973" s="40">
        <v>44</v>
      </c>
      <c r="F973" s="40">
        <v>2</v>
      </c>
      <c r="G973" s="61">
        <v>4.4999999999999998E-2</v>
      </c>
      <c r="H973" s="58"/>
      <c r="I973" s="58"/>
      <c r="J973" s="58"/>
      <c r="K973" s="58"/>
      <c r="L973" s="41"/>
      <c r="M973" s="41"/>
      <c r="N973" s="41"/>
      <c r="O973" s="41"/>
    </row>
    <row r="974" spans="1:15" x14ac:dyDescent="0.2">
      <c r="A974" s="66" t="s">
        <v>4144</v>
      </c>
      <c r="B974" s="66">
        <v>21</v>
      </c>
      <c r="C974" s="66">
        <v>12</v>
      </c>
      <c r="D974" s="61">
        <v>0.57099999999999995</v>
      </c>
      <c r="E974" s="40">
        <v>21</v>
      </c>
      <c r="F974" s="40">
        <v>12</v>
      </c>
      <c r="G974" s="61">
        <v>0.57099999999999995</v>
      </c>
      <c r="H974" s="58"/>
      <c r="I974" s="58"/>
      <c r="J974" s="58"/>
      <c r="K974" s="58"/>
      <c r="L974" s="41"/>
      <c r="M974" s="41"/>
      <c r="N974" s="41"/>
      <c r="O974" s="41"/>
    </row>
    <row r="975" spans="1:15" x14ac:dyDescent="0.2">
      <c r="A975" s="66" t="s">
        <v>4145</v>
      </c>
      <c r="B975" s="66">
        <v>21</v>
      </c>
      <c r="C975" s="66">
        <v>1</v>
      </c>
      <c r="D975" s="61">
        <v>4.8000000000000001E-2</v>
      </c>
      <c r="E975" s="40">
        <v>21</v>
      </c>
      <c r="F975" s="40">
        <v>1</v>
      </c>
      <c r="G975" s="61">
        <v>4.8000000000000001E-2</v>
      </c>
      <c r="H975" s="58"/>
      <c r="I975" s="58"/>
      <c r="J975" s="58"/>
      <c r="K975" s="58"/>
      <c r="L975" s="41"/>
      <c r="M975" s="41"/>
      <c r="N975" s="41"/>
      <c r="O975" s="41"/>
    </row>
    <row r="976" spans="1:15" x14ac:dyDescent="0.2">
      <c r="A976" s="66" t="s">
        <v>4146</v>
      </c>
      <c r="B976" s="66">
        <v>21</v>
      </c>
      <c r="C976" s="66">
        <v>3</v>
      </c>
      <c r="D976" s="61">
        <v>0.14299999999999999</v>
      </c>
      <c r="E976" s="40">
        <v>24</v>
      </c>
      <c r="F976" s="40">
        <v>3</v>
      </c>
      <c r="G976" s="61">
        <v>0.125</v>
      </c>
      <c r="H976" s="58"/>
      <c r="I976" s="58"/>
      <c r="J976" s="58"/>
      <c r="K976" s="58"/>
      <c r="L976" s="41"/>
      <c r="M976" s="41"/>
      <c r="N976" s="41"/>
      <c r="O976" s="41"/>
    </row>
    <row r="977" spans="1:15" x14ac:dyDescent="0.2">
      <c r="A977" s="66" t="s">
        <v>4147</v>
      </c>
      <c r="B977" s="66">
        <v>21</v>
      </c>
      <c r="C977" s="66">
        <v>16</v>
      </c>
      <c r="D977" s="61">
        <v>0.76200000000000001</v>
      </c>
      <c r="E977" s="40">
        <v>21</v>
      </c>
      <c r="F977" s="40">
        <v>16</v>
      </c>
      <c r="G977" s="61">
        <v>0.76200000000000001</v>
      </c>
      <c r="H977" s="58"/>
      <c r="I977" s="58"/>
      <c r="J977" s="58"/>
      <c r="K977" s="58"/>
      <c r="L977" s="41"/>
      <c r="M977" s="41"/>
      <c r="N977" s="41"/>
      <c r="O977" s="41"/>
    </row>
    <row r="978" spans="1:15" x14ac:dyDescent="0.2">
      <c r="A978" s="66" t="s">
        <v>977</v>
      </c>
      <c r="B978" s="66">
        <v>21</v>
      </c>
      <c r="C978" s="66">
        <v>6</v>
      </c>
      <c r="D978" s="61">
        <v>0.28599999999999998</v>
      </c>
      <c r="E978" s="40">
        <v>45</v>
      </c>
      <c r="F978" s="40">
        <v>6</v>
      </c>
      <c r="G978" s="61">
        <v>0.13300000000000001</v>
      </c>
      <c r="H978" s="58"/>
      <c r="I978" s="58"/>
      <c r="J978" s="58"/>
      <c r="K978" s="58"/>
      <c r="L978" s="41"/>
      <c r="M978" s="41"/>
      <c r="N978" s="41"/>
      <c r="O978" s="41"/>
    </row>
    <row r="979" spans="1:15" x14ac:dyDescent="0.2">
      <c r="A979" s="66" t="s">
        <v>4148</v>
      </c>
      <c r="B979" s="66">
        <v>21</v>
      </c>
      <c r="C979" s="66">
        <v>12</v>
      </c>
      <c r="D979" s="61">
        <v>0.57099999999999995</v>
      </c>
      <c r="E979" s="40">
        <v>21</v>
      </c>
      <c r="F979" s="40">
        <v>12</v>
      </c>
      <c r="G979" s="61">
        <v>0.57099999999999995</v>
      </c>
      <c r="H979" s="58"/>
      <c r="I979" s="58"/>
      <c r="J979" s="58"/>
      <c r="K979" s="58"/>
      <c r="L979" s="41"/>
      <c r="M979" s="41"/>
      <c r="N979" s="41"/>
      <c r="O979" s="41"/>
    </row>
    <row r="980" spans="1:15" x14ac:dyDescent="0.2">
      <c r="A980" s="66" t="s">
        <v>569</v>
      </c>
      <c r="B980" s="66">
        <v>21</v>
      </c>
      <c r="C980" s="66">
        <v>15</v>
      </c>
      <c r="D980" s="61">
        <v>0.71399999999999997</v>
      </c>
      <c r="E980" s="40">
        <v>24</v>
      </c>
      <c r="F980" s="40">
        <v>18</v>
      </c>
      <c r="G980" s="61">
        <v>0.75</v>
      </c>
      <c r="H980" s="58"/>
      <c r="I980" s="58"/>
      <c r="J980" s="58"/>
      <c r="K980" s="58"/>
      <c r="L980" s="41"/>
      <c r="M980" s="41"/>
      <c r="N980" s="41"/>
      <c r="O980" s="41"/>
    </row>
    <row r="981" spans="1:15" x14ac:dyDescent="0.2">
      <c r="A981" s="66" t="s">
        <v>1947</v>
      </c>
      <c r="B981" s="66">
        <v>21</v>
      </c>
      <c r="C981" s="66">
        <v>5</v>
      </c>
      <c r="D981" s="61">
        <v>0.23799999999999999</v>
      </c>
      <c r="E981" s="40">
        <v>21</v>
      </c>
      <c r="F981" s="40">
        <v>5</v>
      </c>
      <c r="G981" s="61">
        <v>0.23799999999999999</v>
      </c>
      <c r="H981" s="58"/>
      <c r="I981" s="58"/>
      <c r="J981" s="58"/>
      <c r="K981" s="58"/>
      <c r="L981" s="41"/>
      <c r="M981" s="41"/>
      <c r="N981" s="41"/>
      <c r="O981" s="41"/>
    </row>
    <row r="982" spans="1:15" x14ac:dyDescent="0.2">
      <c r="A982" s="66" t="s">
        <v>4149</v>
      </c>
      <c r="B982" s="66">
        <v>21</v>
      </c>
      <c r="C982" s="66">
        <v>10</v>
      </c>
      <c r="D982" s="61">
        <v>0.47599999999999998</v>
      </c>
      <c r="E982" s="40">
        <v>21</v>
      </c>
      <c r="F982" s="40">
        <v>10</v>
      </c>
      <c r="G982" s="61">
        <v>0.47599999999999998</v>
      </c>
      <c r="H982" s="58"/>
      <c r="I982" s="58"/>
      <c r="J982" s="58"/>
      <c r="K982" s="58"/>
      <c r="L982" s="41"/>
      <c r="M982" s="41"/>
      <c r="N982" s="41"/>
      <c r="O982" s="41"/>
    </row>
    <row r="983" spans="1:15" x14ac:dyDescent="0.2">
      <c r="A983" s="66" t="s">
        <v>4150</v>
      </c>
      <c r="B983" s="66">
        <v>21</v>
      </c>
      <c r="C983" s="66">
        <v>0</v>
      </c>
      <c r="D983" s="40" t="s">
        <v>3340</v>
      </c>
      <c r="E983" s="40">
        <v>73</v>
      </c>
      <c r="F983" s="40">
        <v>0</v>
      </c>
      <c r="G983" s="40" t="s">
        <v>3340</v>
      </c>
      <c r="H983" s="58"/>
      <c r="I983" s="58"/>
      <c r="J983" s="58"/>
      <c r="K983" s="58"/>
      <c r="L983" s="41"/>
      <c r="M983" s="41"/>
      <c r="N983" s="41"/>
      <c r="O983" s="41"/>
    </row>
    <row r="984" spans="1:15" x14ac:dyDescent="0.2">
      <c r="A984" s="66" t="s">
        <v>4151</v>
      </c>
      <c r="B984" s="66">
        <v>21</v>
      </c>
      <c r="C984" s="66">
        <v>3</v>
      </c>
      <c r="D984" s="61">
        <v>0.14299999999999999</v>
      </c>
      <c r="E984" s="40">
        <v>43</v>
      </c>
      <c r="F984" s="40">
        <v>3</v>
      </c>
      <c r="G984" s="61">
        <v>7.0000000000000007E-2</v>
      </c>
      <c r="H984" s="58"/>
      <c r="I984" s="58"/>
      <c r="J984" s="58"/>
      <c r="K984" s="58"/>
      <c r="L984" s="41"/>
      <c r="M984" s="41"/>
      <c r="N984" s="41"/>
      <c r="O984" s="41"/>
    </row>
    <row r="985" spans="1:15" x14ac:dyDescent="0.2">
      <c r="A985" s="66" t="s">
        <v>2041</v>
      </c>
      <c r="B985" s="66">
        <v>21</v>
      </c>
      <c r="C985" s="66">
        <v>2</v>
      </c>
      <c r="D985" s="61">
        <v>9.5000000000000001E-2</v>
      </c>
      <c r="E985" s="40">
        <v>28</v>
      </c>
      <c r="F985" s="40">
        <v>3</v>
      </c>
      <c r="G985" s="61">
        <v>0.107</v>
      </c>
      <c r="H985" s="58"/>
      <c r="I985" s="58"/>
      <c r="J985" s="58"/>
      <c r="K985" s="58"/>
      <c r="L985" s="41"/>
      <c r="M985" s="41"/>
      <c r="N985" s="41"/>
      <c r="O985" s="41"/>
    </row>
    <row r="986" spans="1:15" x14ac:dyDescent="0.2">
      <c r="A986" s="66" t="s">
        <v>4152</v>
      </c>
      <c r="B986" s="66">
        <v>21</v>
      </c>
      <c r="C986" s="66">
        <v>3</v>
      </c>
      <c r="D986" s="61">
        <v>0.14299999999999999</v>
      </c>
      <c r="E986" s="40">
        <v>21</v>
      </c>
      <c r="F986" s="40">
        <v>3</v>
      </c>
      <c r="G986" s="61">
        <v>0.14299999999999999</v>
      </c>
      <c r="H986" s="58"/>
      <c r="I986" s="58"/>
      <c r="J986" s="58"/>
      <c r="K986" s="58"/>
      <c r="L986" s="41"/>
      <c r="M986" s="41"/>
      <c r="N986" s="41"/>
      <c r="O986" s="41"/>
    </row>
    <row r="987" spans="1:15" x14ac:dyDescent="0.2">
      <c r="A987" s="66" t="s">
        <v>1609</v>
      </c>
      <c r="B987" s="66">
        <v>21</v>
      </c>
      <c r="C987" s="66">
        <v>20</v>
      </c>
      <c r="D987" s="61">
        <v>0.95199999999999996</v>
      </c>
      <c r="E987" s="40">
        <v>22</v>
      </c>
      <c r="F987" s="40">
        <v>21</v>
      </c>
      <c r="G987" s="61">
        <v>0.95499999999999996</v>
      </c>
      <c r="H987" s="58"/>
      <c r="I987" s="58"/>
      <c r="J987" s="58"/>
      <c r="K987" s="58"/>
      <c r="L987" s="41"/>
      <c r="M987" s="41"/>
      <c r="N987" s="41"/>
      <c r="O987" s="41"/>
    </row>
    <row r="988" spans="1:15" x14ac:dyDescent="0.2">
      <c r="A988" s="66" t="s">
        <v>4153</v>
      </c>
      <c r="B988" s="66">
        <v>21</v>
      </c>
      <c r="C988" s="66">
        <v>3</v>
      </c>
      <c r="D988" s="61">
        <v>0.14299999999999999</v>
      </c>
      <c r="E988" s="40">
        <v>21</v>
      </c>
      <c r="F988" s="40">
        <v>3</v>
      </c>
      <c r="G988" s="61">
        <v>0.14299999999999999</v>
      </c>
      <c r="H988" s="58"/>
      <c r="I988" s="58"/>
      <c r="J988" s="58"/>
      <c r="K988" s="58"/>
      <c r="L988" s="41"/>
      <c r="M988" s="41"/>
      <c r="N988" s="41"/>
      <c r="O988" s="41"/>
    </row>
    <row r="989" spans="1:15" x14ac:dyDescent="0.2">
      <c r="A989" s="66" t="s">
        <v>829</v>
      </c>
      <c r="B989" s="66">
        <v>21</v>
      </c>
      <c r="C989" s="66">
        <v>26</v>
      </c>
      <c r="D989" s="61">
        <v>1.238</v>
      </c>
      <c r="E989" s="40">
        <v>25</v>
      </c>
      <c r="F989" s="40">
        <v>27</v>
      </c>
      <c r="G989" s="61">
        <v>1.08</v>
      </c>
      <c r="H989" s="58"/>
      <c r="I989" s="58"/>
      <c r="J989" s="58"/>
      <c r="K989" s="58"/>
      <c r="L989" s="41"/>
      <c r="M989" s="41"/>
      <c r="N989" s="41"/>
      <c r="O989" s="41"/>
    </row>
    <row r="990" spans="1:15" x14ac:dyDescent="0.2">
      <c r="A990" s="66" t="s">
        <v>243</v>
      </c>
      <c r="B990" s="66">
        <v>21</v>
      </c>
      <c r="C990" s="66">
        <v>2</v>
      </c>
      <c r="D990" s="61">
        <v>9.5000000000000001E-2</v>
      </c>
      <c r="E990" s="40">
        <v>27</v>
      </c>
      <c r="F990" s="40">
        <v>2</v>
      </c>
      <c r="G990" s="61">
        <v>7.3999999999999996E-2</v>
      </c>
      <c r="H990" s="58"/>
      <c r="I990" s="58"/>
      <c r="J990" s="58"/>
      <c r="K990" s="58"/>
      <c r="L990" s="41"/>
      <c r="M990" s="41"/>
      <c r="N990" s="41"/>
      <c r="O990" s="41"/>
    </row>
    <row r="991" spans="1:15" x14ac:dyDescent="0.2">
      <c r="A991" s="66" t="s">
        <v>1916</v>
      </c>
      <c r="B991" s="66">
        <v>21</v>
      </c>
      <c r="C991" s="66">
        <v>16</v>
      </c>
      <c r="D991" s="61">
        <v>0.76200000000000001</v>
      </c>
      <c r="E991" s="40">
        <v>22</v>
      </c>
      <c r="F991" s="40">
        <v>17</v>
      </c>
      <c r="G991" s="61">
        <v>0.77300000000000002</v>
      </c>
      <c r="H991" s="58"/>
      <c r="I991" s="58"/>
      <c r="J991" s="58"/>
      <c r="K991" s="58"/>
      <c r="L991" s="41"/>
      <c r="M991" s="41"/>
      <c r="N991" s="41"/>
      <c r="O991" s="41"/>
    </row>
    <row r="992" spans="1:15" x14ac:dyDescent="0.2">
      <c r="A992" s="66" t="s">
        <v>722</v>
      </c>
      <c r="B992" s="66">
        <v>21</v>
      </c>
      <c r="C992" s="66">
        <v>0</v>
      </c>
      <c r="D992" s="40" t="s">
        <v>3340</v>
      </c>
      <c r="E992" s="40">
        <v>24</v>
      </c>
      <c r="F992" s="40">
        <v>0</v>
      </c>
      <c r="G992" s="40" t="s">
        <v>3340</v>
      </c>
      <c r="H992" s="58"/>
      <c r="I992" s="58"/>
      <c r="J992" s="58"/>
      <c r="K992" s="58"/>
      <c r="L992" s="41"/>
      <c r="M992" s="41"/>
      <c r="N992" s="41"/>
      <c r="O992" s="41"/>
    </row>
    <row r="993" spans="1:15" x14ac:dyDescent="0.2">
      <c r="A993" s="66" t="s">
        <v>4154</v>
      </c>
      <c r="B993" s="66">
        <v>21</v>
      </c>
      <c r="C993" s="66">
        <v>0</v>
      </c>
      <c r="D993" s="40" t="s">
        <v>3340</v>
      </c>
      <c r="E993" s="40">
        <v>21</v>
      </c>
      <c r="F993" s="40">
        <v>0</v>
      </c>
      <c r="G993" s="40" t="s">
        <v>3340</v>
      </c>
      <c r="H993" s="58"/>
      <c r="I993" s="58"/>
      <c r="J993" s="58"/>
      <c r="K993" s="58"/>
      <c r="L993" s="41"/>
      <c r="M993" s="41"/>
      <c r="N993" s="41"/>
      <c r="O993" s="41"/>
    </row>
    <row r="994" spans="1:15" x14ac:dyDescent="0.2">
      <c r="A994" s="66" t="s">
        <v>4155</v>
      </c>
      <c r="B994" s="66">
        <v>21</v>
      </c>
      <c r="C994" s="66">
        <v>0</v>
      </c>
      <c r="D994" s="40" t="s">
        <v>3340</v>
      </c>
      <c r="E994" s="40">
        <v>54</v>
      </c>
      <c r="F994" s="40">
        <v>0</v>
      </c>
      <c r="G994" s="40" t="s">
        <v>3340</v>
      </c>
      <c r="H994" s="58"/>
      <c r="I994" s="58"/>
      <c r="J994" s="58"/>
      <c r="K994" s="58"/>
      <c r="L994" s="41"/>
      <c r="M994" s="41"/>
      <c r="N994" s="41"/>
      <c r="O994" s="41"/>
    </row>
    <row r="995" spans="1:15" x14ac:dyDescent="0.2">
      <c r="A995" s="66" t="s">
        <v>4156</v>
      </c>
      <c r="B995" s="66">
        <v>21</v>
      </c>
      <c r="C995" s="66">
        <v>23</v>
      </c>
      <c r="D995" s="61">
        <v>1.095</v>
      </c>
      <c r="E995" s="40">
        <v>29</v>
      </c>
      <c r="F995" s="40">
        <v>32</v>
      </c>
      <c r="G995" s="61">
        <v>1.103</v>
      </c>
      <c r="H995" s="58"/>
      <c r="I995" s="58"/>
      <c r="J995" s="58"/>
      <c r="K995" s="58"/>
      <c r="L995" s="41"/>
      <c r="M995" s="41"/>
      <c r="N995" s="41"/>
      <c r="O995" s="41"/>
    </row>
    <row r="996" spans="1:15" x14ac:dyDescent="0.2">
      <c r="A996" s="66" t="s">
        <v>3302</v>
      </c>
      <c r="B996" s="66">
        <v>21</v>
      </c>
      <c r="C996" s="66">
        <v>8</v>
      </c>
      <c r="D996" s="61">
        <v>0.38100000000000001</v>
      </c>
      <c r="E996" s="40">
        <v>69</v>
      </c>
      <c r="F996" s="40">
        <v>9</v>
      </c>
      <c r="G996" s="61">
        <v>0.13</v>
      </c>
      <c r="H996" s="58"/>
      <c r="I996" s="58"/>
      <c r="J996" s="58"/>
      <c r="K996" s="58"/>
      <c r="L996" s="41"/>
      <c r="M996" s="41"/>
      <c r="N996" s="41"/>
      <c r="O996" s="41"/>
    </row>
    <row r="997" spans="1:15" x14ac:dyDescent="0.2">
      <c r="A997" s="66" t="s">
        <v>467</v>
      </c>
      <c r="B997" s="66">
        <v>21</v>
      </c>
      <c r="C997" s="66">
        <v>25</v>
      </c>
      <c r="D997" s="61">
        <v>1.19</v>
      </c>
      <c r="E997" s="40">
        <v>23</v>
      </c>
      <c r="F997" s="40">
        <v>25</v>
      </c>
      <c r="G997" s="61">
        <v>1.087</v>
      </c>
      <c r="H997" s="58"/>
      <c r="I997" s="58"/>
      <c r="J997" s="58"/>
      <c r="K997" s="58"/>
      <c r="L997" s="41"/>
      <c r="M997" s="41"/>
      <c r="N997" s="41"/>
      <c r="O997" s="41"/>
    </row>
    <row r="998" spans="1:15" x14ac:dyDescent="0.2">
      <c r="A998" s="66" t="s">
        <v>2908</v>
      </c>
      <c r="B998" s="66">
        <v>21</v>
      </c>
      <c r="C998" s="66">
        <v>7</v>
      </c>
      <c r="D998" s="61">
        <v>0.33300000000000002</v>
      </c>
      <c r="E998" s="40">
        <v>53</v>
      </c>
      <c r="F998" s="40">
        <v>7</v>
      </c>
      <c r="G998" s="61">
        <v>0.13200000000000001</v>
      </c>
      <c r="H998" s="58"/>
      <c r="I998" s="58"/>
      <c r="J998" s="58"/>
      <c r="K998" s="58"/>
      <c r="L998" s="41"/>
      <c r="M998" s="41"/>
      <c r="N998" s="41"/>
      <c r="O998" s="41"/>
    </row>
    <row r="999" spans="1:15" x14ac:dyDescent="0.2">
      <c r="A999" s="66" t="s">
        <v>4157</v>
      </c>
      <c r="B999" s="66">
        <v>21</v>
      </c>
      <c r="C999" s="66">
        <v>9</v>
      </c>
      <c r="D999" s="61">
        <v>0.42899999999999999</v>
      </c>
      <c r="E999" s="40">
        <v>22</v>
      </c>
      <c r="F999" s="40">
        <v>9</v>
      </c>
      <c r="G999" s="61">
        <v>0.40899999999999997</v>
      </c>
      <c r="H999" s="58"/>
      <c r="I999" s="58"/>
      <c r="J999" s="58"/>
      <c r="K999" s="58"/>
      <c r="L999" s="41"/>
      <c r="M999" s="41"/>
      <c r="N999" s="41"/>
      <c r="O999" s="41"/>
    </row>
    <row r="1000" spans="1:15" x14ac:dyDescent="0.2">
      <c r="A1000" s="66" t="s">
        <v>1959</v>
      </c>
      <c r="B1000" s="66">
        <v>21</v>
      </c>
      <c r="C1000" s="66">
        <v>0</v>
      </c>
      <c r="D1000" s="40" t="s">
        <v>3340</v>
      </c>
      <c r="E1000" s="40">
        <v>136</v>
      </c>
      <c r="F1000" s="40">
        <v>0</v>
      </c>
      <c r="G1000" s="40" t="s">
        <v>3340</v>
      </c>
      <c r="H1000" s="58"/>
      <c r="I1000" s="58"/>
      <c r="J1000" s="58"/>
      <c r="K1000" s="58"/>
      <c r="L1000" s="41"/>
      <c r="M1000" s="41"/>
      <c r="N1000" s="41"/>
      <c r="O1000" s="41"/>
    </row>
    <row r="1001" spans="1:15" x14ac:dyDescent="0.2">
      <c r="A1001" s="66" t="s">
        <v>573</v>
      </c>
      <c r="B1001" s="66">
        <v>21</v>
      </c>
      <c r="C1001" s="66">
        <v>25</v>
      </c>
      <c r="D1001" s="61">
        <v>1.19</v>
      </c>
      <c r="E1001" s="40">
        <v>1319</v>
      </c>
      <c r="F1001" s="40">
        <v>25</v>
      </c>
      <c r="G1001" s="61">
        <v>1.9E-2</v>
      </c>
      <c r="H1001" s="58"/>
      <c r="I1001" s="58"/>
      <c r="J1001" s="58"/>
      <c r="K1001" s="58"/>
      <c r="L1001" s="41"/>
      <c r="M1001" s="41"/>
      <c r="N1001" s="41"/>
      <c r="O1001" s="41"/>
    </row>
    <row r="1002" spans="1:15" x14ac:dyDescent="0.2">
      <c r="A1002" s="41"/>
      <c r="B1002" s="41"/>
      <c r="C1002" s="41"/>
      <c r="D1002" s="58"/>
      <c r="E1002" s="58"/>
      <c r="F1002" s="58"/>
      <c r="G1002" s="58"/>
      <c r="H1002" s="58"/>
      <c r="I1002" s="58"/>
      <c r="J1002" s="58"/>
      <c r="K1002" s="58"/>
      <c r="L1002" s="41"/>
      <c r="M1002" s="41"/>
      <c r="N1002" s="41"/>
      <c r="O1002" s="41"/>
    </row>
    <row r="1003" spans="1:15" x14ac:dyDescent="0.2">
      <c r="A1003" s="41"/>
      <c r="B1003" s="41"/>
      <c r="C1003" s="41"/>
      <c r="D1003" s="58"/>
      <c r="E1003" s="58"/>
      <c r="F1003" s="58"/>
      <c r="G1003" s="58"/>
      <c r="H1003" s="58"/>
      <c r="I1003" s="58"/>
      <c r="J1003" s="58"/>
      <c r="K1003" s="58"/>
      <c r="L1003" s="41"/>
      <c r="M1003" s="41"/>
      <c r="N1003" s="41"/>
      <c r="O1003" s="41"/>
    </row>
    <row r="1004" spans="1:15" x14ac:dyDescent="0.2">
      <c r="A1004" s="41"/>
      <c r="B1004" s="41"/>
      <c r="C1004" s="41"/>
      <c r="D1004" s="58"/>
      <c r="E1004" s="58"/>
      <c r="F1004" s="58"/>
      <c r="G1004" s="58"/>
      <c r="H1004" s="58"/>
      <c r="I1004" s="58"/>
      <c r="J1004" s="58"/>
      <c r="K1004" s="58"/>
      <c r="L1004" s="41"/>
      <c r="M1004" s="41"/>
      <c r="N1004" s="41"/>
      <c r="O1004" s="41"/>
    </row>
    <row r="1005" spans="1:15" x14ac:dyDescent="0.2">
      <c r="A1005" s="41"/>
      <c r="B1005" s="41"/>
      <c r="C1005" s="41"/>
      <c r="D1005" s="58"/>
      <c r="E1005" s="58"/>
      <c r="F1005" s="58"/>
      <c r="G1005" s="58"/>
      <c r="H1005" s="58"/>
      <c r="I1005" s="58"/>
      <c r="J1005" s="58"/>
      <c r="K1005" s="58"/>
      <c r="L1005" s="41"/>
      <c r="M1005" s="41"/>
      <c r="N1005" s="41"/>
      <c r="O1005" s="41"/>
    </row>
    <row r="1006" spans="1:15" x14ac:dyDescent="0.2">
      <c r="A1006" s="41"/>
      <c r="B1006" s="41"/>
      <c r="C1006" s="41"/>
      <c r="D1006" s="58"/>
      <c r="E1006" s="58"/>
      <c r="F1006" s="58"/>
      <c r="G1006" s="58"/>
      <c r="H1006" s="58"/>
      <c r="I1006" s="58"/>
      <c r="J1006" s="58"/>
      <c r="K1006" s="58"/>
      <c r="L1006" s="41"/>
      <c r="M1006" s="41"/>
      <c r="N1006" s="41"/>
      <c r="O1006" s="41"/>
    </row>
    <row r="1007" spans="1:15" x14ac:dyDescent="0.2">
      <c r="A1007" s="41"/>
      <c r="B1007" s="41"/>
      <c r="C1007" s="41"/>
      <c r="D1007" s="58"/>
      <c r="E1007" s="58"/>
      <c r="F1007" s="58"/>
      <c r="G1007" s="58"/>
      <c r="H1007" s="58"/>
      <c r="I1007" s="58"/>
      <c r="J1007" s="58"/>
      <c r="K1007" s="58"/>
      <c r="L1007" s="41"/>
      <c r="M1007" s="41"/>
      <c r="N1007" s="41"/>
      <c r="O1007" s="41"/>
    </row>
    <row r="1008" spans="1:15" x14ac:dyDescent="0.2">
      <c r="A1008" s="41"/>
      <c r="B1008" s="41"/>
      <c r="C1008" s="41"/>
      <c r="D1008" s="58"/>
      <c r="E1008" s="58"/>
      <c r="F1008" s="58"/>
      <c r="G1008" s="58"/>
      <c r="H1008" s="58"/>
      <c r="I1008" s="58"/>
      <c r="J1008" s="58"/>
      <c r="K1008" s="58"/>
      <c r="L1008" s="41"/>
      <c r="M1008" s="41"/>
      <c r="N1008" s="41"/>
      <c r="O1008" s="41"/>
    </row>
    <row r="1009" spans="1:15" x14ac:dyDescent="0.2">
      <c r="A1009" s="41"/>
      <c r="B1009" s="41"/>
      <c r="C1009" s="41"/>
      <c r="D1009" s="58"/>
      <c r="E1009" s="58"/>
      <c r="F1009" s="58"/>
      <c r="G1009" s="58"/>
      <c r="H1009" s="58"/>
      <c r="I1009" s="58"/>
      <c r="J1009" s="58"/>
      <c r="K1009" s="58"/>
      <c r="L1009" s="41"/>
      <c r="M1009" s="41"/>
      <c r="N1009" s="41"/>
      <c r="O1009" s="41"/>
    </row>
    <row r="1010" spans="1:15" x14ac:dyDescent="0.2">
      <c r="A1010" s="41"/>
      <c r="B1010" s="41"/>
      <c r="C1010" s="41"/>
      <c r="D1010" s="58"/>
      <c r="E1010" s="58"/>
      <c r="F1010" s="58"/>
      <c r="G1010" s="58"/>
      <c r="H1010" s="58"/>
      <c r="I1010" s="58"/>
      <c r="J1010" s="58"/>
      <c r="K1010" s="58"/>
      <c r="L1010" s="41"/>
      <c r="M1010" s="41"/>
      <c r="N1010" s="41"/>
      <c r="O1010" s="41"/>
    </row>
    <row r="1011" spans="1:15" x14ac:dyDescent="0.2">
      <c r="A1011" s="41"/>
      <c r="B1011" s="41"/>
      <c r="C1011" s="41"/>
      <c r="D1011" s="58"/>
      <c r="E1011" s="58"/>
      <c r="F1011" s="58"/>
      <c r="G1011" s="58"/>
      <c r="H1011" s="58"/>
      <c r="I1011" s="58"/>
      <c r="J1011" s="58"/>
      <c r="K1011" s="58"/>
      <c r="L1011" s="41"/>
      <c r="M1011" s="41"/>
      <c r="N1011" s="41"/>
      <c r="O1011" s="41"/>
    </row>
    <row r="1012" spans="1:15" x14ac:dyDescent="0.2">
      <c r="A1012" s="41"/>
      <c r="B1012" s="41"/>
      <c r="C1012" s="41"/>
      <c r="D1012" s="58"/>
      <c r="E1012" s="58"/>
      <c r="F1012" s="58"/>
      <c r="G1012" s="58"/>
      <c r="H1012" s="58"/>
      <c r="I1012" s="58"/>
      <c r="J1012" s="58"/>
      <c r="K1012" s="58"/>
      <c r="L1012" s="41"/>
      <c r="M1012" s="41"/>
      <c r="N1012" s="41"/>
      <c r="O1012" s="41"/>
    </row>
    <row r="1013" spans="1:15" x14ac:dyDescent="0.2">
      <c r="A1013" s="41"/>
      <c r="B1013" s="41"/>
      <c r="C1013" s="41"/>
      <c r="D1013" s="58"/>
      <c r="E1013" s="58"/>
      <c r="F1013" s="58"/>
      <c r="G1013" s="58"/>
      <c r="H1013" s="58"/>
      <c r="I1013" s="58"/>
      <c r="J1013" s="58"/>
      <c r="K1013" s="58"/>
      <c r="L1013" s="41"/>
      <c r="M1013" s="41"/>
      <c r="N1013" s="41"/>
      <c r="O1013" s="41"/>
    </row>
    <row r="1014" spans="1:15" x14ac:dyDescent="0.2">
      <c r="A1014" s="41"/>
      <c r="B1014" s="41"/>
      <c r="C1014" s="41"/>
      <c r="D1014" s="58"/>
      <c r="E1014" s="58"/>
      <c r="F1014" s="58"/>
      <c r="G1014" s="58"/>
      <c r="H1014" s="58"/>
      <c r="I1014" s="58"/>
      <c r="J1014" s="58"/>
      <c r="K1014" s="58"/>
      <c r="L1014" s="41"/>
      <c r="M1014" s="41"/>
      <c r="N1014" s="41"/>
      <c r="O1014" s="41"/>
    </row>
    <row r="1015" spans="1:15" x14ac:dyDescent="0.2">
      <c r="A1015" s="41"/>
      <c r="B1015" s="41"/>
      <c r="C1015" s="41"/>
      <c r="D1015" s="58"/>
      <c r="E1015" s="58"/>
      <c r="F1015" s="58"/>
      <c r="G1015" s="58"/>
      <c r="H1015" s="58"/>
      <c r="I1015" s="58"/>
      <c r="J1015" s="58"/>
      <c r="K1015" s="58"/>
      <c r="L1015" s="41"/>
      <c r="M1015" s="41"/>
      <c r="N1015" s="41"/>
      <c r="O1015" s="41"/>
    </row>
    <row r="1016" spans="1:15" x14ac:dyDescent="0.2">
      <c r="A1016" s="41"/>
      <c r="B1016" s="41"/>
      <c r="C1016" s="41"/>
      <c r="D1016" s="58"/>
      <c r="E1016" s="58"/>
      <c r="F1016" s="58"/>
      <c r="G1016" s="58"/>
      <c r="H1016" s="58"/>
      <c r="I1016" s="58"/>
      <c r="J1016" s="58"/>
      <c r="K1016" s="58"/>
      <c r="L1016" s="41"/>
      <c r="M1016" s="41"/>
      <c r="N1016" s="41"/>
      <c r="O1016" s="41"/>
    </row>
    <row r="1017" spans="1:15" x14ac:dyDescent="0.2">
      <c r="A1017" s="41"/>
      <c r="B1017" s="41"/>
      <c r="C1017" s="41"/>
      <c r="D1017" s="58"/>
      <c r="E1017" s="58"/>
      <c r="F1017" s="58"/>
      <c r="G1017" s="58"/>
      <c r="H1017" s="58"/>
      <c r="I1017" s="58"/>
      <c r="J1017" s="58"/>
      <c r="K1017" s="58"/>
      <c r="L1017" s="41"/>
      <c r="M1017" s="41"/>
      <c r="N1017" s="41"/>
      <c r="O1017" s="41"/>
    </row>
    <row r="1018" spans="1:15" x14ac:dyDescent="0.2">
      <c r="A1018" s="41"/>
      <c r="B1018" s="41"/>
      <c r="C1018" s="41"/>
      <c r="D1018" s="58"/>
      <c r="E1018" s="58"/>
      <c r="F1018" s="58"/>
      <c r="G1018" s="58"/>
      <c r="H1018" s="58"/>
      <c r="I1018" s="58"/>
      <c r="J1018" s="58"/>
      <c r="K1018" s="58"/>
      <c r="L1018" s="41"/>
      <c r="M1018" s="41"/>
      <c r="N1018" s="41"/>
      <c r="O1018" s="41"/>
    </row>
    <row r="1019" spans="1:15" x14ac:dyDescent="0.2">
      <c r="A1019" s="41"/>
      <c r="B1019" s="41"/>
      <c r="C1019" s="41"/>
      <c r="D1019" s="58"/>
      <c r="E1019" s="58"/>
      <c r="F1019" s="58"/>
      <c r="G1019" s="58"/>
      <c r="H1019" s="58"/>
      <c r="I1019" s="58"/>
      <c r="J1019" s="58"/>
      <c r="K1019" s="58"/>
      <c r="L1019" s="41"/>
      <c r="M1019" s="41"/>
      <c r="N1019" s="41"/>
      <c r="O1019" s="41"/>
    </row>
    <row r="1020" spans="1:15" x14ac:dyDescent="0.2">
      <c r="A1020" s="41"/>
      <c r="B1020" s="41"/>
      <c r="C1020" s="41"/>
      <c r="D1020" s="58"/>
      <c r="E1020" s="58"/>
      <c r="F1020" s="58"/>
      <c r="G1020" s="58"/>
      <c r="H1020" s="58"/>
      <c r="I1020" s="58"/>
      <c r="J1020" s="58"/>
      <c r="K1020" s="58"/>
      <c r="L1020" s="41"/>
      <c r="M1020" s="41"/>
      <c r="N1020" s="41"/>
      <c r="O1020" s="41"/>
    </row>
    <row r="1021" spans="1:15" x14ac:dyDescent="0.2">
      <c r="A1021" s="41"/>
      <c r="B1021" s="41"/>
      <c r="C1021" s="41"/>
      <c r="D1021" s="58"/>
      <c r="E1021" s="58"/>
      <c r="F1021" s="58"/>
      <c r="G1021" s="58"/>
      <c r="H1021" s="58"/>
      <c r="I1021" s="58"/>
      <c r="J1021" s="58"/>
      <c r="K1021" s="58"/>
      <c r="L1021" s="41"/>
      <c r="M1021" s="41"/>
      <c r="N1021" s="41"/>
      <c r="O1021" s="41"/>
    </row>
    <row r="1022" spans="1:15" x14ac:dyDescent="0.2">
      <c r="A1022" s="41"/>
      <c r="B1022" s="41"/>
      <c r="C1022" s="41"/>
      <c r="D1022" s="58"/>
      <c r="E1022" s="58"/>
      <c r="F1022" s="58"/>
      <c r="G1022" s="58"/>
      <c r="H1022" s="58"/>
      <c r="I1022" s="58"/>
      <c r="J1022" s="58"/>
      <c r="K1022" s="58"/>
      <c r="L1022" s="41"/>
      <c r="M1022" s="41"/>
      <c r="N1022" s="41"/>
      <c r="O1022" s="41"/>
    </row>
    <row r="1023" spans="1:15" x14ac:dyDescent="0.2">
      <c r="A1023" s="41"/>
      <c r="B1023" s="41"/>
      <c r="C1023" s="41"/>
      <c r="D1023" s="58"/>
      <c r="E1023" s="58"/>
      <c r="F1023" s="58"/>
      <c r="G1023" s="58"/>
      <c r="H1023" s="58"/>
      <c r="I1023" s="58"/>
      <c r="J1023" s="58"/>
      <c r="K1023" s="58"/>
      <c r="L1023" s="41"/>
      <c r="M1023" s="41"/>
      <c r="N1023" s="41"/>
      <c r="O1023" s="41"/>
    </row>
    <row r="1024" spans="1:15" x14ac:dyDescent="0.2">
      <c r="A1024" s="41"/>
      <c r="B1024" s="41"/>
      <c r="C1024" s="41"/>
      <c r="D1024" s="58"/>
      <c r="E1024" s="58"/>
      <c r="F1024" s="58"/>
      <c r="G1024" s="58"/>
      <c r="H1024" s="58"/>
      <c r="I1024" s="58"/>
      <c r="J1024" s="58"/>
      <c r="K1024" s="58"/>
      <c r="L1024" s="41"/>
      <c r="M1024" s="41"/>
      <c r="N1024" s="41"/>
      <c r="O1024" s="41"/>
    </row>
    <row r="1025" spans="1:15" x14ac:dyDescent="0.2">
      <c r="A1025" s="41"/>
      <c r="B1025" s="41"/>
      <c r="C1025" s="41"/>
      <c r="D1025" s="58"/>
      <c r="E1025" s="58"/>
      <c r="F1025" s="58"/>
      <c r="G1025" s="58"/>
      <c r="H1025" s="58"/>
      <c r="I1025" s="58"/>
      <c r="J1025" s="58"/>
      <c r="K1025" s="58"/>
      <c r="L1025" s="41"/>
      <c r="M1025" s="41"/>
      <c r="N1025" s="41"/>
      <c r="O1025" s="41"/>
    </row>
    <row r="1026" spans="1:15" x14ac:dyDescent="0.2">
      <c r="A1026" s="41"/>
      <c r="B1026" s="41"/>
      <c r="C1026" s="41"/>
      <c r="D1026" s="58"/>
      <c r="E1026" s="58"/>
      <c r="F1026" s="58"/>
      <c r="G1026" s="58"/>
      <c r="H1026" s="58"/>
      <c r="I1026" s="58"/>
      <c r="J1026" s="58"/>
      <c r="K1026" s="58"/>
      <c r="L1026" s="41"/>
      <c r="M1026" s="41"/>
      <c r="N1026" s="41"/>
      <c r="O1026" s="41"/>
    </row>
    <row r="1027" spans="1:15" x14ac:dyDescent="0.2">
      <c r="A1027" s="41"/>
      <c r="B1027" s="41"/>
      <c r="C1027" s="41"/>
      <c r="D1027" s="58"/>
      <c r="E1027" s="58"/>
      <c r="F1027" s="58"/>
      <c r="G1027" s="58"/>
      <c r="H1027" s="58"/>
      <c r="I1027" s="58"/>
      <c r="J1027" s="58"/>
      <c r="K1027" s="58"/>
      <c r="L1027" s="41"/>
      <c r="M1027" s="41"/>
      <c r="N1027" s="41"/>
      <c r="O1027" s="41"/>
    </row>
    <row r="1028" spans="1:15" x14ac:dyDescent="0.2">
      <c r="A1028" s="41"/>
      <c r="B1028" s="41"/>
      <c r="C1028" s="41"/>
      <c r="D1028" s="58"/>
      <c r="E1028" s="58"/>
      <c r="F1028" s="58"/>
      <c r="G1028" s="58"/>
      <c r="H1028" s="58"/>
      <c r="I1028" s="58"/>
      <c r="J1028" s="58"/>
      <c r="K1028" s="58"/>
      <c r="L1028" s="41"/>
      <c r="M1028" s="41"/>
      <c r="N1028" s="41"/>
      <c r="O1028" s="41"/>
    </row>
    <row r="1029" spans="1:15" x14ac:dyDescent="0.2">
      <c r="A1029" s="41"/>
      <c r="B1029" s="41"/>
      <c r="C1029" s="41"/>
      <c r="D1029" s="58"/>
      <c r="E1029" s="58"/>
      <c r="F1029" s="58"/>
      <c r="G1029" s="58"/>
      <c r="H1029" s="58"/>
      <c r="I1029" s="58"/>
      <c r="J1029" s="58"/>
      <c r="K1029" s="58"/>
      <c r="L1029" s="41"/>
      <c r="M1029" s="41"/>
      <c r="N1029" s="41"/>
      <c r="O1029" s="41"/>
    </row>
    <row r="1030" spans="1:15" x14ac:dyDescent="0.2">
      <c r="A1030" s="41"/>
      <c r="B1030" s="41"/>
      <c r="C1030" s="41"/>
      <c r="D1030" s="58"/>
      <c r="E1030" s="58"/>
      <c r="F1030" s="58"/>
      <c r="G1030" s="58"/>
      <c r="H1030" s="58"/>
      <c r="I1030" s="58"/>
      <c r="J1030" s="58"/>
      <c r="K1030" s="58"/>
      <c r="L1030" s="41"/>
      <c r="M1030" s="41"/>
      <c r="N1030" s="41"/>
      <c r="O1030" s="41"/>
    </row>
    <row r="1031" spans="1:15" x14ac:dyDescent="0.2">
      <c r="A1031" s="41"/>
      <c r="B1031" s="41"/>
      <c r="C1031" s="41"/>
      <c r="D1031" s="58"/>
      <c r="E1031" s="58"/>
      <c r="F1031" s="58"/>
      <c r="G1031" s="58"/>
      <c r="H1031" s="58"/>
      <c r="I1031" s="58"/>
      <c r="J1031" s="58"/>
      <c r="K1031" s="58"/>
      <c r="L1031" s="41"/>
      <c r="M1031" s="41"/>
      <c r="N1031" s="41"/>
      <c r="O1031" s="41"/>
    </row>
    <row r="1032" spans="1:15" x14ac:dyDescent="0.2">
      <c r="A1032" s="41"/>
      <c r="B1032" s="41"/>
      <c r="C1032" s="41"/>
      <c r="D1032" s="58"/>
      <c r="E1032" s="58"/>
      <c r="F1032" s="58"/>
      <c r="G1032" s="58"/>
      <c r="H1032" s="58"/>
      <c r="I1032" s="58"/>
      <c r="J1032" s="58"/>
      <c r="K1032" s="58"/>
      <c r="L1032" s="41"/>
      <c r="M1032" s="41"/>
      <c r="N1032" s="41"/>
      <c r="O1032" s="41"/>
    </row>
    <row r="1033" spans="1:15" x14ac:dyDescent="0.2">
      <c r="A1033" s="41"/>
      <c r="B1033" s="41"/>
      <c r="C1033" s="41"/>
      <c r="D1033" s="58"/>
      <c r="E1033" s="58"/>
      <c r="F1033" s="58"/>
      <c r="G1033" s="58"/>
      <c r="H1033" s="58"/>
      <c r="I1033" s="58"/>
      <c r="J1033" s="58"/>
      <c r="K1033" s="58"/>
      <c r="L1033" s="41"/>
      <c r="M1033" s="41"/>
      <c r="N1033" s="41"/>
      <c r="O1033" s="41"/>
    </row>
    <row r="1034" spans="1:15" x14ac:dyDescent="0.2">
      <c r="A1034" s="41"/>
      <c r="B1034" s="41"/>
      <c r="C1034" s="41"/>
      <c r="D1034" s="58"/>
      <c r="E1034" s="58"/>
      <c r="F1034" s="58"/>
      <c r="G1034" s="58"/>
      <c r="H1034" s="58"/>
      <c r="I1034" s="58"/>
      <c r="J1034" s="58"/>
      <c r="K1034" s="58"/>
      <c r="L1034" s="41"/>
      <c r="M1034" s="41"/>
      <c r="N1034" s="41"/>
      <c r="O1034" s="41"/>
    </row>
    <row r="1035" spans="1:15" x14ac:dyDescent="0.2">
      <c r="A1035" s="41"/>
      <c r="B1035" s="41"/>
      <c r="C1035" s="41"/>
      <c r="D1035" s="58"/>
      <c r="E1035" s="58"/>
      <c r="F1035" s="58"/>
      <c r="G1035" s="58"/>
      <c r="H1035" s="58"/>
      <c r="I1035" s="58"/>
      <c r="J1035" s="58"/>
      <c r="K1035" s="58"/>
      <c r="L1035" s="41"/>
      <c r="M1035" s="41"/>
      <c r="N1035" s="41"/>
      <c r="O1035" s="41"/>
    </row>
    <row r="1036" spans="1:15" x14ac:dyDescent="0.2">
      <c r="A1036" s="41"/>
      <c r="B1036" s="41"/>
      <c r="C1036" s="41"/>
      <c r="D1036" s="58"/>
      <c r="E1036" s="58"/>
      <c r="F1036" s="58"/>
      <c r="G1036" s="58"/>
      <c r="H1036" s="58"/>
      <c r="I1036" s="58"/>
      <c r="J1036" s="58"/>
      <c r="K1036" s="58"/>
      <c r="L1036" s="41"/>
      <c r="M1036" s="41"/>
      <c r="N1036" s="41"/>
      <c r="O1036" s="41"/>
    </row>
    <row r="1037" spans="1:15" x14ac:dyDescent="0.2">
      <c r="A1037" s="41"/>
      <c r="B1037" s="41"/>
      <c r="C1037" s="41"/>
      <c r="D1037" s="58"/>
      <c r="E1037" s="58"/>
      <c r="F1037" s="58"/>
      <c r="G1037" s="58"/>
      <c r="H1037" s="58"/>
      <c r="I1037" s="58"/>
      <c r="J1037" s="58"/>
      <c r="K1037" s="58"/>
      <c r="L1037" s="41"/>
      <c r="M1037" s="41"/>
      <c r="N1037" s="41"/>
      <c r="O1037" s="41"/>
    </row>
    <row r="1038" spans="1:15" x14ac:dyDescent="0.2">
      <c r="A1038" s="41"/>
      <c r="B1038" s="41"/>
      <c r="C1038" s="41"/>
      <c r="D1038" s="58"/>
      <c r="E1038" s="58"/>
      <c r="F1038" s="58"/>
      <c r="G1038" s="58"/>
      <c r="H1038" s="58"/>
      <c r="I1038" s="58"/>
      <c r="J1038" s="58"/>
      <c r="K1038" s="58"/>
      <c r="L1038" s="41"/>
      <c r="M1038" s="41"/>
      <c r="N1038" s="41"/>
      <c r="O1038" s="41"/>
    </row>
    <row r="1039" spans="1:15" x14ac:dyDescent="0.2">
      <c r="A1039" s="41"/>
      <c r="B1039" s="41"/>
      <c r="C1039" s="41"/>
      <c r="D1039" s="58"/>
      <c r="E1039" s="58"/>
      <c r="F1039" s="58"/>
      <c r="G1039" s="58"/>
      <c r="H1039" s="58"/>
      <c r="I1039" s="58"/>
      <c r="J1039" s="58"/>
      <c r="K1039" s="58"/>
      <c r="L1039" s="41"/>
      <c r="M1039" s="41"/>
      <c r="N1039" s="41"/>
      <c r="O1039" s="41"/>
    </row>
    <row r="1040" spans="1:15" x14ac:dyDescent="0.2">
      <c r="A1040" s="41"/>
      <c r="B1040" s="41"/>
      <c r="C1040" s="41"/>
      <c r="D1040" s="58"/>
      <c r="E1040" s="58"/>
      <c r="F1040" s="58"/>
      <c r="G1040" s="58"/>
      <c r="H1040" s="58"/>
      <c r="I1040" s="58"/>
      <c r="J1040" s="58"/>
      <c r="K1040" s="58"/>
      <c r="L1040" s="41"/>
      <c r="M1040" s="41"/>
      <c r="N1040" s="41"/>
      <c r="O1040" s="41"/>
    </row>
    <row r="1041" spans="1:15" x14ac:dyDescent="0.2">
      <c r="A1041" s="41"/>
      <c r="B1041" s="41"/>
      <c r="C1041" s="41"/>
      <c r="D1041" s="58"/>
      <c r="E1041" s="58"/>
      <c r="F1041" s="58"/>
      <c r="G1041" s="58"/>
      <c r="H1041" s="58"/>
      <c r="I1041" s="58"/>
      <c r="J1041" s="58"/>
      <c r="K1041" s="58"/>
      <c r="L1041" s="41"/>
      <c r="M1041" s="41"/>
      <c r="N1041" s="41"/>
      <c r="O1041" s="41"/>
    </row>
    <row r="1042" spans="1:15" x14ac:dyDescent="0.2">
      <c r="A1042" s="41"/>
      <c r="B1042" s="41"/>
      <c r="C1042" s="41"/>
      <c r="D1042" s="58"/>
      <c r="E1042" s="58"/>
      <c r="F1042" s="58"/>
      <c r="G1042" s="58"/>
      <c r="H1042" s="58"/>
      <c r="I1042" s="58"/>
      <c r="J1042" s="58"/>
      <c r="K1042" s="58"/>
      <c r="L1042" s="41"/>
      <c r="M1042" s="41"/>
      <c r="N1042" s="41"/>
      <c r="O1042" s="41"/>
    </row>
    <row r="1043" spans="1:15" x14ac:dyDescent="0.2">
      <c r="A1043" s="41"/>
      <c r="B1043" s="41"/>
      <c r="C1043" s="41"/>
      <c r="D1043" s="58"/>
      <c r="E1043" s="58"/>
      <c r="F1043" s="58"/>
      <c r="G1043" s="58"/>
      <c r="H1043" s="58"/>
      <c r="I1043" s="58"/>
      <c r="J1043" s="58"/>
      <c r="K1043" s="58"/>
      <c r="L1043" s="41"/>
      <c r="M1043" s="41"/>
      <c r="N1043" s="41"/>
      <c r="O1043" s="41"/>
    </row>
    <row r="1044" spans="1:15" x14ac:dyDescent="0.2">
      <c r="A1044" s="41"/>
      <c r="B1044" s="41"/>
      <c r="C1044" s="41"/>
      <c r="D1044" s="58"/>
      <c r="E1044" s="58"/>
      <c r="F1044" s="58"/>
      <c r="G1044" s="58"/>
      <c r="H1044" s="58"/>
      <c r="I1044" s="58"/>
      <c r="J1044" s="58"/>
      <c r="K1044" s="58"/>
      <c r="L1044" s="41"/>
      <c r="M1044" s="41"/>
      <c r="N1044" s="41"/>
      <c r="O1044" s="41"/>
    </row>
    <row r="1045" spans="1:15" x14ac:dyDescent="0.2">
      <c r="A1045" s="41"/>
      <c r="B1045" s="41"/>
      <c r="C1045" s="41"/>
      <c r="D1045" s="58"/>
      <c r="E1045" s="58"/>
      <c r="F1045" s="58"/>
      <c r="G1045" s="58"/>
      <c r="H1045" s="58"/>
      <c r="I1045" s="58"/>
      <c r="J1045" s="58"/>
      <c r="K1045" s="58"/>
      <c r="L1045" s="41"/>
      <c r="M1045" s="41"/>
      <c r="N1045" s="41"/>
      <c r="O1045" s="41"/>
    </row>
    <row r="1046" spans="1:15" x14ac:dyDescent="0.2">
      <c r="A1046" s="41"/>
      <c r="B1046" s="41"/>
      <c r="C1046" s="41"/>
      <c r="D1046" s="58"/>
      <c r="E1046" s="58"/>
      <c r="F1046" s="58"/>
      <c r="G1046" s="58"/>
      <c r="H1046" s="58"/>
      <c r="I1046" s="58"/>
      <c r="J1046" s="58"/>
      <c r="K1046" s="58"/>
      <c r="L1046" s="41"/>
      <c r="M1046" s="41"/>
      <c r="N1046" s="41"/>
      <c r="O1046" s="41"/>
    </row>
    <row r="1047" spans="1:15" x14ac:dyDescent="0.2">
      <c r="A1047" s="41"/>
      <c r="B1047" s="41"/>
      <c r="C1047" s="41"/>
      <c r="D1047" s="58"/>
      <c r="E1047" s="58"/>
      <c r="F1047" s="58"/>
      <c r="G1047" s="58"/>
      <c r="H1047" s="58"/>
      <c r="I1047" s="58"/>
      <c r="J1047" s="58"/>
      <c r="K1047" s="58"/>
      <c r="L1047" s="41"/>
      <c r="M1047" s="41"/>
      <c r="N1047" s="41"/>
      <c r="O1047" s="41"/>
    </row>
    <row r="1048" spans="1:15" x14ac:dyDescent="0.2">
      <c r="A1048" s="41"/>
      <c r="B1048" s="41"/>
      <c r="C1048" s="41"/>
      <c r="D1048" s="58"/>
      <c r="E1048" s="58"/>
      <c r="F1048" s="58"/>
      <c r="G1048" s="58"/>
      <c r="H1048" s="58"/>
      <c r="I1048" s="58"/>
      <c r="J1048" s="58"/>
      <c r="K1048" s="58"/>
      <c r="L1048" s="41"/>
      <c r="M1048" s="41"/>
      <c r="N1048" s="41"/>
      <c r="O1048" s="41"/>
    </row>
    <row r="1049" spans="1:15" x14ac:dyDescent="0.2">
      <c r="A1049" s="41"/>
      <c r="B1049" s="41"/>
      <c r="C1049" s="41"/>
      <c r="D1049" s="58"/>
      <c r="E1049" s="58"/>
      <c r="F1049" s="58"/>
      <c r="G1049" s="58"/>
      <c r="H1049" s="58"/>
      <c r="I1049" s="58"/>
      <c r="J1049" s="58"/>
      <c r="K1049" s="58"/>
      <c r="L1049" s="41"/>
      <c r="M1049" s="41"/>
      <c r="N1049" s="41"/>
      <c r="O1049" s="41"/>
    </row>
    <row r="1050" spans="1:15" x14ac:dyDescent="0.2">
      <c r="A1050" s="41"/>
      <c r="B1050" s="41"/>
      <c r="C1050" s="41"/>
      <c r="D1050" s="58"/>
      <c r="E1050" s="58"/>
      <c r="F1050" s="58"/>
      <c r="G1050" s="58"/>
      <c r="H1050" s="58"/>
      <c r="I1050" s="58"/>
      <c r="J1050" s="58"/>
      <c r="K1050" s="58"/>
      <c r="L1050" s="41"/>
      <c r="M1050" s="41"/>
      <c r="N1050" s="41"/>
      <c r="O1050" s="41"/>
    </row>
    <row r="1051" spans="1:15" x14ac:dyDescent="0.2">
      <c r="A1051" s="41"/>
      <c r="B1051" s="41"/>
      <c r="C1051" s="41"/>
      <c r="D1051" s="58"/>
      <c r="E1051" s="58"/>
      <c r="F1051" s="58"/>
      <c r="G1051" s="58"/>
      <c r="H1051" s="58"/>
      <c r="I1051" s="58"/>
      <c r="J1051" s="58"/>
      <c r="K1051" s="58"/>
      <c r="L1051" s="41"/>
      <c r="M1051" s="41"/>
      <c r="N1051" s="41"/>
      <c r="O1051" s="41"/>
    </row>
    <row r="1052" spans="1:15" x14ac:dyDescent="0.2">
      <c r="A1052" s="41"/>
      <c r="B1052" s="41"/>
      <c r="C1052" s="41"/>
      <c r="D1052" s="58"/>
      <c r="E1052" s="58"/>
      <c r="F1052" s="58"/>
      <c r="G1052" s="58"/>
      <c r="H1052" s="58"/>
      <c r="I1052" s="58"/>
      <c r="J1052" s="58"/>
      <c r="K1052" s="58"/>
      <c r="L1052" s="41"/>
      <c r="M1052" s="41"/>
      <c r="N1052" s="41"/>
      <c r="O1052" s="41"/>
    </row>
    <row r="1053" spans="1:15" x14ac:dyDescent="0.2">
      <c r="A1053" s="41"/>
      <c r="B1053" s="41"/>
      <c r="C1053" s="41"/>
      <c r="D1053" s="58"/>
      <c r="E1053" s="58"/>
      <c r="F1053" s="58"/>
      <c r="G1053" s="58"/>
      <c r="H1053" s="58"/>
      <c r="I1053" s="58"/>
      <c r="J1053" s="58"/>
      <c r="K1053" s="58"/>
      <c r="L1053" s="41"/>
      <c r="M1053" s="41"/>
      <c r="N1053" s="41"/>
      <c r="O1053" s="41"/>
    </row>
    <row r="1054" spans="1:15" x14ac:dyDescent="0.2">
      <c r="A1054" s="41"/>
      <c r="B1054" s="41"/>
      <c r="C1054" s="41"/>
      <c r="D1054" s="58"/>
      <c r="E1054" s="58"/>
      <c r="F1054" s="58"/>
      <c r="G1054" s="58"/>
      <c r="H1054" s="58"/>
      <c r="I1054" s="58"/>
      <c r="J1054" s="58"/>
      <c r="K1054" s="58"/>
      <c r="L1054" s="41"/>
      <c r="M1054" s="41"/>
      <c r="N1054" s="41"/>
      <c r="O1054" s="41"/>
    </row>
    <row r="1055" spans="1:15" x14ac:dyDescent="0.2">
      <c r="A1055" s="41"/>
      <c r="B1055" s="41"/>
      <c r="C1055" s="41"/>
      <c r="D1055" s="58"/>
      <c r="E1055" s="58"/>
      <c r="F1055" s="58"/>
      <c r="G1055" s="58"/>
      <c r="H1055" s="58"/>
      <c r="I1055" s="58"/>
      <c r="J1055" s="58"/>
      <c r="K1055" s="58"/>
      <c r="L1055" s="41"/>
      <c r="M1055" s="41"/>
      <c r="N1055" s="41"/>
      <c r="O1055" s="41"/>
    </row>
    <row r="1056" spans="1:15" x14ac:dyDescent="0.2">
      <c r="A1056" s="41"/>
      <c r="B1056" s="41"/>
      <c r="C1056" s="41"/>
      <c r="D1056" s="58"/>
      <c r="E1056" s="58"/>
      <c r="F1056" s="58"/>
      <c r="G1056" s="58"/>
      <c r="H1056" s="58"/>
      <c r="I1056" s="58"/>
      <c r="J1056" s="58"/>
      <c r="K1056" s="58"/>
      <c r="L1056" s="41"/>
      <c r="M1056" s="41"/>
      <c r="N1056" s="41"/>
      <c r="O1056" s="41"/>
    </row>
    <row r="1057" spans="1:15" x14ac:dyDescent="0.2">
      <c r="A1057" s="41"/>
      <c r="B1057" s="41"/>
      <c r="C1057" s="41"/>
      <c r="D1057" s="58"/>
      <c r="E1057" s="58"/>
      <c r="F1057" s="58"/>
      <c r="G1057" s="58"/>
      <c r="H1057" s="58"/>
      <c r="I1057" s="58"/>
      <c r="J1057" s="58"/>
      <c r="K1057" s="58"/>
      <c r="L1057" s="41"/>
      <c r="M1057" s="41"/>
      <c r="N1057" s="41"/>
      <c r="O1057" s="41"/>
    </row>
    <row r="1058" spans="1:15" x14ac:dyDescent="0.2">
      <c r="A1058" s="41"/>
      <c r="B1058" s="41"/>
      <c r="C1058" s="41"/>
      <c r="D1058" s="58"/>
      <c r="E1058" s="58"/>
      <c r="F1058" s="58"/>
      <c r="G1058" s="58"/>
      <c r="H1058" s="58"/>
      <c r="I1058" s="58"/>
      <c r="J1058" s="58"/>
      <c r="K1058" s="58"/>
      <c r="L1058" s="41"/>
      <c r="M1058" s="41"/>
      <c r="N1058" s="41"/>
      <c r="O1058" s="41"/>
    </row>
    <row r="1059" spans="1:15" x14ac:dyDescent="0.2">
      <c r="A1059" s="41"/>
      <c r="B1059" s="41"/>
      <c r="C1059" s="41"/>
      <c r="D1059" s="58"/>
      <c r="E1059" s="58"/>
      <c r="F1059" s="58"/>
      <c r="G1059" s="58"/>
      <c r="H1059" s="58"/>
      <c r="I1059" s="58"/>
      <c r="J1059" s="58"/>
      <c r="K1059" s="58"/>
      <c r="L1059" s="41"/>
      <c r="M1059" s="41"/>
      <c r="N1059" s="41"/>
      <c r="O1059" s="41"/>
    </row>
    <row r="1060" spans="1:15" x14ac:dyDescent="0.2">
      <c r="A1060" s="41"/>
      <c r="B1060" s="41"/>
      <c r="C1060" s="41"/>
      <c r="D1060" s="58"/>
      <c r="E1060" s="58"/>
      <c r="F1060" s="58"/>
      <c r="G1060" s="58"/>
      <c r="H1060" s="58"/>
      <c r="I1060" s="58"/>
      <c r="J1060" s="58"/>
      <c r="K1060" s="58"/>
      <c r="L1060" s="41"/>
      <c r="M1060" s="41"/>
      <c r="N1060" s="41"/>
      <c r="O1060" s="41"/>
    </row>
    <row r="1061" spans="1:15" x14ac:dyDescent="0.2">
      <c r="A1061" s="41"/>
      <c r="B1061" s="41"/>
      <c r="C1061" s="41"/>
      <c r="D1061" s="58"/>
      <c r="E1061" s="58"/>
      <c r="F1061" s="58"/>
      <c r="G1061" s="58"/>
      <c r="H1061" s="58"/>
      <c r="I1061" s="58"/>
      <c r="J1061" s="58"/>
      <c r="K1061" s="58"/>
      <c r="L1061" s="41"/>
      <c r="M1061" s="41"/>
      <c r="N1061" s="41"/>
      <c r="O1061" s="41"/>
    </row>
    <row r="1062" spans="1:15" x14ac:dyDescent="0.2">
      <c r="A1062" s="41"/>
      <c r="B1062" s="41"/>
      <c r="C1062" s="41"/>
      <c r="D1062" s="58"/>
      <c r="E1062" s="58"/>
      <c r="F1062" s="58"/>
      <c r="G1062" s="58"/>
      <c r="H1062" s="58"/>
      <c r="I1062" s="58"/>
      <c r="J1062" s="58"/>
      <c r="K1062" s="58"/>
      <c r="L1062" s="41"/>
      <c r="M1062" s="41"/>
      <c r="N1062" s="41"/>
      <c r="O1062" s="41"/>
    </row>
    <row r="1063" spans="1:15" x14ac:dyDescent="0.2">
      <c r="A1063" s="41"/>
      <c r="B1063" s="41"/>
      <c r="C1063" s="41"/>
      <c r="D1063" s="58"/>
      <c r="E1063" s="58"/>
      <c r="F1063" s="58"/>
      <c r="G1063" s="58"/>
      <c r="H1063" s="58"/>
      <c r="I1063" s="58"/>
      <c r="J1063" s="58"/>
      <c r="K1063" s="58"/>
      <c r="L1063" s="41"/>
      <c r="M1063" s="41"/>
      <c r="N1063" s="41"/>
      <c r="O1063" s="41"/>
    </row>
    <row r="1064" spans="1:15" x14ac:dyDescent="0.2">
      <c r="A1064" s="41"/>
      <c r="B1064" s="41"/>
      <c r="C1064" s="41"/>
      <c r="D1064" s="58"/>
      <c r="E1064" s="58"/>
      <c r="F1064" s="58"/>
      <c r="G1064" s="58"/>
      <c r="H1064" s="58"/>
      <c r="I1064" s="58"/>
      <c r="J1064" s="58"/>
      <c r="K1064" s="58"/>
      <c r="L1064" s="41"/>
      <c r="M1064" s="41"/>
      <c r="N1064" s="41"/>
      <c r="O1064" s="41"/>
    </row>
    <row r="1065" spans="1:15" x14ac:dyDescent="0.2">
      <c r="A1065" s="41"/>
      <c r="B1065" s="41"/>
      <c r="C1065" s="41"/>
      <c r="D1065" s="58"/>
      <c r="E1065" s="58"/>
      <c r="F1065" s="58"/>
      <c r="G1065" s="58"/>
      <c r="H1065" s="58"/>
      <c r="I1065" s="58"/>
      <c r="J1065" s="58"/>
      <c r="K1065" s="58"/>
      <c r="L1065" s="41"/>
      <c r="M1065" s="41"/>
      <c r="N1065" s="41"/>
      <c r="O1065" s="41"/>
    </row>
    <row r="1066" spans="1:15" x14ac:dyDescent="0.2">
      <c r="A1066" s="41"/>
      <c r="B1066" s="41"/>
      <c r="C1066" s="41"/>
      <c r="D1066" s="58"/>
      <c r="E1066" s="58"/>
      <c r="F1066" s="58"/>
      <c r="G1066" s="58"/>
      <c r="H1066" s="58"/>
      <c r="I1066" s="58"/>
      <c r="J1066" s="58"/>
      <c r="K1066" s="58"/>
      <c r="L1066" s="41"/>
      <c r="M1066" s="41"/>
      <c r="N1066" s="41"/>
      <c r="O1066" s="41"/>
    </row>
    <row r="1067" spans="1:15" x14ac:dyDescent="0.2">
      <c r="A1067" s="41"/>
      <c r="B1067" s="41"/>
      <c r="C1067" s="41"/>
      <c r="D1067" s="58"/>
      <c r="E1067" s="58"/>
      <c r="F1067" s="58"/>
      <c r="G1067" s="58"/>
      <c r="H1067" s="58"/>
      <c r="I1067" s="58"/>
      <c r="J1067" s="58"/>
      <c r="K1067" s="58"/>
      <c r="L1067" s="41"/>
      <c r="M1067" s="41"/>
      <c r="N1067" s="41"/>
      <c r="O1067" s="41"/>
    </row>
    <row r="1068" spans="1:15" x14ac:dyDescent="0.2">
      <c r="A1068" s="41"/>
      <c r="B1068" s="41"/>
      <c r="C1068" s="41"/>
      <c r="D1068" s="58"/>
      <c r="E1068" s="58"/>
      <c r="F1068" s="58"/>
      <c r="G1068" s="58"/>
      <c r="H1068" s="58"/>
      <c r="I1068" s="58"/>
      <c r="J1068" s="58"/>
      <c r="K1068" s="58"/>
      <c r="L1068" s="41"/>
      <c r="M1068" s="41"/>
      <c r="N1068" s="41"/>
      <c r="O1068" s="41"/>
    </row>
    <row r="1069" spans="1:15" x14ac:dyDescent="0.2">
      <c r="A1069" s="41"/>
      <c r="B1069" s="41"/>
      <c r="C1069" s="41"/>
      <c r="D1069" s="58"/>
      <c r="E1069" s="58"/>
      <c r="F1069" s="58"/>
      <c r="G1069" s="58"/>
      <c r="H1069" s="58"/>
      <c r="I1069" s="58"/>
      <c r="J1069" s="58"/>
      <c r="K1069" s="58"/>
      <c r="L1069" s="41"/>
      <c r="M1069" s="41"/>
      <c r="N1069" s="41"/>
      <c r="O1069" s="41"/>
    </row>
    <row r="1070" spans="1:15" x14ac:dyDescent="0.2">
      <c r="A1070" s="41"/>
      <c r="B1070" s="41"/>
      <c r="C1070" s="41"/>
      <c r="D1070" s="58"/>
      <c r="E1070" s="58"/>
      <c r="F1070" s="58"/>
      <c r="G1070" s="58"/>
      <c r="H1070" s="58"/>
      <c r="I1070" s="58"/>
      <c r="J1070" s="58"/>
      <c r="K1070" s="58"/>
      <c r="L1070" s="41"/>
      <c r="M1070" s="41"/>
      <c r="N1070" s="41"/>
      <c r="O1070" s="41"/>
    </row>
    <row r="1071" spans="1:15" x14ac:dyDescent="0.2">
      <c r="A1071" s="41"/>
      <c r="B1071" s="41"/>
      <c r="C1071" s="41"/>
      <c r="D1071" s="58"/>
      <c r="E1071" s="58"/>
      <c r="F1071" s="58"/>
      <c r="G1071" s="58"/>
      <c r="H1071" s="58"/>
      <c r="I1071" s="58"/>
      <c r="J1071" s="58"/>
      <c r="K1071" s="58"/>
      <c r="L1071" s="41"/>
      <c r="M1071" s="41"/>
      <c r="N1071" s="41"/>
      <c r="O1071" s="41"/>
    </row>
    <row r="1072" spans="1:15" x14ac:dyDescent="0.2">
      <c r="A1072" s="41"/>
      <c r="B1072" s="41"/>
      <c r="C1072" s="41"/>
      <c r="D1072" s="58"/>
      <c r="E1072" s="58"/>
      <c r="F1072" s="58"/>
      <c r="G1072" s="58"/>
      <c r="H1072" s="58"/>
      <c r="I1072" s="58"/>
      <c r="J1072" s="58"/>
      <c r="K1072" s="58"/>
      <c r="L1072" s="41"/>
      <c r="M1072" s="41"/>
      <c r="N1072" s="41"/>
      <c r="O1072" s="41"/>
    </row>
    <row r="1073" spans="1:15" x14ac:dyDescent="0.2">
      <c r="A1073" s="41"/>
      <c r="B1073" s="41"/>
      <c r="C1073" s="41"/>
      <c r="D1073" s="58"/>
      <c r="E1073" s="58"/>
      <c r="F1073" s="58"/>
      <c r="G1073" s="58"/>
      <c r="H1073" s="58"/>
      <c r="I1073" s="58"/>
      <c r="J1073" s="58"/>
      <c r="K1073" s="58"/>
      <c r="L1073" s="41"/>
      <c r="M1073" s="41"/>
      <c r="N1073" s="41"/>
      <c r="O1073" s="41"/>
    </row>
    <row r="1074" spans="1:15" x14ac:dyDescent="0.2">
      <c r="A1074" s="41"/>
      <c r="B1074" s="41"/>
      <c r="C1074" s="41"/>
      <c r="D1074" s="58"/>
      <c r="E1074" s="58"/>
      <c r="F1074" s="58"/>
      <c r="G1074" s="58"/>
      <c r="H1074" s="58"/>
      <c r="I1074" s="58"/>
      <c r="J1074" s="58"/>
      <c r="K1074" s="58"/>
      <c r="L1074" s="41"/>
      <c r="M1074" s="41"/>
      <c r="N1074" s="41"/>
      <c r="O1074" s="41"/>
    </row>
    <row r="1075" spans="1:15" x14ac:dyDescent="0.2">
      <c r="A1075" s="41"/>
      <c r="B1075" s="41"/>
      <c r="C1075" s="41"/>
      <c r="D1075" s="58"/>
      <c r="E1075" s="58"/>
      <c r="F1075" s="58"/>
      <c r="G1075" s="58"/>
      <c r="H1075" s="58"/>
      <c r="I1075" s="58"/>
      <c r="J1075" s="58"/>
      <c r="K1075" s="58"/>
      <c r="L1075" s="41"/>
      <c r="M1075" s="41"/>
      <c r="N1075" s="41"/>
      <c r="O1075" s="41"/>
    </row>
    <row r="1076" spans="1:15" x14ac:dyDescent="0.2">
      <c r="A1076" s="41"/>
      <c r="B1076" s="41"/>
      <c r="C1076" s="41"/>
      <c r="D1076" s="58"/>
      <c r="E1076" s="58"/>
      <c r="F1076" s="58"/>
      <c r="G1076" s="58"/>
      <c r="H1076" s="58"/>
      <c r="I1076" s="58"/>
      <c r="J1076" s="58"/>
      <c r="K1076" s="58"/>
      <c r="L1076" s="41"/>
      <c r="M1076" s="41"/>
      <c r="N1076" s="41"/>
      <c r="O1076" s="41"/>
    </row>
    <row r="1077" spans="1:15" x14ac:dyDescent="0.2">
      <c r="A1077" s="41"/>
      <c r="B1077" s="41"/>
      <c r="C1077" s="41"/>
      <c r="D1077" s="58"/>
      <c r="E1077" s="58"/>
      <c r="F1077" s="58"/>
      <c r="G1077" s="58"/>
      <c r="H1077" s="58"/>
      <c r="I1077" s="58"/>
      <c r="J1077" s="58"/>
      <c r="K1077" s="58"/>
      <c r="L1077" s="41"/>
      <c r="M1077" s="41"/>
      <c r="N1077" s="41"/>
      <c r="O1077" s="41"/>
    </row>
    <row r="1078" spans="1:15" x14ac:dyDescent="0.2">
      <c r="A1078" s="41"/>
      <c r="B1078" s="41"/>
      <c r="C1078" s="41"/>
      <c r="D1078" s="58"/>
      <c r="E1078" s="58"/>
      <c r="F1078" s="58"/>
      <c r="G1078" s="58"/>
      <c r="H1078" s="58"/>
      <c r="I1078" s="58"/>
      <c r="J1078" s="58"/>
      <c r="K1078" s="58"/>
      <c r="L1078" s="41"/>
      <c r="M1078" s="41"/>
      <c r="N1078" s="41"/>
      <c r="O1078" s="41"/>
    </row>
    <row r="1079" spans="1:15" x14ac:dyDescent="0.2">
      <c r="A1079" s="41"/>
      <c r="B1079" s="41"/>
      <c r="C1079" s="41"/>
      <c r="D1079" s="58"/>
      <c r="E1079" s="58"/>
      <c r="F1079" s="58"/>
      <c r="G1079" s="58"/>
      <c r="H1079" s="58"/>
      <c r="I1079" s="58"/>
      <c r="J1079" s="58"/>
      <c r="K1079" s="58"/>
      <c r="L1079" s="41"/>
      <c r="M1079" s="41"/>
      <c r="N1079" s="41"/>
      <c r="O1079" s="41"/>
    </row>
    <row r="1080" spans="1:15" x14ac:dyDescent="0.2">
      <c r="A1080" s="41"/>
      <c r="B1080" s="41"/>
      <c r="C1080" s="41"/>
      <c r="D1080" s="58"/>
      <c r="E1080" s="58"/>
      <c r="F1080" s="58"/>
      <c r="G1080" s="58"/>
      <c r="H1080" s="58"/>
      <c r="I1080" s="58"/>
      <c r="J1080" s="58"/>
      <c r="K1080" s="58"/>
      <c r="L1080" s="41"/>
      <c r="M1080" s="41"/>
      <c r="N1080" s="41"/>
      <c r="O1080" s="41"/>
    </row>
    <row r="1081" spans="1:15" x14ac:dyDescent="0.2">
      <c r="A1081" s="41"/>
      <c r="B1081" s="41"/>
      <c r="C1081" s="41"/>
      <c r="D1081" s="58"/>
      <c r="E1081" s="58"/>
      <c r="F1081" s="58"/>
      <c r="G1081" s="58"/>
      <c r="H1081" s="58"/>
      <c r="I1081" s="58"/>
      <c r="J1081" s="58"/>
      <c r="K1081" s="58"/>
      <c r="L1081" s="41"/>
      <c r="M1081" s="41"/>
      <c r="N1081" s="41"/>
      <c r="O1081" s="41"/>
    </row>
    <row r="1082" spans="1:15" x14ac:dyDescent="0.2">
      <c r="A1082" s="41"/>
      <c r="B1082" s="41"/>
      <c r="C1082" s="41"/>
      <c r="D1082" s="58"/>
      <c r="E1082" s="58"/>
      <c r="F1082" s="58"/>
      <c r="G1082" s="58"/>
      <c r="H1082" s="58"/>
      <c r="I1082" s="58"/>
      <c r="J1082" s="58"/>
      <c r="K1082" s="58"/>
      <c r="L1082" s="41"/>
      <c r="M1082" s="41"/>
      <c r="N1082" s="41"/>
      <c r="O1082" s="41"/>
    </row>
    <row r="1083" spans="1:15" x14ac:dyDescent="0.2">
      <c r="A1083" s="41"/>
      <c r="B1083" s="41"/>
      <c r="C1083" s="41"/>
      <c r="D1083" s="58"/>
      <c r="E1083" s="58"/>
      <c r="F1083" s="58"/>
      <c r="G1083" s="58"/>
      <c r="H1083" s="58"/>
      <c r="I1083" s="58"/>
      <c r="J1083" s="58"/>
      <c r="K1083" s="58"/>
      <c r="L1083" s="41"/>
      <c r="M1083" s="41"/>
      <c r="N1083" s="41"/>
      <c r="O1083" s="41"/>
    </row>
    <row r="1084" spans="1:15" x14ac:dyDescent="0.2">
      <c r="A1084" s="41"/>
      <c r="B1084" s="41"/>
      <c r="C1084" s="41"/>
      <c r="D1084" s="58"/>
      <c r="E1084" s="58"/>
      <c r="F1084" s="58"/>
      <c r="G1084" s="58"/>
      <c r="H1084" s="58"/>
      <c r="I1084" s="58"/>
      <c r="J1084" s="58"/>
      <c r="K1084" s="58"/>
      <c r="L1084" s="41"/>
      <c r="M1084" s="41"/>
      <c r="N1084" s="41"/>
      <c r="O1084" s="41"/>
    </row>
    <row r="1085" spans="1:15" x14ac:dyDescent="0.2">
      <c r="A1085" s="41"/>
      <c r="B1085" s="41"/>
      <c r="C1085" s="41"/>
      <c r="D1085" s="58"/>
      <c r="E1085" s="58"/>
      <c r="F1085" s="58"/>
      <c r="G1085" s="58"/>
      <c r="H1085" s="58"/>
      <c r="I1085" s="58"/>
      <c r="J1085" s="58"/>
      <c r="K1085" s="58"/>
      <c r="L1085" s="41"/>
      <c r="M1085" s="41"/>
      <c r="N1085" s="41"/>
      <c r="O1085" s="41"/>
    </row>
    <row r="1086" spans="1:15" x14ac:dyDescent="0.2">
      <c r="A1086" s="41"/>
      <c r="B1086" s="41"/>
      <c r="C1086" s="41"/>
      <c r="D1086" s="58"/>
      <c r="E1086" s="58"/>
      <c r="F1086" s="58"/>
      <c r="G1086" s="58"/>
      <c r="H1086" s="58"/>
      <c r="I1086" s="58"/>
      <c r="J1086" s="58"/>
      <c r="K1086" s="58"/>
      <c r="L1086" s="41"/>
      <c r="M1086" s="41"/>
      <c r="N1086" s="41"/>
      <c r="O1086" s="41"/>
    </row>
    <row r="1087" spans="1:15" x14ac:dyDescent="0.2">
      <c r="A1087" s="41"/>
      <c r="B1087" s="41"/>
      <c r="C1087" s="41"/>
      <c r="D1087" s="58"/>
      <c r="E1087" s="58"/>
      <c r="F1087" s="58"/>
      <c r="G1087" s="58"/>
      <c r="H1087" s="58"/>
      <c r="I1087" s="58"/>
      <c r="J1087" s="58"/>
      <c r="K1087" s="58"/>
      <c r="L1087" s="41"/>
      <c r="M1087" s="41"/>
      <c r="N1087" s="41"/>
      <c r="O1087" s="41"/>
    </row>
    <row r="1088" spans="1:15" x14ac:dyDescent="0.2">
      <c r="A1088" s="41"/>
      <c r="B1088" s="41"/>
      <c r="C1088" s="41"/>
      <c r="D1088" s="58"/>
      <c r="E1088" s="58"/>
      <c r="F1088" s="58"/>
      <c r="G1088" s="58"/>
      <c r="H1088" s="58"/>
      <c r="I1088" s="58"/>
      <c r="J1088" s="58"/>
      <c r="K1088" s="58"/>
      <c r="L1088" s="41"/>
      <c r="M1088" s="41"/>
      <c r="N1088" s="41"/>
      <c r="O1088" s="41"/>
    </row>
    <row r="1089" spans="1:15" x14ac:dyDescent="0.2">
      <c r="A1089" s="41"/>
      <c r="B1089" s="41"/>
      <c r="C1089" s="41"/>
      <c r="D1089" s="58"/>
      <c r="E1089" s="58"/>
      <c r="F1089" s="58"/>
      <c r="G1089" s="58"/>
      <c r="H1089" s="58"/>
      <c r="I1089" s="58"/>
      <c r="J1089" s="58"/>
      <c r="K1089" s="58"/>
      <c r="L1089" s="41"/>
      <c r="M1089" s="41"/>
      <c r="N1089" s="41"/>
      <c r="O1089" s="41"/>
    </row>
    <row r="1090" spans="1:15" x14ac:dyDescent="0.2">
      <c r="A1090" s="41"/>
      <c r="B1090" s="41"/>
      <c r="C1090" s="41"/>
      <c r="D1090" s="58"/>
      <c r="E1090" s="58"/>
      <c r="F1090" s="58"/>
      <c r="G1090" s="58"/>
      <c r="H1090" s="58"/>
      <c r="I1090" s="58"/>
      <c r="J1090" s="58"/>
      <c r="K1090" s="58"/>
      <c r="L1090" s="41"/>
      <c r="M1090" s="41"/>
      <c r="N1090" s="41"/>
      <c r="O1090" s="41"/>
    </row>
    <row r="1091" spans="1:15" x14ac:dyDescent="0.2">
      <c r="A1091" s="41"/>
      <c r="B1091" s="41"/>
      <c r="C1091" s="41"/>
      <c r="D1091" s="58"/>
      <c r="E1091" s="58"/>
      <c r="F1091" s="58"/>
      <c r="G1091" s="58"/>
      <c r="H1091" s="58"/>
      <c r="I1091" s="58"/>
      <c r="J1091" s="58"/>
      <c r="K1091" s="58"/>
      <c r="L1091" s="41"/>
      <c r="M1091" s="41"/>
      <c r="N1091" s="41"/>
      <c r="O1091" s="41"/>
    </row>
    <row r="1092" spans="1:15" x14ac:dyDescent="0.2">
      <c r="A1092" s="41"/>
      <c r="B1092" s="41"/>
      <c r="C1092" s="41"/>
      <c r="D1092" s="58"/>
      <c r="E1092" s="58"/>
      <c r="F1092" s="58"/>
      <c r="G1092" s="58"/>
      <c r="H1092" s="58"/>
      <c r="I1092" s="58"/>
      <c r="J1092" s="58"/>
      <c r="K1092" s="58"/>
      <c r="L1092" s="41"/>
      <c r="M1092" s="41"/>
      <c r="N1092" s="41"/>
      <c r="O1092" s="41"/>
    </row>
    <row r="1093" spans="1:15" x14ac:dyDescent="0.2">
      <c r="A1093" s="41"/>
      <c r="B1093" s="41"/>
      <c r="C1093" s="41"/>
      <c r="D1093" s="58"/>
      <c r="E1093" s="58"/>
      <c r="F1093" s="58"/>
      <c r="G1093" s="58"/>
      <c r="H1093" s="58"/>
      <c r="I1093" s="58"/>
      <c r="J1093" s="58"/>
      <c r="K1093" s="58"/>
      <c r="L1093" s="41"/>
      <c r="M1093" s="41"/>
      <c r="N1093" s="41"/>
      <c r="O1093" s="41"/>
    </row>
    <row r="1094" spans="1:15" x14ac:dyDescent="0.2">
      <c r="A1094" s="41"/>
      <c r="B1094" s="41"/>
      <c r="C1094" s="41"/>
      <c r="D1094" s="58"/>
      <c r="E1094" s="58"/>
      <c r="F1094" s="58"/>
      <c r="G1094" s="58"/>
      <c r="H1094" s="58"/>
      <c r="I1094" s="58"/>
      <c r="J1094" s="58"/>
      <c r="K1094" s="58"/>
      <c r="L1094" s="41"/>
      <c r="M1094" s="41"/>
      <c r="N1094" s="41"/>
      <c r="O1094" s="41"/>
    </row>
    <row r="1095" spans="1:15" x14ac:dyDescent="0.2">
      <c r="A1095" s="41"/>
      <c r="B1095" s="41"/>
      <c r="C1095" s="41"/>
      <c r="D1095" s="58"/>
      <c r="E1095" s="58"/>
      <c r="F1095" s="58"/>
      <c r="G1095" s="58"/>
      <c r="H1095" s="58"/>
      <c r="I1095" s="58"/>
      <c r="J1095" s="58"/>
      <c r="K1095" s="58"/>
      <c r="L1095" s="41"/>
      <c r="M1095" s="41"/>
      <c r="N1095" s="41"/>
      <c r="O1095" s="41"/>
    </row>
    <row r="1096" spans="1:15" x14ac:dyDescent="0.2">
      <c r="A1096" s="41"/>
      <c r="B1096" s="41"/>
      <c r="C1096" s="41"/>
      <c r="D1096" s="58"/>
      <c r="E1096" s="58"/>
      <c r="F1096" s="58"/>
      <c r="G1096" s="58"/>
      <c r="H1096" s="58"/>
      <c r="I1096" s="58"/>
      <c r="J1096" s="58"/>
      <c r="K1096" s="58"/>
      <c r="L1096" s="41"/>
      <c r="M1096" s="41"/>
      <c r="N1096" s="41"/>
      <c r="O1096" s="41"/>
    </row>
    <row r="1097" spans="1:15" x14ac:dyDescent="0.2">
      <c r="A1097" s="41"/>
      <c r="B1097" s="41"/>
      <c r="C1097" s="41"/>
      <c r="D1097" s="58"/>
      <c r="E1097" s="58"/>
      <c r="F1097" s="58"/>
      <c r="G1097" s="58"/>
      <c r="H1097" s="58"/>
      <c r="I1097" s="58"/>
      <c r="J1097" s="58"/>
      <c r="K1097" s="58"/>
      <c r="L1097" s="41"/>
      <c r="M1097" s="41"/>
      <c r="N1097" s="41"/>
      <c r="O1097" s="41"/>
    </row>
    <row r="1098" spans="1:15" x14ac:dyDescent="0.2">
      <c r="A1098" s="41"/>
      <c r="B1098" s="41"/>
      <c r="C1098" s="41"/>
      <c r="D1098" s="58"/>
      <c r="E1098" s="58"/>
      <c r="F1098" s="58"/>
      <c r="G1098" s="58"/>
      <c r="H1098" s="58"/>
      <c r="I1098" s="58"/>
      <c r="J1098" s="58"/>
      <c r="K1098" s="58"/>
      <c r="L1098" s="41"/>
      <c r="M1098" s="41"/>
      <c r="N1098" s="41"/>
      <c r="O1098" s="41"/>
    </row>
    <row r="1099" spans="1:15" x14ac:dyDescent="0.2">
      <c r="A1099" s="41"/>
      <c r="B1099" s="41"/>
      <c r="C1099" s="41"/>
      <c r="D1099" s="58"/>
      <c r="E1099" s="58"/>
      <c r="F1099" s="58"/>
      <c r="G1099" s="58"/>
      <c r="H1099" s="58"/>
      <c r="I1099" s="58"/>
      <c r="J1099" s="58"/>
      <c r="K1099" s="58"/>
      <c r="L1099" s="41"/>
      <c r="M1099" s="41"/>
      <c r="N1099" s="41"/>
      <c r="O1099" s="41"/>
    </row>
    <row r="1100" spans="1:15" x14ac:dyDescent="0.2">
      <c r="A1100" s="41"/>
      <c r="B1100" s="41"/>
      <c r="C1100" s="41"/>
      <c r="D1100" s="58"/>
      <c r="E1100" s="58"/>
      <c r="F1100" s="58"/>
      <c r="G1100" s="58"/>
      <c r="H1100" s="58"/>
      <c r="I1100" s="58"/>
      <c r="J1100" s="58"/>
      <c r="K1100" s="58"/>
      <c r="L1100" s="41"/>
      <c r="M1100" s="41"/>
      <c r="N1100" s="41"/>
      <c r="O1100" s="41"/>
    </row>
    <row r="1101" spans="1:15" x14ac:dyDescent="0.2">
      <c r="A1101" s="41"/>
      <c r="B1101" s="41"/>
      <c r="C1101" s="41"/>
      <c r="D1101" s="58"/>
      <c r="E1101" s="58"/>
      <c r="F1101" s="58"/>
      <c r="G1101" s="58"/>
      <c r="H1101" s="58"/>
      <c r="I1101" s="58"/>
      <c r="J1101" s="58"/>
      <c r="K1101" s="58"/>
      <c r="L1101" s="41"/>
      <c r="M1101" s="41"/>
      <c r="N1101" s="41"/>
      <c r="O1101" s="41"/>
    </row>
  </sheetData>
  <hyperlinks>
    <hyperlink ref="I19" r:id="rId1"/>
    <hyperlink ref="A399" r:id="rId2"/>
    <hyperlink ref="A421" r:id="rId3"/>
    <hyperlink ref="A533" r:id="rId4"/>
    <hyperlink ref="A579" r:id="rId5"/>
    <hyperlink ref="A594" r:id="rId6"/>
    <hyperlink ref="A718" r:id="rId7"/>
    <hyperlink ref="A811" r:id="rId8"/>
    <hyperlink ref="A956" r:id="rId9"/>
  </hyperlinks>
  <pageMargins left="0.7" right="0.7" top="0.75" bottom="0.75" header="0.3" footer="0.3"/>
  <drawing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25.140625" customWidth="1"/>
    <col min="2" max="2" width="134" customWidth="1"/>
    <col min="3" max="20" width="17.28515625" customWidth="1"/>
  </cols>
  <sheetData>
    <row r="1" spans="1:2" x14ac:dyDescent="0.2">
      <c r="A1" s="1" t="s">
        <v>58</v>
      </c>
      <c r="B1" s="1" t="s">
        <v>4158</v>
      </c>
    </row>
    <row r="2" spans="1:2" x14ac:dyDescent="0.2">
      <c r="A2" s="7" t="s">
        <v>2053</v>
      </c>
      <c r="B2" s="2" t="s">
        <v>4159</v>
      </c>
    </row>
    <row r="3" spans="1:2" x14ac:dyDescent="0.2">
      <c r="A3" s="1" t="s">
        <v>32</v>
      </c>
      <c r="B3" s="2" t="s">
        <v>4160</v>
      </c>
    </row>
    <row r="4" spans="1:2" x14ac:dyDescent="0.2">
      <c r="A4" s="1" t="s">
        <v>87</v>
      </c>
      <c r="B4" s="1" t="s">
        <v>4161</v>
      </c>
    </row>
    <row r="5" spans="1:2" x14ac:dyDescent="0.2">
      <c r="A5" s="1" t="s">
        <v>47</v>
      </c>
      <c r="B5" s="1" t="s">
        <v>4162</v>
      </c>
    </row>
    <row r="6" spans="1:2" x14ac:dyDescent="0.2">
      <c r="A6" s="1" t="s">
        <v>29</v>
      </c>
      <c r="B6" s="2" t="s">
        <v>4163</v>
      </c>
    </row>
    <row r="7" spans="1:2" x14ac:dyDescent="0.2">
      <c r="A7" s="1" t="s">
        <v>30</v>
      </c>
      <c r="B7" s="1" t="s">
        <v>4164</v>
      </c>
    </row>
    <row r="8" spans="1:2" x14ac:dyDescent="0.2">
      <c r="A8" s="1" t="s">
        <v>31</v>
      </c>
      <c r="B8" s="1" t="s">
        <v>4165</v>
      </c>
    </row>
    <row r="9" spans="1:2" x14ac:dyDescent="0.2">
      <c r="A9" s="1" t="s">
        <v>1042</v>
      </c>
      <c r="B9" s="1" t="s">
        <v>4166</v>
      </c>
    </row>
    <row r="10" spans="1:2" x14ac:dyDescent="0.2">
      <c r="A10" s="1" t="s">
        <v>45</v>
      </c>
      <c r="B10" s="2" t="s">
        <v>4167</v>
      </c>
    </row>
    <row r="11" spans="1:2" x14ac:dyDescent="0.2">
      <c r="A11" s="1" t="s">
        <v>22</v>
      </c>
      <c r="B11" s="1" t="s">
        <v>4168</v>
      </c>
    </row>
    <row r="12" spans="1:2" x14ac:dyDescent="0.2">
      <c r="A12" s="1" t="s">
        <v>44</v>
      </c>
      <c r="B12" s="1" t="s">
        <v>4169</v>
      </c>
    </row>
    <row r="13" spans="1:2" x14ac:dyDescent="0.2">
      <c r="A13" s="1" t="s">
        <v>26</v>
      </c>
      <c r="B13" s="1" t="s">
        <v>4170</v>
      </c>
    </row>
    <row r="14" spans="1:2" x14ac:dyDescent="0.2">
      <c r="A14" s="16" t="s">
        <v>818</v>
      </c>
      <c r="B14" s="2" t="s">
        <v>4171</v>
      </c>
    </row>
    <row r="15" spans="1:2" x14ac:dyDescent="0.2">
      <c r="A15" s="1" t="s">
        <v>37</v>
      </c>
      <c r="B15" s="1" t="s">
        <v>4172</v>
      </c>
    </row>
    <row r="16" spans="1:2" x14ac:dyDescent="0.2">
      <c r="A16" s="1" t="s">
        <v>49</v>
      </c>
      <c r="B16" s="1" t="s">
        <v>4173</v>
      </c>
    </row>
    <row r="17" spans="1:4" x14ac:dyDescent="0.2">
      <c r="A17" s="1" t="s">
        <v>35</v>
      </c>
      <c r="B17" s="1" t="s">
        <v>4174</v>
      </c>
    </row>
    <row r="18" spans="1:4" x14ac:dyDescent="0.2">
      <c r="A18" s="1" t="s">
        <v>21</v>
      </c>
      <c r="B18" s="1" t="s">
        <v>4175</v>
      </c>
    </row>
    <row r="19" spans="1:4" x14ac:dyDescent="0.2">
      <c r="A19" s="1" t="s">
        <v>40</v>
      </c>
      <c r="B19" s="1" t="s">
        <v>4176</v>
      </c>
    </row>
    <row r="20" spans="1:4" x14ac:dyDescent="0.2">
      <c r="A20" s="1" t="s">
        <v>50</v>
      </c>
      <c r="B20" s="1" t="s">
        <v>4177</v>
      </c>
    </row>
    <row r="21" spans="1:4" x14ac:dyDescent="0.2">
      <c r="A21" s="1" t="s">
        <v>25</v>
      </c>
      <c r="B21" s="2" t="s">
        <v>4178</v>
      </c>
    </row>
    <row r="22" spans="1:4" x14ac:dyDescent="0.2">
      <c r="A22" s="1" t="s">
        <v>81</v>
      </c>
      <c r="B22" s="1" t="s">
        <v>4179</v>
      </c>
    </row>
    <row r="23" spans="1:4" x14ac:dyDescent="0.2">
      <c r="A23" s="1" t="s">
        <v>4180</v>
      </c>
      <c r="B23" s="1" t="s">
        <v>4181</v>
      </c>
    </row>
    <row r="24" spans="1:4" x14ac:dyDescent="0.2">
      <c r="A24" s="1" t="s">
        <v>20</v>
      </c>
      <c r="B24" s="2" t="s">
        <v>4182</v>
      </c>
      <c r="D24" s="5"/>
    </row>
    <row r="25" spans="1:4" x14ac:dyDescent="0.2">
      <c r="A25" s="1" t="s">
        <v>17</v>
      </c>
      <c r="B25" s="7" t="s">
        <v>4183</v>
      </c>
    </row>
    <row r="26" spans="1:4" x14ac:dyDescent="0.2">
      <c r="A26" s="1" t="s">
        <v>46</v>
      </c>
      <c r="B26" s="1" t="s">
        <v>4184</v>
      </c>
    </row>
    <row r="27" spans="1:4" x14ac:dyDescent="0.2">
      <c r="A27" s="1" t="s">
        <v>16</v>
      </c>
      <c r="B27" s="1" t="s">
        <v>4185</v>
      </c>
    </row>
    <row r="28" spans="1:4" x14ac:dyDescent="0.2">
      <c r="A28" s="1" t="s">
        <v>4186</v>
      </c>
      <c r="B28" s="1" t="s">
        <v>4187</v>
      </c>
    </row>
    <row r="29" spans="1:4" x14ac:dyDescent="0.2">
      <c r="A29" s="1" t="s">
        <v>39</v>
      </c>
      <c r="B29" s="1" t="s">
        <v>4188</v>
      </c>
    </row>
    <row r="30" spans="1:4" x14ac:dyDescent="0.2">
      <c r="A30" s="1" t="s">
        <v>1411</v>
      </c>
      <c r="B30" s="2" t="s">
        <v>4189</v>
      </c>
    </row>
    <row r="31" spans="1:4" x14ac:dyDescent="0.2">
      <c r="A31" s="7" t="s">
        <v>1328</v>
      </c>
      <c r="B31" s="2" t="s">
        <v>4190</v>
      </c>
    </row>
    <row r="32" spans="1:4" x14ac:dyDescent="0.2">
      <c r="A32" s="1" t="s">
        <v>18</v>
      </c>
      <c r="B32" s="1" t="s">
        <v>4191</v>
      </c>
    </row>
    <row r="33" spans="1:2" x14ac:dyDescent="0.2">
      <c r="A33" s="1" t="s">
        <v>24</v>
      </c>
      <c r="B33" s="1" t="s">
        <v>4192</v>
      </c>
    </row>
    <row r="34" spans="1:2" x14ac:dyDescent="0.2">
      <c r="A34" s="1" t="s">
        <v>43</v>
      </c>
      <c r="B34" s="1" t="s">
        <v>4193</v>
      </c>
    </row>
    <row r="35" spans="1:2" x14ac:dyDescent="0.2">
      <c r="A35" s="1" t="s">
        <v>19</v>
      </c>
      <c r="B35" s="1" t="s">
        <v>4194</v>
      </c>
    </row>
    <row r="36" spans="1:2" x14ac:dyDescent="0.2">
      <c r="A36" s="1" t="s">
        <v>1040</v>
      </c>
      <c r="B36" s="1" t="s">
        <v>4195</v>
      </c>
    </row>
    <row r="37" spans="1:2" x14ac:dyDescent="0.2">
      <c r="A37" s="15" t="s">
        <v>38</v>
      </c>
      <c r="B37" s="13" t="s">
        <v>4196</v>
      </c>
    </row>
    <row r="38" spans="1:2" x14ac:dyDescent="0.2">
      <c r="A38" s="1" t="s">
        <v>27</v>
      </c>
      <c r="B38" s="2" t="s">
        <v>4197</v>
      </c>
    </row>
    <row r="39" spans="1:2" x14ac:dyDescent="0.2">
      <c r="A39" s="7" t="s">
        <v>1742</v>
      </c>
      <c r="B39" s="2" t="s">
        <v>4198</v>
      </c>
    </row>
    <row r="40" spans="1:2" x14ac:dyDescent="0.2">
      <c r="A40" s="1" t="s">
        <v>23</v>
      </c>
      <c r="B40" s="2" t="s">
        <v>4199</v>
      </c>
    </row>
    <row r="41" spans="1:2" x14ac:dyDescent="0.2">
      <c r="A41" s="1" t="s">
        <v>42</v>
      </c>
      <c r="B41" s="2" t="s">
        <v>4200</v>
      </c>
    </row>
    <row r="42" spans="1:2" x14ac:dyDescent="0.2">
      <c r="A42" s="1" t="s">
        <v>41</v>
      </c>
      <c r="B42" s="1" t="s">
        <v>4201</v>
      </c>
    </row>
    <row r="43" spans="1:2" x14ac:dyDescent="0.2">
      <c r="A43" s="1" t="s">
        <v>34</v>
      </c>
      <c r="B43" s="1" t="s">
        <v>4202</v>
      </c>
    </row>
    <row r="44" spans="1:2" x14ac:dyDescent="0.2">
      <c r="A44" s="7" t="s">
        <v>243</v>
      </c>
      <c r="B44" s="2" t="s">
        <v>4203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1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26.140625" customWidth="1"/>
    <col min="2" max="4" width="10.85546875" customWidth="1"/>
    <col min="5" max="5" width="27.5703125" customWidth="1"/>
    <col min="6" max="6" width="10.85546875" customWidth="1"/>
    <col min="7" max="7" width="11.7109375" customWidth="1"/>
    <col min="8" max="19" width="17.28515625" customWidth="1"/>
  </cols>
  <sheetData>
    <row r="1" spans="1:9" x14ac:dyDescent="0.2">
      <c r="A1" s="1" t="s">
        <v>55</v>
      </c>
      <c r="B1" s="2" t="s">
        <v>56</v>
      </c>
      <c r="C1" s="2" t="s">
        <v>57</v>
      </c>
      <c r="E1" s="1" t="s">
        <v>58</v>
      </c>
      <c r="F1" s="2" t="s">
        <v>1</v>
      </c>
    </row>
    <row r="2" spans="1:9" x14ac:dyDescent="0.2">
      <c r="A2" s="1" t="s">
        <v>16</v>
      </c>
      <c r="B2" s="2">
        <v>2190</v>
      </c>
      <c r="C2" s="2">
        <v>2175</v>
      </c>
      <c r="E2" s="1" t="s">
        <v>20</v>
      </c>
      <c r="F2" s="5">
        <f>SUMIF(A:A,"*immigration*",C:C)+SUMIF(A:A,"*visa*",C:C)+SUMIF(A:A,"*dv*",C:C)+SUMIF(A:A,"*green card*",C:C)+SUMIF(A:A,"lottery 2014",C:C)+SUMIF(A:A,"lottery 2015",C:C)+SUMIF(A:A,"diversity lottery",C:C)+SUMIF(A:A, "lottery application",C:C)+SUMIF(A:A, "lottery results",C:C)+SUMIF(A:A, "www.dvlottery.state.gov",C:C)</f>
        <v>9352</v>
      </c>
    </row>
    <row r="3" spans="1:9" x14ac:dyDescent="0.2">
      <c r="A3" s="1" t="s">
        <v>37</v>
      </c>
      <c r="B3" s="2">
        <v>2452</v>
      </c>
      <c r="C3" s="2">
        <v>1743</v>
      </c>
      <c r="E3" s="1" t="s">
        <v>16</v>
      </c>
      <c r="F3" s="5">
        <f>SUMIF(A:A,"*job*",C:C)+SUMIF(A:A,"*career*",C:C)+SUMIF(A:A,"*employment*",C:C)</f>
        <v>6779</v>
      </c>
    </row>
    <row r="4" spans="1:9" x14ac:dyDescent="0.2">
      <c r="A4" s="1" t="s">
        <v>59</v>
      </c>
      <c r="B4" s="2">
        <v>1525</v>
      </c>
      <c r="C4" s="2">
        <v>1518</v>
      </c>
      <c r="E4" s="1" t="s">
        <v>26</v>
      </c>
      <c r="F4" s="5">
        <f>SUMIF(A:A,"*dv*",C:C)+SUMIF(A:A,"*diversity visa*",C:C)+SUMIF(A:A,"*green card lottery*",C:C)+SUMIF(A:A,"lottery 2014",C:C)+SUMIF(A:A,"lottery 2015",C:C)</f>
        <v>5837</v>
      </c>
    </row>
    <row r="5" spans="1:9" x14ac:dyDescent="0.2">
      <c r="A5" s="1" t="s">
        <v>60</v>
      </c>
      <c r="B5" s="2">
        <v>1174</v>
      </c>
      <c r="C5" s="2">
        <v>1174</v>
      </c>
      <c r="E5" s="1" t="s">
        <v>19</v>
      </c>
      <c r="F5" s="5">
        <f>SUMIF(A:A,"*social security*",C:C)+SUMIF(A:A,"*ssi*",C:C)+SUMIF(A:A,"ssa",C:C)</f>
        <v>3400</v>
      </c>
    </row>
    <row r="6" spans="1:9" x14ac:dyDescent="0.2">
      <c r="A6" s="1" t="s">
        <v>61</v>
      </c>
      <c r="B6" s="2">
        <v>1084</v>
      </c>
      <c r="C6" s="2">
        <v>1064</v>
      </c>
      <c r="E6" s="1" t="s">
        <v>18</v>
      </c>
      <c r="F6" s="5">
        <f>SUMIF(A:A,"*passport*",C:C)</f>
        <v>2466</v>
      </c>
    </row>
    <row r="7" spans="1:9" x14ac:dyDescent="0.2">
      <c r="A7" s="1" t="s">
        <v>62</v>
      </c>
      <c r="B7" s="2">
        <v>954</v>
      </c>
      <c r="C7" s="2">
        <v>954</v>
      </c>
      <c r="E7" s="1" t="s">
        <v>30</v>
      </c>
      <c r="F7" s="5">
        <f>SUMIF(A:A,"*bmi*",C:C)+SUMIF(A:A,"*body mass index*",C:C)</f>
        <v>2193</v>
      </c>
    </row>
    <row r="8" spans="1:9" x14ac:dyDescent="0.2">
      <c r="A8" s="1" t="s">
        <v>63</v>
      </c>
      <c r="B8" s="2">
        <v>927</v>
      </c>
      <c r="C8" s="2">
        <v>926</v>
      </c>
      <c r="E8" s="1" t="s">
        <v>24</v>
      </c>
      <c r="F8" s="5">
        <f>SUMIF(A:A,"*puzzles*",C:C)+SUMIF(A:A,"*games*",C:C)</f>
        <v>2170</v>
      </c>
    </row>
    <row r="9" spans="1:9" x14ac:dyDescent="0.2">
      <c r="A9" s="1" t="s">
        <v>64</v>
      </c>
      <c r="B9" s="2">
        <v>925</v>
      </c>
      <c r="C9" s="2">
        <v>924</v>
      </c>
      <c r="E9" s="1" t="s">
        <v>37</v>
      </c>
      <c r="F9" s="5">
        <f>SUMIF(A:A,"*ebola*",C:C)</f>
        <v>2139</v>
      </c>
    </row>
    <row r="10" spans="1:9" x14ac:dyDescent="0.2">
      <c r="A10" s="1" t="s">
        <v>65</v>
      </c>
      <c r="B10" s="2">
        <v>915</v>
      </c>
      <c r="C10" s="2">
        <v>896</v>
      </c>
      <c r="E10" s="1" t="s">
        <v>23</v>
      </c>
      <c r="F10" s="5">
        <f>SUMIF(A:A,"*vital*",C:C)+SUMIF(A:A,"*birth*",C:C)+SUMIF(A:A,"*marriage*",C:C)+SUMIF(A:A,"*divorce*",C:C)+SUMIF(A:A,"*death*",C:C)</f>
        <v>1923</v>
      </c>
    </row>
    <row r="11" spans="1:9" x14ac:dyDescent="0.2">
      <c r="A11" s="1" t="s">
        <v>66</v>
      </c>
      <c r="B11" s="2">
        <v>847</v>
      </c>
      <c r="C11" s="2">
        <v>831</v>
      </c>
      <c r="E11" s="1" t="s">
        <v>21</v>
      </c>
      <c r="F11" s="5">
        <f>SUMIF(A:A,"*form*",C:C)+SUMIF(A:A,"*dd214*",C:C)</f>
        <v>1659</v>
      </c>
    </row>
    <row r="12" spans="1:9" x14ac:dyDescent="0.2">
      <c r="A12" s="1" t="s">
        <v>19</v>
      </c>
      <c r="B12" s="2">
        <v>795</v>
      </c>
      <c r="C12" s="2">
        <v>774</v>
      </c>
      <c r="E12" s="1" t="s">
        <v>17</v>
      </c>
      <c r="F12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1588</v>
      </c>
    </row>
    <row r="13" spans="1:9" x14ac:dyDescent="0.2">
      <c r="A13" s="1" t="s">
        <v>67</v>
      </c>
      <c r="B13" s="2">
        <v>759</v>
      </c>
      <c r="C13" s="2">
        <v>759</v>
      </c>
      <c r="E13" s="1" t="s">
        <v>22</v>
      </c>
      <c r="F13" s="5">
        <f>SUMIF(A:A,"*credit score*",C:C)+SUMIF(A:A,"*credit report*",C:C)</f>
        <v>1468</v>
      </c>
    </row>
    <row r="14" spans="1:9" x14ac:dyDescent="0.2">
      <c r="A14" s="1" t="s">
        <v>68</v>
      </c>
      <c r="B14" s="2">
        <v>715</v>
      </c>
      <c r="C14" s="2">
        <v>714</v>
      </c>
      <c r="E14" s="1" t="s">
        <v>25</v>
      </c>
      <c r="F14" s="5">
        <f>SUMIF(A:A,"*grant*",C:C)+SUMIF(A:A,"*benefit*",C:C)+SUMIF(A:A,"*free money*",C:C)</f>
        <v>1219</v>
      </c>
    </row>
    <row r="15" spans="1:9" x14ac:dyDescent="0.2">
      <c r="A15" s="1" t="s">
        <v>69</v>
      </c>
      <c r="B15" s="2">
        <v>612</v>
      </c>
      <c r="C15" s="2">
        <v>590</v>
      </c>
      <c r="E15" s="1" t="s">
        <v>27</v>
      </c>
      <c r="F15" s="5">
        <f>SUMIF(A:A,"*unclaimed*",C:C)+SUMIF(A:A,"*lost money*",C:C)+SUMIF(A:A,"*money owed to me*",C:C)+SUMIF(A:A,"*missing money*",C:C)</f>
        <v>1037</v>
      </c>
    </row>
    <row r="16" spans="1:9" x14ac:dyDescent="0.2">
      <c r="A16" s="1" t="s">
        <v>70</v>
      </c>
      <c r="B16" s="2">
        <v>608</v>
      </c>
      <c r="C16" s="2">
        <v>589</v>
      </c>
      <c r="E16" s="1" t="s">
        <v>29</v>
      </c>
      <c r="F16" s="5">
        <f>SUMIF(A:A,"*auction*",C:C)+SUMIF(A:A,"*sale*",C:C)</f>
        <v>994</v>
      </c>
      <c r="I16" s="14"/>
    </row>
    <row r="17" spans="1:9" x14ac:dyDescent="0.2">
      <c r="A17" s="1" t="s">
        <v>71</v>
      </c>
      <c r="B17" s="2">
        <v>593</v>
      </c>
      <c r="C17" s="2">
        <v>576</v>
      </c>
      <c r="E17" s="1" t="s">
        <v>32</v>
      </c>
      <c r="F17" s="5">
        <f>SUMIF(A:A,"*affordable*",C:C)+SUMIF(A:A,"*obama care*",C:C)+SUMIF(A:A,"*obamacare*",C:C)+SUMIF(A:A,"aca",C:C)+SUMIF(A:A,"*marketplace*",C:C)+SUMIF(A:A,"*health insurance*",C:C)+SUMIF(A:A,"*health care*",C:C)</f>
        <v>744</v>
      </c>
      <c r="G17" s="14"/>
    </row>
    <row r="18" spans="1:9" x14ac:dyDescent="0.2">
      <c r="A18" s="1" t="s">
        <v>72</v>
      </c>
      <c r="B18" s="2">
        <v>557</v>
      </c>
      <c r="C18" s="2">
        <v>548</v>
      </c>
      <c r="E18" s="1" t="s">
        <v>73</v>
      </c>
      <c r="F18" s="5">
        <f>SUMIF(A:A,"*tsa*",C:C)</f>
        <v>666</v>
      </c>
    </row>
    <row r="19" spans="1:9" x14ac:dyDescent="0.2">
      <c r="A19" s="1" t="s">
        <v>74</v>
      </c>
      <c r="B19" s="2">
        <v>541</v>
      </c>
      <c r="C19" s="2">
        <v>541</v>
      </c>
      <c r="E19" s="1" t="s">
        <v>42</v>
      </c>
      <c r="F19" s="5">
        <f>SUMIF(A:A,"*vote*",C:C)+SUMIF(A:A,"*voting*",C:C)+SUMIF(A:A,"*election*",C:C)</f>
        <v>632</v>
      </c>
    </row>
    <row r="20" spans="1:9" x14ac:dyDescent="0.2">
      <c r="A20" s="1" t="s">
        <v>75</v>
      </c>
      <c r="B20" s="2">
        <v>616</v>
      </c>
      <c r="C20" s="2">
        <v>525</v>
      </c>
      <c r="E20" s="1" t="s">
        <v>31</v>
      </c>
      <c r="F20" s="5">
        <f>SUMIF(A:A,"*address*",C:C)</f>
        <v>528</v>
      </c>
    </row>
    <row r="21" spans="1:9" x14ac:dyDescent="0.2">
      <c r="A21" s="1" t="s">
        <v>76</v>
      </c>
      <c r="B21" s="2">
        <v>508</v>
      </c>
      <c r="C21" s="2">
        <v>496</v>
      </c>
      <c r="E21" s="1" t="s">
        <v>35</v>
      </c>
      <c r="F21" s="5">
        <f>SUMIF(A:A,"*stamps*",C:C)+SUMIF(A:A,"*usda*",C:C)+SUMIF(A:A,"*wic*",C:C)+SUMIF(A:A,"*snap*",C:C)+SUMIF(A:A,"*ebt*",C:C)</f>
        <v>526</v>
      </c>
    </row>
    <row r="22" spans="1:9" x14ac:dyDescent="0.2">
      <c r="A22" s="1" t="s">
        <v>21</v>
      </c>
      <c r="B22" s="2">
        <v>488</v>
      </c>
      <c r="C22" s="2">
        <v>488</v>
      </c>
      <c r="E22" s="1" t="s">
        <v>39</v>
      </c>
      <c r="F22" s="5">
        <f>SUMIF(A:A,"*medicare*",C:C)</f>
        <v>525</v>
      </c>
      <c r="I22" s="5"/>
    </row>
    <row r="23" spans="1:9" x14ac:dyDescent="0.2">
      <c r="A23" s="1" t="s">
        <v>77</v>
      </c>
      <c r="B23" s="2">
        <v>485</v>
      </c>
      <c r="C23" s="2">
        <v>478</v>
      </c>
      <c r="E23" s="1" t="s">
        <v>46</v>
      </c>
      <c r="F23" s="5">
        <f>SUMIF(A:A,"isis",C:C)+SUMIF(A:A,"isil",C:C)+SUMIF(A:A,"islamic state",C:C)</f>
        <v>497</v>
      </c>
    </row>
    <row r="24" spans="1:9" x14ac:dyDescent="0.2">
      <c r="A24" s="1" t="s">
        <v>78</v>
      </c>
      <c r="B24" s="2">
        <v>467</v>
      </c>
      <c r="C24" s="2">
        <v>465</v>
      </c>
      <c r="E24" s="1" t="s">
        <v>44</v>
      </c>
      <c r="F24">
        <f>SUMIF(A:A,"*death penalty*",C:C)+SUMIF(A:A,"*execution*",C:C)+SUMIF(A:A,"*executed*",C:C)+SUMIF(A:A,"*last meal*",C:C)+SUMIF(A:A,"*capital punishment*",C:C)</f>
        <v>428</v>
      </c>
    </row>
    <row r="25" spans="1:9" x14ac:dyDescent="0.2">
      <c r="A25" s="1" t="s">
        <v>79</v>
      </c>
      <c r="B25" s="2">
        <v>534</v>
      </c>
      <c r="C25" s="2">
        <v>458</v>
      </c>
      <c r="E25" s="1" t="s">
        <v>34</v>
      </c>
      <c r="F25" s="5">
        <f>SUMIF(A:A,"*weather*",C:C)</f>
        <v>421</v>
      </c>
    </row>
    <row r="26" spans="1:9" x14ac:dyDescent="0.2">
      <c r="A26" s="1" t="s">
        <v>30</v>
      </c>
      <c r="B26" s="2">
        <v>438</v>
      </c>
      <c r="C26" s="2">
        <v>436</v>
      </c>
      <c r="E26" s="15" t="s">
        <v>38</v>
      </c>
      <c r="F26" s="13">
        <f>SUMIF(A:A,"*tsa job*",C:C)+SUMIF(A:A,"*tso*",C:C)</f>
        <v>414</v>
      </c>
    </row>
    <row r="27" spans="1:9" x14ac:dyDescent="0.2">
      <c r="A27" s="1" t="s">
        <v>29</v>
      </c>
      <c r="B27" s="2">
        <v>451</v>
      </c>
      <c r="C27" s="2">
        <v>436</v>
      </c>
      <c r="E27" s="1" t="s">
        <v>40</v>
      </c>
      <c r="F27" s="5">
        <f>SUMIF(A:A,"*garcinia*",C:C)</f>
        <v>395</v>
      </c>
    </row>
    <row r="28" spans="1:9" x14ac:dyDescent="0.2">
      <c r="A28" s="1" t="s">
        <v>80</v>
      </c>
      <c r="B28" s="2">
        <v>460</v>
      </c>
      <c r="C28" s="2">
        <v>434</v>
      </c>
      <c r="E28" s="1" t="s">
        <v>81</v>
      </c>
      <c r="F28" s="5">
        <f>SUMIF(A:A,"*halloween*",C:C)</f>
        <v>366</v>
      </c>
    </row>
    <row r="29" spans="1:9" x14ac:dyDescent="0.2">
      <c r="A29" s="1" t="s">
        <v>82</v>
      </c>
      <c r="B29" s="2">
        <v>419</v>
      </c>
      <c r="C29" s="2">
        <v>416</v>
      </c>
      <c r="E29" s="1" t="s">
        <v>43</v>
      </c>
      <c r="F29" s="5">
        <f>SUMIF(A:A,"*saving*",C:C)</f>
        <v>265</v>
      </c>
    </row>
    <row r="30" spans="1:9" x14ac:dyDescent="0.2">
      <c r="A30" s="1" t="s">
        <v>83</v>
      </c>
      <c r="B30" s="2">
        <v>415</v>
      </c>
      <c r="C30" s="2">
        <v>413</v>
      </c>
      <c r="E30" s="1" t="s">
        <v>45</v>
      </c>
      <c r="F30" s="5">
        <f>SUMIF(A:A,"*consumer action handbook*",C:C)</f>
        <v>147</v>
      </c>
    </row>
    <row r="31" spans="1:9" x14ac:dyDescent="0.2">
      <c r="A31" s="1" t="s">
        <v>84</v>
      </c>
      <c r="B31" s="2">
        <v>398</v>
      </c>
      <c r="C31" s="2">
        <v>396</v>
      </c>
      <c r="E31" s="1" t="s">
        <v>47</v>
      </c>
      <c r="F31" s="5">
        <f>SUMIF(A:A,"*alien*",C:C)+SUMIF(A:A,"*area 51*",C:C)+SUMIF(A:A,"*ufo*",C:C)</f>
        <v>129</v>
      </c>
    </row>
    <row r="32" spans="1:9" x14ac:dyDescent="0.2">
      <c r="A32" s="1" t="s">
        <v>85</v>
      </c>
      <c r="B32" s="2">
        <v>403</v>
      </c>
      <c r="C32" s="2">
        <v>395</v>
      </c>
      <c r="E32" s="1" t="s">
        <v>41</v>
      </c>
      <c r="F32" s="5">
        <f>SUMIF(A:A,"*w4*",C:C)+SUMIF(A:A,"*w-4*",C:C)</f>
        <v>122</v>
      </c>
    </row>
    <row r="33" spans="1:9" x14ac:dyDescent="0.2">
      <c r="A33" s="1" t="s">
        <v>86</v>
      </c>
      <c r="B33" s="2">
        <v>390</v>
      </c>
      <c r="C33" s="2">
        <v>390</v>
      </c>
      <c r="E33" s="1" t="s">
        <v>87</v>
      </c>
      <c r="F33" s="5">
        <f>SUMIF(A:A,"*age of consent*",C:C)</f>
        <v>66</v>
      </c>
    </row>
    <row r="34" spans="1:9" x14ac:dyDescent="0.2">
      <c r="A34" s="1" t="s">
        <v>88</v>
      </c>
      <c r="B34" s="2">
        <v>386</v>
      </c>
      <c r="C34" s="2">
        <v>386</v>
      </c>
      <c r="E34" s="1" t="s">
        <v>49</v>
      </c>
      <c r="F34" s="5">
        <f>SUMIF(A:A,"*fafsa*",C:C)</f>
        <v>0</v>
      </c>
    </row>
    <row r="35" spans="1:9" x14ac:dyDescent="0.2">
      <c r="A35" s="1" t="s">
        <v>89</v>
      </c>
      <c r="B35" s="2">
        <v>394</v>
      </c>
      <c r="C35" s="2">
        <v>386</v>
      </c>
      <c r="E35" s="1" t="s">
        <v>50</v>
      </c>
      <c r="F35" s="5">
        <f>SUMIF(A:A,"*governor*",C:C)</f>
        <v>0</v>
      </c>
    </row>
    <row r="36" spans="1:9" x14ac:dyDescent="0.2">
      <c r="A36" s="1" t="s">
        <v>90</v>
      </c>
      <c r="B36" s="2">
        <v>424</v>
      </c>
      <c r="C36" s="2">
        <v>381</v>
      </c>
      <c r="E36" s="7" t="s">
        <v>48</v>
      </c>
      <c r="F36">
        <f>SUMIF(A:A,"*senior*",C:C)</f>
        <v>165</v>
      </c>
    </row>
    <row r="37" spans="1:9" x14ac:dyDescent="0.2">
      <c r="A37" s="1" t="s">
        <v>91</v>
      </c>
      <c r="B37" s="2">
        <v>442</v>
      </c>
      <c r="C37" s="2">
        <v>379</v>
      </c>
      <c r="E37" s="16" t="s">
        <v>36</v>
      </c>
      <c r="F37" s="17">
        <f>SUMIF(A:A,"*photo*",B:B)+SUMIF(A:A,"*image*",B:B)</f>
        <v>522</v>
      </c>
      <c r="I37" s="5"/>
    </row>
    <row r="38" spans="1:9" x14ac:dyDescent="0.2">
      <c r="A38" s="1" t="s">
        <v>92</v>
      </c>
      <c r="B38" s="2">
        <v>355</v>
      </c>
      <c r="C38" s="2">
        <v>355</v>
      </c>
      <c r="E38" s="8" t="s">
        <v>33</v>
      </c>
      <c r="F38" s="13">
        <f>SUMIF(A:A,"*usajobs*",B:B)+SUMIF(A:A,"*usa jobs*",B:B)</f>
        <v>639</v>
      </c>
    </row>
    <row r="39" spans="1:9" x14ac:dyDescent="0.2">
      <c r="A39" s="1" t="s">
        <v>93</v>
      </c>
      <c r="B39" s="2">
        <v>384</v>
      </c>
      <c r="C39" s="2">
        <v>352</v>
      </c>
      <c r="E39" s="7" t="s">
        <v>51</v>
      </c>
      <c r="F39">
        <f>SUMIF(A:A,"*abortion*",C:C)</f>
        <v>197</v>
      </c>
    </row>
    <row r="40" spans="1:9" x14ac:dyDescent="0.2">
      <c r="A40" s="1" t="s">
        <v>94</v>
      </c>
      <c r="B40" s="2">
        <v>338</v>
      </c>
      <c r="C40" s="2">
        <v>327</v>
      </c>
      <c r="F40" s="5"/>
    </row>
    <row r="41" spans="1:9" x14ac:dyDescent="0.2">
      <c r="A41" s="1" t="s">
        <v>95</v>
      </c>
      <c r="B41" s="2">
        <v>326</v>
      </c>
      <c r="C41" s="2">
        <v>325</v>
      </c>
      <c r="F41" s="5"/>
    </row>
    <row r="42" spans="1:9" x14ac:dyDescent="0.2">
      <c r="A42" s="1" t="s">
        <v>96</v>
      </c>
      <c r="B42" s="2">
        <v>342</v>
      </c>
      <c r="C42" s="2">
        <v>323</v>
      </c>
      <c r="F42" s="5"/>
    </row>
    <row r="43" spans="1:9" x14ac:dyDescent="0.2">
      <c r="A43" s="1" t="s">
        <v>73</v>
      </c>
      <c r="B43" s="2">
        <v>312</v>
      </c>
      <c r="C43" s="2">
        <v>312</v>
      </c>
      <c r="F43" s="5"/>
    </row>
    <row r="44" spans="1:9" x14ac:dyDescent="0.2">
      <c r="A44" s="1" t="s">
        <v>97</v>
      </c>
      <c r="B44" s="2">
        <v>302</v>
      </c>
      <c r="C44" s="2">
        <v>302</v>
      </c>
      <c r="F44" s="5"/>
    </row>
    <row r="45" spans="1:9" x14ac:dyDescent="0.2">
      <c r="A45" s="1" t="s">
        <v>98</v>
      </c>
      <c r="B45" s="2">
        <v>1002</v>
      </c>
      <c r="C45" s="2">
        <v>295</v>
      </c>
      <c r="F45" s="5"/>
    </row>
    <row r="46" spans="1:9" x14ac:dyDescent="0.2">
      <c r="A46" s="1" t="s">
        <v>99</v>
      </c>
      <c r="B46" s="2">
        <v>289</v>
      </c>
      <c r="C46" s="2">
        <v>287</v>
      </c>
      <c r="F46" s="5"/>
    </row>
    <row r="47" spans="1:9" x14ac:dyDescent="0.2">
      <c r="A47" s="1" t="s">
        <v>100</v>
      </c>
      <c r="B47" s="2">
        <v>411</v>
      </c>
      <c r="C47" s="2">
        <v>272</v>
      </c>
      <c r="F47" s="5"/>
    </row>
    <row r="48" spans="1:9" x14ac:dyDescent="0.2">
      <c r="A48" s="1" t="s">
        <v>43</v>
      </c>
      <c r="B48" s="2">
        <v>265</v>
      </c>
      <c r="C48" s="2">
        <v>265</v>
      </c>
      <c r="F48" s="5"/>
    </row>
    <row r="49" spans="1:6" x14ac:dyDescent="0.2">
      <c r="A49" s="1" t="s">
        <v>101</v>
      </c>
      <c r="B49" s="2">
        <v>296</v>
      </c>
      <c r="C49" s="2">
        <v>265</v>
      </c>
      <c r="F49" s="5"/>
    </row>
    <row r="50" spans="1:6" x14ac:dyDescent="0.2">
      <c r="A50" s="1" t="s">
        <v>102</v>
      </c>
      <c r="B50" s="2">
        <v>267</v>
      </c>
      <c r="C50" s="2">
        <v>264</v>
      </c>
      <c r="F50" s="5"/>
    </row>
    <row r="51" spans="1:6" x14ac:dyDescent="0.2">
      <c r="A51" s="1" t="s">
        <v>103</v>
      </c>
      <c r="B51" s="2">
        <v>542</v>
      </c>
      <c r="C51" s="2">
        <v>260</v>
      </c>
      <c r="F51" s="5"/>
    </row>
    <row r="52" spans="1:6" x14ac:dyDescent="0.2">
      <c r="A52" s="1" t="s">
        <v>104</v>
      </c>
      <c r="B52" s="2">
        <v>255</v>
      </c>
      <c r="C52" s="2">
        <v>253</v>
      </c>
      <c r="F52" s="5"/>
    </row>
    <row r="53" spans="1:6" x14ac:dyDescent="0.2">
      <c r="A53" s="1" t="s">
        <v>105</v>
      </c>
      <c r="B53" s="2">
        <v>264</v>
      </c>
      <c r="C53" s="2">
        <v>247</v>
      </c>
      <c r="F53" s="5"/>
    </row>
    <row r="54" spans="1:6" x14ac:dyDescent="0.2">
      <c r="A54" s="1" t="s">
        <v>106</v>
      </c>
      <c r="B54" s="2">
        <v>246</v>
      </c>
      <c r="C54" s="2">
        <v>246</v>
      </c>
      <c r="F54" s="5"/>
    </row>
    <row r="55" spans="1:6" x14ac:dyDescent="0.2">
      <c r="A55" s="1" t="s">
        <v>107</v>
      </c>
      <c r="B55" s="2">
        <v>247</v>
      </c>
      <c r="C55" s="2">
        <v>244</v>
      </c>
      <c r="F55" s="5"/>
    </row>
    <row r="56" spans="1:6" x14ac:dyDescent="0.2">
      <c r="A56" s="1" t="s">
        <v>108</v>
      </c>
      <c r="B56" s="2">
        <v>243</v>
      </c>
      <c r="C56" s="2">
        <v>242</v>
      </c>
      <c r="F56" s="5"/>
    </row>
    <row r="57" spans="1:6" x14ac:dyDescent="0.2">
      <c r="A57" s="1" t="s">
        <v>109</v>
      </c>
      <c r="B57" s="2">
        <v>247</v>
      </c>
      <c r="C57" s="2">
        <v>241</v>
      </c>
      <c r="F57" s="5"/>
    </row>
    <row r="58" spans="1:6" x14ac:dyDescent="0.2">
      <c r="A58" s="1" t="s">
        <v>110</v>
      </c>
      <c r="B58" s="2">
        <v>239</v>
      </c>
      <c r="C58" s="2">
        <v>239</v>
      </c>
      <c r="F58" s="5"/>
    </row>
    <row r="59" spans="1:6" x14ac:dyDescent="0.2">
      <c r="A59" s="1" t="s">
        <v>34</v>
      </c>
      <c r="B59" s="2">
        <v>585</v>
      </c>
      <c r="C59" s="2">
        <v>237</v>
      </c>
      <c r="F59" s="5"/>
    </row>
    <row r="60" spans="1:6" x14ac:dyDescent="0.2">
      <c r="A60" s="1" t="s">
        <v>111</v>
      </c>
      <c r="B60" s="2">
        <v>243</v>
      </c>
      <c r="C60" s="2">
        <v>237</v>
      </c>
      <c r="F60" s="5"/>
    </row>
    <row r="61" spans="1:6" x14ac:dyDescent="0.2">
      <c r="A61" s="1" t="s">
        <v>112</v>
      </c>
      <c r="B61" s="2">
        <v>233</v>
      </c>
      <c r="C61" s="2">
        <v>228</v>
      </c>
      <c r="F61" s="5"/>
    </row>
    <row r="62" spans="1:6" x14ac:dyDescent="0.2">
      <c r="A62" s="1" t="s">
        <v>27</v>
      </c>
      <c r="B62" s="2">
        <v>236</v>
      </c>
      <c r="C62" s="2">
        <v>227</v>
      </c>
      <c r="F62" s="5"/>
    </row>
    <row r="63" spans="1:6" x14ac:dyDescent="0.2">
      <c r="A63" s="1" t="s">
        <v>18</v>
      </c>
      <c r="B63" s="2">
        <v>234</v>
      </c>
      <c r="C63" s="2">
        <v>223</v>
      </c>
      <c r="F63" s="5"/>
    </row>
    <row r="64" spans="1:6" x14ac:dyDescent="0.2">
      <c r="A64" s="1" t="s">
        <v>113</v>
      </c>
      <c r="B64" s="2">
        <v>223</v>
      </c>
      <c r="C64" s="2">
        <v>223</v>
      </c>
      <c r="F64" s="5"/>
    </row>
    <row r="65" spans="1:6" x14ac:dyDescent="0.2">
      <c r="A65" s="1" t="s">
        <v>114</v>
      </c>
      <c r="B65" s="2">
        <v>238</v>
      </c>
      <c r="C65" s="2">
        <v>222</v>
      </c>
      <c r="F65" s="5"/>
    </row>
    <row r="66" spans="1:6" x14ac:dyDescent="0.2">
      <c r="A66" s="1" t="s">
        <v>115</v>
      </c>
      <c r="B66" s="2">
        <v>255</v>
      </c>
      <c r="C66" s="2">
        <v>222</v>
      </c>
      <c r="F66" s="5"/>
    </row>
    <row r="67" spans="1:6" x14ac:dyDescent="0.2">
      <c r="A67" s="1" t="s">
        <v>116</v>
      </c>
      <c r="B67" s="2">
        <v>218</v>
      </c>
      <c r="C67" s="2">
        <v>214</v>
      </c>
      <c r="F67" s="5"/>
    </row>
    <row r="68" spans="1:6" x14ac:dyDescent="0.2">
      <c r="A68" s="1" t="s">
        <v>117</v>
      </c>
      <c r="B68" s="2">
        <v>252</v>
      </c>
      <c r="C68" s="2">
        <v>213</v>
      </c>
      <c r="F68" s="5"/>
    </row>
    <row r="69" spans="1:6" x14ac:dyDescent="0.2">
      <c r="A69" s="1" t="s">
        <v>44</v>
      </c>
      <c r="B69" s="2">
        <v>232</v>
      </c>
      <c r="C69" s="2">
        <v>212</v>
      </c>
      <c r="F69" s="5"/>
    </row>
    <row r="70" spans="1:6" x14ac:dyDescent="0.2">
      <c r="A70" s="1" t="s">
        <v>118</v>
      </c>
      <c r="B70" s="2">
        <v>247</v>
      </c>
      <c r="C70" s="2">
        <v>208</v>
      </c>
      <c r="F70" s="5"/>
    </row>
    <row r="71" spans="1:6" x14ac:dyDescent="0.2">
      <c r="A71" s="1" t="s">
        <v>31</v>
      </c>
      <c r="B71" s="2">
        <v>208</v>
      </c>
      <c r="C71" s="2">
        <v>205</v>
      </c>
      <c r="F71" s="5"/>
    </row>
    <row r="72" spans="1:6" x14ac:dyDescent="0.2">
      <c r="A72" s="1" t="s">
        <v>119</v>
      </c>
      <c r="B72" s="2">
        <v>206</v>
      </c>
      <c r="C72" s="2">
        <v>204</v>
      </c>
      <c r="F72" s="5"/>
    </row>
    <row r="73" spans="1:6" x14ac:dyDescent="0.2">
      <c r="A73" s="1" t="s">
        <v>120</v>
      </c>
      <c r="B73" s="2">
        <v>202</v>
      </c>
      <c r="C73" s="2">
        <v>202</v>
      </c>
      <c r="F73" s="5"/>
    </row>
    <row r="74" spans="1:6" x14ac:dyDescent="0.2">
      <c r="A74" s="1" t="s">
        <v>51</v>
      </c>
      <c r="B74" s="2">
        <v>444</v>
      </c>
      <c r="C74" s="2">
        <v>197</v>
      </c>
      <c r="F74" s="5"/>
    </row>
    <row r="75" spans="1:6" x14ac:dyDescent="0.2">
      <c r="A75" s="1" t="s">
        <v>121</v>
      </c>
      <c r="B75" s="2">
        <v>202</v>
      </c>
      <c r="C75" s="2">
        <v>197</v>
      </c>
      <c r="F75" s="5"/>
    </row>
    <row r="76" spans="1:6" x14ac:dyDescent="0.2">
      <c r="A76" s="1" t="s">
        <v>122</v>
      </c>
      <c r="B76" s="2">
        <v>210</v>
      </c>
      <c r="C76" s="2">
        <v>192</v>
      </c>
      <c r="F76" s="5"/>
    </row>
    <row r="77" spans="1:6" x14ac:dyDescent="0.2">
      <c r="A77" s="1" t="s">
        <v>123</v>
      </c>
      <c r="B77" s="2">
        <v>192</v>
      </c>
      <c r="C77" s="2">
        <v>191</v>
      </c>
      <c r="F77" s="5"/>
    </row>
    <row r="78" spans="1:6" x14ac:dyDescent="0.2">
      <c r="A78" s="1" t="s">
        <v>124</v>
      </c>
      <c r="B78" s="2">
        <v>190</v>
      </c>
      <c r="C78" s="2">
        <v>190</v>
      </c>
      <c r="F78" s="5"/>
    </row>
    <row r="79" spans="1:6" x14ac:dyDescent="0.2">
      <c r="A79" s="1" t="s">
        <v>125</v>
      </c>
      <c r="B79" s="2">
        <v>184</v>
      </c>
      <c r="C79" s="2">
        <v>184</v>
      </c>
      <c r="F79" s="5"/>
    </row>
    <row r="80" spans="1:6" x14ac:dyDescent="0.2">
      <c r="A80" s="1" t="s">
        <v>126</v>
      </c>
      <c r="B80" s="2">
        <v>181</v>
      </c>
      <c r="C80" s="2">
        <v>181</v>
      </c>
      <c r="F80" s="5"/>
    </row>
    <row r="81" spans="1:6" x14ac:dyDescent="0.2">
      <c r="A81" s="1" t="s">
        <v>127</v>
      </c>
      <c r="B81" s="2">
        <v>184</v>
      </c>
      <c r="C81" s="2">
        <v>181</v>
      </c>
      <c r="F81" s="5"/>
    </row>
    <row r="82" spans="1:6" x14ac:dyDescent="0.2">
      <c r="A82" s="1" t="s">
        <v>128</v>
      </c>
      <c r="B82" s="2">
        <v>183</v>
      </c>
      <c r="C82" s="2">
        <v>180</v>
      </c>
      <c r="F82" s="5"/>
    </row>
    <row r="83" spans="1:6" x14ac:dyDescent="0.2">
      <c r="A83" s="1" t="s">
        <v>129</v>
      </c>
      <c r="B83" s="2">
        <v>231</v>
      </c>
      <c r="C83" s="2">
        <v>177</v>
      </c>
      <c r="F83" s="5"/>
    </row>
    <row r="84" spans="1:6" x14ac:dyDescent="0.2">
      <c r="A84" s="1" t="s">
        <v>130</v>
      </c>
      <c r="B84" s="2">
        <v>174</v>
      </c>
      <c r="C84" s="2">
        <v>174</v>
      </c>
      <c r="F84" s="5"/>
    </row>
    <row r="85" spans="1:6" x14ac:dyDescent="0.2">
      <c r="A85" s="1" t="s">
        <v>131</v>
      </c>
      <c r="B85" s="2">
        <v>175</v>
      </c>
      <c r="C85" s="2">
        <v>174</v>
      </c>
      <c r="F85" s="5"/>
    </row>
    <row r="86" spans="1:6" x14ac:dyDescent="0.2">
      <c r="A86" s="1" t="s">
        <v>132</v>
      </c>
      <c r="B86" s="2">
        <v>179</v>
      </c>
      <c r="C86" s="2">
        <v>174</v>
      </c>
      <c r="F86" s="5"/>
    </row>
    <row r="87" spans="1:6" x14ac:dyDescent="0.2">
      <c r="A87" s="1" t="s">
        <v>133</v>
      </c>
      <c r="B87" s="2">
        <v>173</v>
      </c>
      <c r="C87" s="2">
        <v>173</v>
      </c>
      <c r="F87" s="5"/>
    </row>
    <row r="88" spans="1:6" x14ac:dyDescent="0.2">
      <c r="A88" s="1" t="s">
        <v>134</v>
      </c>
      <c r="B88" s="2">
        <v>174</v>
      </c>
      <c r="C88" s="2">
        <v>172</v>
      </c>
      <c r="F88" s="5"/>
    </row>
    <row r="89" spans="1:6" x14ac:dyDescent="0.2">
      <c r="A89" s="1" t="s">
        <v>135</v>
      </c>
      <c r="B89" s="2">
        <v>170</v>
      </c>
      <c r="C89" s="2">
        <v>170</v>
      </c>
      <c r="F89" s="5"/>
    </row>
    <row r="90" spans="1:6" x14ac:dyDescent="0.2">
      <c r="A90" s="1" t="s">
        <v>136</v>
      </c>
      <c r="B90" s="2">
        <v>171</v>
      </c>
      <c r="C90" s="2">
        <v>170</v>
      </c>
      <c r="F90" s="5"/>
    </row>
    <row r="91" spans="1:6" x14ac:dyDescent="0.2">
      <c r="A91" s="1" t="s">
        <v>137</v>
      </c>
      <c r="B91" s="2">
        <v>175</v>
      </c>
      <c r="C91" s="2">
        <v>169</v>
      </c>
      <c r="F91" s="5"/>
    </row>
    <row r="92" spans="1:6" x14ac:dyDescent="0.2">
      <c r="A92" s="1" t="s">
        <v>138</v>
      </c>
      <c r="B92" s="2">
        <v>169</v>
      </c>
      <c r="C92" s="2">
        <v>168</v>
      </c>
      <c r="F92" s="5"/>
    </row>
    <row r="93" spans="1:6" x14ac:dyDescent="0.2">
      <c r="A93" s="1" t="s">
        <v>139</v>
      </c>
      <c r="B93" s="2">
        <v>178</v>
      </c>
      <c r="C93" s="2">
        <v>167</v>
      </c>
      <c r="F93" s="5"/>
    </row>
    <row r="94" spans="1:6" x14ac:dyDescent="0.2">
      <c r="A94" s="1" t="s">
        <v>140</v>
      </c>
      <c r="B94" s="2">
        <v>167</v>
      </c>
      <c r="C94" s="2">
        <v>167</v>
      </c>
      <c r="F94" s="5"/>
    </row>
    <row r="95" spans="1:6" x14ac:dyDescent="0.2">
      <c r="A95" s="1" t="s">
        <v>141</v>
      </c>
      <c r="B95" s="2">
        <v>166</v>
      </c>
      <c r="C95" s="2">
        <v>166</v>
      </c>
      <c r="F95" s="5"/>
    </row>
    <row r="96" spans="1:6" x14ac:dyDescent="0.2">
      <c r="A96" s="1" t="s">
        <v>142</v>
      </c>
      <c r="B96" s="2">
        <v>286</v>
      </c>
      <c r="C96" s="2">
        <v>164</v>
      </c>
      <c r="F96" s="5"/>
    </row>
    <row r="97" spans="1:6" x14ac:dyDescent="0.2">
      <c r="A97" s="1" t="s">
        <v>143</v>
      </c>
      <c r="B97" s="2">
        <v>167</v>
      </c>
      <c r="C97" s="2">
        <v>164</v>
      </c>
      <c r="F97" s="5"/>
    </row>
    <row r="98" spans="1:6" x14ac:dyDescent="0.2">
      <c r="A98" s="1" t="s">
        <v>144</v>
      </c>
      <c r="B98" s="2">
        <v>167</v>
      </c>
      <c r="C98" s="2">
        <v>164</v>
      </c>
      <c r="F98" s="5"/>
    </row>
    <row r="99" spans="1:6" x14ac:dyDescent="0.2">
      <c r="A99" s="1" t="s">
        <v>145</v>
      </c>
      <c r="B99" s="2">
        <v>173</v>
      </c>
      <c r="C99" s="2">
        <v>164</v>
      </c>
      <c r="F99" s="5"/>
    </row>
    <row r="100" spans="1:6" x14ac:dyDescent="0.2">
      <c r="A100" s="1" t="s">
        <v>146</v>
      </c>
      <c r="B100" s="2">
        <v>163</v>
      </c>
      <c r="C100" s="2">
        <v>162</v>
      </c>
      <c r="F100" s="5"/>
    </row>
    <row r="101" spans="1:6" x14ac:dyDescent="0.2">
      <c r="A101" s="1" t="s">
        <v>147</v>
      </c>
      <c r="B101" s="2">
        <v>165</v>
      </c>
      <c r="C101" s="2">
        <v>160</v>
      </c>
      <c r="F101" s="5"/>
    </row>
    <row r="102" spans="1:6" x14ac:dyDescent="0.2">
      <c r="A102" s="1" t="s">
        <v>148</v>
      </c>
      <c r="B102" s="2">
        <v>163</v>
      </c>
      <c r="C102" s="2">
        <v>159</v>
      </c>
      <c r="F102" s="5"/>
    </row>
    <row r="103" spans="1:6" x14ac:dyDescent="0.2">
      <c r="A103" s="1" t="s">
        <v>35</v>
      </c>
      <c r="B103" s="2">
        <v>162</v>
      </c>
      <c r="C103" s="2">
        <v>159</v>
      </c>
      <c r="F103" s="5"/>
    </row>
    <row r="104" spans="1:6" x14ac:dyDescent="0.2">
      <c r="A104" s="1" t="s">
        <v>149</v>
      </c>
      <c r="B104" s="2">
        <v>167</v>
      </c>
      <c r="C104" s="2">
        <v>157</v>
      </c>
      <c r="F104" s="5"/>
    </row>
    <row r="105" spans="1:6" x14ac:dyDescent="0.2">
      <c r="A105" s="1" t="s">
        <v>150</v>
      </c>
      <c r="B105" s="2">
        <v>158</v>
      </c>
      <c r="C105" s="2">
        <v>157</v>
      </c>
      <c r="F105" s="5"/>
    </row>
    <row r="106" spans="1:6" x14ac:dyDescent="0.2">
      <c r="A106" s="1" t="s">
        <v>151</v>
      </c>
      <c r="B106" s="2">
        <v>193</v>
      </c>
      <c r="C106" s="2">
        <v>156</v>
      </c>
      <c r="F106" s="5"/>
    </row>
    <row r="107" spans="1:6" x14ac:dyDescent="0.2">
      <c r="A107" s="1" t="s">
        <v>152</v>
      </c>
      <c r="B107" s="2">
        <v>156</v>
      </c>
      <c r="C107" s="2">
        <v>156</v>
      </c>
      <c r="F107" s="5"/>
    </row>
    <row r="108" spans="1:6" x14ac:dyDescent="0.2">
      <c r="A108" s="1" t="s">
        <v>153</v>
      </c>
      <c r="B108" s="2">
        <v>204</v>
      </c>
      <c r="C108" s="2">
        <v>155</v>
      </c>
      <c r="F108" s="5"/>
    </row>
    <row r="109" spans="1:6" x14ac:dyDescent="0.2">
      <c r="A109" s="1" t="s">
        <v>154</v>
      </c>
      <c r="B109" s="2">
        <v>154</v>
      </c>
      <c r="C109" s="2">
        <v>154</v>
      </c>
      <c r="F109" s="5"/>
    </row>
    <row r="110" spans="1:6" x14ac:dyDescent="0.2">
      <c r="A110" s="1" t="s">
        <v>155</v>
      </c>
      <c r="B110" s="2">
        <v>173</v>
      </c>
      <c r="C110" s="2">
        <v>154</v>
      </c>
      <c r="F110" s="5"/>
    </row>
    <row r="111" spans="1:6" x14ac:dyDescent="0.2">
      <c r="A111" s="1" t="s">
        <v>156</v>
      </c>
      <c r="B111" s="2">
        <v>156</v>
      </c>
      <c r="C111" s="2">
        <v>152</v>
      </c>
      <c r="F111" s="5"/>
    </row>
    <row r="112" spans="1:6" x14ac:dyDescent="0.2">
      <c r="A112" s="1" t="s">
        <v>157</v>
      </c>
      <c r="B112" s="2">
        <v>151</v>
      </c>
      <c r="C112" s="2">
        <v>151</v>
      </c>
      <c r="F112" s="5"/>
    </row>
    <row r="113" spans="1:6" x14ac:dyDescent="0.2">
      <c r="A113" s="1" t="s">
        <v>158</v>
      </c>
      <c r="B113" s="2">
        <v>164</v>
      </c>
      <c r="C113" s="2">
        <v>151</v>
      </c>
      <c r="F113" s="5"/>
    </row>
    <row r="114" spans="1:6" x14ac:dyDescent="0.2">
      <c r="A114" s="1" t="s">
        <v>159</v>
      </c>
      <c r="B114" s="2">
        <v>148</v>
      </c>
      <c r="C114" s="2">
        <v>148</v>
      </c>
      <c r="F114" s="5"/>
    </row>
    <row r="115" spans="1:6" x14ac:dyDescent="0.2">
      <c r="A115" s="1" t="s">
        <v>160</v>
      </c>
      <c r="B115" s="2">
        <v>146</v>
      </c>
      <c r="C115" s="2">
        <v>146</v>
      </c>
      <c r="F115" s="5"/>
    </row>
    <row r="116" spans="1:6" x14ac:dyDescent="0.2">
      <c r="A116" s="1" t="s">
        <v>161</v>
      </c>
      <c r="B116" s="2">
        <v>186</v>
      </c>
      <c r="C116" s="2">
        <v>145</v>
      </c>
      <c r="F116" s="5"/>
    </row>
    <row r="117" spans="1:6" x14ac:dyDescent="0.2">
      <c r="A117" s="1" t="s">
        <v>162</v>
      </c>
      <c r="B117" s="2">
        <v>164</v>
      </c>
      <c r="C117" s="2">
        <v>145</v>
      </c>
      <c r="F117" s="5"/>
    </row>
    <row r="118" spans="1:6" x14ac:dyDescent="0.2">
      <c r="A118" s="1" t="s">
        <v>163</v>
      </c>
      <c r="B118" s="2">
        <v>144</v>
      </c>
      <c r="C118" s="2">
        <v>144</v>
      </c>
      <c r="F118" s="5"/>
    </row>
    <row r="119" spans="1:6" x14ac:dyDescent="0.2">
      <c r="A119" s="1" t="s">
        <v>164</v>
      </c>
      <c r="B119" s="2">
        <v>170</v>
      </c>
      <c r="C119" s="2">
        <v>143</v>
      </c>
      <c r="F119" s="5"/>
    </row>
    <row r="120" spans="1:6" x14ac:dyDescent="0.2">
      <c r="A120" s="1">
        <v>941</v>
      </c>
      <c r="B120" s="2">
        <v>142</v>
      </c>
      <c r="C120" s="2">
        <v>142</v>
      </c>
      <c r="F120" s="5"/>
    </row>
    <row r="121" spans="1:6" x14ac:dyDescent="0.2">
      <c r="A121" s="1" t="s">
        <v>165</v>
      </c>
      <c r="B121" s="2">
        <v>146</v>
      </c>
      <c r="C121" s="2">
        <v>142</v>
      </c>
      <c r="F121" s="5"/>
    </row>
    <row r="122" spans="1:6" x14ac:dyDescent="0.2">
      <c r="A122" s="1" t="s">
        <v>166</v>
      </c>
      <c r="B122" s="2">
        <v>142</v>
      </c>
      <c r="C122" s="2">
        <v>142</v>
      </c>
      <c r="F122" s="5"/>
    </row>
    <row r="123" spans="1:6" x14ac:dyDescent="0.2">
      <c r="A123" s="1" t="s">
        <v>167</v>
      </c>
      <c r="B123" s="2">
        <v>142</v>
      </c>
      <c r="C123" s="2">
        <v>141</v>
      </c>
      <c r="F123" s="5"/>
    </row>
    <row r="124" spans="1:6" x14ac:dyDescent="0.2">
      <c r="A124" s="1" t="s">
        <v>168</v>
      </c>
      <c r="B124" s="2">
        <v>148</v>
      </c>
      <c r="C124" s="2">
        <v>140</v>
      </c>
      <c r="F124" s="5"/>
    </row>
    <row r="125" spans="1:6" x14ac:dyDescent="0.2">
      <c r="A125" s="1" t="s">
        <v>169</v>
      </c>
      <c r="B125" s="2">
        <v>148</v>
      </c>
      <c r="C125" s="2">
        <v>139</v>
      </c>
      <c r="F125" s="5"/>
    </row>
    <row r="126" spans="1:6" x14ac:dyDescent="0.2">
      <c r="A126" s="1" t="s">
        <v>170</v>
      </c>
      <c r="B126" s="2">
        <v>210</v>
      </c>
      <c r="C126" s="2">
        <v>137</v>
      </c>
      <c r="F126" s="5"/>
    </row>
    <row r="127" spans="1:6" x14ac:dyDescent="0.2">
      <c r="A127" s="1" t="s">
        <v>171</v>
      </c>
      <c r="B127" s="2">
        <v>186</v>
      </c>
      <c r="C127" s="2">
        <v>136</v>
      </c>
      <c r="F127" s="5"/>
    </row>
    <row r="128" spans="1:6" x14ac:dyDescent="0.2">
      <c r="A128" s="1" t="s">
        <v>172</v>
      </c>
      <c r="B128" s="2">
        <v>135</v>
      </c>
      <c r="C128" s="2">
        <v>135</v>
      </c>
      <c r="F128" s="5"/>
    </row>
    <row r="129" spans="1:6" x14ac:dyDescent="0.2">
      <c r="A129" s="1" t="s">
        <v>173</v>
      </c>
      <c r="B129" s="2">
        <v>153</v>
      </c>
      <c r="C129" s="2">
        <v>135</v>
      </c>
      <c r="F129" s="5"/>
    </row>
    <row r="130" spans="1:6" x14ac:dyDescent="0.2">
      <c r="A130" s="1" t="s">
        <v>174</v>
      </c>
      <c r="B130" s="2">
        <v>135</v>
      </c>
      <c r="C130" s="2">
        <v>135</v>
      </c>
      <c r="F130" s="5"/>
    </row>
    <row r="131" spans="1:6" x14ac:dyDescent="0.2">
      <c r="A131" s="1" t="s">
        <v>175</v>
      </c>
      <c r="B131" s="2">
        <v>135</v>
      </c>
      <c r="C131" s="2">
        <v>135</v>
      </c>
      <c r="F131" s="5"/>
    </row>
    <row r="132" spans="1:6" x14ac:dyDescent="0.2">
      <c r="A132" s="1" t="s">
        <v>176</v>
      </c>
      <c r="B132" s="2">
        <v>146</v>
      </c>
      <c r="C132" s="2">
        <v>135</v>
      </c>
      <c r="F132" s="5"/>
    </row>
    <row r="133" spans="1:6" x14ac:dyDescent="0.2">
      <c r="A133" s="1" t="s">
        <v>177</v>
      </c>
      <c r="B133" s="2">
        <v>149</v>
      </c>
      <c r="C133" s="2">
        <v>134</v>
      </c>
      <c r="F133" s="5"/>
    </row>
    <row r="134" spans="1:6" x14ac:dyDescent="0.2">
      <c r="A134" s="1" t="s">
        <v>178</v>
      </c>
      <c r="B134" s="2">
        <v>144</v>
      </c>
      <c r="C134" s="2">
        <v>134</v>
      </c>
      <c r="F134" s="5"/>
    </row>
    <row r="135" spans="1:6" x14ac:dyDescent="0.2">
      <c r="A135" s="1" t="s">
        <v>179</v>
      </c>
      <c r="B135" s="2">
        <v>133</v>
      </c>
      <c r="C135" s="2">
        <v>133</v>
      </c>
      <c r="F135" s="5"/>
    </row>
    <row r="136" spans="1:6" x14ac:dyDescent="0.2">
      <c r="A136" s="1" t="s">
        <v>180</v>
      </c>
      <c r="B136" s="2">
        <v>317</v>
      </c>
      <c r="C136" s="2">
        <v>133</v>
      </c>
      <c r="F136" s="5"/>
    </row>
    <row r="137" spans="1:6" x14ac:dyDescent="0.2">
      <c r="A137" s="1" t="s">
        <v>181</v>
      </c>
      <c r="B137" s="2">
        <v>133</v>
      </c>
      <c r="C137" s="2">
        <v>132</v>
      </c>
      <c r="F137" s="5"/>
    </row>
    <row r="138" spans="1:6" x14ac:dyDescent="0.2">
      <c r="A138" s="1" t="s">
        <v>182</v>
      </c>
      <c r="B138" s="2">
        <v>132</v>
      </c>
      <c r="C138" s="2">
        <v>132</v>
      </c>
      <c r="F138" s="5"/>
    </row>
    <row r="139" spans="1:6" x14ac:dyDescent="0.2">
      <c r="A139" s="1" t="s">
        <v>183</v>
      </c>
      <c r="B139" s="2">
        <v>132</v>
      </c>
      <c r="C139" s="2">
        <v>132</v>
      </c>
      <c r="F139" s="5"/>
    </row>
    <row r="140" spans="1:6" x14ac:dyDescent="0.2">
      <c r="A140" s="1" t="s">
        <v>184</v>
      </c>
      <c r="B140" s="2">
        <v>130</v>
      </c>
      <c r="C140" s="2">
        <v>129</v>
      </c>
      <c r="F140" s="5"/>
    </row>
    <row r="141" spans="1:6" x14ac:dyDescent="0.2">
      <c r="A141" s="1" t="s">
        <v>185</v>
      </c>
      <c r="B141" s="2">
        <v>138</v>
      </c>
      <c r="C141" s="2">
        <v>129</v>
      </c>
      <c r="F141" s="5"/>
    </row>
    <row r="142" spans="1:6" x14ac:dyDescent="0.2">
      <c r="A142" s="1" t="s">
        <v>186</v>
      </c>
      <c r="B142" s="2">
        <v>134</v>
      </c>
      <c r="C142" s="2">
        <v>128</v>
      </c>
      <c r="F142" s="5"/>
    </row>
    <row r="143" spans="1:6" x14ac:dyDescent="0.2">
      <c r="A143" s="1" t="s">
        <v>187</v>
      </c>
      <c r="B143" s="2">
        <v>132</v>
      </c>
      <c r="C143" s="2">
        <v>127</v>
      </c>
      <c r="F143" s="5"/>
    </row>
    <row r="144" spans="1:6" x14ac:dyDescent="0.2">
      <c r="A144" s="1" t="s">
        <v>188</v>
      </c>
      <c r="B144" s="2">
        <v>145</v>
      </c>
      <c r="C144" s="2">
        <v>127</v>
      </c>
      <c r="F144" s="5"/>
    </row>
    <row r="145" spans="1:6" x14ac:dyDescent="0.2">
      <c r="A145" s="1" t="s">
        <v>189</v>
      </c>
      <c r="B145" s="2">
        <v>130</v>
      </c>
      <c r="C145" s="2">
        <v>126</v>
      </c>
      <c r="F145" s="5"/>
    </row>
    <row r="146" spans="1:6" x14ac:dyDescent="0.2">
      <c r="A146" s="1" t="s">
        <v>190</v>
      </c>
      <c r="B146" s="2">
        <v>132</v>
      </c>
      <c r="C146" s="2">
        <v>126</v>
      </c>
      <c r="F146" s="5"/>
    </row>
    <row r="147" spans="1:6" x14ac:dyDescent="0.2">
      <c r="A147" s="1" t="s">
        <v>191</v>
      </c>
      <c r="B147" s="2">
        <v>148</v>
      </c>
      <c r="C147" s="2">
        <v>125</v>
      </c>
      <c r="F147" s="5"/>
    </row>
    <row r="148" spans="1:6" x14ac:dyDescent="0.2">
      <c r="A148" s="1" t="s">
        <v>192</v>
      </c>
      <c r="B148" s="2">
        <v>173</v>
      </c>
      <c r="C148" s="2">
        <v>125</v>
      </c>
      <c r="F148" s="5"/>
    </row>
    <row r="149" spans="1:6" x14ac:dyDescent="0.2">
      <c r="A149" s="1" t="s">
        <v>193</v>
      </c>
      <c r="B149" s="2">
        <v>128</v>
      </c>
      <c r="C149" s="2">
        <v>124</v>
      </c>
      <c r="F149" s="5"/>
    </row>
    <row r="150" spans="1:6" x14ac:dyDescent="0.2">
      <c r="A150" s="1" t="s">
        <v>194</v>
      </c>
      <c r="B150" s="2">
        <v>136</v>
      </c>
      <c r="C150" s="2">
        <v>124</v>
      </c>
      <c r="F150" s="5"/>
    </row>
    <row r="151" spans="1:6" x14ac:dyDescent="0.2">
      <c r="A151" s="1" t="s">
        <v>195</v>
      </c>
      <c r="B151" s="2">
        <v>125</v>
      </c>
      <c r="C151" s="2">
        <v>122</v>
      </c>
      <c r="F151" s="5"/>
    </row>
    <row r="152" spans="1:6" x14ac:dyDescent="0.2">
      <c r="A152" s="1" t="s">
        <v>196</v>
      </c>
      <c r="B152" s="2">
        <v>197</v>
      </c>
      <c r="C152" s="2">
        <v>122</v>
      </c>
      <c r="F152" s="5"/>
    </row>
    <row r="153" spans="1:6" x14ac:dyDescent="0.2">
      <c r="A153" s="1" t="s">
        <v>197</v>
      </c>
      <c r="B153" s="2">
        <v>123</v>
      </c>
      <c r="C153" s="2">
        <v>122</v>
      </c>
      <c r="F153" s="5"/>
    </row>
    <row r="154" spans="1:6" x14ac:dyDescent="0.2">
      <c r="A154" s="1" t="s">
        <v>198</v>
      </c>
      <c r="B154" s="2">
        <v>122</v>
      </c>
      <c r="C154" s="2">
        <v>122</v>
      </c>
      <c r="F154" s="5"/>
    </row>
    <row r="155" spans="1:6" x14ac:dyDescent="0.2">
      <c r="A155" s="1" t="s">
        <v>199</v>
      </c>
      <c r="B155" s="2">
        <v>180</v>
      </c>
      <c r="C155" s="2">
        <v>119</v>
      </c>
      <c r="F155" s="5"/>
    </row>
    <row r="156" spans="1:6" x14ac:dyDescent="0.2">
      <c r="A156" s="1" t="s">
        <v>200</v>
      </c>
      <c r="B156" s="2">
        <v>119</v>
      </c>
      <c r="C156" s="2">
        <v>119</v>
      </c>
      <c r="F156" s="5"/>
    </row>
    <row r="157" spans="1:6" x14ac:dyDescent="0.2">
      <c r="A157" s="1" t="s">
        <v>201</v>
      </c>
      <c r="B157" s="2">
        <v>121</v>
      </c>
      <c r="C157" s="2">
        <v>119</v>
      </c>
      <c r="F157" s="5"/>
    </row>
    <row r="158" spans="1:6" x14ac:dyDescent="0.2">
      <c r="A158" s="1" t="s">
        <v>202</v>
      </c>
      <c r="B158" s="2">
        <v>140</v>
      </c>
      <c r="C158" s="2">
        <v>119</v>
      </c>
      <c r="F158" s="5"/>
    </row>
    <row r="159" spans="1:6" x14ac:dyDescent="0.2">
      <c r="A159" s="1" t="s">
        <v>203</v>
      </c>
      <c r="B159" s="2">
        <v>119</v>
      </c>
      <c r="C159" s="2">
        <v>119</v>
      </c>
      <c r="F159" s="5"/>
    </row>
    <row r="160" spans="1:6" x14ac:dyDescent="0.2">
      <c r="A160" s="1" t="s">
        <v>204</v>
      </c>
      <c r="B160" s="2">
        <v>119</v>
      </c>
      <c r="C160" s="2">
        <v>118</v>
      </c>
      <c r="F160" s="5"/>
    </row>
    <row r="161" spans="1:6" x14ac:dyDescent="0.2">
      <c r="A161" s="1" t="s">
        <v>205</v>
      </c>
      <c r="B161" s="2">
        <v>121</v>
      </c>
      <c r="C161" s="2">
        <v>118</v>
      </c>
      <c r="F161" s="5"/>
    </row>
    <row r="162" spans="1:6" x14ac:dyDescent="0.2">
      <c r="A162" s="18" t="s">
        <v>206</v>
      </c>
      <c r="B162" s="2">
        <v>119</v>
      </c>
      <c r="C162" s="2">
        <v>118</v>
      </c>
      <c r="F162" s="5"/>
    </row>
    <row r="163" spans="1:6" x14ac:dyDescent="0.2">
      <c r="A163" s="1" t="s">
        <v>207</v>
      </c>
      <c r="B163" s="2">
        <v>125</v>
      </c>
      <c r="C163" s="2">
        <v>118</v>
      </c>
      <c r="F163" s="5"/>
    </row>
    <row r="164" spans="1:6" x14ac:dyDescent="0.2">
      <c r="A164" s="1" t="s">
        <v>208</v>
      </c>
      <c r="B164" s="2">
        <v>119</v>
      </c>
      <c r="C164" s="2">
        <v>118</v>
      </c>
      <c r="F164" s="5"/>
    </row>
    <row r="165" spans="1:6" x14ac:dyDescent="0.2">
      <c r="A165" s="1" t="s">
        <v>209</v>
      </c>
      <c r="B165" s="2">
        <v>117</v>
      </c>
      <c r="C165" s="2">
        <v>117</v>
      </c>
      <c r="F165" s="5"/>
    </row>
    <row r="166" spans="1:6" x14ac:dyDescent="0.2">
      <c r="A166" s="1" t="s">
        <v>210</v>
      </c>
      <c r="B166" s="2">
        <v>143</v>
      </c>
      <c r="C166" s="2">
        <v>117</v>
      </c>
      <c r="F166" s="5"/>
    </row>
    <row r="167" spans="1:6" x14ac:dyDescent="0.2">
      <c r="A167" s="1" t="s">
        <v>211</v>
      </c>
      <c r="B167" s="2">
        <v>122</v>
      </c>
      <c r="C167" s="2">
        <v>117</v>
      </c>
      <c r="F167" s="5"/>
    </row>
    <row r="168" spans="1:6" x14ac:dyDescent="0.2">
      <c r="A168" s="1" t="s">
        <v>212</v>
      </c>
      <c r="B168" s="2">
        <v>301</v>
      </c>
      <c r="C168" s="2">
        <v>117</v>
      </c>
      <c r="F168" s="5"/>
    </row>
    <row r="169" spans="1:6" x14ac:dyDescent="0.2">
      <c r="A169" s="1" t="s">
        <v>213</v>
      </c>
      <c r="B169" s="2">
        <v>120</v>
      </c>
      <c r="C169" s="2">
        <v>117</v>
      </c>
      <c r="F169" s="5"/>
    </row>
    <row r="170" spans="1:6" x14ac:dyDescent="0.2">
      <c r="A170" s="1" t="s">
        <v>214</v>
      </c>
      <c r="B170" s="2">
        <v>121</v>
      </c>
      <c r="C170" s="2">
        <v>117</v>
      </c>
      <c r="F170" s="5"/>
    </row>
    <row r="171" spans="1:6" x14ac:dyDescent="0.2">
      <c r="A171" s="1" t="s">
        <v>215</v>
      </c>
      <c r="B171" s="2">
        <v>117</v>
      </c>
      <c r="C171" s="2">
        <v>116</v>
      </c>
      <c r="F171" s="5"/>
    </row>
    <row r="172" spans="1:6" x14ac:dyDescent="0.2">
      <c r="A172" s="1" t="s">
        <v>216</v>
      </c>
      <c r="B172" s="2">
        <v>164</v>
      </c>
      <c r="C172" s="2">
        <v>116</v>
      </c>
      <c r="F172" s="5"/>
    </row>
    <row r="173" spans="1:6" x14ac:dyDescent="0.2">
      <c r="A173" s="1" t="s">
        <v>217</v>
      </c>
      <c r="B173" s="2">
        <v>116</v>
      </c>
      <c r="C173" s="2">
        <v>116</v>
      </c>
      <c r="F173" s="5"/>
    </row>
    <row r="174" spans="1:6" x14ac:dyDescent="0.2">
      <c r="A174" s="1" t="s">
        <v>218</v>
      </c>
      <c r="B174" s="2">
        <v>142</v>
      </c>
      <c r="C174" s="2">
        <v>116</v>
      </c>
      <c r="F174" s="5"/>
    </row>
    <row r="175" spans="1:6" x14ac:dyDescent="0.2">
      <c r="A175" s="1" t="s">
        <v>219</v>
      </c>
      <c r="B175" s="2">
        <v>120</v>
      </c>
      <c r="C175" s="2">
        <v>115</v>
      </c>
      <c r="F175" s="5"/>
    </row>
    <row r="176" spans="1:6" x14ac:dyDescent="0.2">
      <c r="A176" s="1" t="s">
        <v>220</v>
      </c>
      <c r="B176" s="2">
        <v>132</v>
      </c>
      <c r="C176" s="2">
        <v>115</v>
      </c>
      <c r="F176" s="5"/>
    </row>
    <row r="177" spans="1:6" x14ac:dyDescent="0.2">
      <c r="A177" s="1" t="s">
        <v>221</v>
      </c>
      <c r="B177" s="2">
        <v>115</v>
      </c>
      <c r="C177" s="2">
        <v>115</v>
      </c>
      <c r="F177" s="5"/>
    </row>
    <row r="178" spans="1:6" x14ac:dyDescent="0.2">
      <c r="A178" s="1" t="s">
        <v>222</v>
      </c>
      <c r="B178" s="2">
        <v>117</v>
      </c>
      <c r="C178" s="2">
        <v>114</v>
      </c>
      <c r="F178" s="5"/>
    </row>
    <row r="179" spans="1:6" x14ac:dyDescent="0.2">
      <c r="A179" s="1" t="s">
        <v>223</v>
      </c>
      <c r="B179" s="2">
        <v>118</v>
      </c>
      <c r="C179" s="2">
        <v>114</v>
      </c>
      <c r="F179" s="5"/>
    </row>
    <row r="180" spans="1:6" x14ac:dyDescent="0.2">
      <c r="A180" s="1" t="s">
        <v>224</v>
      </c>
      <c r="B180" s="2">
        <v>114</v>
      </c>
      <c r="C180" s="2">
        <v>114</v>
      </c>
      <c r="F180" s="5"/>
    </row>
    <row r="181" spans="1:6" x14ac:dyDescent="0.2">
      <c r="A181" s="1" t="s">
        <v>225</v>
      </c>
      <c r="B181" s="2">
        <v>114</v>
      </c>
      <c r="C181" s="2">
        <v>114</v>
      </c>
      <c r="F181" s="5"/>
    </row>
    <row r="182" spans="1:6" x14ac:dyDescent="0.2">
      <c r="A182" s="1" t="s">
        <v>226</v>
      </c>
      <c r="B182" s="2">
        <v>116</v>
      </c>
      <c r="C182" s="2">
        <v>113</v>
      </c>
      <c r="F182" s="5"/>
    </row>
    <row r="183" spans="1:6" x14ac:dyDescent="0.2">
      <c r="A183" s="1" t="s">
        <v>227</v>
      </c>
      <c r="B183" s="2">
        <v>123</v>
      </c>
      <c r="C183" s="2">
        <v>113</v>
      </c>
      <c r="F183" s="5"/>
    </row>
    <row r="184" spans="1:6" x14ac:dyDescent="0.2">
      <c r="A184" s="1" t="s">
        <v>228</v>
      </c>
      <c r="B184" s="2">
        <v>113</v>
      </c>
      <c r="C184" s="2">
        <v>113</v>
      </c>
      <c r="F184" s="5"/>
    </row>
    <row r="185" spans="1:6" x14ac:dyDescent="0.2">
      <c r="A185" s="1" t="s">
        <v>229</v>
      </c>
      <c r="B185" s="2">
        <v>114</v>
      </c>
      <c r="C185" s="2">
        <v>112</v>
      </c>
      <c r="F185" s="5"/>
    </row>
    <row r="186" spans="1:6" x14ac:dyDescent="0.2">
      <c r="A186" s="1" t="s">
        <v>230</v>
      </c>
      <c r="B186" s="2">
        <v>113</v>
      </c>
      <c r="C186" s="2">
        <v>112</v>
      </c>
      <c r="F186" s="5"/>
    </row>
    <row r="187" spans="1:6" x14ac:dyDescent="0.2">
      <c r="A187" s="1" t="s">
        <v>231</v>
      </c>
      <c r="B187" s="2">
        <v>111</v>
      </c>
      <c r="C187" s="2">
        <v>111</v>
      </c>
      <c r="F187" s="5"/>
    </row>
    <row r="188" spans="1:6" x14ac:dyDescent="0.2">
      <c r="A188" s="1" t="s">
        <v>232</v>
      </c>
      <c r="B188" s="2">
        <v>212</v>
      </c>
      <c r="C188" s="2">
        <v>111</v>
      </c>
      <c r="F188" s="5"/>
    </row>
    <row r="189" spans="1:6" x14ac:dyDescent="0.2">
      <c r="A189" s="1" t="s">
        <v>233</v>
      </c>
      <c r="B189" s="2">
        <v>110</v>
      </c>
      <c r="C189" s="2">
        <v>110</v>
      </c>
      <c r="F189" s="5"/>
    </row>
    <row r="190" spans="1:6" x14ac:dyDescent="0.2">
      <c r="A190" s="1" t="s">
        <v>234</v>
      </c>
      <c r="B190" s="2">
        <v>119</v>
      </c>
      <c r="C190" s="2">
        <v>109</v>
      </c>
      <c r="F190" s="5"/>
    </row>
    <row r="191" spans="1:6" x14ac:dyDescent="0.2">
      <c r="A191" s="1" t="s">
        <v>235</v>
      </c>
      <c r="B191" s="2">
        <v>169</v>
      </c>
      <c r="C191" s="2">
        <v>109</v>
      </c>
      <c r="F191" s="5"/>
    </row>
    <row r="192" spans="1:6" x14ac:dyDescent="0.2">
      <c r="A192" s="1" t="s">
        <v>236</v>
      </c>
      <c r="B192" s="2">
        <v>125</v>
      </c>
      <c r="C192" s="2">
        <v>109</v>
      </c>
      <c r="F192" s="5"/>
    </row>
    <row r="193" spans="1:6" x14ac:dyDescent="0.2">
      <c r="A193" s="1" t="s">
        <v>237</v>
      </c>
      <c r="B193" s="2">
        <v>109</v>
      </c>
      <c r="C193" s="2">
        <v>109</v>
      </c>
      <c r="F193" s="5"/>
    </row>
    <row r="194" spans="1:6" x14ac:dyDescent="0.2">
      <c r="A194" s="18" t="s">
        <v>238</v>
      </c>
      <c r="B194" s="2">
        <v>113</v>
      </c>
      <c r="C194" s="2">
        <v>108</v>
      </c>
      <c r="F194" s="5"/>
    </row>
    <row r="195" spans="1:6" x14ac:dyDescent="0.2">
      <c r="A195" s="1" t="s">
        <v>239</v>
      </c>
      <c r="B195" s="2">
        <v>107</v>
      </c>
      <c r="C195" s="2">
        <v>107</v>
      </c>
      <c r="F195" s="5"/>
    </row>
    <row r="196" spans="1:6" x14ac:dyDescent="0.2">
      <c r="A196" s="1" t="s">
        <v>240</v>
      </c>
      <c r="B196" s="2">
        <v>163</v>
      </c>
      <c r="C196" s="2">
        <v>107</v>
      </c>
      <c r="F196" s="5"/>
    </row>
    <row r="197" spans="1:6" x14ac:dyDescent="0.2">
      <c r="A197" s="1" t="s">
        <v>241</v>
      </c>
      <c r="B197" s="2">
        <v>106</v>
      </c>
      <c r="C197" s="2">
        <v>106</v>
      </c>
      <c r="F197" s="5"/>
    </row>
    <row r="198" spans="1:6" x14ac:dyDescent="0.2">
      <c r="A198" s="1" t="s">
        <v>242</v>
      </c>
      <c r="B198" s="2">
        <v>105</v>
      </c>
      <c r="C198" s="2">
        <v>105</v>
      </c>
      <c r="F198" s="5"/>
    </row>
    <row r="199" spans="1:6" x14ac:dyDescent="0.2">
      <c r="A199" s="1" t="s">
        <v>243</v>
      </c>
      <c r="B199" s="2">
        <v>106</v>
      </c>
      <c r="C199" s="2">
        <v>104</v>
      </c>
      <c r="F199" s="5"/>
    </row>
    <row r="200" spans="1:6" x14ac:dyDescent="0.2">
      <c r="A200" s="1" t="s">
        <v>244</v>
      </c>
      <c r="B200" s="2">
        <v>104</v>
      </c>
      <c r="C200" s="2">
        <v>104</v>
      </c>
      <c r="F200" s="5"/>
    </row>
    <row r="201" spans="1:6" x14ac:dyDescent="0.2">
      <c r="A201" s="1" t="s">
        <v>245</v>
      </c>
      <c r="B201" s="2">
        <v>104</v>
      </c>
      <c r="C201" s="2">
        <v>104</v>
      </c>
      <c r="F201" s="5"/>
    </row>
    <row r="202" spans="1:6" x14ac:dyDescent="0.2">
      <c r="A202" s="1" t="s">
        <v>246</v>
      </c>
      <c r="B202" s="2">
        <v>104</v>
      </c>
      <c r="C202" s="2">
        <v>104</v>
      </c>
      <c r="F202" s="5"/>
    </row>
    <row r="203" spans="1:6" x14ac:dyDescent="0.2">
      <c r="A203" s="1" t="s">
        <v>247</v>
      </c>
      <c r="B203" s="2">
        <v>103</v>
      </c>
      <c r="C203" s="2">
        <v>103</v>
      </c>
      <c r="F203" s="5"/>
    </row>
    <row r="204" spans="1:6" x14ac:dyDescent="0.2">
      <c r="A204" s="1" t="s">
        <v>248</v>
      </c>
      <c r="B204" s="2">
        <v>103</v>
      </c>
      <c r="C204" s="2">
        <v>103</v>
      </c>
      <c r="F204" s="5"/>
    </row>
    <row r="205" spans="1:6" x14ac:dyDescent="0.2">
      <c r="A205" s="1" t="s">
        <v>249</v>
      </c>
      <c r="B205" s="2">
        <v>108</v>
      </c>
      <c r="C205" s="2">
        <v>103</v>
      </c>
      <c r="F205" s="5"/>
    </row>
    <row r="206" spans="1:6" x14ac:dyDescent="0.2">
      <c r="A206" s="1" t="s">
        <v>250</v>
      </c>
      <c r="B206" s="2">
        <v>106</v>
      </c>
      <c r="C206" s="2">
        <v>102</v>
      </c>
      <c r="F206" s="5"/>
    </row>
    <row r="207" spans="1:6" x14ac:dyDescent="0.2">
      <c r="A207" s="1" t="s">
        <v>251</v>
      </c>
      <c r="B207" s="2">
        <v>171</v>
      </c>
      <c r="C207" s="2">
        <v>102</v>
      </c>
      <c r="F207" s="5"/>
    </row>
    <row r="208" spans="1:6" x14ac:dyDescent="0.2">
      <c r="A208" s="1" t="s">
        <v>252</v>
      </c>
      <c r="B208" s="2">
        <v>108</v>
      </c>
      <c r="C208" s="2">
        <v>102</v>
      </c>
      <c r="F208" s="5"/>
    </row>
    <row r="209" spans="1:6" x14ac:dyDescent="0.2">
      <c r="A209" s="1" t="s">
        <v>253</v>
      </c>
      <c r="B209" s="2">
        <v>102</v>
      </c>
      <c r="C209" s="2">
        <v>102</v>
      </c>
      <c r="F209" s="5"/>
    </row>
    <row r="210" spans="1:6" x14ac:dyDescent="0.2">
      <c r="A210" s="1" t="s">
        <v>254</v>
      </c>
      <c r="B210" s="2">
        <v>107</v>
      </c>
      <c r="C210" s="2">
        <v>101</v>
      </c>
      <c r="F210" s="5"/>
    </row>
    <row r="211" spans="1:6" x14ac:dyDescent="0.2">
      <c r="A211" s="1" t="s">
        <v>255</v>
      </c>
      <c r="B211" s="2">
        <v>104</v>
      </c>
      <c r="C211" s="2">
        <v>101</v>
      </c>
      <c r="F211" s="5"/>
    </row>
    <row r="212" spans="1:6" x14ac:dyDescent="0.2">
      <c r="A212" s="1" t="s">
        <v>256</v>
      </c>
      <c r="B212" s="2">
        <v>156</v>
      </c>
      <c r="C212" s="2">
        <v>101</v>
      </c>
      <c r="F212" s="5"/>
    </row>
    <row r="213" spans="1:6" x14ac:dyDescent="0.2">
      <c r="A213" s="1" t="s">
        <v>257</v>
      </c>
      <c r="B213" s="2">
        <v>105</v>
      </c>
      <c r="C213" s="2">
        <v>100</v>
      </c>
      <c r="F213" s="5"/>
    </row>
    <row r="214" spans="1:6" x14ac:dyDescent="0.2">
      <c r="A214" s="1" t="s">
        <v>258</v>
      </c>
      <c r="B214" s="2">
        <v>101</v>
      </c>
      <c r="C214" s="2">
        <v>100</v>
      </c>
      <c r="F214" s="5"/>
    </row>
    <row r="215" spans="1:6" x14ac:dyDescent="0.2">
      <c r="A215" s="1" t="s">
        <v>259</v>
      </c>
      <c r="B215" s="2">
        <v>108</v>
      </c>
      <c r="C215" s="2">
        <v>99</v>
      </c>
      <c r="F215" s="5"/>
    </row>
    <row r="216" spans="1:6" x14ac:dyDescent="0.2">
      <c r="A216" s="1" t="s">
        <v>260</v>
      </c>
      <c r="B216" s="2">
        <v>145</v>
      </c>
      <c r="C216" s="2">
        <v>99</v>
      </c>
      <c r="F216" s="5"/>
    </row>
    <row r="217" spans="1:6" x14ac:dyDescent="0.2">
      <c r="A217" s="1" t="s">
        <v>261</v>
      </c>
      <c r="B217" s="2">
        <v>100</v>
      </c>
      <c r="C217" s="2">
        <v>99</v>
      </c>
      <c r="F217" s="5"/>
    </row>
    <row r="218" spans="1:6" x14ac:dyDescent="0.2">
      <c r="A218" s="1" t="s">
        <v>262</v>
      </c>
      <c r="B218" s="2">
        <v>99</v>
      </c>
      <c r="C218" s="2">
        <v>99</v>
      </c>
      <c r="F218" s="5"/>
    </row>
    <row r="219" spans="1:6" x14ac:dyDescent="0.2">
      <c r="A219" s="1" t="s">
        <v>263</v>
      </c>
      <c r="B219" s="2">
        <v>152</v>
      </c>
      <c r="C219" s="2">
        <v>99</v>
      </c>
      <c r="F219" s="5"/>
    </row>
    <row r="220" spans="1:6" x14ac:dyDescent="0.2">
      <c r="A220" s="1" t="s">
        <v>264</v>
      </c>
      <c r="B220" s="2">
        <v>107</v>
      </c>
      <c r="C220" s="2">
        <v>98</v>
      </c>
      <c r="F220" s="5"/>
    </row>
    <row r="221" spans="1:6" x14ac:dyDescent="0.2">
      <c r="A221" s="1" t="s">
        <v>265</v>
      </c>
      <c r="B221" s="2">
        <v>100</v>
      </c>
      <c r="C221" s="2">
        <v>98</v>
      </c>
      <c r="F221" s="5"/>
    </row>
    <row r="222" spans="1:6" x14ac:dyDescent="0.2">
      <c r="A222" s="1" t="s">
        <v>266</v>
      </c>
      <c r="B222" s="2">
        <v>102</v>
      </c>
      <c r="C222" s="2">
        <v>98</v>
      </c>
      <c r="F222" s="5"/>
    </row>
    <row r="223" spans="1:6" x14ac:dyDescent="0.2">
      <c r="A223" s="1" t="s">
        <v>267</v>
      </c>
      <c r="B223" s="2">
        <v>101</v>
      </c>
      <c r="C223" s="2">
        <v>98</v>
      </c>
      <c r="F223" s="5"/>
    </row>
    <row r="224" spans="1:6" x14ac:dyDescent="0.2">
      <c r="A224" s="1" t="s">
        <v>268</v>
      </c>
      <c r="B224" s="2">
        <v>98</v>
      </c>
      <c r="C224" s="2">
        <v>98</v>
      </c>
      <c r="F224" s="5"/>
    </row>
    <row r="225" spans="1:6" x14ac:dyDescent="0.2">
      <c r="A225" s="1" t="s">
        <v>269</v>
      </c>
      <c r="B225" s="2">
        <v>98</v>
      </c>
      <c r="C225" s="2">
        <v>98</v>
      </c>
      <c r="F225" s="5"/>
    </row>
    <row r="226" spans="1:6" x14ac:dyDescent="0.2">
      <c r="A226" s="1" t="s">
        <v>270</v>
      </c>
      <c r="B226" s="2">
        <v>128</v>
      </c>
      <c r="C226" s="2">
        <v>97</v>
      </c>
      <c r="F226" s="5"/>
    </row>
    <row r="227" spans="1:6" x14ac:dyDescent="0.2">
      <c r="A227" s="1" t="s">
        <v>271</v>
      </c>
      <c r="B227" s="2">
        <v>101</v>
      </c>
      <c r="C227" s="2">
        <v>97</v>
      </c>
      <c r="F227" s="5"/>
    </row>
    <row r="228" spans="1:6" x14ac:dyDescent="0.2">
      <c r="A228" s="1" t="s">
        <v>272</v>
      </c>
      <c r="B228" s="2">
        <v>97</v>
      </c>
      <c r="C228" s="2">
        <v>97</v>
      </c>
      <c r="F228" s="5"/>
    </row>
    <row r="229" spans="1:6" x14ac:dyDescent="0.2">
      <c r="A229" s="1" t="s">
        <v>273</v>
      </c>
      <c r="B229" s="2">
        <v>124</v>
      </c>
      <c r="C229" s="2">
        <v>97</v>
      </c>
      <c r="F229" s="5"/>
    </row>
    <row r="230" spans="1:6" x14ac:dyDescent="0.2">
      <c r="A230" s="1" t="s">
        <v>274</v>
      </c>
      <c r="B230" s="2">
        <v>106</v>
      </c>
      <c r="C230" s="2">
        <v>96</v>
      </c>
      <c r="F230" s="5"/>
    </row>
    <row r="231" spans="1:6" x14ac:dyDescent="0.2">
      <c r="A231" s="1" t="s">
        <v>275</v>
      </c>
      <c r="B231" s="2">
        <v>104</v>
      </c>
      <c r="C231" s="2">
        <v>96</v>
      </c>
      <c r="F231" s="5"/>
    </row>
    <row r="232" spans="1:6" x14ac:dyDescent="0.2">
      <c r="A232" s="1" t="s">
        <v>276</v>
      </c>
      <c r="B232" s="2">
        <v>105</v>
      </c>
      <c r="C232" s="2">
        <v>96</v>
      </c>
      <c r="F232" s="5"/>
    </row>
    <row r="233" spans="1:6" x14ac:dyDescent="0.2">
      <c r="A233" s="1" t="s">
        <v>277</v>
      </c>
      <c r="B233" s="2">
        <v>99</v>
      </c>
      <c r="C233" s="2">
        <v>96</v>
      </c>
      <c r="F233" s="5"/>
    </row>
    <row r="234" spans="1:6" x14ac:dyDescent="0.2">
      <c r="A234" s="1" t="s">
        <v>278</v>
      </c>
      <c r="B234" s="2">
        <v>96</v>
      </c>
      <c r="C234" s="2">
        <v>95</v>
      </c>
      <c r="F234" s="5"/>
    </row>
    <row r="235" spans="1:6" x14ac:dyDescent="0.2">
      <c r="A235" s="1" t="s">
        <v>279</v>
      </c>
      <c r="B235" s="2">
        <v>96</v>
      </c>
      <c r="C235" s="2">
        <v>95</v>
      </c>
      <c r="F235" s="5"/>
    </row>
    <row r="236" spans="1:6" x14ac:dyDescent="0.2">
      <c r="A236" s="1" t="s">
        <v>280</v>
      </c>
      <c r="B236" s="2">
        <v>546</v>
      </c>
      <c r="C236" s="2">
        <v>95</v>
      </c>
      <c r="F236" s="5"/>
    </row>
    <row r="237" spans="1:6" x14ac:dyDescent="0.2">
      <c r="A237" s="1" t="s">
        <v>281</v>
      </c>
      <c r="B237" s="2">
        <v>94</v>
      </c>
      <c r="C237" s="2">
        <v>94</v>
      </c>
      <c r="F237" s="5"/>
    </row>
    <row r="238" spans="1:6" x14ac:dyDescent="0.2">
      <c r="A238" s="1" t="s">
        <v>282</v>
      </c>
      <c r="B238" s="2">
        <v>95</v>
      </c>
      <c r="C238" s="2">
        <v>94</v>
      </c>
      <c r="F238" s="5"/>
    </row>
    <row r="239" spans="1:6" x14ac:dyDescent="0.2">
      <c r="A239" s="1" t="s">
        <v>283</v>
      </c>
      <c r="B239" s="2">
        <v>102</v>
      </c>
      <c r="C239" s="2">
        <v>93</v>
      </c>
      <c r="F239" s="5"/>
    </row>
    <row r="240" spans="1:6" x14ac:dyDescent="0.2">
      <c r="A240" s="1" t="s">
        <v>284</v>
      </c>
      <c r="B240" s="2">
        <v>93</v>
      </c>
      <c r="C240" s="2">
        <v>93</v>
      </c>
      <c r="F240" s="5"/>
    </row>
    <row r="241" spans="1:6" x14ac:dyDescent="0.2">
      <c r="A241" s="1" t="s">
        <v>285</v>
      </c>
      <c r="B241" s="2">
        <v>93</v>
      </c>
      <c r="C241" s="2">
        <v>93</v>
      </c>
      <c r="F241" s="5"/>
    </row>
    <row r="242" spans="1:6" x14ac:dyDescent="0.2">
      <c r="A242" s="1" t="s">
        <v>286</v>
      </c>
      <c r="B242" s="2">
        <v>94</v>
      </c>
      <c r="C242" s="2">
        <v>93</v>
      </c>
      <c r="F242" s="5"/>
    </row>
    <row r="243" spans="1:6" x14ac:dyDescent="0.2">
      <c r="A243" s="1" t="s">
        <v>287</v>
      </c>
      <c r="B243" s="2">
        <v>95</v>
      </c>
      <c r="C243" s="2">
        <v>93</v>
      </c>
      <c r="F243" s="5"/>
    </row>
    <row r="244" spans="1:6" x14ac:dyDescent="0.2">
      <c r="A244" s="1" t="s">
        <v>288</v>
      </c>
      <c r="B244" s="2">
        <v>108</v>
      </c>
      <c r="C244" s="2">
        <v>93</v>
      </c>
      <c r="F244" s="5"/>
    </row>
    <row r="245" spans="1:6" x14ac:dyDescent="0.2">
      <c r="A245" s="1" t="s">
        <v>289</v>
      </c>
      <c r="B245" s="2">
        <v>102</v>
      </c>
      <c r="C245" s="2">
        <v>92</v>
      </c>
      <c r="F245" s="5"/>
    </row>
    <row r="246" spans="1:6" x14ac:dyDescent="0.2">
      <c r="A246" s="1" t="s">
        <v>290</v>
      </c>
      <c r="B246" s="2">
        <v>93</v>
      </c>
      <c r="C246" s="2">
        <v>92</v>
      </c>
      <c r="F246" s="5"/>
    </row>
    <row r="247" spans="1:6" x14ac:dyDescent="0.2">
      <c r="A247" s="1" t="s">
        <v>291</v>
      </c>
      <c r="B247" s="2">
        <v>103</v>
      </c>
      <c r="C247" s="2">
        <v>92</v>
      </c>
      <c r="F247" s="5"/>
    </row>
    <row r="248" spans="1:6" x14ac:dyDescent="0.2">
      <c r="A248" s="1" t="s">
        <v>292</v>
      </c>
      <c r="B248" s="2">
        <v>93</v>
      </c>
      <c r="C248" s="2">
        <v>92</v>
      </c>
      <c r="F248" s="5"/>
    </row>
    <row r="249" spans="1:6" x14ac:dyDescent="0.2">
      <c r="A249" s="1" t="s">
        <v>293</v>
      </c>
      <c r="B249" s="2">
        <v>119</v>
      </c>
      <c r="C249" s="2">
        <v>91</v>
      </c>
      <c r="F249" s="5"/>
    </row>
    <row r="250" spans="1:6" x14ac:dyDescent="0.2">
      <c r="A250" s="1" t="s">
        <v>294</v>
      </c>
      <c r="B250" s="2">
        <v>109</v>
      </c>
      <c r="C250" s="2">
        <v>90</v>
      </c>
      <c r="F250" s="5"/>
    </row>
    <row r="251" spans="1:6" x14ac:dyDescent="0.2">
      <c r="A251" s="1" t="s">
        <v>295</v>
      </c>
      <c r="B251" s="2">
        <v>123</v>
      </c>
      <c r="C251" s="2">
        <v>90</v>
      </c>
      <c r="F251" s="5"/>
    </row>
    <row r="252" spans="1:6" x14ac:dyDescent="0.2">
      <c r="A252" s="18" t="s">
        <v>296</v>
      </c>
      <c r="B252" s="2">
        <v>106</v>
      </c>
      <c r="C252" s="2">
        <v>89</v>
      </c>
      <c r="F252" s="5"/>
    </row>
    <row r="253" spans="1:6" x14ac:dyDescent="0.2">
      <c r="A253" s="1" t="s">
        <v>297</v>
      </c>
      <c r="B253" s="2">
        <v>89</v>
      </c>
      <c r="C253" s="2">
        <v>89</v>
      </c>
      <c r="F253" s="5"/>
    </row>
    <row r="254" spans="1:6" x14ac:dyDescent="0.2">
      <c r="A254" s="1" t="s">
        <v>298</v>
      </c>
      <c r="B254" s="2">
        <v>89</v>
      </c>
      <c r="C254" s="2">
        <v>89</v>
      </c>
      <c r="F254" s="5"/>
    </row>
    <row r="255" spans="1:6" x14ac:dyDescent="0.2">
      <c r="A255" s="1" t="s">
        <v>299</v>
      </c>
      <c r="B255" s="2">
        <v>96</v>
      </c>
      <c r="C255" s="2">
        <v>89</v>
      </c>
      <c r="F255" s="5"/>
    </row>
    <row r="256" spans="1:6" x14ac:dyDescent="0.2">
      <c r="A256" s="1" t="s">
        <v>300</v>
      </c>
      <c r="B256" s="2">
        <v>89</v>
      </c>
      <c r="C256" s="2">
        <v>89</v>
      </c>
      <c r="F256" s="5"/>
    </row>
    <row r="257" spans="1:6" x14ac:dyDescent="0.2">
      <c r="A257" s="1" t="s">
        <v>301</v>
      </c>
      <c r="B257" s="2">
        <v>89</v>
      </c>
      <c r="C257" s="2">
        <v>88</v>
      </c>
      <c r="F257" s="5"/>
    </row>
    <row r="258" spans="1:6" x14ac:dyDescent="0.2">
      <c r="A258" s="1" t="s">
        <v>302</v>
      </c>
      <c r="B258" s="2">
        <v>106</v>
      </c>
      <c r="C258" s="2">
        <v>88</v>
      </c>
      <c r="F258" s="5"/>
    </row>
    <row r="259" spans="1:6" x14ac:dyDescent="0.2">
      <c r="A259" s="1" t="s">
        <v>303</v>
      </c>
      <c r="B259" s="2">
        <v>91</v>
      </c>
      <c r="C259" s="2">
        <v>88</v>
      </c>
      <c r="F259" s="5"/>
    </row>
    <row r="260" spans="1:6" x14ac:dyDescent="0.2">
      <c r="A260" s="1" t="s">
        <v>304</v>
      </c>
      <c r="B260" s="2">
        <v>87</v>
      </c>
      <c r="C260" s="2">
        <v>87</v>
      </c>
      <c r="F260" s="5"/>
    </row>
    <row r="261" spans="1:6" x14ac:dyDescent="0.2">
      <c r="A261" s="1" t="s">
        <v>305</v>
      </c>
      <c r="B261" s="2">
        <v>89</v>
      </c>
      <c r="C261" s="2">
        <v>87</v>
      </c>
      <c r="F261" s="5"/>
    </row>
    <row r="262" spans="1:6" x14ac:dyDescent="0.2">
      <c r="A262" s="1" t="s">
        <v>306</v>
      </c>
      <c r="B262" s="2">
        <v>98</v>
      </c>
      <c r="C262" s="2">
        <v>87</v>
      </c>
      <c r="F262" s="5"/>
    </row>
    <row r="263" spans="1:6" x14ac:dyDescent="0.2">
      <c r="A263" s="1" t="s">
        <v>307</v>
      </c>
      <c r="B263" s="2">
        <v>91</v>
      </c>
      <c r="C263" s="2">
        <v>87</v>
      </c>
      <c r="F263" s="5"/>
    </row>
    <row r="264" spans="1:6" x14ac:dyDescent="0.2">
      <c r="A264" s="1" t="s">
        <v>308</v>
      </c>
      <c r="B264" s="2">
        <v>102</v>
      </c>
      <c r="C264" s="2">
        <v>87</v>
      </c>
      <c r="F264" s="5"/>
    </row>
    <row r="265" spans="1:6" x14ac:dyDescent="0.2">
      <c r="A265" s="1" t="s">
        <v>309</v>
      </c>
      <c r="B265" s="2">
        <v>115</v>
      </c>
      <c r="C265" s="2">
        <v>87</v>
      </c>
      <c r="F265" s="5"/>
    </row>
    <row r="266" spans="1:6" x14ac:dyDescent="0.2">
      <c r="A266" s="1" t="s">
        <v>310</v>
      </c>
      <c r="B266" s="2">
        <v>87</v>
      </c>
      <c r="C266" s="2">
        <v>87</v>
      </c>
      <c r="F266" s="5"/>
    </row>
    <row r="267" spans="1:6" x14ac:dyDescent="0.2">
      <c r="A267" s="1" t="s">
        <v>311</v>
      </c>
      <c r="B267" s="2">
        <v>93</v>
      </c>
      <c r="C267" s="2">
        <v>86</v>
      </c>
      <c r="F267" s="5"/>
    </row>
    <row r="268" spans="1:6" x14ac:dyDescent="0.2">
      <c r="A268" s="1" t="s">
        <v>312</v>
      </c>
      <c r="B268" s="2">
        <v>85</v>
      </c>
      <c r="C268" s="2">
        <v>85</v>
      </c>
      <c r="F268" s="5"/>
    </row>
    <row r="269" spans="1:6" x14ac:dyDescent="0.2">
      <c r="A269" s="1" t="s">
        <v>313</v>
      </c>
      <c r="B269" s="2">
        <v>85</v>
      </c>
      <c r="C269" s="2">
        <v>85</v>
      </c>
      <c r="F269" s="5"/>
    </row>
    <row r="270" spans="1:6" x14ac:dyDescent="0.2">
      <c r="A270" s="1" t="s">
        <v>314</v>
      </c>
      <c r="B270" s="2">
        <v>91</v>
      </c>
      <c r="C270" s="2">
        <v>85</v>
      </c>
      <c r="F270" s="5"/>
    </row>
    <row r="271" spans="1:6" x14ac:dyDescent="0.2">
      <c r="A271" s="1" t="s">
        <v>315</v>
      </c>
      <c r="B271" s="2">
        <v>91</v>
      </c>
      <c r="C271" s="2">
        <v>85</v>
      </c>
      <c r="F271" s="5"/>
    </row>
    <row r="272" spans="1:6" x14ac:dyDescent="0.2">
      <c r="A272" s="1" t="s">
        <v>316</v>
      </c>
      <c r="B272" s="2">
        <v>95</v>
      </c>
      <c r="C272" s="2">
        <v>84</v>
      </c>
      <c r="F272" s="5"/>
    </row>
    <row r="273" spans="1:6" x14ac:dyDescent="0.2">
      <c r="A273" s="1" t="s">
        <v>317</v>
      </c>
      <c r="B273" s="2">
        <v>86</v>
      </c>
      <c r="C273" s="2">
        <v>84</v>
      </c>
      <c r="F273" s="5"/>
    </row>
    <row r="274" spans="1:6" x14ac:dyDescent="0.2">
      <c r="A274" s="1" t="s">
        <v>318</v>
      </c>
      <c r="B274" s="2">
        <v>84</v>
      </c>
      <c r="C274" s="2">
        <v>84</v>
      </c>
      <c r="F274" s="5"/>
    </row>
    <row r="275" spans="1:6" x14ac:dyDescent="0.2">
      <c r="A275" s="1" t="s">
        <v>319</v>
      </c>
      <c r="B275" s="2">
        <v>136</v>
      </c>
      <c r="C275" s="2">
        <v>84</v>
      </c>
      <c r="F275" s="5"/>
    </row>
    <row r="276" spans="1:6" x14ac:dyDescent="0.2">
      <c r="A276" s="1" t="s">
        <v>320</v>
      </c>
      <c r="B276" s="2">
        <v>89</v>
      </c>
      <c r="C276" s="2">
        <v>84</v>
      </c>
      <c r="F276" s="5"/>
    </row>
    <row r="277" spans="1:6" x14ac:dyDescent="0.2">
      <c r="A277" s="1" t="s">
        <v>321</v>
      </c>
      <c r="B277" s="2">
        <v>85</v>
      </c>
      <c r="C277" s="2">
        <v>84</v>
      </c>
      <c r="F277" s="5"/>
    </row>
    <row r="278" spans="1:6" x14ac:dyDescent="0.2">
      <c r="A278" s="1" t="s">
        <v>322</v>
      </c>
      <c r="B278" s="2">
        <v>93</v>
      </c>
      <c r="C278" s="2">
        <v>84</v>
      </c>
      <c r="F278" s="5"/>
    </row>
    <row r="279" spans="1:6" x14ac:dyDescent="0.2">
      <c r="A279" s="1" t="s">
        <v>323</v>
      </c>
      <c r="B279" s="2">
        <v>92</v>
      </c>
      <c r="C279" s="2">
        <v>84</v>
      </c>
      <c r="F279" s="5"/>
    </row>
    <row r="280" spans="1:6" x14ac:dyDescent="0.2">
      <c r="A280" s="1" t="s">
        <v>324</v>
      </c>
      <c r="B280" s="2">
        <v>83</v>
      </c>
      <c r="C280" s="2">
        <v>83</v>
      </c>
      <c r="F280" s="5"/>
    </row>
    <row r="281" spans="1:6" x14ac:dyDescent="0.2">
      <c r="A281" s="1" t="s">
        <v>325</v>
      </c>
      <c r="B281" s="2">
        <v>83</v>
      </c>
      <c r="C281" s="2">
        <v>83</v>
      </c>
      <c r="F281" s="5"/>
    </row>
    <row r="282" spans="1:6" x14ac:dyDescent="0.2">
      <c r="A282" s="1" t="s">
        <v>326</v>
      </c>
      <c r="B282" s="2">
        <v>82</v>
      </c>
      <c r="C282" s="2">
        <v>82</v>
      </c>
      <c r="F282" s="5"/>
    </row>
    <row r="283" spans="1:6" x14ac:dyDescent="0.2">
      <c r="A283" s="1" t="s">
        <v>327</v>
      </c>
      <c r="B283" s="2">
        <v>92</v>
      </c>
      <c r="C283" s="2">
        <v>82</v>
      </c>
      <c r="F283" s="5"/>
    </row>
    <row r="284" spans="1:6" x14ac:dyDescent="0.2">
      <c r="A284" s="1" t="s">
        <v>328</v>
      </c>
      <c r="B284" s="2">
        <v>82</v>
      </c>
      <c r="C284" s="2">
        <v>81</v>
      </c>
      <c r="F284" s="5"/>
    </row>
    <row r="285" spans="1:6" x14ac:dyDescent="0.2">
      <c r="A285" s="1" t="s">
        <v>329</v>
      </c>
      <c r="B285" s="2">
        <v>97</v>
      </c>
      <c r="C285" s="2">
        <v>81</v>
      </c>
      <c r="F285" s="5"/>
    </row>
    <row r="286" spans="1:6" x14ac:dyDescent="0.2">
      <c r="A286" s="1" t="s">
        <v>330</v>
      </c>
      <c r="B286" s="2">
        <v>101</v>
      </c>
      <c r="C286" s="2">
        <v>81</v>
      </c>
      <c r="F286" s="5"/>
    </row>
    <row r="287" spans="1:6" x14ac:dyDescent="0.2">
      <c r="A287" s="1" t="s">
        <v>331</v>
      </c>
      <c r="B287" s="2">
        <v>81</v>
      </c>
      <c r="C287" s="2">
        <v>81</v>
      </c>
      <c r="F287" s="5"/>
    </row>
    <row r="288" spans="1:6" x14ac:dyDescent="0.2">
      <c r="A288" s="1" t="s">
        <v>332</v>
      </c>
      <c r="B288" s="2">
        <v>87</v>
      </c>
      <c r="C288" s="2">
        <v>80</v>
      </c>
      <c r="F288" s="5"/>
    </row>
    <row r="289" spans="1:6" x14ac:dyDescent="0.2">
      <c r="A289" s="1" t="s">
        <v>333</v>
      </c>
      <c r="B289" s="2">
        <v>198</v>
      </c>
      <c r="C289" s="2">
        <v>80</v>
      </c>
      <c r="F289" s="5"/>
    </row>
    <row r="290" spans="1:6" x14ac:dyDescent="0.2">
      <c r="A290" s="1" t="s">
        <v>334</v>
      </c>
      <c r="B290" s="2">
        <v>80</v>
      </c>
      <c r="C290" s="2">
        <v>79</v>
      </c>
      <c r="F290" s="5"/>
    </row>
    <row r="291" spans="1:6" x14ac:dyDescent="0.2">
      <c r="A291" s="1" t="s">
        <v>335</v>
      </c>
      <c r="B291" s="2">
        <v>79</v>
      </c>
      <c r="C291" s="2">
        <v>79</v>
      </c>
      <c r="F291" s="5"/>
    </row>
    <row r="292" spans="1:6" x14ac:dyDescent="0.2">
      <c r="A292" s="1" t="s">
        <v>336</v>
      </c>
      <c r="B292" s="2">
        <v>79</v>
      </c>
      <c r="C292" s="2">
        <v>79</v>
      </c>
      <c r="F292" s="5"/>
    </row>
    <row r="293" spans="1:6" x14ac:dyDescent="0.2">
      <c r="A293" s="1" t="s">
        <v>337</v>
      </c>
      <c r="B293" s="2">
        <v>79</v>
      </c>
      <c r="C293" s="2">
        <v>79</v>
      </c>
      <c r="F293" s="5"/>
    </row>
    <row r="294" spans="1:6" x14ac:dyDescent="0.2">
      <c r="A294" s="1" t="s">
        <v>338</v>
      </c>
      <c r="B294" s="2">
        <v>105</v>
      </c>
      <c r="C294" s="2">
        <v>79</v>
      </c>
      <c r="F294" s="5"/>
    </row>
    <row r="295" spans="1:6" x14ac:dyDescent="0.2">
      <c r="A295" s="1" t="s">
        <v>339</v>
      </c>
      <c r="B295" s="2">
        <v>79</v>
      </c>
      <c r="C295" s="2">
        <v>79</v>
      </c>
      <c r="F295" s="5"/>
    </row>
    <row r="296" spans="1:6" x14ac:dyDescent="0.2">
      <c r="A296" s="1" t="s">
        <v>340</v>
      </c>
      <c r="B296" s="2">
        <v>79</v>
      </c>
      <c r="C296" s="2">
        <v>79</v>
      </c>
      <c r="F296" s="5"/>
    </row>
    <row r="297" spans="1:6" x14ac:dyDescent="0.2">
      <c r="A297" s="1" t="s">
        <v>341</v>
      </c>
      <c r="B297" s="2">
        <v>83</v>
      </c>
      <c r="C297" s="2">
        <v>78</v>
      </c>
      <c r="F297" s="5"/>
    </row>
    <row r="298" spans="1:6" x14ac:dyDescent="0.2">
      <c r="A298" s="1" t="s">
        <v>342</v>
      </c>
      <c r="B298" s="2">
        <v>125</v>
      </c>
      <c r="C298" s="2">
        <v>78</v>
      </c>
      <c r="F298" s="5"/>
    </row>
    <row r="299" spans="1:6" x14ac:dyDescent="0.2">
      <c r="A299" s="1" t="s">
        <v>343</v>
      </c>
      <c r="B299" s="2">
        <v>78</v>
      </c>
      <c r="C299" s="2">
        <v>78</v>
      </c>
      <c r="F299" s="5"/>
    </row>
    <row r="300" spans="1:6" x14ac:dyDescent="0.2">
      <c r="A300" s="1" t="s">
        <v>344</v>
      </c>
      <c r="B300" s="2">
        <v>78</v>
      </c>
      <c r="C300" s="2">
        <v>78</v>
      </c>
      <c r="F300" s="5"/>
    </row>
    <row r="301" spans="1:6" x14ac:dyDescent="0.2">
      <c r="A301" s="1" t="s">
        <v>345</v>
      </c>
      <c r="B301" s="2">
        <v>78</v>
      </c>
      <c r="C301" s="2">
        <v>78</v>
      </c>
      <c r="F301" s="5"/>
    </row>
    <row r="302" spans="1:6" x14ac:dyDescent="0.2">
      <c r="A302" s="1" t="s">
        <v>346</v>
      </c>
      <c r="B302" s="2">
        <v>78</v>
      </c>
      <c r="C302" s="2">
        <v>78</v>
      </c>
      <c r="F302" s="5"/>
    </row>
    <row r="303" spans="1:6" x14ac:dyDescent="0.2">
      <c r="A303" s="1" t="s">
        <v>347</v>
      </c>
      <c r="B303" s="2">
        <v>80</v>
      </c>
      <c r="C303" s="2">
        <v>78</v>
      </c>
      <c r="F303" s="5"/>
    </row>
    <row r="304" spans="1:6" x14ac:dyDescent="0.2">
      <c r="A304" s="1" t="s">
        <v>348</v>
      </c>
      <c r="B304" s="2">
        <v>81</v>
      </c>
      <c r="C304" s="2">
        <v>77</v>
      </c>
      <c r="F304" s="5"/>
    </row>
    <row r="305" spans="1:6" x14ac:dyDescent="0.2">
      <c r="A305" s="1" t="s">
        <v>349</v>
      </c>
      <c r="B305" s="2">
        <v>86</v>
      </c>
      <c r="C305" s="2">
        <v>77</v>
      </c>
      <c r="F305" s="5"/>
    </row>
    <row r="306" spans="1:6" x14ac:dyDescent="0.2">
      <c r="A306" s="1" t="s">
        <v>350</v>
      </c>
      <c r="B306" s="2">
        <v>77</v>
      </c>
      <c r="C306" s="2">
        <v>77</v>
      </c>
      <c r="F306" s="5"/>
    </row>
    <row r="307" spans="1:6" x14ac:dyDescent="0.2">
      <c r="A307" s="1" t="s">
        <v>351</v>
      </c>
      <c r="B307" s="2">
        <v>100</v>
      </c>
      <c r="C307" s="2">
        <v>77</v>
      </c>
      <c r="F307" s="5"/>
    </row>
    <row r="308" spans="1:6" x14ac:dyDescent="0.2">
      <c r="A308" s="1" t="s">
        <v>352</v>
      </c>
      <c r="B308" s="2">
        <v>76</v>
      </c>
      <c r="C308" s="2">
        <v>76</v>
      </c>
      <c r="F308" s="5"/>
    </row>
    <row r="309" spans="1:6" x14ac:dyDescent="0.2">
      <c r="A309" s="1" t="s">
        <v>353</v>
      </c>
      <c r="B309" s="2">
        <v>90</v>
      </c>
      <c r="C309" s="2">
        <v>76</v>
      </c>
      <c r="F309" s="5"/>
    </row>
    <row r="310" spans="1:6" x14ac:dyDescent="0.2">
      <c r="A310" s="1" t="s">
        <v>354</v>
      </c>
      <c r="B310" s="2">
        <v>173</v>
      </c>
      <c r="C310" s="2">
        <v>76</v>
      </c>
      <c r="F310" s="5"/>
    </row>
    <row r="311" spans="1:6" x14ac:dyDescent="0.2">
      <c r="A311" s="1" t="s">
        <v>355</v>
      </c>
      <c r="B311" s="2">
        <v>89</v>
      </c>
      <c r="C311" s="2">
        <v>76</v>
      </c>
      <c r="F311" s="5"/>
    </row>
    <row r="312" spans="1:6" x14ac:dyDescent="0.2">
      <c r="A312" s="1" t="s">
        <v>356</v>
      </c>
      <c r="B312" s="2">
        <v>106</v>
      </c>
      <c r="C312" s="2">
        <v>76</v>
      </c>
      <c r="F312" s="5"/>
    </row>
    <row r="313" spans="1:6" x14ac:dyDescent="0.2">
      <c r="A313" s="1" t="s">
        <v>357</v>
      </c>
      <c r="B313" s="2">
        <v>76</v>
      </c>
      <c r="C313" s="2">
        <v>76</v>
      </c>
      <c r="F313" s="5"/>
    </row>
    <row r="314" spans="1:6" x14ac:dyDescent="0.2">
      <c r="A314" s="1" t="s">
        <v>358</v>
      </c>
      <c r="B314" s="2">
        <v>92</v>
      </c>
      <c r="C314" s="2">
        <v>76</v>
      </c>
      <c r="F314" s="5"/>
    </row>
    <row r="315" spans="1:6" x14ac:dyDescent="0.2">
      <c r="A315" s="1" t="s">
        <v>359</v>
      </c>
      <c r="B315" s="2">
        <v>135</v>
      </c>
      <c r="C315" s="2">
        <v>75</v>
      </c>
      <c r="F315" s="5"/>
    </row>
    <row r="316" spans="1:6" x14ac:dyDescent="0.2">
      <c r="A316" s="1" t="s">
        <v>360</v>
      </c>
      <c r="B316" s="2">
        <v>75</v>
      </c>
      <c r="C316" s="2">
        <v>75</v>
      </c>
      <c r="F316" s="5"/>
    </row>
    <row r="317" spans="1:6" x14ac:dyDescent="0.2">
      <c r="A317" s="1" t="s">
        <v>361</v>
      </c>
      <c r="B317" s="2">
        <v>95</v>
      </c>
      <c r="C317" s="2">
        <v>75</v>
      </c>
      <c r="F317" s="5"/>
    </row>
    <row r="318" spans="1:6" x14ac:dyDescent="0.2">
      <c r="A318" s="1" t="s">
        <v>362</v>
      </c>
      <c r="B318" s="2">
        <v>76</v>
      </c>
      <c r="C318" s="2">
        <v>75</v>
      </c>
      <c r="F318" s="5"/>
    </row>
    <row r="319" spans="1:6" x14ac:dyDescent="0.2">
      <c r="A319" s="1" t="s">
        <v>363</v>
      </c>
      <c r="B319" s="2">
        <v>76</v>
      </c>
      <c r="C319" s="2">
        <v>75</v>
      </c>
      <c r="F319" s="5"/>
    </row>
    <row r="320" spans="1:6" x14ac:dyDescent="0.2">
      <c r="A320" s="1" t="s">
        <v>364</v>
      </c>
      <c r="B320" s="2">
        <v>74</v>
      </c>
      <c r="C320" s="2">
        <v>74</v>
      </c>
      <c r="F320" s="5"/>
    </row>
    <row r="321" spans="1:6" x14ac:dyDescent="0.2">
      <c r="A321" s="1" t="s">
        <v>365</v>
      </c>
      <c r="B321" s="2">
        <v>76</v>
      </c>
      <c r="C321" s="2">
        <v>74</v>
      </c>
      <c r="F321" s="5"/>
    </row>
    <row r="322" spans="1:6" x14ac:dyDescent="0.2">
      <c r="A322" s="1" t="s">
        <v>366</v>
      </c>
      <c r="B322" s="2">
        <v>106</v>
      </c>
      <c r="C322" s="2">
        <v>73</v>
      </c>
      <c r="F322" s="5"/>
    </row>
    <row r="323" spans="1:6" x14ac:dyDescent="0.2">
      <c r="A323" s="1" t="s">
        <v>367</v>
      </c>
      <c r="B323" s="2">
        <v>73</v>
      </c>
      <c r="C323" s="2">
        <v>73</v>
      </c>
      <c r="F323" s="5"/>
    </row>
    <row r="324" spans="1:6" x14ac:dyDescent="0.2">
      <c r="A324" s="1" t="s">
        <v>368</v>
      </c>
      <c r="B324" s="2">
        <v>104</v>
      </c>
      <c r="C324" s="2">
        <v>73</v>
      </c>
      <c r="F324" s="5"/>
    </row>
    <row r="325" spans="1:6" x14ac:dyDescent="0.2">
      <c r="A325" s="1" t="s">
        <v>369</v>
      </c>
      <c r="B325" s="2">
        <v>115</v>
      </c>
      <c r="C325" s="2">
        <v>73</v>
      </c>
      <c r="F325" s="5"/>
    </row>
    <row r="326" spans="1:6" x14ac:dyDescent="0.2">
      <c r="A326" s="1" t="s">
        <v>370</v>
      </c>
      <c r="B326" s="2">
        <v>73</v>
      </c>
      <c r="C326" s="2">
        <v>73</v>
      </c>
      <c r="F326" s="5"/>
    </row>
    <row r="327" spans="1:6" x14ac:dyDescent="0.2">
      <c r="A327" s="1" t="s">
        <v>371</v>
      </c>
      <c r="B327" s="2">
        <v>74</v>
      </c>
      <c r="C327" s="2">
        <v>72</v>
      </c>
      <c r="F327" s="5"/>
    </row>
    <row r="328" spans="1:6" x14ac:dyDescent="0.2">
      <c r="A328" s="1" t="s">
        <v>372</v>
      </c>
      <c r="B328" s="2">
        <v>77</v>
      </c>
      <c r="C328" s="2">
        <v>72</v>
      </c>
      <c r="F328" s="5"/>
    </row>
    <row r="329" spans="1:6" x14ac:dyDescent="0.2">
      <c r="A329" s="1" t="s">
        <v>373</v>
      </c>
      <c r="B329" s="2">
        <v>105</v>
      </c>
      <c r="C329" s="2">
        <v>71</v>
      </c>
      <c r="F329" s="5"/>
    </row>
    <row r="330" spans="1:6" x14ac:dyDescent="0.2">
      <c r="A330" s="1" t="s">
        <v>374</v>
      </c>
      <c r="B330" s="2">
        <v>79</v>
      </c>
      <c r="C330" s="2">
        <v>71</v>
      </c>
      <c r="F330" s="5"/>
    </row>
    <row r="331" spans="1:6" x14ac:dyDescent="0.2">
      <c r="A331" s="1">
        <v>1099</v>
      </c>
      <c r="B331" s="2">
        <v>72</v>
      </c>
      <c r="C331" s="2">
        <v>71</v>
      </c>
      <c r="F331" s="5"/>
    </row>
    <row r="332" spans="1:6" x14ac:dyDescent="0.2">
      <c r="A332" s="1" t="s">
        <v>375</v>
      </c>
      <c r="B332" s="2">
        <v>71</v>
      </c>
      <c r="C332" s="2">
        <v>71</v>
      </c>
      <c r="F332" s="5"/>
    </row>
    <row r="333" spans="1:6" x14ac:dyDescent="0.2">
      <c r="A333" s="1" t="s">
        <v>376</v>
      </c>
      <c r="B333" s="2">
        <v>136</v>
      </c>
      <c r="C333" s="2">
        <v>71</v>
      </c>
      <c r="F333" s="5"/>
    </row>
    <row r="334" spans="1:6" x14ac:dyDescent="0.2">
      <c r="A334" s="1" t="s">
        <v>377</v>
      </c>
      <c r="B334" s="2">
        <v>136</v>
      </c>
      <c r="C334" s="2">
        <v>71</v>
      </c>
      <c r="F334" s="5"/>
    </row>
    <row r="335" spans="1:6" x14ac:dyDescent="0.2">
      <c r="A335" s="1" t="s">
        <v>378</v>
      </c>
      <c r="B335" s="2">
        <v>103</v>
      </c>
      <c r="C335" s="2">
        <v>71</v>
      </c>
      <c r="F335" s="5"/>
    </row>
    <row r="336" spans="1:6" x14ac:dyDescent="0.2">
      <c r="A336" s="1" t="s">
        <v>379</v>
      </c>
      <c r="B336" s="2">
        <v>74</v>
      </c>
      <c r="C336" s="2">
        <v>71</v>
      </c>
      <c r="F336" s="5"/>
    </row>
    <row r="337" spans="1:6" x14ac:dyDescent="0.2">
      <c r="A337" s="1" t="s">
        <v>380</v>
      </c>
      <c r="B337" s="2">
        <v>84</v>
      </c>
      <c r="C337" s="2">
        <v>70</v>
      </c>
      <c r="F337" s="5"/>
    </row>
    <row r="338" spans="1:6" x14ac:dyDescent="0.2">
      <c r="A338" s="1" t="s">
        <v>381</v>
      </c>
      <c r="B338" s="2">
        <v>71</v>
      </c>
      <c r="C338" s="2">
        <v>70</v>
      </c>
      <c r="F338" s="5"/>
    </row>
    <row r="339" spans="1:6" x14ac:dyDescent="0.2">
      <c r="A339" s="1" t="s">
        <v>382</v>
      </c>
      <c r="B339" s="2">
        <v>71</v>
      </c>
      <c r="C339" s="2">
        <v>70</v>
      </c>
      <c r="F339" s="5"/>
    </row>
    <row r="340" spans="1:6" x14ac:dyDescent="0.2">
      <c r="A340" s="1" t="s">
        <v>383</v>
      </c>
      <c r="B340" s="2">
        <v>70</v>
      </c>
      <c r="C340" s="2">
        <v>70</v>
      </c>
      <c r="F340" s="5"/>
    </row>
    <row r="341" spans="1:6" x14ac:dyDescent="0.2">
      <c r="A341" s="1" t="s">
        <v>384</v>
      </c>
      <c r="B341" s="2">
        <v>76</v>
      </c>
      <c r="C341" s="2">
        <v>70</v>
      </c>
      <c r="F341" s="5"/>
    </row>
    <row r="342" spans="1:6" x14ac:dyDescent="0.2">
      <c r="A342" s="1" t="s">
        <v>385</v>
      </c>
      <c r="B342" s="2">
        <v>70</v>
      </c>
      <c r="C342" s="2">
        <v>70</v>
      </c>
      <c r="F342" s="5"/>
    </row>
    <row r="343" spans="1:6" x14ac:dyDescent="0.2">
      <c r="A343" s="1" t="s">
        <v>386</v>
      </c>
      <c r="B343" s="2">
        <v>70</v>
      </c>
      <c r="C343" s="2">
        <v>70</v>
      </c>
      <c r="F343" s="5"/>
    </row>
    <row r="344" spans="1:6" x14ac:dyDescent="0.2">
      <c r="A344" s="1" t="s">
        <v>387</v>
      </c>
      <c r="B344" s="2">
        <v>90</v>
      </c>
      <c r="C344" s="2">
        <v>70</v>
      </c>
      <c r="F344" s="5"/>
    </row>
    <row r="345" spans="1:6" x14ac:dyDescent="0.2">
      <c r="A345" s="1" t="s">
        <v>388</v>
      </c>
      <c r="B345" s="2">
        <v>94</v>
      </c>
      <c r="C345" s="2">
        <v>70</v>
      </c>
      <c r="F345" s="5"/>
    </row>
    <row r="346" spans="1:6" x14ac:dyDescent="0.2">
      <c r="A346" s="1" t="s">
        <v>389</v>
      </c>
      <c r="B346" s="2">
        <v>70</v>
      </c>
      <c r="C346" s="2">
        <v>70</v>
      </c>
      <c r="F346" s="5"/>
    </row>
    <row r="347" spans="1:6" x14ac:dyDescent="0.2">
      <c r="A347" s="1" t="s">
        <v>390</v>
      </c>
      <c r="B347" s="2">
        <v>80</v>
      </c>
      <c r="C347" s="2">
        <v>70</v>
      </c>
      <c r="F347" s="5"/>
    </row>
    <row r="348" spans="1:6" x14ac:dyDescent="0.2">
      <c r="A348" s="1" t="s">
        <v>391</v>
      </c>
      <c r="B348" s="2">
        <v>74</v>
      </c>
      <c r="C348" s="2">
        <v>70</v>
      </c>
      <c r="F348" s="5"/>
    </row>
    <row r="349" spans="1:6" x14ac:dyDescent="0.2">
      <c r="A349" s="1" t="s">
        <v>392</v>
      </c>
      <c r="B349" s="2">
        <v>70</v>
      </c>
      <c r="C349" s="2">
        <v>70</v>
      </c>
      <c r="F349" s="5"/>
    </row>
    <row r="350" spans="1:6" x14ac:dyDescent="0.2">
      <c r="A350" s="1" t="s">
        <v>393</v>
      </c>
      <c r="B350" s="2">
        <v>70</v>
      </c>
      <c r="C350" s="2">
        <v>69</v>
      </c>
      <c r="F350" s="5"/>
    </row>
    <row r="351" spans="1:6" x14ac:dyDescent="0.2">
      <c r="A351" s="1" t="s">
        <v>394</v>
      </c>
      <c r="B351" s="2">
        <v>132</v>
      </c>
      <c r="C351" s="2">
        <v>69</v>
      </c>
      <c r="F351" s="5"/>
    </row>
    <row r="352" spans="1:6" x14ac:dyDescent="0.2">
      <c r="A352" s="1" t="s">
        <v>395</v>
      </c>
      <c r="B352" s="2">
        <v>69</v>
      </c>
      <c r="C352" s="2">
        <v>69</v>
      </c>
      <c r="F352" s="5"/>
    </row>
    <row r="353" spans="1:6" x14ac:dyDescent="0.2">
      <c r="A353" s="1" t="s">
        <v>396</v>
      </c>
      <c r="B353" s="2">
        <v>75</v>
      </c>
      <c r="C353" s="2">
        <v>69</v>
      </c>
      <c r="F353" s="5"/>
    </row>
    <row r="354" spans="1:6" x14ac:dyDescent="0.2">
      <c r="A354" s="1" t="s">
        <v>397</v>
      </c>
      <c r="B354" s="2">
        <v>607</v>
      </c>
      <c r="C354" s="2">
        <v>69</v>
      </c>
      <c r="F354" s="5"/>
    </row>
    <row r="355" spans="1:6" x14ac:dyDescent="0.2">
      <c r="A355" s="1" t="s">
        <v>398</v>
      </c>
      <c r="B355" s="2">
        <v>92</v>
      </c>
      <c r="C355" s="2">
        <v>68</v>
      </c>
      <c r="F355" s="5"/>
    </row>
    <row r="356" spans="1:6" x14ac:dyDescent="0.2">
      <c r="A356" s="1" t="s">
        <v>399</v>
      </c>
      <c r="B356" s="2">
        <v>68</v>
      </c>
      <c r="C356" s="2">
        <v>68</v>
      </c>
      <c r="F356" s="5"/>
    </row>
    <row r="357" spans="1:6" x14ac:dyDescent="0.2">
      <c r="A357" s="1" t="s">
        <v>400</v>
      </c>
      <c r="B357" s="2">
        <v>68</v>
      </c>
      <c r="C357" s="2">
        <v>68</v>
      </c>
      <c r="F357" s="5"/>
    </row>
    <row r="358" spans="1:6" x14ac:dyDescent="0.2">
      <c r="A358" s="1" t="s">
        <v>401</v>
      </c>
      <c r="B358" s="2">
        <v>68</v>
      </c>
      <c r="C358" s="2">
        <v>68</v>
      </c>
      <c r="F358" s="5"/>
    </row>
    <row r="359" spans="1:6" x14ac:dyDescent="0.2">
      <c r="A359" s="1" t="s">
        <v>402</v>
      </c>
      <c r="B359" s="2">
        <v>70</v>
      </c>
      <c r="C359" s="2">
        <v>68</v>
      </c>
      <c r="F359" s="5"/>
    </row>
    <row r="360" spans="1:6" x14ac:dyDescent="0.2">
      <c r="A360" s="1" t="s">
        <v>403</v>
      </c>
      <c r="B360" s="2">
        <v>83</v>
      </c>
      <c r="C360" s="2">
        <v>68</v>
      </c>
      <c r="F360" s="5"/>
    </row>
    <row r="361" spans="1:6" x14ac:dyDescent="0.2">
      <c r="A361" s="1" t="s">
        <v>404</v>
      </c>
      <c r="B361" s="2">
        <v>69</v>
      </c>
      <c r="C361" s="2">
        <v>68</v>
      </c>
      <c r="F361" s="5"/>
    </row>
    <row r="362" spans="1:6" x14ac:dyDescent="0.2">
      <c r="A362" s="1" t="s">
        <v>405</v>
      </c>
      <c r="B362" s="2">
        <v>221</v>
      </c>
      <c r="C362" s="2">
        <v>68</v>
      </c>
      <c r="F362" s="5"/>
    </row>
    <row r="363" spans="1:6" x14ac:dyDescent="0.2">
      <c r="A363" s="1" t="s">
        <v>406</v>
      </c>
      <c r="B363" s="2">
        <v>316</v>
      </c>
      <c r="C363" s="2">
        <v>68</v>
      </c>
      <c r="F363" s="5"/>
    </row>
    <row r="364" spans="1:6" x14ac:dyDescent="0.2">
      <c r="A364" s="1" t="s">
        <v>407</v>
      </c>
      <c r="B364" s="2">
        <v>82</v>
      </c>
      <c r="C364" s="2">
        <v>68</v>
      </c>
      <c r="F364" s="5"/>
    </row>
    <row r="365" spans="1:6" x14ac:dyDescent="0.2">
      <c r="A365" s="1" t="s">
        <v>408</v>
      </c>
      <c r="B365" s="2">
        <v>97</v>
      </c>
      <c r="C365" s="2">
        <v>67</v>
      </c>
      <c r="F365" s="5"/>
    </row>
    <row r="366" spans="1:6" x14ac:dyDescent="0.2">
      <c r="A366" s="1" t="s">
        <v>409</v>
      </c>
      <c r="B366" s="2">
        <v>79</v>
      </c>
      <c r="C366" s="2">
        <v>67</v>
      </c>
      <c r="F366" s="5"/>
    </row>
    <row r="367" spans="1:6" x14ac:dyDescent="0.2">
      <c r="A367" s="1" t="s">
        <v>410</v>
      </c>
      <c r="B367" s="2">
        <v>87</v>
      </c>
      <c r="C367" s="2">
        <v>67</v>
      </c>
      <c r="F367" s="5"/>
    </row>
    <row r="368" spans="1:6" x14ac:dyDescent="0.2">
      <c r="A368" s="1" t="s">
        <v>411</v>
      </c>
      <c r="B368" s="2">
        <v>68</v>
      </c>
      <c r="C368" s="2">
        <v>67</v>
      </c>
      <c r="F368" s="5"/>
    </row>
    <row r="369" spans="1:6" x14ac:dyDescent="0.2">
      <c r="A369" s="1" t="s">
        <v>412</v>
      </c>
      <c r="B369" s="2">
        <v>69</v>
      </c>
      <c r="C369" s="2">
        <v>67</v>
      </c>
      <c r="F369" s="5"/>
    </row>
    <row r="370" spans="1:6" x14ac:dyDescent="0.2">
      <c r="A370" s="1" t="s">
        <v>413</v>
      </c>
      <c r="B370" s="2">
        <v>69</v>
      </c>
      <c r="C370" s="2">
        <v>67</v>
      </c>
      <c r="F370" s="5"/>
    </row>
    <row r="371" spans="1:6" x14ac:dyDescent="0.2">
      <c r="A371" s="1" t="s">
        <v>87</v>
      </c>
      <c r="B371" s="2">
        <v>66</v>
      </c>
      <c r="C371" s="2">
        <v>66</v>
      </c>
      <c r="F371" s="5"/>
    </row>
    <row r="372" spans="1:6" x14ac:dyDescent="0.2">
      <c r="A372" s="1" t="s">
        <v>414</v>
      </c>
      <c r="B372" s="2">
        <v>66</v>
      </c>
      <c r="C372" s="2">
        <v>66</v>
      </c>
      <c r="F372" s="5"/>
    </row>
    <row r="373" spans="1:6" x14ac:dyDescent="0.2">
      <c r="A373" s="1" t="s">
        <v>415</v>
      </c>
      <c r="B373" s="2">
        <v>76</v>
      </c>
      <c r="C373" s="2">
        <v>66</v>
      </c>
      <c r="F373" s="5"/>
    </row>
    <row r="374" spans="1:6" x14ac:dyDescent="0.2">
      <c r="A374" s="1" t="s">
        <v>416</v>
      </c>
      <c r="B374" s="2">
        <v>66</v>
      </c>
      <c r="C374" s="2">
        <v>66</v>
      </c>
      <c r="F374" s="5"/>
    </row>
    <row r="375" spans="1:6" x14ac:dyDescent="0.2">
      <c r="A375" s="1" t="s">
        <v>417</v>
      </c>
      <c r="B375" s="2">
        <v>65</v>
      </c>
      <c r="C375" s="2">
        <v>65</v>
      </c>
      <c r="F375" s="5"/>
    </row>
    <row r="376" spans="1:6" x14ac:dyDescent="0.2">
      <c r="A376" s="1" t="s">
        <v>418</v>
      </c>
      <c r="B376" s="2">
        <v>65</v>
      </c>
      <c r="C376" s="2">
        <v>65</v>
      </c>
      <c r="F376" s="5"/>
    </row>
    <row r="377" spans="1:6" x14ac:dyDescent="0.2">
      <c r="A377" s="1" t="s">
        <v>419</v>
      </c>
      <c r="B377" s="2">
        <v>68</v>
      </c>
      <c r="C377" s="2">
        <v>65</v>
      </c>
      <c r="F377" s="5"/>
    </row>
    <row r="378" spans="1:6" x14ac:dyDescent="0.2">
      <c r="A378" s="1" t="s">
        <v>420</v>
      </c>
      <c r="B378" s="2">
        <v>68</v>
      </c>
      <c r="C378" s="2">
        <v>65</v>
      </c>
      <c r="F378" s="5"/>
    </row>
    <row r="379" spans="1:6" x14ac:dyDescent="0.2">
      <c r="A379" s="1" t="s">
        <v>421</v>
      </c>
      <c r="B379" s="2">
        <v>65</v>
      </c>
      <c r="C379" s="2">
        <v>65</v>
      </c>
      <c r="F379" s="5"/>
    </row>
    <row r="380" spans="1:6" x14ac:dyDescent="0.2">
      <c r="A380" s="1" t="s">
        <v>422</v>
      </c>
      <c r="B380" s="2">
        <v>245</v>
      </c>
      <c r="C380" s="2">
        <v>65</v>
      </c>
      <c r="F380" s="5"/>
    </row>
    <row r="381" spans="1:6" x14ac:dyDescent="0.2">
      <c r="A381" s="1" t="s">
        <v>423</v>
      </c>
      <c r="B381" s="2">
        <v>110</v>
      </c>
      <c r="C381" s="2">
        <v>65</v>
      </c>
      <c r="F381" s="5"/>
    </row>
    <row r="382" spans="1:6" x14ac:dyDescent="0.2">
      <c r="A382" s="1" t="s">
        <v>424</v>
      </c>
      <c r="B382" s="2">
        <v>67</v>
      </c>
      <c r="C382" s="2">
        <v>65</v>
      </c>
      <c r="F382" s="5"/>
    </row>
    <row r="383" spans="1:6" x14ac:dyDescent="0.2">
      <c r="A383" s="1" t="s">
        <v>425</v>
      </c>
      <c r="B383" s="2">
        <v>106</v>
      </c>
      <c r="C383" s="2">
        <v>65</v>
      </c>
      <c r="F383" s="5"/>
    </row>
    <row r="384" spans="1:6" x14ac:dyDescent="0.2">
      <c r="A384" s="1" t="s">
        <v>426</v>
      </c>
      <c r="B384" s="2">
        <v>67</v>
      </c>
      <c r="C384" s="2">
        <v>65</v>
      </c>
      <c r="F384" s="5"/>
    </row>
    <row r="385" spans="1:6" x14ac:dyDescent="0.2">
      <c r="A385" s="1" t="s">
        <v>427</v>
      </c>
      <c r="B385" s="2">
        <v>104</v>
      </c>
      <c r="C385" s="2">
        <v>65</v>
      </c>
      <c r="F385" s="5"/>
    </row>
    <row r="386" spans="1:6" x14ac:dyDescent="0.2">
      <c r="A386" s="1" t="s">
        <v>428</v>
      </c>
      <c r="B386" s="2">
        <v>66</v>
      </c>
      <c r="C386" s="2">
        <v>64</v>
      </c>
      <c r="F386" s="5"/>
    </row>
    <row r="387" spans="1:6" x14ac:dyDescent="0.2">
      <c r="A387" s="1" t="s">
        <v>429</v>
      </c>
      <c r="B387" s="2">
        <v>64</v>
      </c>
      <c r="C387" s="2">
        <v>64</v>
      </c>
      <c r="F387" s="5"/>
    </row>
    <row r="388" spans="1:6" x14ac:dyDescent="0.2">
      <c r="A388" s="1" t="s">
        <v>430</v>
      </c>
      <c r="B388" s="2">
        <v>419</v>
      </c>
      <c r="C388" s="2">
        <v>64</v>
      </c>
      <c r="F388" s="5"/>
    </row>
    <row r="389" spans="1:6" x14ac:dyDescent="0.2">
      <c r="A389" s="1" t="s">
        <v>431</v>
      </c>
      <c r="B389" s="2">
        <v>79</v>
      </c>
      <c r="C389" s="2">
        <v>64</v>
      </c>
      <c r="F389" s="5"/>
    </row>
    <row r="390" spans="1:6" x14ac:dyDescent="0.2">
      <c r="A390" s="1" t="s">
        <v>432</v>
      </c>
      <c r="B390" s="2">
        <v>64</v>
      </c>
      <c r="C390" s="2">
        <v>64</v>
      </c>
      <c r="F390" s="5"/>
    </row>
    <row r="391" spans="1:6" x14ac:dyDescent="0.2">
      <c r="A391" s="1" t="s">
        <v>433</v>
      </c>
      <c r="B391" s="2">
        <v>70</v>
      </c>
      <c r="C391" s="2">
        <v>64</v>
      </c>
      <c r="F391" s="5"/>
    </row>
    <row r="392" spans="1:6" x14ac:dyDescent="0.2">
      <c r="A392" s="1" t="s">
        <v>434</v>
      </c>
      <c r="B392" s="2">
        <v>64</v>
      </c>
      <c r="C392" s="2">
        <v>64</v>
      </c>
      <c r="F392" s="5"/>
    </row>
    <row r="393" spans="1:6" x14ac:dyDescent="0.2">
      <c r="A393" s="1" t="s">
        <v>435</v>
      </c>
      <c r="B393" s="2">
        <v>77</v>
      </c>
      <c r="C393" s="2">
        <v>64</v>
      </c>
      <c r="F393" s="5"/>
    </row>
    <row r="394" spans="1:6" x14ac:dyDescent="0.2">
      <c r="A394" s="1" t="s">
        <v>436</v>
      </c>
      <c r="B394" s="2">
        <v>64</v>
      </c>
      <c r="C394" s="2">
        <v>64</v>
      </c>
      <c r="F394" s="5"/>
    </row>
    <row r="395" spans="1:6" x14ac:dyDescent="0.2">
      <c r="A395" s="1" t="s">
        <v>437</v>
      </c>
      <c r="B395" s="2">
        <v>90</v>
      </c>
      <c r="C395" s="2">
        <v>64</v>
      </c>
      <c r="F395" s="5"/>
    </row>
    <row r="396" spans="1:6" x14ac:dyDescent="0.2">
      <c r="A396" s="1" t="s">
        <v>438</v>
      </c>
      <c r="B396" s="2">
        <v>72</v>
      </c>
      <c r="C396" s="2">
        <v>63</v>
      </c>
      <c r="F396" s="5"/>
    </row>
    <row r="397" spans="1:6" x14ac:dyDescent="0.2">
      <c r="A397" s="1" t="s">
        <v>439</v>
      </c>
      <c r="B397" s="2">
        <v>63</v>
      </c>
      <c r="C397" s="2">
        <v>63</v>
      </c>
      <c r="F397" s="5"/>
    </row>
    <row r="398" spans="1:6" x14ac:dyDescent="0.2">
      <c r="A398" s="1" t="s">
        <v>440</v>
      </c>
      <c r="B398" s="2">
        <v>63</v>
      </c>
      <c r="C398" s="2">
        <v>63</v>
      </c>
      <c r="F398" s="5"/>
    </row>
    <row r="399" spans="1:6" x14ac:dyDescent="0.2">
      <c r="A399" s="1" t="s">
        <v>441</v>
      </c>
      <c r="B399" s="2">
        <v>63</v>
      </c>
      <c r="C399" s="2">
        <v>63</v>
      </c>
      <c r="F399" s="5"/>
    </row>
    <row r="400" spans="1:6" x14ac:dyDescent="0.2">
      <c r="A400" s="1" t="s">
        <v>442</v>
      </c>
      <c r="B400" s="2">
        <v>71</v>
      </c>
      <c r="C400" s="2">
        <v>63</v>
      </c>
      <c r="F400" s="5"/>
    </row>
    <row r="401" spans="1:6" x14ac:dyDescent="0.2">
      <c r="A401" s="1" t="s">
        <v>443</v>
      </c>
      <c r="B401" s="2">
        <v>64</v>
      </c>
      <c r="C401" s="2">
        <v>63</v>
      </c>
      <c r="F401" s="5"/>
    </row>
    <row r="402" spans="1:6" x14ac:dyDescent="0.2">
      <c r="A402" s="1" t="s">
        <v>444</v>
      </c>
      <c r="B402" s="2">
        <v>64</v>
      </c>
      <c r="C402" s="2">
        <v>63</v>
      </c>
      <c r="F402" s="5"/>
    </row>
    <row r="403" spans="1:6" x14ac:dyDescent="0.2">
      <c r="A403" s="1" t="s">
        <v>445</v>
      </c>
      <c r="B403" s="2">
        <v>70</v>
      </c>
      <c r="C403" s="2">
        <v>63</v>
      </c>
      <c r="F403" s="5"/>
    </row>
    <row r="404" spans="1:6" x14ac:dyDescent="0.2">
      <c r="A404" s="1" t="s">
        <v>446</v>
      </c>
      <c r="B404" s="2">
        <v>63</v>
      </c>
      <c r="C404" s="2">
        <v>63</v>
      </c>
      <c r="F404" s="5"/>
    </row>
    <row r="405" spans="1:6" x14ac:dyDescent="0.2">
      <c r="A405" s="1" t="s">
        <v>447</v>
      </c>
      <c r="B405" s="2">
        <v>96</v>
      </c>
      <c r="C405" s="2">
        <v>63</v>
      </c>
      <c r="F405" s="5"/>
    </row>
    <row r="406" spans="1:6" x14ac:dyDescent="0.2">
      <c r="A406" s="1" t="s">
        <v>448</v>
      </c>
      <c r="B406" s="2">
        <v>63</v>
      </c>
      <c r="C406" s="2">
        <v>63</v>
      </c>
      <c r="F406" s="5"/>
    </row>
    <row r="407" spans="1:6" x14ac:dyDescent="0.2">
      <c r="A407" s="1" t="s">
        <v>449</v>
      </c>
      <c r="B407" s="2">
        <v>64</v>
      </c>
      <c r="C407" s="2">
        <v>63</v>
      </c>
      <c r="F407" s="5"/>
    </row>
    <row r="408" spans="1:6" x14ac:dyDescent="0.2">
      <c r="A408" s="1" t="s">
        <v>450</v>
      </c>
      <c r="B408" s="2">
        <v>63</v>
      </c>
      <c r="C408" s="2">
        <v>63</v>
      </c>
      <c r="F408" s="5"/>
    </row>
    <row r="409" spans="1:6" x14ac:dyDescent="0.2">
      <c r="A409" s="1" t="s">
        <v>451</v>
      </c>
      <c r="B409" s="2">
        <v>63</v>
      </c>
      <c r="C409" s="2">
        <v>63</v>
      </c>
      <c r="F409" s="5"/>
    </row>
    <row r="410" spans="1:6" x14ac:dyDescent="0.2">
      <c r="A410" s="1" t="s">
        <v>452</v>
      </c>
      <c r="B410" s="2">
        <v>116</v>
      </c>
      <c r="C410" s="2">
        <v>63</v>
      </c>
      <c r="F410" s="5"/>
    </row>
    <row r="411" spans="1:6" x14ac:dyDescent="0.2">
      <c r="A411" s="1" t="s">
        <v>453</v>
      </c>
      <c r="B411" s="2">
        <v>65</v>
      </c>
      <c r="C411" s="2">
        <v>62</v>
      </c>
      <c r="F411" s="5"/>
    </row>
    <row r="412" spans="1:6" x14ac:dyDescent="0.2">
      <c r="A412" s="1" t="s">
        <v>454</v>
      </c>
      <c r="B412" s="2">
        <v>62</v>
      </c>
      <c r="C412" s="2">
        <v>62</v>
      </c>
      <c r="F412" s="5"/>
    </row>
    <row r="413" spans="1:6" x14ac:dyDescent="0.2">
      <c r="A413" s="1" t="s">
        <v>455</v>
      </c>
      <c r="B413" s="2">
        <v>62</v>
      </c>
      <c r="C413" s="2">
        <v>62</v>
      </c>
      <c r="F413" s="5"/>
    </row>
    <row r="414" spans="1:6" x14ac:dyDescent="0.2">
      <c r="A414" s="1" t="s">
        <v>456</v>
      </c>
      <c r="B414" s="2">
        <v>81</v>
      </c>
      <c r="C414" s="2">
        <v>62</v>
      </c>
      <c r="F414" s="5"/>
    </row>
    <row r="415" spans="1:6" x14ac:dyDescent="0.2">
      <c r="A415" s="1" t="s">
        <v>457</v>
      </c>
      <c r="B415" s="2">
        <v>62</v>
      </c>
      <c r="C415" s="2">
        <v>62</v>
      </c>
      <c r="F415" s="5"/>
    </row>
    <row r="416" spans="1:6" x14ac:dyDescent="0.2">
      <c r="A416" s="1" t="s">
        <v>458</v>
      </c>
      <c r="B416" s="2">
        <v>77</v>
      </c>
      <c r="C416" s="2">
        <v>61</v>
      </c>
      <c r="F416" s="5"/>
    </row>
    <row r="417" spans="1:6" x14ac:dyDescent="0.2">
      <c r="A417" s="1" t="s">
        <v>459</v>
      </c>
      <c r="B417" s="2">
        <v>1301</v>
      </c>
      <c r="C417" s="2">
        <v>61</v>
      </c>
      <c r="F417" s="5"/>
    </row>
    <row r="418" spans="1:6" x14ac:dyDescent="0.2">
      <c r="A418" s="1" t="s">
        <v>460</v>
      </c>
      <c r="B418" s="2">
        <v>66</v>
      </c>
      <c r="C418" s="2">
        <v>61</v>
      </c>
      <c r="F418" s="5"/>
    </row>
    <row r="419" spans="1:6" x14ac:dyDescent="0.2">
      <c r="A419" s="1" t="s">
        <v>461</v>
      </c>
      <c r="B419" s="2">
        <v>68</v>
      </c>
      <c r="C419" s="2">
        <v>61</v>
      </c>
      <c r="F419" s="5"/>
    </row>
    <row r="420" spans="1:6" x14ac:dyDescent="0.2">
      <c r="A420" s="1" t="s">
        <v>462</v>
      </c>
      <c r="B420" s="2">
        <v>63</v>
      </c>
      <c r="C420" s="2">
        <v>61</v>
      </c>
      <c r="F420" s="5"/>
    </row>
    <row r="421" spans="1:6" x14ac:dyDescent="0.2">
      <c r="A421" s="1" t="s">
        <v>463</v>
      </c>
      <c r="B421" s="2">
        <v>84</v>
      </c>
      <c r="C421" s="2">
        <v>60</v>
      </c>
      <c r="F421" s="5"/>
    </row>
    <row r="422" spans="1:6" x14ac:dyDescent="0.2">
      <c r="A422" s="1" t="s">
        <v>464</v>
      </c>
      <c r="B422" s="2">
        <v>503</v>
      </c>
      <c r="C422" s="2">
        <v>60</v>
      </c>
      <c r="F422" s="5"/>
    </row>
    <row r="423" spans="1:6" x14ac:dyDescent="0.2">
      <c r="A423" s="1" t="s">
        <v>465</v>
      </c>
      <c r="B423" s="2">
        <v>68</v>
      </c>
      <c r="C423" s="2">
        <v>60</v>
      </c>
      <c r="F423" s="5"/>
    </row>
    <row r="424" spans="1:6" x14ac:dyDescent="0.2">
      <c r="A424" s="1" t="s">
        <v>24</v>
      </c>
      <c r="B424" s="2">
        <v>106</v>
      </c>
      <c r="C424" s="2">
        <v>60</v>
      </c>
      <c r="F424" s="5"/>
    </row>
    <row r="425" spans="1:6" x14ac:dyDescent="0.2">
      <c r="A425" s="1" t="s">
        <v>466</v>
      </c>
      <c r="B425" s="2">
        <v>60</v>
      </c>
      <c r="C425" s="2">
        <v>60</v>
      </c>
      <c r="F425" s="5"/>
    </row>
    <row r="426" spans="1:6" x14ac:dyDescent="0.2">
      <c r="A426" s="1" t="s">
        <v>467</v>
      </c>
      <c r="B426" s="2">
        <v>91</v>
      </c>
      <c r="C426" s="2">
        <v>60</v>
      </c>
      <c r="F426" s="5"/>
    </row>
    <row r="427" spans="1:6" x14ac:dyDescent="0.2">
      <c r="A427" s="1" t="s">
        <v>468</v>
      </c>
      <c r="B427" s="2">
        <v>150</v>
      </c>
      <c r="C427" s="2">
        <v>60</v>
      </c>
      <c r="F427" s="5"/>
    </row>
    <row r="428" spans="1:6" x14ac:dyDescent="0.2">
      <c r="A428" s="1" t="s">
        <v>469</v>
      </c>
      <c r="B428" s="2">
        <v>62</v>
      </c>
      <c r="C428" s="2">
        <v>60</v>
      </c>
      <c r="F428" s="5"/>
    </row>
    <row r="429" spans="1:6" x14ac:dyDescent="0.2">
      <c r="A429" s="1" t="s">
        <v>470</v>
      </c>
      <c r="B429" s="2">
        <v>75</v>
      </c>
      <c r="C429" s="2">
        <v>59</v>
      </c>
      <c r="F429" s="5"/>
    </row>
    <row r="430" spans="1:6" x14ac:dyDescent="0.2">
      <c r="A430" s="1" t="s">
        <v>471</v>
      </c>
      <c r="B430" s="2">
        <v>59</v>
      </c>
      <c r="C430" s="2">
        <v>59</v>
      </c>
      <c r="F430" s="5"/>
    </row>
    <row r="431" spans="1:6" x14ac:dyDescent="0.2">
      <c r="A431" s="1" t="s">
        <v>472</v>
      </c>
      <c r="B431" s="2">
        <v>59</v>
      </c>
      <c r="C431" s="2">
        <v>59</v>
      </c>
      <c r="F431" s="5"/>
    </row>
    <row r="432" spans="1:6" x14ac:dyDescent="0.2">
      <c r="A432" s="1" t="s">
        <v>473</v>
      </c>
      <c r="B432" s="2">
        <v>60</v>
      </c>
      <c r="C432" s="2">
        <v>59</v>
      </c>
      <c r="F432" s="5"/>
    </row>
    <row r="433" spans="1:6" x14ac:dyDescent="0.2">
      <c r="A433" s="1" t="s">
        <v>474</v>
      </c>
      <c r="B433" s="2">
        <v>60</v>
      </c>
      <c r="C433" s="2">
        <v>59</v>
      </c>
      <c r="F433" s="5"/>
    </row>
    <row r="434" spans="1:6" x14ac:dyDescent="0.2">
      <c r="A434" s="1" t="s">
        <v>475</v>
      </c>
      <c r="B434" s="2">
        <v>101</v>
      </c>
      <c r="C434" s="2">
        <v>59</v>
      </c>
      <c r="F434" s="5"/>
    </row>
    <row r="435" spans="1:6" x14ac:dyDescent="0.2">
      <c r="A435" s="1" t="s">
        <v>476</v>
      </c>
      <c r="B435" s="2">
        <v>61</v>
      </c>
      <c r="C435" s="2">
        <v>59</v>
      </c>
      <c r="F435" s="5"/>
    </row>
    <row r="436" spans="1:6" x14ac:dyDescent="0.2">
      <c r="A436" s="1" t="s">
        <v>477</v>
      </c>
      <c r="B436" s="2">
        <v>60</v>
      </c>
      <c r="C436" s="2">
        <v>59</v>
      </c>
      <c r="F436" s="5"/>
    </row>
    <row r="437" spans="1:6" x14ac:dyDescent="0.2">
      <c r="A437" s="1" t="s">
        <v>478</v>
      </c>
      <c r="B437" s="2">
        <v>59</v>
      </c>
      <c r="C437" s="2">
        <v>59</v>
      </c>
      <c r="F437" s="5"/>
    </row>
    <row r="438" spans="1:6" x14ac:dyDescent="0.2">
      <c r="A438" s="1" t="s">
        <v>479</v>
      </c>
      <c r="B438" s="2">
        <v>63</v>
      </c>
      <c r="C438" s="2">
        <v>59</v>
      </c>
      <c r="F438" s="5"/>
    </row>
    <row r="439" spans="1:6" x14ac:dyDescent="0.2">
      <c r="A439" s="1" t="s">
        <v>480</v>
      </c>
      <c r="B439" s="2">
        <v>59</v>
      </c>
      <c r="C439" s="2">
        <v>59</v>
      </c>
      <c r="F439" s="5"/>
    </row>
    <row r="440" spans="1:6" x14ac:dyDescent="0.2">
      <c r="A440" s="1" t="s">
        <v>481</v>
      </c>
      <c r="B440" s="2">
        <v>66</v>
      </c>
      <c r="C440" s="2">
        <v>58</v>
      </c>
      <c r="F440" s="5"/>
    </row>
    <row r="441" spans="1:6" x14ac:dyDescent="0.2">
      <c r="A441" s="1" t="s">
        <v>482</v>
      </c>
      <c r="B441" s="2">
        <v>187</v>
      </c>
      <c r="C441" s="2">
        <v>58</v>
      </c>
      <c r="F441" s="5"/>
    </row>
    <row r="442" spans="1:6" x14ac:dyDescent="0.2">
      <c r="A442" s="1" t="s">
        <v>483</v>
      </c>
      <c r="B442" s="2">
        <v>59</v>
      </c>
      <c r="C442" s="2">
        <v>58</v>
      </c>
      <c r="F442" s="5"/>
    </row>
    <row r="443" spans="1:6" x14ac:dyDescent="0.2">
      <c r="A443" s="1" t="s">
        <v>484</v>
      </c>
      <c r="B443" s="2">
        <v>58</v>
      </c>
      <c r="C443" s="2">
        <v>58</v>
      </c>
      <c r="F443" s="5"/>
    </row>
    <row r="444" spans="1:6" x14ac:dyDescent="0.2">
      <c r="A444" s="1" t="s">
        <v>485</v>
      </c>
      <c r="B444" s="2">
        <v>58</v>
      </c>
      <c r="C444" s="2">
        <v>58</v>
      </c>
      <c r="F444" s="5"/>
    </row>
    <row r="445" spans="1:6" x14ac:dyDescent="0.2">
      <c r="A445" s="1" t="s">
        <v>486</v>
      </c>
      <c r="B445" s="2">
        <v>67</v>
      </c>
      <c r="C445" s="2">
        <v>58</v>
      </c>
      <c r="F445" s="5"/>
    </row>
    <row r="446" spans="1:6" x14ac:dyDescent="0.2">
      <c r="A446" s="1" t="s">
        <v>487</v>
      </c>
      <c r="B446" s="2">
        <v>59</v>
      </c>
      <c r="C446" s="2">
        <v>58</v>
      </c>
      <c r="F446" s="5"/>
    </row>
    <row r="447" spans="1:6" x14ac:dyDescent="0.2">
      <c r="A447" s="1" t="s">
        <v>488</v>
      </c>
      <c r="B447" s="2">
        <v>58</v>
      </c>
      <c r="C447" s="2">
        <v>58</v>
      </c>
      <c r="F447" s="5"/>
    </row>
    <row r="448" spans="1:6" x14ac:dyDescent="0.2">
      <c r="A448" s="1" t="s">
        <v>489</v>
      </c>
      <c r="B448" s="2">
        <v>74</v>
      </c>
      <c r="C448" s="2">
        <v>57</v>
      </c>
      <c r="F448" s="5"/>
    </row>
    <row r="449" spans="1:6" x14ac:dyDescent="0.2">
      <c r="A449" s="1" t="s">
        <v>490</v>
      </c>
      <c r="B449" s="2">
        <v>58</v>
      </c>
      <c r="C449" s="2">
        <v>57</v>
      </c>
      <c r="F449" s="5"/>
    </row>
    <row r="450" spans="1:6" x14ac:dyDescent="0.2">
      <c r="A450" s="1" t="s">
        <v>491</v>
      </c>
      <c r="B450" s="2">
        <v>57</v>
      </c>
      <c r="C450" s="2">
        <v>57</v>
      </c>
      <c r="F450" s="5"/>
    </row>
    <row r="451" spans="1:6" x14ac:dyDescent="0.2">
      <c r="A451" s="1" t="s">
        <v>492</v>
      </c>
      <c r="B451" s="2">
        <v>66</v>
      </c>
      <c r="C451" s="2">
        <v>57</v>
      </c>
      <c r="F451" s="5"/>
    </row>
    <row r="452" spans="1:6" x14ac:dyDescent="0.2">
      <c r="A452" s="1" t="s">
        <v>493</v>
      </c>
      <c r="B452" s="2">
        <v>57</v>
      </c>
      <c r="C452" s="2">
        <v>57</v>
      </c>
      <c r="F452" s="5"/>
    </row>
    <row r="453" spans="1:6" x14ac:dyDescent="0.2">
      <c r="A453" s="1" t="s">
        <v>494</v>
      </c>
      <c r="B453" s="2">
        <v>57</v>
      </c>
      <c r="C453" s="2">
        <v>57</v>
      </c>
      <c r="F453" s="5"/>
    </row>
    <row r="454" spans="1:6" x14ac:dyDescent="0.2">
      <c r="A454" s="1" t="s">
        <v>495</v>
      </c>
      <c r="B454" s="2">
        <v>57</v>
      </c>
      <c r="C454" s="2">
        <v>57</v>
      </c>
      <c r="F454" s="5"/>
    </row>
    <row r="455" spans="1:6" x14ac:dyDescent="0.2">
      <c r="A455" s="1" t="s">
        <v>496</v>
      </c>
      <c r="B455" s="2">
        <v>58</v>
      </c>
      <c r="C455" s="2">
        <v>57</v>
      </c>
      <c r="F455" s="5"/>
    </row>
    <row r="456" spans="1:6" x14ac:dyDescent="0.2">
      <c r="A456" s="1" t="s">
        <v>497</v>
      </c>
      <c r="B456" s="2">
        <v>58</v>
      </c>
      <c r="C456" s="2">
        <v>57</v>
      </c>
      <c r="F456" s="5"/>
    </row>
    <row r="457" spans="1:6" x14ac:dyDescent="0.2">
      <c r="A457" s="1" t="s">
        <v>498</v>
      </c>
      <c r="B457" s="2">
        <v>62</v>
      </c>
      <c r="C457" s="2">
        <v>57</v>
      </c>
      <c r="F457" s="5"/>
    </row>
    <row r="458" spans="1:6" x14ac:dyDescent="0.2">
      <c r="A458" s="1" t="s">
        <v>499</v>
      </c>
      <c r="B458" s="2">
        <v>56</v>
      </c>
      <c r="C458" s="2">
        <v>56</v>
      </c>
      <c r="F458" s="5"/>
    </row>
    <row r="459" spans="1:6" x14ac:dyDescent="0.2">
      <c r="A459" s="1" t="s">
        <v>500</v>
      </c>
      <c r="B459" s="2">
        <v>56</v>
      </c>
      <c r="C459" s="2">
        <v>56</v>
      </c>
      <c r="F459" s="5"/>
    </row>
    <row r="460" spans="1:6" x14ac:dyDescent="0.2">
      <c r="A460" s="1" t="s">
        <v>501</v>
      </c>
      <c r="B460" s="2">
        <v>76</v>
      </c>
      <c r="C460" s="2">
        <v>56</v>
      </c>
      <c r="F460" s="5"/>
    </row>
    <row r="461" spans="1:6" x14ac:dyDescent="0.2">
      <c r="A461" s="1" t="s">
        <v>502</v>
      </c>
      <c r="B461" s="2">
        <v>87</v>
      </c>
      <c r="C461" s="2">
        <v>56</v>
      </c>
      <c r="F461" s="5"/>
    </row>
    <row r="462" spans="1:6" x14ac:dyDescent="0.2">
      <c r="A462" s="1" t="s">
        <v>503</v>
      </c>
      <c r="B462" s="2">
        <v>82</v>
      </c>
      <c r="C462" s="2">
        <v>56</v>
      </c>
      <c r="F462" s="5"/>
    </row>
    <row r="463" spans="1:6" x14ac:dyDescent="0.2">
      <c r="A463" s="1" t="s">
        <v>504</v>
      </c>
      <c r="B463" s="2">
        <v>109</v>
      </c>
      <c r="C463" s="2">
        <v>56</v>
      </c>
      <c r="F463" s="5"/>
    </row>
    <row r="464" spans="1:6" x14ac:dyDescent="0.2">
      <c r="A464" s="1" t="s">
        <v>505</v>
      </c>
      <c r="B464" s="2">
        <v>66</v>
      </c>
      <c r="C464" s="2">
        <v>56</v>
      </c>
      <c r="F464" s="5"/>
    </row>
    <row r="465" spans="1:6" x14ac:dyDescent="0.2">
      <c r="A465" s="1" t="s">
        <v>506</v>
      </c>
      <c r="B465" s="2">
        <v>60</v>
      </c>
      <c r="C465" s="2">
        <v>56</v>
      </c>
      <c r="F465" s="5"/>
    </row>
    <row r="466" spans="1:6" x14ac:dyDescent="0.2">
      <c r="A466" s="1" t="s">
        <v>507</v>
      </c>
      <c r="B466" s="2">
        <v>56</v>
      </c>
      <c r="C466" s="2">
        <v>55</v>
      </c>
      <c r="F466" s="5"/>
    </row>
    <row r="467" spans="1:6" x14ac:dyDescent="0.2">
      <c r="A467" s="1" t="s">
        <v>508</v>
      </c>
      <c r="B467" s="2">
        <v>58</v>
      </c>
      <c r="C467" s="2">
        <v>55</v>
      </c>
      <c r="F467" s="5"/>
    </row>
    <row r="468" spans="1:6" x14ac:dyDescent="0.2">
      <c r="A468" s="1" t="s">
        <v>509</v>
      </c>
      <c r="B468" s="2">
        <v>56</v>
      </c>
      <c r="C468" s="2">
        <v>55</v>
      </c>
      <c r="F468" s="5"/>
    </row>
    <row r="469" spans="1:6" x14ac:dyDescent="0.2">
      <c r="A469" s="1" t="s">
        <v>510</v>
      </c>
      <c r="B469" s="2">
        <v>68</v>
      </c>
      <c r="C469" s="2">
        <v>55</v>
      </c>
      <c r="F469" s="5"/>
    </row>
    <row r="470" spans="1:6" x14ac:dyDescent="0.2">
      <c r="A470" s="1" t="s">
        <v>511</v>
      </c>
      <c r="B470" s="2">
        <v>55</v>
      </c>
      <c r="C470" s="2">
        <v>55</v>
      </c>
      <c r="F470" s="5"/>
    </row>
    <row r="471" spans="1:6" x14ac:dyDescent="0.2">
      <c r="A471" s="1" t="s">
        <v>512</v>
      </c>
      <c r="B471" s="2">
        <v>185</v>
      </c>
      <c r="C471" s="2">
        <v>55</v>
      </c>
      <c r="F471" s="5"/>
    </row>
    <row r="472" spans="1:6" x14ac:dyDescent="0.2">
      <c r="A472" s="1" t="s">
        <v>513</v>
      </c>
      <c r="B472" s="2">
        <v>110</v>
      </c>
      <c r="C472" s="2">
        <v>55</v>
      </c>
      <c r="F472" s="5"/>
    </row>
    <row r="473" spans="1:6" x14ac:dyDescent="0.2">
      <c r="A473" s="1" t="s">
        <v>514</v>
      </c>
      <c r="B473" s="2">
        <v>55</v>
      </c>
      <c r="C473" s="2">
        <v>55</v>
      </c>
      <c r="F473" s="5"/>
    </row>
    <row r="474" spans="1:6" x14ac:dyDescent="0.2">
      <c r="A474" s="1" t="s">
        <v>515</v>
      </c>
      <c r="B474" s="2">
        <v>55</v>
      </c>
      <c r="C474" s="2">
        <v>55</v>
      </c>
      <c r="F474" s="5"/>
    </row>
    <row r="475" spans="1:6" x14ac:dyDescent="0.2">
      <c r="A475" s="1" t="s">
        <v>516</v>
      </c>
      <c r="B475" s="2">
        <v>56</v>
      </c>
      <c r="C475" s="2">
        <v>55</v>
      </c>
      <c r="F475" s="5"/>
    </row>
    <row r="476" spans="1:6" x14ac:dyDescent="0.2">
      <c r="A476" s="1" t="s">
        <v>517</v>
      </c>
      <c r="B476" s="2">
        <v>101</v>
      </c>
      <c r="C476" s="2">
        <v>55</v>
      </c>
      <c r="F476" s="5"/>
    </row>
    <row r="477" spans="1:6" x14ac:dyDescent="0.2">
      <c r="A477" s="1" t="s">
        <v>518</v>
      </c>
      <c r="B477" s="2">
        <v>57</v>
      </c>
      <c r="C477" s="2">
        <v>54</v>
      </c>
      <c r="F477" s="5"/>
    </row>
    <row r="478" spans="1:6" x14ac:dyDescent="0.2">
      <c r="A478" s="1" t="s">
        <v>519</v>
      </c>
      <c r="B478" s="2">
        <v>55</v>
      </c>
      <c r="C478" s="2">
        <v>54</v>
      </c>
      <c r="F478" s="5"/>
    </row>
    <row r="479" spans="1:6" x14ac:dyDescent="0.2">
      <c r="A479" s="1" t="s">
        <v>520</v>
      </c>
      <c r="B479" s="2">
        <v>54</v>
      </c>
      <c r="C479" s="2">
        <v>54</v>
      </c>
      <c r="F479" s="5"/>
    </row>
    <row r="480" spans="1:6" x14ac:dyDescent="0.2">
      <c r="A480" s="1" t="s">
        <v>521</v>
      </c>
      <c r="B480" s="2">
        <v>99</v>
      </c>
      <c r="C480" s="2">
        <v>54</v>
      </c>
      <c r="F480" s="5"/>
    </row>
    <row r="481" spans="1:6" x14ac:dyDescent="0.2">
      <c r="A481" s="1" t="s">
        <v>522</v>
      </c>
      <c r="B481" s="2">
        <v>73</v>
      </c>
      <c r="C481" s="2">
        <v>54</v>
      </c>
      <c r="F481" s="5"/>
    </row>
    <row r="482" spans="1:6" x14ac:dyDescent="0.2">
      <c r="A482" s="1" t="s">
        <v>523</v>
      </c>
      <c r="B482" s="2">
        <v>55</v>
      </c>
      <c r="C482" s="2">
        <v>54</v>
      </c>
      <c r="F482" s="5"/>
    </row>
    <row r="483" spans="1:6" x14ac:dyDescent="0.2">
      <c r="A483" s="1" t="s">
        <v>524</v>
      </c>
      <c r="B483" s="2">
        <v>73</v>
      </c>
      <c r="C483" s="2">
        <v>54</v>
      </c>
      <c r="F483" s="5"/>
    </row>
    <row r="484" spans="1:6" x14ac:dyDescent="0.2">
      <c r="A484" s="1" t="s">
        <v>525</v>
      </c>
      <c r="B484" s="2">
        <v>178</v>
      </c>
      <c r="C484" s="2">
        <v>54</v>
      </c>
      <c r="F484" s="5"/>
    </row>
    <row r="485" spans="1:6" x14ac:dyDescent="0.2">
      <c r="A485" s="1" t="s">
        <v>526</v>
      </c>
      <c r="B485" s="2">
        <v>54</v>
      </c>
      <c r="C485" s="2">
        <v>54</v>
      </c>
      <c r="F485" s="5"/>
    </row>
    <row r="486" spans="1:6" x14ac:dyDescent="0.2">
      <c r="A486" s="1" t="s">
        <v>527</v>
      </c>
      <c r="B486" s="2">
        <v>65</v>
      </c>
      <c r="C486" s="2">
        <v>54</v>
      </c>
      <c r="F486" s="5"/>
    </row>
    <row r="487" spans="1:6" x14ac:dyDescent="0.2">
      <c r="A487" s="1" t="s">
        <v>528</v>
      </c>
      <c r="B487" s="2">
        <v>54</v>
      </c>
      <c r="C487" s="2">
        <v>54</v>
      </c>
      <c r="F487" s="5"/>
    </row>
    <row r="488" spans="1:6" x14ac:dyDescent="0.2">
      <c r="A488" s="1" t="s">
        <v>529</v>
      </c>
      <c r="B488" s="2">
        <v>56</v>
      </c>
      <c r="C488" s="2">
        <v>53</v>
      </c>
      <c r="F488" s="5"/>
    </row>
    <row r="489" spans="1:6" x14ac:dyDescent="0.2">
      <c r="A489" s="1" t="s">
        <v>530</v>
      </c>
      <c r="B489" s="2">
        <v>53</v>
      </c>
      <c r="C489" s="2">
        <v>53</v>
      </c>
      <c r="F489" s="5"/>
    </row>
    <row r="490" spans="1:6" x14ac:dyDescent="0.2">
      <c r="A490" s="1" t="s">
        <v>531</v>
      </c>
      <c r="B490" s="2">
        <v>53</v>
      </c>
      <c r="C490" s="2">
        <v>53</v>
      </c>
      <c r="F490" s="5"/>
    </row>
    <row r="491" spans="1:6" x14ac:dyDescent="0.2">
      <c r="A491" s="1" t="s">
        <v>532</v>
      </c>
      <c r="B491" s="2">
        <v>54</v>
      </c>
      <c r="C491" s="2">
        <v>53</v>
      </c>
      <c r="F491" s="5"/>
    </row>
    <row r="492" spans="1:6" x14ac:dyDescent="0.2">
      <c r="A492" s="1" t="s">
        <v>533</v>
      </c>
      <c r="B492" s="2">
        <v>129</v>
      </c>
      <c r="C492" s="2">
        <v>53</v>
      </c>
      <c r="F492" s="5"/>
    </row>
    <row r="493" spans="1:6" x14ac:dyDescent="0.2">
      <c r="A493" s="1" t="s">
        <v>534</v>
      </c>
      <c r="B493" s="2">
        <v>56</v>
      </c>
      <c r="C493" s="2">
        <v>53</v>
      </c>
      <c r="F493" s="5"/>
    </row>
    <row r="494" spans="1:6" x14ac:dyDescent="0.2">
      <c r="A494" s="1" t="s">
        <v>535</v>
      </c>
      <c r="B494" s="2">
        <v>53</v>
      </c>
      <c r="C494" s="2">
        <v>53</v>
      </c>
      <c r="F494" s="5"/>
    </row>
    <row r="495" spans="1:6" x14ac:dyDescent="0.2">
      <c r="A495" s="1" t="s">
        <v>536</v>
      </c>
      <c r="B495" s="2">
        <v>53</v>
      </c>
      <c r="C495" s="2">
        <v>53</v>
      </c>
      <c r="F495" s="5"/>
    </row>
    <row r="496" spans="1:6" x14ac:dyDescent="0.2">
      <c r="A496" s="1" t="s">
        <v>537</v>
      </c>
      <c r="B496" s="2">
        <v>54</v>
      </c>
      <c r="C496" s="2">
        <v>53</v>
      </c>
      <c r="F496" s="5"/>
    </row>
    <row r="497" spans="1:6" x14ac:dyDescent="0.2">
      <c r="A497" s="1" t="s">
        <v>538</v>
      </c>
      <c r="B497" s="2">
        <v>57</v>
      </c>
      <c r="C497" s="2">
        <v>53</v>
      </c>
      <c r="F497" s="5"/>
    </row>
    <row r="498" spans="1:6" x14ac:dyDescent="0.2">
      <c r="A498" s="1" t="s">
        <v>539</v>
      </c>
      <c r="B498" s="2">
        <v>54</v>
      </c>
      <c r="C498" s="2">
        <v>53</v>
      </c>
      <c r="F498" s="5"/>
    </row>
    <row r="499" spans="1:6" x14ac:dyDescent="0.2">
      <c r="A499" s="1" t="s">
        <v>540</v>
      </c>
      <c r="B499" s="2">
        <v>54</v>
      </c>
      <c r="C499" s="2">
        <v>53</v>
      </c>
      <c r="F499" s="5"/>
    </row>
    <row r="500" spans="1:6" x14ac:dyDescent="0.2">
      <c r="A500" s="1" t="s">
        <v>541</v>
      </c>
      <c r="B500" s="2">
        <v>54</v>
      </c>
      <c r="C500" s="2">
        <v>53</v>
      </c>
      <c r="F500" s="5"/>
    </row>
    <row r="501" spans="1:6" x14ac:dyDescent="0.2">
      <c r="A501" s="1" t="s">
        <v>542</v>
      </c>
      <c r="B501" s="2">
        <v>57</v>
      </c>
      <c r="C501" s="2">
        <v>52</v>
      </c>
      <c r="F501" s="5"/>
    </row>
    <row r="502" spans="1:6" x14ac:dyDescent="0.2">
      <c r="A502" s="1" t="s">
        <v>543</v>
      </c>
      <c r="B502" s="2">
        <v>54</v>
      </c>
      <c r="C502" s="2">
        <v>52</v>
      </c>
      <c r="F502" s="5"/>
    </row>
    <row r="503" spans="1:6" x14ac:dyDescent="0.2">
      <c r="A503" s="1" t="s">
        <v>544</v>
      </c>
      <c r="B503" s="2">
        <v>71</v>
      </c>
      <c r="C503" s="2">
        <v>52</v>
      </c>
      <c r="F503" s="5"/>
    </row>
    <row r="504" spans="1:6" x14ac:dyDescent="0.2">
      <c r="A504" s="1" t="s">
        <v>545</v>
      </c>
      <c r="B504" s="2">
        <v>58</v>
      </c>
      <c r="C504" s="2">
        <v>52</v>
      </c>
      <c r="F504" s="5"/>
    </row>
    <row r="505" spans="1:6" x14ac:dyDescent="0.2">
      <c r="A505" s="1" t="s">
        <v>546</v>
      </c>
      <c r="B505" s="2">
        <v>53</v>
      </c>
      <c r="C505" s="2">
        <v>52</v>
      </c>
      <c r="F505" s="5"/>
    </row>
    <row r="506" spans="1:6" x14ac:dyDescent="0.2">
      <c r="A506" s="1" t="s">
        <v>547</v>
      </c>
      <c r="B506" s="2">
        <v>63</v>
      </c>
      <c r="C506" s="2">
        <v>52</v>
      </c>
      <c r="F506" s="5"/>
    </row>
    <row r="507" spans="1:6" x14ac:dyDescent="0.2">
      <c r="A507" s="19">
        <v>42258</v>
      </c>
      <c r="B507" s="2">
        <v>88</v>
      </c>
      <c r="C507" s="2">
        <v>52</v>
      </c>
      <c r="F507" s="5"/>
    </row>
    <row r="508" spans="1:6" x14ac:dyDescent="0.2">
      <c r="A508" s="1" t="s">
        <v>548</v>
      </c>
      <c r="B508" s="2">
        <v>64</v>
      </c>
      <c r="C508" s="2">
        <v>52</v>
      </c>
      <c r="F508" s="5"/>
    </row>
    <row r="509" spans="1:6" x14ac:dyDescent="0.2">
      <c r="A509" s="1" t="s">
        <v>549</v>
      </c>
      <c r="B509" s="2">
        <v>64</v>
      </c>
      <c r="C509" s="2">
        <v>52</v>
      </c>
      <c r="F509" s="5"/>
    </row>
    <row r="510" spans="1:6" x14ac:dyDescent="0.2">
      <c r="A510" s="1" t="s">
        <v>550</v>
      </c>
      <c r="B510" s="2">
        <v>52</v>
      </c>
      <c r="C510" s="2">
        <v>52</v>
      </c>
      <c r="F510" s="5"/>
    </row>
    <row r="511" spans="1:6" x14ac:dyDescent="0.2">
      <c r="A511" s="1" t="s">
        <v>551</v>
      </c>
      <c r="B511" s="2">
        <v>52</v>
      </c>
      <c r="C511" s="2">
        <v>52</v>
      </c>
      <c r="F511" s="5"/>
    </row>
    <row r="512" spans="1:6" x14ac:dyDescent="0.2">
      <c r="A512" s="1" t="s">
        <v>552</v>
      </c>
      <c r="B512" s="2">
        <v>73</v>
      </c>
      <c r="C512" s="2">
        <v>51</v>
      </c>
      <c r="F512" s="5"/>
    </row>
    <row r="513" spans="1:6" x14ac:dyDescent="0.2">
      <c r="A513" s="1" t="s">
        <v>553</v>
      </c>
      <c r="B513" s="2">
        <v>51</v>
      </c>
      <c r="C513" s="2">
        <v>51</v>
      </c>
      <c r="F513" s="5"/>
    </row>
    <row r="514" spans="1:6" x14ac:dyDescent="0.2">
      <c r="A514" s="1" t="s">
        <v>554</v>
      </c>
      <c r="B514" s="2">
        <v>51</v>
      </c>
      <c r="C514" s="2">
        <v>51</v>
      </c>
      <c r="F514" s="5"/>
    </row>
    <row r="515" spans="1:6" x14ac:dyDescent="0.2">
      <c r="A515" s="1" t="s">
        <v>555</v>
      </c>
      <c r="B515" s="2">
        <v>69</v>
      </c>
      <c r="C515" s="2">
        <v>51</v>
      </c>
      <c r="F515" s="5"/>
    </row>
    <row r="516" spans="1:6" x14ac:dyDescent="0.2">
      <c r="A516" s="1" t="s">
        <v>556</v>
      </c>
      <c r="B516" s="2">
        <v>93</v>
      </c>
      <c r="C516" s="2">
        <v>51</v>
      </c>
      <c r="F516" s="5"/>
    </row>
    <row r="517" spans="1:6" x14ac:dyDescent="0.2">
      <c r="A517" s="1" t="s">
        <v>557</v>
      </c>
      <c r="B517" s="2">
        <v>78</v>
      </c>
      <c r="C517" s="2">
        <v>51</v>
      </c>
      <c r="F517" s="5"/>
    </row>
    <row r="518" spans="1:6" x14ac:dyDescent="0.2">
      <c r="A518" s="1" t="s">
        <v>558</v>
      </c>
      <c r="B518" s="2">
        <v>98</v>
      </c>
      <c r="C518" s="2">
        <v>51</v>
      </c>
      <c r="F518" s="5"/>
    </row>
    <row r="519" spans="1:6" x14ac:dyDescent="0.2">
      <c r="A519" s="1" t="s">
        <v>559</v>
      </c>
      <c r="B519" s="2">
        <v>52</v>
      </c>
      <c r="C519" s="2">
        <v>51</v>
      </c>
      <c r="F519" s="5"/>
    </row>
    <row r="520" spans="1:6" x14ac:dyDescent="0.2">
      <c r="A520" s="1" t="s">
        <v>560</v>
      </c>
      <c r="B520" s="2">
        <v>52</v>
      </c>
      <c r="C520" s="2">
        <v>51</v>
      </c>
      <c r="F520" s="5"/>
    </row>
    <row r="521" spans="1:6" x14ac:dyDescent="0.2">
      <c r="A521" s="1" t="s">
        <v>561</v>
      </c>
      <c r="B521" s="2">
        <v>55</v>
      </c>
      <c r="C521" s="2">
        <v>51</v>
      </c>
      <c r="F521" s="5"/>
    </row>
    <row r="522" spans="1:6" x14ac:dyDescent="0.2">
      <c r="A522" s="1" t="s">
        <v>562</v>
      </c>
      <c r="B522" s="2">
        <v>52</v>
      </c>
      <c r="C522" s="2">
        <v>51</v>
      </c>
      <c r="F522" s="5"/>
    </row>
    <row r="523" spans="1:6" x14ac:dyDescent="0.2">
      <c r="A523" s="1" t="s">
        <v>563</v>
      </c>
      <c r="B523" s="2">
        <v>51</v>
      </c>
      <c r="C523" s="2">
        <v>51</v>
      </c>
      <c r="F523" s="5"/>
    </row>
    <row r="524" spans="1:6" x14ac:dyDescent="0.2">
      <c r="A524" s="1" t="s">
        <v>564</v>
      </c>
      <c r="B524" s="2">
        <v>60</v>
      </c>
      <c r="C524" s="2">
        <v>51</v>
      </c>
      <c r="F524" s="5"/>
    </row>
    <row r="525" spans="1:6" x14ac:dyDescent="0.2">
      <c r="A525" s="1" t="s">
        <v>565</v>
      </c>
      <c r="B525" s="2">
        <v>99</v>
      </c>
      <c r="C525" s="2">
        <v>51</v>
      </c>
      <c r="F525" s="5"/>
    </row>
    <row r="526" spans="1:6" x14ac:dyDescent="0.2">
      <c r="A526" s="1" t="s">
        <v>566</v>
      </c>
      <c r="B526" s="2">
        <v>51</v>
      </c>
      <c r="C526" s="2">
        <v>51</v>
      </c>
      <c r="F526" s="5"/>
    </row>
    <row r="527" spans="1:6" x14ac:dyDescent="0.2">
      <c r="A527" s="1" t="s">
        <v>567</v>
      </c>
      <c r="B527" s="2">
        <v>185</v>
      </c>
      <c r="C527" s="2">
        <v>51</v>
      </c>
      <c r="F527" s="5"/>
    </row>
    <row r="528" spans="1:6" x14ac:dyDescent="0.2">
      <c r="A528" s="1" t="s">
        <v>568</v>
      </c>
      <c r="B528" s="2">
        <v>50</v>
      </c>
      <c r="C528" s="2">
        <v>50</v>
      </c>
      <c r="F528" s="5"/>
    </row>
    <row r="529" spans="1:6" x14ac:dyDescent="0.2">
      <c r="A529" s="1" t="s">
        <v>569</v>
      </c>
      <c r="B529" s="2">
        <v>53</v>
      </c>
      <c r="C529" s="2">
        <v>50</v>
      </c>
      <c r="F529" s="5"/>
    </row>
    <row r="530" spans="1:6" x14ac:dyDescent="0.2">
      <c r="A530" s="1" t="s">
        <v>570</v>
      </c>
      <c r="B530" s="2">
        <v>131</v>
      </c>
      <c r="C530" s="2">
        <v>50</v>
      </c>
      <c r="F530" s="5"/>
    </row>
    <row r="531" spans="1:6" x14ac:dyDescent="0.2">
      <c r="A531" s="1" t="s">
        <v>571</v>
      </c>
      <c r="B531" s="2">
        <v>62</v>
      </c>
      <c r="C531" s="2">
        <v>50</v>
      </c>
      <c r="F531" s="5"/>
    </row>
    <row r="532" spans="1:6" x14ac:dyDescent="0.2">
      <c r="A532" s="18" t="s">
        <v>572</v>
      </c>
      <c r="B532" s="2">
        <v>52</v>
      </c>
      <c r="C532" s="2">
        <v>50</v>
      </c>
      <c r="F532" s="5"/>
    </row>
    <row r="533" spans="1:6" x14ac:dyDescent="0.2">
      <c r="A533" s="1" t="s">
        <v>573</v>
      </c>
      <c r="B533" s="2">
        <v>501</v>
      </c>
      <c r="C533" s="2">
        <v>50</v>
      </c>
      <c r="F533" s="5"/>
    </row>
    <row r="534" spans="1:6" x14ac:dyDescent="0.2">
      <c r="A534" s="1" t="s">
        <v>574</v>
      </c>
      <c r="B534" s="2">
        <v>50</v>
      </c>
      <c r="C534" s="2">
        <v>50</v>
      </c>
      <c r="F534" s="5"/>
    </row>
    <row r="535" spans="1:6" x14ac:dyDescent="0.2">
      <c r="A535" s="1" t="s">
        <v>575</v>
      </c>
      <c r="B535" s="2">
        <v>50</v>
      </c>
      <c r="C535" s="2">
        <v>50</v>
      </c>
      <c r="F535" s="5"/>
    </row>
    <row r="536" spans="1:6" x14ac:dyDescent="0.2">
      <c r="A536" s="1" t="s">
        <v>576</v>
      </c>
      <c r="B536" s="2">
        <v>85</v>
      </c>
      <c r="C536" s="2">
        <v>50</v>
      </c>
      <c r="F536" s="5"/>
    </row>
    <row r="537" spans="1:6" x14ac:dyDescent="0.2">
      <c r="A537" s="1" t="s">
        <v>577</v>
      </c>
      <c r="B537" s="2">
        <v>50</v>
      </c>
      <c r="C537" s="2">
        <v>50</v>
      </c>
      <c r="F537" s="5"/>
    </row>
    <row r="538" spans="1:6" x14ac:dyDescent="0.2">
      <c r="A538" s="1" t="s">
        <v>578</v>
      </c>
      <c r="B538" s="2">
        <v>51</v>
      </c>
      <c r="C538" s="2">
        <v>50</v>
      </c>
      <c r="F538" s="5"/>
    </row>
    <row r="539" spans="1:6" x14ac:dyDescent="0.2">
      <c r="A539" s="1" t="s">
        <v>579</v>
      </c>
      <c r="B539" s="2">
        <v>75</v>
      </c>
      <c r="C539" s="2">
        <v>50</v>
      </c>
      <c r="F539" s="5"/>
    </row>
    <row r="540" spans="1:6" x14ac:dyDescent="0.2">
      <c r="A540" s="1" t="s">
        <v>580</v>
      </c>
      <c r="B540" s="2">
        <v>118</v>
      </c>
      <c r="C540" s="2">
        <v>49</v>
      </c>
      <c r="F540" s="5"/>
    </row>
    <row r="541" spans="1:6" x14ac:dyDescent="0.2">
      <c r="A541" s="1" t="s">
        <v>581</v>
      </c>
      <c r="B541" s="2">
        <v>79</v>
      </c>
      <c r="C541" s="2">
        <v>49</v>
      </c>
      <c r="F541" s="5"/>
    </row>
    <row r="542" spans="1:6" x14ac:dyDescent="0.2">
      <c r="A542" s="1" t="s">
        <v>582</v>
      </c>
      <c r="B542" s="2">
        <v>52</v>
      </c>
      <c r="C542" s="2">
        <v>49</v>
      </c>
      <c r="F542" s="5"/>
    </row>
    <row r="543" spans="1:6" x14ac:dyDescent="0.2">
      <c r="A543" s="1" t="s">
        <v>583</v>
      </c>
      <c r="B543" s="2">
        <v>49</v>
      </c>
      <c r="C543" s="2">
        <v>49</v>
      </c>
      <c r="F543" s="5"/>
    </row>
    <row r="544" spans="1:6" x14ac:dyDescent="0.2">
      <c r="A544" s="1" t="s">
        <v>584</v>
      </c>
      <c r="B544" s="2">
        <v>57</v>
      </c>
      <c r="C544" s="2">
        <v>49</v>
      </c>
      <c r="F544" s="5"/>
    </row>
    <row r="545" spans="1:6" x14ac:dyDescent="0.2">
      <c r="A545" s="1" t="s">
        <v>585</v>
      </c>
      <c r="B545" s="2">
        <v>61</v>
      </c>
      <c r="C545" s="2">
        <v>49</v>
      </c>
      <c r="F545" s="5"/>
    </row>
    <row r="546" spans="1:6" x14ac:dyDescent="0.2">
      <c r="A546" s="1" t="s">
        <v>586</v>
      </c>
      <c r="B546" s="2">
        <v>50</v>
      </c>
      <c r="C546" s="2">
        <v>49</v>
      </c>
      <c r="F546" s="5"/>
    </row>
    <row r="547" spans="1:6" x14ac:dyDescent="0.2">
      <c r="A547" s="1" t="s">
        <v>587</v>
      </c>
      <c r="B547" s="2">
        <v>49</v>
      </c>
      <c r="C547" s="2">
        <v>49</v>
      </c>
      <c r="F547" s="5"/>
    </row>
    <row r="548" spans="1:6" x14ac:dyDescent="0.2">
      <c r="A548" s="1" t="s">
        <v>588</v>
      </c>
      <c r="B548" s="2">
        <v>78</v>
      </c>
      <c r="C548" s="2">
        <v>49</v>
      </c>
      <c r="F548" s="5"/>
    </row>
    <row r="549" spans="1:6" x14ac:dyDescent="0.2">
      <c r="A549" s="1" t="s">
        <v>589</v>
      </c>
      <c r="B549" s="2">
        <v>49</v>
      </c>
      <c r="C549" s="2">
        <v>49</v>
      </c>
      <c r="F549" s="5"/>
    </row>
    <row r="550" spans="1:6" x14ac:dyDescent="0.2">
      <c r="A550" s="1" t="s">
        <v>590</v>
      </c>
      <c r="B550" s="2">
        <v>92</v>
      </c>
      <c r="C550" s="2">
        <v>48</v>
      </c>
      <c r="F550" s="5"/>
    </row>
    <row r="551" spans="1:6" x14ac:dyDescent="0.2">
      <c r="A551" s="1" t="s">
        <v>591</v>
      </c>
      <c r="B551" s="2">
        <v>48</v>
      </c>
      <c r="C551" s="2">
        <v>48</v>
      </c>
      <c r="F551" s="5"/>
    </row>
    <row r="552" spans="1:6" x14ac:dyDescent="0.2">
      <c r="A552" s="1" t="s">
        <v>592</v>
      </c>
      <c r="B552" s="2">
        <v>155</v>
      </c>
      <c r="C552" s="2">
        <v>48</v>
      </c>
      <c r="F552" s="5"/>
    </row>
    <row r="553" spans="1:6" x14ac:dyDescent="0.2">
      <c r="A553" s="1" t="s">
        <v>593</v>
      </c>
      <c r="B553" s="2">
        <v>48</v>
      </c>
      <c r="C553" s="2">
        <v>48</v>
      </c>
      <c r="F553" s="5"/>
    </row>
    <row r="554" spans="1:6" x14ac:dyDescent="0.2">
      <c r="A554" s="1" t="s">
        <v>594</v>
      </c>
      <c r="B554" s="2">
        <v>121</v>
      </c>
      <c r="C554" s="2">
        <v>48</v>
      </c>
      <c r="F554" s="5"/>
    </row>
    <row r="555" spans="1:6" x14ac:dyDescent="0.2">
      <c r="A555" s="1" t="s">
        <v>595</v>
      </c>
      <c r="B555" s="2">
        <v>51</v>
      </c>
      <c r="C555" s="2">
        <v>48</v>
      </c>
      <c r="F555" s="5"/>
    </row>
    <row r="556" spans="1:6" x14ac:dyDescent="0.2">
      <c r="A556" s="18" t="s">
        <v>596</v>
      </c>
      <c r="B556" s="2">
        <v>48</v>
      </c>
      <c r="C556" s="2">
        <v>48</v>
      </c>
      <c r="F556" s="5"/>
    </row>
    <row r="557" spans="1:6" x14ac:dyDescent="0.2">
      <c r="A557" s="1" t="s">
        <v>597</v>
      </c>
      <c r="B557" s="2">
        <v>50</v>
      </c>
      <c r="C557" s="2">
        <v>48</v>
      </c>
      <c r="F557" s="5"/>
    </row>
    <row r="558" spans="1:6" x14ac:dyDescent="0.2">
      <c r="A558" s="1" t="s">
        <v>598</v>
      </c>
      <c r="B558" s="2">
        <v>48</v>
      </c>
      <c r="C558" s="2">
        <v>48</v>
      </c>
      <c r="F558" s="5"/>
    </row>
    <row r="559" spans="1:6" x14ac:dyDescent="0.2">
      <c r="A559" s="1" t="s">
        <v>599</v>
      </c>
      <c r="B559" s="2">
        <v>88</v>
      </c>
      <c r="C559" s="2">
        <v>48</v>
      </c>
      <c r="F559" s="5"/>
    </row>
    <row r="560" spans="1:6" x14ac:dyDescent="0.2">
      <c r="A560" s="1" t="s">
        <v>600</v>
      </c>
      <c r="B560" s="2">
        <v>52</v>
      </c>
      <c r="C560" s="2">
        <v>48</v>
      </c>
      <c r="F560" s="5"/>
    </row>
    <row r="561" spans="1:6" x14ac:dyDescent="0.2">
      <c r="A561" s="1" t="s">
        <v>601</v>
      </c>
      <c r="B561" s="2">
        <v>48</v>
      </c>
      <c r="C561" s="2">
        <v>48</v>
      </c>
      <c r="F561" s="5"/>
    </row>
    <row r="562" spans="1:6" x14ac:dyDescent="0.2">
      <c r="A562" s="1" t="s">
        <v>602</v>
      </c>
      <c r="B562" s="2">
        <v>48</v>
      </c>
      <c r="C562" s="2">
        <v>48</v>
      </c>
      <c r="F562" s="5"/>
    </row>
    <row r="563" spans="1:6" x14ac:dyDescent="0.2">
      <c r="A563" s="1" t="s">
        <v>603</v>
      </c>
      <c r="B563" s="2">
        <v>62</v>
      </c>
      <c r="C563" s="2">
        <v>48</v>
      </c>
      <c r="F563" s="5"/>
    </row>
    <row r="564" spans="1:6" x14ac:dyDescent="0.2">
      <c r="A564" s="1" t="s">
        <v>604</v>
      </c>
      <c r="B564" s="2">
        <v>56</v>
      </c>
      <c r="C564" s="2">
        <v>48</v>
      </c>
      <c r="F564" s="5"/>
    </row>
    <row r="565" spans="1:6" x14ac:dyDescent="0.2">
      <c r="A565" s="1" t="s">
        <v>605</v>
      </c>
      <c r="B565" s="2">
        <v>47</v>
      </c>
      <c r="C565" s="2">
        <v>47</v>
      </c>
      <c r="F565" s="5"/>
    </row>
    <row r="566" spans="1:6" x14ac:dyDescent="0.2">
      <c r="A566" s="1" t="s">
        <v>606</v>
      </c>
      <c r="B566" s="2">
        <v>68</v>
      </c>
      <c r="C566" s="2">
        <v>47</v>
      </c>
      <c r="F566" s="5"/>
    </row>
    <row r="567" spans="1:6" x14ac:dyDescent="0.2">
      <c r="A567" s="1" t="s">
        <v>607</v>
      </c>
      <c r="B567" s="2">
        <v>47</v>
      </c>
      <c r="C567" s="2">
        <v>47</v>
      </c>
      <c r="F567" s="5"/>
    </row>
    <row r="568" spans="1:6" x14ac:dyDescent="0.2">
      <c r="A568" s="1" t="s">
        <v>608</v>
      </c>
      <c r="B568" s="2">
        <v>48</v>
      </c>
      <c r="C568" s="2">
        <v>47</v>
      </c>
      <c r="F568" s="5"/>
    </row>
    <row r="569" spans="1:6" x14ac:dyDescent="0.2">
      <c r="A569" s="1" t="s">
        <v>609</v>
      </c>
      <c r="B569" s="2">
        <v>47</v>
      </c>
      <c r="C569" s="2">
        <v>47</v>
      </c>
      <c r="F569" s="5"/>
    </row>
    <row r="570" spans="1:6" x14ac:dyDescent="0.2">
      <c r="A570" s="1" t="s">
        <v>610</v>
      </c>
      <c r="B570" s="2">
        <v>47</v>
      </c>
      <c r="C570" s="2">
        <v>47</v>
      </c>
      <c r="F570" s="5"/>
    </row>
    <row r="571" spans="1:6" x14ac:dyDescent="0.2">
      <c r="A571" s="1" t="s">
        <v>611</v>
      </c>
      <c r="B571" s="2">
        <v>115</v>
      </c>
      <c r="C571" s="2">
        <v>47</v>
      </c>
      <c r="F571" s="5"/>
    </row>
    <row r="572" spans="1:6" x14ac:dyDescent="0.2">
      <c r="A572" s="1" t="s">
        <v>612</v>
      </c>
      <c r="B572" s="2">
        <v>47</v>
      </c>
      <c r="C572" s="2">
        <v>47</v>
      </c>
      <c r="F572" s="5"/>
    </row>
    <row r="573" spans="1:6" x14ac:dyDescent="0.2">
      <c r="A573" s="1" t="s">
        <v>613</v>
      </c>
      <c r="B573" s="2">
        <v>56</v>
      </c>
      <c r="C573" s="2">
        <v>47</v>
      </c>
      <c r="F573" s="5"/>
    </row>
    <row r="574" spans="1:6" x14ac:dyDescent="0.2">
      <c r="A574" s="1" t="s">
        <v>614</v>
      </c>
      <c r="B574" s="2">
        <v>48</v>
      </c>
      <c r="C574" s="2">
        <v>47</v>
      </c>
      <c r="F574" s="5"/>
    </row>
    <row r="575" spans="1:6" x14ac:dyDescent="0.2">
      <c r="A575" s="1" t="s">
        <v>615</v>
      </c>
      <c r="B575" s="2">
        <v>47</v>
      </c>
      <c r="C575" s="2">
        <v>47</v>
      </c>
      <c r="F575" s="5"/>
    </row>
    <row r="576" spans="1:6" x14ac:dyDescent="0.2">
      <c r="A576" s="1" t="s">
        <v>616</v>
      </c>
      <c r="B576" s="2">
        <v>57</v>
      </c>
      <c r="C576" s="2">
        <v>47</v>
      </c>
      <c r="F576" s="5"/>
    </row>
    <row r="577" spans="1:6" x14ac:dyDescent="0.2">
      <c r="A577" s="1" t="s">
        <v>617</v>
      </c>
      <c r="B577" s="2">
        <v>115</v>
      </c>
      <c r="C577" s="2">
        <v>47</v>
      </c>
      <c r="F577" s="5"/>
    </row>
    <row r="578" spans="1:6" x14ac:dyDescent="0.2">
      <c r="A578" s="1" t="s">
        <v>618</v>
      </c>
      <c r="B578" s="2">
        <v>47</v>
      </c>
      <c r="C578" s="2">
        <v>47</v>
      </c>
      <c r="F578" s="5"/>
    </row>
    <row r="579" spans="1:6" x14ac:dyDescent="0.2">
      <c r="A579" s="1" t="s">
        <v>619</v>
      </c>
      <c r="B579" s="2">
        <v>47</v>
      </c>
      <c r="C579" s="2">
        <v>47</v>
      </c>
      <c r="F579" s="5"/>
    </row>
    <row r="580" spans="1:6" x14ac:dyDescent="0.2">
      <c r="A580" s="1" t="s">
        <v>620</v>
      </c>
      <c r="B580" s="2">
        <v>96</v>
      </c>
      <c r="C580" s="2">
        <v>47</v>
      </c>
      <c r="F580" s="5"/>
    </row>
    <row r="581" spans="1:6" x14ac:dyDescent="0.2">
      <c r="A581" s="1" t="s">
        <v>621</v>
      </c>
      <c r="B581" s="2">
        <v>47</v>
      </c>
      <c r="C581" s="2">
        <v>47</v>
      </c>
      <c r="F581" s="5"/>
    </row>
    <row r="582" spans="1:6" x14ac:dyDescent="0.2">
      <c r="A582" s="1" t="s">
        <v>622</v>
      </c>
      <c r="B582" s="2">
        <v>48</v>
      </c>
      <c r="C582" s="2">
        <v>47</v>
      </c>
      <c r="F582" s="5"/>
    </row>
    <row r="583" spans="1:6" x14ac:dyDescent="0.2">
      <c r="A583" s="1" t="s">
        <v>623</v>
      </c>
      <c r="B583" s="2">
        <v>48</v>
      </c>
      <c r="C583" s="2">
        <v>47</v>
      </c>
      <c r="F583" s="5"/>
    </row>
    <row r="584" spans="1:6" x14ac:dyDescent="0.2">
      <c r="A584" s="1" t="s">
        <v>624</v>
      </c>
      <c r="B584" s="2">
        <v>47</v>
      </c>
      <c r="C584" s="2">
        <v>47</v>
      </c>
      <c r="F584" s="5"/>
    </row>
    <row r="585" spans="1:6" x14ac:dyDescent="0.2">
      <c r="A585" s="1" t="s">
        <v>625</v>
      </c>
      <c r="B585" s="2">
        <v>47</v>
      </c>
      <c r="C585" s="2">
        <v>47</v>
      </c>
      <c r="F585" s="5"/>
    </row>
    <row r="586" spans="1:6" x14ac:dyDescent="0.2">
      <c r="A586" s="1" t="s">
        <v>626</v>
      </c>
      <c r="B586" s="2">
        <v>189</v>
      </c>
      <c r="C586" s="2">
        <v>47</v>
      </c>
      <c r="F586" s="5"/>
    </row>
    <row r="587" spans="1:6" x14ac:dyDescent="0.2">
      <c r="A587" s="1" t="s">
        <v>627</v>
      </c>
      <c r="B587" s="2">
        <v>67</v>
      </c>
      <c r="C587" s="2">
        <v>47</v>
      </c>
      <c r="F587" s="5"/>
    </row>
    <row r="588" spans="1:6" x14ac:dyDescent="0.2">
      <c r="A588" s="1" t="s">
        <v>628</v>
      </c>
      <c r="B588" s="2">
        <v>124</v>
      </c>
      <c r="C588" s="2">
        <v>47</v>
      </c>
      <c r="F588" s="5"/>
    </row>
    <row r="589" spans="1:6" x14ac:dyDescent="0.2">
      <c r="A589" s="1" t="s">
        <v>629</v>
      </c>
      <c r="B589" s="2">
        <v>113</v>
      </c>
      <c r="C589" s="2">
        <v>46</v>
      </c>
      <c r="F589" s="5"/>
    </row>
    <row r="590" spans="1:6" x14ac:dyDescent="0.2">
      <c r="A590" s="1" t="s">
        <v>630</v>
      </c>
      <c r="B590" s="2">
        <v>46</v>
      </c>
      <c r="C590" s="2">
        <v>46</v>
      </c>
      <c r="F590" s="5"/>
    </row>
    <row r="591" spans="1:6" x14ac:dyDescent="0.2">
      <c r="A591" s="1" t="s">
        <v>631</v>
      </c>
      <c r="B591" s="2">
        <v>60</v>
      </c>
      <c r="C591" s="2">
        <v>46</v>
      </c>
      <c r="F591" s="5"/>
    </row>
    <row r="592" spans="1:6" x14ac:dyDescent="0.2">
      <c r="A592" s="1" t="s">
        <v>632</v>
      </c>
      <c r="B592" s="2">
        <v>47</v>
      </c>
      <c r="C592" s="2">
        <v>46</v>
      </c>
      <c r="F592" s="5"/>
    </row>
    <row r="593" spans="1:6" x14ac:dyDescent="0.2">
      <c r="A593" s="1" t="s">
        <v>633</v>
      </c>
      <c r="B593" s="2">
        <v>75</v>
      </c>
      <c r="C593" s="2">
        <v>46</v>
      </c>
      <c r="F593" s="5"/>
    </row>
    <row r="594" spans="1:6" x14ac:dyDescent="0.2">
      <c r="A594" s="1" t="s">
        <v>634</v>
      </c>
      <c r="B594" s="2">
        <v>47</v>
      </c>
      <c r="C594" s="2">
        <v>46</v>
      </c>
      <c r="F594" s="5"/>
    </row>
    <row r="595" spans="1:6" x14ac:dyDescent="0.2">
      <c r="A595" s="1" t="s">
        <v>635</v>
      </c>
      <c r="B595" s="2">
        <v>49</v>
      </c>
      <c r="C595" s="2">
        <v>46</v>
      </c>
      <c r="F595" s="5"/>
    </row>
    <row r="596" spans="1:6" x14ac:dyDescent="0.2">
      <c r="A596" s="1" t="s">
        <v>636</v>
      </c>
      <c r="B596" s="2">
        <v>49</v>
      </c>
      <c r="C596" s="2">
        <v>46</v>
      </c>
      <c r="F596" s="5"/>
    </row>
    <row r="597" spans="1:6" x14ac:dyDescent="0.2">
      <c r="A597" s="1" t="s">
        <v>637</v>
      </c>
      <c r="B597" s="2">
        <v>46</v>
      </c>
      <c r="C597" s="2">
        <v>46</v>
      </c>
      <c r="F597" s="5"/>
    </row>
    <row r="598" spans="1:6" x14ac:dyDescent="0.2">
      <c r="A598" s="1" t="s">
        <v>638</v>
      </c>
      <c r="B598" s="2">
        <v>69</v>
      </c>
      <c r="C598" s="2">
        <v>46</v>
      </c>
      <c r="F598" s="5"/>
    </row>
    <row r="599" spans="1:6" x14ac:dyDescent="0.2">
      <c r="A599" s="1" t="s">
        <v>639</v>
      </c>
      <c r="B599" s="2">
        <v>53</v>
      </c>
      <c r="C599" s="2">
        <v>46</v>
      </c>
      <c r="F599" s="5"/>
    </row>
    <row r="600" spans="1:6" x14ac:dyDescent="0.2">
      <c r="A600" s="1" t="s">
        <v>640</v>
      </c>
      <c r="B600" s="2">
        <v>47</v>
      </c>
      <c r="C600" s="2">
        <v>46</v>
      </c>
      <c r="F600" s="5"/>
    </row>
    <row r="601" spans="1:6" x14ac:dyDescent="0.2">
      <c r="A601" s="1" t="s">
        <v>641</v>
      </c>
      <c r="B601" s="2">
        <v>46</v>
      </c>
      <c r="C601" s="2">
        <v>46</v>
      </c>
      <c r="F601" s="5"/>
    </row>
    <row r="602" spans="1:6" x14ac:dyDescent="0.2">
      <c r="A602" s="1" t="s">
        <v>642</v>
      </c>
      <c r="B602" s="2">
        <v>46</v>
      </c>
      <c r="C602" s="2">
        <v>45</v>
      </c>
      <c r="F602" s="5"/>
    </row>
    <row r="603" spans="1:6" x14ac:dyDescent="0.2">
      <c r="A603" s="1" t="s">
        <v>643</v>
      </c>
      <c r="B603" s="2">
        <v>53</v>
      </c>
      <c r="C603" s="2">
        <v>45</v>
      </c>
      <c r="F603" s="5"/>
    </row>
    <row r="604" spans="1:6" x14ac:dyDescent="0.2">
      <c r="A604" s="1" t="s">
        <v>644</v>
      </c>
      <c r="B604" s="2">
        <v>45</v>
      </c>
      <c r="C604" s="2">
        <v>45</v>
      </c>
      <c r="F604" s="5"/>
    </row>
    <row r="605" spans="1:6" x14ac:dyDescent="0.2">
      <c r="A605" s="1" t="s">
        <v>645</v>
      </c>
      <c r="B605" s="2">
        <v>45</v>
      </c>
      <c r="C605" s="2">
        <v>45</v>
      </c>
      <c r="F605" s="5"/>
    </row>
    <row r="606" spans="1:6" x14ac:dyDescent="0.2">
      <c r="A606" s="1" t="s">
        <v>646</v>
      </c>
      <c r="B606" s="2">
        <v>45</v>
      </c>
      <c r="C606" s="2">
        <v>45</v>
      </c>
      <c r="F606" s="5"/>
    </row>
    <row r="607" spans="1:6" x14ac:dyDescent="0.2">
      <c r="A607" s="1" t="s">
        <v>647</v>
      </c>
      <c r="B607" s="2">
        <v>107</v>
      </c>
      <c r="C607" s="2">
        <v>45</v>
      </c>
      <c r="F607" s="5"/>
    </row>
    <row r="608" spans="1:6" x14ac:dyDescent="0.2">
      <c r="A608" s="1" t="s">
        <v>648</v>
      </c>
      <c r="B608" s="2">
        <v>58</v>
      </c>
      <c r="C608" s="2">
        <v>45</v>
      </c>
      <c r="F608" s="5"/>
    </row>
    <row r="609" spans="1:6" x14ac:dyDescent="0.2">
      <c r="A609" s="1" t="s">
        <v>649</v>
      </c>
      <c r="B609" s="2">
        <v>45</v>
      </c>
      <c r="C609" s="2">
        <v>45</v>
      </c>
      <c r="F609" s="5"/>
    </row>
    <row r="610" spans="1:6" x14ac:dyDescent="0.2">
      <c r="A610" s="1" t="s">
        <v>650</v>
      </c>
      <c r="B610" s="2">
        <v>45</v>
      </c>
      <c r="C610" s="2">
        <v>45</v>
      </c>
      <c r="F610" s="5"/>
    </row>
    <row r="611" spans="1:6" x14ac:dyDescent="0.2">
      <c r="A611" s="1" t="s">
        <v>651</v>
      </c>
      <c r="B611" s="2">
        <v>45</v>
      </c>
      <c r="C611" s="2">
        <v>45</v>
      </c>
      <c r="F611" s="5"/>
    </row>
    <row r="612" spans="1:6" x14ac:dyDescent="0.2">
      <c r="A612" s="1" t="s">
        <v>652</v>
      </c>
      <c r="B612" s="2">
        <v>45</v>
      </c>
      <c r="C612" s="2">
        <v>45</v>
      </c>
      <c r="F612" s="5"/>
    </row>
    <row r="613" spans="1:6" x14ac:dyDescent="0.2">
      <c r="A613" s="1" t="s">
        <v>653</v>
      </c>
      <c r="B613" s="2">
        <v>45</v>
      </c>
      <c r="C613" s="2">
        <v>45</v>
      </c>
      <c r="F613" s="5"/>
    </row>
    <row r="614" spans="1:6" x14ac:dyDescent="0.2">
      <c r="A614" s="1" t="s">
        <v>654</v>
      </c>
      <c r="B614" s="2">
        <v>45</v>
      </c>
      <c r="C614" s="2">
        <v>45</v>
      </c>
      <c r="F614" s="5"/>
    </row>
    <row r="615" spans="1:6" x14ac:dyDescent="0.2">
      <c r="A615" s="1" t="s">
        <v>655</v>
      </c>
      <c r="B615" s="2">
        <v>45</v>
      </c>
      <c r="C615" s="2">
        <v>45</v>
      </c>
      <c r="F615" s="5"/>
    </row>
    <row r="616" spans="1:6" x14ac:dyDescent="0.2">
      <c r="A616" s="1" t="s">
        <v>656</v>
      </c>
      <c r="B616" s="2">
        <v>45</v>
      </c>
      <c r="C616" s="2">
        <v>45</v>
      </c>
      <c r="F616" s="5"/>
    </row>
    <row r="617" spans="1:6" x14ac:dyDescent="0.2">
      <c r="A617" s="1" t="s">
        <v>657</v>
      </c>
      <c r="B617" s="2">
        <v>45</v>
      </c>
      <c r="C617" s="2">
        <v>45</v>
      </c>
      <c r="F617" s="5"/>
    </row>
    <row r="618" spans="1:6" x14ac:dyDescent="0.2">
      <c r="A618" s="1" t="s">
        <v>658</v>
      </c>
      <c r="B618" s="2">
        <v>48</v>
      </c>
      <c r="C618" s="2">
        <v>44</v>
      </c>
      <c r="F618" s="5"/>
    </row>
    <row r="619" spans="1:6" x14ac:dyDescent="0.2">
      <c r="A619" s="1" t="s">
        <v>659</v>
      </c>
      <c r="B619" s="2">
        <v>44</v>
      </c>
      <c r="C619" s="2">
        <v>44</v>
      </c>
      <c r="F619" s="5"/>
    </row>
    <row r="620" spans="1:6" x14ac:dyDescent="0.2">
      <c r="A620" s="1" t="s">
        <v>660</v>
      </c>
      <c r="B620" s="2">
        <v>84</v>
      </c>
      <c r="C620" s="2">
        <v>44</v>
      </c>
      <c r="F620" s="5"/>
    </row>
    <row r="621" spans="1:6" x14ac:dyDescent="0.2">
      <c r="A621" s="1" t="s">
        <v>661</v>
      </c>
      <c r="B621" s="2">
        <v>49</v>
      </c>
      <c r="C621" s="2">
        <v>44</v>
      </c>
      <c r="F621" s="5"/>
    </row>
    <row r="622" spans="1:6" x14ac:dyDescent="0.2">
      <c r="A622" s="1" t="s">
        <v>662</v>
      </c>
      <c r="B622" s="2">
        <v>46</v>
      </c>
      <c r="C622" s="2">
        <v>44</v>
      </c>
      <c r="F622" s="5"/>
    </row>
    <row r="623" spans="1:6" x14ac:dyDescent="0.2">
      <c r="A623" s="1" t="s">
        <v>663</v>
      </c>
      <c r="B623" s="2">
        <v>44</v>
      </c>
      <c r="C623" s="2">
        <v>44</v>
      </c>
      <c r="F623" s="5"/>
    </row>
    <row r="624" spans="1:6" x14ac:dyDescent="0.2">
      <c r="A624" s="1" t="s">
        <v>664</v>
      </c>
      <c r="B624" s="2">
        <v>63</v>
      </c>
      <c r="C624" s="2">
        <v>44</v>
      </c>
      <c r="F624" s="5"/>
    </row>
    <row r="625" spans="1:6" x14ac:dyDescent="0.2">
      <c r="A625" s="1" t="s">
        <v>665</v>
      </c>
      <c r="B625" s="2">
        <v>57</v>
      </c>
      <c r="C625" s="2">
        <v>44</v>
      </c>
      <c r="F625" s="5"/>
    </row>
    <row r="626" spans="1:6" x14ac:dyDescent="0.2">
      <c r="A626" s="1" t="s">
        <v>666</v>
      </c>
      <c r="B626" s="2">
        <v>45</v>
      </c>
      <c r="C626" s="2">
        <v>44</v>
      </c>
      <c r="F626" s="5"/>
    </row>
    <row r="627" spans="1:6" x14ac:dyDescent="0.2">
      <c r="A627" s="1" t="s">
        <v>667</v>
      </c>
      <c r="B627" s="2">
        <v>45</v>
      </c>
      <c r="C627" s="2">
        <v>44</v>
      </c>
      <c r="F627" s="5"/>
    </row>
    <row r="628" spans="1:6" x14ac:dyDescent="0.2">
      <c r="A628" s="1" t="s">
        <v>668</v>
      </c>
      <c r="B628" s="2">
        <v>48</v>
      </c>
      <c r="C628" s="2">
        <v>44</v>
      </c>
      <c r="F628" s="5"/>
    </row>
    <row r="629" spans="1:6" x14ac:dyDescent="0.2">
      <c r="A629" s="1" t="s">
        <v>669</v>
      </c>
      <c r="B629" s="2">
        <v>45</v>
      </c>
      <c r="C629" s="2">
        <v>44</v>
      </c>
      <c r="F629" s="5"/>
    </row>
    <row r="630" spans="1:6" x14ac:dyDescent="0.2">
      <c r="A630" s="1" t="s">
        <v>670</v>
      </c>
      <c r="B630" s="2">
        <v>45</v>
      </c>
      <c r="C630" s="2">
        <v>44</v>
      </c>
      <c r="F630" s="5"/>
    </row>
    <row r="631" spans="1:6" x14ac:dyDescent="0.2">
      <c r="A631" s="1" t="s">
        <v>671</v>
      </c>
      <c r="B631" s="2">
        <v>59</v>
      </c>
      <c r="C631" s="2">
        <v>44</v>
      </c>
      <c r="F631" s="5"/>
    </row>
    <row r="632" spans="1:6" x14ac:dyDescent="0.2">
      <c r="A632" s="1" t="s">
        <v>672</v>
      </c>
      <c r="B632" s="2">
        <v>44</v>
      </c>
      <c r="C632" s="2">
        <v>44</v>
      </c>
      <c r="F632" s="5"/>
    </row>
    <row r="633" spans="1:6" x14ac:dyDescent="0.2">
      <c r="A633" s="1" t="s">
        <v>673</v>
      </c>
      <c r="B633" s="2">
        <v>43</v>
      </c>
      <c r="C633" s="2">
        <v>43</v>
      </c>
      <c r="F633" s="5"/>
    </row>
    <row r="634" spans="1:6" x14ac:dyDescent="0.2">
      <c r="A634" s="1" t="s">
        <v>674</v>
      </c>
      <c r="B634" s="2">
        <v>48</v>
      </c>
      <c r="C634" s="2">
        <v>43</v>
      </c>
      <c r="F634" s="5"/>
    </row>
    <row r="635" spans="1:6" x14ac:dyDescent="0.2">
      <c r="A635" s="1" t="s">
        <v>675</v>
      </c>
      <c r="B635" s="2">
        <v>44</v>
      </c>
      <c r="C635" s="2">
        <v>43</v>
      </c>
      <c r="F635" s="5"/>
    </row>
    <row r="636" spans="1:6" x14ac:dyDescent="0.2">
      <c r="A636" s="1" t="s">
        <v>676</v>
      </c>
      <c r="B636" s="2">
        <v>44</v>
      </c>
      <c r="C636" s="2">
        <v>43</v>
      </c>
      <c r="F636" s="5"/>
    </row>
    <row r="637" spans="1:6" x14ac:dyDescent="0.2">
      <c r="A637" s="1" t="s">
        <v>677</v>
      </c>
      <c r="B637" s="2">
        <v>48</v>
      </c>
      <c r="C637" s="2">
        <v>43</v>
      </c>
      <c r="F637" s="5"/>
    </row>
    <row r="638" spans="1:6" x14ac:dyDescent="0.2">
      <c r="A638" s="1" t="s">
        <v>678</v>
      </c>
      <c r="B638" s="2">
        <v>43</v>
      </c>
      <c r="C638" s="2">
        <v>43</v>
      </c>
      <c r="F638" s="5"/>
    </row>
    <row r="639" spans="1:6" x14ac:dyDescent="0.2">
      <c r="A639" s="1" t="s">
        <v>679</v>
      </c>
      <c r="B639" s="2">
        <v>43</v>
      </c>
      <c r="C639" s="2">
        <v>43</v>
      </c>
      <c r="F639" s="5"/>
    </row>
    <row r="640" spans="1:6" x14ac:dyDescent="0.2">
      <c r="A640" s="1" t="s">
        <v>680</v>
      </c>
      <c r="B640" s="2">
        <v>43</v>
      </c>
      <c r="C640" s="2">
        <v>43</v>
      </c>
      <c r="F640" s="5"/>
    </row>
    <row r="641" spans="1:6" x14ac:dyDescent="0.2">
      <c r="A641" s="1" t="s">
        <v>681</v>
      </c>
      <c r="B641" s="2">
        <v>42</v>
      </c>
      <c r="C641" s="2">
        <v>42</v>
      </c>
      <c r="F641" s="5"/>
    </row>
    <row r="642" spans="1:6" x14ac:dyDescent="0.2">
      <c r="A642" s="1" t="s">
        <v>682</v>
      </c>
      <c r="B642" s="2">
        <v>59</v>
      </c>
      <c r="C642" s="2">
        <v>42</v>
      </c>
      <c r="F642" s="5"/>
    </row>
    <row r="643" spans="1:6" x14ac:dyDescent="0.2">
      <c r="A643" s="1" t="s">
        <v>683</v>
      </c>
      <c r="B643" s="2">
        <v>43</v>
      </c>
      <c r="C643" s="2">
        <v>42</v>
      </c>
      <c r="F643" s="5"/>
    </row>
    <row r="644" spans="1:6" x14ac:dyDescent="0.2">
      <c r="A644" s="1" t="s">
        <v>684</v>
      </c>
      <c r="B644" s="2">
        <v>96</v>
      </c>
      <c r="C644" s="2">
        <v>42</v>
      </c>
      <c r="F644" s="5"/>
    </row>
    <row r="645" spans="1:6" x14ac:dyDescent="0.2">
      <c r="A645" s="1" t="s">
        <v>685</v>
      </c>
      <c r="B645" s="2">
        <v>42</v>
      </c>
      <c r="C645" s="2">
        <v>42</v>
      </c>
      <c r="F645" s="5"/>
    </row>
    <row r="646" spans="1:6" x14ac:dyDescent="0.2">
      <c r="A646" s="1" t="s">
        <v>686</v>
      </c>
      <c r="B646" s="2">
        <v>43</v>
      </c>
      <c r="C646" s="2">
        <v>42</v>
      </c>
      <c r="F646" s="5"/>
    </row>
    <row r="647" spans="1:6" x14ac:dyDescent="0.2">
      <c r="A647" s="1" t="s">
        <v>687</v>
      </c>
      <c r="B647" s="2">
        <v>184</v>
      </c>
      <c r="C647" s="2">
        <v>42</v>
      </c>
      <c r="F647" s="5"/>
    </row>
    <row r="648" spans="1:6" x14ac:dyDescent="0.2">
      <c r="A648" s="1" t="s">
        <v>688</v>
      </c>
      <c r="B648" s="2">
        <v>42</v>
      </c>
      <c r="C648" s="2">
        <v>42</v>
      </c>
      <c r="F648" s="5"/>
    </row>
    <row r="649" spans="1:6" x14ac:dyDescent="0.2">
      <c r="A649" s="1" t="s">
        <v>689</v>
      </c>
      <c r="B649" s="2">
        <v>43</v>
      </c>
      <c r="C649" s="2">
        <v>42</v>
      </c>
      <c r="F649" s="5"/>
    </row>
    <row r="650" spans="1:6" x14ac:dyDescent="0.2">
      <c r="A650" s="1" t="s">
        <v>690</v>
      </c>
      <c r="B650" s="2">
        <v>42</v>
      </c>
      <c r="C650" s="2">
        <v>42</v>
      </c>
      <c r="F650" s="5"/>
    </row>
    <row r="651" spans="1:6" x14ac:dyDescent="0.2">
      <c r="A651" s="1" t="s">
        <v>691</v>
      </c>
      <c r="B651" s="2">
        <v>57</v>
      </c>
      <c r="C651" s="2">
        <v>42</v>
      </c>
      <c r="F651" s="5"/>
    </row>
    <row r="652" spans="1:6" x14ac:dyDescent="0.2">
      <c r="A652" s="1" t="s">
        <v>692</v>
      </c>
      <c r="B652" s="2">
        <v>42</v>
      </c>
      <c r="C652" s="2">
        <v>42</v>
      </c>
      <c r="F652" s="5"/>
    </row>
    <row r="653" spans="1:6" x14ac:dyDescent="0.2">
      <c r="A653" s="1" t="s">
        <v>693</v>
      </c>
      <c r="B653" s="2">
        <v>42</v>
      </c>
      <c r="C653" s="2">
        <v>42</v>
      </c>
      <c r="F653" s="5"/>
    </row>
    <row r="654" spans="1:6" x14ac:dyDescent="0.2">
      <c r="A654" s="1" t="s">
        <v>694</v>
      </c>
      <c r="B654" s="2">
        <v>44</v>
      </c>
      <c r="C654" s="2">
        <v>42</v>
      </c>
      <c r="F654" s="5"/>
    </row>
    <row r="655" spans="1:6" x14ac:dyDescent="0.2">
      <c r="A655" s="1" t="s">
        <v>695</v>
      </c>
      <c r="B655" s="2">
        <v>43</v>
      </c>
      <c r="C655" s="2">
        <v>42</v>
      </c>
      <c r="F655" s="5"/>
    </row>
    <row r="656" spans="1:6" x14ac:dyDescent="0.2">
      <c r="A656" s="1" t="s">
        <v>696</v>
      </c>
      <c r="B656" s="2">
        <v>44</v>
      </c>
      <c r="C656" s="2">
        <v>42</v>
      </c>
      <c r="F656" s="5"/>
    </row>
    <row r="657" spans="1:6" x14ac:dyDescent="0.2">
      <c r="A657" s="1" t="s">
        <v>697</v>
      </c>
      <c r="B657" s="2">
        <v>51</v>
      </c>
      <c r="C657" s="2">
        <v>42</v>
      </c>
      <c r="F657" s="5"/>
    </row>
    <row r="658" spans="1:6" x14ac:dyDescent="0.2">
      <c r="A658" s="1" t="s">
        <v>698</v>
      </c>
      <c r="B658" s="2">
        <v>47</v>
      </c>
      <c r="C658" s="2">
        <v>42</v>
      </c>
      <c r="F658" s="5"/>
    </row>
    <row r="659" spans="1:6" x14ac:dyDescent="0.2">
      <c r="A659" s="1" t="s">
        <v>699</v>
      </c>
      <c r="B659" s="2">
        <v>75</v>
      </c>
      <c r="C659" s="2">
        <v>42</v>
      </c>
      <c r="F659" s="5"/>
    </row>
    <row r="660" spans="1:6" x14ac:dyDescent="0.2">
      <c r="A660" s="1" t="s">
        <v>700</v>
      </c>
      <c r="B660" s="2">
        <v>42</v>
      </c>
      <c r="C660" s="2">
        <v>41</v>
      </c>
      <c r="F660" s="5"/>
    </row>
    <row r="661" spans="1:6" x14ac:dyDescent="0.2">
      <c r="A661" s="1" t="s">
        <v>701</v>
      </c>
      <c r="B661" s="2">
        <v>65</v>
      </c>
      <c r="C661" s="2">
        <v>41</v>
      </c>
      <c r="F661" s="5"/>
    </row>
    <row r="662" spans="1:6" x14ac:dyDescent="0.2">
      <c r="A662" s="1" t="s">
        <v>702</v>
      </c>
      <c r="B662" s="2">
        <v>41</v>
      </c>
      <c r="C662" s="2">
        <v>41</v>
      </c>
      <c r="F662" s="5"/>
    </row>
    <row r="663" spans="1:6" x14ac:dyDescent="0.2">
      <c r="A663" s="1" t="s">
        <v>703</v>
      </c>
      <c r="B663" s="2">
        <v>44</v>
      </c>
      <c r="C663" s="2">
        <v>41</v>
      </c>
      <c r="F663" s="5"/>
    </row>
    <row r="664" spans="1:6" x14ac:dyDescent="0.2">
      <c r="A664" s="1" t="s">
        <v>704</v>
      </c>
      <c r="B664" s="2">
        <v>41</v>
      </c>
      <c r="C664" s="2">
        <v>41</v>
      </c>
      <c r="F664" s="5"/>
    </row>
    <row r="665" spans="1:6" x14ac:dyDescent="0.2">
      <c r="A665" s="1" t="s">
        <v>705</v>
      </c>
      <c r="B665" s="2">
        <v>41</v>
      </c>
      <c r="C665" s="2">
        <v>41</v>
      </c>
      <c r="F665" s="5"/>
    </row>
    <row r="666" spans="1:6" x14ac:dyDescent="0.2">
      <c r="A666" s="1" t="s">
        <v>706</v>
      </c>
      <c r="B666" s="2">
        <v>113</v>
      </c>
      <c r="C666" s="2">
        <v>41</v>
      </c>
      <c r="F666" s="5"/>
    </row>
    <row r="667" spans="1:6" x14ac:dyDescent="0.2">
      <c r="A667" s="1" t="s">
        <v>707</v>
      </c>
      <c r="B667" s="2">
        <v>42</v>
      </c>
      <c r="C667" s="2">
        <v>41</v>
      </c>
      <c r="F667" s="5"/>
    </row>
    <row r="668" spans="1:6" x14ac:dyDescent="0.2">
      <c r="A668" s="1" t="s">
        <v>708</v>
      </c>
      <c r="B668" s="2">
        <v>48</v>
      </c>
      <c r="C668" s="2">
        <v>41</v>
      </c>
      <c r="F668" s="5"/>
    </row>
    <row r="669" spans="1:6" x14ac:dyDescent="0.2">
      <c r="A669" s="1" t="s">
        <v>709</v>
      </c>
      <c r="B669" s="2">
        <v>41</v>
      </c>
      <c r="C669" s="2">
        <v>41</v>
      </c>
      <c r="F669" s="5"/>
    </row>
    <row r="670" spans="1:6" x14ac:dyDescent="0.2">
      <c r="A670" s="1" t="s">
        <v>710</v>
      </c>
      <c r="B670" s="2">
        <v>50</v>
      </c>
      <c r="C670" s="2">
        <v>41</v>
      </c>
      <c r="F670" s="5"/>
    </row>
    <row r="671" spans="1:6" x14ac:dyDescent="0.2">
      <c r="A671" s="1" t="s">
        <v>711</v>
      </c>
      <c r="B671" s="2">
        <v>42</v>
      </c>
      <c r="C671" s="2">
        <v>41</v>
      </c>
      <c r="F671" s="5"/>
    </row>
    <row r="672" spans="1:6" x14ac:dyDescent="0.2">
      <c r="A672" s="1" t="s">
        <v>712</v>
      </c>
      <c r="B672" s="2">
        <v>41</v>
      </c>
      <c r="C672" s="2">
        <v>41</v>
      </c>
      <c r="F672" s="5"/>
    </row>
    <row r="673" spans="1:6" x14ac:dyDescent="0.2">
      <c r="A673" s="1" t="s">
        <v>713</v>
      </c>
      <c r="B673" s="2">
        <v>44</v>
      </c>
      <c r="C673" s="2">
        <v>41</v>
      </c>
      <c r="F673" s="5"/>
    </row>
    <row r="674" spans="1:6" x14ac:dyDescent="0.2">
      <c r="A674" s="1" t="s">
        <v>714</v>
      </c>
      <c r="B674" s="2">
        <v>49</v>
      </c>
      <c r="C674" s="2">
        <v>41</v>
      </c>
      <c r="F674" s="5"/>
    </row>
    <row r="675" spans="1:6" x14ac:dyDescent="0.2">
      <c r="A675" s="1" t="s">
        <v>715</v>
      </c>
      <c r="B675" s="2">
        <v>44</v>
      </c>
      <c r="C675" s="2">
        <v>41</v>
      </c>
      <c r="F675" s="5"/>
    </row>
    <row r="676" spans="1:6" x14ac:dyDescent="0.2">
      <c r="A676" s="1" t="s">
        <v>716</v>
      </c>
      <c r="B676" s="2">
        <v>47</v>
      </c>
      <c r="C676" s="2">
        <v>41</v>
      </c>
      <c r="F676" s="5"/>
    </row>
    <row r="677" spans="1:6" x14ac:dyDescent="0.2">
      <c r="A677" s="1" t="s">
        <v>717</v>
      </c>
      <c r="B677" s="2">
        <v>42</v>
      </c>
      <c r="C677" s="2">
        <v>41</v>
      </c>
      <c r="F677" s="5"/>
    </row>
    <row r="678" spans="1:6" x14ac:dyDescent="0.2">
      <c r="A678" s="1" t="s">
        <v>718</v>
      </c>
      <c r="B678" s="2">
        <v>62</v>
      </c>
      <c r="C678" s="2">
        <v>41</v>
      </c>
      <c r="F678" s="5"/>
    </row>
    <row r="679" spans="1:6" x14ac:dyDescent="0.2">
      <c r="A679" s="1" t="s">
        <v>719</v>
      </c>
      <c r="B679" s="2">
        <v>57</v>
      </c>
      <c r="C679" s="2">
        <v>41</v>
      </c>
      <c r="F679" s="5"/>
    </row>
    <row r="680" spans="1:6" x14ac:dyDescent="0.2">
      <c r="A680" s="1" t="s">
        <v>720</v>
      </c>
      <c r="B680" s="2">
        <v>40</v>
      </c>
      <c r="C680" s="2">
        <v>40</v>
      </c>
      <c r="F680" s="5"/>
    </row>
    <row r="681" spans="1:6" x14ac:dyDescent="0.2">
      <c r="A681" s="1" t="s">
        <v>721</v>
      </c>
      <c r="B681" s="2">
        <v>40</v>
      </c>
      <c r="C681" s="2">
        <v>40</v>
      </c>
      <c r="F681" s="5"/>
    </row>
    <row r="682" spans="1:6" x14ac:dyDescent="0.2">
      <c r="A682" s="1" t="s">
        <v>722</v>
      </c>
      <c r="B682" s="2">
        <v>44</v>
      </c>
      <c r="C682" s="2">
        <v>40</v>
      </c>
      <c r="F682" s="5"/>
    </row>
    <row r="683" spans="1:6" x14ac:dyDescent="0.2">
      <c r="A683" s="1" t="s">
        <v>723</v>
      </c>
      <c r="B683" s="2">
        <v>42</v>
      </c>
      <c r="C683" s="2">
        <v>40</v>
      </c>
      <c r="F683" s="5"/>
    </row>
    <row r="684" spans="1:6" x14ac:dyDescent="0.2">
      <c r="A684" s="1" t="s">
        <v>724</v>
      </c>
      <c r="B684" s="2">
        <v>40</v>
      </c>
      <c r="C684" s="2">
        <v>40</v>
      </c>
      <c r="F684" s="5"/>
    </row>
    <row r="685" spans="1:6" x14ac:dyDescent="0.2">
      <c r="A685" s="1" t="s">
        <v>725</v>
      </c>
      <c r="B685" s="2">
        <v>40</v>
      </c>
      <c r="C685" s="2">
        <v>40</v>
      </c>
      <c r="F685" s="5"/>
    </row>
    <row r="686" spans="1:6" x14ac:dyDescent="0.2">
      <c r="A686" s="1" t="s">
        <v>726</v>
      </c>
      <c r="B686" s="2">
        <v>40</v>
      </c>
      <c r="C686" s="2">
        <v>40</v>
      </c>
      <c r="F686" s="5"/>
    </row>
    <row r="687" spans="1:6" x14ac:dyDescent="0.2">
      <c r="A687" s="1" t="s">
        <v>727</v>
      </c>
      <c r="B687" s="2">
        <v>40</v>
      </c>
      <c r="C687" s="2">
        <v>40</v>
      </c>
      <c r="F687" s="5"/>
    </row>
    <row r="688" spans="1:6" x14ac:dyDescent="0.2">
      <c r="A688" s="1" t="s">
        <v>728</v>
      </c>
      <c r="B688" s="2">
        <v>40</v>
      </c>
      <c r="C688" s="2">
        <v>40</v>
      </c>
      <c r="F688" s="5"/>
    </row>
    <row r="689" spans="1:6" x14ac:dyDescent="0.2">
      <c r="A689" s="1" t="s">
        <v>729</v>
      </c>
      <c r="B689" s="2">
        <v>40</v>
      </c>
      <c r="C689" s="2">
        <v>40</v>
      </c>
      <c r="F689" s="5"/>
    </row>
    <row r="690" spans="1:6" x14ac:dyDescent="0.2">
      <c r="A690" s="1" t="s">
        <v>730</v>
      </c>
      <c r="B690" s="2">
        <v>40</v>
      </c>
      <c r="C690" s="2">
        <v>40</v>
      </c>
      <c r="F690" s="5"/>
    </row>
    <row r="691" spans="1:6" x14ac:dyDescent="0.2">
      <c r="A691" s="1" t="s">
        <v>731</v>
      </c>
      <c r="B691" s="2">
        <v>40</v>
      </c>
      <c r="C691" s="2">
        <v>40</v>
      </c>
      <c r="F691" s="5"/>
    </row>
    <row r="692" spans="1:6" x14ac:dyDescent="0.2">
      <c r="A692" s="1" t="s">
        <v>732</v>
      </c>
      <c r="B692" s="2">
        <v>40</v>
      </c>
      <c r="C692" s="2">
        <v>40</v>
      </c>
      <c r="F692" s="5"/>
    </row>
    <row r="693" spans="1:6" x14ac:dyDescent="0.2">
      <c r="A693" s="1" t="s">
        <v>733</v>
      </c>
      <c r="B693" s="2">
        <v>147</v>
      </c>
      <c r="C693" s="2">
        <v>40</v>
      </c>
      <c r="F693" s="5"/>
    </row>
    <row r="694" spans="1:6" x14ac:dyDescent="0.2">
      <c r="A694" s="1" t="s">
        <v>734</v>
      </c>
      <c r="B694" s="2">
        <v>64</v>
      </c>
      <c r="C694" s="2">
        <v>40</v>
      </c>
      <c r="F694" s="5"/>
    </row>
    <row r="695" spans="1:6" x14ac:dyDescent="0.2">
      <c r="A695" s="1" t="s">
        <v>735</v>
      </c>
      <c r="B695" s="2">
        <v>40</v>
      </c>
      <c r="C695" s="2">
        <v>40</v>
      </c>
      <c r="F695" s="5"/>
    </row>
    <row r="696" spans="1:6" x14ac:dyDescent="0.2">
      <c r="A696" s="1" t="s">
        <v>736</v>
      </c>
      <c r="B696" s="2">
        <v>42</v>
      </c>
      <c r="C696" s="2">
        <v>40</v>
      </c>
      <c r="F696" s="5"/>
    </row>
    <row r="697" spans="1:6" x14ac:dyDescent="0.2">
      <c r="A697" s="1" t="s">
        <v>737</v>
      </c>
      <c r="B697" s="2">
        <v>66</v>
      </c>
      <c r="C697" s="2">
        <v>40</v>
      </c>
      <c r="F697" s="5"/>
    </row>
    <row r="698" spans="1:6" x14ac:dyDescent="0.2">
      <c r="A698" s="1" t="s">
        <v>738</v>
      </c>
      <c r="B698" s="2">
        <v>60</v>
      </c>
      <c r="C698" s="2">
        <v>40</v>
      </c>
      <c r="F698" s="5"/>
    </row>
    <row r="699" spans="1:6" x14ac:dyDescent="0.2">
      <c r="A699" s="1" t="s">
        <v>739</v>
      </c>
      <c r="B699" s="2">
        <v>99</v>
      </c>
      <c r="C699" s="2">
        <v>40</v>
      </c>
      <c r="F699" s="5"/>
    </row>
    <row r="700" spans="1:6" x14ac:dyDescent="0.2">
      <c r="A700" s="1" t="s">
        <v>740</v>
      </c>
      <c r="B700" s="2">
        <v>50</v>
      </c>
      <c r="C700" s="2">
        <v>40</v>
      </c>
      <c r="F700" s="5"/>
    </row>
    <row r="701" spans="1:6" x14ac:dyDescent="0.2">
      <c r="A701" s="1" t="s">
        <v>741</v>
      </c>
      <c r="B701" s="2">
        <v>59</v>
      </c>
      <c r="C701" s="2">
        <v>40</v>
      </c>
      <c r="F701" s="5"/>
    </row>
    <row r="702" spans="1:6" x14ac:dyDescent="0.2">
      <c r="A702" s="1" t="s">
        <v>742</v>
      </c>
      <c r="B702" s="2">
        <v>78</v>
      </c>
      <c r="C702" s="2">
        <v>39</v>
      </c>
      <c r="F702" s="5"/>
    </row>
    <row r="703" spans="1:6" x14ac:dyDescent="0.2">
      <c r="A703" s="1" t="s">
        <v>743</v>
      </c>
      <c r="B703" s="2">
        <v>39</v>
      </c>
      <c r="C703" s="2">
        <v>39</v>
      </c>
      <c r="F703" s="5"/>
    </row>
    <row r="704" spans="1:6" x14ac:dyDescent="0.2">
      <c r="A704" s="1" t="s">
        <v>744</v>
      </c>
      <c r="B704" s="2">
        <v>39</v>
      </c>
      <c r="C704" s="2">
        <v>39</v>
      </c>
      <c r="F704" s="5"/>
    </row>
    <row r="705" spans="1:6" x14ac:dyDescent="0.2">
      <c r="A705" s="1" t="s">
        <v>745</v>
      </c>
      <c r="B705" s="2">
        <v>39</v>
      </c>
      <c r="C705" s="2">
        <v>39</v>
      </c>
      <c r="F705" s="5"/>
    </row>
    <row r="706" spans="1:6" x14ac:dyDescent="0.2">
      <c r="A706" s="1" t="s">
        <v>746</v>
      </c>
      <c r="B706" s="2">
        <v>41</v>
      </c>
      <c r="C706" s="2">
        <v>39</v>
      </c>
      <c r="F706" s="5"/>
    </row>
    <row r="707" spans="1:6" x14ac:dyDescent="0.2">
      <c r="A707" s="1" t="s">
        <v>747</v>
      </c>
      <c r="B707" s="2">
        <v>39</v>
      </c>
      <c r="C707" s="2">
        <v>39</v>
      </c>
      <c r="F707" s="5"/>
    </row>
    <row r="708" spans="1:6" x14ac:dyDescent="0.2">
      <c r="A708" s="1" t="s">
        <v>748</v>
      </c>
      <c r="B708" s="2">
        <v>44</v>
      </c>
      <c r="C708" s="2">
        <v>39</v>
      </c>
      <c r="F708" s="5"/>
    </row>
    <row r="709" spans="1:6" x14ac:dyDescent="0.2">
      <c r="A709" s="1" t="s">
        <v>749</v>
      </c>
      <c r="B709" s="2">
        <v>39</v>
      </c>
      <c r="C709" s="2">
        <v>39</v>
      </c>
      <c r="F709" s="5"/>
    </row>
    <row r="710" spans="1:6" x14ac:dyDescent="0.2">
      <c r="A710" s="1" t="s">
        <v>750</v>
      </c>
      <c r="B710" s="2">
        <v>39</v>
      </c>
      <c r="C710" s="2">
        <v>39</v>
      </c>
      <c r="F710" s="5"/>
    </row>
    <row r="711" spans="1:6" x14ac:dyDescent="0.2">
      <c r="A711" s="1" t="s">
        <v>751</v>
      </c>
      <c r="B711" s="2">
        <v>39</v>
      </c>
      <c r="C711" s="2">
        <v>39</v>
      </c>
      <c r="F711" s="5"/>
    </row>
    <row r="712" spans="1:6" x14ac:dyDescent="0.2">
      <c r="A712" s="1" t="s">
        <v>752</v>
      </c>
      <c r="B712" s="2">
        <v>39</v>
      </c>
      <c r="C712" s="2">
        <v>39</v>
      </c>
      <c r="F712" s="5"/>
    </row>
    <row r="713" spans="1:6" x14ac:dyDescent="0.2">
      <c r="A713" s="1" t="s">
        <v>753</v>
      </c>
      <c r="B713" s="2">
        <v>471</v>
      </c>
      <c r="C713" s="2">
        <v>39</v>
      </c>
      <c r="F713" s="5"/>
    </row>
    <row r="714" spans="1:6" x14ac:dyDescent="0.2">
      <c r="A714" s="1" t="s">
        <v>754</v>
      </c>
      <c r="B714" s="2">
        <v>49</v>
      </c>
      <c r="C714" s="2">
        <v>39</v>
      </c>
      <c r="F714" s="5"/>
    </row>
    <row r="715" spans="1:6" x14ac:dyDescent="0.2">
      <c r="A715" s="1" t="s">
        <v>755</v>
      </c>
      <c r="B715" s="2">
        <v>40</v>
      </c>
      <c r="C715" s="2">
        <v>39</v>
      </c>
      <c r="F715" s="5"/>
    </row>
    <row r="716" spans="1:6" x14ac:dyDescent="0.2">
      <c r="A716" s="1" t="s">
        <v>756</v>
      </c>
      <c r="B716" s="2">
        <v>40</v>
      </c>
      <c r="C716" s="2">
        <v>39</v>
      </c>
      <c r="F716" s="5"/>
    </row>
    <row r="717" spans="1:6" x14ac:dyDescent="0.2">
      <c r="A717" s="1" t="s">
        <v>757</v>
      </c>
      <c r="B717" s="2">
        <v>664</v>
      </c>
      <c r="C717" s="2">
        <v>39</v>
      </c>
      <c r="F717" s="5"/>
    </row>
    <row r="718" spans="1:6" x14ac:dyDescent="0.2">
      <c r="A718" s="1" t="s">
        <v>758</v>
      </c>
      <c r="B718" s="2">
        <v>39</v>
      </c>
      <c r="C718" s="2">
        <v>39</v>
      </c>
      <c r="F718" s="5"/>
    </row>
    <row r="719" spans="1:6" x14ac:dyDescent="0.2">
      <c r="A719" s="1" t="s">
        <v>759</v>
      </c>
      <c r="B719" s="2">
        <v>40</v>
      </c>
      <c r="C719" s="2">
        <v>39</v>
      </c>
      <c r="F719" s="5"/>
    </row>
    <row r="720" spans="1:6" x14ac:dyDescent="0.2">
      <c r="A720" s="1" t="s">
        <v>760</v>
      </c>
      <c r="B720" s="2">
        <v>41</v>
      </c>
      <c r="C720" s="2">
        <v>39</v>
      </c>
      <c r="F720" s="5"/>
    </row>
    <row r="721" spans="1:6" x14ac:dyDescent="0.2">
      <c r="A721" s="1" t="s">
        <v>761</v>
      </c>
      <c r="B721" s="2">
        <v>484</v>
      </c>
      <c r="C721" s="2">
        <v>38</v>
      </c>
      <c r="F721" s="5"/>
    </row>
    <row r="722" spans="1:6" x14ac:dyDescent="0.2">
      <c r="A722" s="1" t="s">
        <v>762</v>
      </c>
      <c r="B722" s="2">
        <v>65</v>
      </c>
      <c r="C722" s="2">
        <v>38</v>
      </c>
      <c r="F722" s="5"/>
    </row>
    <row r="723" spans="1:6" x14ac:dyDescent="0.2">
      <c r="A723" s="1" t="s">
        <v>763</v>
      </c>
      <c r="B723" s="2">
        <v>81</v>
      </c>
      <c r="C723" s="2">
        <v>38</v>
      </c>
      <c r="F723" s="5"/>
    </row>
    <row r="724" spans="1:6" x14ac:dyDescent="0.2">
      <c r="A724" s="1" t="s">
        <v>764</v>
      </c>
      <c r="B724" s="2">
        <v>39</v>
      </c>
      <c r="C724" s="2">
        <v>38</v>
      </c>
      <c r="F724" s="5"/>
    </row>
    <row r="725" spans="1:6" x14ac:dyDescent="0.2">
      <c r="A725" s="1" t="s">
        <v>765</v>
      </c>
      <c r="B725" s="2">
        <v>38</v>
      </c>
      <c r="C725" s="2">
        <v>38</v>
      </c>
      <c r="F725" s="5"/>
    </row>
    <row r="726" spans="1:6" x14ac:dyDescent="0.2">
      <c r="A726" s="1" t="s">
        <v>766</v>
      </c>
      <c r="B726" s="2">
        <v>38</v>
      </c>
      <c r="C726" s="2">
        <v>38</v>
      </c>
      <c r="F726" s="5"/>
    </row>
    <row r="727" spans="1:6" x14ac:dyDescent="0.2">
      <c r="A727" s="1" t="s">
        <v>767</v>
      </c>
      <c r="B727" s="2">
        <v>39</v>
      </c>
      <c r="C727" s="2">
        <v>38</v>
      </c>
      <c r="F727" s="5"/>
    </row>
    <row r="728" spans="1:6" x14ac:dyDescent="0.2">
      <c r="A728" s="1" t="s">
        <v>768</v>
      </c>
      <c r="B728" s="2">
        <v>40</v>
      </c>
      <c r="C728" s="2">
        <v>38</v>
      </c>
      <c r="F728" s="5"/>
    </row>
    <row r="729" spans="1:6" x14ac:dyDescent="0.2">
      <c r="A729" s="1" t="s">
        <v>769</v>
      </c>
      <c r="B729" s="2">
        <v>38</v>
      </c>
      <c r="C729" s="2">
        <v>38</v>
      </c>
      <c r="F729" s="5"/>
    </row>
    <row r="730" spans="1:6" x14ac:dyDescent="0.2">
      <c r="A730" s="1" t="s">
        <v>770</v>
      </c>
      <c r="B730" s="2">
        <v>38</v>
      </c>
      <c r="C730" s="2">
        <v>38</v>
      </c>
      <c r="F730" s="5"/>
    </row>
    <row r="731" spans="1:6" x14ac:dyDescent="0.2">
      <c r="A731" s="1" t="s">
        <v>771</v>
      </c>
      <c r="B731" s="2">
        <v>46</v>
      </c>
      <c r="C731" s="2">
        <v>38</v>
      </c>
      <c r="F731" s="5"/>
    </row>
    <row r="732" spans="1:6" x14ac:dyDescent="0.2">
      <c r="A732" s="1" t="s">
        <v>772</v>
      </c>
      <c r="B732" s="2">
        <v>40</v>
      </c>
      <c r="C732" s="2">
        <v>38</v>
      </c>
      <c r="F732" s="5"/>
    </row>
    <row r="733" spans="1:6" x14ac:dyDescent="0.2">
      <c r="A733" s="1" t="s">
        <v>773</v>
      </c>
      <c r="B733" s="2">
        <v>42</v>
      </c>
      <c r="C733" s="2">
        <v>38</v>
      </c>
      <c r="F733" s="5"/>
    </row>
    <row r="734" spans="1:6" x14ac:dyDescent="0.2">
      <c r="A734" s="1" t="s">
        <v>774</v>
      </c>
      <c r="B734" s="2">
        <v>61</v>
      </c>
      <c r="C734" s="2">
        <v>38</v>
      </c>
      <c r="F734" s="5"/>
    </row>
    <row r="735" spans="1:6" x14ac:dyDescent="0.2">
      <c r="A735" s="1" t="s">
        <v>775</v>
      </c>
      <c r="B735" s="2">
        <v>219</v>
      </c>
      <c r="C735" s="2">
        <v>38</v>
      </c>
      <c r="F735" s="5"/>
    </row>
    <row r="736" spans="1:6" x14ac:dyDescent="0.2">
      <c r="A736" s="1" t="s">
        <v>776</v>
      </c>
      <c r="B736" s="2">
        <v>38</v>
      </c>
      <c r="C736" s="2">
        <v>38</v>
      </c>
      <c r="F736" s="5"/>
    </row>
    <row r="737" spans="1:6" x14ac:dyDescent="0.2">
      <c r="A737" s="1" t="s">
        <v>777</v>
      </c>
      <c r="B737" s="2">
        <v>55</v>
      </c>
      <c r="C737" s="2">
        <v>37</v>
      </c>
      <c r="F737" s="5"/>
    </row>
    <row r="738" spans="1:6" x14ac:dyDescent="0.2">
      <c r="A738" s="1" t="s">
        <v>778</v>
      </c>
      <c r="B738" s="2">
        <v>37</v>
      </c>
      <c r="C738" s="2">
        <v>37</v>
      </c>
      <c r="F738" s="5"/>
    </row>
    <row r="739" spans="1:6" x14ac:dyDescent="0.2">
      <c r="A739" s="1" t="s">
        <v>779</v>
      </c>
      <c r="B739" s="2">
        <v>37</v>
      </c>
      <c r="C739" s="2">
        <v>37</v>
      </c>
      <c r="F739" s="5"/>
    </row>
    <row r="740" spans="1:6" x14ac:dyDescent="0.2">
      <c r="A740" s="1" t="s">
        <v>780</v>
      </c>
      <c r="B740" s="2">
        <v>37</v>
      </c>
      <c r="C740" s="2">
        <v>37</v>
      </c>
      <c r="F740" s="5"/>
    </row>
    <row r="741" spans="1:6" x14ac:dyDescent="0.2">
      <c r="A741" s="1" t="s">
        <v>781</v>
      </c>
      <c r="B741" s="2">
        <v>49</v>
      </c>
      <c r="C741" s="2">
        <v>37</v>
      </c>
      <c r="F741" s="5"/>
    </row>
    <row r="742" spans="1:6" x14ac:dyDescent="0.2">
      <c r="A742" s="1" t="s">
        <v>782</v>
      </c>
      <c r="B742" s="2">
        <v>37</v>
      </c>
      <c r="C742" s="2">
        <v>37</v>
      </c>
      <c r="F742" s="5"/>
    </row>
    <row r="743" spans="1:6" x14ac:dyDescent="0.2">
      <c r="A743" s="1" t="s">
        <v>783</v>
      </c>
      <c r="B743" s="2">
        <v>37</v>
      </c>
      <c r="C743" s="2">
        <v>37</v>
      </c>
      <c r="F743" s="5"/>
    </row>
    <row r="744" spans="1:6" x14ac:dyDescent="0.2">
      <c r="A744" s="1" t="s">
        <v>784</v>
      </c>
      <c r="B744" s="2">
        <v>37</v>
      </c>
      <c r="C744" s="2">
        <v>37</v>
      </c>
      <c r="F744" s="5"/>
    </row>
    <row r="745" spans="1:6" x14ac:dyDescent="0.2">
      <c r="A745" s="1" t="s">
        <v>785</v>
      </c>
      <c r="B745" s="2">
        <v>37</v>
      </c>
      <c r="C745" s="2">
        <v>37</v>
      </c>
      <c r="F745" s="5"/>
    </row>
    <row r="746" spans="1:6" x14ac:dyDescent="0.2">
      <c r="A746" s="1" t="s">
        <v>786</v>
      </c>
      <c r="B746" s="2">
        <v>37</v>
      </c>
      <c r="C746" s="2">
        <v>37</v>
      </c>
      <c r="F746" s="5"/>
    </row>
    <row r="747" spans="1:6" x14ac:dyDescent="0.2">
      <c r="A747" s="1" t="s">
        <v>787</v>
      </c>
      <c r="B747" s="2">
        <v>68</v>
      </c>
      <c r="C747" s="2">
        <v>37</v>
      </c>
      <c r="F747" s="5"/>
    </row>
    <row r="748" spans="1:6" x14ac:dyDescent="0.2">
      <c r="A748" s="1" t="s">
        <v>788</v>
      </c>
      <c r="B748" s="2">
        <v>82</v>
      </c>
      <c r="C748" s="2">
        <v>37</v>
      </c>
      <c r="F748" s="5"/>
    </row>
    <row r="749" spans="1:6" x14ac:dyDescent="0.2">
      <c r="A749" s="1" t="s">
        <v>789</v>
      </c>
      <c r="B749" s="2">
        <v>37</v>
      </c>
      <c r="C749" s="2">
        <v>37</v>
      </c>
      <c r="F749" s="5"/>
    </row>
    <row r="750" spans="1:6" x14ac:dyDescent="0.2">
      <c r="A750" s="1" t="s">
        <v>790</v>
      </c>
      <c r="B750" s="2">
        <v>91</v>
      </c>
      <c r="C750" s="2">
        <v>37</v>
      </c>
      <c r="F750" s="5"/>
    </row>
    <row r="751" spans="1:6" x14ac:dyDescent="0.2">
      <c r="A751" s="1" t="s">
        <v>791</v>
      </c>
      <c r="B751" s="2">
        <v>123</v>
      </c>
      <c r="C751" s="2">
        <v>37</v>
      </c>
      <c r="F751" s="5"/>
    </row>
    <row r="752" spans="1:6" x14ac:dyDescent="0.2">
      <c r="A752" s="1" t="s">
        <v>792</v>
      </c>
      <c r="B752" s="2">
        <v>38</v>
      </c>
      <c r="C752" s="2">
        <v>37</v>
      </c>
      <c r="F752" s="5"/>
    </row>
    <row r="753" spans="1:6" x14ac:dyDescent="0.2">
      <c r="A753" s="1" t="s">
        <v>793</v>
      </c>
      <c r="B753" s="2">
        <v>41</v>
      </c>
      <c r="C753" s="2">
        <v>37</v>
      </c>
      <c r="F753" s="5"/>
    </row>
    <row r="754" spans="1:6" x14ac:dyDescent="0.2">
      <c r="A754" s="1" t="s">
        <v>794</v>
      </c>
      <c r="B754" s="2">
        <v>63</v>
      </c>
      <c r="C754" s="2">
        <v>37</v>
      </c>
      <c r="F754" s="5"/>
    </row>
    <row r="755" spans="1:6" x14ac:dyDescent="0.2">
      <c r="A755" s="1" t="s">
        <v>795</v>
      </c>
      <c r="B755" s="2">
        <v>37</v>
      </c>
      <c r="C755" s="2">
        <v>37</v>
      </c>
      <c r="F755" s="5"/>
    </row>
    <row r="756" spans="1:6" x14ac:dyDescent="0.2">
      <c r="A756" s="1" t="s">
        <v>796</v>
      </c>
      <c r="B756" s="2">
        <v>38</v>
      </c>
      <c r="C756" s="2">
        <v>37</v>
      </c>
      <c r="F756" s="5"/>
    </row>
    <row r="757" spans="1:6" x14ac:dyDescent="0.2">
      <c r="A757" s="1" t="s">
        <v>797</v>
      </c>
      <c r="B757" s="2">
        <v>38</v>
      </c>
      <c r="C757" s="2">
        <v>37</v>
      </c>
      <c r="F757" s="5"/>
    </row>
    <row r="758" spans="1:6" x14ac:dyDescent="0.2">
      <c r="A758" s="1" t="s">
        <v>798</v>
      </c>
      <c r="B758" s="2">
        <v>37</v>
      </c>
      <c r="C758" s="2">
        <v>37</v>
      </c>
      <c r="F758" s="5"/>
    </row>
    <row r="759" spans="1:6" x14ac:dyDescent="0.2">
      <c r="A759" s="1" t="s">
        <v>799</v>
      </c>
      <c r="B759" s="2">
        <v>37</v>
      </c>
      <c r="C759" s="2">
        <v>37</v>
      </c>
      <c r="F759" s="5"/>
    </row>
    <row r="760" spans="1:6" x14ac:dyDescent="0.2">
      <c r="A760" s="1" t="s">
        <v>800</v>
      </c>
      <c r="B760" s="2">
        <v>36</v>
      </c>
      <c r="C760" s="2">
        <v>36</v>
      </c>
      <c r="F760" s="5"/>
    </row>
    <row r="761" spans="1:6" x14ac:dyDescent="0.2">
      <c r="A761" s="18" t="s">
        <v>801</v>
      </c>
      <c r="B761" s="2">
        <v>36</v>
      </c>
      <c r="C761" s="2">
        <v>36</v>
      </c>
      <c r="F761" s="5"/>
    </row>
    <row r="762" spans="1:6" x14ac:dyDescent="0.2">
      <c r="A762" s="1" t="s">
        <v>802</v>
      </c>
      <c r="B762" s="2">
        <v>99</v>
      </c>
      <c r="C762" s="2">
        <v>36</v>
      </c>
      <c r="F762" s="5"/>
    </row>
    <row r="763" spans="1:6" x14ac:dyDescent="0.2">
      <c r="A763" s="1" t="s">
        <v>803</v>
      </c>
      <c r="B763" s="2">
        <v>51</v>
      </c>
      <c r="C763" s="2">
        <v>36</v>
      </c>
      <c r="F763" s="5"/>
    </row>
    <row r="764" spans="1:6" x14ac:dyDescent="0.2">
      <c r="A764" s="1" t="s">
        <v>804</v>
      </c>
      <c r="B764" s="2">
        <v>60</v>
      </c>
      <c r="C764" s="2">
        <v>36</v>
      </c>
      <c r="F764" s="5"/>
    </row>
    <row r="765" spans="1:6" x14ac:dyDescent="0.2">
      <c r="A765" s="1" t="s">
        <v>805</v>
      </c>
      <c r="B765" s="2">
        <v>61</v>
      </c>
      <c r="C765" s="2">
        <v>36</v>
      </c>
      <c r="F765" s="5"/>
    </row>
    <row r="766" spans="1:6" x14ac:dyDescent="0.2">
      <c r="A766" s="1" t="s">
        <v>806</v>
      </c>
      <c r="B766" s="2">
        <v>313</v>
      </c>
      <c r="C766" s="2">
        <v>36</v>
      </c>
      <c r="F766" s="5"/>
    </row>
    <row r="767" spans="1:6" x14ac:dyDescent="0.2">
      <c r="A767" s="1" t="s">
        <v>807</v>
      </c>
      <c r="B767" s="2">
        <v>39</v>
      </c>
      <c r="C767" s="2">
        <v>36</v>
      </c>
      <c r="F767" s="5"/>
    </row>
    <row r="768" spans="1:6" x14ac:dyDescent="0.2">
      <c r="A768" s="1" t="s">
        <v>808</v>
      </c>
      <c r="B768" s="2">
        <v>43</v>
      </c>
      <c r="C768" s="2">
        <v>36</v>
      </c>
      <c r="F768" s="5"/>
    </row>
    <row r="769" spans="1:6" x14ac:dyDescent="0.2">
      <c r="A769" s="1" t="s">
        <v>809</v>
      </c>
      <c r="B769" s="2">
        <v>37</v>
      </c>
      <c r="C769" s="2">
        <v>36</v>
      </c>
      <c r="F769" s="5"/>
    </row>
    <row r="770" spans="1:6" x14ac:dyDescent="0.2">
      <c r="A770" s="1" t="s">
        <v>810</v>
      </c>
      <c r="B770" s="2">
        <v>37</v>
      </c>
      <c r="C770" s="2">
        <v>36</v>
      </c>
      <c r="F770" s="5"/>
    </row>
    <row r="771" spans="1:6" x14ac:dyDescent="0.2">
      <c r="A771" s="1" t="s">
        <v>811</v>
      </c>
      <c r="B771" s="2">
        <v>37</v>
      </c>
      <c r="C771" s="2">
        <v>36</v>
      </c>
      <c r="F771" s="5"/>
    </row>
    <row r="772" spans="1:6" x14ac:dyDescent="0.2">
      <c r="A772" s="1" t="s">
        <v>812</v>
      </c>
      <c r="B772" s="2">
        <v>36</v>
      </c>
      <c r="C772" s="2">
        <v>36</v>
      </c>
      <c r="F772" s="5"/>
    </row>
    <row r="773" spans="1:6" x14ac:dyDescent="0.2">
      <c r="A773" s="1" t="s">
        <v>813</v>
      </c>
      <c r="B773" s="2">
        <v>36</v>
      </c>
      <c r="C773" s="2">
        <v>36</v>
      </c>
      <c r="F773" s="5"/>
    </row>
    <row r="774" spans="1:6" x14ac:dyDescent="0.2">
      <c r="A774" s="1" t="s">
        <v>814</v>
      </c>
      <c r="B774" s="2">
        <v>44</v>
      </c>
      <c r="C774" s="2">
        <v>36</v>
      </c>
      <c r="F774" s="5"/>
    </row>
    <row r="775" spans="1:6" x14ac:dyDescent="0.2">
      <c r="A775" s="1" t="s">
        <v>815</v>
      </c>
      <c r="B775" s="2">
        <v>36</v>
      </c>
      <c r="C775" s="2">
        <v>36</v>
      </c>
      <c r="F775" s="5"/>
    </row>
    <row r="776" spans="1:6" x14ac:dyDescent="0.2">
      <c r="A776" s="1" t="s">
        <v>816</v>
      </c>
      <c r="B776" s="2">
        <v>36</v>
      </c>
      <c r="C776" s="2">
        <v>36</v>
      </c>
      <c r="F776" s="5"/>
    </row>
    <row r="777" spans="1:6" x14ac:dyDescent="0.2">
      <c r="A777" s="1" t="s">
        <v>817</v>
      </c>
      <c r="B777" s="2">
        <v>36</v>
      </c>
      <c r="C777" s="2">
        <v>36</v>
      </c>
      <c r="F777" s="5"/>
    </row>
    <row r="778" spans="1:6" x14ac:dyDescent="0.2">
      <c r="A778" s="1" t="s">
        <v>818</v>
      </c>
      <c r="B778" s="2">
        <v>36</v>
      </c>
      <c r="C778" s="2">
        <v>36</v>
      </c>
      <c r="F778" s="5"/>
    </row>
    <row r="779" spans="1:6" x14ac:dyDescent="0.2">
      <c r="A779" s="1" t="s">
        <v>819</v>
      </c>
      <c r="B779" s="2">
        <v>36</v>
      </c>
      <c r="C779" s="2">
        <v>36</v>
      </c>
      <c r="F779" s="5"/>
    </row>
    <row r="780" spans="1:6" x14ac:dyDescent="0.2">
      <c r="A780" s="1" t="s">
        <v>820</v>
      </c>
      <c r="B780" s="2">
        <v>36</v>
      </c>
      <c r="C780" s="2">
        <v>36</v>
      </c>
      <c r="F780" s="5"/>
    </row>
    <row r="781" spans="1:6" x14ac:dyDescent="0.2">
      <c r="A781" s="1" t="s">
        <v>821</v>
      </c>
      <c r="B781" s="2">
        <v>38</v>
      </c>
      <c r="C781" s="2">
        <v>36</v>
      </c>
      <c r="F781" s="5"/>
    </row>
    <row r="782" spans="1:6" x14ac:dyDescent="0.2">
      <c r="A782" s="1" t="s">
        <v>822</v>
      </c>
      <c r="B782" s="2">
        <v>36</v>
      </c>
      <c r="C782" s="2">
        <v>36</v>
      </c>
      <c r="F782" s="5"/>
    </row>
    <row r="783" spans="1:6" x14ac:dyDescent="0.2">
      <c r="A783" s="1" t="s">
        <v>823</v>
      </c>
      <c r="B783" s="2">
        <v>40</v>
      </c>
      <c r="C783" s="2">
        <v>36</v>
      </c>
      <c r="F783" s="5"/>
    </row>
    <row r="784" spans="1:6" x14ac:dyDescent="0.2">
      <c r="A784" s="1" t="s">
        <v>824</v>
      </c>
      <c r="B784" s="2">
        <v>37</v>
      </c>
      <c r="C784" s="2">
        <v>36</v>
      </c>
      <c r="F784" s="5"/>
    </row>
    <row r="785" spans="1:6" x14ac:dyDescent="0.2">
      <c r="A785" s="1" t="s">
        <v>825</v>
      </c>
      <c r="B785" s="2">
        <v>38</v>
      </c>
      <c r="C785" s="2">
        <v>35</v>
      </c>
      <c r="F785" s="5"/>
    </row>
    <row r="786" spans="1:6" x14ac:dyDescent="0.2">
      <c r="A786" s="1" t="s">
        <v>826</v>
      </c>
      <c r="B786" s="2">
        <v>89</v>
      </c>
      <c r="C786" s="2">
        <v>35</v>
      </c>
      <c r="F786" s="5"/>
    </row>
    <row r="787" spans="1:6" x14ac:dyDescent="0.2">
      <c r="A787" s="1" t="s">
        <v>827</v>
      </c>
      <c r="B787" s="2">
        <v>35</v>
      </c>
      <c r="C787" s="2">
        <v>35</v>
      </c>
      <c r="F787" s="5"/>
    </row>
    <row r="788" spans="1:6" x14ac:dyDescent="0.2">
      <c r="A788" s="1" t="s">
        <v>828</v>
      </c>
      <c r="B788" s="2">
        <v>35</v>
      </c>
      <c r="C788" s="2">
        <v>35</v>
      </c>
      <c r="F788" s="5"/>
    </row>
    <row r="789" spans="1:6" x14ac:dyDescent="0.2">
      <c r="A789" s="1" t="s">
        <v>829</v>
      </c>
      <c r="B789" s="2">
        <v>36</v>
      </c>
      <c r="C789" s="2">
        <v>35</v>
      </c>
      <c r="F789" s="5"/>
    </row>
    <row r="790" spans="1:6" x14ac:dyDescent="0.2">
      <c r="A790" s="1" t="s">
        <v>830</v>
      </c>
      <c r="B790" s="2">
        <v>35</v>
      </c>
      <c r="C790" s="2">
        <v>35</v>
      </c>
      <c r="F790" s="5"/>
    </row>
    <row r="791" spans="1:6" x14ac:dyDescent="0.2">
      <c r="A791" s="1" t="s">
        <v>831</v>
      </c>
      <c r="B791" s="2">
        <v>35</v>
      </c>
      <c r="C791" s="2">
        <v>35</v>
      </c>
      <c r="F791" s="5"/>
    </row>
    <row r="792" spans="1:6" x14ac:dyDescent="0.2">
      <c r="A792" s="1" t="s">
        <v>832</v>
      </c>
      <c r="B792" s="2">
        <v>42</v>
      </c>
      <c r="C792" s="2">
        <v>35</v>
      </c>
      <c r="F792" s="5"/>
    </row>
    <row r="793" spans="1:6" x14ac:dyDescent="0.2">
      <c r="A793" s="1" t="s">
        <v>833</v>
      </c>
      <c r="B793" s="2">
        <v>36</v>
      </c>
      <c r="C793" s="2">
        <v>35</v>
      </c>
      <c r="F793" s="5"/>
    </row>
    <row r="794" spans="1:6" x14ac:dyDescent="0.2">
      <c r="A794" s="1" t="s">
        <v>834</v>
      </c>
      <c r="B794" s="2">
        <v>35</v>
      </c>
      <c r="C794" s="2">
        <v>35</v>
      </c>
      <c r="F794" s="5"/>
    </row>
    <row r="795" spans="1:6" x14ac:dyDescent="0.2">
      <c r="A795" s="1" t="s">
        <v>835</v>
      </c>
      <c r="B795" s="2">
        <v>40</v>
      </c>
      <c r="C795" s="2">
        <v>35</v>
      </c>
      <c r="F795" s="5"/>
    </row>
    <row r="796" spans="1:6" x14ac:dyDescent="0.2">
      <c r="A796" s="1" t="s">
        <v>836</v>
      </c>
      <c r="B796" s="2">
        <v>41</v>
      </c>
      <c r="C796" s="2">
        <v>35</v>
      </c>
      <c r="F796" s="5"/>
    </row>
    <row r="797" spans="1:6" x14ac:dyDescent="0.2">
      <c r="A797" s="1" t="s">
        <v>837</v>
      </c>
      <c r="B797" s="2">
        <v>57</v>
      </c>
      <c r="C797" s="2">
        <v>35</v>
      </c>
      <c r="F797" s="5"/>
    </row>
    <row r="798" spans="1:6" x14ac:dyDescent="0.2">
      <c r="A798" s="1" t="s">
        <v>838</v>
      </c>
      <c r="B798" s="2">
        <v>36</v>
      </c>
      <c r="C798" s="2">
        <v>35</v>
      </c>
      <c r="F798" s="5"/>
    </row>
    <row r="799" spans="1:6" x14ac:dyDescent="0.2">
      <c r="A799" s="1" t="s">
        <v>839</v>
      </c>
      <c r="B799" s="2">
        <v>50</v>
      </c>
      <c r="C799" s="2">
        <v>35</v>
      </c>
      <c r="F799" s="5"/>
    </row>
    <row r="800" spans="1:6" x14ac:dyDescent="0.2">
      <c r="A800" s="1" t="s">
        <v>840</v>
      </c>
      <c r="B800" s="2">
        <v>35</v>
      </c>
      <c r="C800" s="2">
        <v>35</v>
      </c>
      <c r="F800" s="5"/>
    </row>
    <row r="801" spans="1:6" x14ac:dyDescent="0.2">
      <c r="A801" s="1" t="s">
        <v>841</v>
      </c>
      <c r="B801" s="2">
        <v>35</v>
      </c>
      <c r="C801" s="2">
        <v>35</v>
      </c>
      <c r="F801" s="5"/>
    </row>
    <row r="802" spans="1:6" x14ac:dyDescent="0.2">
      <c r="A802" s="1" t="s">
        <v>842</v>
      </c>
      <c r="B802" s="2">
        <v>35</v>
      </c>
      <c r="C802" s="2">
        <v>35</v>
      </c>
      <c r="F802" s="5"/>
    </row>
    <row r="803" spans="1:6" x14ac:dyDescent="0.2">
      <c r="A803" s="1" t="s">
        <v>843</v>
      </c>
      <c r="B803" s="2">
        <v>38</v>
      </c>
      <c r="C803" s="2">
        <v>35</v>
      </c>
      <c r="F803" s="5"/>
    </row>
    <row r="804" spans="1:6" x14ac:dyDescent="0.2">
      <c r="A804" s="1" t="s">
        <v>844</v>
      </c>
      <c r="B804" s="2">
        <v>35</v>
      </c>
      <c r="C804" s="2">
        <v>35</v>
      </c>
      <c r="F804" s="5"/>
    </row>
    <row r="805" spans="1:6" x14ac:dyDescent="0.2">
      <c r="A805" s="1" t="s">
        <v>845</v>
      </c>
      <c r="B805" s="2">
        <v>35</v>
      </c>
      <c r="C805" s="2">
        <v>35</v>
      </c>
      <c r="F805" s="5"/>
    </row>
    <row r="806" spans="1:6" x14ac:dyDescent="0.2">
      <c r="A806" s="1" t="s">
        <v>846</v>
      </c>
      <c r="B806" s="2">
        <v>35</v>
      </c>
      <c r="C806" s="2">
        <v>35</v>
      </c>
      <c r="F806" s="5"/>
    </row>
    <row r="807" spans="1:6" x14ac:dyDescent="0.2">
      <c r="A807" s="1" t="s">
        <v>847</v>
      </c>
      <c r="B807" s="2">
        <v>39</v>
      </c>
      <c r="C807" s="2">
        <v>35</v>
      </c>
      <c r="F807" s="5"/>
    </row>
    <row r="808" spans="1:6" x14ac:dyDescent="0.2">
      <c r="A808" s="1" t="s">
        <v>848</v>
      </c>
      <c r="B808" s="2">
        <v>35</v>
      </c>
      <c r="C808" s="2">
        <v>35</v>
      </c>
      <c r="F808" s="5"/>
    </row>
    <row r="809" spans="1:6" x14ac:dyDescent="0.2">
      <c r="A809" s="1" t="s">
        <v>849</v>
      </c>
      <c r="B809" s="2">
        <v>48</v>
      </c>
      <c r="C809" s="2">
        <v>35</v>
      </c>
      <c r="F809" s="5"/>
    </row>
    <row r="810" spans="1:6" x14ac:dyDescent="0.2">
      <c r="A810" s="1" t="s">
        <v>850</v>
      </c>
      <c r="B810" s="2">
        <v>62</v>
      </c>
      <c r="C810" s="2">
        <v>35</v>
      </c>
      <c r="F810" s="5"/>
    </row>
    <row r="811" spans="1:6" x14ac:dyDescent="0.2">
      <c r="A811" s="1" t="s">
        <v>851</v>
      </c>
      <c r="B811" s="2">
        <v>35</v>
      </c>
      <c r="C811" s="2">
        <v>35</v>
      </c>
      <c r="F811" s="5"/>
    </row>
    <row r="812" spans="1:6" x14ac:dyDescent="0.2">
      <c r="A812" s="1" t="s">
        <v>852</v>
      </c>
      <c r="B812" s="2">
        <v>37</v>
      </c>
      <c r="C812" s="2">
        <v>35</v>
      </c>
      <c r="F812" s="5"/>
    </row>
    <row r="813" spans="1:6" x14ac:dyDescent="0.2">
      <c r="A813" s="1" t="s">
        <v>853</v>
      </c>
      <c r="B813" s="2">
        <v>35</v>
      </c>
      <c r="C813" s="2">
        <v>35</v>
      </c>
      <c r="F813" s="5"/>
    </row>
    <row r="814" spans="1:6" x14ac:dyDescent="0.2">
      <c r="A814" s="1" t="s">
        <v>854</v>
      </c>
      <c r="B814" s="2">
        <v>39</v>
      </c>
      <c r="C814" s="2">
        <v>35</v>
      </c>
      <c r="F814" s="5"/>
    </row>
    <row r="815" spans="1:6" x14ac:dyDescent="0.2">
      <c r="A815" s="1" t="s">
        <v>855</v>
      </c>
      <c r="B815" s="2">
        <v>39</v>
      </c>
      <c r="C815" s="2">
        <v>35</v>
      </c>
      <c r="F815" s="5"/>
    </row>
    <row r="816" spans="1:6" x14ac:dyDescent="0.2">
      <c r="A816" s="1" t="s">
        <v>856</v>
      </c>
      <c r="B816" s="2">
        <v>35</v>
      </c>
      <c r="C816" s="2">
        <v>35</v>
      </c>
      <c r="F816" s="5"/>
    </row>
    <row r="817" spans="1:6" x14ac:dyDescent="0.2">
      <c r="A817" s="1" t="s">
        <v>857</v>
      </c>
      <c r="B817" s="2">
        <v>35</v>
      </c>
      <c r="C817" s="2">
        <v>35</v>
      </c>
      <c r="F817" s="5"/>
    </row>
    <row r="818" spans="1:6" x14ac:dyDescent="0.2">
      <c r="A818" s="1" t="s">
        <v>858</v>
      </c>
      <c r="B818" s="2">
        <v>35</v>
      </c>
      <c r="C818" s="2">
        <v>35</v>
      </c>
      <c r="F818" s="5"/>
    </row>
    <row r="819" spans="1:6" x14ac:dyDescent="0.2">
      <c r="A819" s="1" t="s">
        <v>859</v>
      </c>
      <c r="B819" s="2">
        <v>52</v>
      </c>
      <c r="C819" s="2">
        <v>35</v>
      </c>
      <c r="F819" s="5"/>
    </row>
    <row r="820" spans="1:6" x14ac:dyDescent="0.2">
      <c r="A820" s="1" t="s">
        <v>860</v>
      </c>
      <c r="B820" s="2">
        <v>59</v>
      </c>
      <c r="C820" s="2">
        <v>35</v>
      </c>
      <c r="F820" s="5"/>
    </row>
    <row r="821" spans="1:6" x14ac:dyDescent="0.2">
      <c r="A821" s="1" t="s">
        <v>861</v>
      </c>
      <c r="B821" s="2">
        <v>36</v>
      </c>
      <c r="C821" s="2">
        <v>35</v>
      </c>
      <c r="F821" s="5"/>
    </row>
    <row r="822" spans="1:6" x14ac:dyDescent="0.2">
      <c r="A822" s="1" t="s">
        <v>862</v>
      </c>
      <c r="B822" s="2">
        <v>38</v>
      </c>
      <c r="C822" s="2">
        <v>34</v>
      </c>
      <c r="F822" s="5"/>
    </row>
    <row r="823" spans="1:6" x14ac:dyDescent="0.2">
      <c r="A823" s="1" t="s">
        <v>863</v>
      </c>
      <c r="B823" s="2">
        <v>35</v>
      </c>
      <c r="C823" s="2">
        <v>34</v>
      </c>
      <c r="F823" s="5"/>
    </row>
    <row r="824" spans="1:6" x14ac:dyDescent="0.2">
      <c r="A824" s="1" t="s">
        <v>864</v>
      </c>
      <c r="B824" s="2">
        <v>35</v>
      </c>
      <c r="C824" s="2">
        <v>34</v>
      </c>
      <c r="F824" s="5"/>
    </row>
    <row r="825" spans="1:6" x14ac:dyDescent="0.2">
      <c r="A825" s="1" t="s">
        <v>865</v>
      </c>
      <c r="B825" s="2">
        <v>35</v>
      </c>
      <c r="C825" s="2">
        <v>34</v>
      </c>
      <c r="F825" s="5"/>
    </row>
    <row r="826" spans="1:6" x14ac:dyDescent="0.2">
      <c r="A826" s="1" t="s">
        <v>866</v>
      </c>
      <c r="B826" s="2">
        <v>41</v>
      </c>
      <c r="C826" s="2">
        <v>34</v>
      </c>
      <c r="F826" s="5"/>
    </row>
    <row r="827" spans="1:6" x14ac:dyDescent="0.2">
      <c r="A827" s="1" t="s">
        <v>867</v>
      </c>
      <c r="B827" s="2">
        <v>37</v>
      </c>
      <c r="C827" s="2">
        <v>34</v>
      </c>
      <c r="F827" s="5"/>
    </row>
    <row r="828" spans="1:6" x14ac:dyDescent="0.2">
      <c r="A828" s="1" t="s">
        <v>868</v>
      </c>
      <c r="B828" s="2">
        <v>35</v>
      </c>
      <c r="C828" s="2">
        <v>34</v>
      </c>
      <c r="F828" s="5"/>
    </row>
    <row r="829" spans="1:6" x14ac:dyDescent="0.2">
      <c r="A829" s="1" t="s">
        <v>869</v>
      </c>
      <c r="B829" s="2">
        <v>38</v>
      </c>
      <c r="C829" s="2">
        <v>34</v>
      </c>
      <c r="F829" s="5"/>
    </row>
    <row r="830" spans="1:6" x14ac:dyDescent="0.2">
      <c r="A830" s="1" t="s">
        <v>870</v>
      </c>
      <c r="B830" s="2">
        <v>91</v>
      </c>
      <c r="C830" s="2">
        <v>34</v>
      </c>
      <c r="F830" s="5"/>
    </row>
    <row r="831" spans="1:6" x14ac:dyDescent="0.2">
      <c r="A831" s="1" t="s">
        <v>871</v>
      </c>
      <c r="B831" s="2">
        <v>34</v>
      </c>
      <c r="C831" s="2">
        <v>34</v>
      </c>
      <c r="F831" s="5"/>
    </row>
    <row r="832" spans="1:6" x14ac:dyDescent="0.2">
      <c r="A832" s="1" t="s">
        <v>872</v>
      </c>
      <c r="B832" s="2">
        <v>34</v>
      </c>
      <c r="C832" s="2">
        <v>34</v>
      </c>
      <c r="F832" s="5"/>
    </row>
    <row r="833" spans="1:6" x14ac:dyDescent="0.2">
      <c r="A833" s="1" t="s">
        <v>873</v>
      </c>
      <c r="B833" s="2">
        <v>34</v>
      </c>
      <c r="C833" s="2">
        <v>34</v>
      </c>
      <c r="F833" s="5"/>
    </row>
    <row r="834" spans="1:6" x14ac:dyDescent="0.2">
      <c r="A834" s="1" t="s">
        <v>874</v>
      </c>
      <c r="B834" s="2">
        <v>40</v>
      </c>
      <c r="C834" s="2">
        <v>34</v>
      </c>
      <c r="F834" s="5"/>
    </row>
    <row r="835" spans="1:6" x14ac:dyDescent="0.2">
      <c r="A835" s="1" t="s">
        <v>875</v>
      </c>
      <c r="B835" s="2">
        <v>35</v>
      </c>
      <c r="C835" s="2">
        <v>34</v>
      </c>
      <c r="F835" s="5"/>
    </row>
    <row r="836" spans="1:6" x14ac:dyDescent="0.2">
      <c r="A836" s="1" t="s">
        <v>876</v>
      </c>
      <c r="B836" s="2">
        <v>34</v>
      </c>
      <c r="C836" s="2">
        <v>34</v>
      </c>
      <c r="F836" s="5"/>
    </row>
    <row r="837" spans="1:6" x14ac:dyDescent="0.2">
      <c r="A837" s="1" t="s">
        <v>877</v>
      </c>
      <c r="B837" s="2">
        <v>94</v>
      </c>
      <c r="C837" s="2">
        <v>34</v>
      </c>
      <c r="F837" s="5"/>
    </row>
    <row r="838" spans="1:6" x14ac:dyDescent="0.2">
      <c r="A838" s="1" t="s">
        <v>878</v>
      </c>
      <c r="B838" s="2">
        <v>34</v>
      </c>
      <c r="C838" s="2">
        <v>34</v>
      </c>
      <c r="F838" s="5"/>
    </row>
    <row r="839" spans="1:6" x14ac:dyDescent="0.2">
      <c r="A839" s="1" t="s">
        <v>879</v>
      </c>
      <c r="B839" s="2">
        <v>34</v>
      </c>
      <c r="C839" s="2">
        <v>34</v>
      </c>
      <c r="F839" s="5"/>
    </row>
    <row r="840" spans="1:6" x14ac:dyDescent="0.2">
      <c r="A840" s="1" t="s">
        <v>880</v>
      </c>
      <c r="B840" s="2">
        <v>64</v>
      </c>
      <c r="C840" s="2">
        <v>34</v>
      </c>
      <c r="F840" s="5"/>
    </row>
    <row r="841" spans="1:6" x14ac:dyDescent="0.2">
      <c r="A841" s="1" t="s">
        <v>881</v>
      </c>
      <c r="B841" s="2">
        <v>34</v>
      </c>
      <c r="C841" s="2">
        <v>34</v>
      </c>
      <c r="F841" s="5"/>
    </row>
    <row r="842" spans="1:6" x14ac:dyDescent="0.2">
      <c r="A842" s="1" t="s">
        <v>882</v>
      </c>
      <c r="B842" s="2">
        <v>34</v>
      </c>
      <c r="C842" s="2">
        <v>34</v>
      </c>
      <c r="F842" s="5"/>
    </row>
    <row r="843" spans="1:6" x14ac:dyDescent="0.2">
      <c r="A843" s="1" t="s">
        <v>883</v>
      </c>
      <c r="B843" s="2">
        <v>83</v>
      </c>
      <c r="C843" s="2">
        <v>34</v>
      </c>
      <c r="F843" s="5"/>
    </row>
    <row r="844" spans="1:6" x14ac:dyDescent="0.2">
      <c r="A844" s="1" t="s">
        <v>884</v>
      </c>
      <c r="B844" s="2">
        <v>34</v>
      </c>
      <c r="C844" s="2">
        <v>34</v>
      </c>
      <c r="F844" s="5"/>
    </row>
    <row r="845" spans="1:6" x14ac:dyDescent="0.2">
      <c r="A845" s="1" t="s">
        <v>885</v>
      </c>
      <c r="B845" s="2">
        <v>97</v>
      </c>
      <c r="C845" s="2">
        <v>33</v>
      </c>
      <c r="F845" s="5"/>
    </row>
    <row r="846" spans="1:6" x14ac:dyDescent="0.2">
      <c r="A846" s="1" t="s">
        <v>886</v>
      </c>
      <c r="B846" s="2">
        <v>33</v>
      </c>
      <c r="C846" s="2">
        <v>33</v>
      </c>
      <c r="F846" s="5"/>
    </row>
    <row r="847" spans="1:6" x14ac:dyDescent="0.2">
      <c r="A847" s="1" t="s">
        <v>887</v>
      </c>
      <c r="B847" s="2">
        <v>35</v>
      </c>
      <c r="C847" s="2">
        <v>33</v>
      </c>
      <c r="F847" s="5"/>
    </row>
    <row r="848" spans="1:6" x14ac:dyDescent="0.2">
      <c r="A848" s="1" t="s">
        <v>888</v>
      </c>
      <c r="B848" s="2">
        <v>39</v>
      </c>
      <c r="C848" s="2">
        <v>33</v>
      </c>
      <c r="F848" s="5"/>
    </row>
    <row r="849" spans="1:6" x14ac:dyDescent="0.2">
      <c r="A849" s="1" t="s">
        <v>889</v>
      </c>
      <c r="B849" s="2">
        <v>49</v>
      </c>
      <c r="C849" s="2">
        <v>33</v>
      </c>
      <c r="F849" s="5"/>
    </row>
    <row r="850" spans="1:6" x14ac:dyDescent="0.2">
      <c r="A850" s="1" t="s">
        <v>890</v>
      </c>
      <c r="B850" s="2">
        <v>111</v>
      </c>
      <c r="C850" s="2">
        <v>33</v>
      </c>
      <c r="F850" s="5"/>
    </row>
    <row r="851" spans="1:6" x14ac:dyDescent="0.2">
      <c r="A851" s="1" t="s">
        <v>891</v>
      </c>
      <c r="B851" s="2">
        <v>33</v>
      </c>
      <c r="C851" s="2">
        <v>33</v>
      </c>
      <c r="F851" s="5"/>
    </row>
    <row r="852" spans="1:6" x14ac:dyDescent="0.2">
      <c r="A852" s="1" t="s">
        <v>892</v>
      </c>
      <c r="B852" s="2">
        <v>36</v>
      </c>
      <c r="C852" s="2">
        <v>33</v>
      </c>
      <c r="F852" s="5"/>
    </row>
    <row r="853" spans="1:6" x14ac:dyDescent="0.2">
      <c r="A853" s="1" t="s">
        <v>893</v>
      </c>
      <c r="B853" s="2">
        <v>33</v>
      </c>
      <c r="C853" s="2">
        <v>33</v>
      </c>
      <c r="F853" s="5"/>
    </row>
    <row r="854" spans="1:6" x14ac:dyDescent="0.2">
      <c r="A854" s="1" t="s">
        <v>894</v>
      </c>
      <c r="B854" s="2">
        <v>33</v>
      </c>
      <c r="C854" s="2">
        <v>33</v>
      </c>
      <c r="F854" s="5"/>
    </row>
    <row r="855" spans="1:6" x14ac:dyDescent="0.2">
      <c r="A855" s="1" t="s">
        <v>895</v>
      </c>
      <c r="B855" s="2">
        <v>65</v>
      </c>
      <c r="C855" s="2">
        <v>33</v>
      </c>
      <c r="F855" s="5"/>
    </row>
    <row r="856" spans="1:6" x14ac:dyDescent="0.2">
      <c r="A856" s="1" t="s">
        <v>896</v>
      </c>
      <c r="B856" s="2">
        <v>33</v>
      </c>
      <c r="C856" s="2">
        <v>33</v>
      </c>
      <c r="F856" s="5"/>
    </row>
    <row r="857" spans="1:6" x14ac:dyDescent="0.2">
      <c r="A857" s="1" t="s">
        <v>897</v>
      </c>
      <c r="B857" s="2">
        <v>33</v>
      </c>
      <c r="C857" s="2">
        <v>33</v>
      </c>
      <c r="F857" s="5"/>
    </row>
    <row r="858" spans="1:6" x14ac:dyDescent="0.2">
      <c r="A858" s="1" t="s">
        <v>898</v>
      </c>
      <c r="B858" s="2">
        <v>36</v>
      </c>
      <c r="C858" s="2">
        <v>33</v>
      </c>
      <c r="F858" s="5"/>
    </row>
    <row r="859" spans="1:6" x14ac:dyDescent="0.2">
      <c r="A859" s="1" t="s">
        <v>899</v>
      </c>
      <c r="B859" s="2">
        <v>33</v>
      </c>
      <c r="C859" s="2">
        <v>33</v>
      </c>
      <c r="F859" s="5"/>
    </row>
    <row r="860" spans="1:6" x14ac:dyDescent="0.2">
      <c r="A860" s="1" t="s">
        <v>900</v>
      </c>
      <c r="B860" s="2">
        <v>33</v>
      </c>
      <c r="C860" s="2">
        <v>33</v>
      </c>
      <c r="F860" s="5"/>
    </row>
    <row r="861" spans="1:6" x14ac:dyDescent="0.2">
      <c r="A861" s="1" t="s">
        <v>901</v>
      </c>
      <c r="B861" s="2">
        <v>33</v>
      </c>
      <c r="C861" s="2">
        <v>33</v>
      </c>
      <c r="F861" s="5"/>
    </row>
    <row r="862" spans="1:6" x14ac:dyDescent="0.2">
      <c r="A862" s="1" t="s">
        <v>902</v>
      </c>
      <c r="B862" s="2">
        <v>33</v>
      </c>
      <c r="C862" s="2">
        <v>33</v>
      </c>
      <c r="F862" s="5"/>
    </row>
    <row r="863" spans="1:6" x14ac:dyDescent="0.2">
      <c r="A863" s="1" t="s">
        <v>903</v>
      </c>
      <c r="B863" s="2">
        <v>33</v>
      </c>
      <c r="C863" s="2">
        <v>33</v>
      </c>
      <c r="F863" s="5"/>
    </row>
    <row r="864" spans="1:6" x14ac:dyDescent="0.2">
      <c r="A864" s="1" t="s">
        <v>904</v>
      </c>
      <c r="B864" s="2">
        <v>43</v>
      </c>
      <c r="C864" s="2">
        <v>33</v>
      </c>
      <c r="F864" s="5"/>
    </row>
    <row r="865" spans="1:6" x14ac:dyDescent="0.2">
      <c r="A865" s="1" t="s">
        <v>905</v>
      </c>
      <c r="B865" s="2">
        <v>33</v>
      </c>
      <c r="C865" s="2">
        <v>33</v>
      </c>
      <c r="F865" s="5"/>
    </row>
    <row r="866" spans="1:6" x14ac:dyDescent="0.2">
      <c r="A866" s="1" t="s">
        <v>906</v>
      </c>
      <c r="B866" s="2">
        <v>33</v>
      </c>
      <c r="C866" s="2">
        <v>33</v>
      </c>
      <c r="F866" s="5"/>
    </row>
    <row r="867" spans="1:6" x14ac:dyDescent="0.2">
      <c r="A867" s="1" t="s">
        <v>907</v>
      </c>
      <c r="B867" s="2">
        <v>33</v>
      </c>
      <c r="C867" s="2">
        <v>33</v>
      </c>
      <c r="F867" s="5"/>
    </row>
    <row r="868" spans="1:6" x14ac:dyDescent="0.2">
      <c r="A868" s="1" t="s">
        <v>908</v>
      </c>
      <c r="B868" s="2">
        <v>33</v>
      </c>
      <c r="C868" s="2">
        <v>33</v>
      </c>
      <c r="F868" s="5"/>
    </row>
    <row r="869" spans="1:6" x14ac:dyDescent="0.2">
      <c r="A869" s="1" t="s">
        <v>909</v>
      </c>
      <c r="B869" s="2">
        <v>41</v>
      </c>
      <c r="C869" s="2">
        <v>33</v>
      </c>
      <c r="F869" s="5"/>
    </row>
    <row r="870" spans="1:6" x14ac:dyDescent="0.2">
      <c r="A870" s="18" t="s">
        <v>910</v>
      </c>
      <c r="B870" s="2">
        <v>33</v>
      </c>
      <c r="C870" s="2">
        <v>33</v>
      </c>
      <c r="F870" s="5"/>
    </row>
    <row r="871" spans="1:6" x14ac:dyDescent="0.2">
      <c r="A871" s="1" t="s">
        <v>911</v>
      </c>
      <c r="B871" s="2">
        <v>33</v>
      </c>
      <c r="C871" s="2">
        <v>33</v>
      </c>
      <c r="F871" s="5"/>
    </row>
    <row r="872" spans="1:6" x14ac:dyDescent="0.2">
      <c r="A872" s="1" t="s">
        <v>912</v>
      </c>
      <c r="B872" s="2">
        <v>34</v>
      </c>
      <c r="C872" s="2">
        <v>33</v>
      </c>
      <c r="F872" s="5"/>
    </row>
    <row r="873" spans="1:6" x14ac:dyDescent="0.2">
      <c r="A873" s="1" t="s">
        <v>913</v>
      </c>
      <c r="B873" s="2">
        <v>32</v>
      </c>
      <c r="C873" s="2">
        <v>32</v>
      </c>
      <c r="F873" s="5"/>
    </row>
    <row r="874" spans="1:6" x14ac:dyDescent="0.2">
      <c r="A874" s="1" t="s">
        <v>914</v>
      </c>
      <c r="B874" s="2">
        <v>36</v>
      </c>
      <c r="C874" s="2">
        <v>32</v>
      </c>
      <c r="F874" s="5"/>
    </row>
    <row r="875" spans="1:6" x14ac:dyDescent="0.2">
      <c r="A875" s="1" t="s">
        <v>915</v>
      </c>
      <c r="B875" s="2">
        <v>32</v>
      </c>
      <c r="C875" s="2">
        <v>32</v>
      </c>
      <c r="F875" s="5"/>
    </row>
    <row r="876" spans="1:6" x14ac:dyDescent="0.2">
      <c r="A876" s="1" t="s">
        <v>916</v>
      </c>
      <c r="B876" s="2">
        <v>32</v>
      </c>
      <c r="C876" s="2">
        <v>32</v>
      </c>
      <c r="F876" s="5"/>
    </row>
    <row r="877" spans="1:6" x14ac:dyDescent="0.2">
      <c r="A877" s="1" t="s">
        <v>917</v>
      </c>
      <c r="B877" s="2">
        <v>32</v>
      </c>
      <c r="C877" s="2">
        <v>32</v>
      </c>
      <c r="F877" s="5"/>
    </row>
    <row r="878" spans="1:6" x14ac:dyDescent="0.2">
      <c r="A878" s="1" t="s">
        <v>918</v>
      </c>
      <c r="B878" s="2">
        <v>37</v>
      </c>
      <c r="C878" s="2">
        <v>32</v>
      </c>
      <c r="F878" s="5"/>
    </row>
    <row r="879" spans="1:6" x14ac:dyDescent="0.2">
      <c r="A879" s="1" t="s">
        <v>919</v>
      </c>
      <c r="B879" s="2">
        <v>33</v>
      </c>
      <c r="C879" s="2">
        <v>32</v>
      </c>
      <c r="F879" s="5"/>
    </row>
    <row r="880" spans="1:6" x14ac:dyDescent="0.2">
      <c r="A880" s="1" t="s">
        <v>23</v>
      </c>
      <c r="B880" s="2">
        <v>32</v>
      </c>
      <c r="C880" s="2">
        <v>32</v>
      </c>
      <c r="F880" s="5"/>
    </row>
    <row r="881" spans="1:6" x14ac:dyDescent="0.2">
      <c r="A881" s="1" t="s">
        <v>920</v>
      </c>
      <c r="B881" s="2">
        <v>34</v>
      </c>
      <c r="C881" s="2">
        <v>32</v>
      </c>
      <c r="F881" s="5"/>
    </row>
    <row r="882" spans="1:6" x14ac:dyDescent="0.2">
      <c r="A882" s="1" t="s">
        <v>921</v>
      </c>
      <c r="B882" s="2">
        <v>33</v>
      </c>
      <c r="C882" s="2">
        <v>32</v>
      </c>
      <c r="F882" s="5"/>
    </row>
    <row r="883" spans="1:6" x14ac:dyDescent="0.2">
      <c r="A883" s="1" t="s">
        <v>922</v>
      </c>
      <c r="B883" s="2">
        <v>32</v>
      </c>
      <c r="C883" s="2">
        <v>32</v>
      </c>
      <c r="F883" s="5"/>
    </row>
    <row r="884" spans="1:6" x14ac:dyDescent="0.2">
      <c r="A884" s="1" t="s">
        <v>923</v>
      </c>
      <c r="B884" s="2">
        <v>32</v>
      </c>
      <c r="C884" s="2">
        <v>32</v>
      </c>
      <c r="F884" s="5"/>
    </row>
    <row r="885" spans="1:6" x14ac:dyDescent="0.2">
      <c r="A885" s="1" t="s">
        <v>924</v>
      </c>
      <c r="B885" s="2">
        <v>115</v>
      </c>
      <c r="C885" s="2">
        <v>32</v>
      </c>
      <c r="F885" s="5"/>
    </row>
    <row r="886" spans="1:6" x14ac:dyDescent="0.2">
      <c r="A886" s="1" t="s">
        <v>925</v>
      </c>
      <c r="B886" s="2">
        <v>80</v>
      </c>
      <c r="C886" s="2">
        <v>32</v>
      </c>
      <c r="F886" s="5"/>
    </row>
    <row r="887" spans="1:6" x14ac:dyDescent="0.2">
      <c r="A887" s="1" t="s">
        <v>926</v>
      </c>
      <c r="B887" s="2">
        <v>32</v>
      </c>
      <c r="C887" s="2">
        <v>32</v>
      </c>
      <c r="F887" s="5"/>
    </row>
    <row r="888" spans="1:6" x14ac:dyDescent="0.2">
      <c r="A888" s="1" t="s">
        <v>927</v>
      </c>
      <c r="B888" s="2">
        <v>40</v>
      </c>
      <c r="C888" s="2">
        <v>32</v>
      </c>
      <c r="F888" s="5"/>
    </row>
    <row r="889" spans="1:6" x14ac:dyDescent="0.2">
      <c r="A889" s="1" t="s">
        <v>928</v>
      </c>
      <c r="B889" s="2">
        <v>33</v>
      </c>
      <c r="C889" s="2">
        <v>32</v>
      </c>
      <c r="F889" s="5"/>
    </row>
    <row r="890" spans="1:6" x14ac:dyDescent="0.2">
      <c r="A890" s="1" t="s">
        <v>929</v>
      </c>
      <c r="B890" s="2">
        <v>130</v>
      </c>
      <c r="C890" s="2">
        <v>32</v>
      </c>
      <c r="F890" s="5"/>
    </row>
    <row r="891" spans="1:6" x14ac:dyDescent="0.2">
      <c r="A891" s="1" t="s">
        <v>930</v>
      </c>
      <c r="B891" s="2">
        <v>57</v>
      </c>
      <c r="C891" s="2">
        <v>32</v>
      </c>
      <c r="F891" s="5"/>
    </row>
    <row r="892" spans="1:6" x14ac:dyDescent="0.2">
      <c r="A892" s="1" t="s">
        <v>931</v>
      </c>
      <c r="B892" s="2">
        <v>32</v>
      </c>
      <c r="C892" s="2">
        <v>32</v>
      </c>
      <c r="F892" s="5"/>
    </row>
    <row r="893" spans="1:6" x14ac:dyDescent="0.2">
      <c r="A893" s="1" t="s">
        <v>932</v>
      </c>
      <c r="B893" s="2">
        <v>35</v>
      </c>
      <c r="C893" s="2">
        <v>32</v>
      </c>
      <c r="F893" s="5"/>
    </row>
    <row r="894" spans="1:6" x14ac:dyDescent="0.2">
      <c r="A894" s="1" t="s">
        <v>933</v>
      </c>
      <c r="B894" s="2">
        <v>34</v>
      </c>
      <c r="C894" s="2">
        <v>32</v>
      </c>
      <c r="F894" s="5"/>
    </row>
    <row r="895" spans="1:6" x14ac:dyDescent="0.2">
      <c r="A895" s="1" t="s">
        <v>934</v>
      </c>
      <c r="B895" s="2">
        <v>32</v>
      </c>
      <c r="C895" s="2">
        <v>32</v>
      </c>
      <c r="F895" s="5"/>
    </row>
    <row r="896" spans="1:6" x14ac:dyDescent="0.2">
      <c r="A896" s="1" t="s">
        <v>935</v>
      </c>
      <c r="B896" s="2">
        <v>38</v>
      </c>
      <c r="C896" s="2">
        <v>32</v>
      </c>
      <c r="F896" s="5"/>
    </row>
    <row r="897" spans="1:6" x14ac:dyDescent="0.2">
      <c r="A897" s="1" t="s">
        <v>936</v>
      </c>
      <c r="B897" s="2">
        <v>88</v>
      </c>
      <c r="C897" s="2">
        <v>32</v>
      </c>
      <c r="F897" s="5"/>
    </row>
    <row r="898" spans="1:6" x14ac:dyDescent="0.2">
      <c r="A898" s="1" t="s">
        <v>937</v>
      </c>
      <c r="B898" s="2">
        <v>32</v>
      </c>
      <c r="C898" s="2">
        <v>32</v>
      </c>
      <c r="F898" s="5"/>
    </row>
    <row r="899" spans="1:6" x14ac:dyDescent="0.2">
      <c r="A899" s="1" t="s">
        <v>938</v>
      </c>
      <c r="B899" s="2">
        <v>34</v>
      </c>
      <c r="C899" s="2">
        <v>32</v>
      </c>
      <c r="F899" s="5"/>
    </row>
    <row r="900" spans="1:6" x14ac:dyDescent="0.2">
      <c r="A900" s="1" t="s">
        <v>939</v>
      </c>
      <c r="B900" s="2">
        <v>32</v>
      </c>
      <c r="C900" s="2">
        <v>32</v>
      </c>
      <c r="F900" s="5"/>
    </row>
    <row r="901" spans="1:6" x14ac:dyDescent="0.2">
      <c r="A901" s="1" t="s">
        <v>940</v>
      </c>
      <c r="B901" s="2">
        <v>56</v>
      </c>
      <c r="C901" s="2">
        <v>32</v>
      </c>
      <c r="F901" s="5"/>
    </row>
    <row r="902" spans="1:6" x14ac:dyDescent="0.2">
      <c r="A902" s="1">
        <v>2016</v>
      </c>
      <c r="B902" s="2">
        <v>32</v>
      </c>
      <c r="C902" s="2">
        <v>32</v>
      </c>
      <c r="F902" s="5"/>
    </row>
    <row r="903" spans="1:6" x14ac:dyDescent="0.2">
      <c r="A903" s="1" t="s">
        <v>941</v>
      </c>
      <c r="B903" s="2">
        <v>32</v>
      </c>
      <c r="C903" s="2">
        <v>32</v>
      </c>
      <c r="F903" s="5"/>
    </row>
    <row r="904" spans="1:6" x14ac:dyDescent="0.2">
      <c r="A904" s="1" t="s">
        <v>942</v>
      </c>
      <c r="B904" s="2">
        <v>39</v>
      </c>
      <c r="C904" s="2">
        <v>32</v>
      </c>
      <c r="F904" s="5"/>
    </row>
    <row r="905" spans="1:6" x14ac:dyDescent="0.2">
      <c r="A905" s="1" t="s">
        <v>943</v>
      </c>
      <c r="B905" s="2">
        <v>32</v>
      </c>
      <c r="C905" s="2">
        <v>32</v>
      </c>
      <c r="F905" s="5"/>
    </row>
    <row r="906" spans="1:6" x14ac:dyDescent="0.2">
      <c r="A906" s="1" t="s">
        <v>944</v>
      </c>
      <c r="B906" s="2">
        <v>33</v>
      </c>
      <c r="C906" s="2">
        <v>31</v>
      </c>
      <c r="F906" s="5"/>
    </row>
    <row r="907" spans="1:6" x14ac:dyDescent="0.2">
      <c r="A907" s="1" t="s">
        <v>945</v>
      </c>
      <c r="B907" s="2">
        <v>33</v>
      </c>
      <c r="C907" s="2">
        <v>31</v>
      </c>
      <c r="F907" s="5"/>
    </row>
    <row r="908" spans="1:6" x14ac:dyDescent="0.2">
      <c r="A908" s="18" t="s">
        <v>946</v>
      </c>
      <c r="B908" s="2">
        <v>33</v>
      </c>
      <c r="C908" s="2">
        <v>31</v>
      </c>
      <c r="F908" s="5"/>
    </row>
    <row r="909" spans="1:6" x14ac:dyDescent="0.2">
      <c r="A909" s="1" t="s">
        <v>947</v>
      </c>
      <c r="B909" s="2">
        <v>32</v>
      </c>
      <c r="C909" s="2">
        <v>31</v>
      </c>
      <c r="F909" s="5"/>
    </row>
    <row r="910" spans="1:6" x14ac:dyDescent="0.2">
      <c r="A910" s="1" t="s">
        <v>948</v>
      </c>
      <c r="B910" s="2">
        <v>49</v>
      </c>
      <c r="C910" s="2">
        <v>31</v>
      </c>
      <c r="F910" s="5"/>
    </row>
    <row r="911" spans="1:6" x14ac:dyDescent="0.2">
      <c r="A911" s="1" t="s">
        <v>949</v>
      </c>
      <c r="B911" s="2">
        <v>31</v>
      </c>
      <c r="C911" s="2">
        <v>31</v>
      </c>
      <c r="F911" s="5"/>
    </row>
    <row r="912" spans="1:6" x14ac:dyDescent="0.2">
      <c r="A912" s="1" t="s">
        <v>950</v>
      </c>
      <c r="B912" s="2">
        <v>68</v>
      </c>
      <c r="C912" s="2">
        <v>31</v>
      </c>
      <c r="F912" s="5"/>
    </row>
    <row r="913" spans="1:6" x14ac:dyDescent="0.2">
      <c r="A913" s="1" t="s">
        <v>951</v>
      </c>
      <c r="B913" s="2">
        <v>32</v>
      </c>
      <c r="C913" s="2">
        <v>31</v>
      </c>
      <c r="F913" s="5"/>
    </row>
    <row r="914" spans="1:6" x14ac:dyDescent="0.2">
      <c r="A914" s="1" t="s">
        <v>952</v>
      </c>
      <c r="B914" s="2">
        <v>44</v>
      </c>
      <c r="C914" s="2">
        <v>31</v>
      </c>
      <c r="F914" s="5"/>
    </row>
    <row r="915" spans="1:6" x14ac:dyDescent="0.2">
      <c r="A915" s="1" t="s">
        <v>953</v>
      </c>
      <c r="B915" s="2">
        <v>31</v>
      </c>
      <c r="C915" s="2">
        <v>31</v>
      </c>
      <c r="F915" s="5"/>
    </row>
    <row r="916" spans="1:6" x14ac:dyDescent="0.2">
      <c r="A916" s="1" t="s">
        <v>954</v>
      </c>
      <c r="B916" s="2">
        <v>31</v>
      </c>
      <c r="C916" s="2">
        <v>31</v>
      </c>
      <c r="F916" s="5"/>
    </row>
    <row r="917" spans="1:6" x14ac:dyDescent="0.2">
      <c r="A917" s="1" t="s">
        <v>955</v>
      </c>
      <c r="B917" s="2">
        <v>31</v>
      </c>
      <c r="C917" s="2">
        <v>31</v>
      </c>
      <c r="F917" s="5"/>
    </row>
    <row r="918" spans="1:6" x14ac:dyDescent="0.2">
      <c r="A918" s="1" t="s">
        <v>956</v>
      </c>
      <c r="B918" s="2">
        <v>31</v>
      </c>
      <c r="C918" s="2">
        <v>31</v>
      </c>
      <c r="F918" s="5"/>
    </row>
    <row r="919" spans="1:6" x14ac:dyDescent="0.2">
      <c r="A919" s="1" t="s">
        <v>957</v>
      </c>
      <c r="B919" s="2">
        <v>32</v>
      </c>
      <c r="C919" s="2">
        <v>31</v>
      </c>
      <c r="F919" s="5"/>
    </row>
    <row r="920" spans="1:6" x14ac:dyDescent="0.2">
      <c r="A920" s="1" t="s">
        <v>958</v>
      </c>
      <c r="B920" s="2">
        <v>61</v>
      </c>
      <c r="C920" s="2">
        <v>31</v>
      </c>
      <c r="F920" s="5"/>
    </row>
    <row r="921" spans="1:6" x14ac:dyDescent="0.2">
      <c r="A921" s="1" t="s">
        <v>959</v>
      </c>
      <c r="B921" s="2">
        <v>33</v>
      </c>
      <c r="C921" s="2">
        <v>31</v>
      </c>
      <c r="F921" s="5"/>
    </row>
    <row r="922" spans="1:6" x14ac:dyDescent="0.2">
      <c r="A922" s="1" t="s">
        <v>960</v>
      </c>
      <c r="B922" s="2">
        <v>36</v>
      </c>
      <c r="C922" s="2">
        <v>31</v>
      </c>
      <c r="F922" s="5"/>
    </row>
    <row r="923" spans="1:6" x14ac:dyDescent="0.2">
      <c r="A923" s="1" t="s">
        <v>961</v>
      </c>
      <c r="B923" s="2">
        <v>34</v>
      </c>
      <c r="C923" s="2">
        <v>31</v>
      </c>
      <c r="F923" s="5"/>
    </row>
    <row r="924" spans="1:6" x14ac:dyDescent="0.2">
      <c r="A924" s="1" t="s">
        <v>962</v>
      </c>
      <c r="B924" s="2">
        <v>45</v>
      </c>
      <c r="C924" s="2">
        <v>31</v>
      </c>
      <c r="F924" s="5"/>
    </row>
    <row r="925" spans="1:6" x14ac:dyDescent="0.2">
      <c r="A925" s="1" t="s">
        <v>963</v>
      </c>
      <c r="B925" s="2">
        <v>39</v>
      </c>
      <c r="C925" s="2">
        <v>31</v>
      </c>
      <c r="F925" s="5"/>
    </row>
    <row r="926" spans="1:6" x14ac:dyDescent="0.2">
      <c r="A926" s="1" t="s">
        <v>964</v>
      </c>
      <c r="B926" s="2">
        <v>31</v>
      </c>
      <c r="C926" s="2">
        <v>31</v>
      </c>
      <c r="F926" s="5"/>
    </row>
    <row r="927" spans="1:6" x14ac:dyDescent="0.2">
      <c r="A927" s="1" t="s">
        <v>965</v>
      </c>
      <c r="B927" s="2">
        <v>34</v>
      </c>
      <c r="C927" s="2">
        <v>31</v>
      </c>
      <c r="F927" s="5"/>
    </row>
    <row r="928" spans="1:6" x14ac:dyDescent="0.2">
      <c r="A928" s="1" t="s">
        <v>966</v>
      </c>
      <c r="B928" s="2">
        <v>32</v>
      </c>
      <c r="C928" s="2">
        <v>31</v>
      </c>
      <c r="F928" s="5"/>
    </row>
    <row r="929" spans="1:6" x14ac:dyDescent="0.2">
      <c r="A929" s="1" t="s">
        <v>967</v>
      </c>
      <c r="B929" s="2">
        <v>33</v>
      </c>
      <c r="C929" s="2">
        <v>31</v>
      </c>
      <c r="F929" s="5"/>
    </row>
    <row r="930" spans="1:6" x14ac:dyDescent="0.2">
      <c r="A930" s="1" t="s">
        <v>968</v>
      </c>
      <c r="B930" s="2">
        <v>32</v>
      </c>
      <c r="C930" s="2">
        <v>31</v>
      </c>
      <c r="F930" s="5"/>
    </row>
    <row r="931" spans="1:6" x14ac:dyDescent="0.2">
      <c r="A931" s="1" t="s">
        <v>969</v>
      </c>
      <c r="B931" s="2">
        <v>31</v>
      </c>
      <c r="C931" s="2">
        <v>31</v>
      </c>
      <c r="F931" s="5"/>
    </row>
    <row r="932" spans="1:6" x14ac:dyDescent="0.2">
      <c r="A932" s="1" t="s">
        <v>970</v>
      </c>
      <c r="B932" s="2">
        <v>38</v>
      </c>
      <c r="C932" s="2">
        <v>31</v>
      </c>
      <c r="F932" s="5"/>
    </row>
    <row r="933" spans="1:6" x14ac:dyDescent="0.2">
      <c r="A933" s="1" t="s">
        <v>971</v>
      </c>
      <c r="B933" s="2">
        <v>31</v>
      </c>
      <c r="C933" s="2">
        <v>31</v>
      </c>
      <c r="F933" s="5"/>
    </row>
    <row r="934" spans="1:6" x14ac:dyDescent="0.2">
      <c r="A934" s="1" t="s">
        <v>972</v>
      </c>
      <c r="B934" s="2">
        <v>31</v>
      </c>
      <c r="C934" s="2">
        <v>31</v>
      </c>
      <c r="F934" s="5"/>
    </row>
    <row r="935" spans="1:6" x14ac:dyDescent="0.2">
      <c r="A935" s="1" t="s">
        <v>973</v>
      </c>
      <c r="B935" s="2">
        <v>31</v>
      </c>
      <c r="C935" s="2">
        <v>31</v>
      </c>
      <c r="F935" s="5"/>
    </row>
    <row r="936" spans="1:6" x14ac:dyDescent="0.2">
      <c r="A936" s="1" t="s">
        <v>974</v>
      </c>
      <c r="B936" s="2">
        <v>38</v>
      </c>
      <c r="C936" s="2">
        <v>31</v>
      </c>
      <c r="F936" s="5"/>
    </row>
    <row r="937" spans="1:6" x14ac:dyDescent="0.2">
      <c r="A937" s="1" t="s">
        <v>975</v>
      </c>
      <c r="B937" s="2">
        <v>31</v>
      </c>
      <c r="C937" s="2">
        <v>31</v>
      </c>
      <c r="F937" s="5"/>
    </row>
    <row r="938" spans="1:6" x14ac:dyDescent="0.2">
      <c r="A938" s="1" t="s">
        <v>976</v>
      </c>
      <c r="B938" s="2">
        <v>52</v>
      </c>
      <c r="C938" s="2">
        <v>31</v>
      </c>
      <c r="F938" s="5"/>
    </row>
    <row r="939" spans="1:6" x14ac:dyDescent="0.2">
      <c r="A939" s="1" t="s">
        <v>977</v>
      </c>
      <c r="B939" s="2">
        <v>32</v>
      </c>
      <c r="C939" s="2">
        <v>31</v>
      </c>
      <c r="F939" s="5"/>
    </row>
    <row r="940" spans="1:6" x14ac:dyDescent="0.2">
      <c r="A940" s="1" t="s">
        <v>978</v>
      </c>
      <c r="B940" s="2">
        <v>65</v>
      </c>
      <c r="C940" s="2">
        <v>31</v>
      </c>
      <c r="F940" s="5"/>
    </row>
    <row r="941" spans="1:6" x14ac:dyDescent="0.2">
      <c r="A941" s="1" t="s">
        <v>979</v>
      </c>
      <c r="B941" s="2">
        <v>30</v>
      </c>
      <c r="C941" s="2">
        <v>30</v>
      </c>
      <c r="F941" s="5"/>
    </row>
    <row r="942" spans="1:6" x14ac:dyDescent="0.2">
      <c r="A942" s="1" t="s">
        <v>980</v>
      </c>
      <c r="B942" s="2">
        <v>31</v>
      </c>
      <c r="C942" s="2">
        <v>30</v>
      </c>
      <c r="F942" s="5"/>
    </row>
    <row r="943" spans="1:6" x14ac:dyDescent="0.2">
      <c r="A943" s="1" t="s">
        <v>981</v>
      </c>
      <c r="B943" s="2">
        <v>30</v>
      </c>
      <c r="C943" s="2">
        <v>30</v>
      </c>
      <c r="F943" s="5"/>
    </row>
    <row r="944" spans="1:6" x14ac:dyDescent="0.2">
      <c r="A944" s="1" t="s">
        <v>982</v>
      </c>
      <c r="B944" s="2">
        <v>31</v>
      </c>
      <c r="C944" s="2">
        <v>30</v>
      </c>
      <c r="F944" s="5"/>
    </row>
    <row r="945" spans="1:6" x14ac:dyDescent="0.2">
      <c r="A945" s="1" t="s">
        <v>983</v>
      </c>
      <c r="B945" s="2">
        <v>30</v>
      </c>
      <c r="C945" s="2">
        <v>30</v>
      </c>
      <c r="F945" s="5"/>
    </row>
    <row r="946" spans="1:6" x14ac:dyDescent="0.2">
      <c r="A946" s="1" t="s">
        <v>984</v>
      </c>
      <c r="B946" s="2">
        <v>78</v>
      </c>
      <c r="C946" s="2">
        <v>30</v>
      </c>
      <c r="F946" s="5"/>
    </row>
    <row r="947" spans="1:6" x14ac:dyDescent="0.2">
      <c r="A947" s="1" t="s">
        <v>985</v>
      </c>
      <c r="B947" s="2">
        <v>35</v>
      </c>
      <c r="C947" s="2">
        <v>30</v>
      </c>
      <c r="F947" s="5"/>
    </row>
    <row r="948" spans="1:6" x14ac:dyDescent="0.2">
      <c r="A948" s="1" t="s">
        <v>986</v>
      </c>
      <c r="B948" s="2">
        <v>30</v>
      </c>
      <c r="C948" s="2">
        <v>30</v>
      </c>
      <c r="F948" s="5"/>
    </row>
    <row r="949" spans="1:6" x14ac:dyDescent="0.2">
      <c r="A949" s="1" t="s">
        <v>987</v>
      </c>
      <c r="B949" s="2">
        <v>30</v>
      </c>
      <c r="C949" s="2">
        <v>30</v>
      </c>
      <c r="F949" s="5"/>
    </row>
    <row r="950" spans="1:6" x14ac:dyDescent="0.2">
      <c r="A950" s="1" t="s">
        <v>988</v>
      </c>
      <c r="B950" s="2">
        <v>33</v>
      </c>
      <c r="C950" s="2">
        <v>30</v>
      </c>
      <c r="F950" s="5"/>
    </row>
    <row r="951" spans="1:6" x14ac:dyDescent="0.2">
      <c r="A951" s="1" t="s">
        <v>989</v>
      </c>
      <c r="B951" s="2">
        <v>30</v>
      </c>
      <c r="C951" s="2">
        <v>30</v>
      </c>
      <c r="F951" s="5"/>
    </row>
    <row r="952" spans="1:6" x14ac:dyDescent="0.2">
      <c r="A952" s="1" t="s">
        <v>990</v>
      </c>
      <c r="B952" s="2">
        <v>65</v>
      </c>
      <c r="C952" s="2">
        <v>30</v>
      </c>
      <c r="F952" s="5"/>
    </row>
    <row r="953" spans="1:6" x14ac:dyDescent="0.2">
      <c r="A953" s="1" t="s">
        <v>991</v>
      </c>
      <c r="B953" s="2">
        <v>30</v>
      </c>
      <c r="C953" s="2">
        <v>30</v>
      </c>
      <c r="F953" s="5"/>
    </row>
    <row r="954" spans="1:6" x14ac:dyDescent="0.2">
      <c r="A954" s="1" t="s">
        <v>992</v>
      </c>
      <c r="B954" s="2">
        <v>30</v>
      </c>
      <c r="C954" s="2">
        <v>30</v>
      </c>
      <c r="F954" s="5"/>
    </row>
    <row r="955" spans="1:6" x14ac:dyDescent="0.2">
      <c r="A955" s="1" t="s">
        <v>993</v>
      </c>
      <c r="B955" s="2">
        <v>52</v>
      </c>
      <c r="C955" s="2">
        <v>30</v>
      </c>
      <c r="F955" s="5"/>
    </row>
    <row r="956" spans="1:6" x14ac:dyDescent="0.2">
      <c r="A956" s="1" t="s">
        <v>994</v>
      </c>
      <c r="B956" s="2">
        <v>52</v>
      </c>
      <c r="C956" s="2">
        <v>30</v>
      </c>
      <c r="F956" s="5"/>
    </row>
    <row r="957" spans="1:6" x14ac:dyDescent="0.2">
      <c r="A957" s="1" t="s">
        <v>995</v>
      </c>
      <c r="B957" s="2">
        <v>34</v>
      </c>
      <c r="C957" s="2">
        <v>30</v>
      </c>
      <c r="F957" s="5"/>
    </row>
    <row r="958" spans="1:6" x14ac:dyDescent="0.2">
      <c r="A958" s="1" t="s">
        <v>996</v>
      </c>
      <c r="B958" s="2">
        <v>30</v>
      </c>
      <c r="C958" s="2">
        <v>30</v>
      </c>
      <c r="F958" s="5"/>
    </row>
    <row r="959" spans="1:6" x14ac:dyDescent="0.2">
      <c r="A959" s="1" t="s">
        <v>997</v>
      </c>
      <c r="B959" s="2">
        <v>30</v>
      </c>
      <c r="C959" s="2">
        <v>30</v>
      </c>
      <c r="F959" s="5"/>
    </row>
    <row r="960" spans="1:6" x14ac:dyDescent="0.2">
      <c r="A960" s="1" t="s">
        <v>998</v>
      </c>
      <c r="B960" s="2">
        <v>59</v>
      </c>
      <c r="C960" s="2">
        <v>30</v>
      </c>
      <c r="F960" s="5"/>
    </row>
    <row r="961" spans="1:6" x14ac:dyDescent="0.2">
      <c r="A961" s="1" t="s">
        <v>999</v>
      </c>
      <c r="B961" s="2">
        <v>32</v>
      </c>
      <c r="C961" s="2">
        <v>30</v>
      </c>
      <c r="F961" s="5"/>
    </row>
    <row r="962" spans="1:6" x14ac:dyDescent="0.2">
      <c r="A962" s="1" t="s">
        <v>1000</v>
      </c>
      <c r="B962" s="2">
        <v>32</v>
      </c>
      <c r="C962" s="2">
        <v>30</v>
      </c>
      <c r="F962" s="5"/>
    </row>
    <row r="963" spans="1:6" x14ac:dyDescent="0.2">
      <c r="A963" s="1" t="s">
        <v>1001</v>
      </c>
      <c r="B963" s="2">
        <v>47</v>
      </c>
      <c r="C963" s="2">
        <v>30</v>
      </c>
      <c r="F963" s="5"/>
    </row>
    <row r="964" spans="1:6" x14ac:dyDescent="0.2">
      <c r="A964" s="1" t="s">
        <v>1002</v>
      </c>
      <c r="B964" s="2">
        <v>36</v>
      </c>
      <c r="C964" s="2">
        <v>30</v>
      </c>
      <c r="F964" s="5"/>
    </row>
    <row r="965" spans="1:6" x14ac:dyDescent="0.2">
      <c r="A965" s="1" t="s">
        <v>1003</v>
      </c>
      <c r="B965" s="2">
        <v>30</v>
      </c>
      <c r="C965" s="2">
        <v>30</v>
      </c>
      <c r="F965" s="5"/>
    </row>
    <row r="966" spans="1:6" x14ac:dyDescent="0.2">
      <c r="A966" s="1" t="s">
        <v>1004</v>
      </c>
      <c r="B966" s="2">
        <v>31</v>
      </c>
      <c r="C966" s="2">
        <v>30</v>
      </c>
      <c r="F966" s="5"/>
    </row>
    <row r="967" spans="1:6" x14ac:dyDescent="0.2">
      <c r="A967" s="1" t="s">
        <v>1005</v>
      </c>
      <c r="B967" s="2">
        <v>30</v>
      </c>
      <c r="C967" s="2">
        <v>30</v>
      </c>
      <c r="F967" s="5"/>
    </row>
    <row r="968" spans="1:6" x14ac:dyDescent="0.2">
      <c r="A968" s="1" t="s">
        <v>1006</v>
      </c>
      <c r="B968" s="2">
        <v>30</v>
      </c>
      <c r="C968" s="2">
        <v>30</v>
      </c>
      <c r="F968" s="5"/>
    </row>
    <row r="969" spans="1:6" x14ac:dyDescent="0.2">
      <c r="A969" s="1" t="s">
        <v>1007</v>
      </c>
      <c r="B969" s="2">
        <v>30</v>
      </c>
      <c r="C969" s="2">
        <v>30</v>
      </c>
      <c r="F969" s="5"/>
    </row>
    <row r="970" spans="1:6" x14ac:dyDescent="0.2">
      <c r="A970" s="1" t="s">
        <v>1008</v>
      </c>
      <c r="B970" s="2">
        <v>30</v>
      </c>
      <c r="C970" s="2">
        <v>30</v>
      </c>
      <c r="F970" s="5"/>
    </row>
    <row r="971" spans="1:6" x14ac:dyDescent="0.2">
      <c r="A971" s="1" t="s">
        <v>1009</v>
      </c>
      <c r="B971" s="2">
        <v>30</v>
      </c>
      <c r="C971" s="2">
        <v>30</v>
      </c>
      <c r="F971" s="5"/>
    </row>
    <row r="972" spans="1:6" x14ac:dyDescent="0.2">
      <c r="A972" s="1" t="s">
        <v>1010</v>
      </c>
      <c r="B972" s="2">
        <v>81</v>
      </c>
      <c r="C972" s="2">
        <v>30</v>
      </c>
      <c r="F972" s="5"/>
    </row>
    <row r="973" spans="1:6" x14ac:dyDescent="0.2">
      <c r="A973" s="1" t="s">
        <v>1011</v>
      </c>
      <c r="B973" s="2">
        <v>30</v>
      </c>
      <c r="C973" s="2">
        <v>30</v>
      </c>
      <c r="F973" s="5"/>
    </row>
    <row r="974" spans="1:6" x14ac:dyDescent="0.2">
      <c r="A974" s="1" t="s">
        <v>1012</v>
      </c>
      <c r="B974" s="2">
        <v>42</v>
      </c>
      <c r="C974" s="2">
        <v>30</v>
      </c>
      <c r="F974" s="5"/>
    </row>
    <row r="975" spans="1:6" x14ac:dyDescent="0.2">
      <c r="A975" s="18" t="s">
        <v>1013</v>
      </c>
      <c r="B975" s="2">
        <v>32</v>
      </c>
      <c r="C975" s="2">
        <v>30</v>
      </c>
      <c r="F975" s="5"/>
    </row>
    <row r="976" spans="1:6" x14ac:dyDescent="0.2">
      <c r="A976" s="1" t="s">
        <v>1014</v>
      </c>
      <c r="B976" s="2">
        <v>31</v>
      </c>
      <c r="C976" s="2">
        <v>30</v>
      </c>
      <c r="F976" s="5"/>
    </row>
    <row r="977" spans="1:6" x14ac:dyDescent="0.2">
      <c r="A977" s="1" t="s">
        <v>1015</v>
      </c>
      <c r="B977" s="2">
        <v>29</v>
      </c>
      <c r="C977" s="2">
        <v>29</v>
      </c>
      <c r="F977" s="5"/>
    </row>
    <row r="978" spans="1:6" x14ac:dyDescent="0.2">
      <c r="A978" s="1" t="s">
        <v>1016</v>
      </c>
      <c r="B978" s="2">
        <v>30</v>
      </c>
      <c r="C978" s="2">
        <v>29</v>
      </c>
      <c r="F978" s="5"/>
    </row>
    <row r="979" spans="1:6" x14ac:dyDescent="0.2">
      <c r="A979" s="1" t="s">
        <v>1017</v>
      </c>
      <c r="B979" s="2">
        <v>29</v>
      </c>
      <c r="C979" s="2">
        <v>29</v>
      </c>
      <c r="F979" s="5"/>
    </row>
    <row r="980" spans="1:6" x14ac:dyDescent="0.2">
      <c r="A980" s="1" t="s">
        <v>1018</v>
      </c>
      <c r="B980" s="2">
        <v>31</v>
      </c>
      <c r="C980" s="2">
        <v>29</v>
      </c>
      <c r="F980" s="5"/>
    </row>
    <row r="981" spans="1:6" x14ac:dyDescent="0.2">
      <c r="A981" s="1" t="s">
        <v>1019</v>
      </c>
      <c r="B981" s="2">
        <v>29</v>
      </c>
      <c r="C981" s="2">
        <v>29</v>
      </c>
      <c r="F981" s="5"/>
    </row>
    <row r="982" spans="1:6" x14ac:dyDescent="0.2">
      <c r="A982" s="1" t="s">
        <v>1020</v>
      </c>
      <c r="B982" s="2">
        <v>29</v>
      </c>
      <c r="C982" s="2">
        <v>29</v>
      </c>
      <c r="F982" s="5"/>
    </row>
    <row r="983" spans="1:6" x14ac:dyDescent="0.2">
      <c r="A983" s="1" t="s">
        <v>1021</v>
      </c>
      <c r="B983" s="2">
        <v>29</v>
      </c>
      <c r="C983" s="2">
        <v>29</v>
      </c>
      <c r="F983" s="5"/>
    </row>
    <row r="984" spans="1:6" x14ac:dyDescent="0.2">
      <c r="A984" s="1" t="s">
        <v>1022</v>
      </c>
      <c r="B984" s="2">
        <v>29</v>
      </c>
      <c r="C984" s="2">
        <v>29</v>
      </c>
      <c r="F984" s="5"/>
    </row>
    <row r="985" spans="1:6" x14ac:dyDescent="0.2">
      <c r="A985" s="1" t="s">
        <v>1023</v>
      </c>
      <c r="B985" s="2">
        <v>30</v>
      </c>
      <c r="C985" s="2">
        <v>29</v>
      </c>
      <c r="F985" s="5"/>
    </row>
    <row r="986" spans="1:6" x14ac:dyDescent="0.2">
      <c r="A986" s="1" t="s">
        <v>1024</v>
      </c>
      <c r="B986" s="2">
        <v>47</v>
      </c>
      <c r="C986" s="2">
        <v>29</v>
      </c>
      <c r="F986" s="5"/>
    </row>
    <row r="987" spans="1:6" x14ac:dyDescent="0.2">
      <c r="A987" s="1" t="s">
        <v>1025</v>
      </c>
      <c r="B987" s="2">
        <v>32</v>
      </c>
      <c r="C987" s="2">
        <v>29</v>
      </c>
      <c r="F987" s="5"/>
    </row>
    <row r="988" spans="1:6" x14ac:dyDescent="0.2">
      <c r="A988" s="1" t="s">
        <v>1026</v>
      </c>
      <c r="B988" s="2">
        <v>29</v>
      </c>
      <c r="C988" s="2">
        <v>29</v>
      </c>
      <c r="F988" s="5"/>
    </row>
    <row r="989" spans="1:6" x14ac:dyDescent="0.2">
      <c r="A989" s="1" t="s">
        <v>1027</v>
      </c>
      <c r="B989" s="2">
        <v>45</v>
      </c>
      <c r="C989" s="2">
        <v>29</v>
      </c>
      <c r="F989" s="5"/>
    </row>
    <row r="990" spans="1:6" x14ac:dyDescent="0.2">
      <c r="A990" s="1" t="s">
        <v>1028</v>
      </c>
      <c r="B990" s="2">
        <v>32</v>
      </c>
      <c r="C990" s="2">
        <v>29</v>
      </c>
      <c r="F990" s="5"/>
    </row>
    <row r="991" spans="1:6" x14ac:dyDescent="0.2">
      <c r="A991" s="1" t="s">
        <v>1029</v>
      </c>
      <c r="B991" s="2">
        <v>61</v>
      </c>
      <c r="C991" s="2">
        <v>29</v>
      </c>
      <c r="F991" s="5"/>
    </row>
    <row r="992" spans="1:6" x14ac:dyDescent="0.2">
      <c r="A992" s="1" t="s">
        <v>1030</v>
      </c>
      <c r="B992" s="2">
        <v>83</v>
      </c>
      <c r="C992" s="2">
        <v>29</v>
      </c>
      <c r="F992" s="5"/>
    </row>
    <row r="993" spans="1:6" x14ac:dyDescent="0.2">
      <c r="A993" s="1" t="s">
        <v>1031</v>
      </c>
      <c r="B993" s="2">
        <v>37</v>
      </c>
      <c r="C993" s="2">
        <v>29</v>
      </c>
      <c r="F993" s="5"/>
    </row>
    <row r="994" spans="1:6" x14ac:dyDescent="0.2">
      <c r="A994" s="1" t="s">
        <v>1032</v>
      </c>
      <c r="B994" s="2">
        <v>29</v>
      </c>
      <c r="C994" s="2">
        <v>29</v>
      </c>
      <c r="F994" s="5"/>
    </row>
    <row r="995" spans="1:6" x14ac:dyDescent="0.2">
      <c r="A995" s="1" t="s">
        <v>1033</v>
      </c>
      <c r="B995" s="2">
        <v>32</v>
      </c>
      <c r="C995" s="2">
        <v>29</v>
      </c>
      <c r="F995" s="5"/>
    </row>
    <row r="996" spans="1:6" x14ac:dyDescent="0.2">
      <c r="A996" s="1" t="s">
        <v>1034</v>
      </c>
      <c r="B996" s="2">
        <v>67</v>
      </c>
      <c r="C996" s="2">
        <v>29</v>
      </c>
      <c r="F996" s="5"/>
    </row>
    <row r="997" spans="1:6" x14ac:dyDescent="0.2">
      <c r="A997" s="1" t="s">
        <v>1035</v>
      </c>
      <c r="B997" s="2">
        <v>29</v>
      </c>
      <c r="C997" s="2">
        <v>29</v>
      </c>
      <c r="F997" s="5"/>
    </row>
    <row r="998" spans="1:6" x14ac:dyDescent="0.2">
      <c r="A998" s="1" t="s">
        <v>1036</v>
      </c>
      <c r="B998" s="2">
        <v>30</v>
      </c>
      <c r="C998" s="2">
        <v>29</v>
      </c>
      <c r="F998" s="5"/>
    </row>
    <row r="999" spans="1:6" x14ac:dyDescent="0.2">
      <c r="A999" s="1" t="s">
        <v>1037</v>
      </c>
      <c r="B999" s="2">
        <v>29</v>
      </c>
      <c r="C999" s="2">
        <v>29</v>
      </c>
      <c r="F999" s="5"/>
    </row>
    <row r="1000" spans="1:6" x14ac:dyDescent="0.2">
      <c r="A1000" s="1" t="s">
        <v>1038</v>
      </c>
      <c r="B1000" s="2">
        <v>29</v>
      </c>
      <c r="C1000" s="2">
        <v>29</v>
      </c>
      <c r="F1000" s="5"/>
    </row>
    <row r="1001" spans="1:6" x14ac:dyDescent="0.2">
      <c r="A1001" s="1" t="s">
        <v>1039</v>
      </c>
      <c r="B1001" s="2">
        <v>29</v>
      </c>
      <c r="C1001" s="2">
        <v>29</v>
      </c>
      <c r="F1001" s="5"/>
    </row>
    <row r="1002" spans="1:6" x14ac:dyDescent="0.2">
      <c r="B1002" s="5"/>
      <c r="C1002" s="5"/>
      <c r="F1002" s="5"/>
    </row>
    <row r="1003" spans="1:6" x14ac:dyDescent="0.2">
      <c r="B1003" s="5"/>
      <c r="C1003" s="5"/>
      <c r="F1003" s="5"/>
    </row>
    <row r="1004" spans="1:6" x14ac:dyDescent="0.2">
      <c r="B1004" s="5"/>
      <c r="C1004" s="5"/>
      <c r="F1004" s="5"/>
    </row>
    <row r="1005" spans="1:6" x14ac:dyDescent="0.2">
      <c r="B1005" s="5"/>
      <c r="C1005" s="5"/>
      <c r="F1005" s="5"/>
    </row>
    <row r="1006" spans="1:6" x14ac:dyDescent="0.2">
      <c r="B1006" s="5"/>
      <c r="C1006" s="5"/>
      <c r="F1006" s="5"/>
    </row>
    <row r="1007" spans="1:6" x14ac:dyDescent="0.2">
      <c r="B1007" s="5"/>
      <c r="C1007" s="5"/>
      <c r="F1007" s="5"/>
    </row>
    <row r="1008" spans="1:6" x14ac:dyDescent="0.2">
      <c r="B1008" s="5"/>
      <c r="C1008" s="5"/>
      <c r="F1008" s="5"/>
    </row>
    <row r="1009" spans="2:6" x14ac:dyDescent="0.2">
      <c r="B1009" s="5"/>
      <c r="C1009" s="5"/>
      <c r="F1009" s="5"/>
    </row>
    <row r="1010" spans="2:6" x14ac:dyDescent="0.2">
      <c r="B1010" s="5"/>
      <c r="C1010" s="5"/>
      <c r="F1010" s="5"/>
    </row>
    <row r="1011" spans="2:6" x14ac:dyDescent="0.2">
      <c r="B1011" s="5"/>
      <c r="C1011" s="5"/>
      <c r="F1011" s="5"/>
    </row>
    <row r="1012" spans="2:6" x14ac:dyDescent="0.2">
      <c r="B1012" s="5"/>
      <c r="C1012" s="5"/>
      <c r="F1012" s="5"/>
    </row>
    <row r="1013" spans="2:6" x14ac:dyDescent="0.2">
      <c r="B1013" s="5"/>
      <c r="C1013" s="5"/>
      <c r="F1013" s="5"/>
    </row>
    <row r="1014" spans="2:6" x14ac:dyDescent="0.2">
      <c r="B1014" s="5"/>
      <c r="C1014" s="5"/>
      <c r="F1014" s="5"/>
    </row>
    <row r="1015" spans="2:6" x14ac:dyDescent="0.2">
      <c r="B1015" s="5"/>
      <c r="C1015" s="5"/>
      <c r="F1015" s="5"/>
    </row>
    <row r="1016" spans="2:6" x14ac:dyDescent="0.2">
      <c r="B1016" s="5"/>
      <c r="C1016" s="5"/>
      <c r="F1016" s="5"/>
    </row>
    <row r="1017" spans="2:6" x14ac:dyDescent="0.2">
      <c r="B1017" s="5"/>
      <c r="C1017" s="5"/>
      <c r="F1017" s="5"/>
    </row>
    <row r="1018" spans="2:6" x14ac:dyDescent="0.2">
      <c r="B1018" s="5"/>
      <c r="C1018" s="5"/>
      <c r="F1018" s="5"/>
    </row>
    <row r="1019" spans="2:6" x14ac:dyDescent="0.2">
      <c r="B1019" s="5"/>
      <c r="C1019" s="5"/>
      <c r="F1019" s="5"/>
    </row>
    <row r="1020" spans="2:6" x14ac:dyDescent="0.2">
      <c r="B1020" s="5"/>
      <c r="C1020" s="5"/>
      <c r="F1020" s="5"/>
    </row>
    <row r="1021" spans="2:6" x14ac:dyDescent="0.2">
      <c r="B1021" s="5"/>
      <c r="C1021" s="5"/>
      <c r="F1021" s="5"/>
    </row>
    <row r="1022" spans="2:6" x14ac:dyDescent="0.2">
      <c r="B1022" s="5"/>
      <c r="C1022" s="5"/>
      <c r="F1022" s="5"/>
    </row>
    <row r="1023" spans="2:6" x14ac:dyDescent="0.2">
      <c r="B1023" s="5"/>
      <c r="C1023" s="5"/>
      <c r="F1023" s="5"/>
    </row>
    <row r="1024" spans="2:6" x14ac:dyDescent="0.2">
      <c r="B1024" s="5"/>
      <c r="C1024" s="5"/>
      <c r="F1024" s="5"/>
    </row>
    <row r="1025" spans="2:6" x14ac:dyDescent="0.2">
      <c r="B1025" s="5"/>
      <c r="C1025" s="5"/>
      <c r="F1025" s="5"/>
    </row>
    <row r="1026" spans="2:6" x14ac:dyDescent="0.2">
      <c r="B1026" s="5"/>
      <c r="C1026" s="5"/>
      <c r="F1026" s="5"/>
    </row>
    <row r="1027" spans="2:6" x14ac:dyDescent="0.2">
      <c r="B1027" s="5"/>
      <c r="C1027" s="5"/>
      <c r="F1027" s="5"/>
    </row>
    <row r="1028" spans="2:6" x14ac:dyDescent="0.2">
      <c r="B1028" s="5"/>
      <c r="C1028" s="5"/>
      <c r="F1028" s="5"/>
    </row>
    <row r="1029" spans="2:6" x14ac:dyDescent="0.2">
      <c r="B1029" s="5"/>
      <c r="C1029" s="5"/>
      <c r="F1029" s="5"/>
    </row>
    <row r="1030" spans="2:6" x14ac:dyDescent="0.2">
      <c r="B1030" s="5"/>
      <c r="C1030" s="5"/>
      <c r="F1030" s="5"/>
    </row>
    <row r="1031" spans="2:6" x14ac:dyDescent="0.2">
      <c r="B1031" s="5"/>
      <c r="C1031" s="5"/>
      <c r="F1031" s="5"/>
    </row>
    <row r="1032" spans="2:6" x14ac:dyDescent="0.2">
      <c r="B1032" s="5"/>
      <c r="C1032" s="5"/>
      <c r="F1032" s="5"/>
    </row>
    <row r="1033" spans="2:6" x14ac:dyDescent="0.2">
      <c r="B1033" s="5"/>
      <c r="C1033" s="5"/>
      <c r="F1033" s="5"/>
    </row>
    <row r="1034" spans="2:6" x14ac:dyDescent="0.2">
      <c r="B1034" s="5"/>
      <c r="C1034" s="5"/>
      <c r="F1034" s="5"/>
    </row>
    <row r="1035" spans="2:6" x14ac:dyDescent="0.2">
      <c r="B1035" s="5"/>
      <c r="C1035" s="5"/>
      <c r="F1035" s="5"/>
    </row>
    <row r="1036" spans="2:6" x14ac:dyDescent="0.2">
      <c r="B1036" s="5"/>
      <c r="C1036" s="5"/>
      <c r="F1036" s="5"/>
    </row>
    <row r="1037" spans="2:6" x14ac:dyDescent="0.2">
      <c r="B1037" s="5"/>
      <c r="C1037" s="5"/>
      <c r="F1037" s="5"/>
    </row>
    <row r="1038" spans="2:6" x14ac:dyDescent="0.2">
      <c r="B1038" s="5"/>
      <c r="C1038" s="5"/>
      <c r="F1038" s="5"/>
    </row>
    <row r="1039" spans="2:6" x14ac:dyDescent="0.2">
      <c r="B1039" s="5"/>
      <c r="C1039" s="5"/>
      <c r="F1039" s="5"/>
    </row>
    <row r="1040" spans="2:6" x14ac:dyDescent="0.2">
      <c r="B1040" s="5"/>
      <c r="C1040" s="5"/>
      <c r="F1040" s="5"/>
    </row>
    <row r="1041" spans="2:6" x14ac:dyDescent="0.2">
      <c r="B1041" s="5"/>
      <c r="C1041" s="5"/>
      <c r="F1041" s="5"/>
    </row>
    <row r="1042" spans="2:6" x14ac:dyDescent="0.2">
      <c r="B1042" s="5"/>
      <c r="C1042" s="5"/>
      <c r="F1042" s="5"/>
    </row>
    <row r="1043" spans="2:6" x14ac:dyDescent="0.2">
      <c r="B1043" s="5"/>
      <c r="C1043" s="5"/>
      <c r="F1043" s="5"/>
    </row>
    <row r="1044" spans="2:6" x14ac:dyDescent="0.2">
      <c r="B1044" s="5"/>
      <c r="C1044" s="5"/>
      <c r="F1044" s="5"/>
    </row>
    <row r="1045" spans="2:6" x14ac:dyDescent="0.2">
      <c r="B1045" s="5"/>
      <c r="C1045" s="5"/>
      <c r="F1045" s="5"/>
    </row>
    <row r="1046" spans="2:6" x14ac:dyDescent="0.2">
      <c r="B1046" s="5"/>
      <c r="C1046" s="5"/>
      <c r="F1046" s="5"/>
    </row>
    <row r="1047" spans="2:6" x14ac:dyDescent="0.2">
      <c r="B1047" s="5"/>
      <c r="C1047" s="5"/>
      <c r="F1047" s="5"/>
    </row>
    <row r="1048" spans="2:6" x14ac:dyDescent="0.2">
      <c r="B1048" s="5"/>
      <c r="C1048" s="5"/>
      <c r="F1048" s="5"/>
    </row>
    <row r="1049" spans="2:6" x14ac:dyDescent="0.2">
      <c r="B1049" s="5"/>
      <c r="C1049" s="5"/>
      <c r="F1049" s="5"/>
    </row>
    <row r="1050" spans="2:6" x14ac:dyDescent="0.2">
      <c r="B1050" s="5"/>
      <c r="C1050" s="5"/>
      <c r="F1050" s="5"/>
    </row>
    <row r="1051" spans="2:6" x14ac:dyDescent="0.2">
      <c r="B1051" s="5"/>
      <c r="C1051" s="5"/>
      <c r="F1051" s="5"/>
    </row>
    <row r="1052" spans="2:6" x14ac:dyDescent="0.2">
      <c r="B1052" s="5"/>
      <c r="C1052" s="5"/>
      <c r="F1052" s="5"/>
    </row>
    <row r="1053" spans="2:6" x14ac:dyDescent="0.2">
      <c r="B1053" s="5"/>
      <c r="C1053" s="5"/>
      <c r="F1053" s="5"/>
    </row>
    <row r="1054" spans="2:6" x14ac:dyDescent="0.2">
      <c r="B1054" s="5"/>
      <c r="C1054" s="5"/>
      <c r="F1054" s="5"/>
    </row>
    <row r="1055" spans="2:6" x14ac:dyDescent="0.2">
      <c r="B1055" s="5"/>
      <c r="C1055" s="5"/>
      <c r="F1055" s="5"/>
    </row>
    <row r="1056" spans="2:6" x14ac:dyDescent="0.2">
      <c r="B1056" s="5"/>
      <c r="C1056" s="5"/>
      <c r="F1056" s="5"/>
    </row>
    <row r="1057" spans="2:6" x14ac:dyDescent="0.2">
      <c r="B1057" s="5"/>
      <c r="C1057" s="5"/>
      <c r="F1057" s="5"/>
    </row>
    <row r="1058" spans="2:6" x14ac:dyDescent="0.2">
      <c r="B1058" s="5"/>
      <c r="C1058" s="5"/>
      <c r="F1058" s="5"/>
    </row>
    <row r="1059" spans="2:6" x14ac:dyDescent="0.2">
      <c r="B1059" s="5"/>
      <c r="C1059" s="5"/>
      <c r="F1059" s="5"/>
    </row>
    <row r="1060" spans="2:6" x14ac:dyDescent="0.2">
      <c r="B1060" s="5"/>
      <c r="C1060" s="5"/>
      <c r="F1060" s="5"/>
    </row>
    <row r="1061" spans="2:6" x14ac:dyDescent="0.2">
      <c r="B1061" s="5"/>
      <c r="C1061" s="5"/>
      <c r="F1061" s="5"/>
    </row>
    <row r="1062" spans="2:6" x14ac:dyDescent="0.2">
      <c r="B1062" s="5"/>
      <c r="C1062" s="5"/>
      <c r="F1062" s="5"/>
    </row>
    <row r="1063" spans="2:6" x14ac:dyDescent="0.2">
      <c r="B1063" s="5"/>
      <c r="C1063" s="5"/>
      <c r="F1063" s="5"/>
    </row>
    <row r="1064" spans="2:6" x14ac:dyDescent="0.2">
      <c r="B1064" s="5"/>
      <c r="C1064" s="5"/>
      <c r="F1064" s="5"/>
    </row>
    <row r="1065" spans="2:6" x14ac:dyDescent="0.2">
      <c r="B1065" s="5"/>
      <c r="C1065" s="5"/>
      <c r="F1065" s="5"/>
    </row>
    <row r="1066" spans="2:6" x14ac:dyDescent="0.2">
      <c r="B1066" s="5"/>
      <c r="C1066" s="5"/>
      <c r="F1066" s="5"/>
    </row>
    <row r="1067" spans="2:6" x14ac:dyDescent="0.2">
      <c r="B1067" s="5"/>
      <c r="C1067" s="5"/>
      <c r="F1067" s="5"/>
    </row>
    <row r="1068" spans="2:6" x14ac:dyDescent="0.2">
      <c r="B1068" s="5"/>
      <c r="C1068" s="5"/>
      <c r="F1068" s="5"/>
    </row>
    <row r="1069" spans="2:6" x14ac:dyDescent="0.2">
      <c r="B1069" s="5"/>
      <c r="C1069" s="5"/>
      <c r="F1069" s="5"/>
    </row>
    <row r="1070" spans="2:6" x14ac:dyDescent="0.2">
      <c r="B1070" s="5"/>
      <c r="C1070" s="5"/>
      <c r="F1070" s="5"/>
    </row>
    <row r="1071" spans="2:6" x14ac:dyDescent="0.2">
      <c r="B1071" s="5"/>
      <c r="C1071" s="5"/>
      <c r="F1071" s="5"/>
    </row>
    <row r="1072" spans="2:6" x14ac:dyDescent="0.2">
      <c r="B1072" s="5"/>
      <c r="C1072" s="5"/>
      <c r="F1072" s="5"/>
    </row>
    <row r="1073" spans="2:6" x14ac:dyDescent="0.2">
      <c r="B1073" s="5"/>
      <c r="C1073" s="5"/>
      <c r="F1073" s="5"/>
    </row>
    <row r="1074" spans="2:6" x14ac:dyDescent="0.2">
      <c r="B1074" s="5"/>
      <c r="C1074" s="5"/>
      <c r="F1074" s="5"/>
    </row>
    <row r="1075" spans="2:6" x14ac:dyDescent="0.2">
      <c r="B1075" s="5"/>
      <c r="C1075" s="5"/>
      <c r="F1075" s="5"/>
    </row>
    <row r="1076" spans="2:6" x14ac:dyDescent="0.2">
      <c r="B1076" s="5"/>
      <c r="C1076" s="5"/>
      <c r="F1076" s="5"/>
    </row>
    <row r="1077" spans="2:6" x14ac:dyDescent="0.2">
      <c r="B1077" s="5"/>
      <c r="C1077" s="5"/>
      <c r="F1077" s="5"/>
    </row>
    <row r="1078" spans="2:6" x14ac:dyDescent="0.2">
      <c r="B1078" s="5"/>
      <c r="C1078" s="5"/>
      <c r="F1078" s="5"/>
    </row>
    <row r="1079" spans="2:6" x14ac:dyDescent="0.2">
      <c r="B1079" s="5"/>
      <c r="C1079" s="5"/>
      <c r="F1079" s="5"/>
    </row>
    <row r="1080" spans="2:6" x14ac:dyDescent="0.2">
      <c r="B1080" s="5"/>
      <c r="C1080" s="5"/>
      <c r="F1080" s="5"/>
    </row>
    <row r="1081" spans="2:6" x14ac:dyDescent="0.2">
      <c r="B1081" s="5"/>
      <c r="C1081" s="5"/>
      <c r="F1081" s="5"/>
    </row>
    <row r="1082" spans="2:6" x14ac:dyDescent="0.2">
      <c r="B1082" s="5"/>
      <c r="C1082" s="5"/>
      <c r="F1082" s="5"/>
    </row>
    <row r="1083" spans="2:6" x14ac:dyDescent="0.2">
      <c r="B1083" s="5"/>
      <c r="C1083" s="5"/>
      <c r="F1083" s="5"/>
    </row>
    <row r="1084" spans="2:6" x14ac:dyDescent="0.2">
      <c r="B1084" s="5"/>
      <c r="C1084" s="5"/>
      <c r="F1084" s="5"/>
    </row>
    <row r="1085" spans="2:6" x14ac:dyDescent="0.2">
      <c r="B1085" s="5"/>
      <c r="C1085" s="5"/>
      <c r="F1085" s="5"/>
    </row>
    <row r="1086" spans="2:6" x14ac:dyDescent="0.2">
      <c r="B1086" s="5"/>
      <c r="C1086" s="5"/>
      <c r="F1086" s="5"/>
    </row>
    <row r="1087" spans="2:6" x14ac:dyDescent="0.2">
      <c r="B1087" s="5"/>
      <c r="C1087" s="5"/>
      <c r="F1087" s="5"/>
    </row>
    <row r="1088" spans="2:6" x14ac:dyDescent="0.2">
      <c r="B1088" s="5"/>
      <c r="C1088" s="5"/>
      <c r="F1088" s="5"/>
    </row>
    <row r="1089" spans="2:6" x14ac:dyDescent="0.2">
      <c r="B1089" s="5"/>
      <c r="C1089" s="5"/>
      <c r="F1089" s="5"/>
    </row>
    <row r="1090" spans="2:6" x14ac:dyDescent="0.2">
      <c r="B1090" s="5"/>
      <c r="C1090" s="5"/>
      <c r="F1090" s="5"/>
    </row>
    <row r="1091" spans="2:6" x14ac:dyDescent="0.2">
      <c r="B1091" s="5"/>
      <c r="C1091" s="5"/>
      <c r="F1091" s="5"/>
    </row>
    <row r="1092" spans="2:6" x14ac:dyDescent="0.2">
      <c r="B1092" s="5"/>
      <c r="C1092" s="5"/>
      <c r="F1092" s="5"/>
    </row>
    <row r="1093" spans="2:6" x14ac:dyDescent="0.2">
      <c r="B1093" s="5"/>
      <c r="C1093" s="5"/>
      <c r="F1093" s="5"/>
    </row>
    <row r="1094" spans="2:6" x14ac:dyDescent="0.2">
      <c r="B1094" s="5"/>
      <c r="C1094" s="5"/>
      <c r="F1094" s="5"/>
    </row>
    <row r="1095" spans="2:6" x14ac:dyDescent="0.2">
      <c r="B1095" s="5"/>
      <c r="C1095" s="5"/>
      <c r="F1095" s="5"/>
    </row>
    <row r="1096" spans="2:6" x14ac:dyDescent="0.2">
      <c r="B1096" s="5"/>
      <c r="C1096" s="5"/>
      <c r="F1096" s="5"/>
    </row>
    <row r="1097" spans="2:6" x14ac:dyDescent="0.2">
      <c r="B1097" s="5"/>
      <c r="C1097" s="5"/>
      <c r="F1097" s="5"/>
    </row>
    <row r="1098" spans="2:6" x14ac:dyDescent="0.2">
      <c r="B1098" s="5"/>
      <c r="C1098" s="5"/>
      <c r="F1098" s="5"/>
    </row>
    <row r="1099" spans="2:6" x14ac:dyDescent="0.2">
      <c r="B1099" s="5"/>
      <c r="C1099" s="5"/>
      <c r="F1099" s="5"/>
    </row>
    <row r="1100" spans="2:6" x14ac:dyDescent="0.2">
      <c r="B1100" s="5"/>
      <c r="C1100" s="5"/>
      <c r="F1100" s="5"/>
    </row>
    <row r="1101" spans="2:6" x14ac:dyDescent="0.2">
      <c r="B1101" s="5"/>
      <c r="C1101" s="5"/>
      <c r="F1101" s="5"/>
    </row>
  </sheetData>
  <hyperlinks>
    <hyperlink ref="E38" r:id="rId1"/>
    <hyperlink ref="A162" r:id="rId2"/>
    <hyperlink ref="A194" r:id="rId3"/>
    <hyperlink ref="A252" r:id="rId4"/>
    <hyperlink ref="A532" r:id="rId5"/>
    <hyperlink ref="A556" r:id="rId6"/>
    <hyperlink ref="A761" r:id="rId7"/>
    <hyperlink ref="A870" r:id="rId8"/>
    <hyperlink ref="A908" r:id="rId9"/>
    <hyperlink ref="A975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27.85546875" customWidth="1"/>
    <col min="2" max="2" width="10.85546875" customWidth="1"/>
    <col min="3" max="3" width="12.5703125" customWidth="1"/>
    <col min="4" max="4" width="10.85546875" customWidth="1"/>
    <col min="5" max="5" width="24.5703125" customWidth="1"/>
    <col min="6" max="7" width="10.85546875" customWidth="1"/>
    <col min="8" max="19" width="17.28515625" customWidth="1"/>
  </cols>
  <sheetData>
    <row r="1" spans="1:10" x14ac:dyDescent="0.2">
      <c r="A1" s="1" t="s">
        <v>55</v>
      </c>
      <c r="B1" s="2" t="s">
        <v>56</v>
      </c>
      <c r="C1" s="2" t="s">
        <v>57</v>
      </c>
      <c r="E1" s="1" t="s">
        <v>58</v>
      </c>
      <c r="F1" s="2" t="s">
        <v>1</v>
      </c>
    </row>
    <row r="2" spans="1:10" x14ac:dyDescent="0.2">
      <c r="A2" s="1" t="s">
        <v>16</v>
      </c>
      <c r="B2" s="2">
        <v>1849</v>
      </c>
      <c r="C2" s="2">
        <v>1846</v>
      </c>
      <c r="E2" s="1" t="s">
        <v>16</v>
      </c>
      <c r="F2" s="5">
        <f>SUMIF(A:A,"*job*",C:C)+SUMIF(A:A,"*career*",C:C)+SUMIF(A:A,"*employment*",C:C)</f>
        <v>5746</v>
      </c>
      <c r="H2" s="69"/>
      <c r="I2" s="70"/>
      <c r="J2" s="70"/>
    </row>
    <row r="3" spans="1:10" x14ac:dyDescent="0.2">
      <c r="A3" s="1" t="s">
        <v>61</v>
      </c>
      <c r="B3" s="2">
        <v>929</v>
      </c>
      <c r="C3" s="2">
        <v>929</v>
      </c>
      <c r="E3" s="1" t="s">
        <v>20</v>
      </c>
      <c r="F3" s="5">
        <f>SUMIF(A:A,"*immigration*",C:C)+SUMIF(A:A,"*visa*",C:C)+SUMIF(A:A,"*dv*",C:C)+SUMIF(A:A,"*green card*",C:C)+SUMIF(A:A,"lottery 2014",C:C)+SUMIF(A:A,"lottery 2015",C:C)+SUMIF(A:A,"diversity lottery",C:C)+SUMIF(A:A, "lottery application",C:C)+SUMIF(A:A, "lottery results",C:C)+SUMIF(A:A, "www.dvlottery.state.gov",C:C)</f>
        <v>3158</v>
      </c>
      <c r="H3" s="1"/>
      <c r="I3" s="2"/>
    </row>
    <row r="4" spans="1:10" x14ac:dyDescent="0.2">
      <c r="A4" s="1" t="s">
        <v>19</v>
      </c>
      <c r="B4" s="2">
        <v>826</v>
      </c>
      <c r="C4" s="2">
        <v>825</v>
      </c>
      <c r="E4" s="1" t="s">
        <v>19</v>
      </c>
      <c r="F4" s="5">
        <f>SUMIF(A:A,"*social security*",C:C)+SUMIF(A:A,"*ssi*",C:C)+SUMIF(A:A,"ssa",C:C)</f>
        <v>2621</v>
      </c>
      <c r="H4" s="1"/>
      <c r="I4" s="2"/>
    </row>
    <row r="5" spans="1:10" x14ac:dyDescent="0.2">
      <c r="A5" s="1" t="s">
        <v>68</v>
      </c>
      <c r="B5" s="2">
        <v>696</v>
      </c>
      <c r="C5" s="2">
        <v>696</v>
      </c>
      <c r="E5" s="1" t="s">
        <v>18</v>
      </c>
      <c r="F5" s="5">
        <f>SUMIF(A:A,"*passport*",C:C)</f>
        <v>2200</v>
      </c>
    </row>
    <row r="6" spans="1:10" x14ac:dyDescent="0.2">
      <c r="A6" s="1" t="s">
        <v>37</v>
      </c>
      <c r="B6" s="2">
        <v>1213</v>
      </c>
      <c r="C6" s="2">
        <v>552</v>
      </c>
      <c r="E6" s="1" t="s">
        <v>23</v>
      </c>
      <c r="F6" s="5">
        <f>SUMIF(A:A,"*vital*",C:C)+SUMIF(A:A,"*birth*",C:C)+SUMIF(A:A,"*marriage*",C:C)+SUMIF(A:A,"*divorce*",C:C)+SUMIF(A:A,"*death*",C:C)</f>
        <v>1586</v>
      </c>
    </row>
    <row r="7" spans="1:10" x14ac:dyDescent="0.2">
      <c r="A7" s="1" t="s">
        <v>70</v>
      </c>
      <c r="B7" s="2">
        <v>553</v>
      </c>
      <c r="C7" s="2">
        <v>501</v>
      </c>
      <c r="E7" s="1" t="s">
        <v>25</v>
      </c>
      <c r="F7" s="5">
        <f>SUMIF(A:A,"*grant*",C:C)+SUMIF(A:A,"*benefit*",C:C)+SUMIF(A:A,"*free money*",C:C)</f>
        <v>1553</v>
      </c>
    </row>
    <row r="8" spans="1:10" x14ac:dyDescent="0.2">
      <c r="A8" s="1" t="s">
        <v>77</v>
      </c>
      <c r="B8" s="2">
        <v>497</v>
      </c>
      <c r="C8" s="2">
        <v>490</v>
      </c>
      <c r="E8" s="1" t="s">
        <v>17</v>
      </c>
      <c r="F8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1492</v>
      </c>
    </row>
    <row r="9" spans="1:10" x14ac:dyDescent="0.2">
      <c r="A9" s="1" t="s">
        <v>90</v>
      </c>
      <c r="B9" s="2">
        <v>702</v>
      </c>
      <c r="C9" s="2">
        <v>483</v>
      </c>
      <c r="E9" s="1" t="s">
        <v>24</v>
      </c>
      <c r="F9" s="5">
        <f>SUMIF(A:A,"*puzzles*",C:C)+SUMIF(A:A,"*games*",C:C)</f>
        <v>1340</v>
      </c>
    </row>
    <row r="10" spans="1:10" x14ac:dyDescent="0.2">
      <c r="A10" s="1" t="s">
        <v>84</v>
      </c>
      <c r="B10" s="2">
        <v>484</v>
      </c>
      <c r="C10" s="2">
        <v>481</v>
      </c>
      <c r="E10" s="1" t="s">
        <v>21</v>
      </c>
      <c r="F10" s="5">
        <f>SUMIF(A:A,"*form*",C:C)+SUMIF(A:A,"*dd214*",C:C)</f>
        <v>1306</v>
      </c>
    </row>
    <row r="11" spans="1:10" x14ac:dyDescent="0.2">
      <c r="A11" s="1" t="s">
        <v>79</v>
      </c>
      <c r="B11" s="2">
        <v>508</v>
      </c>
      <c r="C11" s="2">
        <v>444</v>
      </c>
      <c r="E11" s="1" t="s">
        <v>22</v>
      </c>
      <c r="F11" s="5">
        <f>SUMIF(A:A,"*credit score*",C:C)+SUMIF(A:A,"*credit report*",C:C)</f>
        <v>1262</v>
      </c>
    </row>
    <row r="12" spans="1:10" x14ac:dyDescent="0.2">
      <c r="A12" s="1" t="s">
        <v>76</v>
      </c>
      <c r="B12" s="2">
        <v>461</v>
      </c>
      <c r="C12" s="2">
        <v>426</v>
      </c>
      <c r="E12" s="1" t="s">
        <v>26</v>
      </c>
      <c r="F12" s="5">
        <f>SUMIF(A:A,"*dv*",C:C)+SUMIF(A:A,"*diversity visa*",C:C)+SUMIF(A:A,"*green card lottery*",C:C)+SUMIF(A:A,"lottery 2014",C:C)+SUMIF(A:A,"lottery 2015",C:C)</f>
        <v>1213</v>
      </c>
    </row>
    <row r="13" spans="1:10" x14ac:dyDescent="0.2">
      <c r="A13" s="1" t="s">
        <v>78</v>
      </c>
      <c r="B13" s="2">
        <v>423</v>
      </c>
      <c r="C13" s="2">
        <v>423</v>
      </c>
      <c r="E13" s="1" t="s">
        <v>42</v>
      </c>
      <c r="F13" s="5">
        <f>SUMIF(A:A,"*vote*",C:C)+SUMIF(A:A,"*voting*",C:C)+SUMIF(A:A,"*election*",C:C)</f>
        <v>1004</v>
      </c>
    </row>
    <row r="14" spans="1:10" x14ac:dyDescent="0.2">
      <c r="A14" s="1" t="s">
        <v>82</v>
      </c>
      <c r="B14" s="2">
        <v>420</v>
      </c>
      <c r="C14" s="2">
        <v>420</v>
      </c>
      <c r="E14" s="1" t="s">
        <v>27</v>
      </c>
      <c r="F14" s="5">
        <f>SUMIF(A:A,"*unclaimed*",C:C)+SUMIF(A:A,"*lost money*",C:C)+SUMIF(A:A,"*money owed to me*",C:C)+SUMIF(A:A,"*missing money*",C:C)</f>
        <v>878</v>
      </c>
    </row>
    <row r="15" spans="1:10" x14ac:dyDescent="0.2">
      <c r="A15" s="1" t="s">
        <v>80</v>
      </c>
      <c r="B15" s="2">
        <v>477</v>
      </c>
      <c r="C15" s="2">
        <v>416</v>
      </c>
      <c r="E15" s="1" t="s">
        <v>29</v>
      </c>
      <c r="F15" s="5">
        <f>SUMIF(A:A,"*auction*",C:C)+SUMIF(A:A,"*sale*",C:C)</f>
        <v>828</v>
      </c>
    </row>
    <row r="16" spans="1:10" x14ac:dyDescent="0.2">
      <c r="A16" s="1" t="s">
        <v>92</v>
      </c>
      <c r="B16" s="2">
        <v>402</v>
      </c>
      <c r="C16" s="2">
        <v>402</v>
      </c>
      <c r="E16" s="1" t="s">
        <v>32</v>
      </c>
      <c r="F16" s="5">
        <f>SUMIF(A:A,"*affordable*",C:C)+SUMIF(A:A,"*obama care*",C:C)+SUMIF(A:A,"*obamacare*",C:C)+SUMIF(A:A,"aca",C:C)+SUMIF(A:A,"*marketplace*",C:C)+SUMIF(A:A,"*health insurance*",C:C)+SUMIF(A:A,"*health care*",C:C)</f>
        <v>788</v>
      </c>
    </row>
    <row r="17" spans="1:6" x14ac:dyDescent="0.2">
      <c r="A17" s="1" t="s">
        <v>74</v>
      </c>
      <c r="B17" s="2">
        <v>386</v>
      </c>
      <c r="C17" s="2">
        <v>386</v>
      </c>
      <c r="E17" s="1" t="s">
        <v>37</v>
      </c>
      <c r="F17" s="5">
        <f>SUMIF(A:A,"*ebola*",C:C)</f>
        <v>680</v>
      </c>
    </row>
    <row r="18" spans="1:6" x14ac:dyDescent="0.2">
      <c r="A18" s="1" t="s">
        <v>85</v>
      </c>
      <c r="B18" s="2">
        <v>375</v>
      </c>
      <c r="C18" s="2">
        <v>375</v>
      </c>
      <c r="E18" s="1" t="s">
        <v>73</v>
      </c>
      <c r="F18" s="5">
        <f>SUMIF(A:A,"*tsa*",C:C)</f>
        <v>623</v>
      </c>
    </row>
    <row r="19" spans="1:6" x14ac:dyDescent="0.2">
      <c r="A19" s="1" t="s">
        <v>71</v>
      </c>
      <c r="B19" s="2">
        <v>375</v>
      </c>
      <c r="C19" s="2">
        <v>373</v>
      </c>
      <c r="E19" s="1" t="s">
        <v>30</v>
      </c>
      <c r="F19" s="5">
        <f>SUMIF(A:A,"*bmi*",C:C)+SUMIF(A:A,"*body mass index*",C:C)</f>
        <v>536</v>
      </c>
    </row>
    <row r="20" spans="1:6" x14ac:dyDescent="0.2">
      <c r="A20" s="1" t="s">
        <v>142</v>
      </c>
      <c r="B20" s="2">
        <v>870</v>
      </c>
      <c r="C20" s="2">
        <v>371</v>
      </c>
      <c r="E20" s="1" t="s">
        <v>31</v>
      </c>
      <c r="F20" s="5">
        <f>SUMIF(A:A,"*address*",C:C)</f>
        <v>491</v>
      </c>
    </row>
    <row r="21" spans="1:6" x14ac:dyDescent="0.2">
      <c r="A21" s="1" t="s">
        <v>473</v>
      </c>
      <c r="B21" s="2">
        <v>369</v>
      </c>
      <c r="C21" s="2">
        <v>369</v>
      </c>
      <c r="E21" s="1" t="s">
        <v>39</v>
      </c>
      <c r="F21" s="5">
        <f>SUMIF(A:A,"*medicare*",C:C)</f>
        <v>470</v>
      </c>
    </row>
    <row r="22" spans="1:6" x14ac:dyDescent="0.2">
      <c r="A22" s="1" t="s">
        <v>65</v>
      </c>
      <c r="B22" s="2">
        <v>370</v>
      </c>
      <c r="C22" s="2">
        <v>368</v>
      </c>
      <c r="E22" s="1" t="s">
        <v>34</v>
      </c>
      <c r="F22" s="5">
        <f>SUMIF(A:A,"*weather*",C:C)</f>
        <v>438</v>
      </c>
    </row>
    <row r="23" spans="1:6" x14ac:dyDescent="0.2">
      <c r="A23" s="1" t="s">
        <v>83</v>
      </c>
      <c r="B23" s="2">
        <v>367</v>
      </c>
      <c r="C23" s="2">
        <v>364</v>
      </c>
      <c r="E23" s="1" t="s">
        <v>35</v>
      </c>
      <c r="F23" s="5">
        <f>SUMIF(A:A,"*stamps*",C:C)+SUMIF(A:A,"*usda*",C:C)+SUMIF(A:A,"*wic*",C:C)+SUMIF(A:A,"*snap*",C:C)+SUMIF(A:A,"*ebt*",C:C)</f>
        <v>437</v>
      </c>
    </row>
    <row r="24" spans="1:6" x14ac:dyDescent="0.2">
      <c r="A24" s="1" t="s">
        <v>21</v>
      </c>
      <c r="B24" s="2">
        <v>383</v>
      </c>
      <c r="C24" s="2">
        <v>362</v>
      </c>
      <c r="E24" s="1" t="s">
        <v>1040</v>
      </c>
      <c r="F24" s="5">
        <f>SUMIF(A:A,"*thanksgiving*",C:C)</f>
        <v>413</v>
      </c>
    </row>
    <row r="25" spans="1:6" x14ac:dyDescent="0.2">
      <c r="A25" s="1" t="s">
        <v>75</v>
      </c>
      <c r="B25" s="2">
        <v>479</v>
      </c>
      <c r="C25" s="2">
        <v>358</v>
      </c>
      <c r="E25" s="1" t="s">
        <v>40</v>
      </c>
      <c r="F25" s="5">
        <f>SUMIF(A:A,"*garcinia*",C:C)</f>
        <v>375</v>
      </c>
    </row>
    <row r="26" spans="1:6" x14ac:dyDescent="0.2">
      <c r="A26" s="1" t="s">
        <v>63</v>
      </c>
      <c r="B26" s="2">
        <v>355</v>
      </c>
      <c r="C26" s="2">
        <v>355</v>
      </c>
      <c r="E26" s="15" t="s">
        <v>38</v>
      </c>
      <c r="F26" s="13">
        <f>SUMIF(A:A,"*tsa job*",C:C)+SUMIF(A:A,"*tso*",C:C)</f>
        <v>364</v>
      </c>
    </row>
    <row r="27" spans="1:6" x14ac:dyDescent="0.2">
      <c r="A27" s="1" t="s">
        <v>29</v>
      </c>
      <c r="B27" s="2">
        <v>369</v>
      </c>
      <c r="C27" s="2">
        <v>353</v>
      </c>
      <c r="E27" s="1" t="s">
        <v>44</v>
      </c>
      <c r="F27">
        <f>SUMIF(A:A,"*death penalty*",C:C)+SUMIF(A:A,"*execution*",C:C)+SUMIF(A:A,"*executed*",C:C)+SUMIF(A:A,"*last meal*",C:C)+SUMIF(A:A,"*capital punishment*",C:C)</f>
        <v>348</v>
      </c>
    </row>
    <row r="28" spans="1:6" x14ac:dyDescent="0.2">
      <c r="A28" s="1" t="s">
        <v>27</v>
      </c>
      <c r="B28" s="2">
        <v>332</v>
      </c>
      <c r="C28" s="2">
        <v>332</v>
      </c>
      <c r="E28" s="1" t="s">
        <v>1041</v>
      </c>
      <c r="F28" s="5">
        <f>SUMIF(A:A,"*veterans day*",C:C)</f>
        <v>261</v>
      </c>
    </row>
    <row r="29" spans="1:6" x14ac:dyDescent="0.2">
      <c r="A29" s="1" t="s">
        <v>73</v>
      </c>
      <c r="B29" s="2">
        <v>320</v>
      </c>
      <c r="C29" s="2">
        <v>320</v>
      </c>
      <c r="E29" s="1" t="s">
        <v>43</v>
      </c>
      <c r="F29" s="5">
        <f>SUMIF(A:A,"*saving*",C:C)</f>
        <v>232</v>
      </c>
    </row>
    <row r="30" spans="1:6" x14ac:dyDescent="0.2">
      <c r="A30" s="1" t="s">
        <v>34</v>
      </c>
      <c r="B30" s="2">
        <v>403</v>
      </c>
      <c r="C30" s="2">
        <v>311</v>
      </c>
      <c r="E30" s="1" t="s">
        <v>46</v>
      </c>
      <c r="F30" s="5">
        <f>SUMIF(A:A,"isis",C:C)+SUMIF(A:A,"isil",C:C)+SUMIF(A:A,"islamic state",C:C)</f>
        <v>226</v>
      </c>
    </row>
    <row r="31" spans="1:6" x14ac:dyDescent="0.2">
      <c r="A31" s="1" t="s">
        <v>67</v>
      </c>
      <c r="B31" s="2">
        <v>304</v>
      </c>
      <c r="C31" s="2">
        <v>304</v>
      </c>
      <c r="E31" s="1" t="s">
        <v>47</v>
      </c>
      <c r="F31" s="5">
        <f>SUMIF(A:A,"*alien*",C:C)+SUMIF(A:A,"*area 51*",C:C)+SUMIF(A:A,"*ufo*",C:C)</f>
        <v>154</v>
      </c>
    </row>
    <row r="32" spans="1:6" x14ac:dyDescent="0.2">
      <c r="A32" s="1" t="s">
        <v>94</v>
      </c>
      <c r="B32" s="2">
        <v>307</v>
      </c>
      <c r="C32" s="2">
        <v>295</v>
      </c>
      <c r="E32" s="1" t="s">
        <v>41</v>
      </c>
      <c r="F32" s="5">
        <f>SUMIF(A:A,"*w4*",C:C)+SUMIF(A:A,"*w-4*",C:C)</f>
        <v>142</v>
      </c>
    </row>
    <row r="33" spans="1:6" x14ac:dyDescent="0.2">
      <c r="A33" s="1" t="s">
        <v>111</v>
      </c>
      <c r="B33" s="2">
        <v>294</v>
      </c>
      <c r="C33" s="2">
        <v>292</v>
      </c>
      <c r="E33" s="1" t="s">
        <v>1042</v>
      </c>
      <c r="F33" s="5">
        <f>SUMIF(A:A,"*christmas*",C:C)</f>
        <v>93</v>
      </c>
    </row>
    <row r="34" spans="1:6" x14ac:dyDescent="0.2">
      <c r="A34" s="1" t="s">
        <v>105</v>
      </c>
      <c r="B34" s="2">
        <v>337</v>
      </c>
      <c r="C34" s="2">
        <v>289</v>
      </c>
      <c r="E34" s="1" t="s">
        <v>45</v>
      </c>
      <c r="F34" s="5">
        <f>SUMIF(A:A,"*consumer action handbook*",C:C)</f>
        <v>79</v>
      </c>
    </row>
    <row r="35" spans="1:6" x14ac:dyDescent="0.2">
      <c r="A35" s="1" t="s">
        <v>86</v>
      </c>
      <c r="B35" s="2">
        <v>279</v>
      </c>
      <c r="C35" s="2">
        <v>279</v>
      </c>
      <c r="E35" s="1" t="s">
        <v>81</v>
      </c>
      <c r="F35" s="5">
        <f>SUMIF(A:A,"*halloween*",C:C)</f>
        <v>49</v>
      </c>
    </row>
    <row r="36" spans="1:6" x14ac:dyDescent="0.2">
      <c r="A36" s="1" t="s">
        <v>95</v>
      </c>
      <c r="B36" s="2">
        <v>276</v>
      </c>
      <c r="C36" s="2">
        <v>276</v>
      </c>
      <c r="E36" s="1" t="s">
        <v>49</v>
      </c>
      <c r="F36" s="5">
        <f>SUMIF(A:A,"*fafsa*",C:C)</f>
        <v>30</v>
      </c>
    </row>
    <row r="37" spans="1:6" x14ac:dyDescent="0.2">
      <c r="A37" s="1" t="s">
        <v>243</v>
      </c>
      <c r="B37" s="2">
        <v>466</v>
      </c>
      <c r="C37" s="2">
        <v>274</v>
      </c>
      <c r="E37" s="1" t="s">
        <v>50</v>
      </c>
      <c r="F37" s="5">
        <f>SUMIF(A:A,"*governor*",C:C)</f>
        <v>27</v>
      </c>
    </row>
    <row r="38" spans="1:6" x14ac:dyDescent="0.2">
      <c r="A38" s="1" t="s">
        <v>102</v>
      </c>
      <c r="B38" s="2">
        <v>264</v>
      </c>
      <c r="C38" s="2">
        <v>263</v>
      </c>
      <c r="E38" s="1" t="s">
        <v>87</v>
      </c>
      <c r="F38" s="5">
        <f>SUMIF(A:A,"*age of consent*",C:C)</f>
        <v>0</v>
      </c>
    </row>
    <row r="39" spans="1:6" x14ac:dyDescent="0.2">
      <c r="A39" s="1" t="s">
        <v>467</v>
      </c>
      <c r="B39" s="2">
        <v>365</v>
      </c>
      <c r="C39" s="2">
        <v>261</v>
      </c>
      <c r="E39" s="7" t="s">
        <v>48</v>
      </c>
      <c r="F39">
        <f>SUMIF(A:A,"*senior*",C:C)</f>
        <v>88</v>
      </c>
    </row>
    <row r="40" spans="1:6" x14ac:dyDescent="0.2">
      <c r="A40" s="1" t="s">
        <v>100</v>
      </c>
      <c r="B40" s="2">
        <v>299</v>
      </c>
      <c r="C40" s="2">
        <v>254</v>
      </c>
      <c r="E40" s="16" t="s">
        <v>36</v>
      </c>
      <c r="F40" s="17">
        <f>SUMIF(A:A,"*photo*",B:B)+SUMIF(A:A,"*image*",B:B)</f>
        <v>257</v>
      </c>
    </row>
    <row r="41" spans="1:6" x14ac:dyDescent="0.2">
      <c r="A41" s="1" t="s">
        <v>99</v>
      </c>
      <c r="B41" s="2">
        <v>252</v>
      </c>
      <c r="C41" s="2">
        <v>252</v>
      </c>
      <c r="E41" s="8" t="s">
        <v>33</v>
      </c>
      <c r="F41" s="13">
        <f>SUMIF(A:A,"*usajobs*",B:B)+SUMIF(A:A,"*usa jobs*",B:B)</f>
        <v>470</v>
      </c>
    </row>
    <row r="42" spans="1:6" x14ac:dyDescent="0.2">
      <c r="A42" s="1" t="s">
        <v>104</v>
      </c>
      <c r="B42" s="2">
        <v>281</v>
      </c>
      <c r="C42" s="2">
        <v>251</v>
      </c>
      <c r="E42" s="7" t="s">
        <v>51</v>
      </c>
      <c r="F42">
        <f>SUMIF(A:A,"*abortion*",C:C)</f>
        <v>140</v>
      </c>
    </row>
    <row r="43" spans="1:6" x14ac:dyDescent="0.2">
      <c r="A43" s="1" t="s">
        <v>89</v>
      </c>
      <c r="B43" s="2">
        <v>242</v>
      </c>
      <c r="C43" s="2">
        <v>238</v>
      </c>
      <c r="F43" s="5"/>
    </row>
    <row r="44" spans="1:6" x14ac:dyDescent="0.2">
      <c r="A44" s="1" t="s">
        <v>43</v>
      </c>
      <c r="B44" s="2">
        <v>234</v>
      </c>
      <c r="C44" s="2">
        <v>232</v>
      </c>
      <c r="F44" s="5"/>
    </row>
    <row r="45" spans="1:6" x14ac:dyDescent="0.2">
      <c r="A45" s="1" t="s">
        <v>138</v>
      </c>
      <c r="B45" s="2">
        <v>230</v>
      </c>
      <c r="C45" s="2">
        <v>230</v>
      </c>
      <c r="F45" s="5"/>
    </row>
    <row r="46" spans="1:6" x14ac:dyDescent="0.2">
      <c r="A46" s="1" t="s">
        <v>108</v>
      </c>
      <c r="B46" s="2">
        <v>216</v>
      </c>
      <c r="C46" s="2">
        <v>214</v>
      </c>
      <c r="F46" s="5"/>
    </row>
    <row r="47" spans="1:6" x14ac:dyDescent="0.2">
      <c r="A47" s="1" t="s">
        <v>126</v>
      </c>
      <c r="B47" s="2">
        <v>213</v>
      </c>
      <c r="C47" s="2">
        <v>213</v>
      </c>
      <c r="F47" s="5"/>
    </row>
    <row r="48" spans="1:6" x14ac:dyDescent="0.2">
      <c r="A48" s="1" t="s">
        <v>60</v>
      </c>
      <c r="B48" s="2">
        <v>211</v>
      </c>
      <c r="C48" s="2">
        <v>211</v>
      </c>
      <c r="F48" s="5"/>
    </row>
    <row r="49" spans="1:6" x14ac:dyDescent="0.2">
      <c r="A49" s="1" t="s">
        <v>169</v>
      </c>
      <c r="B49" s="2">
        <v>208</v>
      </c>
      <c r="C49" s="2">
        <v>207</v>
      </c>
      <c r="F49" s="5"/>
    </row>
    <row r="50" spans="1:6" x14ac:dyDescent="0.2">
      <c r="A50" s="1" t="s">
        <v>110</v>
      </c>
      <c r="B50" s="2">
        <v>206</v>
      </c>
      <c r="C50" s="2">
        <v>205</v>
      </c>
      <c r="F50" s="5"/>
    </row>
    <row r="51" spans="1:6" x14ac:dyDescent="0.2">
      <c r="A51" s="1" t="s">
        <v>145</v>
      </c>
      <c r="B51" s="2">
        <v>248</v>
      </c>
      <c r="C51" s="2">
        <v>203</v>
      </c>
      <c r="F51" s="5"/>
    </row>
    <row r="52" spans="1:6" x14ac:dyDescent="0.2">
      <c r="A52" s="1" t="s">
        <v>135</v>
      </c>
      <c r="B52" s="2">
        <v>211</v>
      </c>
      <c r="C52" s="2">
        <v>202</v>
      </c>
      <c r="F52" s="5"/>
    </row>
    <row r="53" spans="1:6" x14ac:dyDescent="0.2">
      <c r="A53" s="1" t="s">
        <v>534</v>
      </c>
      <c r="B53" s="2">
        <v>265</v>
      </c>
      <c r="C53" s="2">
        <v>199</v>
      </c>
      <c r="F53" s="5"/>
    </row>
    <row r="54" spans="1:6" x14ac:dyDescent="0.2">
      <c r="A54" s="1" t="s">
        <v>112</v>
      </c>
      <c r="B54" s="2">
        <v>200</v>
      </c>
      <c r="C54" s="2">
        <v>196</v>
      </c>
      <c r="F54" s="5"/>
    </row>
    <row r="55" spans="1:6" x14ac:dyDescent="0.2">
      <c r="A55" s="1" t="s">
        <v>191</v>
      </c>
      <c r="B55" s="2">
        <v>271</v>
      </c>
      <c r="C55" s="2">
        <v>194</v>
      </c>
      <c r="F55" s="5"/>
    </row>
    <row r="56" spans="1:6" x14ac:dyDescent="0.2">
      <c r="A56" s="1" t="s">
        <v>115</v>
      </c>
      <c r="B56" s="2">
        <v>205</v>
      </c>
      <c r="C56" s="2">
        <v>193</v>
      </c>
      <c r="F56" s="5"/>
    </row>
    <row r="57" spans="1:6" x14ac:dyDescent="0.2">
      <c r="A57" s="1" t="s">
        <v>93</v>
      </c>
      <c r="B57" s="2">
        <v>223</v>
      </c>
      <c r="C57" s="2">
        <v>189</v>
      </c>
    </row>
    <row r="58" spans="1:6" x14ac:dyDescent="0.2">
      <c r="A58" s="1" t="s">
        <v>151</v>
      </c>
      <c r="B58" s="2">
        <v>198</v>
      </c>
      <c r="C58" s="2">
        <v>187</v>
      </c>
      <c r="F58" s="5"/>
    </row>
    <row r="59" spans="1:6" x14ac:dyDescent="0.2">
      <c r="A59" s="1" t="s">
        <v>88</v>
      </c>
      <c r="B59" s="2">
        <v>187</v>
      </c>
      <c r="C59" s="2">
        <v>187</v>
      </c>
      <c r="F59" s="5"/>
    </row>
    <row r="60" spans="1:6" x14ac:dyDescent="0.2">
      <c r="A60" s="1" t="s">
        <v>122</v>
      </c>
      <c r="B60" s="2">
        <v>225</v>
      </c>
      <c r="C60" s="2">
        <v>185</v>
      </c>
      <c r="F60" s="5"/>
    </row>
    <row r="61" spans="1:6" x14ac:dyDescent="0.2">
      <c r="A61" s="1" t="s">
        <v>109</v>
      </c>
      <c r="B61" s="2">
        <v>183</v>
      </c>
      <c r="C61" s="2">
        <v>182</v>
      </c>
      <c r="F61" s="5"/>
    </row>
    <row r="62" spans="1:6" x14ac:dyDescent="0.2">
      <c r="A62" s="1" t="s">
        <v>153</v>
      </c>
      <c r="B62" s="2">
        <v>218</v>
      </c>
      <c r="C62" s="2">
        <v>181</v>
      </c>
      <c r="F62" s="5"/>
    </row>
    <row r="63" spans="1:6" x14ac:dyDescent="0.2">
      <c r="A63" s="1" t="s">
        <v>157</v>
      </c>
      <c r="B63" s="2">
        <v>189</v>
      </c>
      <c r="C63" s="2">
        <v>181</v>
      </c>
      <c r="F63" s="5"/>
    </row>
    <row r="64" spans="1:6" x14ac:dyDescent="0.2">
      <c r="A64" s="1" t="s">
        <v>72</v>
      </c>
      <c r="B64" s="2">
        <v>188</v>
      </c>
      <c r="C64" s="2">
        <v>179</v>
      </c>
      <c r="F64" s="5"/>
    </row>
    <row r="65" spans="1:6" x14ac:dyDescent="0.2">
      <c r="A65" s="1" t="s">
        <v>97</v>
      </c>
      <c r="B65" s="2">
        <v>178</v>
      </c>
      <c r="C65" s="2">
        <v>178</v>
      </c>
      <c r="F65" s="5"/>
    </row>
    <row r="66" spans="1:6" x14ac:dyDescent="0.2">
      <c r="A66" s="1" t="s">
        <v>59</v>
      </c>
      <c r="B66" s="2">
        <v>177</v>
      </c>
      <c r="C66" s="2">
        <v>177</v>
      </c>
      <c r="F66" s="5"/>
    </row>
    <row r="67" spans="1:6" x14ac:dyDescent="0.2">
      <c r="A67" s="1" t="s">
        <v>116</v>
      </c>
      <c r="B67" s="2">
        <v>191</v>
      </c>
      <c r="C67" s="2">
        <v>177</v>
      </c>
      <c r="F67" s="5"/>
    </row>
    <row r="68" spans="1:6" x14ac:dyDescent="0.2">
      <c r="A68" s="1" t="s">
        <v>133</v>
      </c>
      <c r="B68" s="2">
        <v>174</v>
      </c>
      <c r="C68" s="2">
        <v>174</v>
      </c>
      <c r="F68" s="5"/>
    </row>
    <row r="69" spans="1:6" x14ac:dyDescent="0.2">
      <c r="A69" s="1" t="s">
        <v>165</v>
      </c>
      <c r="B69" s="2">
        <v>175</v>
      </c>
      <c r="C69" s="2">
        <v>174</v>
      </c>
      <c r="F69" s="5"/>
    </row>
    <row r="70" spans="1:6" x14ac:dyDescent="0.2">
      <c r="A70" s="1" t="s">
        <v>119</v>
      </c>
      <c r="B70" s="2">
        <v>172</v>
      </c>
      <c r="C70" s="2">
        <v>171</v>
      </c>
      <c r="F70" s="5"/>
    </row>
    <row r="71" spans="1:6" x14ac:dyDescent="0.2">
      <c r="A71" s="1" t="s">
        <v>91</v>
      </c>
      <c r="B71" s="2">
        <v>182</v>
      </c>
      <c r="C71" s="2">
        <v>169</v>
      </c>
      <c r="F71" s="5"/>
    </row>
    <row r="72" spans="1:6" x14ac:dyDescent="0.2">
      <c r="A72" s="1" t="s">
        <v>1043</v>
      </c>
      <c r="B72" s="2">
        <v>172</v>
      </c>
      <c r="C72" s="2">
        <v>169</v>
      </c>
      <c r="F72" s="5"/>
    </row>
    <row r="73" spans="1:6" x14ac:dyDescent="0.2">
      <c r="A73" s="1" t="s">
        <v>118</v>
      </c>
      <c r="B73" s="2">
        <v>168</v>
      </c>
      <c r="C73" s="2">
        <v>163</v>
      </c>
      <c r="F73" s="5"/>
    </row>
    <row r="74" spans="1:6" x14ac:dyDescent="0.2">
      <c r="A74" s="1" t="s">
        <v>144</v>
      </c>
      <c r="B74" s="2">
        <v>163</v>
      </c>
      <c r="C74" s="2">
        <v>161</v>
      </c>
      <c r="F74" s="5"/>
    </row>
    <row r="75" spans="1:6" x14ac:dyDescent="0.2">
      <c r="A75" s="1" t="s">
        <v>257</v>
      </c>
      <c r="B75" s="2">
        <v>160</v>
      </c>
      <c r="C75" s="2">
        <v>158</v>
      </c>
      <c r="F75" s="5"/>
    </row>
    <row r="76" spans="1:6" x14ac:dyDescent="0.2">
      <c r="A76" s="1" t="s">
        <v>298</v>
      </c>
      <c r="B76" s="2">
        <v>157</v>
      </c>
      <c r="C76" s="2">
        <v>157</v>
      </c>
      <c r="F76" s="5"/>
    </row>
    <row r="77" spans="1:6" x14ac:dyDescent="0.2">
      <c r="A77" s="1" t="s">
        <v>216</v>
      </c>
      <c r="B77" s="2">
        <v>196</v>
      </c>
      <c r="C77" s="2">
        <v>157</v>
      </c>
      <c r="F77" s="5"/>
    </row>
    <row r="78" spans="1:6" x14ac:dyDescent="0.2">
      <c r="A78" s="1" t="s">
        <v>113</v>
      </c>
      <c r="B78" s="2">
        <v>156</v>
      </c>
      <c r="C78" s="2">
        <v>156</v>
      </c>
      <c r="F78" s="5"/>
    </row>
    <row r="79" spans="1:6" x14ac:dyDescent="0.2">
      <c r="A79" s="1" t="s">
        <v>96</v>
      </c>
      <c r="B79" s="2">
        <v>187</v>
      </c>
      <c r="C79" s="2">
        <v>156</v>
      </c>
      <c r="F79" s="5"/>
    </row>
    <row r="80" spans="1:6" x14ac:dyDescent="0.2">
      <c r="A80" s="1" t="s">
        <v>103</v>
      </c>
      <c r="B80" s="2">
        <v>418</v>
      </c>
      <c r="C80" s="2">
        <v>156</v>
      </c>
      <c r="F80" s="5"/>
    </row>
    <row r="81" spans="1:6" x14ac:dyDescent="0.2">
      <c r="A81" s="1" t="s">
        <v>30</v>
      </c>
      <c r="B81" s="2">
        <v>154</v>
      </c>
      <c r="C81" s="2">
        <v>154</v>
      </c>
      <c r="F81" s="5"/>
    </row>
    <row r="82" spans="1:6" x14ac:dyDescent="0.2">
      <c r="A82" s="1" t="s">
        <v>244</v>
      </c>
      <c r="B82" s="2">
        <v>164</v>
      </c>
      <c r="C82" s="2">
        <v>153</v>
      </c>
      <c r="F82" s="5"/>
    </row>
    <row r="83" spans="1:6" x14ac:dyDescent="0.2">
      <c r="A83" s="1" t="s">
        <v>188</v>
      </c>
      <c r="B83" s="2">
        <v>179</v>
      </c>
      <c r="C83" s="2">
        <v>152</v>
      </c>
      <c r="F83" s="5"/>
    </row>
    <row r="84" spans="1:6" x14ac:dyDescent="0.2">
      <c r="A84" s="1" t="s">
        <v>162</v>
      </c>
      <c r="B84" s="2">
        <v>153</v>
      </c>
      <c r="C84" s="2">
        <v>150</v>
      </c>
      <c r="F84" s="5"/>
    </row>
    <row r="85" spans="1:6" x14ac:dyDescent="0.2">
      <c r="A85" s="1" t="s">
        <v>179</v>
      </c>
      <c r="B85" s="2">
        <v>155</v>
      </c>
      <c r="C85" s="2">
        <v>149</v>
      </c>
      <c r="F85" s="5"/>
    </row>
    <row r="86" spans="1:6" x14ac:dyDescent="0.2">
      <c r="A86" s="1" t="s">
        <v>204</v>
      </c>
      <c r="B86" s="2">
        <v>159</v>
      </c>
      <c r="C86" s="2">
        <v>148</v>
      </c>
      <c r="F86" s="5"/>
    </row>
    <row r="87" spans="1:6" x14ac:dyDescent="0.2">
      <c r="A87" s="1" t="s">
        <v>117</v>
      </c>
      <c r="B87" s="2">
        <v>149</v>
      </c>
      <c r="C87" s="2">
        <v>147</v>
      </c>
      <c r="F87" s="5"/>
    </row>
    <row r="88" spans="1:6" x14ac:dyDescent="0.2">
      <c r="A88" s="1" t="s">
        <v>134</v>
      </c>
      <c r="B88" s="2">
        <v>192</v>
      </c>
      <c r="C88" s="2">
        <v>144</v>
      </c>
      <c r="F88" s="5"/>
    </row>
    <row r="89" spans="1:6" x14ac:dyDescent="0.2">
      <c r="A89" s="1" t="s">
        <v>154</v>
      </c>
      <c r="B89" s="2">
        <v>144</v>
      </c>
      <c r="C89" s="2">
        <v>144</v>
      </c>
      <c r="F89" s="5"/>
    </row>
    <row r="90" spans="1:6" x14ac:dyDescent="0.2">
      <c r="A90" s="1" t="s">
        <v>183</v>
      </c>
      <c r="B90" s="2">
        <v>144</v>
      </c>
      <c r="C90" s="2">
        <v>143</v>
      </c>
      <c r="F90" s="5"/>
    </row>
    <row r="91" spans="1:6" x14ac:dyDescent="0.2">
      <c r="A91" s="1" t="s">
        <v>44</v>
      </c>
      <c r="B91" s="2">
        <v>149</v>
      </c>
      <c r="C91" s="2">
        <v>143</v>
      </c>
      <c r="F91" s="5"/>
    </row>
    <row r="92" spans="1:6" x14ac:dyDescent="0.2">
      <c r="A92" s="1" t="s">
        <v>51</v>
      </c>
      <c r="B92" s="2">
        <v>256</v>
      </c>
      <c r="C92" s="2">
        <v>140</v>
      </c>
      <c r="F92" s="5"/>
    </row>
    <row r="93" spans="1:6" x14ac:dyDescent="0.2">
      <c r="A93" s="1" t="s">
        <v>267</v>
      </c>
      <c r="B93" s="2">
        <v>141</v>
      </c>
      <c r="C93" s="2">
        <v>139</v>
      </c>
      <c r="F93" s="5"/>
    </row>
    <row r="94" spans="1:6" x14ac:dyDescent="0.2">
      <c r="A94" s="1" t="s">
        <v>170</v>
      </c>
      <c r="B94" s="2">
        <v>162</v>
      </c>
      <c r="C94" s="2">
        <v>139</v>
      </c>
      <c r="F94" s="5"/>
    </row>
    <row r="95" spans="1:6" x14ac:dyDescent="0.2">
      <c r="A95" s="1" t="s">
        <v>149</v>
      </c>
      <c r="B95" s="2">
        <v>171</v>
      </c>
      <c r="C95" s="2">
        <v>137</v>
      </c>
      <c r="F95" s="5"/>
    </row>
    <row r="96" spans="1:6" x14ac:dyDescent="0.2">
      <c r="A96" s="1" t="s">
        <v>178</v>
      </c>
      <c r="B96" s="2">
        <v>136</v>
      </c>
      <c r="C96" s="2">
        <v>136</v>
      </c>
      <c r="F96" s="5"/>
    </row>
    <row r="97" spans="1:6" x14ac:dyDescent="0.2">
      <c r="A97" s="1" t="s">
        <v>278</v>
      </c>
      <c r="B97" s="2">
        <v>135</v>
      </c>
      <c r="C97" s="2">
        <v>134</v>
      </c>
      <c r="F97" s="5"/>
    </row>
    <row r="98" spans="1:6" x14ac:dyDescent="0.2">
      <c r="A98" s="1" t="s">
        <v>1044</v>
      </c>
      <c r="B98" s="2">
        <v>134</v>
      </c>
      <c r="C98" s="2">
        <v>133</v>
      </c>
      <c r="F98" s="5"/>
    </row>
    <row r="99" spans="1:6" x14ac:dyDescent="0.2">
      <c r="A99" s="1" t="s">
        <v>107</v>
      </c>
      <c r="B99" s="2">
        <v>138</v>
      </c>
      <c r="C99" s="2">
        <v>133</v>
      </c>
      <c r="F99" s="5"/>
    </row>
    <row r="100" spans="1:6" x14ac:dyDescent="0.2">
      <c r="A100" s="1" t="s">
        <v>189</v>
      </c>
      <c r="B100" s="2">
        <v>136</v>
      </c>
      <c r="C100" s="2">
        <v>132</v>
      </c>
      <c r="F100" s="5"/>
    </row>
    <row r="101" spans="1:6" x14ac:dyDescent="0.2">
      <c r="A101" s="1" t="s">
        <v>139</v>
      </c>
      <c r="B101" s="2">
        <v>157</v>
      </c>
      <c r="C101" s="2">
        <v>132</v>
      </c>
      <c r="F101" s="5"/>
    </row>
    <row r="102" spans="1:6" x14ac:dyDescent="0.2">
      <c r="A102" s="1" t="s">
        <v>69</v>
      </c>
      <c r="B102" s="2">
        <v>131</v>
      </c>
      <c r="C102" s="2">
        <v>131</v>
      </c>
      <c r="F102" s="5"/>
    </row>
    <row r="103" spans="1:6" x14ac:dyDescent="0.2">
      <c r="A103" s="1" t="s">
        <v>347</v>
      </c>
      <c r="B103" s="2">
        <v>139</v>
      </c>
      <c r="C103" s="2">
        <v>131</v>
      </c>
      <c r="F103" s="5"/>
    </row>
    <row r="104" spans="1:6" x14ac:dyDescent="0.2">
      <c r="A104" s="1" t="s">
        <v>158</v>
      </c>
      <c r="B104" s="2">
        <v>138</v>
      </c>
      <c r="C104" s="2">
        <v>130</v>
      </c>
      <c r="F104" s="5"/>
    </row>
    <row r="105" spans="1:6" x14ac:dyDescent="0.2">
      <c r="A105" s="1" t="s">
        <v>120</v>
      </c>
      <c r="B105" s="2">
        <v>130</v>
      </c>
      <c r="C105" s="2">
        <v>130</v>
      </c>
      <c r="F105" s="5"/>
    </row>
    <row r="106" spans="1:6" x14ac:dyDescent="0.2">
      <c r="A106" s="1" t="s">
        <v>245</v>
      </c>
      <c r="B106" s="2">
        <v>129</v>
      </c>
      <c r="C106" s="2">
        <v>129</v>
      </c>
      <c r="F106" s="5"/>
    </row>
    <row r="107" spans="1:6" x14ac:dyDescent="0.2">
      <c r="A107" s="1" t="s">
        <v>319</v>
      </c>
      <c r="B107" s="2">
        <v>151</v>
      </c>
      <c r="C107" s="2">
        <v>129</v>
      </c>
      <c r="F107" s="5"/>
    </row>
    <row r="108" spans="1:6" x14ac:dyDescent="0.2">
      <c r="A108" s="1" t="s">
        <v>132</v>
      </c>
      <c r="B108" s="2">
        <v>129</v>
      </c>
      <c r="C108" s="2">
        <v>129</v>
      </c>
      <c r="F108" s="5"/>
    </row>
    <row r="109" spans="1:6" x14ac:dyDescent="0.2">
      <c r="A109" s="1" t="s">
        <v>394</v>
      </c>
      <c r="B109" s="2">
        <v>160</v>
      </c>
      <c r="C109" s="2">
        <v>129</v>
      </c>
      <c r="F109" s="5"/>
    </row>
    <row r="110" spans="1:6" x14ac:dyDescent="0.2">
      <c r="A110" s="1" t="s">
        <v>146</v>
      </c>
      <c r="B110" s="2">
        <v>148</v>
      </c>
      <c r="C110" s="2">
        <v>129</v>
      </c>
      <c r="F110" s="5"/>
    </row>
    <row r="111" spans="1:6" x14ac:dyDescent="0.2">
      <c r="A111" s="1" t="s">
        <v>159</v>
      </c>
      <c r="B111" s="2">
        <v>130</v>
      </c>
      <c r="C111" s="2">
        <v>128</v>
      </c>
      <c r="F111" s="5"/>
    </row>
    <row r="112" spans="1:6" x14ac:dyDescent="0.2">
      <c r="A112" s="1" t="s">
        <v>137</v>
      </c>
      <c r="B112" s="2">
        <v>158</v>
      </c>
      <c r="C112" s="2">
        <v>127</v>
      </c>
      <c r="F112" s="5"/>
    </row>
    <row r="113" spans="1:6" x14ac:dyDescent="0.2">
      <c r="A113" s="1" t="s">
        <v>219</v>
      </c>
      <c r="B113" s="2">
        <v>159</v>
      </c>
      <c r="C113" s="2">
        <v>126</v>
      </c>
      <c r="F113" s="5"/>
    </row>
    <row r="114" spans="1:6" x14ac:dyDescent="0.2">
      <c r="A114" s="1" t="s">
        <v>172</v>
      </c>
      <c r="B114" s="2">
        <v>128</v>
      </c>
      <c r="C114" s="2">
        <v>125</v>
      </c>
      <c r="F114" s="5"/>
    </row>
    <row r="115" spans="1:6" x14ac:dyDescent="0.2">
      <c r="A115" s="1" t="s">
        <v>207</v>
      </c>
      <c r="B115" s="2">
        <v>125</v>
      </c>
      <c r="C115" s="2">
        <v>125</v>
      </c>
      <c r="F115" s="5"/>
    </row>
    <row r="116" spans="1:6" x14ac:dyDescent="0.2">
      <c r="A116" s="1" t="s">
        <v>553</v>
      </c>
      <c r="B116" s="2">
        <v>128</v>
      </c>
      <c r="C116" s="2">
        <v>125</v>
      </c>
      <c r="F116" s="5"/>
    </row>
    <row r="117" spans="1:6" x14ac:dyDescent="0.2">
      <c r="A117" s="1" t="s">
        <v>127</v>
      </c>
      <c r="B117" s="2">
        <v>126</v>
      </c>
      <c r="C117" s="2">
        <v>125</v>
      </c>
      <c r="F117" s="5"/>
    </row>
    <row r="118" spans="1:6" x14ac:dyDescent="0.2">
      <c r="A118" s="1" t="s">
        <v>128</v>
      </c>
      <c r="B118" s="2">
        <v>156</v>
      </c>
      <c r="C118" s="2">
        <v>125</v>
      </c>
      <c r="F118" s="5"/>
    </row>
    <row r="119" spans="1:6" x14ac:dyDescent="0.2">
      <c r="A119" s="1" t="s">
        <v>190</v>
      </c>
      <c r="B119" s="2">
        <v>138</v>
      </c>
      <c r="C119" s="2">
        <v>124</v>
      </c>
      <c r="F119" s="5"/>
    </row>
    <row r="120" spans="1:6" x14ac:dyDescent="0.2">
      <c r="A120" s="1" t="s">
        <v>1045</v>
      </c>
      <c r="B120" s="2">
        <v>123</v>
      </c>
      <c r="C120" s="2">
        <v>123</v>
      </c>
      <c r="F120" s="5"/>
    </row>
    <row r="121" spans="1:6" x14ac:dyDescent="0.2">
      <c r="A121" s="18" t="s">
        <v>238</v>
      </c>
      <c r="B121" s="2">
        <v>132</v>
      </c>
      <c r="C121" s="2">
        <v>122</v>
      </c>
      <c r="F121" s="5"/>
    </row>
    <row r="122" spans="1:6" x14ac:dyDescent="0.2">
      <c r="A122" s="1" t="s">
        <v>186</v>
      </c>
      <c r="B122" s="2">
        <v>128</v>
      </c>
      <c r="C122" s="2">
        <v>121</v>
      </c>
      <c r="F122" s="5"/>
    </row>
    <row r="123" spans="1:6" x14ac:dyDescent="0.2">
      <c r="A123" s="1" t="s">
        <v>589</v>
      </c>
      <c r="B123" s="2">
        <v>122</v>
      </c>
      <c r="C123" s="2">
        <v>121</v>
      </c>
      <c r="F123" s="5"/>
    </row>
    <row r="124" spans="1:6" x14ac:dyDescent="0.2">
      <c r="A124" s="1" t="s">
        <v>31</v>
      </c>
      <c r="B124" s="2">
        <v>125</v>
      </c>
      <c r="C124" s="2">
        <v>121</v>
      </c>
      <c r="F124" s="5"/>
    </row>
    <row r="125" spans="1:6" x14ac:dyDescent="0.2">
      <c r="A125" s="1" t="s">
        <v>282</v>
      </c>
      <c r="B125" s="2">
        <v>120</v>
      </c>
      <c r="C125" s="2">
        <v>120</v>
      </c>
      <c r="F125" s="5"/>
    </row>
    <row r="126" spans="1:6" x14ac:dyDescent="0.2">
      <c r="A126" s="1" t="s">
        <v>249</v>
      </c>
      <c r="B126" s="2">
        <v>123</v>
      </c>
      <c r="C126" s="2">
        <v>119</v>
      </c>
      <c r="F126" s="5"/>
    </row>
    <row r="127" spans="1:6" x14ac:dyDescent="0.2">
      <c r="A127" s="1" t="s">
        <v>156</v>
      </c>
      <c r="B127" s="2">
        <v>123</v>
      </c>
      <c r="C127" s="2">
        <v>119</v>
      </c>
      <c r="F127" s="5"/>
    </row>
    <row r="128" spans="1:6" x14ac:dyDescent="0.2">
      <c r="A128" s="1" t="s">
        <v>218</v>
      </c>
      <c r="B128" s="2">
        <v>130</v>
      </c>
      <c r="C128" s="2">
        <v>119</v>
      </c>
      <c r="F128" s="5"/>
    </row>
    <row r="129" spans="1:6" x14ac:dyDescent="0.2">
      <c r="A129" s="1" t="s">
        <v>171</v>
      </c>
      <c r="B129" s="2">
        <v>127</v>
      </c>
      <c r="C129" s="2">
        <v>118</v>
      </c>
      <c r="F129" s="5"/>
    </row>
    <row r="130" spans="1:6" x14ac:dyDescent="0.2">
      <c r="A130" s="1" t="s">
        <v>198</v>
      </c>
      <c r="B130" s="2">
        <v>120</v>
      </c>
      <c r="C130" s="2">
        <v>118</v>
      </c>
      <c r="F130" s="5"/>
    </row>
    <row r="131" spans="1:6" x14ac:dyDescent="0.2">
      <c r="A131" s="1" t="s">
        <v>121</v>
      </c>
      <c r="B131" s="2">
        <v>118</v>
      </c>
      <c r="C131" s="2">
        <v>117</v>
      </c>
      <c r="F131" s="5"/>
    </row>
    <row r="132" spans="1:6" x14ac:dyDescent="0.2">
      <c r="A132" s="1" t="s">
        <v>164</v>
      </c>
      <c r="B132" s="2">
        <v>142</v>
      </c>
      <c r="C132" s="2">
        <v>117</v>
      </c>
      <c r="F132" s="5"/>
    </row>
    <row r="133" spans="1:6" x14ac:dyDescent="0.2">
      <c r="A133" s="1" t="s">
        <v>18</v>
      </c>
      <c r="B133" s="2">
        <v>121</v>
      </c>
      <c r="C133" s="2">
        <v>116</v>
      </c>
      <c r="F133" s="5"/>
    </row>
    <row r="134" spans="1:6" x14ac:dyDescent="0.2">
      <c r="A134" s="1" t="s">
        <v>187</v>
      </c>
      <c r="B134" s="2">
        <v>130</v>
      </c>
      <c r="C134" s="2">
        <v>115</v>
      </c>
      <c r="F134" s="5"/>
    </row>
    <row r="135" spans="1:6" x14ac:dyDescent="0.2">
      <c r="A135" s="1" t="s">
        <v>150</v>
      </c>
      <c r="B135" s="2">
        <v>115</v>
      </c>
      <c r="C135" s="2">
        <v>115</v>
      </c>
      <c r="F135" s="5"/>
    </row>
    <row r="136" spans="1:6" x14ac:dyDescent="0.2">
      <c r="A136" s="1" t="s">
        <v>64</v>
      </c>
      <c r="B136" s="2">
        <v>130</v>
      </c>
      <c r="C136" s="2">
        <v>115</v>
      </c>
      <c r="F136" s="5"/>
    </row>
    <row r="137" spans="1:6" x14ac:dyDescent="0.2">
      <c r="A137" s="1" t="s">
        <v>510</v>
      </c>
      <c r="B137" s="2">
        <v>166</v>
      </c>
      <c r="C137" s="2">
        <v>114</v>
      </c>
      <c r="F137" s="5"/>
    </row>
    <row r="138" spans="1:6" x14ac:dyDescent="0.2">
      <c r="A138" s="1" t="s">
        <v>196</v>
      </c>
      <c r="B138" s="2">
        <v>162</v>
      </c>
      <c r="C138" s="2">
        <v>113</v>
      </c>
      <c r="F138" s="5"/>
    </row>
    <row r="139" spans="1:6" x14ac:dyDescent="0.2">
      <c r="A139" s="1" t="s">
        <v>166</v>
      </c>
      <c r="B139" s="2">
        <v>112</v>
      </c>
      <c r="C139" s="2">
        <v>112</v>
      </c>
      <c r="F139" s="5"/>
    </row>
    <row r="140" spans="1:6" x14ac:dyDescent="0.2">
      <c r="A140" s="1" t="s">
        <v>125</v>
      </c>
      <c r="B140" s="2">
        <v>121</v>
      </c>
      <c r="C140" s="2">
        <v>112</v>
      </c>
      <c r="F140" s="5"/>
    </row>
    <row r="141" spans="1:6" x14ac:dyDescent="0.2">
      <c r="A141" s="1" t="s">
        <v>226</v>
      </c>
      <c r="B141" s="2">
        <v>115</v>
      </c>
      <c r="C141" s="2">
        <v>112</v>
      </c>
      <c r="F141" s="5"/>
    </row>
    <row r="142" spans="1:6" x14ac:dyDescent="0.2">
      <c r="A142" s="1" t="s">
        <v>214</v>
      </c>
      <c r="B142" s="2">
        <v>112</v>
      </c>
      <c r="C142" s="2">
        <v>112</v>
      </c>
      <c r="F142" s="5"/>
    </row>
    <row r="143" spans="1:6" x14ac:dyDescent="0.2">
      <c r="A143" s="1" t="s">
        <v>223</v>
      </c>
      <c r="B143" s="2">
        <v>147</v>
      </c>
      <c r="C143" s="2">
        <v>111</v>
      </c>
      <c r="F143" s="5"/>
    </row>
    <row r="144" spans="1:6" x14ac:dyDescent="0.2">
      <c r="A144" s="1" t="s">
        <v>261</v>
      </c>
      <c r="B144" s="2">
        <v>111</v>
      </c>
      <c r="C144" s="2">
        <v>111</v>
      </c>
      <c r="F144" s="5"/>
    </row>
    <row r="145" spans="1:6" x14ac:dyDescent="0.2">
      <c r="A145" s="1" t="s">
        <v>364</v>
      </c>
      <c r="B145" s="2">
        <v>110</v>
      </c>
      <c r="C145" s="2">
        <v>110</v>
      </c>
      <c r="F145" s="5"/>
    </row>
    <row r="146" spans="1:6" x14ac:dyDescent="0.2">
      <c r="A146" s="1" t="s">
        <v>234</v>
      </c>
      <c r="B146" s="2">
        <v>123</v>
      </c>
      <c r="C146" s="2">
        <v>110</v>
      </c>
      <c r="F146" s="5"/>
    </row>
    <row r="147" spans="1:6" x14ac:dyDescent="0.2">
      <c r="A147" s="1" t="s">
        <v>225</v>
      </c>
      <c r="B147" s="2">
        <v>113</v>
      </c>
      <c r="C147" s="2">
        <v>110</v>
      </c>
      <c r="F147" s="5"/>
    </row>
    <row r="148" spans="1:6" x14ac:dyDescent="0.2">
      <c r="A148" s="1" t="s">
        <v>173</v>
      </c>
      <c r="B148" s="2">
        <v>134</v>
      </c>
      <c r="C148" s="2">
        <v>110</v>
      </c>
      <c r="F148" s="5"/>
    </row>
    <row r="149" spans="1:6" x14ac:dyDescent="0.2">
      <c r="A149" s="1" t="s">
        <v>362</v>
      </c>
      <c r="B149" s="2">
        <v>110</v>
      </c>
      <c r="C149" s="2">
        <v>110</v>
      </c>
      <c r="F149" s="5"/>
    </row>
    <row r="150" spans="1:6" x14ac:dyDescent="0.2">
      <c r="A150" s="1" t="s">
        <v>253</v>
      </c>
      <c r="B150" s="2">
        <v>110</v>
      </c>
      <c r="C150" s="2">
        <v>109</v>
      </c>
      <c r="F150" s="5"/>
    </row>
    <row r="151" spans="1:6" x14ac:dyDescent="0.2">
      <c r="A151" s="1" t="s">
        <v>176</v>
      </c>
      <c r="B151" s="2">
        <v>153</v>
      </c>
      <c r="C151" s="2">
        <v>109</v>
      </c>
      <c r="F151" s="5"/>
    </row>
    <row r="152" spans="1:6" x14ac:dyDescent="0.2">
      <c r="A152" s="1" t="s">
        <v>217</v>
      </c>
      <c r="B152" s="2">
        <v>107</v>
      </c>
      <c r="C152" s="2">
        <v>107</v>
      </c>
      <c r="F152" s="5"/>
    </row>
    <row r="153" spans="1:6" x14ac:dyDescent="0.2">
      <c r="A153" s="1" t="s">
        <v>294</v>
      </c>
      <c r="B153" s="2">
        <v>126</v>
      </c>
      <c r="C153" s="2">
        <v>107</v>
      </c>
      <c r="F153" s="5"/>
    </row>
    <row r="154" spans="1:6" x14ac:dyDescent="0.2">
      <c r="A154" s="18" t="s">
        <v>206</v>
      </c>
      <c r="B154" s="2">
        <v>107</v>
      </c>
      <c r="C154" s="2">
        <v>106</v>
      </c>
      <c r="F154" s="5"/>
    </row>
    <row r="155" spans="1:6" x14ac:dyDescent="0.2">
      <c r="A155" s="1" t="s">
        <v>224</v>
      </c>
      <c r="B155" s="2">
        <v>106</v>
      </c>
      <c r="C155" s="2">
        <v>106</v>
      </c>
      <c r="F155" s="5"/>
    </row>
    <row r="156" spans="1:6" x14ac:dyDescent="0.2">
      <c r="A156" s="1" t="s">
        <v>354</v>
      </c>
      <c r="B156" s="2">
        <v>176</v>
      </c>
      <c r="C156" s="2">
        <v>106</v>
      </c>
      <c r="F156" s="5"/>
    </row>
    <row r="157" spans="1:6" x14ac:dyDescent="0.2">
      <c r="A157" s="1" t="s">
        <v>230</v>
      </c>
      <c r="B157" s="2">
        <v>107</v>
      </c>
      <c r="C157" s="2">
        <v>106</v>
      </c>
      <c r="F157" s="5"/>
    </row>
    <row r="158" spans="1:6" x14ac:dyDescent="0.2">
      <c r="A158" s="1" t="s">
        <v>290</v>
      </c>
      <c r="B158" s="2">
        <v>108</v>
      </c>
      <c r="C158" s="2">
        <v>105</v>
      </c>
      <c r="F158" s="5"/>
    </row>
    <row r="159" spans="1:6" x14ac:dyDescent="0.2">
      <c r="A159" s="1" t="s">
        <v>185</v>
      </c>
      <c r="B159" s="2">
        <v>109</v>
      </c>
      <c r="C159" s="2">
        <v>105</v>
      </c>
      <c r="F159" s="5"/>
    </row>
    <row r="160" spans="1:6" x14ac:dyDescent="0.2">
      <c r="A160" s="1" t="s">
        <v>415</v>
      </c>
      <c r="B160" s="2">
        <v>145</v>
      </c>
      <c r="C160" s="2">
        <v>105</v>
      </c>
      <c r="F160" s="5"/>
    </row>
    <row r="161" spans="1:6" x14ac:dyDescent="0.2">
      <c r="A161" s="1" t="s">
        <v>148</v>
      </c>
      <c r="B161" s="2">
        <v>109</v>
      </c>
      <c r="C161" s="2">
        <v>104</v>
      </c>
      <c r="F161" s="5"/>
    </row>
    <row r="162" spans="1:6" x14ac:dyDescent="0.2">
      <c r="A162" s="1" t="s">
        <v>222</v>
      </c>
      <c r="B162" s="2">
        <v>105</v>
      </c>
      <c r="C162" s="2">
        <v>104</v>
      </c>
      <c r="F162" s="5"/>
    </row>
    <row r="163" spans="1:6" x14ac:dyDescent="0.2">
      <c r="A163" s="1" t="s">
        <v>123</v>
      </c>
      <c r="B163" s="2">
        <v>103</v>
      </c>
      <c r="C163" s="2">
        <v>103</v>
      </c>
      <c r="F163" s="5"/>
    </row>
    <row r="164" spans="1:6" x14ac:dyDescent="0.2">
      <c r="A164" s="1" t="s">
        <v>195</v>
      </c>
      <c r="B164" s="2">
        <v>105</v>
      </c>
      <c r="C164" s="2">
        <v>103</v>
      </c>
      <c r="F164" s="5"/>
    </row>
    <row r="165" spans="1:6" x14ac:dyDescent="0.2">
      <c r="A165" s="1" t="s">
        <v>310</v>
      </c>
      <c r="B165" s="2">
        <v>105</v>
      </c>
      <c r="C165" s="2">
        <v>103</v>
      </c>
      <c r="F165" s="5"/>
    </row>
    <row r="166" spans="1:6" x14ac:dyDescent="0.2">
      <c r="A166" s="1" t="s">
        <v>175</v>
      </c>
      <c r="B166" s="2">
        <v>102</v>
      </c>
      <c r="C166" s="2">
        <v>102</v>
      </c>
      <c r="F166" s="5"/>
    </row>
    <row r="167" spans="1:6" x14ac:dyDescent="0.2">
      <c r="A167" s="1" t="s">
        <v>356</v>
      </c>
      <c r="B167" s="2">
        <v>116</v>
      </c>
      <c r="C167" s="2">
        <v>102</v>
      </c>
      <c r="F167" s="5"/>
    </row>
    <row r="168" spans="1:6" x14ac:dyDescent="0.2">
      <c r="A168" s="1" t="s">
        <v>363</v>
      </c>
      <c r="B168" s="2">
        <v>103</v>
      </c>
      <c r="C168" s="2">
        <v>102</v>
      </c>
      <c r="F168" s="5"/>
    </row>
    <row r="169" spans="1:6" x14ac:dyDescent="0.2">
      <c r="A169" s="1" t="s">
        <v>391</v>
      </c>
      <c r="B169" s="2">
        <v>104</v>
      </c>
      <c r="C169" s="2">
        <v>102</v>
      </c>
      <c r="F169" s="5"/>
    </row>
    <row r="170" spans="1:6" x14ac:dyDescent="0.2">
      <c r="A170" s="1" t="s">
        <v>1046</v>
      </c>
      <c r="B170" s="2">
        <v>103</v>
      </c>
      <c r="C170" s="2">
        <v>102</v>
      </c>
      <c r="F170" s="5"/>
    </row>
    <row r="171" spans="1:6" x14ac:dyDescent="0.2">
      <c r="A171" s="1" t="s">
        <v>114</v>
      </c>
      <c r="B171" s="2">
        <v>106</v>
      </c>
      <c r="C171" s="2">
        <v>101</v>
      </c>
      <c r="F171" s="5"/>
    </row>
    <row r="172" spans="1:6" x14ac:dyDescent="0.2">
      <c r="A172" s="1" t="s">
        <v>35</v>
      </c>
      <c r="B172" s="2">
        <v>101</v>
      </c>
      <c r="C172" s="2">
        <v>101</v>
      </c>
      <c r="F172" s="5"/>
    </row>
    <row r="173" spans="1:6" x14ac:dyDescent="0.2">
      <c r="A173" s="1" t="s">
        <v>274</v>
      </c>
      <c r="B173" s="2">
        <v>101</v>
      </c>
      <c r="C173" s="2">
        <v>100</v>
      </c>
      <c r="F173" s="5"/>
    </row>
    <row r="174" spans="1:6" x14ac:dyDescent="0.2">
      <c r="A174" s="1" t="s">
        <v>168</v>
      </c>
      <c r="B174" s="2">
        <v>113</v>
      </c>
      <c r="C174" s="2">
        <v>100</v>
      </c>
      <c r="F174" s="5"/>
    </row>
    <row r="175" spans="1:6" x14ac:dyDescent="0.2">
      <c r="A175" s="1" t="s">
        <v>355</v>
      </c>
      <c r="B175" s="2">
        <v>99</v>
      </c>
      <c r="C175" s="2">
        <v>99</v>
      </c>
      <c r="F175" s="5"/>
    </row>
    <row r="176" spans="1:6" x14ac:dyDescent="0.2">
      <c r="A176" s="1" t="s">
        <v>359</v>
      </c>
      <c r="B176" s="2">
        <v>181</v>
      </c>
      <c r="C176" s="2">
        <v>99</v>
      </c>
      <c r="F176" s="5"/>
    </row>
    <row r="177" spans="1:6" x14ac:dyDescent="0.2">
      <c r="A177" s="1" t="s">
        <v>358</v>
      </c>
      <c r="B177" s="2">
        <v>104</v>
      </c>
      <c r="C177" s="2">
        <v>98</v>
      </c>
      <c r="F177" s="5"/>
    </row>
    <row r="178" spans="1:6" x14ac:dyDescent="0.2">
      <c r="A178" s="1" t="s">
        <v>509</v>
      </c>
      <c r="B178" s="2">
        <v>100</v>
      </c>
      <c r="C178" s="2">
        <v>97</v>
      </c>
      <c r="F178" s="5"/>
    </row>
    <row r="179" spans="1:6" x14ac:dyDescent="0.2">
      <c r="A179" s="1" t="s">
        <v>227</v>
      </c>
      <c r="B179" s="2">
        <v>96</v>
      </c>
      <c r="C179" s="2">
        <v>96</v>
      </c>
      <c r="F179" s="5"/>
    </row>
    <row r="180" spans="1:6" x14ac:dyDescent="0.2">
      <c r="A180" s="1" t="s">
        <v>784</v>
      </c>
      <c r="B180" s="2">
        <v>96</v>
      </c>
      <c r="C180" s="2">
        <v>96</v>
      </c>
      <c r="F180" s="5"/>
    </row>
    <row r="181" spans="1:6" x14ac:dyDescent="0.2">
      <c r="A181" s="1" t="s">
        <v>270</v>
      </c>
      <c r="B181" s="2">
        <v>109</v>
      </c>
      <c r="C181" s="2">
        <v>96</v>
      </c>
      <c r="F181" s="5"/>
    </row>
    <row r="182" spans="1:6" x14ac:dyDescent="0.2">
      <c r="A182" s="1" t="s">
        <v>252</v>
      </c>
      <c r="B182" s="2">
        <v>103</v>
      </c>
      <c r="C182" s="2">
        <v>95</v>
      </c>
      <c r="F182" s="5"/>
    </row>
    <row r="183" spans="1:6" x14ac:dyDescent="0.2">
      <c r="A183" s="1" t="s">
        <v>680</v>
      </c>
      <c r="B183" s="2">
        <v>95</v>
      </c>
      <c r="C183" s="2">
        <v>94</v>
      </c>
      <c r="F183" s="5"/>
    </row>
    <row r="184" spans="1:6" x14ac:dyDescent="0.2">
      <c r="A184" s="1" t="s">
        <v>322</v>
      </c>
      <c r="B184" s="2">
        <v>95</v>
      </c>
      <c r="C184" s="2">
        <v>94</v>
      </c>
      <c r="F184" s="5"/>
    </row>
    <row r="185" spans="1:6" x14ac:dyDescent="0.2">
      <c r="A185" s="1" t="s">
        <v>136</v>
      </c>
      <c r="B185" s="2">
        <v>94</v>
      </c>
      <c r="C185" s="2">
        <v>93</v>
      </c>
      <c r="F185" s="5"/>
    </row>
    <row r="186" spans="1:6" x14ac:dyDescent="0.2">
      <c r="A186" s="1" t="s">
        <v>284</v>
      </c>
      <c r="B186" s="2">
        <v>93</v>
      </c>
      <c r="C186" s="2">
        <v>93</v>
      </c>
      <c r="F186" s="5"/>
    </row>
    <row r="187" spans="1:6" x14ac:dyDescent="0.2">
      <c r="A187" s="1" t="s">
        <v>733</v>
      </c>
      <c r="B187" s="2">
        <v>336</v>
      </c>
      <c r="C187" s="2">
        <v>93</v>
      </c>
      <c r="F187" s="5"/>
    </row>
    <row r="188" spans="1:6" x14ac:dyDescent="0.2">
      <c r="A188" s="1" t="s">
        <v>317</v>
      </c>
      <c r="B188" s="2">
        <v>93</v>
      </c>
      <c r="C188" s="2">
        <v>93</v>
      </c>
      <c r="F188" s="5"/>
    </row>
    <row r="189" spans="1:6" x14ac:dyDescent="0.2">
      <c r="A189" s="1" t="s">
        <v>539</v>
      </c>
      <c r="B189" s="2">
        <v>96</v>
      </c>
      <c r="C189" s="2">
        <v>92</v>
      </c>
      <c r="F189" s="5"/>
    </row>
    <row r="190" spans="1:6" x14ac:dyDescent="0.2">
      <c r="A190" s="1" t="s">
        <v>192</v>
      </c>
      <c r="B190" s="2">
        <v>100</v>
      </c>
      <c r="C190" s="2">
        <v>92</v>
      </c>
      <c r="F190" s="5"/>
    </row>
    <row r="191" spans="1:6" x14ac:dyDescent="0.2">
      <c r="A191" s="1" t="s">
        <v>1047</v>
      </c>
      <c r="B191" s="2">
        <v>193</v>
      </c>
      <c r="C191" s="2">
        <v>91</v>
      </c>
      <c r="F191" s="5"/>
    </row>
    <row r="192" spans="1:6" x14ac:dyDescent="0.2">
      <c r="A192" s="1" t="s">
        <v>215</v>
      </c>
      <c r="B192" s="2">
        <v>103</v>
      </c>
      <c r="C192" s="2">
        <v>91</v>
      </c>
      <c r="F192" s="5"/>
    </row>
    <row r="193" spans="1:6" x14ac:dyDescent="0.2">
      <c r="A193" s="1" t="s">
        <v>369</v>
      </c>
      <c r="B193" s="2">
        <v>139</v>
      </c>
      <c r="C193" s="2">
        <v>91</v>
      </c>
      <c r="F193" s="5"/>
    </row>
    <row r="194" spans="1:6" x14ac:dyDescent="0.2">
      <c r="A194" s="1" t="s">
        <v>181</v>
      </c>
      <c r="B194" s="2">
        <v>90</v>
      </c>
      <c r="C194" s="2">
        <v>90</v>
      </c>
      <c r="F194" s="5"/>
    </row>
    <row r="195" spans="1:6" x14ac:dyDescent="0.2">
      <c r="A195" s="1" t="s">
        <v>194</v>
      </c>
      <c r="B195" s="2">
        <v>103</v>
      </c>
      <c r="C195" s="2">
        <v>90</v>
      </c>
      <c r="F195" s="5"/>
    </row>
    <row r="196" spans="1:6" x14ac:dyDescent="0.2">
      <c r="A196" s="1" t="s">
        <v>265</v>
      </c>
      <c r="B196" s="2">
        <v>91</v>
      </c>
      <c r="C196" s="2">
        <v>90</v>
      </c>
      <c r="F196" s="5"/>
    </row>
    <row r="197" spans="1:6" x14ac:dyDescent="0.2">
      <c r="A197" s="1" t="s">
        <v>279</v>
      </c>
      <c r="B197" s="2">
        <v>90</v>
      </c>
      <c r="C197" s="2">
        <v>90</v>
      </c>
      <c r="F197" s="5"/>
    </row>
    <row r="198" spans="1:6" x14ac:dyDescent="0.2">
      <c r="A198" s="1" t="s">
        <v>331</v>
      </c>
      <c r="B198" s="2">
        <v>92</v>
      </c>
      <c r="C198" s="2">
        <v>89</v>
      </c>
      <c r="F198" s="5"/>
    </row>
    <row r="199" spans="1:6" x14ac:dyDescent="0.2">
      <c r="A199" s="1" t="s">
        <v>101</v>
      </c>
      <c r="B199" s="2">
        <v>91</v>
      </c>
      <c r="C199" s="2">
        <v>89</v>
      </c>
      <c r="F199" s="5"/>
    </row>
    <row r="200" spans="1:6" x14ac:dyDescent="0.2">
      <c r="A200" s="1" t="s">
        <v>690</v>
      </c>
      <c r="B200" s="2">
        <v>89</v>
      </c>
      <c r="C200" s="2">
        <v>89</v>
      </c>
      <c r="F200" s="5"/>
    </row>
    <row r="201" spans="1:6" x14ac:dyDescent="0.2">
      <c r="A201" s="1" t="s">
        <v>300</v>
      </c>
      <c r="B201" s="2">
        <v>89</v>
      </c>
      <c r="C201" s="2">
        <v>88</v>
      </c>
      <c r="F201" s="5"/>
    </row>
    <row r="202" spans="1:6" x14ac:dyDescent="0.2">
      <c r="A202" s="1" t="s">
        <v>307</v>
      </c>
      <c r="B202" s="2">
        <v>109</v>
      </c>
      <c r="C202" s="2">
        <v>88</v>
      </c>
      <c r="F202" s="5"/>
    </row>
    <row r="203" spans="1:6" x14ac:dyDescent="0.2">
      <c r="A203" s="1" t="s">
        <v>548</v>
      </c>
      <c r="B203" s="2">
        <v>225</v>
      </c>
      <c r="C203" s="2">
        <v>88</v>
      </c>
      <c r="F203" s="5"/>
    </row>
    <row r="204" spans="1:6" x14ac:dyDescent="0.2">
      <c r="A204" s="1" t="s">
        <v>366</v>
      </c>
      <c r="B204" s="2">
        <v>127</v>
      </c>
      <c r="C204" s="2">
        <v>87</v>
      </c>
      <c r="F204" s="5"/>
    </row>
    <row r="205" spans="1:6" x14ac:dyDescent="0.2">
      <c r="A205" s="1" t="s">
        <v>131</v>
      </c>
      <c r="B205" s="2">
        <v>88</v>
      </c>
      <c r="C205" s="2">
        <v>87</v>
      </c>
      <c r="F205" s="5"/>
    </row>
    <row r="206" spans="1:6" x14ac:dyDescent="0.2">
      <c r="A206" s="1" t="s">
        <v>167</v>
      </c>
      <c r="B206" s="2">
        <v>92</v>
      </c>
      <c r="C206" s="2">
        <v>87</v>
      </c>
      <c r="F206" s="5"/>
    </row>
    <row r="207" spans="1:6" x14ac:dyDescent="0.2">
      <c r="A207" s="1" t="s">
        <v>439</v>
      </c>
      <c r="B207" s="2">
        <v>87</v>
      </c>
      <c r="C207" s="2">
        <v>87</v>
      </c>
      <c r="F207" s="5"/>
    </row>
    <row r="208" spans="1:6" x14ac:dyDescent="0.2">
      <c r="A208" s="1" t="s">
        <v>1048</v>
      </c>
      <c r="B208" s="2">
        <v>87</v>
      </c>
      <c r="C208" s="2">
        <v>87</v>
      </c>
      <c r="F208" s="5"/>
    </row>
    <row r="209" spans="1:6" x14ac:dyDescent="0.2">
      <c r="A209" s="1" t="s">
        <v>909</v>
      </c>
      <c r="B209" s="2">
        <v>110</v>
      </c>
      <c r="C209" s="2">
        <v>87</v>
      </c>
      <c r="F209" s="5"/>
    </row>
    <row r="210" spans="1:6" x14ac:dyDescent="0.2">
      <c r="A210" s="1" t="s">
        <v>348</v>
      </c>
      <c r="B210" s="2">
        <v>92</v>
      </c>
      <c r="C210" s="2">
        <v>86</v>
      </c>
      <c r="F210" s="5"/>
    </row>
    <row r="211" spans="1:6" x14ac:dyDescent="0.2">
      <c r="A211" s="1" t="s">
        <v>551</v>
      </c>
      <c r="B211" s="2">
        <v>86</v>
      </c>
      <c r="C211" s="2">
        <v>86</v>
      </c>
      <c r="F211" s="5"/>
    </row>
    <row r="212" spans="1:6" x14ac:dyDescent="0.2">
      <c r="A212" s="1" t="s">
        <v>1049</v>
      </c>
      <c r="B212" s="2">
        <v>94</v>
      </c>
      <c r="C212" s="2">
        <v>86</v>
      </c>
      <c r="F212" s="5"/>
    </row>
    <row r="213" spans="1:6" x14ac:dyDescent="0.2">
      <c r="A213" s="1" t="s">
        <v>412</v>
      </c>
      <c r="B213" s="2">
        <v>87</v>
      </c>
      <c r="C213" s="2">
        <v>86</v>
      </c>
      <c r="F213" s="5"/>
    </row>
    <row r="214" spans="1:6" x14ac:dyDescent="0.2">
      <c r="A214" s="1" t="s">
        <v>330</v>
      </c>
      <c r="B214" s="2">
        <v>85</v>
      </c>
      <c r="C214" s="2">
        <v>85</v>
      </c>
      <c r="F214" s="5"/>
    </row>
    <row r="215" spans="1:6" x14ac:dyDescent="0.2">
      <c r="A215" s="1" t="s">
        <v>177</v>
      </c>
      <c r="B215" s="2">
        <v>103</v>
      </c>
      <c r="C215" s="2">
        <v>85</v>
      </c>
      <c r="F215" s="5"/>
    </row>
    <row r="216" spans="1:6" x14ac:dyDescent="0.2">
      <c r="A216" s="1" t="s">
        <v>1050</v>
      </c>
      <c r="B216" s="2">
        <v>85</v>
      </c>
      <c r="C216" s="2">
        <v>85</v>
      </c>
      <c r="F216" s="5"/>
    </row>
    <row r="217" spans="1:6" x14ac:dyDescent="0.2">
      <c r="A217" s="1" t="s">
        <v>665</v>
      </c>
      <c r="B217" s="2">
        <v>106</v>
      </c>
      <c r="C217" s="2">
        <v>85</v>
      </c>
      <c r="F217" s="5"/>
    </row>
    <row r="218" spans="1:6" x14ac:dyDescent="0.2">
      <c r="A218" s="1" t="s">
        <v>255</v>
      </c>
      <c r="B218" s="2">
        <v>84</v>
      </c>
      <c r="C218" s="2">
        <v>84</v>
      </c>
      <c r="F218" s="5"/>
    </row>
    <row r="219" spans="1:6" x14ac:dyDescent="0.2">
      <c r="A219" s="1" t="s">
        <v>1051</v>
      </c>
      <c r="B219" s="2">
        <v>133</v>
      </c>
      <c r="C219" s="2">
        <v>84</v>
      </c>
      <c r="F219" s="5"/>
    </row>
    <row r="220" spans="1:6" x14ac:dyDescent="0.2">
      <c r="A220" s="1" t="s">
        <v>624</v>
      </c>
      <c r="B220" s="2">
        <v>84</v>
      </c>
      <c r="C220" s="2">
        <v>84</v>
      </c>
      <c r="F220" s="5"/>
    </row>
    <row r="221" spans="1:6" x14ac:dyDescent="0.2">
      <c r="A221" s="1" t="s">
        <v>542</v>
      </c>
      <c r="B221" s="2">
        <v>84</v>
      </c>
      <c r="C221" s="2">
        <v>84</v>
      </c>
      <c r="F221" s="5"/>
    </row>
    <row r="222" spans="1:6" x14ac:dyDescent="0.2">
      <c r="A222" s="1" t="s">
        <v>523</v>
      </c>
      <c r="B222" s="2">
        <v>83</v>
      </c>
      <c r="C222" s="2">
        <v>83</v>
      </c>
      <c r="F222" s="5"/>
    </row>
    <row r="223" spans="1:6" x14ac:dyDescent="0.2">
      <c r="A223" s="1" t="s">
        <v>24</v>
      </c>
      <c r="B223" s="2">
        <v>87</v>
      </c>
      <c r="C223" s="2">
        <v>83</v>
      </c>
      <c r="F223" s="5"/>
    </row>
    <row r="224" spans="1:6" x14ac:dyDescent="0.2">
      <c r="A224" s="1" t="s">
        <v>337</v>
      </c>
      <c r="B224" s="2">
        <v>83</v>
      </c>
      <c r="C224" s="2">
        <v>83</v>
      </c>
      <c r="F224" s="5"/>
    </row>
    <row r="225" spans="1:6" x14ac:dyDescent="0.2">
      <c r="A225" s="1" t="s">
        <v>228</v>
      </c>
      <c r="B225" s="2">
        <v>83</v>
      </c>
      <c r="C225" s="2">
        <v>83</v>
      </c>
      <c r="F225" s="5"/>
    </row>
    <row r="226" spans="1:6" x14ac:dyDescent="0.2">
      <c r="A226" s="1" t="s">
        <v>804</v>
      </c>
      <c r="B226" s="2">
        <v>89</v>
      </c>
      <c r="C226" s="2">
        <v>83</v>
      </c>
      <c r="F226" s="5"/>
    </row>
    <row r="227" spans="1:6" x14ac:dyDescent="0.2">
      <c r="A227" s="1" t="s">
        <v>180</v>
      </c>
      <c r="B227" s="2">
        <v>256</v>
      </c>
      <c r="C227" s="2">
        <v>83</v>
      </c>
      <c r="F227" s="5"/>
    </row>
    <row r="228" spans="1:6" x14ac:dyDescent="0.2">
      <c r="A228" s="1" t="s">
        <v>285</v>
      </c>
      <c r="B228" s="2">
        <v>83</v>
      </c>
      <c r="C228" s="2">
        <v>83</v>
      </c>
      <c r="F228" s="5"/>
    </row>
    <row r="229" spans="1:6" x14ac:dyDescent="0.2">
      <c r="A229" s="1" t="s">
        <v>1052</v>
      </c>
      <c r="B229" s="2">
        <v>82</v>
      </c>
      <c r="C229" s="2">
        <v>82</v>
      </c>
      <c r="F229" s="5"/>
    </row>
    <row r="230" spans="1:6" x14ac:dyDescent="0.2">
      <c r="A230" s="1" t="s">
        <v>291</v>
      </c>
      <c r="B230" s="2">
        <v>115</v>
      </c>
      <c r="C230" s="2">
        <v>82</v>
      </c>
      <c r="F230" s="5"/>
    </row>
    <row r="231" spans="1:6" x14ac:dyDescent="0.2">
      <c r="A231" s="1" t="s">
        <v>301</v>
      </c>
      <c r="B231" s="2">
        <v>82</v>
      </c>
      <c r="C231" s="2">
        <v>82</v>
      </c>
      <c r="F231" s="5"/>
    </row>
    <row r="232" spans="1:6" x14ac:dyDescent="0.2">
      <c r="A232" s="1" t="s">
        <v>458</v>
      </c>
      <c r="B232" s="2">
        <v>111</v>
      </c>
      <c r="C232" s="2">
        <v>82</v>
      </c>
      <c r="F232" s="5"/>
    </row>
    <row r="233" spans="1:6" x14ac:dyDescent="0.2">
      <c r="A233" s="1" t="s">
        <v>453</v>
      </c>
      <c r="B233" s="2">
        <v>81</v>
      </c>
      <c r="C233" s="2">
        <v>81</v>
      </c>
      <c r="F233" s="5"/>
    </row>
    <row r="234" spans="1:6" x14ac:dyDescent="0.2">
      <c r="A234" s="1" t="s">
        <v>316</v>
      </c>
      <c r="B234" s="2">
        <v>91</v>
      </c>
      <c r="C234" s="2">
        <v>81</v>
      </c>
      <c r="F234" s="5"/>
    </row>
    <row r="235" spans="1:6" x14ac:dyDescent="0.2">
      <c r="A235" s="1" t="s">
        <v>313</v>
      </c>
      <c r="B235" s="2">
        <v>80</v>
      </c>
      <c r="C235" s="2">
        <v>80</v>
      </c>
      <c r="F235" s="5"/>
    </row>
    <row r="236" spans="1:6" x14ac:dyDescent="0.2">
      <c r="A236" s="1" t="s">
        <v>250</v>
      </c>
      <c r="B236" s="2">
        <v>85</v>
      </c>
      <c r="C236" s="2">
        <v>80</v>
      </c>
      <c r="F236" s="5"/>
    </row>
    <row r="237" spans="1:6" x14ac:dyDescent="0.2">
      <c r="A237" s="1" t="s">
        <v>351</v>
      </c>
      <c r="B237" s="2">
        <v>99</v>
      </c>
      <c r="C237" s="2">
        <v>80</v>
      </c>
      <c r="F237" s="5"/>
    </row>
    <row r="238" spans="1:6" x14ac:dyDescent="0.2">
      <c r="A238" s="1" t="s">
        <v>199</v>
      </c>
      <c r="B238" s="2">
        <v>99</v>
      </c>
      <c r="C238" s="2">
        <v>80</v>
      </c>
      <c r="F238" s="5"/>
    </row>
    <row r="239" spans="1:6" x14ac:dyDescent="0.2">
      <c r="A239" s="1" t="s">
        <v>425</v>
      </c>
      <c r="B239" s="2">
        <v>84</v>
      </c>
      <c r="C239" s="2">
        <v>80</v>
      </c>
      <c r="F239" s="5"/>
    </row>
    <row r="240" spans="1:6" x14ac:dyDescent="0.2">
      <c r="A240" s="1" t="s">
        <v>540</v>
      </c>
      <c r="B240" s="2">
        <v>80</v>
      </c>
      <c r="C240" s="2">
        <v>80</v>
      </c>
      <c r="F240" s="5"/>
    </row>
    <row r="241" spans="1:6" x14ac:dyDescent="0.2">
      <c r="A241" s="1" t="s">
        <v>295</v>
      </c>
      <c r="B241" s="2">
        <v>128</v>
      </c>
      <c r="C241" s="2">
        <v>80</v>
      </c>
      <c r="F241" s="5"/>
    </row>
    <row r="242" spans="1:6" x14ac:dyDescent="0.2">
      <c r="A242" s="1" t="s">
        <v>280</v>
      </c>
      <c r="B242" s="2">
        <v>205</v>
      </c>
      <c r="C242" s="2">
        <v>80</v>
      </c>
      <c r="F242" s="5"/>
    </row>
    <row r="243" spans="1:6" x14ac:dyDescent="0.2">
      <c r="A243" s="1" t="s">
        <v>320</v>
      </c>
      <c r="B243" s="2">
        <v>83</v>
      </c>
      <c r="C243" s="2">
        <v>79</v>
      </c>
      <c r="F243" s="5"/>
    </row>
    <row r="244" spans="1:6" x14ac:dyDescent="0.2">
      <c r="A244" s="1" t="s">
        <v>266</v>
      </c>
      <c r="B244" s="2">
        <v>86</v>
      </c>
      <c r="C244" s="2">
        <v>79</v>
      </c>
      <c r="F244" s="5"/>
    </row>
    <row r="245" spans="1:6" x14ac:dyDescent="0.2">
      <c r="A245" s="1" t="s">
        <v>233</v>
      </c>
      <c r="B245" s="2">
        <v>98</v>
      </c>
      <c r="C245" s="2">
        <v>79</v>
      </c>
      <c r="F245" s="5"/>
    </row>
    <row r="246" spans="1:6" x14ac:dyDescent="0.2">
      <c r="A246" s="1" t="s">
        <v>210</v>
      </c>
      <c r="B246" s="2">
        <v>87</v>
      </c>
      <c r="C246" s="2">
        <v>78</v>
      </c>
      <c r="F246" s="5"/>
    </row>
    <row r="247" spans="1:6" x14ac:dyDescent="0.2">
      <c r="A247" s="1" t="s">
        <v>403</v>
      </c>
      <c r="B247" s="2">
        <v>88</v>
      </c>
      <c r="C247" s="2">
        <v>78</v>
      </c>
      <c r="F247" s="5"/>
    </row>
    <row r="248" spans="1:6" x14ac:dyDescent="0.2">
      <c r="A248" s="1" t="s">
        <v>273</v>
      </c>
      <c r="B248" s="2">
        <v>82</v>
      </c>
      <c r="C248" s="2">
        <v>78</v>
      </c>
      <c r="F248" s="5"/>
    </row>
    <row r="249" spans="1:6" x14ac:dyDescent="0.2">
      <c r="A249" s="1" t="s">
        <v>396</v>
      </c>
      <c r="B249" s="2">
        <v>90</v>
      </c>
      <c r="C249" s="2">
        <v>78</v>
      </c>
      <c r="F249" s="5"/>
    </row>
    <row r="250" spans="1:6" x14ac:dyDescent="0.2">
      <c r="A250" s="1" t="s">
        <v>202</v>
      </c>
      <c r="B250" s="2">
        <v>101</v>
      </c>
      <c r="C250" s="2">
        <v>78</v>
      </c>
      <c r="F250" s="5"/>
    </row>
    <row r="251" spans="1:6" x14ac:dyDescent="0.2">
      <c r="A251" s="1" t="s">
        <v>271</v>
      </c>
      <c r="B251" s="2">
        <v>85</v>
      </c>
      <c r="C251" s="2">
        <v>78</v>
      </c>
      <c r="F251" s="5"/>
    </row>
    <row r="252" spans="1:6" x14ac:dyDescent="0.2">
      <c r="A252" s="1" t="s">
        <v>342</v>
      </c>
      <c r="B252" s="2">
        <v>81</v>
      </c>
      <c r="C252" s="2">
        <v>78</v>
      </c>
      <c r="F252" s="5"/>
    </row>
    <row r="253" spans="1:6" x14ac:dyDescent="0.2">
      <c r="A253" s="1" t="s">
        <v>174</v>
      </c>
      <c r="B253" s="2">
        <v>78</v>
      </c>
      <c r="C253" s="2">
        <v>78</v>
      </c>
      <c r="F253" s="5"/>
    </row>
    <row r="254" spans="1:6" x14ac:dyDescent="0.2">
      <c r="A254" s="1" t="s">
        <v>962</v>
      </c>
      <c r="B254" s="2">
        <v>78</v>
      </c>
      <c r="C254" s="2">
        <v>77</v>
      </c>
      <c r="F254" s="5"/>
    </row>
    <row r="255" spans="1:6" x14ac:dyDescent="0.2">
      <c r="A255" s="1" t="s">
        <v>392</v>
      </c>
      <c r="B255" s="2">
        <v>78</v>
      </c>
      <c r="C255" s="2">
        <v>77</v>
      </c>
      <c r="F255" s="5"/>
    </row>
    <row r="256" spans="1:6" x14ac:dyDescent="0.2">
      <c r="A256" s="1" t="s">
        <v>1053</v>
      </c>
      <c r="B256" s="2">
        <v>91</v>
      </c>
      <c r="C256" s="2">
        <v>76</v>
      </c>
      <c r="F256" s="5"/>
    </row>
    <row r="257" spans="1:6" x14ac:dyDescent="0.2">
      <c r="A257" s="1" t="s">
        <v>184</v>
      </c>
      <c r="B257" s="2">
        <v>76</v>
      </c>
      <c r="C257" s="2">
        <v>76</v>
      </c>
      <c r="F257" s="5"/>
    </row>
    <row r="258" spans="1:6" x14ac:dyDescent="0.2">
      <c r="A258" s="1" t="s">
        <v>365</v>
      </c>
      <c r="B258" s="2">
        <v>78</v>
      </c>
      <c r="C258" s="2">
        <v>76</v>
      </c>
      <c r="F258" s="5"/>
    </row>
    <row r="259" spans="1:6" x14ac:dyDescent="0.2">
      <c r="A259" s="1" t="s">
        <v>706</v>
      </c>
      <c r="B259" s="2">
        <v>92</v>
      </c>
      <c r="C259" s="2">
        <v>75</v>
      </c>
      <c r="F259" s="5"/>
    </row>
    <row r="260" spans="1:6" x14ac:dyDescent="0.2">
      <c r="A260" s="1" t="s">
        <v>306</v>
      </c>
      <c r="B260" s="2">
        <v>82</v>
      </c>
      <c r="C260" s="2">
        <v>75</v>
      </c>
      <c r="F260" s="5"/>
    </row>
    <row r="261" spans="1:6" x14ac:dyDescent="0.2">
      <c r="A261" s="1" t="s">
        <v>1054</v>
      </c>
      <c r="B261" s="2">
        <v>81</v>
      </c>
      <c r="C261" s="2">
        <v>75</v>
      </c>
      <c r="F261" s="5"/>
    </row>
    <row r="262" spans="1:6" x14ac:dyDescent="0.2">
      <c r="A262" s="1" t="s">
        <v>212</v>
      </c>
      <c r="B262" s="2">
        <v>138</v>
      </c>
      <c r="C262" s="2">
        <v>74</v>
      </c>
      <c r="F262" s="5"/>
    </row>
    <row r="263" spans="1:6" x14ac:dyDescent="0.2">
      <c r="A263" s="1" t="s">
        <v>269</v>
      </c>
      <c r="B263" s="2">
        <v>86</v>
      </c>
      <c r="C263" s="2">
        <v>74</v>
      </c>
      <c r="F263" s="5"/>
    </row>
    <row r="264" spans="1:6" x14ac:dyDescent="0.2">
      <c r="A264" s="1" t="s">
        <v>328</v>
      </c>
      <c r="B264" s="2">
        <v>79</v>
      </c>
      <c r="C264" s="2">
        <v>74</v>
      </c>
      <c r="F264" s="5"/>
    </row>
    <row r="265" spans="1:6" x14ac:dyDescent="0.2">
      <c r="A265" s="1" t="s">
        <v>592</v>
      </c>
      <c r="B265" s="2">
        <v>117</v>
      </c>
      <c r="C265" s="2">
        <v>74</v>
      </c>
      <c r="F265" s="5"/>
    </row>
    <row r="266" spans="1:6" x14ac:dyDescent="0.2">
      <c r="A266" s="1" t="s">
        <v>311</v>
      </c>
      <c r="B266" s="2">
        <v>75</v>
      </c>
      <c r="C266" s="2">
        <v>73</v>
      </c>
      <c r="F266" s="5"/>
    </row>
    <row r="267" spans="1:6" x14ac:dyDescent="0.2">
      <c r="A267" s="1" t="s">
        <v>287</v>
      </c>
      <c r="B267" s="2">
        <v>73</v>
      </c>
      <c r="C267" s="2">
        <v>73</v>
      </c>
      <c r="F267" s="5"/>
    </row>
    <row r="268" spans="1:6" x14ac:dyDescent="0.2">
      <c r="A268" s="1" t="s">
        <v>1055</v>
      </c>
      <c r="B268" s="2">
        <v>87</v>
      </c>
      <c r="C268" s="2">
        <v>73</v>
      </c>
      <c r="F268" s="5"/>
    </row>
    <row r="269" spans="1:6" x14ac:dyDescent="0.2">
      <c r="A269" s="1" t="s">
        <v>247</v>
      </c>
      <c r="B269" s="2">
        <v>74</v>
      </c>
      <c r="C269" s="2">
        <v>72</v>
      </c>
      <c r="F269" s="5"/>
    </row>
    <row r="270" spans="1:6" x14ac:dyDescent="0.2">
      <c r="A270" s="1" t="s">
        <v>527</v>
      </c>
      <c r="B270" s="2">
        <v>83</v>
      </c>
      <c r="C270" s="2">
        <v>72</v>
      </c>
      <c r="F270" s="5"/>
    </row>
    <row r="271" spans="1:6" x14ac:dyDescent="0.2">
      <c r="A271" s="1" t="s">
        <v>424</v>
      </c>
      <c r="B271" s="2">
        <v>73</v>
      </c>
      <c r="C271" s="2">
        <v>71</v>
      </c>
      <c r="F271" s="5"/>
    </row>
    <row r="272" spans="1:6" x14ac:dyDescent="0.2">
      <c r="A272" s="1" t="s">
        <v>398</v>
      </c>
      <c r="B272" s="2">
        <v>79</v>
      </c>
      <c r="C272" s="2">
        <v>71</v>
      </c>
      <c r="F272" s="5"/>
    </row>
    <row r="273" spans="1:6" x14ac:dyDescent="0.2">
      <c r="A273" s="1" t="s">
        <v>379</v>
      </c>
      <c r="B273" s="2">
        <v>85</v>
      </c>
      <c r="C273" s="2">
        <v>71</v>
      </c>
      <c r="F273" s="5"/>
    </row>
    <row r="274" spans="1:6" x14ac:dyDescent="0.2">
      <c r="A274" s="1" t="s">
        <v>513</v>
      </c>
      <c r="B274" s="2">
        <v>92</v>
      </c>
      <c r="C274" s="2">
        <v>71</v>
      </c>
      <c r="F274" s="5"/>
    </row>
    <row r="275" spans="1:6" x14ac:dyDescent="0.2">
      <c r="A275" s="1" t="s">
        <v>502</v>
      </c>
      <c r="B275" s="2">
        <v>99</v>
      </c>
      <c r="C275" s="2">
        <v>71</v>
      </c>
      <c r="F275" s="5"/>
    </row>
    <row r="276" spans="1:6" x14ac:dyDescent="0.2">
      <c r="A276" s="1" t="s">
        <v>378</v>
      </c>
      <c r="B276" s="2">
        <v>71</v>
      </c>
      <c r="C276" s="2">
        <v>70</v>
      </c>
      <c r="F276" s="5"/>
    </row>
    <row r="277" spans="1:6" x14ac:dyDescent="0.2">
      <c r="A277" s="1" t="s">
        <v>277</v>
      </c>
      <c r="B277" s="2">
        <v>74</v>
      </c>
      <c r="C277" s="2">
        <v>70</v>
      </c>
      <c r="F277" s="5"/>
    </row>
    <row r="278" spans="1:6" x14ac:dyDescent="0.2">
      <c r="A278" s="1" t="s">
        <v>570</v>
      </c>
      <c r="B278" s="2">
        <v>117</v>
      </c>
      <c r="C278" s="2">
        <v>70</v>
      </c>
      <c r="F278" s="5"/>
    </row>
    <row r="279" spans="1:6" x14ac:dyDescent="0.2">
      <c r="A279" s="1" t="s">
        <v>440</v>
      </c>
      <c r="B279" s="2">
        <v>72</v>
      </c>
      <c r="C279" s="2">
        <v>70</v>
      </c>
      <c r="F279" s="5"/>
    </row>
    <row r="280" spans="1:6" x14ac:dyDescent="0.2">
      <c r="A280" s="1" t="s">
        <v>1056</v>
      </c>
      <c r="B280" s="2">
        <v>70</v>
      </c>
      <c r="C280" s="2">
        <v>70</v>
      </c>
      <c r="F280" s="5"/>
    </row>
    <row r="281" spans="1:6" x14ac:dyDescent="0.2">
      <c r="A281" s="1" t="s">
        <v>764</v>
      </c>
      <c r="B281" s="2">
        <v>71</v>
      </c>
      <c r="C281" s="2">
        <v>69</v>
      </c>
      <c r="F281" s="5"/>
    </row>
    <row r="282" spans="1:6" x14ac:dyDescent="0.2">
      <c r="A282" s="1" t="s">
        <v>371</v>
      </c>
      <c r="B282" s="2">
        <v>73</v>
      </c>
      <c r="C282" s="2">
        <v>69</v>
      </c>
      <c r="F282" s="5"/>
    </row>
    <row r="283" spans="1:6" x14ac:dyDescent="0.2">
      <c r="A283" s="1" t="s">
        <v>259</v>
      </c>
      <c r="B283" s="2">
        <v>71</v>
      </c>
      <c r="C283" s="2">
        <v>69</v>
      </c>
      <c r="F283" s="5"/>
    </row>
    <row r="284" spans="1:6" x14ac:dyDescent="0.2">
      <c r="A284" s="1" t="s">
        <v>408</v>
      </c>
      <c r="B284" s="2">
        <v>70</v>
      </c>
      <c r="C284" s="2">
        <v>69</v>
      </c>
      <c r="F284" s="5"/>
    </row>
    <row r="285" spans="1:6" x14ac:dyDescent="0.2">
      <c r="A285" s="1" t="s">
        <v>435</v>
      </c>
      <c r="B285" s="2">
        <v>80</v>
      </c>
      <c r="C285" s="2">
        <v>69</v>
      </c>
      <c r="F285" s="5"/>
    </row>
    <row r="286" spans="1:6" x14ac:dyDescent="0.2">
      <c r="A286" s="1" t="s">
        <v>304</v>
      </c>
      <c r="B286" s="2">
        <v>69</v>
      </c>
      <c r="C286" s="2">
        <v>69</v>
      </c>
      <c r="F286" s="5"/>
    </row>
    <row r="287" spans="1:6" x14ac:dyDescent="0.2">
      <c r="A287" s="1" t="s">
        <v>390</v>
      </c>
      <c r="B287" s="2">
        <v>80</v>
      </c>
      <c r="C287" s="2">
        <v>68</v>
      </c>
      <c r="F287" s="5"/>
    </row>
    <row r="288" spans="1:6" x14ac:dyDescent="0.2">
      <c r="A288" s="1" t="s">
        <v>615</v>
      </c>
      <c r="B288" s="2">
        <v>68</v>
      </c>
      <c r="C288" s="2">
        <v>68</v>
      </c>
      <c r="F288" s="5"/>
    </row>
    <row r="289" spans="1:6" x14ac:dyDescent="0.2">
      <c r="A289" s="1" t="s">
        <v>256</v>
      </c>
      <c r="B289" s="2">
        <v>86</v>
      </c>
      <c r="C289" s="2">
        <v>68</v>
      </c>
      <c r="F289" s="5"/>
    </row>
    <row r="290" spans="1:6" x14ac:dyDescent="0.2">
      <c r="A290" s="1" t="s">
        <v>445</v>
      </c>
      <c r="B290" s="2">
        <v>77</v>
      </c>
      <c r="C290" s="2">
        <v>68</v>
      </c>
      <c r="F290" s="5"/>
    </row>
    <row r="291" spans="1:6" x14ac:dyDescent="0.2">
      <c r="A291" s="1" t="s">
        <v>753</v>
      </c>
      <c r="B291" s="2">
        <v>151</v>
      </c>
      <c r="C291" s="2">
        <v>68</v>
      </c>
      <c r="F291" s="5"/>
    </row>
    <row r="292" spans="1:6" x14ac:dyDescent="0.2">
      <c r="A292" s="1" t="s">
        <v>593</v>
      </c>
      <c r="B292" s="2">
        <v>69</v>
      </c>
      <c r="C292" s="2">
        <v>68</v>
      </c>
      <c r="F292" s="5"/>
    </row>
    <row r="293" spans="1:6" x14ac:dyDescent="0.2">
      <c r="A293" s="1" t="s">
        <v>229</v>
      </c>
      <c r="B293" s="2">
        <v>69</v>
      </c>
      <c r="C293" s="2">
        <v>68</v>
      </c>
      <c r="F293" s="5"/>
    </row>
    <row r="294" spans="1:6" x14ac:dyDescent="0.2">
      <c r="A294" s="1" t="s">
        <v>577</v>
      </c>
      <c r="B294" s="2">
        <v>67</v>
      </c>
      <c r="C294" s="2">
        <v>67</v>
      </c>
      <c r="F294" s="5"/>
    </row>
    <row r="295" spans="1:6" x14ac:dyDescent="0.2">
      <c r="A295" s="1" t="s">
        <v>811</v>
      </c>
      <c r="B295" s="2">
        <v>101</v>
      </c>
      <c r="C295" s="2">
        <v>67</v>
      </c>
      <c r="F295" s="5"/>
    </row>
    <row r="296" spans="1:6" x14ac:dyDescent="0.2">
      <c r="A296" s="1" t="s">
        <v>161</v>
      </c>
      <c r="B296" s="2">
        <v>68</v>
      </c>
      <c r="C296" s="2">
        <v>67</v>
      </c>
      <c r="F296" s="5"/>
    </row>
    <row r="297" spans="1:6" x14ac:dyDescent="0.2">
      <c r="A297" s="1" t="s">
        <v>211</v>
      </c>
      <c r="B297" s="2">
        <v>68</v>
      </c>
      <c r="C297" s="2">
        <v>67</v>
      </c>
      <c r="F297" s="5"/>
    </row>
    <row r="298" spans="1:6" x14ac:dyDescent="0.2">
      <c r="A298" s="1" t="s">
        <v>236</v>
      </c>
      <c r="B298" s="2">
        <v>90</v>
      </c>
      <c r="C298" s="2">
        <v>67</v>
      </c>
      <c r="F298" s="5"/>
    </row>
    <row r="299" spans="1:6" x14ac:dyDescent="0.2">
      <c r="A299" s="1" t="s">
        <v>873</v>
      </c>
      <c r="B299" s="2">
        <v>67</v>
      </c>
      <c r="C299" s="2">
        <v>67</v>
      </c>
      <c r="F299" s="5"/>
    </row>
    <row r="300" spans="1:6" x14ac:dyDescent="0.2">
      <c r="A300" s="1" t="s">
        <v>393</v>
      </c>
      <c r="B300" s="2">
        <v>68</v>
      </c>
      <c r="C300" s="2">
        <v>67</v>
      </c>
      <c r="F300" s="5"/>
    </row>
    <row r="301" spans="1:6" x14ac:dyDescent="0.2">
      <c r="A301" s="1" t="s">
        <v>544</v>
      </c>
      <c r="B301" s="2">
        <v>67</v>
      </c>
      <c r="C301" s="2">
        <v>67</v>
      </c>
      <c r="F301" s="5"/>
    </row>
    <row r="302" spans="1:6" x14ac:dyDescent="0.2">
      <c r="A302" s="1" t="s">
        <v>376</v>
      </c>
      <c r="B302" s="2">
        <v>115</v>
      </c>
      <c r="C302" s="2">
        <v>67</v>
      </c>
      <c r="F302" s="5"/>
    </row>
    <row r="303" spans="1:6" x14ac:dyDescent="0.2">
      <c r="A303" s="1" t="s">
        <v>486</v>
      </c>
      <c r="B303" s="2">
        <v>73</v>
      </c>
      <c r="C303" s="2">
        <v>66</v>
      </c>
      <c r="F303" s="5"/>
    </row>
    <row r="304" spans="1:6" x14ac:dyDescent="0.2">
      <c r="A304" s="1" t="s">
        <v>368</v>
      </c>
      <c r="B304" s="2">
        <v>94</v>
      </c>
      <c r="C304" s="2">
        <v>66</v>
      </c>
      <c r="F304" s="5"/>
    </row>
    <row r="305" spans="1:6" x14ac:dyDescent="0.2">
      <c r="A305" s="1" t="s">
        <v>327</v>
      </c>
      <c r="B305" s="2">
        <v>80</v>
      </c>
      <c r="C305" s="2">
        <v>66</v>
      </c>
      <c r="F305" s="5"/>
    </row>
    <row r="306" spans="1:6" x14ac:dyDescent="0.2">
      <c r="A306" s="1" t="s">
        <v>446</v>
      </c>
      <c r="B306" s="2">
        <v>66</v>
      </c>
      <c r="C306" s="2">
        <v>66</v>
      </c>
      <c r="F306" s="5"/>
    </row>
    <row r="307" spans="1:6" x14ac:dyDescent="0.2">
      <c r="A307" s="1" t="s">
        <v>350</v>
      </c>
      <c r="B307" s="2">
        <v>68</v>
      </c>
      <c r="C307" s="2">
        <v>66</v>
      </c>
      <c r="F307" s="5"/>
    </row>
    <row r="308" spans="1:6" x14ac:dyDescent="0.2">
      <c r="A308" s="1" t="s">
        <v>315</v>
      </c>
      <c r="B308" s="2">
        <v>74</v>
      </c>
      <c r="C308" s="2">
        <v>66</v>
      </c>
      <c r="F308" s="5"/>
    </row>
    <row r="309" spans="1:6" x14ac:dyDescent="0.2">
      <c r="A309" s="1" t="s">
        <v>410</v>
      </c>
      <c r="B309" s="2">
        <v>73</v>
      </c>
      <c r="C309" s="2">
        <v>66</v>
      </c>
      <c r="F309" s="5"/>
    </row>
    <row r="310" spans="1:6" x14ac:dyDescent="0.2">
      <c r="A310" s="1" t="s">
        <v>383</v>
      </c>
      <c r="B310" s="2">
        <v>68</v>
      </c>
      <c r="C310" s="2">
        <v>66</v>
      </c>
      <c r="F310" s="5"/>
    </row>
    <row r="311" spans="1:6" x14ac:dyDescent="0.2">
      <c r="A311" s="1" t="s">
        <v>129</v>
      </c>
      <c r="B311" s="2">
        <v>113</v>
      </c>
      <c r="C311" s="2">
        <v>65</v>
      </c>
      <c r="F311" s="5"/>
    </row>
    <row r="312" spans="1:6" x14ac:dyDescent="0.2">
      <c r="A312" s="1" t="s">
        <v>220</v>
      </c>
      <c r="B312" s="2">
        <v>69</v>
      </c>
      <c r="C312" s="2">
        <v>65</v>
      </c>
      <c r="F312" s="5"/>
    </row>
    <row r="313" spans="1:6" x14ac:dyDescent="0.2">
      <c r="A313" s="1" t="s">
        <v>297</v>
      </c>
      <c r="B313" s="2">
        <v>65</v>
      </c>
      <c r="C313" s="2">
        <v>65</v>
      </c>
      <c r="F313" s="5"/>
    </row>
    <row r="314" spans="1:6" x14ac:dyDescent="0.2">
      <c r="A314" s="1" t="s">
        <v>568</v>
      </c>
      <c r="B314" s="2">
        <v>68</v>
      </c>
      <c r="C314" s="2">
        <v>65</v>
      </c>
      <c r="F314" s="5"/>
    </row>
    <row r="315" spans="1:6" x14ac:dyDescent="0.2">
      <c r="A315" s="1" t="s">
        <v>973</v>
      </c>
      <c r="B315" s="2">
        <v>73</v>
      </c>
      <c r="C315" s="2">
        <v>65</v>
      </c>
      <c r="F315" s="5"/>
    </row>
    <row r="316" spans="1:6" x14ac:dyDescent="0.2">
      <c r="A316" s="1" t="s">
        <v>309</v>
      </c>
      <c r="B316" s="2">
        <v>85</v>
      </c>
      <c r="C316" s="2">
        <v>64</v>
      </c>
      <c r="F316" s="5"/>
    </row>
    <row r="317" spans="1:6" x14ac:dyDescent="0.2">
      <c r="A317" s="1" t="s">
        <v>147</v>
      </c>
      <c r="B317" s="2">
        <v>64</v>
      </c>
      <c r="C317" s="2">
        <v>64</v>
      </c>
      <c r="F317" s="5"/>
    </row>
    <row r="318" spans="1:6" x14ac:dyDescent="0.2">
      <c r="A318" s="1" t="s">
        <v>471</v>
      </c>
      <c r="B318" s="2">
        <v>67</v>
      </c>
      <c r="C318" s="2">
        <v>64</v>
      </c>
      <c r="F318" s="5"/>
    </row>
    <row r="319" spans="1:6" x14ac:dyDescent="0.2">
      <c r="A319" s="1" t="s">
        <v>1057</v>
      </c>
      <c r="B319" s="2">
        <v>66</v>
      </c>
      <c r="C319" s="2">
        <v>64</v>
      </c>
      <c r="F319" s="5"/>
    </row>
    <row r="320" spans="1:6" x14ac:dyDescent="0.2">
      <c r="A320" s="1" t="s">
        <v>455</v>
      </c>
      <c r="B320" s="2">
        <v>64</v>
      </c>
      <c r="C320" s="2">
        <v>64</v>
      </c>
      <c r="F320" s="5"/>
    </row>
    <row r="321" spans="1:6" x14ac:dyDescent="0.2">
      <c r="A321" s="1" t="s">
        <v>729</v>
      </c>
      <c r="B321" s="2">
        <v>64</v>
      </c>
      <c r="C321" s="2">
        <v>64</v>
      </c>
      <c r="F321" s="5"/>
    </row>
    <row r="322" spans="1:6" x14ac:dyDescent="0.2">
      <c r="A322" s="1" t="s">
        <v>654</v>
      </c>
      <c r="B322" s="2">
        <v>64</v>
      </c>
      <c r="C322" s="2">
        <v>64</v>
      </c>
      <c r="F322" s="5"/>
    </row>
    <row r="323" spans="1:6" x14ac:dyDescent="0.2">
      <c r="A323" s="1" t="s">
        <v>1058</v>
      </c>
      <c r="B323" s="2">
        <v>63</v>
      </c>
      <c r="C323" s="2">
        <v>63</v>
      </c>
      <c r="F323" s="5"/>
    </row>
    <row r="324" spans="1:6" x14ac:dyDescent="0.2">
      <c r="A324" s="1" t="s">
        <v>411</v>
      </c>
      <c r="B324" s="2">
        <v>73</v>
      </c>
      <c r="C324" s="2">
        <v>63</v>
      </c>
      <c r="F324" s="5"/>
    </row>
    <row r="325" spans="1:6" x14ac:dyDescent="0.2">
      <c r="A325" s="1" t="s">
        <v>442</v>
      </c>
      <c r="B325" s="2">
        <v>71</v>
      </c>
      <c r="C325" s="2">
        <v>63</v>
      </c>
      <c r="F325" s="5"/>
    </row>
    <row r="326" spans="1:6" x14ac:dyDescent="0.2">
      <c r="A326" s="1" t="s">
        <v>325</v>
      </c>
      <c r="B326" s="2">
        <v>78</v>
      </c>
      <c r="C326" s="2">
        <v>63</v>
      </c>
      <c r="F326" s="5"/>
    </row>
    <row r="327" spans="1:6" x14ac:dyDescent="0.2">
      <c r="A327" s="1" t="s">
        <v>611</v>
      </c>
      <c r="B327" s="2">
        <v>76</v>
      </c>
      <c r="C327" s="2">
        <v>63</v>
      </c>
      <c r="F327" s="5"/>
    </row>
    <row r="328" spans="1:6" x14ac:dyDescent="0.2">
      <c r="A328" s="18" t="s">
        <v>572</v>
      </c>
      <c r="B328" s="2">
        <v>65</v>
      </c>
      <c r="C328" s="2">
        <v>62</v>
      </c>
      <c r="F328" s="5"/>
    </row>
    <row r="329" spans="1:6" x14ac:dyDescent="0.2">
      <c r="A329" s="1" t="s">
        <v>262</v>
      </c>
      <c r="B329" s="2">
        <v>69</v>
      </c>
      <c r="C329" s="2">
        <v>62</v>
      </c>
      <c r="F329" s="5"/>
    </row>
    <row r="330" spans="1:6" x14ac:dyDescent="0.2">
      <c r="A330" s="1" t="s">
        <v>631</v>
      </c>
      <c r="B330" s="2">
        <v>67</v>
      </c>
      <c r="C330" s="2">
        <v>62</v>
      </c>
      <c r="F330" s="5"/>
    </row>
    <row r="331" spans="1:6" x14ac:dyDescent="0.2">
      <c r="A331" s="1" t="s">
        <v>466</v>
      </c>
      <c r="B331" s="2">
        <v>82</v>
      </c>
      <c r="C331" s="2">
        <v>62</v>
      </c>
      <c r="F331" s="5"/>
    </row>
    <row r="332" spans="1:6" x14ac:dyDescent="0.2">
      <c r="A332" s="1" t="s">
        <v>374</v>
      </c>
      <c r="B332" s="2">
        <v>66</v>
      </c>
      <c r="C332" s="2">
        <v>62</v>
      </c>
      <c r="F332" s="5"/>
    </row>
    <row r="333" spans="1:6" x14ac:dyDescent="0.2">
      <c r="A333" s="1" t="s">
        <v>754</v>
      </c>
      <c r="B333" s="2">
        <v>72</v>
      </c>
      <c r="C333" s="2">
        <v>62</v>
      </c>
      <c r="F333" s="5"/>
    </row>
    <row r="334" spans="1:6" x14ac:dyDescent="0.2">
      <c r="A334" s="1" t="s">
        <v>314</v>
      </c>
      <c r="B334" s="2">
        <v>64</v>
      </c>
      <c r="C334" s="2">
        <v>62</v>
      </c>
      <c r="F334" s="5"/>
    </row>
    <row r="335" spans="1:6" x14ac:dyDescent="0.2">
      <c r="A335" s="1" t="s">
        <v>869</v>
      </c>
      <c r="B335" s="2">
        <v>66</v>
      </c>
      <c r="C335" s="2">
        <v>62</v>
      </c>
      <c r="F335" s="5"/>
    </row>
    <row r="336" spans="1:6" x14ac:dyDescent="0.2">
      <c r="A336" s="1" t="s">
        <v>674</v>
      </c>
      <c r="B336" s="2">
        <v>62</v>
      </c>
      <c r="C336" s="2">
        <v>62</v>
      </c>
      <c r="F336" s="5"/>
    </row>
    <row r="337" spans="1:6" x14ac:dyDescent="0.2">
      <c r="A337" s="1" t="s">
        <v>741</v>
      </c>
      <c r="B337" s="2">
        <v>85</v>
      </c>
      <c r="C337" s="2">
        <v>61</v>
      </c>
      <c r="F337" s="5"/>
    </row>
    <row r="338" spans="1:6" x14ac:dyDescent="0.2">
      <c r="A338" s="1" t="s">
        <v>896</v>
      </c>
      <c r="B338" s="2">
        <v>77</v>
      </c>
      <c r="C338" s="2">
        <v>61</v>
      </c>
      <c r="F338" s="5"/>
    </row>
    <row r="339" spans="1:6" x14ac:dyDescent="0.2">
      <c r="A339" s="1" t="s">
        <v>1059</v>
      </c>
      <c r="B339" s="2">
        <v>61</v>
      </c>
      <c r="C339" s="2">
        <v>61</v>
      </c>
      <c r="F339" s="5"/>
    </row>
    <row r="340" spans="1:6" x14ac:dyDescent="0.2">
      <c r="A340" s="1" t="s">
        <v>263</v>
      </c>
      <c r="B340" s="2">
        <v>72</v>
      </c>
      <c r="C340" s="2">
        <v>61</v>
      </c>
      <c r="F340" s="5"/>
    </row>
    <row r="341" spans="1:6" x14ac:dyDescent="0.2">
      <c r="A341" s="1" t="s">
        <v>276</v>
      </c>
      <c r="B341" s="2">
        <v>62</v>
      </c>
      <c r="C341" s="2">
        <v>61</v>
      </c>
      <c r="F341" s="5"/>
    </row>
    <row r="342" spans="1:6" x14ac:dyDescent="0.2">
      <c r="A342" s="1" t="s">
        <v>1000</v>
      </c>
      <c r="B342" s="2">
        <v>61</v>
      </c>
      <c r="C342" s="2">
        <v>61</v>
      </c>
      <c r="F342" s="5"/>
    </row>
    <row r="343" spans="1:6" x14ac:dyDescent="0.2">
      <c r="A343" s="1" t="s">
        <v>726</v>
      </c>
      <c r="B343" s="2">
        <v>66</v>
      </c>
      <c r="C343" s="2">
        <v>61</v>
      </c>
      <c r="F343" s="5"/>
    </row>
    <row r="344" spans="1:6" x14ac:dyDescent="0.2">
      <c r="A344" s="1" t="s">
        <v>810</v>
      </c>
      <c r="B344" s="2">
        <v>61</v>
      </c>
      <c r="C344" s="2">
        <v>61</v>
      </c>
      <c r="F344" s="5"/>
    </row>
    <row r="345" spans="1:6" x14ac:dyDescent="0.2">
      <c r="A345" s="1" t="s">
        <v>492</v>
      </c>
      <c r="B345" s="2">
        <v>66</v>
      </c>
      <c r="C345" s="2">
        <v>61</v>
      </c>
      <c r="F345" s="5"/>
    </row>
    <row r="346" spans="1:6" x14ac:dyDescent="0.2">
      <c r="A346" s="1" t="s">
        <v>361</v>
      </c>
      <c r="B346" s="2">
        <v>67</v>
      </c>
      <c r="C346" s="2">
        <v>60</v>
      </c>
      <c r="F346" s="5"/>
    </row>
    <row r="347" spans="1:6" x14ac:dyDescent="0.2">
      <c r="A347" s="1" t="s">
        <v>200</v>
      </c>
      <c r="B347" s="2">
        <v>61</v>
      </c>
      <c r="C347" s="2">
        <v>60</v>
      </c>
      <c r="F347" s="5"/>
    </row>
    <row r="348" spans="1:6" x14ac:dyDescent="0.2">
      <c r="A348" s="1" t="s">
        <v>357</v>
      </c>
      <c r="B348" s="2">
        <v>77</v>
      </c>
      <c r="C348" s="2">
        <v>60</v>
      </c>
      <c r="F348" s="5"/>
    </row>
    <row r="349" spans="1:6" x14ac:dyDescent="0.2">
      <c r="A349" s="1" t="s">
        <v>595</v>
      </c>
      <c r="B349" s="2">
        <v>87</v>
      </c>
      <c r="C349" s="2">
        <v>60</v>
      </c>
      <c r="F349" s="5"/>
    </row>
    <row r="350" spans="1:6" x14ac:dyDescent="0.2">
      <c r="A350" s="1" t="s">
        <v>1017</v>
      </c>
      <c r="B350" s="2">
        <v>60</v>
      </c>
      <c r="C350" s="2">
        <v>60</v>
      </c>
      <c r="F350" s="5"/>
    </row>
    <row r="351" spans="1:6" x14ac:dyDescent="0.2">
      <c r="A351" s="1" t="s">
        <v>353</v>
      </c>
      <c r="B351" s="2">
        <v>60</v>
      </c>
      <c r="C351" s="2">
        <v>60</v>
      </c>
      <c r="F351" s="5"/>
    </row>
    <row r="352" spans="1:6" x14ac:dyDescent="0.2">
      <c r="A352" s="1" t="s">
        <v>402</v>
      </c>
      <c r="B352" s="2">
        <v>90</v>
      </c>
      <c r="C352" s="2">
        <v>60</v>
      </c>
      <c r="F352" s="5"/>
    </row>
    <row r="353" spans="1:6" x14ac:dyDescent="0.2">
      <c r="A353" s="1" t="s">
        <v>1060</v>
      </c>
      <c r="B353" s="2">
        <v>60</v>
      </c>
      <c r="C353" s="2">
        <v>60</v>
      </c>
      <c r="F353" s="5"/>
    </row>
    <row r="354" spans="1:6" x14ac:dyDescent="0.2">
      <c r="A354" s="1" t="s">
        <v>666</v>
      </c>
      <c r="B354" s="2">
        <v>63</v>
      </c>
      <c r="C354" s="2">
        <v>60</v>
      </c>
      <c r="F354" s="5"/>
    </row>
    <row r="355" spans="1:6" x14ac:dyDescent="0.2">
      <c r="A355" s="1" t="s">
        <v>332</v>
      </c>
      <c r="B355" s="2">
        <v>62</v>
      </c>
      <c r="C355" s="2">
        <v>60</v>
      </c>
      <c r="F355" s="5"/>
    </row>
    <row r="356" spans="1:6" x14ac:dyDescent="0.2">
      <c r="A356" s="1" t="s">
        <v>1061</v>
      </c>
      <c r="B356" s="2">
        <v>119</v>
      </c>
      <c r="C356" s="2">
        <v>59</v>
      </c>
      <c r="F356" s="5"/>
    </row>
    <row r="357" spans="1:6" x14ac:dyDescent="0.2">
      <c r="A357" s="1" t="s">
        <v>373</v>
      </c>
      <c r="B357" s="2">
        <v>89</v>
      </c>
      <c r="C357" s="2">
        <v>59</v>
      </c>
      <c r="F357" s="5"/>
    </row>
    <row r="358" spans="1:6" x14ac:dyDescent="0.2">
      <c r="A358" s="1" t="s">
        <v>587</v>
      </c>
      <c r="B358" s="2">
        <v>60</v>
      </c>
      <c r="C358" s="2">
        <v>59</v>
      </c>
      <c r="F358" s="5"/>
    </row>
    <row r="359" spans="1:6" x14ac:dyDescent="0.2">
      <c r="A359" s="1" t="s">
        <v>264</v>
      </c>
      <c r="B359" s="2">
        <v>62</v>
      </c>
      <c r="C359" s="2">
        <v>59</v>
      </c>
      <c r="F359" s="5"/>
    </row>
    <row r="360" spans="1:6" x14ac:dyDescent="0.2">
      <c r="A360" s="1" t="s">
        <v>481</v>
      </c>
      <c r="B360" s="2">
        <v>61</v>
      </c>
      <c r="C360" s="2">
        <v>59</v>
      </c>
      <c r="F360" s="5"/>
    </row>
    <row r="361" spans="1:6" x14ac:dyDescent="0.2">
      <c r="A361" s="1" t="s">
        <v>618</v>
      </c>
      <c r="B361" s="2">
        <v>59</v>
      </c>
      <c r="C361" s="2">
        <v>59</v>
      </c>
      <c r="F361" s="5"/>
    </row>
    <row r="362" spans="1:6" x14ac:dyDescent="0.2">
      <c r="A362" s="1" t="s">
        <v>563</v>
      </c>
      <c r="B362" s="2">
        <v>61</v>
      </c>
      <c r="C362" s="2">
        <v>59</v>
      </c>
      <c r="F362" s="5"/>
    </row>
    <row r="363" spans="1:6" x14ac:dyDescent="0.2">
      <c r="A363" s="1" t="s">
        <v>409</v>
      </c>
      <c r="B363" s="2">
        <v>58</v>
      </c>
      <c r="C363" s="2">
        <v>58</v>
      </c>
      <c r="F363" s="5"/>
    </row>
    <row r="364" spans="1:6" x14ac:dyDescent="0.2">
      <c r="A364" s="1" t="s">
        <v>246</v>
      </c>
      <c r="B364" s="2">
        <v>58</v>
      </c>
      <c r="C364" s="2">
        <v>58</v>
      </c>
      <c r="F364" s="5"/>
    </row>
    <row r="365" spans="1:6" x14ac:dyDescent="0.2">
      <c r="A365" s="1" t="s">
        <v>477</v>
      </c>
      <c r="B365" s="2">
        <v>65</v>
      </c>
      <c r="C365" s="2">
        <v>58</v>
      </c>
      <c r="F365" s="5"/>
    </row>
    <row r="366" spans="1:6" x14ac:dyDescent="0.2">
      <c r="A366" s="1" t="s">
        <v>423</v>
      </c>
      <c r="B366" s="2">
        <v>65</v>
      </c>
      <c r="C366" s="2">
        <v>58</v>
      </c>
      <c r="F366" s="5"/>
    </row>
    <row r="367" spans="1:6" x14ac:dyDescent="0.2">
      <c r="A367" s="1" t="s">
        <v>543</v>
      </c>
      <c r="B367" s="2">
        <v>61</v>
      </c>
      <c r="C367" s="2">
        <v>58</v>
      </c>
      <c r="F367" s="5"/>
    </row>
    <row r="368" spans="1:6" x14ac:dyDescent="0.2">
      <c r="A368" s="1" t="s">
        <v>1062</v>
      </c>
      <c r="B368" s="2">
        <v>58</v>
      </c>
      <c r="C368" s="2">
        <v>58</v>
      </c>
      <c r="F368" s="5"/>
    </row>
    <row r="369" spans="1:6" x14ac:dyDescent="0.2">
      <c r="A369" s="1" t="s">
        <v>1063</v>
      </c>
      <c r="B369" s="2">
        <v>59</v>
      </c>
      <c r="C369" s="2">
        <v>58</v>
      </c>
      <c r="F369" s="5"/>
    </row>
    <row r="370" spans="1:6" x14ac:dyDescent="0.2">
      <c r="A370" s="1" t="s">
        <v>1064</v>
      </c>
      <c r="B370" s="2">
        <v>58</v>
      </c>
      <c r="C370" s="2">
        <v>58</v>
      </c>
      <c r="F370" s="5"/>
    </row>
    <row r="371" spans="1:6" x14ac:dyDescent="0.2">
      <c r="A371" s="1" t="s">
        <v>478</v>
      </c>
      <c r="B371" s="2">
        <v>58</v>
      </c>
      <c r="C371" s="2">
        <v>58</v>
      </c>
      <c r="F371" s="5"/>
    </row>
    <row r="372" spans="1:6" x14ac:dyDescent="0.2">
      <c r="A372" s="1" t="s">
        <v>283</v>
      </c>
      <c r="B372" s="2">
        <v>57</v>
      </c>
      <c r="C372" s="2">
        <v>57</v>
      </c>
      <c r="F372" s="5"/>
    </row>
    <row r="373" spans="1:6" x14ac:dyDescent="0.2">
      <c r="A373" s="1" t="s">
        <v>993</v>
      </c>
      <c r="B373" s="2">
        <v>59</v>
      </c>
      <c r="C373" s="2">
        <v>57</v>
      </c>
      <c r="F373" s="5"/>
    </row>
    <row r="374" spans="1:6" x14ac:dyDescent="0.2">
      <c r="A374" s="1" t="s">
        <v>289</v>
      </c>
      <c r="B374" s="2">
        <v>58</v>
      </c>
      <c r="C374" s="2">
        <v>57</v>
      </c>
      <c r="F374" s="5"/>
    </row>
    <row r="375" spans="1:6" x14ac:dyDescent="0.2">
      <c r="A375" s="1" t="s">
        <v>552</v>
      </c>
      <c r="B375" s="2">
        <v>82</v>
      </c>
      <c r="C375" s="2">
        <v>57</v>
      </c>
      <c r="F375" s="5"/>
    </row>
    <row r="376" spans="1:6" x14ac:dyDescent="0.2">
      <c r="A376" s="1" t="s">
        <v>370</v>
      </c>
      <c r="B376" s="2">
        <v>57</v>
      </c>
      <c r="C376" s="2">
        <v>57</v>
      </c>
      <c r="F376" s="5"/>
    </row>
    <row r="377" spans="1:6" x14ac:dyDescent="0.2">
      <c r="A377" s="1" t="s">
        <v>106</v>
      </c>
      <c r="B377" s="2">
        <v>57</v>
      </c>
      <c r="C377" s="2">
        <v>57</v>
      </c>
      <c r="F377" s="5"/>
    </row>
    <row r="378" spans="1:6" x14ac:dyDescent="0.2">
      <c r="A378" s="1" t="s">
        <v>661</v>
      </c>
      <c r="B378" s="2">
        <v>59</v>
      </c>
      <c r="C378" s="2">
        <v>57</v>
      </c>
      <c r="F378" s="5"/>
    </row>
    <row r="379" spans="1:6" x14ac:dyDescent="0.2">
      <c r="A379" s="1" t="s">
        <v>407</v>
      </c>
      <c r="B379" s="2">
        <v>59</v>
      </c>
      <c r="C379" s="2">
        <v>57</v>
      </c>
      <c r="F379" s="5"/>
    </row>
    <row r="380" spans="1:6" x14ac:dyDescent="0.2">
      <c r="A380" s="1" t="s">
        <v>197</v>
      </c>
      <c r="B380" s="2">
        <v>56</v>
      </c>
      <c r="C380" s="2">
        <v>56</v>
      </c>
      <c r="F380" s="5"/>
    </row>
    <row r="381" spans="1:6" x14ac:dyDescent="0.2">
      <c r="A381" s="1" t="s">
        <v>1065</v>
      </c>
      <c r="B381" s="2">
        <v>56</v>
      </c>
      <c r="C381" s="2">
        <v>56</v>
      </c>
      <c r="F381" s="5"/>
    </row>
    <row r="382" spans="1:6" x14ac:dyDescent="0.2">
      <c r="A382" s="1" t="s">
        <v>489</v>
      </c>
      <c r="B382" s="2">
        <v>57</v>
      </c>
      <c r="C382" s="2">
        <v>56</v>
      </c>
      <c r="F382" s="5"/>
    </row>
    <row r="383" spans="1:6" x14ac:dyDescent="0.2">
      <c r="A383" s="1" t="s">
        <v>436</v>
      </c>
      <c r="B383" s="2">
        <v>56</v>
      </c>
      <c r="C383" s="2">
        <v>56</v>
      </c>
      <c r="F383" s="5"/>
    </row>
    <row r="384" spans="1:6" x14ac:dyDescent="0.2">
      <c r="A384" s="1" t="s">
        <v>352</v>
      </c>
      <c r="B384" s="2">
        <v>57</v>
      </c>
      <c r="C384" s="2">
        <v>56</v>
      </c>
      <c r="F384" s="5"/>
    </row>
    <row r="385" spans="1:6" x14ac:dyDescent="0.2">
      <c r="A385" s="1" t="s">
        <v>456</v>
      </c>
      <c r="B385" s="2">
        <v>66</v>
      </c>
      <c r="C385" s="2">
        <v>56</v>
      </c>
      <c r="F385" s="5"/>
    </row>
    <row r="386" spans="1:6" x14ac:dyDescent="0.2">
      <c r="A386" s="1" t="s">
        <v>494</v>
      </c>
      <c r="B386" s="2">
        <v>55</v>
      </c>
      <c r="C386" s="2">
        <v>55</v>
      </c>
      <c r="F386" s="5"/>
    </row>
    <row r="387" spans="1:6" x14ac:dyDescent="0.2">
      <c r="A387" s="1" t="s">
        <v>925</v>
      </c>
      <c r="B387" s="2">
        <v>64</v>
      </c>
      <c r="C387" s="2">
        <v>55</v>
      </c>
      <c r="F387" s="5"/>
    </row>
    <row r="388" spans="1:6" x14ac:dyDescent="0.2">
      <c r="A388" s="1" t="s">
        <v>476</v>
      </c>
      <c r="B388" s="2">
        <v>56</v>
      </c>
      <c r="C388" s="2">
        <v>55</v>
      </c>
      <c r="F388" s="5"/>
    </row>
    <row r="389" spans="1:6" x14ac:dyDescent="0.2">
      <c r="A389" s="1" t="s">
        <v>438</v>
      </c>
      <c r="B389" s="2">
        <v>61</v>
      </c>
      <c r="C389" s="2">
        <v>55</v>
      </c>
      <c r="F389" s="5"/>
    </row>
    <row r="390" spans="1:6" x14ac:dyDescent="0.2">
      <c r="A390" s="1" t="s">
        <v>508</v>
      </c>
      <c r="B390" s="2">
        <v>82</v>
      </c>
      <c r="C390" s="2">
        <v>55</v>
      </c>
      <c r="F390" s="5"/>
    </row>
    <row r="391" spans="1:6" x14ac:dyDescent="0.2">
      <c r="A391" s="1" t="s">
        <v>1066</v>
      </c>
      <c r="B391" s="2">
        <v>55</v>
      </c>
      <c r="C391" s="2">
        <v>55</v>
      </c>
      <c r="F391" s="5"/>
    </row>
    <row r="392" spans="1:6" x14ac:dyDescent="0.2">
      <c r="A392" s="1" t="s">
        <v>242</v>
      </c>
      <c r="B392" s="2">
        <v>55</v>
      </c>
      <c r="C392" s="2">
        <v>54</v>
      </c>
      <c r="F392" s="5"/>
    </row>
    <row r="393" spans="1:6" x14ac:dyDescent="0.2">
      <c r="A393" s="1" t="s">
        <v>1067</v>
      </c>
      <c r="B393" s="2">
        <v>110</v>
      </c>
      <c r="C393" s="2">
        <v>54</v>
      </c>
      <c r="F393" s="5"/>
    </row>
    <row r="394" spans="1:6" x14ac:dyDescent="0.2">
      <c r="A394" s="1" t="s">
        <v>461</v>
      </c>
      <c r="B394" s="2">
        <v>60</v>
      </c>
      <c r="C394" s="2">
        <v>54</v>
      </c>
      <c r="F394" s="5"/>
    </row>
    <row r="395" spans="1:6" x14ac:dyDescent="0.2">
      <c r="A395" s="1" t="s">
        <v>742</v>
      </c>
      <c r="B395" s="2">
        <v>61</v>
      </c>
      <c r="C395" s="2">
        <v>54</v>
      </c>
      <c r="F395" s="5"/>
    </row>
    <row r="396" spans="1:6" x14ac:dyDescent="0.2">
      <c r="A396" s="1" t="s">
        <v>1016</v>
      </c>
      <c r="B396" s="2">
        <v>54</v>
      </c>
      <c r="C396" s="2">
        <v>54</v>
      </c>
      <c r="F396" s="5"/>
    </row>
    <row r="397" spans="1:6" x14ac:dyDescent="0.2">
      <c r="A397" s="1" t="s">
        <v>585</v>
      </c>
      <c r="B397" s="2">
        <v>54</v>
      </c>
      <c r="C397" s="2">
        <v>54</v>
      </c>
      <c r="F397" s="5"/>
    </row>
    <row r="398" spans="1:6" x14ac:dyDescent="0.2">
      <c r="A398" s="1" t="s">
        <v>1068</v>
      </c>
      <c r="B398" s="2">
        <v>70</v>
      </c>
      <c r="C398" s="2">
        <v>54</v>
      </c>
      <c r="F398" s="5"/>
    </row>
    <row r="399" spans="1:6" x14ac:dyDescent="0.2">
      <c r="A399" s="1" t="s">
        <v>1069</v>
      </c>
      <c r="B399" s="2">
        <v>58</v>
      </c>
      <c r="C399" s="2">
        <v>54</v>
      </c>
      <c r="F399" s="5"/>
    </row>
    <row r="400" spans="1:6" x14ac:dyDescent="0.2">
      <c r="A400" s="1" t="s">
        <v>1070</v>
      </c>
      <c r="B400" s="2">
        <v>54</v>
      </c>
      <c r="C400" s="2">
        <v>54</v>
      </c>
      <c r="F400" s="5"/>
    </row>
    <row r="401" spans="1:6" x14ac:dyDescent="0.2">
      <c r="A401" s="1" t="s">
        <v>1071</v>
      </c>
      <c r="B401" s="2">
        <v>54</v>
      </c>
      <c r="C401" s="2">
        <v>54</v>
      </c>
      <c r="F401" s="5"/>
    </row>
    <row r="402" spans="1:6" x14ac:dyDescent="0.2">
      <c r="A402" s="1" t="s">
        <v>203</v>
      </c>
      <c r="B402" s="2">
        <v>60</v>
      </c>
      <c r="C402" s="2">
        <v>54</v>
      </c>
      <c r="F402" s="5"/>
    </row>
    <row r="403" spans="1:6" x14ac:dyDescent="0.2">
      <c r="A403" s="1" t="s">
        <v>656</v>
      </c>
      <c r="B403" s="2">
        <v>55</v>
      </c>
      <c r="C403" s="2">
        <v>54</v>
      </c>
      <c r="F403" s="5"/>
    </row>
    <row r="404" spans="1:6" x14ac:dyDescent="0.2">
      <c r="A404" s="1" t="s">
        <v>1072</v>
      </c>
      <c r="B404" s="2">
        <v>54</v>
      </c>
      <c r="C404" s="2">
        <v>54</v>
      </c>
      <c r="F404" s="5"/>
    </row>
    <row r="405" spans="1:6" x14ac:dyDescent="0.2">
      <c r="A405" s="1" t="s">
        <v>1073</v>
      </c>
      <c r="B405" s="2">
        <v>54</v>
      </c>
      <c r="C405" s="2">
        <v>54</v>
      </c>
      <c r="F405" s="5"/>
    </row>
    <row r="406" spans="1:6" x14ac:dyDescent="0.2">
      <c r="A406" s="1" t="s">
        <v>268</v>
      </c>
      <c r="B406" s="2">
        <v>53</v>
      </c>
      <c r="C406" s="2">
        <v>53</v>
      </c>
      <c r="F406" s="5"/>
    </row>
    <row r="407" spans="1:6" x14ac:dyDescent="0.2">
      <c r="A407" s="1" t="s">
        <v>429</v>
      </c>
      <c r="B407" s="2">
        <v>53</v>
      </c>
      <c r="C407" s="2">
        <v>53</v>
      </c>
      <c r="F407" s="5"/>
    </row>
    <row r="408" spans="1:6" x14ac:dyDescent="0.2">
      <c r="A408" s="1" t="s">
        <v>829</v>
      </c>
      <c r="B408" s="2">
        <v>54</v>
      </c>
      <c r="C408" s="2">
        <v>53</v>
      </c>
      <c r="F408" s="5"/>
    </row>
    <row r="409" spans="1:6" x14ac:dyDescent="0.2">
      <c r="A409" s="1" t="s">
        <v>723</v>
      </c>
      <c r="B409" s="2">
        <v>54</v>
      </c>
      <c r="C409" s="2">
        <v>53</v>
      </c>
      <c r="F409" s="5"/>
    </row>
    <row r="410" spans="1:6" x14ac:dyDescent="0.2">
      <c r="A410" s="1" t="s">
        <v>974</v>
      </c>
      <c r="B410" s="2">
        <v>54</v>
      </c>
      <c r="C410" s="2">
        <v>53</v>
      </c>
      <c r="F410" s="5"/>
    </row>
    <row r="411" spans="1:6" x14ac:dyDescent="0.2">
      <c r="A411" s="1" t="s">
        <v>1074</v>
      </c>
      <c r="B411" s="2">
        <v>97</v>
      </c>
      <c r="C411" s="2">
        <v>53</v>
      </c>
      <c r="F411" s="5"/>
    </row>
    <row r="412" spans="1:6" x14ac:dyDescent="0.2">
      <c r="A412" s="1" t="s">
        <v>308</v>
      </c>
      <c r="B412" s="2">
        <v>53</v>
      </c>
      <c r="C412" s="2">
        <v>53</v>
      </c>
      <c r="F412" s="5"/>
    </row>
    <row r="413" spans="1:6" x14ac:dyDescent="0.2">
      <c r="A413" s="1" t="s">
        <v>549</v>
      </c>
      <c r="B413" s="2">
        <v>56</v>
      </c>
      <c r="C413" s="2">
        <v>53</v>
      </c>
      <c r="F413" s="5"/>
    </row>
    <row r="414" spans="1:6" x14ac:dyDescent="0.2">
      <c r="A414" s="1" t="s">
        <v>555</v>
      </c>
      <c r="B414" s="2">
        <v>61</v>
      </c>
      <c r="C414" s="2">
        <v>53</v>
      </c>
      <c r="F414" s="5"/>
    </row>
    <row r="415" spans="1:6" x14ac:dyDescent="0.2">
      <c r="A415" s="1" t="s">
        <v>201</v>
      </c>
      <c r="B415" s="2">
        <v>52</v>
      </c>
      <c r="C415" s="2">
        <v>52</v>
      </c>
      <c r="F415" s="5"/>
    </row>
    <row r="416" spans="1:6" x14ac:dyDescent="0.2">
      <c r="A416" s="1" t="s">
        <v>381</v>
      </c>
      <c r="B416" s="2">
        <v>55</v>
      </c>
      <c r="C416" s="2">
        <v>52</v>
      </c>
      <c r="F416" s="5"/>
    </row>
    <row r="417" spans="1:6" x14ac:dyDescent="0.2">
      <c r="A417" s="1" t="s">
        <v>404</v>
      </c>
      <c r="B417" s="2">
        <v>78</v>
      </c>
      <c r="C417" s="2">
        <v>52</v>
      </c>
      <c r="F417" s="5"/>
    </row>
    <row r="418" spans="1:6" x14ac:dyDescent="0.2">
      <c r="A418" s="1" t="s">
        <v>1075</v>
      </c>
      <c r="B418" s="2">
        <v>52</v>
      </c>
      <c r="C418" s="2">
        <v>52</v>
      </c>
      <c r="F418" s="5"/>
    </row>
    <row r="419" spans="1:6" x14ac:dyDescent="0.2">
      <c r="A419" s="1" t="s">
        <v>433</v>
      </c>
      <c r="B419" s="2">
        <v>53</v>
      </c>
      <c r="C419" s="2">
        <v>52</v>
      </c>
      <c r="F419" s="5"/>
    </row>
    <row r="420" spans="1:6" x14ac:dyDescent="0.2">
      <c r="A420" s="1" t="s">
        <v>830</v>
      </c>
      <c r="B420" s="2">
        <v>58</v>
      </c>
      <c r="C420" s="2">
        <v>52</v>
      </c>
      <c r="F420" s="5"/>
    </row>
    <row r="421" spans="1:6" x14ac:dyDescent="0.2">
      <c r="A421" s="1" t="s">
        <v>1076</v>
      </c>
      <c r="B421" s="2">
        <v>54</v>
      </c>
      <c r="C421" s="2">
        <v>52</v>
      </c>
      <c r="F421" s="5"/>
    </row>
    <row r="422" spans="1:6" x14ac:dyDescent="0.2">
      <c r="A422" s="1" t="s">
        <v>281</v>
      </c>
      <c r="B422" s="2">
        <v>52</v>
      </c>
      <c r="C422" s="2">
        <v>52</v>
      </c>
      <c r="F422" s="5"/>
    </row>
    <row r="423" spans="1:6" x14ac:dyDescent="0.2">
      <c r="A423" s="1" t="s">
        <v>329</v>
      </c>
      <c r="B423" s="2">
        <v>60</v>
      </c>
      <c r="C423" s="2">
        <v>52</v>
      </c>
      <c r="F423" s="5"/>
    </row>
    <row r="424" spans="1:6" x14ac:dyDescent="0.2">
      <c r="A424" s="1" t="s">
        <v>1077</v>
      </c>
      <c r="B424" s="2">
        <v>54</v>
      </c>
      <c r="C424" s="2">
        <v>52</v>
      </c>
      <c r="F424" s="5"/>
    </row>
    <row r="425" spans="1:6" x14ac:dyDescent="0.2">
      <c r="A425" s="1" t="s">
        <v>1078</v>
      </c>
      <c r="B425" s="2">
        <v>52</v>
      </c>
      <c r="C425" s="2">
        <v>52</v>
      </c>
      <c r="F425" s="5"/>
    </row>
    <row r="426" spans="1:6" x14ac:dyDescent="0.2">
      <c r="A426" s="1" t="s">
        <v>231</v>
      </c>
      <c r="B426" s="2">
        <v>67</v>
      </c>
      <c r="C426" s="2">
        <v>52</v>
      </c>
      <c r="F426" s="5"/>
    </row>
    <row r="427" spans="1:6" x14ac:dyDescent="0.2">
      <c r="A427" s="1" t="s">
        <v>602</v>
      </c>
      <c r="B427" s="2">
        <v>53</v>
      </c>
      <c r="C427" s="2">
        <v>52</v>
      </c>
      <c r="F427" s="5"/>
    </row>
    <row r="428" spans="1:6" x14ac:dyDescent="0.2">
      <c r="A428" s="1" t="s">
        <v>152</v>
      </c>
      <c r="B428" s="2">
        <v>52</v>
      </c>
      <c r="C428" s="2">
        <v>52</v>
      </c>
      <c r="F428" s="5"/>
    </row>
    <row r="429" spans="1:6" x14ac:dyDescent="0.2">
      <c r="A429" s="1" t="s">
        <v>1079</v>
      </c>
      <c r="B429" s="2">
        <v>51</v>
      </c>
      <c r="C429" s="2">
        <v>51</v>
      </c>
      <c r="F429" s="5"/>
    </row>
    <row r="430" spans="1:6" x14ac:dyDescent="0.2">
      <c r="A430" s="1" t="s">
        <v>293</v>
      </c>
      <c r="B430" s="2">
        <v>56</v>
      </c>
      <c r="C430" s="2">
        <v>51</v>
      </c>
      <c r="F430" s="5"/>
    </row>
    <row r="431" spans="1:6" x14ac:dyDescent="0.2">
      <c r="A431" s="1" t="s">
        <v>254</v>
      </c>
      <c r="B431" s="2">
        <v>64</v>
      </c>
      <c r="C431" s="2">
        <v>51</v>
      </c>
      <c r="F431" s="5"/>
    </row>
    <row r="432" spans="1:6" x14ac:dyDescent="0.2">
      <c r="A432" s="1" t="s">
        <v>521</v>
      </c>
      <c r="B432" s="2">
        <v>59</v>
      </c>
      <c r="C432" s="2">
        <v>51</v>
      </c>
      <c r="F432" s="5"/>
    </row>
    <row r="433" spans="1:6" x14ac:dyDescent="0.2">
      <c r="A433" s="1" t="s">
        <v>1080</v>
      </c>
      <c r="B433" s="2">
        <v>51</v>
      </c>
      <c r="C433" s="2">
        <v>51</v>
      </c>
      <c r="F433" s="5"/>
    </row>
    <row r="434" spans="1:6" x14ac:dyDescent="0.2">
      <c r="A434" s="1" t="s">
        <v>341</v>
      </c>
      <c r="B434" s="2">
        <v>62</v>
      </c>
      <c r="C434" s="2">
        <v>51</v>
      </c>
      <c r="F434" s="5"/>
    </row>
    <row r="435" spans="1:6" x14ac:dyDescent="0.2">
      <c r="A435" s="1" t="s">
        <v>1081</v>
      </c>
      <c r="B435" s="2">
        <v>52</v>
      </c>
      <c r="C435" s="2">
        <v>51</v>
      </c>
      <c r="F435" s="5"/>
    </row>
    <row r="436" spans="1:6" x14ac:dyDescent="0.2">
      <c r="A436" s="1" t="s">
        <v>517</v>
      </c>
      <c r="B436" s="2">
        <v>81</v>
      </c>
      <c r="C436" s="2">
        <v>51</v>
      </c>
      <c r="F436" s="5"/>
    </row>
    <row r="437" spans="1:6" x14ac:dyDescent="0.2">
      <c r="A437" s="1" t="s">
        <v>853</v>
      </c>
      <c r="B437" s="2">
        <v>51</v>
      </c>
      <c r="C437" s="2">
        <v>51</v>
      </c>
      <c r="F437" s="5"/>
    </row>
    <row r="438" spans="1:6" x14ac:dyDescent="0.2">
      <c r="A438" s="1" t="s">
        <v>372</v>
      </c>
      <c r="B438" s="2">
        <v>57</v>
      </c>
      <c r="C438" s="2">
        <v>51</v>
      </c>
      <c r="F438" s="5"/>
    </row>
    <row r="439" spans="1:6" x14ac:dyDescent="0.2">
      <c r="A439" s="1" t="s">
        <v>1082</v>
      </c>
      <c r="B439" s="2">
        <v>53</v>
      </c>
      <c r="C439" s="2">
        <v>51</v>
      </c>
      <c r="F439" s="5"/>
    </row>
    <row r="440" spans="1:6" x14ac:dyDescent="0.2">
      <c r="A440" s="1" t="s">
        <v>1083</v>
      </c>
      <c r="B440" s="2">
        <v>52</v>
      </c>
      <c r="C440" s="2">
        <v>51</v>
      </c>
      <c r="F440" s="5"/>
    </row>
    <row r="441" spans="1:6" x14ac:dyDescent="0.2">
      <c r="A441" s="1" t="s">
        <v>460</v>
      </c>
      <c r="B441" s="2">
        <v>60</v>
      </c>
      <c r="C441" s="2">
        <v>51</v>
      </c>
      <c r="F441" s="5"/>
    </row>
    <row r="442" spans="1:6" x14ac:dyDescent="0.2">
      <c r="A442" s="1" t="s">
        <v>1084</v>
      </c>
      <c r="B442" s="2">
        <v>52</v>
      </c>
      <c r="C442" s="2">
        <v>51</v>
      </c>
      <c r="F442" s="5"/>
    </row>
    <row r="443" spans="1:6" x14ac:dyDescent="0.2">
      <c r="A443" s="1" t="s">
        <v>426</v>
      </c>
      <c r="B443" s="2">
        <v>51</v>
      </c>
      <c r="C443" s="2">
        <v>51</v>
      </c>
      <c r="F443" s="5"/>
    </row>
    <row r="444" spans="1:6" x14ac:dyDescent="0.2">
      <c r="A444" s="1" t="s">
        <v>529</v>
      </c>
      <c r="B444" s="2">
        <v>58</v>
      </c>
      <c r="C444" s="2">
        <v>51</v>
      </c>
      <c r="F444" s="5"/>
    </row>
    <row r="445" spans="1:6" x14ac:dyDescent="0.2">
      <c r="A445" s="1" t="s">
        <v>1085</v>
      </c>
      <c r="B445" s="2">
        <v>72</v>
      </c>
      <c r="C445" s="2">
        <v>50</v>
      </c>
      <c r="F445" s="5"/>
    </row>
    <row r="446" spans="1:6" x14ac:dyDescent="0.2">
      <c r="A446" s="1" t="s">
        <v>1086</v>
      </c>
      <c r="B446" s="2">
        <v>50</v>
      </c>
      <c r="C446" s="2">
        <v>50</v>
      </c>
      <c r="F446" s="5"/>
    </row>
    <row r="447" spans="1:6" x14ac:dyDescent="0.2">
      <c r="A447" s="1" t="s">
        <v>1087</v>
      </c>
      <c r="B447" s="2">
        <v>52</v>
      </c>
      <c r="C447" s="2">
        <v>50</v>
      </c>
      <c r="F447" s="5"/>
    </row>
    <row r="448" spans="1:6" x14ac:dyDescent="0.2">
      <c r="A448" s="1" t="s">
        <v>497</v>
      </c>
      <c r="B448" s="2">
        <v>50</v>
      </c>
      <c r="C448" s="2">
        <v>50</v>
      </c>
      <c r="F448" s="5"/>
    </row>
    <row r="449" spans="1:6" x14ac:dyDescent="0.2">
      <c r="A449" s="1" t="s">
        <v>208</v>
      </c>
      <c r="B449" s="2">
        <v>54</v>
      </c>
      <c r="C449" s="2">
        <v>50</v>
      </c>
      <c r="F449" s="5"/>
    </row>
    <row r="450" spans="1:6" x14ac:dyDescent="0.2">
      <c r="A450" s="1" t="s">
        <v>1088</v>
      </c>
      <c r="B450" s="2">
        <v>78</v>
      </c>
      <c r="C450" s="2">
        <v>50</v>
      </c>
      <c r="F450" s="5"/>
    </row>
    <row r="451" spans="1:6" x14ac:dyDescent="0.2">
      <c r="A451" s="1" t="s">
        <v>193</v>
      </c>
      <c r="B451" s="2">
        <v>51</v>
      </c>
      <c r="C451" s="2">
        <v>50</v>
      </c>
      <c r="F451" s="5"/>
    </row>
    <row r="452" spans="1:6" x14ac:dyDescent="0.2">
      <c r="A452" s="1" t="s">
        <v>1089</v>
      </c>
      <c r="B452" s="2">
        <v>107</v>
      </c>
      <c r="C452" s="2">
        <v>50</v>
      </c>
      <c r="F452" s="5"/>
    </row>
    <row r="453" spans="1:6" x14ac:dyDescent="0.2">
      <c r="A453" s="1" t="s">
        <v>143</v>
      </c>
      <c r="B453" s="2">
        <v>50</v>
      </c>
      <c r="C453" s="2">
        <v>50</v>
      </c>
      <c r="F453" s="5"/>
    </row>
    <row r="454" spans="1:6" x14ac:dyDescent="0.2">
      <c r="A454" s="1" t="s">
        <v>689</v>
      </c>
      <c r="B454" s="2">
        <v>51</v>
      </c>
      <c r="C454" s="2">
        <v>50</v>
      </c>
      <c r="F454" s="5"/>
    </row>
    <row r="455" spans="1:6" x14ac:dyDescent="0.2">
      <c r="A455" s="1" t="s">
        <v>709</v>
      </c>
      <c r="B455" s="2">
        <v>57</v>
      </c>
      <c r="C455" s="2">
        <v>50</v>
      </c>
      <c r="F455" s="5"/>
    </row>
    <row r="456" spans="1:6" x14ac:dyDescent="0.2">
      <c r="A456" s="1" t="s">
        <v>597</v>
      </c>
      <c r="B456" s="2">
        <v>50</v>
      </c>
      <c r="C456" s="2">
        <v>50</v>
      </c>
      <c r="F456" s="5"/>
    </row>
    <row r="457" spans="1:6" x14ac:dyDescent="0.2">
      <c r="A457" s="1" t="s">
        <v>571</v>
      </c>
      <c r="B457" s="2">
        <v>52</v>
      </c>
      <c r="C457" s="2">
        <v>49</v>
      </c>
      <c r="F457" s="5"/>
    </row>
    <row r="458" spans="1:6" x14ac:dyDescent="0.2">
      <c r="A458" s="1" t="s">
        <v>1090</v>
      </c>
      <c r="B458" s="2">
        <v>63</v>
      </c>
      <c r="C458" s="2">
        <v>49</v>
      </c>
      <c r="F458" s="5"/>
    </row>
    <row r="459" spans="1:6" x14ac:dyDescent="0.2">
      <c r="A459" s="1" t="s">
        <v>1091</v>
      </c>
      <c r="B459" s="2">
        <v>49</v>
      </c>
      <c r="C459" s="2">
        <v>49</v>
      </c>
      <c r="F459" s="5"/>
    </row>
    <row r="460" spans="1:6" x14ac:dyDescent="0.2">
      <c r="A460" s="1" t="s">
        <v>1092</v>
      </c>
      <c r="B460" s="2">
        <v>49</v>
      </c>
      <c r="C460" s="2">
        <v>49</v>
      </c>
      <c r="F460" s="5"/>
    </row>
    <row r="461" spans="1:6" x14ac:dyDescent="0.2">
      <c r="A461" s="1" t="s">
        <v>303</v>
      </c>
      <c r="B461" s="2">
        <v>52</v>
      </c>
      <c r="C461" s="2">
        <v>49</v>
      </c>
      <c r="F461" s="5"/>
    </row>
    <row r="462" spans="1:6" x14ac:dyDescent="0.2">
      <c r="A462" s="1" t="s">
        <v>1093</v>
      </c>
      <c r="B462" s="2">
        <v>49</v>
      </c>
      <c r="C462" s="2">
        <v>49</v>
      </c>
      <c r="F462" s="5"/>
    </row>
    <row r="463" spans="1:6" x14ac:dyDescent="0.2">
      <c r="A463" s="1" t="s">
        <v>1094</v>
      </c>
      <c r="B463" s="2">
        <v>50</v>
      </c>
      <c r="C463" s="2">
        <v>49</v>
      </c>
      <c r="F463" s="5"/>
    </row>
    <row r="464" spans="1:6" x14ac:dyDescent="0.2">
      <c r="A464" s="19">
        <v>42258</v>
      </c>
      <c r="B464" s="2">
        <v>97</v>
      </c>
      <c r="C464" s="2">
        <v>49</v>
      </c>
      <c r="F464" s="5"/>
    </row>
    <row r="465" spans="1:6" x14ac:dyDescent="0.2">
      <c r="A465" s="1" t="s">
        <v>487</v>
      </c>
      <c r="B465" s="2">
        <v>52</v>
      </c>
      <c r="C465" s="2">
        <v>48</v>
      </c>
      <c r="F465" s="5"/>
    </row>
    <row r="466" spans="1:6" x14ac:dyDescent="0.2">
      <c r="A466" s="1" t="s">
        <v>1095</v>
      </c>
      <c r="B466" s="2">
        <v>49</v>
      </c>
      <c r="C466" s="2">
        <v>48</v>
      </c>
      <c r="F466" s="5"/>
    </row>
    <row r="467" spans="1:6" x14ac:dyDescent="0.2">
      <c r="A467" s="1" t="s">
        <v>1096</v>
      </c>
      <c r="B467" s="2">
        <v>53</v>
      </c>
      <c r="C467" s="2">
        <v>48</v>
      </c>
      <c r="F467" s="5"/>
    </row>
    <row r="468" spans="1:6" x14ac:dyDescent="0.2">
      <c r="A468" s="18" t="s">
        <v>1013</v>
      </c>
      <c r="B468" s="2">
        <v>49</v>
      </c>
      <c r="C468" s="2">
        <v>48</v>
      </c>
      <c r="F468" s="5"/>
    </row>
    <row r="469" spans="1:6" x14ac:dyDescent="0.2">
      <c r="A469" s="1" t="s">
        <v>1097</v>
      </c>
      <c r="B469" s="2">
        <v>48</v>
      </c>
      <c r="C469" s="2">
        <v>48</v>
      </c>
      <c r="F469" s="5"/>
    </row>
    <row r="470" spans="1:6" x14ac:dyDescent="0.2">
      <c r="A470" s="1" t="s">
        <v>1098</v>
      </c>
      <c r="B470" s="2">
        <v>48</v>
      </c>
      <c r="C470" s="2">
        <v>48</v>
      </c>
      <c r="F470" s="5"/>
    </row>
    <row r="471" spans="1:6" x14ac:dyDescent="0.2">
      <c r="A471" s="1" t="s">
        <v>312</v>
      </c>
      <c r="B471" s="2">
        <v>48</v>
      </c>
      <c r="C471" s="2">
        <v>48</v>
      </c>
      <c r="F471" s="5"/>
    </row>
    <row r="472" spans="1:6" x14ac:dyDescent="0.2">
      <c r="A472" s="1" t="s">
        <v>1099</v>
      </c>
      <c r="B472" s="2">
        <v>59</v>
      </c>
      <c r="C472" s="2">
        <v>48</v>
      </c>
      <c r="F472" s="5"/>
    </row>
    <row r="473" spans="1:6" x14ac:dyDescent="0.2">
      <c r="A473" s="1" t="s">
        <v>1100</v>
      </c>
      <c r="B473" s="2">
        <v>59</v>
      </c>
      <c r="C473" s="2">
        <v>47</v>
      </c>
      <c r="F473" s="5"/>
    </row>
    <row r="474" spans="1:6" x14ac:dyDescent="0.2">
      <c r="A474" s="1" t="s">
        <v>777</v>
      </c>
      <c r="B474" s="2">
        <v>47</v>
      </c>
      <c r="C474" s="2">
        <v>47</v>
      </c>
      <c r="F474" s="5"/>
    </row>
    <row r="475" spans="1:6" x14ac:dyDescent="0.2">
      <c r="A475" s="1" t="s">
        <v>427</v>
      </c>
      <c r="B475" s="2">
        <v>63</v>
      </c>
      <c r="C475" s="2">
        <v>47</v>
      </c>
      <c r="F475" s="5"/>
    </row>
    <row r="476" spans="1:6" x14ac:dyDescent="0.2">
      <c r="A476" s="1" t="s">
        <v>792</v>
      </c>
      <c r="B476" s="2">
        <v>49</v>
      </c>
      <c r="C476" s="2">
        <v>47</v>
      </c>
      <c r="F476" s="5"/>
    </row>
    <row r="477" spans="1:6" x14ac:dyDescent="0.2">
      <c r="A477" s="1" t="s">
        <v>1101</v>
      </c>
      <c r="B477" s="2">
        <v>47</v>
      </c>
      <c r="C477" s="2">
        <v>47</v>
      </c>
      <c r="F477" s="5"/>
    </row>
    <row r="478" spans="1:6" x14ac:dyDescent="0.2">
      <c r="A478" s="1" t="s">
        <v>1102</v>
      </c>
      <c r="B478" s="2">
        <v>47</v>
      </c>
      <c r="C478" s="2">
        <v>47</v>
      </c>
      <c r="F478" s="5"/>
    </row>
    <row r="479" spans="1:6" x14ac:dyDescent="0.2">
      <c r="A479" s="1" t="s">
        <v>1015</v>
      </c>
      <c r="B479" s="2">
        <v>47</v>
      </c>
      <c r="C479" s="2">
        <v>47</v>
      </c>
      <c r="F479" s="5"/>
    </row>
    <row r="480" spans="1:6" x14ac:dyDescent="0.2">
      <c r="A480" s="1" t="s">
        <v>1103</v>
      </c>
      <c r="B480" s="2">
        <v>51</v>
      </c>
      <c r="C480" s="2">
        <v>47</v>
      </c>
      <c r="F480" s="5"/>
    </row>
    <row r="481" spans="1:6" x14ac:dyDescent="0.2">
      <c r="A481" s="1" t="s">
        <v>1104</v>
      </c>
      <c r="B481" s="2">
        <v>47</v>
      </c>
      <c r="C481" s="2">
        <v>47</v>
      </c>
      <c r="F481" s="5"/>
    </row>
    <row r="482" spans="1:6" x14ac:dyDescent="0.2">
      <c r="A482" s="1" t="s">
        <v>1105</v>
      </c>
      <c r="B482" s="2">
        <v>47</v>
      </c>
      <c r="C482" s="2">
        <v>47</v>
      </c>
      <c r="F482" s="5"/>
    </row>
    <row r="483" spans="1:6" x14ac:dyDescent="0.2">
      <c r="A483" s="1" t="s">
        <v>699</v>
      </c>
      <c r="B483" s="2">
        <v>103</v>
      </c>
      <c r="C483" s="2">
        <v>47</v>
      </c>
      <c r="F483" s="5"/>
    </row>
    <row r="484" spans="1:6" x14ac:dyDescent="0.2">
      <c r="A484" s="1" t="s">
        <v>1106</v>
      </c>
      <c r="B484" s="2">
        <v>46</v>
      </c>
      <c r="C484" s="2">
        <v>46</v>
      </c>
      <c r="F484" s="5"/>
    </row>
    <row r="485" spans="1:6" x14ac:dyDescent="0.2">
      <c r="A485" s="1" t="s">
        <v>588</v>
      </c>
      <c r="B485" s="2">
        <v>56</v>
      </c>
      <c r="C485" s="2">
        <v>46</v>
      </c>
      <c r="F485" s="5"/>
    </row>
    <row r="486" spans="1:6" x14ac:dyDescent="0.2">
      <c r="A486" s="1" t="s">
        <v>448</v>
      </c>
      <c r="B486" s="2">
        <v>46</v>
      </c>
      <c r="C486" s="2">
        <v>46</v>
      </c>
      <c r="F486" s="5"/>
    </row>
    <row r="487" spans="1:6" x14ac:dyDescent="0.2">
      <c r="A487" s="1" t="s">
        <v>614</v>
      </c>
      <c r="B487" s="2">
        <v>49</v>
      </c>
      <c r="C487" s="2">
        <v>46</v>
      </c>
      <c r="F487" s="5"/>
    </row>
    <row r="488" spans="1:6" x14ac:dyDescent="0.2">
      <c r="A488" s="1" t="s">
        <v>620</v>
      </c>
      <c r="B488" s="2">
        <v>47</v>
      </c>
      <c r="C488" s="2">
        <v>46</v>
      </c>
      <c r="F488" s="5"/>
    </row>
    <row r="489" spans="1:6" x14ac:dyDescent="0.2">
      <c r="A489" s="1" t="s">
        <v>880</v>
      </c>
      <c r="B489" s="2">
        <v>46</v>
      </c>
      <c r="C489" s="2">
        <v>46</v>
      </c>
      <c r="F489" s="5"/>
    </row>
    <row r="490" spans="1:6" x14ac:dyDescent="0.2">
      <c r="A490" s="1" t="s">
        <v>1107</v>
      </c>
      <c r="B490" s="2">
        <v>47</v>
      </c>
      <c r="C490" s="2">
        <v>46</v>
      </c>
      <c r="F490" s="5"/>
    </row>
    <row r="491" spans="1:6" x14ac:dyDescent="0.2">
      <c r="A491" s="1" t="s">
        <v>505</v>
      </c>
      <c r="B491" s="2">
        <v>53</v>
      </c>
      <c r="C491" s="2">
        <v>46</v>
      </c>
      <c r="F491" s="5"/>
    </row>
    <row r="492" spans="1:6" x14ac:dyDescent="0.2">
      <c r="A492" s="1" t="s">
        <v>1108</v>
      </c>
      <c r="B492" s="2">
        <v>46</v>
      </c>
      <c r="C492" s="2">
        <v>46</v>
      </c>
      <c r="F492" s="5"/>
    </row>
    <row r="493" spans="1:6" x14ac:dyDescent="0.2">
      <c r="A493" s="1" t="s">
        <v>623</v>
      </c>
      <c r="B493" s="2">
        <v>46</v>
      </c>
      <c r="C493" s="2">
        <v>46</v>
      </c>
      <c r="F493" s="5"/>
    </row>
    <row r="494" spans="1:6" x14ac:dyDescent="0.2">
      <c r="A494" s="1" t="s">
        <v>564</v>
      </c>
      <c r="B494" s="2">
        <v>59</v>
      </c>
      <c r="C494" s="2">
        <v>46</v>
      </c>
      <c r="F494" s="5"/>
    </row>
    <row r="495" spans="1:6" x14ac:dyDescent="0.2">
      <c r="A495" s="1" t="s">
        <v>431</v>
      </c>
      <c r="B495" s="2">
        <v>49</v>
      </c>
      <c r="C495" s="2">
        <v>46</v>
      </c>
      <c r="F495" s="5"/>
    </row>
    <row r="496" spans="1:6" x14ac:dyDescent="0.2">
      <c r="A496" s="1" t="s">
        <v>679</v>
      </c>
      <c r="B496" s="2">
        <v>46</v>
      </c>
      <c r="C496" s="2">
        <v>46</v>
      </c>
      <c r="F496" s="5"/>
    </row>
    <row r="497" spans="1:6" x14ac:dyDescent="0.2">
      <c r="A497" s="1" t="s">
        <v>1109</v>
      </c>
      <c r="B497" s="2">
        <v>52</v>
      </c>
      <c r="C497" s="2">
        <v>45</v>
      </c>
      <c r="F497" s="5"/>
    </row>
    <row r="498" spans="1:6" x14ac:dyDescent="0.2">
      <c r="A498" s="1" t="s">
        <v>1110</v>
      </c>
      <c r="B498" s="2">
        <v>47</v>
      </c>
      <c r="C498" s="2">
        <v>45</v>
      </c>
      <c r="F498" s="5"/>
    </row>
    <row r="499" spans="1:6" x14ac:dyDescent="0.2">
      <c r="A499" s="1" t="s">
        <v>1111</v>
      </c>
      <c r="B499" s="2">
        <v>45</v>
      </c>
      <c r="C499" s="2">
        <v>45</v>
      </c>
      <c r="F499" s="5"/>
    </row>
    <row r="500" spans="1:6" x14ac:dyDescent="0.2">
      <c r="A500" s="1" t="s">
        <v>1112</v>
      </c>
      <c r="B500" s="2">
        <v>68</v>
      </c>
      <c r="C500" s="2">
        <v>45</v>
      </c>
      <c r="F500" s="5"/>
    </row>
    <row r="501" spans="1:6" x14ac:dyDescent="0.2">
      <c r="A501" s="1" t="s">
        <v>565</v>
      </c>
      <c r="B501" s="2">
        <v>47</v>
      </c>
      <c r="C501" s="2">
        <v>45</v>
      </c>
      <c r="F501" s="5"/>
    </row>
    <row r="502" spans="1:6" x14ac:dyDescent="0.2">
      <c r="A502" s="1" t="s">
        <v>950</v>
      </c>
      <c r="B502" s="2">
        <v>51</v>
      </c>
      <c r="C502" s="2">
        <v>45</v>
      </c>
      <c r="F502" s="5"/>
    </row>
    <row r="503" spans="1:6" x14ac:dyDescent="0.2">
      <c r="A503" s="1" t="s">
        <v>504</v>
      </c>
      <c r="B503" s="2">
        <v>88</v>
      </c>
      <c r="C503" s="2">
        <v>45</v>
      </c>
      <c r="F503" s="5"/>
    </row>
    <row r="504" spans="1:6" x14ac:dyDescent="0.2">
      <c r="A504" s="1" t="s">
        <v>397</v>
      </c>
      <c r="B504" s="2">
        <v>410</v>
      </c>
      <c r="C504" s="2">
        <v>45</v>
      </c>
      <c r="F504" s="5"/>
    </row>
    <row r="505" spans="1:6" x14ac:dyDescent="0.2">
      <c r="A505" s="1" t="s">
        <v>499</v>
      </c>
      <c r="B505" s="2">
        <v>45</v>
      </c>
      <c r="C505" s="2">
        <v>45</v>
      </c>
      <c r="F505" s="5"/>
    </row>
    <row r="506" spans="1:6" x14ac:dyDescent="0.2">
      <c r="A506" s="1" t="s">
        <v>468</v>
      </c>
      <c r="B506" s="2">
        <v>61</v>
      </c>
      <c r="C506" s="2">
        <v>45</v>
      </c>
      <c r="F506" s="5"/>
    </row>
    <row r="507" spans="1:6" x14ac:dyDescent="0.2">
      <c r="A507" s="1" t="s">
        <v>681</v>
      </c>
      <c r="B507" s="2">
        <v>45</v>
      </c>
      <c r="C507" s="2">
        <v>45</v>
      </c>
      <c r="F507" s="5"/>
    </row>
    <row r="508" spans="1:6" x14ac:dyDescent="0.2">
      <c r="A508" s="1" t="s">
        <v>1113</v>
      </c>
      <c r="B508" s="2">
        <v>55</v>
      </c>
      <c r="C508" s="2">
        <v>45</v>
      </c>
      <c r="F508" s="5"/>
    </row>
    <row r="509" spans="1:6" x14ac:dyDescent="0.2">
      <c r="A509" s="1" t="s">
        <v>405</v>
      </c>
      <c r="B509" s="2">
        <v>179</v>
      </c>
      <c r="C509" s="2">
        <v>45</v>
      </c>
      <c r="F509" s="5"/>
    </row>
    <row r="510" spans="1:6" x14ac:dyDescent="0.2">
      <c r="A510" s="1" t="s">
        <v>675</v>
      </c>
      <c r="B510" s="2">
        <v>45</v>
      </c>
      <c r="C510" s="2">
        <v>45</v>
      </c>
      <c r="F510" s="5"/>
    </row>
    <row r="511" spans="1:6" x14ac:dyDescent="0.2">
      <c r="A511" s="1" t="s">
        <v>1114</v>
      </c>
      <c r="B511" s="2">
        <v>61</v>
      </c>
      <c r="C511" s="2">
        <v>44</v>
      </c>
      <c r="F511" s="5"/>
    </row>
    <row r="512" spans="1:6" x14ac:dyDescent="0.2">
      <c r="A512" s="1" t="s">
        <v>1030</v>
      </c>
      <c r="B512" s="2">
        <v>94</v>
      </c>
      <c r="C512" s="2">
        <v>44</v>
      </c>
      <c r="F512" s="5"/>
    </row>
    <row r="513" spans="1:6" x14ac:dyDescent="0.2">
      <c r="A513" s="1" t="s">
        <v>710</v>
      </c>
      <c r="B513" s="2">
        <v>44</v>
      </c>
      <c r="C513" s="2">
        <v>44</v>
      </c>
      <c r="F513" s="5"/>
    </row>
    <row r="514" spans="1:6" x14ac:dyDescent="0.2">
      <c r="A514" s="1" t="s">
        <v>232</v>
      </c>
      <c r="B514" s="2">
        <v>71</v>
      </c>
      <c r="C514" s="2">
        <v>44</v>
      </c>
      <c r="F514" s="5"/>
    </row>
    <row r="515" spans="1:6" x14ac:dyDescent="0.2">
      <c r="A515" s="1" t="s">
        <v>1115</v>
      </c>
      <c r="B515" s="2">
        <v>53</v>
      </c>
      <c r="C515" s="2">
        <v>44</v>
      </c>
      <c r="F515" s="5"/>
    </row>
    <row r="516" spans="1:6" x14ac:dyDescent="0.2">
      <c r="A516" s="1" t="s">
        <v>1116</v>
      </c>
      <c r="B516" s="2">
        <v>44</v>
      </c>
      <c r="C516" s="2">
        <v>44</v>
      </c>
      <c r="F516" s="5"/>
    </row>
    <row r="517" spans="1:6" x14ac:dyDescent="0.2">
      <c r="A517" s="1" t="s">
        <v>1117</v>
      </c>
      <c r="B517" s="2">
        <v>44</v>
      </c>
      <c r="C517" s="2">
        <v>44</v>
      </c>
      <c r="F517" s="5"/>
    </row>
    <row r="518" spans="1:6" x14ac:dyDescent="0.2">
      <c r="A518" s="1" t="s">
        <v>511</v>
      </c>
      <c r="B518" s="2">
        <v>44</v>
      </c>
      <c r="C518" s="2">
        <v>44</v>
      </c>
      <c r="F518" s="5"/>
    </row>
    <row r="519" spans="1:6" x14ac:dyDescent="0.2">
      <c r="A519" s="1" t="s">
        <v>237</v>
      </c>
      <c r="B519" s="2">
        <v>44</v>
      </c>
      <c r="C519" s="2">
        <v>44</v>
      </c>
      <c r="F519" s="5"/>
    </row>
    <row r="520" spans="1:6" x14ac:dyDescent="0.2">
      <c r="A520" s="1" t="s">
        <v>797</v>
      </c>
      <c r="B520" s="2">
        <v>46</v>
      </c>
      <c r="C520" s="2">
        <v>44</v>
      </c>
      <c r="F520" s="5"/>
    </row>
    <row r="521" spans="1:6" x14ac:dyDescent="0.2">
      <c r="A521" s="1" t="s">
        <v>1118</v>
      </c>
      <c r="B521" s="2">
        <v>56</v>
      </c>
      <c r="C521" s="2">
        <v>44</v>
      </c>
      <c r="F521" s="5"/>
    </row>
    <row r="522" spans="1:6" x14ac:dyDescent="0.2">
      <c r="A522" s="1" t="s">
        <v>1119</v>
      </c>
      <c r="B522" s="2">
        <v>46</v>
      </c>
      <c r="C522" s="2">
        <v>44</v>
      </c>
      <c r="F522" s="5"/>
    </row>
    <row r="523" spans="1:6" x14ac:dyDescent="0.2">
      <c r="A523" s="1" t="s">
        <v>882</v>
      </c>
      <c r="B523" s="2">
        <v>44</v>
      </c>
      <c r="C523" s="2">
        <v>44</v>
      </c>
      <c r="F523" s="5"/>
    </row>
    <row r="524" spans="1:6" x14ac:dyDescent="0.2">
      <c r="A524" s="1" t="s">
        <v>906</v>
      </c>
      <c r="B524" s="2">
        <v>44</v>
      </c>
      <c r="C524" s="2">
        <v>44</v>
      </c>
      <c r="F524" s="5"/>
    </row>
    <row r="525" spans="1:6" x14ac:dyDescent="0.2">
      <c r="A525" s="1" t="s">
        <v>1120</v>
      </c>
      <c r="B525" s="2">
        <v>52</v>
      </c>
      <c r="C525" s="2">
        <v>44</v>
      </c>
      <c r="F525" s="5"/>
    </row>
    <row r="526" spans="1:6" x14ac:dyDescent="0.2">
      <c r="A526" s="1" t="s">
        <v>443</v>
      </c>
      <c r="B526" s="2">
        <v>62</v>
      </c>
      <c r="C526" s="2">
        <v>44</v>
      </c>
      <c r="F526" s="5"/>
    </row>
    <row r="527" spans="1:6" x14ac:dyDescent="0.2">
      <c r="A527" s="1" t="s">
        <v>1121</v>
      </c>
      <c r="B527" s="2">
        <v>44</v>
      </c>
      <c r="C527" s="2">
        <v>44</v>
      </c>
      <c r="F527" s="5"/>
    </row>
    <row r="528" spans="1:6" x14ac:dyDescent="0.2">
      <c r="A528" s="1" t="s">
        <v>1122</v>
      </c>
      <c r="B528" s="2">
        <v>43</v>
      </c>
      <c r="C528" s="2">
        <v>43</v>
      </c>
      <c r="F528" s="5"/>
    </row>
    <row r="529" spans="1:6" x14ac:dyDescent="0.2">
      <c r="A529" s="1" t="s">
        <v>258</v>
      </c>
      <c r="B529" s="2">
        <v>43</v>
      </c>
      <c r="C529" s="2">
        <v>43</v>
      </c>
      <c r="F529" s="5"/>
    </row>
    <row r="530" spans="1:6" x14ac:dyDescent="0.2">
      <c r="A530" s="1" t="s">
        <v>496</v>
      </c>
      <c r="B530" s="2">
        <v>43</v>
      </c>
      <c r="C530" s="2">
        <v>43</v>
      </c>
      <c r="F530" s="5"/>
    </row>
    <row r="531" spans="1:6" x14ac:dyDescent="0.2">
      <c r="A531" s="1" t="s">
        <v>1123</v>
      </c>
      <c r="B531" s="2">
        <v>46</v>
      </c>
      <c r="C531" s="2">
        <v>43</v>
      </c>
      <c r="F531" s="5"/>
    </row>
    <row r="532" spans="1:6" x14ac:dyDescent="0.2">
      <c r="A532" s="1" t="s">
        <v>484</v>
      </c>
      <c r="B532" s="2">
        <v>43</v>
      </c>
      <c r="C532" s="2">
        <v>43</v>
      </c>
      <c r="F532" s="5"/>
    </row>
    <row r="533" spans="1:6" x14ac:dyDescent="0.2">
      <c r="A533" s="1" t="s">
        <v>474</v>
      </c>
      <c r="B533" s="2">
        <v>43</v>
      </c>
      <c r="C533" s="2">
        <v>43</v>
      </c>
      <c r="F533" s="5"/>
    </row>
    <row r="534" spans="1:6" x14ac:dyDescent="0.2">
      <c r="A534" s="1" t="s">
        <v>1124</v>
      </c>
      <c r="B534" s="2">
        <v>43</v>
      </c>
      <c r="C534" s="2">
        <v>43</v>
      </c>
      <c r="F534" s="5"/>
    </row>
    <row r="535" spans="1:6" x14ac:dyDescent="0.2">
      <c r="A535" s="1" t="s">
        <v>239</v>
      </c>
      <c r="B535" s="2">
        <v>43</v>
      </c>
      <c r="C535" s="2">
        <v>43</v>
      </c>
      <c r="F535" s="5"/>
    </row>
    <row r="536" spans="1:6" x14ac:dyDescent="0.2">
      <c r="A536" s="1" t="s">
        <v>1125</v>
      </c>
      <c r="B536" s="2">
        <v>43</v>
      </c>
      <c r="C536" s="2">
        <v>43</v>
      </c>
      <c r="F536" s="5"/>
    </row>
    <row r="537" spans="1:6" x14ac:dyDescent="0.2">
      <c r="A537" s="1" t="s">
        <v>375</v>
      </c>
      <c r="B537" s="2">
        <v>43</v>
      </c>
      <c r="C537" s="2">
        <v>43</v>
      </c>
      <c r="F537" s="5"/>
    </row>
    <row r="538" spans="1:6" x14ac:dyDescent="0.2">
      <c r="A538" s="1" t="s">
        <v>401</v>
      </c>
      <c r="B538" s="2">
        <v>43</v>
      </c>
      <c r="C538" s="2">
        <v>43</v>
      </c>
      <c r="F538" s="5"/>
    </row>
    <row r="539" spans="1:6" x14ac:dyDescent="0.2">
      <c r="A539" s="1" t="s">
        <v>1126</v>
      </c>
      <c r="B539" s="2">
        <v>43</v>
      </c>
      <c r="C539" s="2">
        <v>43</v>
      </c>
      <c r="F539" s="5"/>
    </row>
    <row r="540" spans="1:6" x14ac:dyDescent="0.2">
      <c r="A540" s="1" t="s">
        <v>1127</v>
      </c>
      <c r="B540" s="2">
        <v>46</v>
      </c>
      <c r="C540" s="2">
        <v>43</v>
      </c>
      <c r="F540" s="5"/>
    </row>
    <row r="541" spans="1:6" x14ac:dyDescent="0.2">
      <c r="A541" s="1" t="s">
        <v>441</v>
      </c>
      <c r="B541" s="2">
        <v>43</v>
      </c>
      <c r="C541" s="2">
        <v>43</v>
      </c>
      <c r="F541" s="5"/>
    </row>
    <row r="542" spans="1:6" x14ac:dyDescent="0.2">
      <c r="A542" s="1" t="s">
        <v>385</v>
      </c>
      <c r="B542" s="2">
        <v>44</v>
      </c>
      <c r="C542" s="2">
        <v>43</v>
      </c>
      <c r="F542" s="5"/>
    </row>
    <row r="543" spans="1:6" x14ac:dyDescent="0.2">
      <c r="A543" s="1" t="s">
        <v>747</v>
      </c>
      <c r="B543" s="2">
        <v>43</v>
      </c>
      <c r="C543" s="2">
        <v>43</v>
      </c>
      <c r="F543" s="5"/>
    </row>
    <row r="544" spans="1:6" x14ac:dyDescent="0.2">
      <c r="A544" s="1" t="s">
        <v>1128</v>
      </c>
      <c r="B544" s="2">
        <v>43</v>
      </c>
      <c r="C544" s="2">
        <v>43</v>
      </c>
      <c r="F544" s="5"/>
    </row>
    <row r="545" spans="1:6" x14ac:dyDescent="0.2">
      <c r="A545" s="1" t="s">
        <v>1129</v>
      </c>
      <c r="B545" s="2">
        <v>52</v>
      </c>
      <c r="C545" s="2">
        <v>43</v>
      </c>
      <c r="F545" s="5"/>
    </row>
    <row r="546" spans="1:6" x14ac:dyDescent="0.2">
      <c r="A546" s="1" t="s">
        <v>697</v>
      </c>
      <c r="B546" s="2">
        <v>46</v>
      </c>
      <c r="C546" s="2">
        <v>43</v>
      </c>
      <c r="F546" s="5"/>
    </row>
    <row r="547" spans="1:6" x14ac:dyDescent="0.2">
      <c r="A547" s="1" t="s">
        <v>475</v>
      </c>
      <c r="B547" s="2">
        <v>53</v>
      </c>
      <c r="C547" s="2">
        <v>43</v>
      </c>
      <c r="F547" s="5"/>
    </row>
    <row r="548" spans="1:6" x14ac:dyDescent="0.2">
      <c r="A548" s="1" t="s">
        <v>450</v>
      </c>
      <c r="B548" s="2">
        <v>42</v>
      </c>
      <c r="C548" s="2">
        <v>42</v>
      </c>
      <c r="F548" s="5"/>
    </row>
    <row r="549" spans="1:6" x14ac:dyDescent="0.2">
      <c r="A549" s="1" t="s">
        <v>260</v>
      </c>
      <c r="B549" s="2">
        <v>65</v>
      </c>
      <c r="C549" s="2">
        <v>42</v>
      </c>
      <c r="F549" s="5"/>
    </row>
    <row r="550" spans="1:6" x14ac:dyDescent="0.2">
      <c r="A550" s="1" t="s">
        <v>240</v>
      </c>
      <c r="B550" s="2">
        <v>66</v>
      </c>
      <c r="C550" s="2">
        <v>42</v>
      </c>
      <c r="F550" s="5"/>
    </row>
    <row r="551" spans="1:6" x14ac:dyDescent="0.2">
      <c r="A551" s="1" t="s">
        <v>251</v>
      </c>
      <c r="B551" s="2">
        <v>76</v>
      </c>
      <c r="C551" s="2">
        <v>42</v>
      </c>
      <c r="F551" s="5"/>
    </row>
    <row r="552" spans="1:6" x14ac:dyDescent="0.2">
      <c r="A552" s="1" t="s">
        <v>1130</v>
      </c>
      <c r="B552" s="2">
        <v>42</v>
      </c>
      <c r="C552" s="2">
        <v>42</v>
      </c>
      <c r="F552" s="5"/>
    </row>
    <row r="553" spans="1:6" x14ac:dyDescent="0.2">
      <c r="A553" s="1" t="s">
        <v>1131</v>
      </c>
      <c r="B553" s="2">
        <v>42</v>
      </c>
      <c r="C553" s="2">
        <v>42</v>
      </c>
      <c r="F553" s="5"/>
    </row>
    <row r="554" spans="1:6" x14ac:dyDescent="0.2">
      <c r="A554" s="1" t="s">
        <v>1132</v>
      </c>
      <c r="B554" s="2">
        <v>54</v>
      </c>
      <c r="C554" s="2">
        <v>42</v>
      </c>
      <c r="F554" s="5"/>
    </row>
    <row r="555" spans="1:6" x14ac:dyDescent="0.2">
      <c r="A555" s="1" t="s">
        <v>532</v>
      </c>
      <c r="B555" s="2">
        <v>43</v>
      </c>
      <c r="C555" s="2">
        <v>42</v>
      </c>
      <c r="F555" s="5"/>
    </row>
    <row r="556" spans="1:6" x14ac:dyDescent="0.2">
      <c r="A556" s="1" t="s">
        <v>580</v>
      </c>
      <c r="B556" s="2">
        <v>120</v>
      </c>
      <c r="C556" s="2">
        <v>42</v>
      </c>
      <c r="F556" s="5"/>
    </row>
    <row r="557" spans="1:6" x14ac:dyDescent="0.2">
      <c r="A557" s="1" t="s">
        <v>1133</v>
      </c>
      <c r="B557" s="2">
        <v>129</v>
      </c>
      <c r="C557" s="2">
        <v>42</v>
      </c>
      <c r="F557" s="5"/>
    </row>
    <row r="558" spans="1:6" x14ac:dyDescent="0.2">
      <c r="A558" s="1" t="s">
        <v>1134</v>
      </c>
      <c r="B558" s="2">
        <v>50</v>
      </c>
      <c r="C558" s="2">
        <v>42</v>
      </c>
      <c r="F558" s="5"/>
    </row>
    <row r="559" spans="1:6" x14ac:dyDescent="0.2">
      <c r="A559" s="1" t="s">
        <v>334</v>
      </c>
      <c r="B559" s="2">
        <v>53</v>
      </c>
      <c r="C559" s="2">
        <v>42</v>
      </c>
      <c r="F559" s="5"/>
    </row>
    <row r="560" spans="1:6" x14ac:dyDescent="0.2">
      <c r="A560" s="1" t="s">
        <v>573</v>
      </c>
      <c r="B560" s="2">
        <v>134</v>
      </c>
      <c r="C560" s="2">
        <v>42</v>
      </c>
      <c r="F560" s="5"/>
    </row>
    <row r="561" spans="1:6" x14ac:dyDescent="0.2">
      <c r="A561" s="1" t="s">
        <v>1135</v>
      </c>
      <c r="B561" s="2">
        <v>43</v>
      </c>
      <c r="C561" s="2">
        <v>42</v>
      </c>
      <c r="F561" s="5"/>
    </row>
    <row r="562" spans="1:6" x14ac:dyDescent="0.2">
      <c r="A562" s="1" t="s">
        <v>805</v>
      </c>
      <c r="B562" s="2">
        <v>62</v>
      </c>
      <c r="C562" s="2">
        <v>41</v>
      </c>
      <c r="F562" s="5"/>
    </row>
    <row r="563" spans="1:6" x14ac:dyDescent="0.2">
      <c r="A563" s="1" t="s">
        <v>1136</v>
      </c>
      <c r="B563" s="2">
        <v>41</v>
      </c>
      <c r="C563" s="2">
        <v>41</v>
      </c>
      <c r="F563" s="5"/>
    </row>
    <row r="564" spans="1:6" x14ac:dyDescent="0.2">
      <c r="A564" s="1" t="s">
        <v>1137</v>
      </c>
      <c r="B564" s="2">
        <v>41</v>
      </c>
      <c r="C564" s="2">
        <v>41</v>
      </c>
      <c r="F564" s="5"/>
    </row>
    <row r="565" spans="1:6" x14ac:dyDescent="0.2">
      <c r="A565" s="1" t="s">
        <v>1138</v>
      </c>
      <c r="B565" s="2">
        <v>41</v>
      </c>
      <c r="C565" s="2">
        <v>41</v>
      </c>
      <c r="F565" s="5"/>
    </row>
    <row r="566" spans="1:6" x14ac:dyDescent="0.2">
      <c r="A566" s="1" t="s">
        <v>1139</v>
      </c>
      <c r="B566" s="2">
        <v>41</v>
      </c>
      <c r="C566" s="2">
        <v>41</v>
      </c>
      <c r="F566" s="5"/>
    </row>
    <row r="567" spans="1:6" x14ac:dyDescent="0.2">
      <c r="A567" s="1" t="s">
        <v>339</v>
      </c>
      <c r="B567" s="2">
        <v>41</v>
      </c>
      <c r="C567" s="2">
        <v>41</v>
      </c>
      <c r="F567" s="5"/>
    </row>
    <row r="568" spans="1:6" x14ac:dyDescent="0.2">
      <c r="A568" s="1" t="s">
        <v>1140</v>
      </c>
      <c r="B568" s="2">
        <v>117</v>
      </c>
      <c r="C568" s="2">
        <v>41</v>
      </c>
      <c r="F568" s="5"/>
    </row>
    <row r="569" spans="1:6" x14ac:dyDescent="0.2">
      <c r="A569" s="1" t="s">
        <v>1141</v>
      </c>
      <c r="B569" s="2">
        <v>41</v>
      </c>
      <c r="C569" s="2">
        <v>41</v>
      </c>
      <c r="F569" s="5"/>
    </row>
    <row r="570" spans="1:6" x14ac:dyDescent="0.2">
      <c r="A570" s="1" t="s">
        <v>1142</v>
      </c>
      <c r="B570" s="2">
        <v>41</v>
      </c>
      <c r="C570" s="2">
        <v>41</v>
      </c>
      <c r="F570" s="5"/>
    </row>
    <row r="571" spans="1:6" x14ac:dyDescent="0.2">
      <c r="A571" s="1" t="s">
        <v>1143</v>
      </c>
      <c r="B571" s="2">
        <v>41</v>
      </c>
      <c r="C571" s="2">
        <v>41</v>
      </c>
      <c r="F571" s="5"/>
    </row>
    <row r="572" spans="1:6" x14ac:dyDescent="0.2">
      <c r="A572" s="1" t="s">
        <v>1144</v>
      </c>
      <c r="B572" s="2">
        <v>41</v>
      </c>
      <c r="C572" s="2">
        <v>41</v>
      </c>
      <c r="F572" s="5"/>
    </row>
    <row r="573" spans="1:6" x14ac:dyDescent="0.2">
      <c r="A573" s="1" t="s">
        <v>1145</v>
      </c>
      <c r="B573" s="2">
        <v>41</v>
      </c>
      <c r="C573" s="2">
        <v>41</v>
      </c>
      <c r="F573" s="5"/>
    </row>
    <row r="574" spans="1:6" x14ac:dyDescent="0.2">
      <c r="A574" s="1" t="s">
        <v>1146</v>
      </c>
      <c r="B574" s="2">
        <v>41</v>
      </c>
      <c r="C574" s="2">
        <v>41</v>
      </c>
      <c r="F574" s="5"/>
    </row>
    <row r="575" spans="1:6" x14ac:dyDescent="0.2">
      <c r="A575" s="1" t="s">
        <v>1147</v>
      </c>
      <c r="B575" s="2">
        <v>41</v>
      </c>
      <c r="C575" s="2">
        <v>41</v>
      </c>
      <c r="F575" s="5"/>
    </row>
    <row r="576" spans="1:6" x14ac:dyDescent="0.2">
      <c r="A576" s="1" t="s">
        <v>524</v>
      </c>
      <c r="B576" s="2">
        <v>64</v>
      </c>
      <c r="C576" s="2">
        <v>41</v>
      </c>
      <c r="F576" s="5"/>
    </row>
    <row r="577" spans="1:6" x14ac:dyDescent="0.2">
      <c r="A577" s="1" t="s">
        <v>558</v>
      </c>
      <c r="B577" s="2">
        <v>75</v>
      </c>
      <c r="C577" s="2">
        <v>40</v>
      </c>
      <c r="F577" s="5"/>
    </row>
    <row r="578" spans="1:6" x14ac:dyDescent="0.2">
      <c r="A578" s="1" t="s">
        <v>516</v>
      </c>
      <c r="B578" s="2">
        <v>44</v>
      </c>
      <c r="C578" s="2">
        <v>40</v>
      </c>
      <c r="F578" s="5"/>
    </row>
    <row r="579" spans="1:6" x14ac:dyDescent="0.2">
      <c r="A579" s="1" t="s">
        <v>626</v>
      </c>
      <c r="B579" s="2">
        <v>135</v>
      </c>
      <c r="C579" s="2">
        <v>40</v>
      </c>
      <c r="F579" s="5"/>
    </row>
    <row r="580" spans="1:6" x14ac:dyDescent="0.2">
      <c r="A580" s="1" t="s">
        <v>1148</v>
      </c>
      <c r="B580" s="2">
        <v>42</v>
      </c>
      <c r="C580" s="2">
        <v>40</v>
      </c>
      <c r="F580" s="5"/>
    </row>
    <row r="581" spans="1:6" x14ac:dyDescent="0.2">
      <c r="A581" s="1" t="s">
        <v>1149</v>
      </c>
      <c r="B581" s="2">
        <v>42</v>
      </c>
      <c r="C581" s="2">
        <v>40</v>
      </c>
      <c r="F581" s="5"/>
    </row>
    <row r="582" spans="1:6" x14ac:dyDescent="0.2">
      <c r="A582" s="1" t="s">
        <v>288</v>
      </c>
      <c r="B582" s="2">
        <v>66</v>
      </c>
      <c r="C582" s="2">
        <v>40</v>
      </c>
      <c r="F582" s="5"/>
    </row>
    <row r="583" spans="1:6" x14ac:dyDescent="0.2">
      <c r="A583" s="1" t="s">
        <v>1150</v>
      </c>
      <c r="B583" s="2">
        <v>40</v>
      </c>
      <c r="C583" s="2">
        <v>40</v>
      </c>
      <c r="F583" s="5"/>
    </row>
    <row r="584" spans="1:6" x14ac:dyDescent="0.2">
      <c r="A584" s="1" t="s">
        <v>1151</v>
      </c>
      <c r="B584" s="2">
        <v>64</v>
      </c>
      <c r="C584" s="2">
        <v>40</v>
      </c>
      <c r="F584" s="5"/>
    </row>
    <row r="585" spans="1:6" x14ac:dyDescent="0.2">
      <c r="A585" s="1" t="s">
        <v>349</v>
      </c>
      <c r="B585" s="2">
        <v>40</v>
      </c>
      <c r="C585" s="2">
        <v>40</v>
      </c>
      <c r="F585" s="5"/>
    </row>
    <row r="586" spans="1:6" x14ac:dyDescent="0.2">
      <c r="A586" s="1" t="s">
        <v>550</v>
      </c>
      <c r="B586" s="2">
        <v>40</v>
      </c>
      <c r="C586" s="2">
        <v>40</v>
      </c>
      <c r="F586" s="5"/>
    </row>
    <row r="587" spans="1:6" x14ac:dyDescent="0.2">
      <c r="A587" s="1" t="s">
        <v>535</v>
      </c>
      <c r="B587" s="2">
        <v>40</v>
      </c>
      <c r="C587" s="2">
        <v>40</v>
      </c>
      <c r="F587" s="5"/>
    </row>
    <row r="588" spans="1:6" x14ac:dyDescent="0.2">
      <c r="A588" s="1" t="s">
        <v>459</v>
      </c>
      <c r="B588" s="2">
        <v>1190</v>
      </c>
      <c r="C588" s="2">
        <v>40</v>
      </c>
      <c r="F588" s="5"/>
    </row>
    <row r="589" spans="1:6" x14ac:dyDescent="0.2">
      <c r="A589" s="1" t="s">
        <v>1152</v>
      </c>
      <c r="B589" s="2">
        <v>48</v>
      </c>
      <c r="C589" s="2">
        <v>40</v>
      </c>
      <c r="F589" s="5"/>
    </row>
    <row r="590" spans="1:6" x14ac:dyDescent="0.2">
      <c r="A590" s="1" t="s">
        <v>1153</v>
      </c>
      <c r="B590" s="2">
        <v>48</v>
      </c>
      <c r="C590" s="2">
        <v>40</v>
      </c>
      <c r="F590" s="5"/>
    </row>
    <row r="591" spans="1:6" x14ac:dyDescent="0.2">
      <c r="A591" s="1" t="s">
        <v>1154</v>
      </c>
      <c r="B591" s="2">
        <v>85</v>
      </c>
      <c r="C591" s="2">
        <v>40</v>
      </c>
      <c r="F591" s="5"/>
    </row>
    <row r="592" spans="1:6" x14ac:dyDescent="0.2">
      <c r="A592" s="1" t="s">
        <v>141</v>
      </c>
      <c r="B592" s="2">
        <v>40</v>
      </c>
      <c r="C592" s="2">
        <v>40</v>
      </c>
      <c r="F592" s="5"/>
    </row>
    <row r="593" spans="1:6" x14ac:dyDescent="0.2">
      <c r="A593" s="1">
        <v>1099</v>
      </c>
      <c r="B593" s="2">
        <v>41</v>
      </c>
      <c r="C593" s="2">
        <v>40</v>
      </c>
      <c r="F593" s="5"/>
    </row>
    <row r="594" spans="1:6" x14ac:dyDescent="0.2">
      <c r="A594" s="1" t="s">
        <v>1155</v>
      </c>
      <c r="B594" s="2">
        <v>39</v>
      </c>
      <c r="C594" s="2">
        <v>39</v>
      </c>
      <c r="F594" s="5"/>
    </row>
    <row r="595" spans="1:6" x14ac:dyDescent="0.2">
      <c r="A595" s="1" t="s">
        <v>1156</v>
      </c>
      <c r="B595" s="2">
        <v>42</v>
      </c>
      <c r="C595" s="2">
        <v>39</v>
      </c>
      <c r="F595" s="5"/>
    </row>
    <row r="596" spans="1:6" x14ac:dyDescent="0.2">
      <c r="A596" s="1" t="s">
        <v>766</v>
      </c>
      <c r="B596" s="2">
        <v>47</v>
      </c>
      <c r="C596" s="2">
        <v>39</v>
      </c>
      <c r="F596" s="5"/>
    </row>
    <row r="597" spans="1:6" x14ac:dyDescent="0.2">
      <c r="A597" s="1" t="s">
        <v>1157</v>
      </c>
      <c r="B597" s="2">
        <v>169</v>
      </c>
      <c r="C597" s="2">
        <v>39</v>
      </c>
      <c r="F597" s="5"/>
    </row>
    <row r="598" spans="1:6" x14ac:dyDescent="0.2">
      <c r="A598" s="1" t="s">
        <v>1158</v>
      </c>
      <c r="B598" s="2">
        <v>39</v>
      </c>
      <c r="C598" s="2">
        <v>39</v>
      </c>
      <c r="F598" s="5"/>
    </row>
    <row r="599" spans="1:6" x14ac:dyDescent="0.2">
      <c r="A599" s="1" t="s">
        <v>1159</v>
      </c>
      <c r="B599" s="2">
        <v>55</v>
      </c>
      <c r="C599" s="2">
        <v>39</v>
      </c>
      <c r="F599" s="5"/>
    </row>
    <row r="600" spans="1:6" x14ac:dyDescent="0.2">
      <c r="A600" s="1" t="s">
        <v>463</v>
      </c>
      <c r="B600" s="2">
        <v>39</v>
      </c>
      <c r="C600" s="2">
        <v>39</v>
      </c>
      <c r="F600" s="5"/>
    </row>
    <row r="601" spans="1:6" x14ac:dyDescent="0.2">
      <c r="A601" s="1" t="s">
        <v>1160</v>
      </c>
      <c r="B601" s="2">
        <v>39</v>
      </c>
      <c r="C601" s="2">
        <v>39</v>
      </c>
      <c r="F601" s="5"/>
    </row>
    <row r="602" spans="1:6" x14ac:dyDescent="0.2">
      <c r="A602" s="1" t="s">
        <v>788</v>
      </c>
      <c r="B602" s="2">
        <v>71</v>
      </c>
      <c r="C602" s="2">
        <v>39</v>
      </c>
      <c r="F602" s="5"/>
    </row>
    <row r="603" spans="1:6" x14ac:dyDescent="0.2">
      <c r="A603" s="1" t="s">
        <v>406</v>
      </c>
      <c r="B603" s="2">
        <v>196</v>
      </c>
      <c r="C603" s="2">
        <v>39</v>
      </c>
      <c r="F603" s="5"/>
    </row>
    <row r="604" spans="1:6" x14ac:dyDescent="0.2">
      <c r="A604" s="1" t="s">
        <v>1161</v>
      </c>
      <c r="B604" s="2">
        <v>39</v>
      </c>
      <c r="C604" s="2">
        <v>39</v>
      </c>
      <c r="F604" s="5"/>
    </row>
    <row r="605" spans="1:6" x14ac:dyDescent="0.2">
      <c r="A605" s="1" t="s">
        <v>639</v>
      </c>
      <c r="B605" s="2">
        <v>44</v>
      </c>
      <c r="C605" s="2">
        <v>39</v>
      </c>
      <c r="F605" s="5"/>
    </row>
    <row r="606" spans="1:6" x14ac:dyDescent="0.2">
      <c r="A606" s="1" t="s">
        <v>1162</v>
      </c>
      <c r="B606" s="2">
        <v>39</v>
      </c>
      <c r="C606" s="2">
        <v>39</v>
      </c>
      <c r="F606" s="5"/>
    </row>
    <row r="607" spans="1:6" x14ac:dyDescent="0.2">
      <c r="A607" s="1" t="s">
        <v>519</v>
      </c>
      <c r="B607" s="2">
        <v>41</v>
      </c>
      <c r="C607" s="2">
        <v>39</v>
      </c>
      <c r="F607" s="5"/>
    </row>
    <row r="608" spans="1:6" x14ac:dyDescent="0.2">
      <c r="A608" s="1" t="s">
        <v>793</v>
      </c>
      <c r="B608" s="2">
        <v>51</v>
      </c>
      <c r="C608" s="2">
        <v>39</v>
      </c>
      <c r="F608" s="5"/>
    </row>
    <row r="609" spans="1:6" x14ac:dyDescent="0.2">
      <c r="A609" s="1" t="s">
        <v>727</v>
      </c>
      <c r="B609" s="2">
        <v>39</v>
      </c>
      <c r="C609" s="2">
        <v>39</v>
      </c>
      <c r="F609" s="5"/>
    </row>
    <row r="610" spans="1:6" x14ac:dyDescent="0.2">
      <c r="A610" s="1" t="s">
        <v>338</v>
      </c>
      <c r="B610" s="2">
        <v>48</v>
      </c>
      <c r="C610" s="2">
        <v>39</v>
      </c>
      <c r="F610" s="5"/>
    </row>
    <row r="611" spans="1:6" x14ac:dyDescent="0.2">
      <c r="A611" s="1" t="s">
        <v>422</v>
      </c>
      <c r="B611" s="2">
        <v>142</v>
      </c>
      <c r="C611" s="2">
        <v>38</v>
      </c>
      <c r="F611" s="5"/>
    </row>
    <row r="612" spans="1:6" x14ac:dyDescent="0.2">
      <c r="A612" s="1" t="s">
        <v>447</v>
      </c>
      <c r="B612" s="2">
        <v>43</v>
      </c>
      <c r="C612" s="2">
        <v>38</v>
      </c>
      <c r="F612" s="5"/>
    </row>
    <row r="613" spans="1:6" x14ac:dyDescent="0.2">
      <c r="A613" s="1" t="s">
        <v>1163</v>
      </c>
      <c r="B613" s="2">
        <v>39</v>
      </c>
      <c r="C613" s="2">
        <v>38</v>
      </c>
      <c r="F613" s="5"/>
    </row>
    <row r="614" spans="1:6" x14ac:dyDescent="0.2">
      <c r="A614" s="1" t="s">
        <v>1164</v>
      </c>
      <c r="B614" s="2">
        <v>38</v>
      </c>
      <c r="C614" s="2">
        <v>38</v>
      </c>
      <c r="F614" s="5"/>
    </row>
    <row r="615" spans="1:6" x14ac:dyDescent="0.2">
      <c r="A615" s="1" t="s">
        <v>860</v>
      </c>
      <c r="B615" s="2">
        <v>41</v>
      </c>
      <c r="C615" s="2">
        <v>38</v>
      </c>
      <c r="F615" s="5"/>
    </row>
    <row r="616" spans="1:6" x14ac:dyDescent="0.2">
      <c r="A616" s="1" t="s">
        <v>749</v>
      </c>
      <c r="B616" s="2">
        <v>38</v>
      </c>
      <c r="C616" s="2">
        <v>38</v>
      </c>
      <c r="F616" s="5"/>
    </row>
    <row r="617" spans="1:6" x14ac:dyDescent="0.2">
      <c r="A617" s="1" t="s">
        <v>670</v>
      </c>
      <c r="B617" s="2">
        <v>38</v>
      </c>
      <c r="C617" s="2">
        <v>38</v>
      </c>
      <c r="F617" s="5"/>
    </row>
    <row r="618" spans="1:6" x14ac:dyDescent="0.2">
      <c r="A618" s="1" t="s">
        <v>740</v>
      </c>
      <c r="B618" s="2">
        <v>51</v>
      </c>
      <c r="C618" s="2">
        <v>38</v>
      </c>
      <c r="F618" s="5"/>
    </row>
    <row r="619" spans="1:6" x14ac:dyDescent="0.2">
      <c r="A619" s="1" t="s">
        <v>1165</v>
      </c>
      <c r="B619" s="2">
        <v>38</v>
      </c>
      <c r="C619" s="2">
        <v>38</v>
      </c>
      <c r="F619" s="5"/>
    </row>
    <row r="620" spans="1:6" x14ac:dyDescent="0.2">
      <c r="A620" s="1" t="s">
        <v>416</v>
      </c>
      <c r="B620" s="2">
        <v>39</v>
      </c>
      <c r="C620" s="2">
        <v>38</v>
      </c>
      <c r="F620" s="5"/>
    </row>
    <row r="621" spans="1:6" x14ac:dyDescent="0.2">
      <c r="A621" s="1" t="s">
        <v>1166</v>
      </c>
      <c r="B621" s="2">
        <v>38</v>
      </c>
      <c r="C621" s="2">
        <v>38</v>
      </c>
      <c r="F621" s="5"/>
    </row>
    <row r="622" spans="1:6" x14ac:dyDescent="0.2">
      <c r="A622" s="1" t="s">
        <v>778</v>
      </c>
      <c r="B622" s="2">
        <v>38</v>
      </c>
      <c r="C622" s="2">
        <v>38</v>
      </c>
      <c r="F622" s="5"/>
    </row>
    <row r="623" spans="1:6" x14ac:dyDescent="0.2">
      <c r="A623" s="1" t="s">
        <v>762</v>
      </c>
      <c r="B623" s="2">
        <v>39</v>
      </c>
      <c r="C623" s="2">
        <v>38</v>
      </c>
      <c r="F623" s="5"/>
    </row>
    <row r="624" spans="1:6" x14ac:dyDescent="0.2">
      <c r="A624" s="1" t="s">
        <v>859</v>
      </c>
      <c r="B624" s="2">
        <v>40</v>
      </c>
      <c r="C624" s="2">
        <v>38</v>
      </c>
      <c r="F624" s="5"/>
    </row>
    <row r="625" spans="1:6" x14ac:dyDescent="0.2">
      <c r="A625" s="1" t="s">
        <v>1167</v>
      </c>
      <c r="B625" s="2">
        <v>38</v>
      </c>
      <c r="C625" s="2">
        <v>38</v>
      </c>
      <c r="F625" s="5"/>
    </row>
    <row r="626" spans="1:6" x14ac:dyDescent="0.2">
      <c r="A626" s="1" t="s">
        <v>820</v>
      </c>
      <c r="B626" s="2">
        <v>38</v>
      </c>
      <c r="C626" s="2">
        <v>38</v>
      </c>
      <c r="F626" s="5"/>
    </row>
    <row r="627" spans="1:6" x14ac:dyDescent="0.2">
      <c r="A627" s="1" t="s">
        <v>1168</v>
      </c>
      <c r="B627" s="2">
        <v>38</v>
      </c>
      <c r="C627" s="2">
        <v>38</v>
      </c>
      <c r="F627" s="5"/>
    </row>
    <row r="628" spans="1:6" x14ac:dyDescent="0.2">
      <c r="A628" s="1" t="s">
        <v>960</v>
      </c>
      <c r="B628" s="2">
        <v>38</v>
      </c>
      <c r="C628" s="2">
        <v>38</v>
      </c>
      <c r="F628" s="5"/>
    </row>
    <row r="629" spans="1:6" x14ac:dyDescent="0.2">
      <c r="A629" s="1" t="s">
        <v>1169</v>
      </c>
      <c r="B629" s="2">
        <v>38</v>
      </c>
      <c r="C629" s="2">
        <v>38</v>
      </c>
      <c r="F629" s="5"/>
    </row>
    <row r="630" spans="1:6" x14ac:dyDescent="0.2">
      <c r="A630" s="1" t="s">
        <v>1170</v>
      </c>
      <c r="B630" s="2">
        <v>49</v>
      </c>
      <c r="C630" s="2">
        <v>38</v>
      </c>
      <c r="F630" s="5"/>
    </row>
    <row r="631" spans="1:6" x14ac:dyDescent="0.2">
      <c r="A631" s="1" t="s">
        <v>1171</v>
      </c>
      <c r="B631" s="2">
        <v>38</v>
      </c>
      <c r="C631" s="2">
        <v>38</v>
      </c>
      <c r="F631" s="5"/>
    </row>
    <row r="632" spans="1:6" x14ac:dyDescent="0.2">
      <c r="A632" s="1" t="s">
        <v>1172</v>
      </c>
      <c r="B632" s="2">
        <v>42</v>
      </c>
      <c r="C632" s="2">
        <v>38</v>
      </c>
      <c r="F632" s="5"/>
    </row>
    <row r="633" spans="1:6" x14ac:dyDescent="0.2">
      <c r="A633" s="1" t="s">
        <v>1173</v>
      </c>
      <c r="B633" s="2">
        <v>38</v>
      </c>
      <c r="C633" s="2">
        <v>38</v>
      </c>
      <c r="F633" s="5"/>
    </row>
    <row r="634" spans="1:6" x14ac:dyDescent="0.2">
      <c r="A634" s="1" t="s">
        <v>671</v>
      </c>
      <c r="B634" s="2">
        <v>42</v>
      </c>
      <c r="C634" s="2">
        <v>38</v>
      </c>
      <c r="F634" s="5"/>
    </row>
    <row r="635" spans="1:6" x14ac:dyDescent="0.2">
      <c r="A635" s="1" t="s">
        <v>419</v>
      </c>
      <c r="B635" s="2">
        <v>39</v>
      </c>
      <c r="C635" s="2">
        <v>38</v>
      </c>
      <c r="F635" s="5"/>
    </row>
    <row r="636" spans="1:6" x14ac:dyDescent="0.2">
      <c r="A636" s="1" t="s">
        <v>963</v>
      </c>
      <c r="B636" s="2">
        <v>87</v>
      </c>
      <c r="C636" s="2">
        <v>38</v>
      </c>
      <c r="F636" s="5"/>
    </row>
    <row r="637" spans="1:6" x14ac:dyDescent="0.2">
      <c r="A637" s="1" t="s">
        <v>1174</v>
      </c>
      <c r="B637" s="2">
        <v>38</v>
      </c>
      <c r="C637" s="2">
        <v>38</v>
      </c>
      <c r="F637" s="5"/>
    </row>
    <row r="638" spans="1:6" x14ac:dyDescent="0.2">
      <c r="A638" s="1" t="s">
        <v>420</v>
      </c>
      <c r="B638" s="2">
        <v>41</v>
      </c>
      <c r="C638" s="2">
        <v>38</v>
      </c>
      <c r="F638" s="5"/>
    </row>
    <row r="639" spans="1:6" x14ac:dyDescent="0.2">
      <c r="A639" s="1" t="s">
        <v>1175</v>
      </c>
      <c r="B639" s="2">
        <v>38</v>
      </c>
      <c r="C639" s="2">
        <v>38</v>
      </c>
      <c r="F639" s="5"/>
    </row>
    <row r="640" spans="1:6" x14ac:dyDescent="0.2">
      <c r="A640" s="1" t="s">
        <v>1176</v>
      </c>
      <c r="B640" s="2">
        <v>38</v>
      </c>
      <c r="C640" s="2">
        <v>38</v>
      </c>
      <c r="F640" s="5"/>
    </row>
    <row r="641" spans="1:6" x14ac:dyDescent="0.2">
      <c r="A641" s="1" t="s">
        <v>323</v>
      </c>
      <c r="B641" s="2">
        <v>52</v>
      </c>
      <c r="C641" s="2">
        <v>37</v>
      </c>
      <c r="F641" s="5"/>
    </row>
    <row r="642" spans="1:6" x14ac:dyDescent="0.2">
      <c r="A642" s="1" t="s">
        <v>920</v>
      </c>
      <c r="B642" s="2">
        <v>38</v>
      </c>
      <c r="C642" s="2">
        <v>37</v>
      </c>
      <c r="F642" s="5"/>
    </row>
    <row r="643" spans="1:6" x14ac:dyDescent="0.2">
      <c r="A643" s="1" t="s">
        <v>1177</v>
      </c>
      <c r="B643" s="2">
        <v>37</v>
      </c>
      <c r="C643" s="2">
        <v>37</v>
      </c>
      <c r="F643" s="5"/>
    </row>
    <row r="644" spans="1:6" x14ac:dyDescent="0.2">
      <c r="A644" s="1" t="s">
        <v>1178</v>
      </c>
      <c r="B644" s="2">
        <v>67</v>
      </c>
      <c r="C644" s="2">
        <v>37</v>
      </c>
      <c r="F644" s="5"/>
    </row>
    <row r="645" spans="1:6" x14ac:dyDescent="0.2">
      <c r="A645" s="1" t="s">
        <v>791</v>
      </c>
      <c r="B645" s="2">
        <v>45</v>
      </c>
      <c r="C645" s="2">
        <v>37</v>
      </c>
      <c r="F645" s="5"/>
    </row>
    <row r="646" spans="1:6" x14ac:dyDescent="0.2">
      <c r="A646" s="1" t="s">
        <v>1179</v>
      </c>
      <c r="B646" s="2">
        <v>42</v>
      </c>
      <c r="C646" s="2">
        <v>37</v>
      </c>
      <c r="F646" s="5"/>
    </row>
    <row r="647" spans="1:6" x14ac:dyDescent="0.2">
      <c r="A647" s="1" t="s">
        <v>1180</v>
      </c>
      <c r="B647" s="2">
        <v>37</v>
      </c>
      <c r="C647" s="2">
        <v>37</v>
      </c>
      <c r="F647" s="5"/>
    </row>
    <row r="648" spans="1:6" x14ac:dyDescent="0.2">
      <c r="A648" s="1" t="s">
        <v>757</v>
      </c>
      <c r="B648" s="2">
        <v>649</v>
      </c>
      <c r="C648" s="2">
        <v>37</v>
      </c>
      <c r="F648" s="5"/>
    </row>
    <row r="649" spans="1:6" x14ac:dyDescent="0.2">
      <c r="A649" s="1" t="s">
        <v>1181</v>
      </c>
      <c r="B649" s="2">
        <v>37</v>
      </c>
      <c r="C649" s="2">
        <v>37</v>
      </c>
      <c r="F649" s="5"/>
    </row>
    <row r="650" spans="1:6" x14ac:dyDescent="0.2">
      <c r="A650" s="1" t="s">
        <v>1182</v>
      </c>
      <c r="B650" s="2">
        <v>37</v>
      </c>
      <c r="C650" s="2">
        <v>37</v>
      </c>
      <c r="F650" s="5"/>
    </row>
    <row r="651" spans="1:6" x14ac:dyDescent="0.2">
      <c r="A651" s="1" t="s">
        <v>1183</v>
      </c>
      <c r="B651" s="2">
        <v>37</v>
      </c>
      <c r="C651" s="2">
        <v>37</v>
      </c>
      <c r="F651" s="5"/>
    </row>
    <row r="652" spans="1:6" x14ac:dyDescent="0.2">
      <c r="A652" s="1" t="s">
        <v>1184</v>
      </c>
      <c r="B652" s="2">
        <v>37</v>
      </c>
      <c r="C652" s="2">
        <v>37</v>
      </c>
      <c r="F652" s="5"/>
    </row>
    <row r="653" spans="1:6" x14ac:dyDescent="0.2">
      <c r="A653" s="1" t="s">
        <v>676</v>
      </c>
      <c r="B653" s="2">
        <v>37</v>
      </c>
      <c r="C653" s="2">
        <v>37</v>
      </c>
      <c r="F653" s="5"/>
    </row>
    <row r="654" spans="1:6" x14ac:dyDescent="0.2">
      <c r="A654" s="1" t="s">
        <v>1185</v>
      </c>
      <c r="B654" s="2">
        <v>37</v>
      </c>
      <c r="C654" s="2">
        <v>37</v>
      </c>
      <c r="F654" s="5"/>
    </row>
    <row r="655" spans="1:6" x14ac:dyDescent="0.2">
      <c r="A655" s="1" t="s">
        <v>1186</v>
      </c>
      <c r="B655" s="2">
        <v>37</v>
      </c>
      <c r="C655" s="2">
        <v>37</v>
      </c>
      <c r="F655" s="5"/>
    </row>
    <row r="656" spans="1:6" x14ac:dyDescent="0.2">
      <c r="A656" s="1" t="s">
        <v>1187</v>
      </c>
      <c r="B656" s="2">
        <v>38</v>
      </c>
      <c r="C656" s="2">
        <v>37</v>
      </c>
      <c r="F656" s="5"/>
    </row>
    <row r="657" spans="1:6" x14ac:dyDescent="0.2">
      <c r="A657" s="1" t="s">
        <v>1188</v>
      </c>
      <c r="B657" s="2">
        <v>38</v>
      </c>
      <c r="C657" s="2">
        <v>37</v>
      </c>
      <c r="F657" s="5"/>
    </row>
    <row r="658" spans="1:6" x14ac:dyDescent="0.2">
      <c r="A658" s="1" t="s">
        <v>1189</v>
      </c>
      <c r="B658" s="2">
        <v>38</v>
      </c>
      <c r="C658" s="2">
        <v>37</v>
      </c>
      <c r="F658" s="5"/>
    </row>
    <row r="659" spans="1:6" x14ac:dyDescent="0.2">
      <c r="A659" s="1" t="s">
        <v>1190</v>
      </c>
      <c r="B659" s="2">
        <v>40</v>
      </c>
      <c r="C659" s="2">
        <v>37</v>
      </c>
      <c r="F659" s="5"/>
    </row>
    <row r="660" spans="1:6" x14ac:dyDescent="0.2">
      <c r="A660" s="1" t="s">
        <v>688</v>
      </c>
      <c r="B660" s="2">
        <v>38</v>
      </c>
      <c r="C660" s="2">
        <v>37</v>
      </c>
      <c r="F660" s="5"/>
    </row>
    <row r="661" spans="1:6" x14ac:dyDescent="0.2">
      <c r="A661" s="1" t="s">
        <v>1191</v>
      </c>
      <c r="B661" s="2">
        <v>57</v>
      </c>
      <c r="C661" s="2">
        <v>37</v>
      </c>
      <c r="F661" s="5"/>
    </row>
    <row r="662" spans="1:6" x14ac:dyDescent="0.2">
      <c r="A662" s="1" t="s">
        <v>1192</v>
      </c>
      <c r="B662" s="2">
        <v>37</v>
      </c>
      <c r="C662" s="2">
        <v>37</v>
      </c>
      <c r="F662" s="5"/>
    </row>
    <row r="663" spans="1:6" x14ac:dyDescent="0.2">
      <c r="A663" s="1" t="s">
        <v>1193</v>
      </c>
      <c r="B663" s="2">
        <v>46</v>
      </c>
      <c r="C663" s="2">
        <v>37</v>
      </c>
      <c r="F663" s="5"/>
    </row>
    <row r="664" spans="1:6" x14ac:dyDescent="0.2">
      <c r="A664" s="1" t="s">
        <v>685</v>
      </c>
      <c r="B664" s="2">
        <v>37</v>
      </c>
      <c r="C664" s="2">
        <v>37</v>
      </c>
      <c r="F664" s="5"/>
    </row>
    <row r="665" spans="1:6" x14ac:dyDescent="0.2">
      <c r="A665" s="1" t="s">
        <v>1194</v>
      </c>
      <c r="B665" s="2">
        <v>37</v>
      </c>
      <c r="C665" s="2">
        <v>37</v>
      </c>
      <c r="F665" s="5"/>
    </row>
    <row r="666" spans="1:6" x14ac:dyDescent="0.2">
      <c r="A666" s="1" t="s">
        <v>700</v>
      </c>
      <c r="B666" s="2">
        <v>38</v>
      </c>
      <c r="C666" s="2">
        <v>37</v>
      </c>
      <c r="F666" s="5"/>
    </row>
    <row r="667" spans="1:6" x14ac:dyDescent="0.2">
      <c r="A667" s="1" t="s">
        <v>1195</v>
      </c>
      <c r="B667" s="2">
        <v>49</v>
      </c>
      <c r="C667" s="2">
        <v>37</v>
      </c>
      <c r="F667" s="5"/>
    </row>
    <row r="668" spans="1:6" x14ac:dyDescent="0.2">
      <c r="A668" s="1" t="s">
        <v>1196</v>
      </c>
      <c r="B668" s="2">
        <v>38</v>
      </c>
      <c r="C668" s="2">
        <v>37</v>
      </c>
      <c r="F668" s="5"/>
    </row>
    <row r="669" spans="1:6" x14ac:dyDescent="0.2">
      <c r="A669" s="1" t="s">
        <v>912</v>
      </c>
      <c r="B669" s="2">
        <v>42</v>
      </c>
      <c r="C669" s="2">
        <v>37</v>
      </c>
      <c r="F669" s="5"/>
    </row>
    <row r="670" spans="1:6" x14ac:dyDescent="0.2">
      <c r="A670" s="1" t="s">
        <v>1197</v>
      </c>
      <c r="B670" s="2">
        <v>60</v>
      </c>
      <c r="C670" s="2">
        <v>36</v>
      </c>
      <c r="F670" s="5"/>
    </row>
    <row r="671" spans="1:6" x14ac:dyDescent="0.2">
      <c r="A671" s="1" t="s">
        <v>1198</v>
      </c>
      <c r="B671" s="2">
        <v>37</v>
      </c>
      <c r="C671" s="2">
        <v>36</v>
      </c>
      <c r="F671" s="5"/>
    </row>
    <row r="672" spans="1:6" x14ac:dyDescent="0.2">
      <c r="A672" s="1" t="s">
        <v>1199</v>
      </c>
      <c r="B672" s="2">
        <v>60</v>
      </c>
      <c r="C672" s="2">
        <v>36</v>
      </c>
      <c r="F672" s="5"/>
    </row>
    <row r="673" spans="1:6" x14ac:dyDescent="0.2">
      <c r="A673" s="1" t="s">
        <v>1200</v>
      </c>
      <c r="B673" s="2">
        <v>38</v>
      </c>
      <c r="C673" s="2">
        <v>36</v>
      </c>
      <c r="F673" s="5"/>
    </row>
    <row r="674" spans="1:6" x14ac:dyDescent="0.2">
      <c r="A674" s="1" t="s">
        <v>1201</v>
      </c>
      <c r="B674" s="2">
        <v>36</v>
      </c>
      <c r="C674" s="2">
        <v>36</v>
      </c>
      <c r="F674" s="5"/>
    </row>
    <row r="675" spans="1:6" x14ac:dyDescent="0.2">
      <c r="A675" s="1" t="s">
        <v>828</v>
      </c>
      <c r="B675" s="2">
        <v>36</v>
      </c>
      <c r="C675" s="2">
        <v>36</v>
      </c>
      <c r="F675" s="5"/>
    </row>
    <row r="676" spans="1:6" x14ac:dyDescent="0.2">
      <c r="A676" s="1" t="s">
        <v>949</v>
      </c>
      <c r="B676" s="2">
        <v>38</v>
      </c>
      <c r="C676" s="2">
        <v>36</v>
      </c>
      <c r="F676" s="5"/>
    </row>
    <row r="677" spans="1:6" x14ac:dyDescent="0.2">
      <c r="A677" s="1" t="s">
        <v>1202</v>
      </c>
      <c r="B677" s="2">
        <v>36</v>
      </c>
      <c r="C677" s="2">
        <v>36</v>
      </c>
      <c r="F677" s="5"/>
    </row>
    <row r="678" spans="1:6" x14ac:dyDescent="0.2">
      <c r="A678" s="1" t="s">
        <v>1203</v>
      </c>
      <c r="B678" s="2">
        <v>36</v>
      </c>
      <c r="C678" s="2">
        <v>36</v>
      </c>
      <c r="F678" s="5"/>
    </row>
    <row r="679" spans="1:6" x14ac:dyDescent="0.2">
      <c r="A679" s="1" t="s">
        <v>1204</v>
      </c>
      <c r="B679" s="2">
        <v>39</v>
      </c>
      <c r="C679" s="2">
        <v>36</v>
      </c>
      <c r="F679" s="5"/>
    </row>
    <row r="680" spans="1:6" x14ac:dyDescent="0.2">
      <c r="A680" s="1" t="s">
        <v>1205</v>
      </c>
      <c r="B680" s="2">
        <v>36</v>
      </c>
      <c r="C680" s="2">
        <v>36</v>
      </c>
      <c r="F680" s="5"/>
    </row>
    <row r="681" spans="1:6" x14ac:dyDescent="0.2">
      <c r="A681" s="1" t="s">
        <v>1206</v>
      </c>
      <c r="B681" s="2">
        <v>36</v>
      </c>
      <c r="C681" s="2">
        <v>36</v>
      </c>
      <c r="F681" s="5"/>
    </row>
    <row r="682" spans="1:6" x14ac:dyDescent="0.2">
      <c r="A682" s="1" t="s">
        <v>1207</v>
      </c>
      <c r="B682" s="2">
        <v>37</v>
      </c>
      <c r="C682" s="2">
        <v>36</v>
      </c>
      <c r="F682" s="5"/>
    </row>
    <row r="683" spans="1:6" x14ac:dyDescent="0.2">
      <c r="A683" s="1" t="s">
        <v>738</v>
      </c>
      <c r="B683" s="2">
        <v>37</v>
      </c>
      <c r="C683" s="2">
        <v>36</v>
      </c>
      <c r="F683" s="5"/>
    </row>
    <row r="684" spans="1:6" x14ac:dyDescent="0.2">
      <c r="A684" s="1" t="s">
        <v>444</v>
      </c>
      <c r="B684" s="2">
        <v>36</v>
      </c>
      <c r="C684" s="2">
        <v>36</v>
      </c>
      <c r="F684" s="5"/>
    </row>
    <row r="685" spans="1:6" x14ac:dyDescent="0.2">
      <c r="A685" s="1" t="s">
        <v>1208</v>
      </c>
      <c r="B685" s="2">
        <v>36</v>
      </c>
      <c r="C685" s="2">
        <v>36</v>
      </c>
      <c r="F685" s="5"/>
    </row>
    <row r="686" spans="1:6" x14ac:dyDescent="0.2">
      <c r="A686" s="1" t="s">
        <v>1209</v>
      </c>
      <c r="B686" s="2">
        <v>36</v>
      </c>
      <c r="C686" s="2">
        <v>36</v>
      </c>
      <c r="F686" s="5"/>
    </row>
    <row r="687" spans="1:6" x14ac:dyDescent="0.2">
      <c r="A687" s="1" t="s">
        <v>640</v>
      </c>
      <c r="B687" s="2">
        <v>35</v>
      </c>
      <c r="C687" s="2">
        <v>35</v>
      </c>
      <c r="F687" s="5"/>
    </row>
    <row r="688" spans="1:6" x14ac:dyDescent="0.2">
      <c r="A688" s="1" t="s">
        <v>959</v>
      </c>
      <c r="B688" s="2">
        <v>36</v>
      </c>
      <c r="C688" s="2">
        <v>35</v>
      </c>
      <c r="F688" s="5"/>
    </row>
    <row r="689" spans="1:6" x14ac:dyDescent="0.2">
      <c r="A689" s="1" t="s">
        <v>546</v>
      </c>
      <c r="B689" s="2">
        <v>38</v>
      </c>
      <c r="C689" s="2">
        <v>35</v>
      </c>
      <c r="F689" s="5"/>
    </row>
    <row r="690" spans="1:6" x14ac:dyDescent="0.2">
      <c r="A690" s="1" t="s">
        <v>612</v>
      </c>
      <c r="B690" s="2">
        <v>36</v>
      </c>
      <c r="C690" s="2">
        <v>35</v>
      </c>
      <c r="F690" s="5"/>
    </row>
    <row r="691" spans="1:6" x14ac:dyDescent="0.2">
      <c r="A691" s="1" t="s">
        <v>608</v>
      </c>
      <c r="B691" s="2">
        <v>35</v>
      </c>
      <c r="C691" s="2">
        <v>35</v>
      </c>
      <c r="F691" s="5"/>
    </row>
    <row r="692" spans="1:6" x14ac:dyDescent="0.2">
      <c r="A692" s="1" t="s">
        <v>1210</v>
      </c>
      <c r="B692" s="2">
        <v>35</v>
      </c>
      <c r="C692" s="2">
        <v>35</v>
      </c>
      <c r="F692" s="5"/>
    </row>
    <row r="693" spans="1:6" x14ac:dyDescent="0.2">
      <c r="A693" s="1" t="s">
        <v>569</v>
      </c>
      <c r="B693" s="2">
        <v>37</v>
      </c>
      <c r="C693" s="2">
        <v>35</v>
      </c>
      <c r="F693" s="5"/>
    </row>
    <row r="694" spans="1:6" x14ac:dyDescent="0.2">
      <c r="A694" s="1" t="s">
        <v>472</v>
      </c>
      <c r="B694" s="2">
        <v>35</v>
      </c>
      <c r="C694" s="2">
        <v>35</v>
      </c>
      <c r="F694" s="5"/>
    </row>
    <row r="695" spans="1:6" x14ac:dyDescent="0.2">
      <c r="A695" s="1" t="s">
        <v>730</v>
      </c>
      <c r="B695" s="2">
        <v>35</v>
      </c>
      <c r="C695" s="2">
        <v>35</v>
      </c>
      <c r="F695" s="5"/>
    </row>
    <row r="696" spans="1:6" x14ac:dyDescent="0.2">
      <c r="A696" s="1" t="s">
        <v>1211</v>
      </c>
      <c r="B696" s="2">
        <v>35</v>
      </c>
      <c r="C696" s="2">
        <v>35</v>
      </c>
      <c r="F696" s="5"/>
    </row>
    <row r="697" spans="1:6" x14ac:dyDescent="0.2">
      <c r="A697" s="1" t="s">
        <v>389</v>
      </c>
      <c r="B697" s="2">
        <v>35</v>
      </c>
      <c r="C697" s="2">
        <v>35</v>
      </c>
      <c r="F697" s="5"/>
    </row>
    <row r="698" spans="1:6" x14ac:dyDescent="0.2">
      <c r="A698" s="1" t="s">
        <v>832</v>
      </c>
      <c r="B698" s="2">
        <v>40</v>
      </c>
      <c r="C698" s="2">
        <v>35</v>
      </c>
      <c r="F698" s="5"/>
    </row>
    <row r="699" spans="1:6" x14ac:dyDescent="0.2">
      <c r="A699" s="1" t="s">
        <v>658</v>
      </c>
      <c r="B699" s="2">
        <v>35</v>
      </c>
      <c r="C699" s="2">
        <v>35</v>
      </c>
      <c r="F699" s="5"/>
    </row>
    <row r="700" spans="1:6" x14ac:dyDescent="0.2">
      <c r="A700" s="1" t="s">
        <v>790</v>
      </c>
      <c r="B700" s="2">
        <v>77</v>
      </c>
      <c r="C700" s="2">
        <v>35</v>
      </c>
      <c r="F700" s="5"/>
    </row>
    <row r="701" spans="1:6" x14ac:dyDescent="0.2">
      <c r="A701" s="1" t="s">
        <v>345</v>
      </c>
      <c r="B701" s="2">
        <v>35</v>
      </c>
      <c r="C701" s="2">
        <v>35</v>
      </c>
      <c r="F701" s="5"/>
    </row>
    <row r="702" spans="1:6" x14ac:dyDescent="0.2">
      <c r="A702" s="1" t="s">
        <v>1212</v>
      </c>
      <c r="B702" s="2">
        <v>35</v>
      </c>
      <c r="C702" s="2">
        <v>35</v>
      </c>
      <c r="F702" s="5"/>
    </row>
    <row r="703" spans="1:6" x14ac:dyDescent="0.2">
      <c r="A703" s="1" t="s">
        <v>632</v>
      </c>
      <c r="B703" s="2">
        <v>48</v>
      </c>
      <c r="C703" s="2">
        <v>35</v>
      </c>
      <c r="F703" s="5"/>
    </row>
    <row r="704" spans="1:6" x14ac:dyDescent="0.2">
      <c r="A704" s="1" t="s">
        <v>556</v>
      </c>
      <c r="B704" s="2">
        <v>54</v>
      </c>
      <c r="C704" s="2">
        <v>35</v>
      </c>
      <c r="F704" s="5"/>
    </row>
    <row r="705" spans="1:6" x14ac:dyDescent="0.2">
      <c r="A705" s="1" t="s">
        <v>1213</v>
      </c>
      <c r="B705" s="2">
        <v>36</v>
      </c>
      <c r="C705" s="2">
        <v>35</v>
      </c>
      <c r="F705" s="5"/>
    </row>
    <row r="706" spans="1:6" x14ac:dyDescent="0.2">
      <c r="A706" s="1" t="s">
        <v>1214</v>
      </c>
      <c r="B706" s="2">
        <v>36</v>
      </c>
      <c r="C706" s="2">
        <v>35</v>
      </c>
      <c r="F706" s="5"/>
    </row>
    <row r="707" spans="1:6" x14ac:dyDescent="0.2">
      <c r="A707" s="1" t="s">
        <v>1215</v>
      </c>
      <c r="B707" s="2">
        <v>35</v>
      </c>
      <c r="C707" s="2">
        <v>35</v>
      </c>
      <c r="F707" s="5"/>
    </row>
    <row r="708" spans="1:6" x14ac:dyDescent="0.2">
      <c r="A708" s="1" t="s">
        <v>824</v>
      </c>
      <c r="B708" s="2">
        <v>35</v>
      </c>
      <c r="C708" s="2">
        <v>35</v>
      </c>
      <c r="F708" s="5"/>
    </row>
    <row r="709" spans="1:6" x14ac:dyDescent="0.2">
      <c r="A709" s="1" t="s">
        <v>1216</v>
      </c>
      <c r="B709" s="2">
        <v>311</v>
      </c>
      <c r="C709" s="2">
        <v>35</v>
      </c>
      <c r="F709" s="5"/>
    </row>
    <row r="710" spans="1:6" x14ac:dyDescent="0.2">
      <c r="A710" s="1" t="s">
        <v>1217</v>
      </c>
      <c r="B710" s="2">
        <v>35</v>
      </c>
      <c r="C710" s="2">
        <v>35</v>
      </c>
      <c r="F710" s="5"/>
    </row>
    <row r="711" spans="1:6" x14ac:dyDescent="0.2">
      <c r="A711" s="1" t="s">
        <v>1218</v>
      </c>
      <c r="B711" s="2">
        <v>34</v>
      </c>
      <c r="C711" s="2">
        <v>34</v>
      </c>
      <c r="F711" s="5"/>
    </row>
    <row r="712" spans="1:6" x14ac:dyDescent="0.2">
      <c r="A712" s="1" t="s">
        <v>1219</v>
      </c>
      <c r="B712" s="2">
        <v>34</v>
      </c>
      <c r="C712" s="2">
        <v>34</v>
      </c>
      <c r="F712" s="5"/>
    </row>
    <row r="713" spans="1:6" x14ac:dyDescent="0.2">
      <c r="A713" s="1" t="s">
        <v>388</v>
      </c>
      <c r="B713" s="2">
        <v>34</v>
      </c>
      <c r="C713" s="2">
        <v>34</v>
      </c>
      <c r="F713" s="5"/>
    </row>
    <row r="714" spans="1:6" x14ac:dyDescent="0.2">
      <c r="A714" s="1" t="s">
        <v>1220</v>
      </c>
      <c r="B714" s="2">
        <v>89</v>
      </c>
      <c r="C714" s="2">
        <v>34</v>
      </c>
      <c r="F714" s="5"/>
    </row>
    <row r="715" spans="1:6" x14ac:dyDescent="0.2">
      <c r="A715" s="1" t="s">
        <v>765</v>
      </c>
      <c r="B715" s="2">
        <v>34</v>
      </c>
      <c r="C715" s="2">
        <v>34</v>
      </c>
      <c r="F715" s="5"/>
    </row>
    <row r="716" spans="1:6" x14ac:dyDescent="0.2">
      <c r="A716" s="1" t="s">
        <v>847</v>
      </c>
      <c r="B716" s="2">
        <v>42</v>
      </c>
      <c r="C716" s="2">
        <v>34</v>
      </c>
      <c r="F716" s="5"/>
    </row>
    <row r="717" spans="1:6" x14ac:dyDescent="0.2">
      <c r="A717" s="1" t="s">
        <v>1221</v>
      </c>
      <c r="B717" s="2">
        <v>34</v>
      </c>
      <c r="C717" s="2">
        <v>34</v>
      </c>
      <c r="F717" s="5"/>
    </row>
    <row r="718" spans="1:6" x14ac:dyDescent="0.2">
      <c r="A718" s="1" t="s">
        <v>1222</v>
      </c>
      <c r="B718" s="2">
        <v>34</v>
      </c>
      <c r="C718" s="2">
        <v>34</v>
      </c>
      <c r="F718" s="5"/>
    </row>
    <row r="719" spans="1:6" x14ac:dyDescent="0.2">
      <c r="A719" s="1" t="s">
        <v>1223</v>
      </c>
      <c r="B719" s="2">
        <v>35</v>
      </c>
      <c r="C719" s="2">
        <v>34</v>
      </c>
      <c r="F719" s="5"/>
    </row>
    <row r="720" spans="1:6" x14ac:dyDescent="0.2">
      <c r="A720" s="1" t="s">
        <v>1224</v>
      </c>
      <c r="B720" s="2">
        <v>34</v>
      </c>
      <c r="C720" s="2">
        <v>34</v>
      </c>
      <c r="F720" s="5"/>
    </row>
    <row r="721" spans="1:6" x14ac:dyDescent="0.2">
      <c r="A721" s="1" t="s">
        <v>1225</v>
      </c>
      <c r="B721" s="2">
        <v>34</v>
      </c>
      <c r="C721" s="2">
        <v>34</v>
      </c>
      <c r="F721" s="5"/>
    </row>
    <row r="722" spans="1:6" x14ac:dyDescent="0.2">
      <c r="A722" s="1" t="s">
        <v>1226</v>
      </c>
      <c r="B722" s="2">
        <v>35</v>
      </c>
      <c r="C722" s="2">
        <v>34</v>
      </c>
      <c r="F722" s="5"/>
    </row>
    <row r="723" spans="1:6" x14ac:dyDescent="0.2">
      <c r="A723" s="1" t="s">
        <v>1227</v>
      </c>
      <c r="B723" s="2">
        <v>38</v>
      </c>
      <c r="C723" s="2">
        <v>34</v>
      </c>
      <c r="F723" s="5"/>
    </row>
    <row r="724" spans="1:6" x14ac:dyDescent="0.2">
      <c r="A724" s="1" t="s">
        <v>704</v>
      </c>
      <c r="B724" s="2">
        <v>34</v>
      </c>
      <c r="C724" s="2">
        <v>34</v>
      </c>
      <c r="F724" s="5"/>
    </row>
    <row r="725" spans="1:6" x14ac:dyDescent="0.2">
      <c r="A725" s="1" t="s">
        <v>600</v>
      </c>
      <c r="B725" s="2">
        <v>35</v>
      </c>
      <c r="C725" s="2">
        <v>34</v>
      </c>
      <c r="F725" s="5"/>
    </row>
    <row r="726" spans="1:6" x14ac:dyDescent="0.2">
      <c r="A726" s="1" t="s">
        <v>1228</v>
      </c>
      <c r="B726" s="2">
        <v>44</v>
      </c>
      <c r="C726" s="2">
        <v>34</v>
      </c>
      <c r="F726" s="5"/>
    </row>
    <row r="727" spans="1:6" x14ac:dyDescent="0.2">
      <c r="A727" s="1" t="s">
        <v>1011</v>
      </c>
      <c r="B727" s="2">
        <v>34</v>
      </c>
      <c r="C727" s="2">
        <v>34</v>
      </c>
      <c r="F727" s="5"/>
    </row>
    <row r="728" spans="1:6" x14ac:dyDescent="0.2">
      <c r="A728" s="1" t="s">
        <v>649</v>
      </c>
      <c r="B728" s="2">
        <v>34</v>
      </c>
      <c r="C728" s="2">
        <v>34</v>
      </c>
      <c r="F728" s="5"/>
    </row>
    <row r="729" spans="1:6" x14ac:dyDescent="0.2">
      <c r="A729" s="1" t="s">
        <v>628</v>
      </c>
      <c r="B729" s="2">
        <v>91</v>
      </c>
      <c r="C729" s="2">
        <v>34</v>
      </c>
      <c r="F729" s="5"/>
    </row>
    <row r="730" spans="1:6" x14ac:dyDescent="0.2">
      <c r="A730" s="1" t="s">
        <v>1229</v>
      </c>
      <c r="B730" s="2">
        <v>35</v>
      </c>
      <c r="C730" s="2">
        <v>34</v>
      </c>
      <c r="F730" s="5"/>
    </row>
    <row r="731" spans="1:6" x14ac:dyDescent="0.2">
      <c r="A731" s="1" t="s">
        <v>1230</v>
      </c>
      <c r="B731" s="2">
        <v>34</v>
      </c>
      <c r="C731" s="2">
        <v>34</v>
      </c>
      <c r="F731" s="5"/>
    </row>
    <row r="732" spans="1:6" x14ac:dyDescent="0.2">
      <c r="A732" s="1" t="s">
        <v>1231</v>
      </c>
      <c r="B732" s="2">
        <v>34</v>
      </c>
      <c r="C732" s="2">
        <v>33</v>
      </c>
      <c r="F732" s="5"/>
    </row>
    <row r="733" spans="1:6" x14ac:dyDescent="0.2">
      <c r="A733" s="1" t="s">
        <v>1232</v>
      </c>
      <c r="B733" s="2">
        <v>36</v>
      </c>
      <c r="C733" s="2">
        <v>33</v>
      </c>
      <c r="F733" s="5"/>
    </row>
    <row r="734" spans="1:6" x14ac:dyDescent="0.2">
      <c r="A734" s="1" t="s">
        <v>889</v>
      </c>
      <c r="B734" s="2">
        <v>57</v>
      </c>
      <c r="C734" s="2">
        <v>33</v>
      </c>
      <c r="F734" s="5"/>
    </row>
    <row r="735" spans="1:6" x14ac:dyDescent="0.2">
      <c r="A735" s="1" t="s">
        <v>1233</v>
      </c>
      <c r="B735" s="2">
        <v>34</v>
      </c>
      <c r="C735" s="2">
        <v>33</v>
      </c>
      <c r="F735" s="5"/>
    </row>
    <row r="736" spans="1:6" x14ac:dyDescent="0.2">
      <c r="A736" s="1" t="s">
        <v>1234</v>
      </c>
      <c r="B736" s="2">
        <v>50</v>
      </c>
      <c r="C736" s="2">
        <v>33</v>
      </c>
      <c r="F736" s="5"/>
    </row>
    <row r="737" spans="1:6" x14ac:dyDescent="0.2">
      <c r="A737" s="1" t="s">
        <v>1235</v>
      </c>
      <c r="B737" s="2">
        <v>45</v>
      </c>
      <c r="C737" s="2">
        <v>33</v>
      </c>
      <c r="F737" s="5"/>
    </row>
    <row r="738" spans="1:6" x14ac:dyDescent="0.2">
      <c r="A738" s="1" t="s">
        <v>1236</v>
      </c>
      <c r="B738" s="2">
        <v>54</v>
      </c>
      <c r="C738" s="2">
        <v>33</v>
      </c>
      <c r="F738" s="5"/>
    </row>
    <row r="739" spans="1:6" x14ac:dyDescent="0.2">
      <c r="A739" s="1" t="s">
        <v>605</v>
      </c>
      <c r="B739" s="2">
        <v>34</v>
      </c>
      <c r="C739" s="2">
        <v>33</v>
      </c>
      <c r="F739" s="5"/>
    </row>
    <row r="740" spans="1:6" x14ac:dyDescent="0.2">
      <c r="A740" s="1" t="s">
        <v>1237</v>
      </c>
      <c r="B740" s="2">
        <v>33</v>
      </c>
      <c r="C740" s="2">
        <v>33</v>
      </c>
      <c r="F740" s="5"/>
    </row>
    <row r="741" spans="1:6" x14ac:dyDescent="0.2">
      <c r="A741" s="1" t="s">
        <v>430</v>
      </c>
      <c r="B741" s="2">
        <v>300</v>
      </c>
      <c r="C741" s="2">
        <v>33</v>
      </c>
      <c r="F741" s="5"/>
    </row>
    <row r="742" spans="1:6" x14ac:dyDescent="0.2">
      <c r="A742" s="1" t="s">
        <v>1238</v>
      </c>
      <c r="B742" s="2">
        <v>34</v>
      </c>
      <c r="C742" s="2">
        <v>33</v>
      </c>
      <c r="F742" s="5"/>
    </row>
    <row r="743" spans="1:6" x14ac:dyDescent="0.2">
      <c r="A743" s="1" t="s">
        <v>1239</v>
      </c>
      <c r="B743" s="2">
        <v>34</v>
      </c>
      <c r="C743" s="2">
        <v>33</v>
      </c>
      <c r="F743" s="5"/>
    </row>
    <row r="744" spans="1:6" x14ac:dyDescent="0.2">
      <c r="A744" s="1" t="s">
        <v>1240</v>
      </c>
      <c r="B744" s="2">
        <v>35</v>
      </c>
      <c r="C744" s="2">
        <v>33</v>
      </c>
      <c r="F744" s="5"/>
    </row>
    <row r="745" spans="1:6" x14ac:dyDescent="0.2">
      <c r="A745" s="1" t="s">
        <v>1241</v>
      </c>
      <c r="B745" s="2">
        <v>34</v>
      </c>
      <c r="C745" s="2">
        <v>33</v>
      </c>
      <c r="F745" s="5"/>
    </row>
    <row r="746" spans="1:6" x14ac:dyDescent="0.2">
      <c r="A746" s="1" t="s">
        <v>1242</v>
      </c>
      <c r="B746" s="2">
        <v>64</v>
      </c>
      <c r="C746" s="2">
        <v>33</v>
      </c>
      <c r="F746" s="5"/>
    </row>
    <row r="747" spans="1:6" x14ac:dyDescent="0.2">
      <c r="A747" s="1" t="s">
        <v>557</v>
      </c>
      <c r="B747" s="2">
        <v>45</v>
      </c>
      <c r="C747" s="2">
        <v>33</v>
      </c>
      <c r="F747" s="5"/>
    </row>
    <row r="748" spans="1:6" x14ac:dyDescent="0.2">
      <c r="A748" s="1" t="s">
        <v>1243</v>
      </c>
      <c r="B748" s="2">
        <v>33</v>
      </c>
      <c r="C748" s="2">
        <v>33</v>
      </c>
      <c r="F748" s="5"/>
    </row>
    <row r="749" spans="1:6" x14ac:dyDescent="0.2">
      <c r="A749" s="1" t="s">
        <v>1244</v>
      </c>
      <c r="B749" s="2">
        <v>33</v>
      </c>
      <c r="C749" s="2">
        <v>33</v>
      </c>
      <c r="F749" s="5"/>
    </row>
    <row r="750" spans="1:6" x14ac:dyDescent="0.2">
      <c r="A750" s="1" t="s">
        <v>1245</v>
      </c>
      <c r="B750" s="2">
        <v>41</v>
      </c>
      <c r="C750" s="2">
        <v>33</v>
      </c>
      <c r="F750" s="5"/>
    </row>
    <row r="751" spans="1:6" x14ac:dyDescent="0.2">
      <c r="A751" s="1" t="s">
        <v>1246</v>
      </c>
      <c r="B751" s="2">
        <v>44</v>
      </c>
      <c r="C751" s="2">
        <v>33</v>
      </c>
      <c r="F751" s="5"/>
    </row>
    <row r="752" spans="1:6" x14ac:dyDescent="0.2">
      <c r="A752" s="1" t="s">
        <v>1247</v>
      </c>
      <c r="B752" s="2">
        <v>33</v>
      </c>
      <c r="C752" s="2">
        <v>33</v>
      </c>
      <c r="F752" s="5"/>
    </row>
    <row r="753" spans="1:6" x14ac:dyDescent="0.2">
      <c r="A753" s="1" t="s">
        <v>387</v>
      </c>
      <c r="B753" s="2">
        <v>40</v>
      </c>
      <c r="C753" s="2">
        <v>33</v>
      </c>
      <c r="F753" s="5"/>
    </row>
    <row r="754" spans="1:6" x14ac:dyDescent="0.2">
      <c r="A754" s="1" t="s">
        <v>1248</v>
      </c>
      <c r="B754" s="2">
        <v>35</v>
      </c>
      <c r="C754" s="2">
        <v>33</v>
      </c>
      <c r="F754" s="5"/>
    </row>
    <row r="755" spans="1:6" x14ac:dyDescent="0.2">
      <c r="A755" s="1" t="s">
        <v>1249</v>
      </c>
      <c r="B755" s="2">
        <v>33</v>
      </c>
      <c r="C755" s="2">
        <v>33</v>
      </c>
      <c r="F755" s="5"/>
    </row>
    <row r="756" spans="1:6" x14ac:dyDescent="0.2">
      <c r="A756" s="1" t="s">
        <v>837</v>
      </c>
      <c r="B756" s="2">
        <v>36</v>
      </c>
      <c r="C756" s="2">
        <v>33</v>
      </c>
      <c r="F756" s="5"/>
    </row>
    <row r="757" spans="1:6" x14ac:dyDescent="0.2">
      <c r="A757" s="1" t="s">
        <v>1250</v>
      </c>
      <c r="B757" s="2">
        <v>33</v>
      </c>
      <c r="C757" s="2">
        <v>33</v>
      </c>
      <c r="F757" s="5"/>
    </row>
    <row r="758" spans="1:6" x14ac:dyDescent="0.2">
      <c r="A758" s="1" t="s">
        <v>302</v>
      </c>
      <c r="B758" s="2">
        <v>53</v>
      </c>
      <c r="C758" s="2">
        <v>33</v>
      </c>
      <c r="F758" s="5"/>
    </row>
    <row r="759" spans="1:6" x14ac:dyDescent="0.2">
      <c r="A759" s="1" t="s">
        <v>1251</v>
      </c>
      <c r="B759" s="2">
        <v>34</v>
      </c>
      <c r="C759" s="2">
        <v>33</v>
      </c>
      <c r="F759" s="5"/>
    </row>
    <row r="760" spans="1:6" x14ac:dyDescent="0.2">
      <c r="A760" s="1" t="s">
        <v>1252</v>
      </c>
      <c r="B760" s="2">
        <v>33</v>
      </c>
      <c r="C760" s="2">
        <v>33</v>
      </c>
      <c r="F760" s="5"/>
    </row>
    <row r="761" spans="1:6" x14ac:dyDescent="0.2">
      <c r="A761" s="1" t="s">
        <v>1253</v>
      </c>
      <c r="B761" s="2">
        <v>41</v>
      </c>
      <c r="C761" s="2">
        <v>33</v>
      </c>
      <c r="F761" s="5"/>
    </row>
    <row r="762" spans="1:6" x14ac:dyDescent="0.2">
      <c r="A762" s="1" t="s">
        <v>1254</v>
      </c>
      <c r="B762" s="2">
        <v>45</v>
      </c>
      <c r="C762" s="2">
        <v>33</v>
      </c>
      <c r="F762" s="5"/>
    </row>
    <row r="763" spans="1:6" x14ac:dyDescent="0.2">
      <c r="A763" s="1" t="s">
        <v>434</v>
      </c>
      <c r="B763" s="2">
        <v>33</v>
      </c>
      <c r="C763" s="2">
        <v>33</v>
      </c>
      <c r="F763" s="5"/>
    </row>
    <row r="764" spans="1:6" x14ac:dyDescent="0.2">
      <c r="A764" s="1" t="s">
        <v>1255</v>
      </c>
      <c r="B764" s="2">
        <v>33</v>
      </c>
      <c r="C764" s="2">
        <v>33</v>
      </c>
      <c r="F764" s="5"/>
    </row>
    <row r="765" spans="1:6" x14ac:dyDescent="0.2">
      <c r="A765" s="1" t="s">
        <v>980</v>
      </c>
      <c r="B765" s="2">
        <v>35</v>
      </c>
      <c r="C765" s="2">
        <v>33</v>
      </c>
      <c r="F765" s="5"/>
    </row>
    <row r="766" spans="1:6" x14ac:dyDescent="0.2">
      <c r="A766" s="1" t="s">
        <v>1256</v>
      </c>
      <c r="B766" s="2">
        <v>33</v>
      </c>
      <c r="C766" s="2">
        <v>33</v>
      </c>
      <c r="F766" s="5"/>
    </row>
    <row r="767" spans="1:6" x14ac:dyDescent="0.2">
      <c r="A767" s="1" t="s">
        <v>1257</v>
      </c>
      <c r="B767" s="2">
        <v>37</v>
      </c>
      <c r="C767" s="2">
        <v>33</v>
      </c>
      <c r="F767" s="5"/>
    </row>
    <row r="768" spans="1:6" x14ac:dyDescent="0.2">
      <c r="A768" s="1" t="s">
        <v>1258</v>
      </c>
      <c r="B768" s="2">
        <v>33</v>
      </c>
      <c r="C768" s="2">
        <v>33</v>
      </c>
      <c r="F768" s="5"/>
    </row>
    <row r="769" spans="1:6" x14ac:dyDescent="0.2">
      <c r="A769" s="18" t="s">
        <v>296</v>
      </c>
      <c r="B769" s="2">
        <v>32</v>
      </c>
      <c r="C769" s="2">
        <v>32</v>
      </c>
      <c r="F769" s="5"/>
    </row>
    <row r="770" spans="1:6" x14ac:dyDescent="0.2">
      <c r="A770" s="1" t="s">
        <v>1259</v>
      </c>
      <c r="B770" s="2">
        <v>32</v>
      </c>
      <c r="C770" s="2">
        <v>32</v>
      </c>
      <c r="F770" s="5"/>
    </row>
    <row r="771" spans="1:6" x14ac:dyDescent="0.2">
      <c r="A771" s="1" t="s">
        <v>1260</v>
      </c>
      <c r="B771" s="2">
        <v>37</v>
      </c>
      <c r="C771" s="2">
        <v>32</v>
      </c>
      <c r="F771" s="5"/>
    </row>
    <row r="772" spans="1:6" x14ac:dyDescent="0.2">
      <c r="A772" s="1" t="s">
        <v>292</v>
      </c>
      <c r="B772" s="2">
        <v>39</v>
      </c>
      <c r="C772" s="2">
        <v>32</v>
      </c>
      <c r="F772" s="5"/>
    </row>
    <row r="773" spans="1:6" x14ac:dyDescent="0.2">
      <c r="A773" s="1" t="s">
        <v>1261</v>
      </c>
      <c r="B773" s="2">
        <v>33</v>
      </c>
      <c r="C773" s="2">
        <v>32</v>
      </c>
      <c r="F773" s="5"/>
    </row>
    <row r="774" spans="1:6" x14ac:dyDescent="0.2">
      <c r="A774" s="1" t="s">
        <v>1262</v>
      </c>
      <c r="B774" s="2">
        <v>47</v>
      </c>
      <c r="C774" s="2">
        <v>32</v>
      </c>
      <c r="F774" s="5"/>
    </row>
    <row r="775" spans="1:6" x14ac:dyDescent="0.2">
      <c r="A775" s="1" t="s">
        <v>683</v>
      </c>
      <c r="B775" s="2">
        <v>32</v>
      </c>
      <c r="C775" s="2">
        <v>32</v>
      </c>
      <c r="F775" s="5"/>
    </row>
    <row r="776" spans="1:6" x14ac:dyDescent="0.2">
      <c r="A776" s="1" t="s">
        <v>647</v>
      </c>
      <c r="B776" s="2">
        <v>79</v>
      </c>
      <c r="C776" s="2">
        <v>32</v>
      </c>
      <c r="F776" s="5"/>
    </row>
    <row r="777" spans="1:6" x14ac:dyDescent="0.2">
      <c r="A777" s="1" t="s">
        <v>1263</v>
      </c>
      <c r="B777" s="2">
        <v>32</v>
      </c>
      <c r="C777" s="2">
        <v>32</v>
      </c>
      <c r="F777" s="5"/>
    </row>
    <row r="778" spans="1:6" x14ac:dyDescent="0.2">
      <c r="A778" s="1" t="s">
        <v>1264</v>
      </c>
      <c r="B778" s="2">
        <v>45</v>
      </c>
      <c r="C778" s="2">
        <v>32</v>
      </c>
      <c r="F778" s="5"/>
    </row>
    <row r="779" spans="1:6" x14ac:dyDescent="0.2">
      <c r="A779" s="1" t="s">
        <v>1265</v>
      </c>
      <c r="B779" s="2">
        <v>47</v>
      </c>
      <c r="C779" s="2">
        <v>32</v>
      </c>
      <c r="F779" s="5"/>
    </row>
    <row r="780" spans="1:6" x14ac:dyDescent="0.2">
      <c r="A780" s="1" t="s">
        <v>522</v>
      </c>
      <c r="B780" s="2">
        <v>106</v>
      </c>
      <c r="C780" s="2">
        <v>32</v>
      </c>
      <c r="F780" s="5"/>
    </row>
    <row r="781" spans="1:6" x14ac:dyDescent="0.2">
      <c r="A781" s="1" t="s">
        <v>1266</v>
      </c>
      <c r="B781" s="2">
        <v>32</v>
      </c>
      <c r="C781" s="2">
        <v>32</v>
      </c>
      <c r="F781" s="5"/>
    </row>
    <row r="782" spans="1:6" x14ac:dyDescent="0.2">
      <c r="A782" s="1" t="s">
        <v>1267</v>
      </c>
      <c r="B782" s="2">
        <v>32</v>
      </c>
      <c r="C782" s="2">
        <v>32</v>
      </c>
      <c r="F782" s="5"/>
    </row>
    <row r="783" spans="1:6" x14ac:dyDescent="0.2">
      <c r="A783" s="1" t="s">
        <v>638</v>
      </c>
      <c r="B783" s="2">
        <v>33</v>
      </c>
      <c r="C783" s="2">
        <v>32</v>
      </c>
      <c r="F783" s="5"/>
    </row>
    <row r="784" spans="1:6" x14ac:dyDescent="0.2">
      <c r="A784" s="1" t="s">
        <v>1268</v>
      </c>
      <c r="B784" s="2">
        <v>32</v>
      </c>
      <c r="C784" s="2">
        <v>32</v>
      </c>
      <c r="F784" s="5"/>
    </row>
    <row r="785" spans="1:6" x14ac:dyDescent="0.2">
      <c r="A785" s="1" t="s">
        <v>1269</v>
      </c>
      <c r="B785" s="2">
        <v>36</v>
      </c>
      <c r="C785" s="2">
        <v>32</v>
      </c>
      <c r="F785" s="5"/>
    </row>
    <row r="786" spans="1:6" x14ac:dyDescent="0.2">
      <c r="A786" s="1" t="s">
        <v>1270</v>
      </c>
      <c r="B786" s="2">
        <v>34</v>
      </c>
      <c r="C786" s="2">
        <v>32</v>
      </c>
      <c r="F786" s="5"/>
    </row>
    <row r="787" spans="1:6" x14ac:dyDescent="0.2">
      <c r="A787" s="1" t="s">
        <v>1271</v>
      </c>
      <c r="B787" s="2">
        <v>35</v>
      </c>
      <c r="C787" s="2">
        <v>32</v>
      </c>
      <c r="F787" s="5"/>
    </row>
    <row r="788" spans="1:6" x14ac:dyDescent="0.2">
      <c r="A788" s="1" t="s">
        <v>834</v>
      </c>
      <c r="B788" s="2">
        <v>32</v>
      </c>
      <c r="C788" s="2">
        <v>32</v>
      </c>
      <c r="F788" s="5"/>
    </row>
    <row r="789" spans="1:6" x14ac:dyDescent="0.2">
      <c r="A789" s="1" t="s">
        <v>636</v>
      </c>
      <c r="B789" s="2">
        <v>57</v>
      </c>
      <c r="C789" s="2">
        <v>32</v>
      </c>
      <c r="F789" s="5"/>
    </row>
    <row r="790" spans="1:6" x14ac:dyDescent="0.2">
      <c r="A790" s="1" t="s">
        <v>1272</v>
      </c>
      <c r="B790" s="2">
        <v>32</v>
      </c>
      <c r="C790" s="2">
        <v>32</v>
      </c>
      <c r="F790" s="5"/>
    </row>
    <row r="791" spans="1:6" x14ac:dyDescent="0.2">
      <c r="A791" s="18" t="s">
        <v>910</v>
      </c>
      <c r="B791" s="2">
        <v>32</v>
      </c>
      <c r="C791" s="2">
        <v>32</v>
      </c>
      <c r="F791" s="5"/>
    </row>
    <row r="792" spans="1:6" x14ac:dyDescent="0.2">
      <c r="A792" s="1" t="s">
        <v>1273</v>
      </c>
      <c r="B792" s="2">
        <v>36</v>
      </c>
      <c r="C792" s="2">
        <v>32</v>
      </c>
      <c r="F792" s="5"/>
    </row>
    <row r="793" spans="1:6" x14ac:dyDescent="0.2">
      <c r="A793" s="1" t="s">
        <v>1274</v>
      </c>
      <c r="B793" s="2">
        <v>36</v>
      </c>
      <c r="C793" s="2">
        <v>32</v>
      </c>
      <c r="F793" s="5"/>
    </row>
    <row r="794" spans="1:6" x14ac:dyDescent="0.2">
      <c r="A794" s="1" t="s">
        <v>1275</v>
      </c>
      <c r="B794" s="2">
        <v>40</v>
      </c>
      <c r="C794" s="2">
        <v>32</v>
      </c>
      <c r="F794" s="5"/>
    </row>
    <row r="795" spans="1:6" x14ac:dyDescent="0.2">
      <c r="A795" s="1" t="s">
        <v>734</v>
      </c>
      <c r="B795" s="2">
        <v>36</v>
      </c>
      <c r="C795" s="2">
        <v>32</v>
      </c>
      <c r="F795" s="5"/>
    </row>
    <row r="796" spans="1:6" x14ac:dyDescent="0.2">
      <c r="A796" s="1" t="s">
        <v>1033</v>
      </c>
      <c r="B796" s="2">
        <v>34</v>
      </c>
      <c r="C796" s="2">
        <v>32</v>
      </c>
      <c r="F796" s="5"/>
    </row>
    <row r="797" spans="1:6" x14ac:dyDescent="0.2">
      <c r="A797" s="1" t="s">
        <v>1276</v>
      </c>
      <c r="B797" s="2">
        <v>32</v>
      </c>
      <c r="C797" s="2">
        <v>32</v>
      </c>
      <c r="F797" s="5"/>
    </row>
    <row r="798" spans="1:6" x14ac:dyDescent="0.2">
      <c r="A798" s="1" t="s">
        <v>921</v>
      </c>
      <c r="B798" s="2">
        <v>33</v>
      </c>
      <c r="C798" s="2">
        <v>32</v>
      </c>
      <c r="F798" s="5"/>
    </row>
    <row r="799" spans="1:6" x14ac:dyDescent="0.2">
      <c r="A799" s="1" t="s">
        <v>1277</v>
      </c>
      <c r="B799" s="2">
        <v>32</v>
      </c>
      <c r="C799" s="2">
        <v>32</v>
      </c>
      <c r="F799" s="5"/>
    </row>
    <row r="800" spans="1:6" x14ac:dyDescent="0.2">
      <c r="A800" s="1" t="s">
        <v>981</v>
      </c>
      <c r="B800" s="2">
        <v>32</v>
      </c>
      <c r="C800" s="2">
        <v>32</v>
      </c>
      <c r="F800" s="5"/>
    </row>
    <row r="801" spans="1:6" x14ac:dyDescent="0.2">
      <c r="A801" s="1" t="s">
        <v>1278</v>
      </c>
      <c r="B801" s="2">
        <v>45</v>
      </c>
      <c r="C801" s="2">
        <v>32</v>
      </c>
      <c r="F801" s="5"/>
    </row>
    <row r="802" spans="1:6" x14ac:dyDescent="0.2">
      <c r="A802" s="1" t="s">
        <v>1279</v>
      </c>
      <c r="B802" s="2">
        <v>177</v>
      </c>
      <c r="C802" s="2">
        <v>32</v>
      </c>
      <c r="F802" s="5"/>
    </row>
    <row r="803" spans="1:6" x14ac:dyDescent="0.2">
      <c r="A803" s="1" t="s">
        <v>1280</v>
      </c>
      <c r="B803" s="2">
        <v>47</v>
      </c>
      <c r="C803" s="2">
        <v>32</v>
      </c>
      <c r="F803" s="5"/>
    </row>
    <row r="804" spans="1:6" x14ac:dyDescent="0.2">
      <c r="A804" s="1" t="s">
        <v>1281</v>
      </c>
      <c r="B804" s="2">
        <v>39</v>
      </c>
      <c r="C804" s="2">
        <v>32</v>
      </c>
      <c r="F804" s="5"/>
    </row>
    <row r="805" spans="1:6" x14ac:dyDescent="0.2">
      <c r="A805" s="1" t="s">
        <v>1282</v>
      </c>
      <c r="B805" s="2">
        <v>37</v>
      </c>
      <c r="C805" s="2">
        <v>31</v>
      </c>
      <c r="F805" s="5"/>
    </row>
    <row r="806" spans="1:6" x14ac:dyDescent="0.2">
      <c r="A806" s="1" t="s">
        <v>560</v>
      </c>
      <c r="B806" s="2">
        <v>31</v>
      </c>
      <c r="C806" s="2">
        <v>31</v>
      </c>
      <c r="F806" s="5"/>
    </row>
    <row r="807" spans="1:6" x14ac:dyDescent="0.2">
      <c r="A807" s="1" t="s">
        <v>1283</v>
      </c>
      <c r="B807" s="2">
        <v>38</v>
      </c>
      <c r="C807" s="2">
        <v>31</v>
      </c>
      <c r="F807" s="5"/>
    </row>
    <row r="808" spans="1:6" x14ac:dyDescent="0.2">
      <c r="A808" s="1" t="s">
        <v>583</v>
      </c>
      <c r="B808" s="2">
        <v>31</v>
      </c>
      <c r="C808" s="2">
        <v>31</v>
      </c>
      <c r="F808" s="5"/>
    </row>
    <row r="809" spans="1:6" x14ac:dyDescent="0.2">
      <c r="A809" s="1" t="s">
        <v>1284</v>
      </c>
      <c r="B809" s="2">
        <v>34</v>
      </c>
      <c r="C809" s="2">
        <v>31</v>
      </c>
      <c r="F809" s="5"/>
    </row>
    <row r="810" spans="1:6" x14ac:dyDescent="0.2">
      <c r="A810" s="1" t="s">
        <v>321</v>
      </c>
      <c r="B810" s="2">
        <v>31</v>
      </c>
      <c r="C810" s="2">
        <v>31</v>
      </c>
      <c r="F810" s="5"/>
    </row>
    <row r="811" spans="1:6" x14ac:dyDescent="0.2">
      <c r="A811" s="1" t="s">
        <v>1285</v>
      </c>
      <c r="B811" s="2">
        <v>31</v>
      </c>
      <c r="C811" s="2">
        <v>31</v>
      </c>
      <c r="F811" s="5"/>
    </row>
    <row r="812" spans="1:6" x14ac:dyDescent="0.2">
      <c r="A812" s="1" t="s">
        <v>503</v>
      </c>
      <c r="B812" s="2">
        <v>63</v>
      </c>
      <c r="C812" s="2">
        <v>31</v>
      </c>
      <c r="F812" s="5"/>
    </row>
    <row r="813" spans="1:6" x14ac:dyDescent="0.2">
      <c r="A813" s="1" t="s">
        <v>999</v>
      </c>
      <c r="B813" s="2">
        <v>34</v>
      </c>
      <c r="C813" s="2">
        <v>31</v>
      </c>
      <c r="F813" s="5"/>
    </row>
    <row r="814" spans="1:6" x14ac:dyDescent="0.2">
      <c r="A814" s="1" t="s">
        <v>1286</v>
      </c>
      <c r="B814" s="2">
        <v>31</v>
      </c>
      <c r="C814" s="2">
        <v>31</v>
      </c>
      <c r="F814" s="5"/>
    </row>
    <row r="815" spans="1:6" x14ac:dyDescent="0.2">
      <c r="A815" s="1" t="s">
        <v>469</v>
      </c>
      <c r="B815" s="2">
        <v>31</v>
      </c>
      <c r="C815" s="2">
        <v>31</v>
      </c>
      <c r="F815" s="5"/>
    </row>
    <row r="816" spans="1:6" x14ac:dyDescent="0.2">
      <c r="A816" s="1" t="s">
        <v>664</v>
      </c>
      <c r="B816" s="2">
        <v>35</v>
      </c>
      <c r="C816" s="2">
        <v>31</v>
      </c>
      <c r="F816" s="5"/>
    </row>
    <row r="817" spans="1:6" x14ac:dyDescent="0.2">
      <c r="A817" s="1" t="s">
        <v>1287</v>
      </c>
      <c r="B817" s="2">
        <v>31</v>
      </c>
      <c r="C817" s="2">
        <v>31</v>
      </c>
      <c r="F817" s="5"/>
    </row>
    <row r="818" spans="1:6" x14ac:dyDescent="0.2">
      <c r="A818" s="1" t="s">
        <v>1288</v>
      </c>
      <c r="B818" s="2">
        <v>31</v>
      </c>
      <c r="C818" s="2">
        <v>31</v>
      </c>
      <c r="F818" s="5"/>
    </row>
    <row r="819" spans="1:6" x14ac:dyDescent="0.2">
      <c r="A819" s="1" t="s">
        <v>1289</v>
      </c>
      <c r="B819" s="2">
        <v>31</v>
      </c>
      <c r="C819" s="2">
        <v>31</v>
      </c>
      <c r="F819" s="5"/>
    </row>
    <row r="820" spans="1:6" x14ac:dyDescent="0.2">
      <c r="A820" s="1" t="s">
        <v>715</v>
      </c>
      <c r="B820" s="2">
        <v>31</v>
      </c>
      <c r="C820" s="2">
        <v>31</v>
      </c>
      <c r="F820" s="5"/>
    </row>
    <row r="821" spans="1:6" x14ac:dyDescent="0.2">
      <c r="A821" s="1" t="s">
        <v>1290</v>
      </c>
      <c r="B821" s="2">
        <v>62</v>
      </c>
      <c r="C821" s="2">
        <v>31</v>
      </c>
      <c r="F821" s="5"/>
    </row>
    <row r="822" spans="1:6" x14ac:dyDescent="0.2">
      <c r="A822" s="1" t="s">
        <v>1291</v>
      </c>
      <c r="B822" s="2">
        <v>53</v>
      </c>
      <c r="C822" s="2">
        <v>31</v>
      </c>
      <c r="F822" s="5"/>
    </row>
    <row r="823" spans="1:6" x14ac:dyDescent="0.2">
      <c r="A823" s="1" t="s">
        <v>1292</v>
      </c>
      <c r="B823" s="2">
        <v>32</v>
      </c>
      <c r="C823" s="2">
        <v>31</v>
      </c>
      <c r="F823" s="5"/>
    </row>
    <row r="824" spans="1:6" x14ac:dyDescent="0.2">
      <c r="A824" s="1" t="s">
        <v>821</v>
      </c>
      <c r="B824" s="2">
        <v>35</v>
      </c>
      <c r="C824" s="2">
        <v>31</v>
      </c>
      <c r="F824" s="5"/>
    </row>
    <row r="825" spans="1:6" x14ac:dyDescent="0.2">
      <c r="A825" s="1" t="s">
        <v>1293</v>
      </c>
      <c r="B825" s="2">
        <v>33</v>
      </c>
      <c r="C825" s="2">
        <v>31</v>
      </c>
      <c r="F825" s="5"/>
    </row>
    <row r="826" spans="1:6" x14ac:dyDescent="0.2">
      <c r="A826" s="1" t="s">
        <v>1294</v>
      </c>
      <c r="B826" s="2">
        <v>32</v>
      </c>
      <c r="C826" s="2">
        <v>31</v>
      </c>
      <c r="F826" s="5"/>
    </row>
    <row r="827" spans="1:6" x14ac:dyDescent="0.2">
      <c r="A827" s="1" t="s">
        <v>1295</v>
      </c>
      <c r="B827" s="2">
        <v>31</v>
      </c>
      <c r="C827" s="2">
        <v>31</v>
      </c>
      <c r="F827" s="5"/>
    </row>
    <row r="828" spans="1:6" x14ac:dyDescent="0.2">
      <c r="A828" s="1" t="s">
        <v>985</v>
      </c>
      <c r="B828" s="2">
        <v>35</v>
      </c>
      <c r="C828" s="2">
        <v>31</v>
      </c>
      <c r="F828" s="5"/>
    </row>
    <row r="829" spans="1:6" x14ac:dyDescent="0.2">
      <c r="A829" s="1" t="s">
        <v>629</v>
      </c>
      <c r="B829" s="2">
        <v>140</v>
      </c>
      <c r="C829" s="2">
        <v>31</v>
      </c>
      <c r="F829" s="5"/>
    </row>
    <row r="830" spans="1:6" x14ac:dyDescent="0.2">
      <c r="A830" s="1" t="s">
        <v>637</v>
      </c>
      <c r="B830" s="2">
        <v>31</v>
      </c>
      <c r="C830" s="2">
        <v>31</v>
      </c>
      <c r="F830" s="5"/>
    </row>
    <row r="831" spans="1:6" x14ac:dyDescent="0.2">
      <c r="A831" s="1" t="s">
        <v>1296</v>
      </c>
      <c r="B831" s="2">
        <v>39</v>
      </c>
      <c r="C831" s="2">
        <v>31</v>
      </c>
      <c r="F831" s="5"/>
    </row>
    <row r="832" spans="1:6" x14ac:dyDescent="0.2">
      <c r="A832" s="1" t="s">
        <v>1297</v>
      </c>
      <c r="B832" s="2">
        <v>32</v>
      </c>
      <c r="C832" s="2">
        <v>31</v>
      </c>
      <c r="F832" s="5"/>
    </row>
    <row r="833" spans="1:6" x14ac:dyDescent="0.2">
      <c r="A833" s="1" t="s">
        <v>1298</v>
      </c>
      <c r="B833" s="2">
        <v>32</v>
      </c>
      <c r="C833" s="2">
        <v>31</v>
      </c>
      <c r="F833" s="5"/>
    </row>
    <row r="834" spans="1:6" x14ac:dyDescent="0.2">
      <c r="A834" s="1" t="s">
        <v>541</v>
      </c>
      <c r="B834" s="2">
        <v>33</v>
      </c>
      <c r="C834" s="2">
        <v>31</v>
      </c>
      <c r="F834" s="5"/>
    </row>
    <row r="835" spans="1:6" x14ac:dyDescent="0.2">
      <c r="A835" s="1" t="s">
        <v>890</v>
      </c>
      <c r="B835" s="2">
        <v>63</v>
      </c>
      <c r="C835" s="2">
        <v>31</v>
      </c>
      <c r="F835" s="5"/>
    </row>
    <row r="836" spans="1:6" x14ac:dyDescent="0.2">
      <c r="A836" s="1" t="s">
        <v>761</v>
      </c>
      <c r="B836" s="2">
        <v>438</v>
      </c>
      <c r="C836" s="2">
        <v>31</v>
      </c>
      <c r="F836" s="5"/>
    </row>
    <row r="837" spans="1:6" x14ac:dyDescent="0.2">
      <c r="A837" s="1" t="s">
        <v>929</v>
      </c>
      <c r="B837" s="2">
        <v>71</v>
      </c>
      <c r="C837" s="2">
        <v>31</v>
      </c>
      <c r="F837" s="5"/>
    </row>
    <row r="838" spans="1:6" x14ac:dyDescent="0.2">
      <c r="A838" s="1" t="s">
        <v>1299</v>
      </c>
      <c r="B838" s="2">
        <v>30</v>
      </c>
      <c r="C838" s="2">
        <v>30</v>
      </c>
      <c r="F838" s="5"/>
    </row>
    <row r="839" spans="1:6" x14ac:dyDescent="0.2">
      <c r="A839" s="18" t="s">
        <v>596</v>
      </c>
      <c r="B839" s="2">
        <v>30</v>
      </c>
      <c r="C839" s="2">
        <v>30</v>
      </c>
      <c r="F839" s="5"/>
    </row>
    <row r="840" spans="1:6" x14ac:dyDescent="0.2">
      <c r="A840" s="1" t="s">
        <v>1300</v>
      </c>
      <c r="B840" s="2">
        <v>32</v>
      </c>
      <c r="C840" s="2">
        <v>30</v>
      </c>
      <c r="F840" s="5"/>
    </row>
    <row r="841" spans="1:6" x14ac:dyDescent="0.2">
      <c r="A841" s="1" t="s">
        <v>1301</v>
      </c>
      <c r="B841" s="2">
        <v>30</v>
      </c>
      <c r="C841" s="2">
        <v>30</v>
      </c>
      <c r="F841" s="5"/>
    </row>
    <row r="842" spans="1:6" x14ac:dyDescent="0.2">
      <c r="A842" s="1" t="s">
        <v>1302</v>
      </c>
      <c r="B842" s="2">
        <v>30</v>
      </c>
      <c r="C842" s="2">
        <v>30</v>
      </c>
      <c r="F842" s="5"/>
    </row>
    <row r="843" spans="1:6" x14ac:dyDescent="0.2">
      <c r="A843" s="1" t="s">
        <v>935</v>
      </c>
      <c r="B843" s="2">
        <v>40</v>
      </c>
      <c r="C843" s="2">
        <v>30</v>
      </c>
      <c r="F843" s="5"/>
    </row>
    <row r="844" spans="1:6" x14ac:dyDescent="0.2">
      <c r="A844" s="1" t="s">
        <v>1303</v>
      </c>
      <c r="B844" s="2">
        <v>47</v>
      </c>
      <c r="C844" s="2">
        <v>30</v>
      </c>
      <c r="F844" s="5"/>
    </row>
    <row r="845" spans="1:6" x14ac:dyDescent="0.2">
      <c r="A845" s="1" t="s">
        <v>1304</v>
      </c>
      <c r="B845" s="2">
        <v>30</v>
      </c>
      <c r="C845" s="2">
        <v>30</v>
      </c>
      <c r="F845" s="5"/>
    </row>
    <row r="846" spans="1:6" x14ac:dyDescent="0.2">
      <c r="A846" s="1" t="s">
        <v>604</v>
      </c>
      <c r="B846" s="2">
        <v>31</v>
      </c>
      <c r="C846" s="2">
        <v>30</v>
      </c>
      <c r="F846" s="5"/>
    </row>
    <row r="847" spans="1:6" x14ac:dyDescent="0.2">
      <c r="A847" s="1" t="s">
        <v>1305</v>
      </c>
      <c r="B847" s="2">
        <v>30</v>
      </c>
      <c r="C847" s="2">
        <v>30</v>
      </c>
      <c r="F847" s="5"/>
    </row>
    <row r="848" spans="1:6" x14ac:dyDescent="0.2">
      <c r="A848" s="1" t="s">
        <v>241</v>
      </c>
      <c r="B848" s="2">
        <v>30</v>
      </c>
      <c r="C848" s="2">
        <v>30</v>
      </c>
      <c r="F848" s="5"/>
    </row>
    <row r="849" spans="1:6" x14ac:dyDescent="0.2">
      <c r="A849" s="1" t="s">
        <v>1306</v>
      </c>
      <c r="B849" s="2">
        <v>36</v>
      </c>
      <c r="C849" s="2">
        <v>30</v>
      </c>
      <c r="F849" s="5"/>
    </row>
    <row r="850" spans="1:6" x14ac:dyDescent="0.2">
      <c r="A850" s="1" t="s">
        <v>299</v>
      </c>
      <c r="B850" s="2">
        <v>30</v>
      </c>
      <c r="C850" s="2">
        <v>30</v>
      </c>
      <c r="F850" s="5"/>
    </row>
    <row r="851" spans="1:6" x14ac:dyDescent="0.2">
      <c r="A851" s="1" t="s">
        <v>1307</v>
      </c>
      <c r="B851" s="2">
        <v>30</v>
      </c>
      <c r="C851" s="2">
        <v>30</v>
      </c>
      <c r="F851" s="5"/>
    </row>
    <row r="852" spans="1:6" x14ac:dyDescent="0.2">
      <c r="A852" s="1" t="s">
        <v>1308</v>
      </c>
      <c r="B852" s="2">
        <v>34</v>
      </c>
      <c r="C852" s="2">
        <v>30</v>
      </c>
      <c r="F852" s="5"/>
    </row>
    <row r="853" spans="1:6" x14ac:dyDescent="0.2">
      <c r="A853" s="1" t="s">
        <v>881</v>
      </c>
      <c r="B853" s="2">
        <v>30</v>
      </c>
      <c r="C853" s="2">
        <v>30</v>
      </c>
      <c r="F853" s="5"/>
    </row>
    <row r="854" spans="1:6" x14ac:dyDescent="0.2">
      <c r="A854" s="1" t="s">
        <v>1309</v>
      </c>
      <c r="B854" s="2">
        <v>30</v>
      </c>
      <c r="C854" s="2">
        <v>30</v>
      </c>
      <c r="F854" s="5"/>
    </row>
    <row r="855" spans="1:6" x14ac:dyDescent="0.2">
      <c r="A855" s="1" t="s">
        <v>1023</v>
      </c>
      <c r="B855" s="2">
        <v>42</v>
      </c>
      <c r="C855" s="2">
        <v>30</v>
      </c>
      <c r="F855" s="5"/>
    </row>
    <row r="856" spans="1:6" x14ac:dyDescent="0.2">
      <c r="A856" s="1" t="s">
        <v>483</v>
      </c>
      <c r="B856" s="2">
        <v>32</v>
      </c>
      <c r="C856" s="2">
        <v>30</v>
      </c>
      <c r="F856" s="5"/>
    </row>
    <row r="857" spans="1:6" x14ac:dyDescent="0.2">
      <c r="A857" s="1" t="s">
        <v>1310</v>
      </c>
      <c r="B857" s="2">
        <v>30</v>
      </c>
      <c r="C857" s="2">
        <v>30</v>
      </c>
      <c r="F857" s="5"/>
    </row>
    <row r="858" spans="1:6" x14ac:dyDescent="0.2">
      <c r="A858" s="1" t="s">
        <v>1311</v>
      </c>
      <c r="B858" s="2">
        <v>57</v>
      </c>
      <c r="C858" s="2">
        <v>30</v>
      </c>
      <c r="F858" s="5"/>
    </row>
    <row r="859" spans="1:6" x14ac:dyDescent="0.2">
      <c r="A859" s="1" t="s">
        <v>1312</v>
      </c>
      <c r="B859" s="2">
        <v>40</v>
      </c>
      <c r="C859" s="2">
        <v>30</v>
      </c>
      <c r="F859" s="5"/>
    </row>
    <row r="860" spans="1:6" x14ac:dyDescent="0.2">
      <c r="A860" s="1" t="s">
        <v>1313</v>
      </c>
      <c r="B860" s="2">
        <v>30</v>
      </c>
      <c r="C860" s="2">
        <v>30</v>
      </c>
      <c r="F860" s="5"/>
    </row>
    <row r="861" spans="1:6" x14ac:dyDescent="0.2">
      <c r="A861" s="1" t="s">
        <v>1314</v>
      </c>
      <c r="B861" s="2">
        <v>528</v>
      </c>
      <c r="C861" s="2">
        <v>30</v>
      </c>
      <c r="F861" s="5"/>
    </row>
    <row r="862" spans="1:6" x14ac:dyDescent="0.2">
      <c r="A862" s="1" t="s">
        <v>1315</v>
      </c>
      <c r="B862" s="2">
        <v>32</v>
      </c>
      <c r="C862" s="2">
        <v>30</v>
      </c>
      <c r="F862" s="5"/>
    </row>
    <row r="863" spans="1:6" x14ac:dyDescent="0.2">
      <c r="A863" s="1" t="s">
        <v>501</v>
      </c>
      <c r="B863" s="2">
        <v>32</v>
      </c>
      <c r="C863" s="2">
        <v>30</v>
      </c>
      <c r="F863" s="5"/>
    </row>
    <row r="864" spans="1:6" x14ac:dyDescent="0.2">
      <c r="A864" s="1" t="s">
        <v>1316</v>
      </c>
      <c r="B864" s="2">
        <v>30</v>
      </c>
      <c r="C864" s="2">
        <v>30</v>
      </c>
      <c r="F864" s="5"/>
    </row>
    <row r="865" spans="1:6" x14ac:dyDescent="0.2">
      <c r="A865" s="1" t="s">
        <v>990</v>
      </c>
      <c r="B865" s="2">
        <v>34</v>
      </c>
      <c r="C865" s="2">
        <v>30</v>
      </c>
      <c r="F865" s="5"/>
    </row>
    <row r="866" spans="1:6" x14ac:dyDescent="0.2">
      <c r="A866" s="1" t="s">
        <v>1317</v>
      </c>
      <c r="B866" s="2">
        <v>38</v>
      </c>
      <c r="C866" s="2">
        <v>30</v>
      </c>
      <c r="F866" s="5"/>
    </row>
    <row r="867" spans="1:6" x14ac:dyDescent="0.2">
      <c r="A867" s="1" t="s">
        <v>1318</v>
      </c>
      <c r="B867" s="2">
        <v>30</v>
      </c>
      <c r="C867" s="2">
        <v>30</v>
      </c>
      <c r="F867" s="5"/>
    </row>
    <row r="868" spans="1:6" x14ac:dyDescent="0.2">
      <c r="A868" s="1" t="s">
        <v>1319</v>
      </c>
      <c r="B868" s="2">
        <v>30</v>
      </c>
      <c r="C868" s="2">
        <v>30</v>
      </c>
      <c r="F868" s="5"/>
    </row>
    <row r="869" spans="1:6" x14ac:dyDescent="0.2">
      <c r="A869" s="1" t="s">
        <v>1320</v>
      </c>
      <c r="B869" s="2">
        <v>31</v>
      </c>
      <c r="C869" s="2">
        <v>30</v>
      </c>
      <c r="F869" s="5"/>
    </row>
    <row r="870" spans="1:6" x14ac:dyDescent="0.2">
      <c r="A870" s="1" t="s">
        <v>1321</v>
      </c>
      <c r="B870" s="2">
        <v>30</v>
      </c>
      <c r="C870" s="2">
        <v>30</v>
      </c>
      <c r="F870" s="5"/>
    </row>
    <row r="871" spans="1:6" x14ac:dyDescent="0.2">
      <c r="A871" s="1" t="s">
        <v>1322</v>
      </c>
      <c r="B871" s="2">
        <v>33</v>
      </c>
      <c r="C871" s="2">
        <v>30</v>
      </c>
      <c r="F871" s="5"/>
    </row>
    <row r="872" spans="1:6" x14ac:dyDescent="0.2">
      <c r="A872" s="1" t="s">
        <v>1323</v>
      </c>
      <c r="B872" s="2">
        <v>29</v>
      </c>
      <c r="C872" s="2">
        <v>29</v>
      </c>
      <c r="F872" s="5"/>
    </row>
    <row r="873" spans="1:6" x14ac:dyDescent="0.2">
      <c r="A873" s="1" t="s">
        <v>1324</v>
      </c>
      <c r="B873" s="2">
        <v>31</v>
      </c>
      <c r="C873" s="2">
        <v>29</v>
      </c>
      <c r="F873" s="5"/>
    </row>
    <row r="874" spans="1:6" x14ac:dyDescent="0.2">
      <c r="A874" s="1" t="s">
        <v>1325</v>
      </c>
      <c r="B874" s="2">
        <v>45</v>
      </c>
      <c r="C874" s="2">
        <v>29</v>
      </c>
      <c r="F874" s="5"/>
    </row>
    <row r="875" spans="1:6" x14ac:dyDescent="0.2">
      <c r="A875" s="1" t="s">
        <v>774</v>
      </c>
      <c r="B875" s="2">
        <v>29</v>
      </c>
      <c r="C875" s="2">
        <v>29</v>
      </c>
      <c r="F875" s="5"/>
    </row>
    <row r="876" spans="1:6" x14ac:dyDescent="0.2">
      <c r="A876" s="1" t="s">
        <v>1326</v>
      </c>
      <c r="B876" s="2">
        <v>29</v>
      </c>
      <c r="C876" s="2">
        <v>29</v>
      </c>
      <c r="F876" s="5"/>
    </row>
    <row r="877" spans="1:6" x14ac:dyDescent="0.2">
      <c r="A877" s="1" t="s">
        <v>598</v>
      </c>
      <c r="B877" s="2">
        <v>30</v>
      </c>
      <c r="C877" s="2">
        <v>29</v>
      </c>
      <c r="F877" s="5"/>
    </row>
    <row r="878" spans="1:6" x14ac:dyDescent="0.2">
      <c r="A878" s="1" t="s">
        <v>988</v>
      </c>
      <c r="B878" s="2">
        <v>31</v>
      </c>
      <c r="C878" s="2">
        <v>29</v>
      </c>
      <c r="F878" s="5"/>
    </row>
    <row r="879" spans="1:6" x14ac:dyDescent="0.2">
      <c r="A879" s="1" t="s">
        <v>1327</v>
      </c>
      <c r="B879" s="2">
        <v>70</v>
      </c>
      <c r="C879" s="2">
        <v>29</v>
      </c>
      <c r="F879" s="5"/>
    </row>
    <row r="880" spans="1:6" x14ac:dyDescent="0.2">
      <c r="A880" s="1" t="s">
        <v>1328</v>
      </c>
      <c r="B880" s="2">
        <v>29</v>
      </c>
      <c r="C880" s="2">
        <v>29</v>
      </c>
      <c r="F880" s="5"/>
    </row>
    <row r="881" spans="1:6" x14ac:dyDescent="0.2">
      <c r="A881" s="1" t="s">
        <v>1329</v>
      </c>
      <c r="B881" s="2">
        <v>32</v>
      </c>
      <c r="C881" s="2">
        <v>29</v>
      </c>
      <c r="F881" s="5"/>
    </row>
    <row r="882" spans="1:6" x14ac:dyDescent="0.2">
      <c r="A882" s="1" t="s">
        <v>1020</v>
      </c>
      <c r="B882" s="2">
        <v>29</v>
      </c>
      <c r="C882" s="2">
        <v>29</v>
      </c>
      <c r="F882" s="5"/>
    </row>
    <row r="883" spans="1:6" x14ac:dyDescent="0.2">
      <c r="A883" s="1" t="s">
        <v>1330</v>
      </c>
      <c r="B883" s="2">
        <v>29</v>
      </c>
      <c r="C883" s="2">
        <v>29</v>
      </c>
      <c r="F883" s="5"/>
    </row>
    <row r="884" spans="1:6" x14ac:dyDescent="0.2">
      <c r="A884" s="1" t="s">
        <v>944</v>
      </c>
      <c r="B884" s="2">
        <v>29</v>
      </c>
      <c r="C884" s="2">
        <v>29</v>
      </c>
      <c r="F884" s="5"/>
    </row>
    <row r="885" spans="1:6" x14ac:dyDescent="0.2">
      <c r="A885" s="1" t="s">
        <v>822</v>
      </c>
      <c r="B885" s="2">
        <v>29</v>
      </c>
      <c r="C885" s="2">
        <v>29</v>
      </c>
      <c r="F885" s="5"/>
    </row>
    <row r="886" spans="1:6" x14ac:dyDescent="0.2">
      <c r="A886" s="1" t="s">
        <v>1331</v>
      </c>
      <c r="B886" s="2">
        <v>29</v>
      </c>
      <c r="C886" s="2">
        <v>29</v>
      </c>
      <c r="F886" s="5"/>
    </row>
    <row r="887" spans="1:6" x14ac:dyDescent="0.2">
      <c r="A887" s="1" t="s">
        <v>1332</v>
      </c>
      <c r="B887" s="2">
        <v>29</v>
      </c>
      <c r="C887" s="2">
        <v>29</v>
      </c>
      <c r="F887" s="5"/>
    </row>
    <row r="888" spans="1:6" x14ac:dyDescent="0.2">
      <c r="A888" s="1" t="s">
        <v>1333</v>
      </c>
      <c r="B888" s="2">
        <v>30</v>
      </c>
      <c r="C888" s="2">
        <v>29</v>
      </c>
      <c r="F888" s="5"/>
    </row>
    <row r="889" spans="1:6" x14ac:dyDescent="0.2">
      <c r="A889" s="1" t="s">
        <v>1334</v>
      </c>
      <c r="B889" s="2">
        <v>29</v>
      </c>
      <c r="C889" s="2">
        <v>29</v>
      </c>
      <c r="F889" s="5"/>
    </row>
    <row r="890" spans="1:6" x14ac:dyDescent="0.2">
      <c r="A890" s="1" t="s">
        <v>1335</v>
      </c>
      <c r="B890" s="2">
        <v>40</v>
      </c>
      <c r="C890" s="2">
        <v>29</v>
      </c>
      <c r="F890" s="5"/>
    </row>
    <row r="891" spans="1:6" x14ac:dyDescent="0.2">
      <c r="A891" s="1" t="s">
        <v>1336</v>
      </c>
      <c r="B891" s="2">
        <v>29</v>
      </c>
      <c r="C891" s="2">
        <v>29</v>
      </c>
      <c r="F891" s="5"/>
    </row>
    <row r="892" spans="1:6" x14ac:dyDescent="0.2">
      <c r="A892" s="1" t="s">
        <v>1337</v>
      </c>
      <c r="B892" s="2">
        <v>29</v>
      </c>
      <c r="C892" s="2">
        <v>29</v>
      </c>
      <c r="F892" s="5"/>
    </row>
    <row r="893" spans="1:6" x14ac:dyDescent="0.2">
      <c r="A893" s="1" t="s">
        <v>644</v>
      </c>
      <c r="B893" s="2">
        <v>30</v>
      </c>
      <c r="C893" s="2">
        <v>29</v>
      </c>
      <c r="F893" s="5"/>
    </row>
    <row r="894" spans="1:6" x14ac:dyDescent="0.2">
      <c r="A894" s="1" t="s">
        <v>1338</v>
      </c>
      <c r="B894" s="2">
        <v>29</v>
      </c>
      <c r="C894" s="2">
        <v>29</v>
      </c>
      <c r="F894" s="5"/>
    </row>
    <row r="895" spans="1:6" x14ac:dyDescent="0.2">
      <c r="A895" s="1" t="s">
        <v>1339</v>
      </c>
      <c r="B895" s="2">
        <v>29</v>
      </c>
      <c r="C895" s="2">
        <v>29</v>
      </c>
      <c r="F895" s="5"/>
    </row>
    <row r="896" spans="1:6" x14ac:dyDescent="0.2">
      <c r="A896" s="1" t="s">
        <v>1340</v>
      </c>
      <c r="B896" s="2">
        <v>31</v>
      </c>
      <c r="C896" s="2">
        <v>29</v>
      </c>
      <c r="F896" s="5"/>
    </row>
    <row r="897" spans="1:6" x14ac:dyDescent="0.2">
      <c r="A897" s="1" t="s">
        <v>1341</v>
      </c>
      <c r="B897" s="2">
        <v>29</v>
      </c>
      <c r="C897" s="2">
        <v>29</v>
      </c>
      <c r="F897" s="5"/>
    </row>
    <row r="898" spans="1:6" x14ac:dyDescent="0.2">
      <c r="A898" s="1" t="s">
        <v>1342</v>
      </c>
      <c r="B898" s="2">
        <v>31</v>
      </c>
      <c r="C898" s="2">
        <v>29</v>
      </c>
      <c r="F898" s="5"/>
    </row>
    <row r="899" spans="1:6" x14ac:dyDescent="0.2">
      <c r="A899" s="1" t="s">
        <v>1343</v>
      </c>
      <c r="B899" s="2">
        <v>29</v>
      </c>
      <c r="C899" s="2">
        <v>29</v>
      </c>
      <c r="F899" s="5"/>
    </row>
    <row r="900" spans="1:6" x14ac:dyDescent="0.2">
      <c r="A900" s="1" t="s">
        <v>983</v>
      </c>
      <c r="B900" s="2">
        <v>29</v>
      </c>
      <c r="C900" s="2">
        <v>29</v>
      </c>
      <c r="F900" s="5"/>
    </row>
    <row r="901" spans="1:6" x14ac:dyDescent="0.2">
      <c r="A901" s="1" t="s">
        <v>948</v>
      </c>
      <c r="B901" s="2">
        <v>29</v>
      </c>
      <c r="C901" s="2">
        <v>29</v>
      </c>
      <c r="F901" s="5"/>
    </row>
    <row r="902" spans="1:6" x14ac:dyDescent="0.2">
      <c r="A902" s="1" t="s">
        <v>1344</v>
      </c>
      <c r="B902" s="2">
        <v>29</v>
      </c>
      <c r="C902" s="2">
        <v>29</v>
      </c>
      <c r="F902" s="5"/>
    </row>
    <row r="903" spans="1:6" x14ac:dyDescent="0.2">
      <c r="A903" s="1" t="s">
        <v>1345</v>
      </c>
      <c r="B903" s="2">
        <v>29</v>
      </c>
      <c r="C903" s="2">
        <v>29</v>
      </c>
      <c r="F903" s="5"/>
    </row>
    <row r="904" spans="1:6" x14ac:dyDescent="0.2">
      <c r="A904" s="1" t="s">
        <v>559</v>
      </c>
      <c r="B904" s="2">
        <v>34</v>
      </c>
      <c r="C904" s="2">
        <v>29</v>
      </c>
      <c r="F904" s="5"/>
    </row>
    <row r="905" spans="1:6" x14ac:dyDescent="0.2">
      <c r="A905" s="1" t="s">
        <v>854</v>
      </c>
      <c r="B905" s="2">
        <v>30</v>
      </c>
      <c r="C905" s="2">
        <v>29</v>
      </c>
      <c r="F905" s="5"/>
    </row>
    <row r="906" spans="1:6" x14ac:dyDescent="0.2">
      <c r="A906" s="1" t="s">
        <v>1346</v>
      </c>
      <c r="B906" s="2">
        <v>28</v>
      </c>
      <c r="C906" s="2">
        <v>28</v>
      </c>
      <c r="F906" s="5"/>
    </row>
    <row r="907" spans="1:6" x14ac:dyDescent="0.2">
      <c r="A907" s="1" t="s">
        <v>1347</v>
      </c>
      <c r="B907" s="2">
        <v>29</v>
      </c>
      <c r="C907" s="2">
        <v>28</v>
      </c>
      <c r="F907" s="5"/>
    </row>
    <row r="908" spans="1:6" x14ac:dyDescent="0.2">
      <c r="A908" s="1" t="s">
        <v>1348</v>
      </c>
      <c r="B908" s="2">
        <v>30</v>
      </c>
      <c r="C908" s="2">
        <v>28</v>
      </c>
      <c r="F908" s="5"/>
    </row>
    <row r="909" spans="1:6" x14ac:dyDescent="0.2">
      <c r="A909" s="1" t="s">
        <v>1349</v>
      </c>
      <c r="B909" s="2">
        <v>54</v>
      </c>
      <c r="C909" s="2">
        <v>28</v>
      </c>
      <c r="F909" s="5"/>
    </row>
    <row r="910" spans="1:6" x14ac:dyDescent="0.2">
      <c r="A910" s="1" t="s">
        <v>1350</v>
      </c>
      <c r="B910" s="2">
        <v>47</v>
      </c>
      <c r="C910" s="2">
        <v>28</v>
      </c>
      <c r="F910" s="5"/>
    </row>
    <row r="911" spans="1:6" x14ac:dyDescent="0.2">
      <c r="A911" s="1" t="s">
        <v>1351</v>
      </c>
      <c r="B911" s="2">
        <v>38</v>
      </c>
      <c r="C911" s="2">
        <v>28</v>
      </c>
      <c r="F911" s="5"/>
    </row>
    <row r="912" spans="1:6" x14ac:dyDescent="0.2">
      <c r="A912" s="1" t="s">
        <v>1352</v>
      </c>
      <c r="B912" s="2">
        <v>30</v>
      </c>
      <c r="C912" s="2">
        <v>28</v>
      </c>
      <c r="F912" s="5"/>
    </row>
    <row r="913" spans="1:6" x14ac:dyDescent="0.2">
      <c r="A913" s="1" t="s">
        <v>1353</v>
      </c>
      <c r="B913" s="2">
        <v>29</v>
      </c>
      <c r="C913" s="2">
        <v>28</v>
      </c>
      <c r="F913" s="5"/>
    </row>
    <row r="914" spans="1:6" x14ac:dyDescent="0.2">
      <c r="A914" s="1" t="s">
        <v>1354</v>
      </c>
      <c r="B914" s="2">
        <v>28</v>
      </c>
      <c r="C914" s="2">
        <v>28</v>
      </c>
      <c r="F914" s="5"/>
    </row>
    <row r="915" spans="1:6" x14ac:dyDescent="0.2">
      <c r="A915" s="1" t="s">
        <v>887</v>
      </c>
      <c r="B915" s="2">
        <v>28</v>
      </c>
      <c r="C915" s="2">
        <v>28</v>
      </c>
      <c r="F915" s="5"/>
    </row>
    <row r="916" spans="1:6" x14ac:dyDescent="0.2">
      <c r="A916" s="1" t="s">
        <v>1355</v>
      </c>
      <c r="B916" s="2">
        <v>29</v>
      </c>
      <c r="C916" s="2">
        <v>28</v>
      </c>
      <c r="F916" s="5"/>
    </row>
    <row r="917" spans="1:6" x14ac:dyDescent="0.2">
      <c r="A917" s="1" t="s">
        <v>657</v>
      </c>
      <c r="B917" s="2">
        <v>28</v>
      </c>
      <c r="C917" s="2">
        <v>28</v>
      </c>
      <c r="F917" s="5"/>
    </row>
    <row r="918" spans="1:6" x14ac:dyDescent="0.2">
      <c r="A918" s="1" t="s">
        <v>870</v>
      </c>
      <c r="B918" s="2">
        <v>28</v>
      </c>
      <c r="C918" s="2">
        <v>28</v>
      </c>
      <c r="F918" s="5"/>
    </row>
    <row r="919" spans="1:6" x14ac:dyDescent="0.2">
      <c r="A919" s="1" t="s">
        <v>1356</v>
      </c>
      <c r="B919" s="2">
        <v>28</v>
      </c>
      <c r="C919" s="2">
        <v>28</v>
      </c>
      <c r="F919" s="5"/>
    </row>
    <row r="920" spans="1:6" x14ac:dyDescent="0.2">
      <c r="A920" s="1" t="s">
        <v>895</v>
      </c>
      <c r="B920" s="2">
        <v>50</v>
      </c>
      <c r="C920" s="2">
        <v>28</v>
      </c>
      <c r="F920" s="5"/>
    </row>
    <row r="921" spans="1:6" x14ac:dyDescent="0.2">
      <c r="A921" s="1" t="s">
        <v>1357</v>
      </c>
      <c r="B921" s="2">
        <v>31</v>
      </c>
      <c r="C921" s="2">
        <v>28</v>
      </c>
      <c r="F921" s="5"/>
    </row>
    <row r="922" spans="1:6" x14ac:dyDescent="0.2">
      <c r="A922" s="1" t="s">
        <v>1358</v>
      </c>
      <c r="B922" s="2">
        <v>29</v>
      </c>
      <c r="C922" s="2">
        <v>28</v>
      </c>
      <c r="F922" s="5"/>
    </row>
    <row r="923" spans="1:6" x14ac:dyDescent="0.2">
      <c r="A923" s="1" t="s">
        <v>719</v>
      </c>
      <c r="B923" s="2">
        <v>59</v>
      </c>
      <c r="C923" s="2">
        <v>28</v>
      </c>
      <c r="F923" s="5"/>
    </row>
    <row r="924" spans="1:6" x14ac:dyDescent="0.2">
      <c r="A924" s="1" t="s">
        <v>1359</v>
      </c>
      <c r="B924" s="2">
        <v>28</v>
      </c>
      <c r="C924" s="2">
        <v>28</v>
      </c>
      <c r="F924" s="5"/>
    </row>
    <row r="925" spans="1:6" x14ac:dyDescent="0.2">
      <c r="A925" s="1" t="s">
        <v>1360</v>
      </c>
      <c r="B925" s="2">
        <v>28</v>
      </c>
      <c r="C925" s="2">
        <v>28</v>
      </c>
      <c r="F925" s="5"/>
    </row>
    <row r="926" spans="1:6" x14ac:dyDescent="0.2">
      <c r="A926" s="1" t="s">
        <v>760</v>
      </c>
      <c r="B926" s="2">
        <v>28</v>
      </c>
      <c r="C926" s="2">
        <v>28</v>
      </c>
      <c r="F926" s="5"/>
    </row>
    <row r="927" spans="1:6" x14ac:dyDescent="0.2">
      <c r="A927" s="1" t="s">
        <v>1361</v>
      </c>
      <c r="B927" s="2">
        <v>28</v>
      </c>
      <c r="C927" s="2">
        <v>28</v>
      </c>
      <c r="F927" s="5"/>
    </row>
    <row r="928" spans="1:6" x14ac:dyDescent="0.2">
      <c r="A928" s="1" t="s">
        <v>1362</v>
      </c>
      <c r="B928" s="2">
        <v>28</v>
      </c>
      <c r="C928" s="2">
        <v>28</v>
      </c>
      <c r="F928" s="5"/>
    </row>
    <row r="929" spans="1:6" x14ac:dyDescent="0.2">
      <c r="A929" s="1" t="s">
        <v>677</v>
      </c>
      <c r="B929" s="2">
        <v>28</v>
      </c>
      <c r="C929" s="2">
        <v>28</v>
      </c>
      <c r="F929" s="5"/>
    </row>
    <row r="930" spans="1:6" x14ac:dyDescent="0.2">
      <c r="A930" s="1" t="s">
        <v>934</v>
      </c>
      <c r="B930" s="2">
        <v>28</v>
      </c>
      <c r="C930" s="2">
        <v>28</v>
      </c>
      <c r="F930" s="5"/>
    </row>
    <row r="931" spans="1:6" x14ac:dyDescent="0.2">
      <c r="A931" s="1" t="s">
        <v>1363</v>
      </c>
      <c r="B931" s="2">
        <v>29</v>
      </c>
      <c r="C931" s="2">
        <v>28</v>
      </c>
      <c r="F931" s="5"/>
    </row>
    <row r="932" spans="1:6" x14ac:dyDescent="0.2">
      <c r="A932" s="1" t="s">
        <v>1364</v>
      </c>
      <c r="B932" s="2">
        <v>28</v>
      </c>
      <c r="C932" s="2">
        <v>28</v>
      </c>
      <c r="F932" s="5"/>
    </row>
    <row r="933" spans="1:6" x14ac:dyDescent="0.2">
      <c r="A933" s="1" t="s">
        <v>1365</v>
      </c>
      <c r="B933" s="2">
        <v>43</v>
      </c>
      <c r="C933" s="2">
        <v>28</v>
      </c>
      <c r="F933" s="5"/>
    </row>
    <row r="934" spans="1:6" x14ac:dyDescent="0.2">
      <c r="A934" s="1" t="s">
        <v>978</v>
      </c>
      <c r="B934" s="2">
        <v>81</v>
      </c>
      <c r="C934" s="2">
        <v>28</v>
      </c>
      <c r="F934" s="5"/>
    </row>
    <row r="935" spans="1:6" x14ac:dyDescent="0.2">
      <c r="A935" s="1" t="s">
        <v>1366</v>
      </c>
      <c r="B935" s="2">
        <v>29</v>
      </c>
      <c r="C935" s="2">
        <v>28</v>
      </c>
      <c r="F935" s="5"/>
    </row>
    <row r="936" spans="1:6" x14ac:dyDescent="0.2">
      <c r="A936" s="1" t="s">
        <v>1367</v>
      </c>
      <c r="B936" s="2">
        <v>28</v>
      </c>
      <c r="C936" s="2">
        <v>28</v>
      </c>
      <c r="F936" s="5"/>
    </row>
    <row r="937" spans="1:6" x14ac:dyDescent="0.2">
      <c r="A937" s="1" t="s">
        <v>1368</v>
      </c>
      <c r="B937" s="2">
        <v>30</v>
      </c>
      <c r="C937" s="2">
        <v>28</v>
      </c>
      <c r="F937" s="5"/>
    </row>
    <row r="938" spans="1:6" x14ac:dyDescent="0.2">
      <c r="A938" s="1" t="s">
        <v>530</v>
      </c>
      <c r="B938" s="2">
        <v>28</v>
      </c>
      <c r="C938" s="2">
        <v>28</v>
      </c>
      <c r="F938" s="5"/>
    </row>
    <row r="939" spans="1:6" x14ac:dyDescent="0.2">
      <c r="A939" s="1" t="s">
        <v>718</v>
      </c>
      <c r="B939" s="2">
        <v>39</v>
      </c>
      <c r="C939" s="2">
        <v>28</v>
      </c>
      <c r="F939" s="5"/>
    </row>
    <row r="940" spans="1:6" x14ac:dyDescent="0.2">
      <c r="A940" s="1" t="s">
        <v>771</v>
      </c>
      <c r="B940" s="2">
        <v>43</v>
      </c>
      <c r="C940" s="2">
        <v>28</v>
      </c>
      <c r="F940" s="5"/>
    </row>
    <row r="941" spans="1:6" x14ac:dyDescent="0.2">
      <c r="A941" s="1" t="s">
        <v>1369</v>
      </c>
      <c r="B941" s="2">
        <v>28</v>
      </c>
      <c r="C941" s="2">
        <v>28</v>
      </c>
      <c r="F941" s="5"/>
    </row>
    <row r="942" spans="1:6" x14ac:dyDescent="0.2">
      <c r="A942" s="1" t="s">
        <v>1370</v>
      </c>
      <c r="B942" s="2">
        <v>48</v>
      </c>
      <c r="C942" s="2">
        <v>28</v>
      </c>
      <c r="F942" s="5"/>
    </row>
    <row r="943" spans="1:6" x14ac:dyDescent="0.2">
      <c r="A943" s="1" t="s">
        <v>1371</v>
      </c>
      <c r="B943" s="2">
        <v>29</v>
      </c>
      <c r="C943" s="2">
        <v>28</v>
      </c>
      <c r="F943" s="5"/>
    </row>
    <row r="944" spans="1:6" x14ac:dyDescent="0.2">
      <c r="A944" s="1" t="s">
        <v>1372</v>
      </c>
      <c r="B944" s="2">
        <v>27</v>
      </c>
      <c r="C944" s="2">
        <v>27</v>
      </c>
      <c r="F944" s="5"/>
    </row>
    <row r="945" spans="1:6" x14ac:dyDescent="0.2">
      <c r="A945" s="1" t="s">
        <v>1373</v>
      </c>
      <c r="B945" s="2">
        <v>34</v>
      </c>
      <c r="C945" s="2">
        <v>27</v>
      </c>
      <c r="F945" s="5"/>
    </row>
    <row r="946" spans="1:6" x14ac:dyDescent="0.2">
      <c r="A946" s="1" t="s">
        <v>1374</v>
      </c>
      <c r="B946" s="2">
        <v>27</v>
      </c>
      <c r="C946" s="2">
        <v>27</v>
      </c>
      <c r="F946" s="5"/>
    </row>
    <row r="947" spans="1:6" x14ac:dyDescent="0.2">
      <c r="A947" s="1" t="s">
        <v>1375</v>
      </c>
      <c r="B947" s="2">
        <v>27</v>
      </c>
      <c r="C947" s="2">
        <v>27</v>
      </c>
      <c r="F947" s="5"/>
    </row>
    <row r="948" spans="1:6" x14ac:dyDescent="0.2">
      <c r="A948" s="1" t="s">
        <v>1025</v>
      </c>
      <c r="B948" s="2">
        <v>32</v>
      </c>
      <c r="C948" s="2">
        <v>27</v>
      </c>
      <c r="F948" s="5"/>
    </row>
    <row r="949" spans="1:6" x14ac:dyDescent="0.2">
      <c r="A949" s="1" t="s">
        <v>1376</v>
      </c>
      <c r="B949" s="2">
        <v>27</v>
      </c>
      <c r="C949" s="2">
        <v>27</v>
      </c>
      <c r="F949" s="5"/>
    </row>
    <row r="950" spans="1:6" x14ac:dyDescent="0.2">
      <c r="A950" s="1" t="s">
        <v>796</v>
      </c>
      <c r="B950" s="2">
        <v>40</v>
      </c>
      <c r="C950" s="2">
        <v>27</v>
      </c>
      <c r="F950" s="5"/>
    </row>
    <row r="951" spans="1:6" x14ac:dyDescent="0.2">
      <c r="A951" s="1" t="s">
        <v>682</v>
      </c>
      <c r="B951" s="2">
        <v>52</v>
      </c>
      <c r="C951" s="2">
        <v>27</v>
      </c>
      <c r="F951" s="5"/>
    </row>
    <row r="952" spans="1:6" x14ac:dyDescent="0.2">
      <c r="A952" s="1" t="s">
        <v>1377</v>
      </c>
      <c r="B952" s="2">
        <v>37</v>
      </c>
      <c r="C952" s="2">
        <v>27</v>
      </c>
      <c r="F952" s="5"/>
    </row>
    <row r="953" spans="1:6" x14ac:dyDescent="0.2">
      <c r="A953" s="1" t="s">
        <v>1378</v>
      </c>
      <c r="B953" s="2">
        <v>27</v>
      </c>
      <c r="C953" s="2">
        <v>27</v>
      </c>
      <c r="F953" s="5"/>
    </row>
    <row r="954" spans="1:6" x14ac:dyDescent="0.2">
      <c r="A954" s="1" t="s">
        <v>1379</v>
      </c>
      <c r="B954" s="2">
        <v>27</v>
      </c>
      <c r="C954" s="2">
        <v>27</v>
      </c>
      <c r="F954" s="5"/>
    </row>
    <row r="955" spans="1:6" x14ac:dyDescent="0.2">
      <c r="A955" s="1" t="s">
        <v>1380</v>
      </c>
      <c r="B955" s="2">
        <v>27</v>
      </c>
      <c r="C955" s="2">
        <v>27</v>
      </c>
      <c r="F955" s="5"/>
    </row>
    <row r="956" spans="1:6" x14ac:dyDescent="0.2">
      <c r="A956" s="1" t="s">
        <v>1381</v>
      </c>
      <c r="B956" s="2">
        <v>27</v>
      </c>
      <c r="C956" s="2">
        <v>27</v>
      </c>
      <c r="F956" s="5"/>
    </row>
    <row r="957" spans="1:6" x14ac:dyDescent="0.2">
      <c r="A957" s="1" t="s">
        <v>1032</v>
      </c>
      <c r="B957" s="2">
        <v>27</v>
      </c>
      <c r="C957" s="2">
        <v>27</v>
      </c>
      <c r="F957" s="5"/>
    </row>
    <row r="958" spans="1:6" x14ac:dyDescent="0.2">
      <c r="A958" s="1" t="s">
        <v>748</v>
      </c>
      <c r="B958" s="2">
        <v>47</v>
      </c>
      <c r="C958" s="2">
        <v>27</v>
      </c>
      <c r="F958" s="5"/>
    </row>
    <row r="959" spans="1:6" x14ac:dyDescent="0.2">
      <c r="A959" s="1" t="s">
        <v>1021</v>
      </c>
      <c r="B959" s="2">
        <v>27</v>
      </c>
      <c r="C959" s="2">
        <v>27</v>
      </c>
      <c r="F959" s="5"/>
    </row>
    <row r="960" spans="1:6" x14ac:dyDescent="0.2">
      <c r="A960" s="1" t="s">
        <v>731</v>
      </c>
      <c r="B960" s="2">
        <v>27</v>
      </c>
      <c r="C960" s="2">
        <v>27</v>
      </c>
      <c r="F960" s="5"/>
    </row>
    <row r="961" spans="1:6" x14ac:dyDescent="0.2">
      <c r="A961" s="18" t="s">
        <v>801</v>
      </c>
      <c r="B961" s="2">
        <v>27</v>
      </c>
      <c r="C961" s="2">
        <v>27</v>
      </c>
      <c r="F961" s="5"/>
    </row>
    <row r="962" spans="1:6" x14ac:dyDescent="0.2">
      <c r="A962" s="1" t="s">
        <v>1382</v>
      </c>
      <c r="B962" s="2">
        <v>27</v>
      </c>
      <c r="C962" s="2">
        <v>27</v>
      </c>
      <c r="F962" s="5"/>
    </row>
    <row r="963" spans="1:6" x14ac:dyDescent="0.2">
      <c r="A963" s="1" t="s">
        <v>1383</v>
      </c>
      <c r="B963" s="2">
        <v>69</v>
      </c>
      <c r="C963" s="2">
        <v>27</v>
      </c>
      <c r="F963" s="5"/>
    </row>
    <row r="964" spans="1:6" x14ac:dyDescent="0.2">
      <c r="A964" s="1" t="s">
        <v>702</v>
      </c>
      <c r="B964" s="2">
        <v>27</v>
      </c>
      <c r="C964" s="2">
        <v>27</v>
      </c>
      <c r="F964" s="5"/>
    </row>
    <row r="965" spans="1:6" x14ac:dyDescent="0.2">
      <c r="A965" s="1" t="s">
        <v>1384</v>
      </c>
      <c r="B965" s="2">
        <v>27</v>
      </c>
      <c r="C965" s="2">
        <v>27</v>
      </c>
      <c r="F965" s="5"/>
    </row>
    <row r="966" spans="1:6" x14ac:dyDescent="0.2">
      <c r="A966" s="1" t="s">
        <v>465</v>
      </c>
      <c r="B966" s="2">
        <v>32</v>
      </c>
      <c r="C966" s="2">
        <v>27</v>
      </c>
      <c r="F966" s="5"/>
    </row>
    <row r="967" spans="1:6" x14ac:dyDescent="0.2">
      <c r="A967" s="1" t="s">
        <v>305</v>
      </c>
      <c r="B967" s="2">
        <v>28</v>
      </c>
      <c r="C967" s="2">
        <v>27</v>
      </c>
      <c r="F967" s="5"/>
    </row>
    <row r="968" spans="1:6" x14ac:dyDescent="0.2">
      <c r="A968" s="1" t="s">
        <v>1385</v>
      </c>
      <c r="B968" s="2">
        <v>126</v>
      </c>
      <c r="C968" s="2">
        <v>27</v>
      </c>
      <c r="F968" s="5"/>
    </row>
    <row r="969" spans="1:6" x14ac:dyDescent="0.2">
      <c r="A969" s="1" t="s">
        <v>1386</v>
      </c>
      <c r="B969" s="2">
        <v>28</v>
      </c>
      <c r="C969" s="2">
        <v>27</v>
      </c>
      <c r="F969" s="5"/>
    </row>
    <row r="970" spans="1:6" x14ac:dyDescent="0.2">
      <c r="A970" s="1" t="s">
        <v>545</v>
      </c>
      <c r="B970" s="2">
        <v>32</v>
      </c>
      <c r="C970" s="2">
        <v>27</v>
      </c>
      <c r="F970" s="5"/>
    </row>
    <row r="971" spans="1:6" x14ac:dyDescent="0.2">
      <c r="A971" s="1" t="s">
        <v>1387</v>
      </c>
      <c r="B971" s="2">
        <v>27</v>
      </c>
      <c r="C971" s="2">
        <v>27</v>
      </c>
      <c r="F971" s="5"/>
    </row>
    <row r="972" spans="1:6" x14ac:dyDescent="0.2">
      <c r="A972" s="1" t="s">
        <v>1388</v>
      </c>
      <c r="B972" s="2">
        <v>29</v>
      </c>
      <c r="C972" s="2">
        <v>27</v>
      </c>
      <c r="F972" s="5"/>
    </row>
    <row r="973" spans="1:6" x14ac:dyDescent="0.2">
      <c r="A973" s="1" t="s">
        <v>50</v>
      </c>
      <c r="B973" s="2">
        <v>27</v>
      </c>
      <c r="C973" s="2">
        <v>27</v>
      </c>
      <c r="F973" s="5"/>
    </row>
    <row r="974" spans="1:6" x14ac:dyDescent="0.2">
      <c r="A974" s="1" t="s">
        <v>819</v>
      </c>
      <c r="B974" s="2">
        <v>27</v>
      </c>
      <c r="C974" s="2">
        <v>27</v>
      </c>
      <c r="F974" s="5"/>
    </row>
    <row r="975" spans="1:6" x14ac:dyDescent="0.2">
      <c r="A975" s="1" t="s">
        <v>1389</v>
      </c>
      <c r="B975" s="2">
        <v>27</v>
      </c>
      <c r="C975" s="2">
        <v>27</v>
      </c>
      <c r="F975" s="5"/>
    </row>
    <row r="976" spans="1:6" x14ac:dyDescent="0.2">
      <c r="A976" s="1" t="s">
        <v>818</v>
      </c>
      <c r="B976" s="2">
        <v>27</v>
      </c>
      <c r="C976" s="2">
        <v>27</v>
      </c>
      <c r="F976" s="5"/>
    </row>
    <row r="977" spans="1:6" x14ac:dyDescent="0.2">
      <c r="A977" s="1" t="s">
        <v>746</v>
      </c>
      <c r="B977" s="2">
        <v>27</v>
      </c>
      <c r="C977" s="2">
        <v>27</v>
      </c>
      <c r="F977" s="5"/>
    </row>
    <row r="978" spans="1:6" x14ac:dyDescent="0.2">
      <c r="A978" s="1" t="s">
        <v>1390</v>
      </c>
      <c r="B978" s="2">
        <v>29</v>
      </c>
      <c r="C978" s="2">
        <v>27</v>
      </c>
      <c r="F978" s="5"/>
    </row>
    <row r="979" spans="1:6" x14ac:dyDescent="0.2">
      <c r="A979" s="1" t="s">
        <v>1391</v>
      </c>
      <c r="B979" s="2">
        <v>30</v>
      </c>
      <c r="C979" s="2">
        <v>27</v>
      </c>
      <c r="F979" s="5"/>
    </row>
    <row r="980" spans="1:6" x14ac:dyDescent="0.2">
      <c r="A980" s="1" t="s">
        <v>1392</v>
      </c>
      <c r="B980" s="2">
        <v>27</v>
      </c>
      <c r="C980" s="2">
        <v>27</v>
      </c>
      <c r="F980" s="5"/>
    </row>
    <row r="981" spans="1:6" x14ac:dyDescent="0.2">
      <c r="A981" s="1" t="s">
        <v>1393</v>
      </c>
      <c r="B981" s="2">
        <v>32</v>
      </c>
      <c r="C981" s="2">
        <v>27</v>
      </c>
      <c r="F981" s="5"/>
    </row>
    <row r="982" spans="1:6" x14ac:dyDescent="0.2">
      <c r="A982" s="1" t="s">
        <v>1394</v>
      </c>
      <c r="B982" s="2">
        <v>27</v>
      </c>
      <c r="C982" s="2">
        <v>27</v>
      </c>
      <c r="F982" s="5"/>
    </row>
    <row r="983" spans="1:6" x14ac:dyDescent="0.2">
      <c r="A983" s="1" t="s">
        <v>1395</v>
      </c>
      <c r="B983" s="2">
        <v>34</v>
      </c>
      <c r="C983" s="2">
        <v>27</v>
      </c>
      <c r="F983" s="5"/>
    </row>
    <row r="984" spans="1:6" x14ac:dyDescent="0.2">
      <c r="A984" s="1" t="s">
        <v>599</v>
      </c>
      <c r="B984" s="2">
        <v>41</v>
      </c>
      <c r="C984" s="2">
        <v>27</v>
      </c>
      <c r="F984" s="5"/>
    </row>
    <row r="985" spans="1:6" x14ac:dyDescent="0.2">
      <c r="A985" s="1" t="s">
        <v>1396</v>
      </c>
      <c r="B985" s="2">
        <v>27</v>
      </c>
      <c r="C985" s="2">
        <v>27</v>
      </c>
      <c r="F985" s="5"/>
    </row>
    <row r="986" spans="1:6" x14ac:dyDescent="0.2">
      <c r="A986" s="1" t="s">
        <v>1397</v>
      </c>
      <c r="B986" s="2">
        <v>27</v>
      </c>
      <c r="C986" s="2">
        <v>27</v>
      </c>
      <c r="F986" s="5"/>
    </row>
    <row r="987" spans="1:6" x14ac:dyDescent="0.2">
      <c r="A987" s="1" t="s">
        <v>874</v>
      </c>
      <c r="B987" s="2">
        <v>27</v>
      </c>
      <c r="C987" s="2">
        <v>27</v>
      </c>
      <c r="F987" s="5"/>
    </row>
    <row r="988" spans="1:6" x14ac:dyDescent="0.2">
      <c r="A988" s="1" t="s">
        <v>1398</v>
      </c>
      <c r="B988" s="2">
        <v>27</v>
      </c>
      <c r="C988" s="2">
        <v>27</v>
      </c>
      <c r="F988" s="5"/>
    </row>
    <row r="989" spans="1:6" x14ac:dyDescent="0.2">
      <c r="A989" s="1" t="s">
        <v>1399</v>
      </c>
      <c r="B989" s="2">
        <v>29</v>
      </c>
      <c r="C989" s="2">
        <v>27</v>
      </c>
      <c r="F989" s="5"/>
    </row>
    <row r="990" spans="1:6" x14ac:dyDescent="0.2">
      <c r="A990" s="1" t="s">
        <v>367</v>
      </c>
      <c r="B990" s="2">
        <v>27</v>
      </c>
      <c r="C990" s="2">
        <v>27</v>
      </c>
      <c r="F990" s="5"/>
    </row>
    <row r="991" spans="1:6" x14ac:dyDescent="0.2">
      <c r="A991" s="1" t="s">
        <v>1400</v>
      </c>
      <c r="B991" s="2">
        <v>26</v>
      </c>
      <c r="C991" s="2">
        <v>26</v>
      </c>
      <c r="F991" s="5"/>
    </row>
    <row r="992" spans="1:6" x14ac:dyDescent="0.2">
      <c r="A992" s="1" t="s">
        <v>1401</v>
      </c>
      <c r="B992" s="2">
        <v>26</v>
      </c>
      <c r="C992" s="2">
        <v>26</v>
      </c>
      <c r="F992" s="5"/>
    </row>
    <row r="993" spans="1:6" x14ac:dyDescent="0.2">
      <c r="A993" s="1" t="s">
        <v>1402</v>
      </c>
      <c r="B993" s="2">
        <v>27</v>
      </c>
      <c r="C993" s="2">
        <v>26</v>
      </c>
      <c r="F993" s="5"/>
    </row>
    <row r="994" spans="1:6" x14ac:dyDescent="0.2">
      <c r="A994" s="1" t="s">
        <v>1403</v>
      </c>
      <c r="B994" s="2">
        <v>49</v>
      </c>
      <c r="C994" s="2">
        <v>26</v>
      </c>
      <c r="F994" s="5"/>
    </row>
    <row r="995" spans="1:6" x14ac:dyDescent="0.2">
      <c r="A995" s="1" t="s">
        <v>1404</v>
      </c>
      <c r="B995" s="2">
        <v>63</v>
      </c>
      <c r="C995" s="2">
        <v>26</v>
      </c>
      <c r="F995" s="5"/>
    </row>
    <row r="996" spans="1:6" x14ac:dyDescent="0.2">
      <c r="A996" s="1" t="s">
        <v>482</v>
      </c>
      <c r="B996" s="2">
        <v>34</v>
      </c>
      <c r="C996" s="2">
        <v>26</v>
      </c>
      <c r="F996" s="5"/>
    </row>
    <row r="997" spans="1:6" x14ac:dyDescent="0.2">
      <c r="A997" s="1" t="s">
        <v>1405</v>
      </c>
      <c r="B997" s="2">
        <v>27</v>
      </c>
      <c r="C997" s="2">
        <v>26</v>
      </c>
      <c r="F997" s="5"/>
    </row>
    <row r="998" spans="1:6" x14ac:dyDescent="0.2">
      <c r="A998" s="1" t="s">
        <v>1024</v>
      </c>
      <c r="B998" s="2">
        <v>34</v>
      </c>
      <c r="C998" s="2">
        <v>26</v>
      </c>
      <c r="F998" s="5"/>
    </row>
    <row r="999" spans="1:6" x14ac:dyDescent="0.2">
      <c r="A999" s="1" t="s">
        <v>1406</v>
      </c>
      <c r="B999" s="2">
        <v>34</v>
      </c>
      <c r="C999" s="2">
        <v>26</v>
      </c>
      <c r="F999" s="5"/>
    </row>
    <row r="1000" spans="1:6" x14ac:dyDescent="0.2">
      <c r="A1000" s="1" t="s">
        <v>1407</v>
      </c>
      <c r="B1000" s="2">
        <v>28</v>
      </c>
      <c r="C1000" s="2">
        <v>26</v>
      </c>
      <c r="F1000" s="5"/>
    </row>
    <row r="1001" spans="1:6" x14ac:dyDescent="0.2">
      <c r="A1001" s="1" t="s">
        <v>1408</v>
      </c>
      <c r="B1001" s="2">
        <v>37</v>
      </c>
      <c r="C1001" s="2">
        <v>26</v>
      </c>
      <c r="F1001" s="5"/>
    </row>
  </sheetData>
  <mergeCells count="1">
    <mergeCell ref="H2:J2"/>
  </mergeCells>
  <hyperlinks>
    <hyperlink ref="E41" r:id="rId1"/>
    <hyperlink ref="A121" r:id="rId2"/>
    <hyperlink ref="A154" r:id="rId3"/>
    <hyperlink ref="A328" r:id="rId4"/>
    <hyperlink ref="A468" r:id="rId5"/>
    <hyperlink ref="A769" r:id="rId6"/>
    <hyperlink ref="A791" r:id="rId7"/>
    <hyperlink ref="A839" r:id="rId8"/>
    <hyperlink ref="A961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27.28515625" customWidth="1"/>
    <col min="2" max="4" width="10.85546875" customWidth="1"/>
    <col min="5" max="5" width="23.85546875" customWidth="1"/>
    <col min="6" max="6" width="10.85546875" customWidth="1"/>
    <col min="7" max="7" width="9.28515625" customWidth="1"/>
    <col min="8" max="19" width="17.28515625" customWidth="1"/>
  </cols>
  <sheetData>
    <row r="1" spans="1:10" x14ac:dyDescent="0.2">
      <c r="A1" s="20" t="s">
        <v>55</v>
      </c>
      <c r="B1" s="2" t="s">
        <v>56</v>
      </c>
      <c r="C1" s="2" t="s">
        <v>57</v>
      </c>
      <c r="E1" s="1" t="s">
        <v>58</v>
      </c>
      <c r="F1" s="2" t="s">
        <v>1</v>
      </c>
    </row>
    <row r="2" spans="1:10" x14ac:dyDescent="0.2">
      <c r="A2" s="1" t="s">
        <v>16</v>
      </c>
      <c r="B2" s="2">
        <v>1875</v>
      </c>
      <c r="C2" s="2">
        <v>1855</v>
      </c>
      <c r="E2" s="1" t="s">
        <v>16</v>
      </c>
      <c r="F2" s="5">
        <f>SUMIF(A:A,"*job*",C:C)+SUMIF(A:A,"*career*",C:C)+SUMIF(A:A,"*employment*",C:C)</f>
        <v>5395</v>
      </c>
      <c r="H2" s="69"/>
      <c r="I2" s="70"/>
      <c r="J2" s="70"/>
    </row>
    <row r="3" spans="1:10" x14ac:dyDescent="0.2">
      <c r="A3" s="1" t="s">
        <v>61</v>
      </c>
      <c r="B3" s="2">
        <v>900</v>
      </c>
      <c r="C3" s="2">
        <v>900</v>
      </c>
      <c r="E3" s="1" t="s">
        <v>19</v>
      </c>
      <c r="F3" s="5">
        <f>SUMIF(A:A,"*social security*",C:C)+SUMIF(A:A,"*ssi*",C:C)+SUMIF(A:A,"ssa",C:C)</f>
        <v>3666</v>
      </c>
      <c r="H3" s="1"/>
      <c r="I3" s="2"/>
    </row>
    <row r="4" spans="1:10" x14ac:dyDescent="0.2">
      <c r="A4" s="1" t="s">
        <v>68</v>
      </c>
      <c r="B4" s="2">
        <v>865</v>
      </c>
      <c r="C4" s="2">
        <v>865</v>
      </c>
      <c r="E4" s="1" t="s">
        <v>18</v>
      </c>
      <c r="F4" s="5">
        <f>SUMIF(A:A,"*passport*",C:C)</f>
        <v>2553</v>
      </c>
      <c r="H4" s="1"/>
      <c r="I4" s="2"/>
    </row>
    <row r="5" spans="1:10" x14ac:dyDescent="0.2">
      <c r="A5" s="21" t="s">
        <v>65</v>
      </c>
      <c r="B5" s="2">
        <v>735</v>
      </c>
      <c r="C5" s="2">
        <v>728</v>
      </c>
      <c r="E5" s="1" t="s">
        <v>17</v>
      </c>
      <c r="F5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1984</v>
      </c>
      <c r="I5" s="5"/>
    </row>
    <row r="6" spans="1:10" x14ac:dyDescent="0.2">
      <c r="A6" s="1" t="s">
        <v>19</v>
      </c>
      <c r="B6" s="2">
        <v>692</v>
      </c>
      <c r="C6" s="2">
        <v>651</v>
      </c>
      <c r="E6" s="1" t="s">
        <v>24</v>
      </c>
      <c r="F6" s="5">
        <f>SUMIF(A:A,"*puzzles*",C:C)+SUMIF(A:A,"*games*",C:C)</f>
        <v>1824</v>
      </c>
    </row>
    <row r="7" spans="1:10" x14ac:dyDescent="0.2">
      <c r="A7" s="1" t="s">
        <v>77</v>
      </c>
      <c r="B7" s="2">
        <v>561</v>
      </c>
      <c r="C7" s="2">
        <v>553</v>
      </c>
      <c r="E7" s="1" t="s">
        <v>21</v>
      </c>
      <c r="F7" s="5">
        <f>SUMIF(A:A,"*form*",C:C)+SUMIF(A:A,"*dd214*",C:C)</f>
        <v>1606</v>
      </c>
    </row>
    <row r="8" spans="1:10" x14ac:dyDescent="0.2">
      <c r="A8" s="1" t="s">
        <v>82</v>
      </c>
      <c r="B8" s="2">
        <v>555</v>
      </c>
      <c r="C8" s="2">
        <v>541</v>
      </c>
      <c r="E8" s="1" t="s">
        <v>25</v>
      </c>
      <c r="F8" s="5">
        <f>SUMIF(A:A,"*grant*",C:C)+SUMIF(A:A,"*benefit*",C:C)+SUMIF(A:A,"*free money*",C:C)</f>
        <v>1479</v>
      </c>
    </row>
    <row r="9" spans="1:10" x14ac:dyDescent="0.2">
      <c r="A9" s="1" t="s">
        <v>92</v>
      </c>
      <c r="B9" s="2">
        <v>530</v>
      </c>
      <c r="C9" s="2">
        <v>530</v>
      </c>
      <c r="E9" s="1" t="s">
        <v>23</v>
      </c>
      <c r="F9" s="5">
        <f>SUMIF(A:A,"*vital*",C:C)+SUMIF(A:A,"*birth*",C:C)+SUMIF(A:A,"*marriage*",C:C)+SUMIF(A:A,"*divorce*",C:C)+SUMIF(A:A,"*death*",C:C)</f>
        <v>1425</v>
      </c>
    </row>
    <row r="10" spans="1:10" x14ac:dyDescent="0.2">
      <c r="A10" s="1" t="s">
        <v>76</v>
      </c>
      <c r="B10" s="2">
        <v>567</v>
      </c>
      <c r="C10" s="2">
        <v>526</v>
      </c>
      <c r="E10" s="1" t="s">
        <v>22</v>
      </c>
      <c r="F10" s="5">
        <f>SUMIF(A:A,"*credit score*",C:C)+SUMIF(A:A,"*credit report*",C:C)</f>
        <v>1371</v>
      </c>
    </row>
    <row r="11" spans="1:10" x14ac:dyDescent="0.2">
      <c r="A11" s="1" t="s">
        <v>27</v>
      </c>
      <c r="B11" s="2">
        <v>516</v>
      </c>
      <c r="C11" s="2">
        <v>510</v>
      </c>
      <c r="E11" s="1" t="s">
        <v>20</v>
      </c>
      <c r="F11" s="5">
        <f>SUMIF(A:A,"*immigration*",C:C)+SUMIF(A:A,"*visa*",C:C)+SUMIF(A:A,"*dv*",C:C)+SUMIF(A:A,"*green card*",C:C)+SUMIF(A:A,"lottery 2014",C:C)+SUMIF(A:A,"lottery 2015",C:C)+SUMIF(A:A,"diversity lottery",C:C)+SUMIF(A:A, "lottery application",C:C)+SUMIF(A:A, "lottery results",C:C)+SUMIF(A:A, "www.dvlottery.state.gov",C:C)</f>
        <v>1359</v>
      </c>
    </row>
    <row r="12" spans="1:10" x14ac:dyDescent="0.2">
      <c r="A12" s="1" t="s">
        <v>70</v>
      </c>
      <c r="B12" s="2">
        <v>497</v>
      </c>
      <c r="C12" s="2">
        <v>479</v>
      </c>
      <c r="E12" s="1" t="s">
        <v>27</v>
      </c>
      <c r="F12" s="5">
        <f>SUMIF(A:A,"*unclaimed*",C:C)+SUMIF(A:A,"*lost money*",C:C)+SUMIF(A:A,"*money owed to me*",C:C)+SUMIF(A:A,"*missing money*",C:C)</f>
        <v>1069</v>
      </c>
    </row>
    <row r="13" spans="1:10" x14ac:dyDescent="0.2">
      <c r="A13" s="21" t="s">
        <v>78</v>
      </c>
      <c r="B13" s="2">
        <v>466</v>
      </c>
      <c r="C13" s="2">
        <v>466</v>
      </c>
      <c r="E13" s="1" t="s">
        <v>32</v>
      </c>
      <c r="F13" s="5">
        <f>SUMIF(A:A,"*affordable*",C:C)+SUMIF(A:A,"*obama care*",C:C)+SUMIF(A:A,"*obamacare*",C:C)+SUMIF(A:A,"aca",C:C)+SUMIF(A:A,"*marketplace*",C:C)+SUMIF(A:A,"*health insurance*",C:C)+SUMIF(A:A,"*health care*",C:C)</f>
        <v>771</v>
      </c>
    </row>
    <row r="14" spans="1:10" x14ac:dyDescent="0.2">
      <c r="A14" s="1" t="s">
        <v>74</v>
      </c>
      <c r="B14" s="2">
        <v>458</v>
      </c>
      <c r="C14" s="2">
        <v>458</v>
      </c>
      <c r="E14" s="1" t="s">
        <v>29</v>
      </c>
      <c r="F14" s="5">
        <f>SUMIF(A:A,"*auction*",C:C)+SUMIF(A:A,"*sale*",C:C)</f>
        <v>755</v>
      </c>
    </row>
    <row r="15" spans="1:10" x14ac:dyDescent="0.2">
      <c r="A15" s="1" t="s">
        <v>75</v>
      </c>
      <c r="B15" s="2">
        <v>431</v>
      </c>
      <c r="C15" s="2">
        <v>390</v>
      </c>
      <c r="E15" s="1" t="s">
        <v>73</v>
      </c>
      <c r="F15" s="5">
        <f>SUMIF(A:A,"*tsa*",C:C)</f>
        <v>593</v>
      </c>
    </row>
    <row r="16" spans="1:10" x14ac:dyDescent="0.2">
      <c r="A16" s="1" t="s">
        <v>84</v>
      </c>
      <c r="B16" s="2">
        <v>382</v>
      </c>
      <c r="C16" s="2">
        <v>382</v>
      </c>
      <c r="E16" s="1" t="s">
        <v>31</v>
      </c>
      <c r="F16" s="5">
        <f>SUMIF(A:A,"*address*",C:C)</f>
        <v>488</v>
      </c>
    </row>
    <row r="17" spans="1:9" x14ac:dyDescent="0.2">
      <c r="A17" s="1" t="s">
        <v>21</v>
      </c>
      <c r="B17" s="2">
        <v>373</v>
      </c>
      <c r="C17" s="2">
        <v>372</v>
      </c>
      <c r="E17" s="1" t="s">
        <v>34</v>
      </c>
      <c r="F17" s="5">
        <f>SUMIF(A:A,"*weather*",C:C)</f>
        <v>462</v>
      </c>
    </row>
    <row r="18" spans="1:9" x14ac:dyDescent="0.2">
      <c r="A18" s="1" t="s">
        <v>85</v>
      </c>
      <c r="B18" s="2">
        <v>354</v>
      </c>
      <c r="C18" s="2">
        <v>348</v>
      </c>
      <c r="E18" s="1" t="s">
        <v>39</v>
      </c>
      <c r="F18" s="5">
        <f>SUMIF(A:A,"*medicare*",C:C)</f>
        <v>444</v>
      </c>
    </row>
    <row r="19" spans="1:9" x14ac:dyDescent="0.2">
      <c r="A19" s="1" t="s">
        <v>29</v>
      </c>
      <c r="B19" s="2">
        <v>348</v>
      </c>
      <c r="C19" s="2">
        <v>339</v>
      </c>
      <c r="E19" s="1" t="s">
        <v>1042</v>
      </c>
      <c r="F19" s="5">
        <f>SUMIF(A:A,"*christmas*",C:C)</f>
        <v>423</v>
      </c>
    </row>
    <row r="20" spans="1:9" x14ac:dyDescent="0.2">
      <c r="A20" s="1" t="s">
        <v>138</v>
      </c>
      <c r="B20" s="2">
        <v>344</v>
      </c>
      <c r="C20" s="2">
        <v>338</v>
      </c>
      <c r="E20" s="1" t="s">
        <v>35</v>
      </c>
      <c r="F20" s="5">
        <f>SUMIF(A:A,"*stamps*",C:C)+SUMIF(A:A,"*usda*",C:C)+SUMIF(A:A,"*wic*",C:C)+SUMIF(A:A,"*snap*",C:C)+SUMIF(A:A,"*ebt*",C:C)</f>
        <v>411</v>
      </c>
    </row>
    <row r="21" spans="1:9" x14ac:dyDescent="0.2">
      <c r="A21" s="1" t="s">
        <v>43</v>
      </c>
      <c r="B21" s="2">
        <v>338</v>
      </c>
      <c r="C21" s="2">
        <v>337</v>
      </c>
      <c r="E21" s="1" t="s">
        <v>30</v>
      </c>
      <c r="F21" s="5">
        <f>SUMIF(A:A,"*bmi*",C:C)+SUMIF(A:A,"*body mass index*",C:C)</f>
        <v>380</v>
      </c>
    </row>
    <row r="22" spans="1:9" x14ac:dyDescent="0.2">
      <c r="A22" s="1" t="s">
        <v>79</v>
      </c>
      <c r="B22" s="2">
        <v>369</v>
      </c>
      <c r="C22" s="2">
        <v>329</v>
      </c>
      <c r="E22" s="15" t="s">
        <v>38</v>
      </c>
      <c r="F22" s="13">
        <f>SUMIF(A:A,"*tsa job*",C:C)+SUMIF(A:A,"*tso*",C:C)</f>
        <v>368</v>
      </c>
    </row>
    <row r="23" spans="1:9" x14ac:dyDescent="0.2">
      <c r="A23" s="1" t="s">
        <v>1409</v>
      </c>
      <c r="B23" s="2">
        <v>431</v>
      </c>
      <c r="C23" s="2">
        <v>322</v>
      </c>
      <c r="E23" s="1" t="s">
        <v>43</v>
      </c>
      <c r="F23" s="5">
        <f>SUMIF(A:A,"*saving*",C:C)</f>
        <v>365</v>
      </c>
    </row>
    <row r="24" spans="1:9" x14ac:dyDescent="0.2">
      <c r="A24" s="1" t="s">
        <v>113</v>
      </c>
      <c r="B24" s="2">
        <v>367</v>
      </c>
      <c r="C24" s="2">
        <v>314</v>
      </c>
      <c r="E24" s="1" t="s">
        <v>40</v>
      </c>
      <c r="F24" s="5">
        <f>SUMIF(A:A,"*garcinia*",C:C)</f>
        <v>348</v>
      </c>
    </row>
    <row r="25" spans="1:9" x14ac:dyDescent="0.2">
      <c r="A25" s="1" t="s">
        <v>73</v>
      </c>
      <c r="B25" s="2">
        <v>307</v>
      </c>
      <c r="C25" s="2">
        <v>305</v>
      </c>
      <c r="E25" s="1" t="s">
        <v>26</v>
      </c>
      <c r="F25" s="5">
        <f>SUMIF(A:A,"*dv*",C:C)+SUMIF(A:A,"*diversity visa*",C:C)+SUMIF(A:A,"*green card lottery*",C:C)+SUMIF(A:A,"lottery 2014",C:C)+SUMIF(A:A,"lottery 2015",C:C)</f>
        <v>325</v>
      </c>
    </row>
    <row r="26" spans="1:9" x14ac:dyDescent="0.2">
      <c r="A26" s="1" t="s">
        <v>83</v>
      </c>
      <c r="B26" s="2">
        <v>303</v>
      </c>
      <c r="C26" s="2">
        <v>302</v>
      </c>
      <c r="E26" s="1" t="s">
        <v>41</v>
      </c>
      <c r="F26" s="5">
        <f>SUMIF(A:A,"*w4*",C:C)+SUMIF(A:A,"*w-4*",C:C)</f>
        <v>281</v>
      </c>
      <c r="I26" s="5"/>
    </row>
    <row r="27" spans="1:9" x14ac:dyDescent="0.2">
      <c r="A27" s="1" t="s">
        <v>90</v>
      </c>
      <c r="B27" s="2">
        <v>341</v>
      </c>
      <c r="C27" s="2">
        <v>301</v>
      </c>
      <c r="E27" s="1" t="s">
        <v>37</v>
      </c>
      <c r="F27" s="5">
        <f>SUMIF(A:A,"*ebola*",C:C)</f>
        <v>221</v>
      </c>
    </row>
    <row r="28" spans="1:9" x14ac:dyDescent="0.2">
      <c r="A28" s="1" t="s">
        <v>1410</v>
      </c>
      <c r="B28" s="2">
        <v>399</v>
      </c>
      <c r="C28" s="2">
        <v>301</v>
      </c>
      <c r="E28" s="1" t="s">
        <v>47</v>
      </c>
      <c r="F28" s="5">
        <f>SUMIF(A:A,"*alien*",C:C)+SUMIF(A:A,"*area 51*",C:C)+SUMIF(A:A,"*ufo*",C:C)</f>
        <v>180</v>
      </c>
    </row>
    <row r="29" spans="1:9" x14ac:dyDescent="0.2">
      <c r="A29" s="1" t="s">
        <v>95</v>
      </c>
      <c r="B29" s="2">
        <v>288</v>
      </c>
      <c r="C29" s="2">
        <v>288</v>
      </c>
      <c r="E29" s="1" t="s">
        <v>1411</v>
      </c>
      <c r="F29" s="5">
        <f>SUMIF(A:A,"*year*",C:C)</f>
        <v>151</v>
      </c>
    </row>
    <row r="30" spans="1:9" x14ac:dyDescent="0.2">
      <c r="A30" s="1" t="s">
        <v>71</v>
      </c>
      <c r="B30" s="2">
        <v>280</v>
      </c>
      <c r="C30" s="2">
        <v>280</v>
      </c>
      <c r="E30" s="1" t="s">
        <v>44</v>
      </c>
      <c r="F30">
        <f>SUMIF(A:A,"*death penalty*",C:C)+SUMIF(A:A,"*execution*",C:C)+SUMIF(A:A,"*executed*",C:C)+SUMIF(A:A,"*last meal*",C:C)+SUMIF(A:A,"*capital punishment*",C:C)</f>
        <v>137</v>
      </c>
    </row>
    <row r="31" spans="1:9" x14ac:dyDescent="0.2">
      <c r="A31" s="1" t="s">
        <v>111</v>
      </c>
      <c r="B31" s="2">
        <v>281</v>
      </c>
      <c r="C31" s="2">
        <v>275</v>
      </c>
      <c r="E31" s="1" t="s">
        <v>46</v>
      </c>
      <c r="F31" s="5">
        <f>SUMIF(A:A,"isis",C:C)+SUMIF(A:A,"isil",C:C)+SUMIF(A:A,"islamic state",C:C)</f>
        <v>128</v>
      </c>
    </row>
    <row r="32" spans="1:9" x14ac:dyDescent="0.2">
      <c r="A32" s="1" t="s">
        <v>80</v>
      </c>
      <c r="B32" s="2">
        <v>312</v>
      </c>
      <c r="C32" s="2">
        <v>272</v>
      </c>
      <c r="E32" s="1" t="s">
        <v>45</v>
      </c>
      <c r="F32" s="5">
        <f>SUMIF(A:A,"*consumer action handbook*",C:C)</f>
        <v>111</v>
      </c>
    </row>
    <row r="33" spans="1:6" x14ac:dyDescent="0.2">
      <c r="A33" s="1" t="s">
        <v>63</v>
      </c>
      <c r="B33" s="2">
        <v>270</v>
      </c>
      <c r="C33" s="2">
        <v>270</v>
      </c>
      <c r="E33" s="1" t="s">
        <v>42</v>
      </c>
      <c r="F33" s="5">
        <f>SUMIF(A:A,"*vote*",C:C)+SUMIF(A:A,"*voting*",C:C)+SUMIF(A:A,"*election*",C:C)</f>
        <v>65</v>
      </c>
    </row>
    <row r="34" spans="1:6" x14ac:dyDescent="0.2">
      <c r="A34" s="1" t="s">
        <v>34</v>
      </c>
      <c r="B34" s="2">
        <v>350</v>
      </c>
      <c r="C34" s="2">
        <v>254</v>
      </c>
      <c r="E34" s="1" t="s">
        <v>49</v>
      </c>
      <c r="F34" s="5">
        <f>SUMIF(A:A,"*fafsa*",C:C)</f>
        <v>45</v>
      </c>
    </row>
    <row r="35" spans="1:6" x14ac:dyDescent="0.2">
      <c r="A35" s="1" t="s">
        <v>88</v>
      </c>
      <c r="B35" s="2">
        <v>253</v>
      </c>
      <c r="C35" s="2">
        <v>253</v>
      </c>
      <c r="E35" s="1" t="s">
        <v>87</v>
      </c>
      <c r="F35" s="5">
        <f>SUMIF(A:A,"*age of consent*",C:C)</f>
        <v>0</v>
      </c>
    </row>
    <row r="36" spans="1:6" x14ac:dyDescent="0.2">
      <c r="A36" s="1" t="s">
        <v>733</v>
      </c>
      <c r="B36" s="2">
        <v>880</v>
      </c>
      <c r="C36" s="2">
        <v>251</v>
      </c>
      <c r="E36" s="1" t="s">
        <v>50</v>
      </c>
      <c r="F36" s="5">
        <f>SUMIF(A:A,"*governor*",C:C)</f>
        <v>0</v>
      </c>
    </row>
    <row r="37" spans="1:6" x14ac:dyDescent="0.2">
      <c r="A37" s="1" t="s">
        <v>104</v>
      </c>
      <c r="B37" s="2">
        <v>259</v>
      </c>
      <c r="C37" s="2">
        <v>251</v>
      </c>
      <c r="E37" s="7" t="s">
        <v>48</v>
      </c>
      <c r="F37">
        <f>SUMIF(A:A,"*senior*",C:C)</f>
        <v>110</v>
      </c>
    </row>
    <row r="38" spans="1:6" x14ac:dyDescent="0.2">
      <c r="A38" s="21" t="s">
        <v>94</v>
      </c>
      <c r="B38" s="2">
        <v>283</v>
      </c>
      <c r="C38" s="2">
        <v>231</v>
      </c>
      <c r="E38" s="16" t="s">
        <v>36</v>
      </c>
      <c r="F38" s="17">
        <f>SUMIF(A:A,"*photo*",B:B)+SUMIF(A:A,"*image*",B:B)</f>
        <v>276</v>
      </c>
    </row>
    <row r="39" spans="1:6" x14ac:dyDescent="0.2">
      <c r="A39" s="1" t="s">
        <v>110</v>
      </c>
      <c r="B39" s="2">
        <v>231</v>
      </c>
      <c r="C39" s="2">
        <v>230</v>
      </c>
      <c r="E39" s="8" t="s">
        <v>33</v>
      </c>
      <c r="F39" s="13">
        <f>SUMIF(A:A,"*usajobs*",B:B)+SUMIF(A:A,"*usa jobs*",B:B)</f>
        <v>430</v>
      </c>
    </row>
    <row r="40" spans="1:6" x14ac:dyDescent="0.2">
      <c r="A40" s="1" t="s">
        <v>169</v>
      </c>
      <c r="B40" s="2">
        <v>221</v>
      </c>
      <c r="C40" s="2">
        <v>221</v>
      </c>
      <c r="E40" s="7" t="s">
        <v>51</v>
      </c>
      <c r="F40">
        <f>SUMIF(A:A,"*abortion*",C:C)</f>
        <v>122</v>
      </c>
    </row>
    <row r="41" spans="1:6" x14ac:dyDescent="0.2">
      <c r="A41" s="1" t="s">
        <v>37</v>
      </c>
      <c r="B41" s="2">
        <v>375</v>
      </c>
      <c r="C41" s="2">
        <v>221</v>
      </c>
      <c r="F41" s="5"/>
    </row>
    <row r="42" spans="1:6" x14ac:dyDescent="0.2">
      <c r="A42" s="1" t="s">
        <v>100</v>
      </c>
      <c r="B42" s="2">
        <v>234</v>
      </c>
      <c r="C42" s="2">
        <v>220</v>
      </c>
      <c r="F42" s="5"/>
    </row>
    <row r="43" spans="1:6" x14ac:dyDescent="0.2">
      <c r="A43" s="1" t="s">
        <v>103</v>
      </c>
      <c r="B43" s="2">
        <v>514</v>
      </c>
      <c r="C43" s="2">
        <v>218</v>
      </c>
      <c r="F43" s="5"/>
    </row>
    <row r="44" spans="1:6" x14ac:dyDescent="0.2">
      <c r="A44" s="1" t="s">
        <v>102</v>
      </c>
      <c r="B44" s="2">
        <v>215</v>
      </c>
      <c r="C44" s="2">
        <v>213</v>
      </c>
      <c r="F44" s="5"/>
    </row>
    <row r="45" spans="1:6" x14ac:dyDescent="0.2">
      <c r="A45" s="1" t="s">
        <v>105</v>
      </c>
      <c r="B45" s="2">
        <v>268</v>
      </c>
      <c r="C45" s="2">
        <v>207</v>
      </c>
      <c r="F45" s="5"/>
    </row>
    <row r="46" spans="1:6" x14ac:dyDescent="0.2">
      <c r="A46" s="1" t="s">
        <v>183</v>
      </c>
      <c r="B46" s="2">
        <v>206</v>
      </c>
      <c r="C46" s="2">
        <v>206</v>
      </c>
      <c r="F46" s="5"/>
    </row>
    <row r="47" spans="1:6" x14ac:dyDescent="0.2">
      <c r="A47" s="1" t="s">
        <v>99</v>
      </c>
      <c r="B47" s="2">
        <v>199</v>
      </c>
      <c r="C47" s="2">
        <v>199</v>
      </c>
      <c r="F47" s="5"/>
    </row>
    <row r="48" spans="1:6" x14ac:dyDescent="0.2">
      <c r="A48" s="1" t="s">
        <v>176</v>
      </c>
      <c r="B48" s="2">
        <v>269</v>
      </c>
      <c r="C48" s="2">
        <v>192</v>
      </c>
      <c r="F48" s="5"/>
    </row>
    <row r="49" spans="1:6" x14ac:dyDescent="0.2">
      <c r="A49" s="1" t="s">
        <v>126</v>
      </c>
      <c r="B49" s="2">
        <v>192</v>
      </c>
      <c r="C49" s="2">
        <v>191</v>
      </c>
      <c r="F49" s="5"/>
    </row>
    <row r="50" spans="1:6" x14ac:dyDescent="0.2">
      <c r="A50" s="1" t="s">
        <v>67</v>
      </c>
      <c r="B50" s="2">
        <v>189</v>
      </c>
      <c r="C50" s="2">
        <v>189</v>
      </c>
      <c r="F50" s="5"/>
    </row>
    <row r="51" spans="1:6" x14ac:dyDescent="0.2">
      <c r="A51" s="1" t="s">
        <v>175</v>
      </c>
      <c r="B51" s="2">
        <v>187</v>
      </c>
      <c r="C51" s="2">
        <v>184</v>
      </c>
      <c r="F51" s="5"/>
    </row>
    <row r="52" spans="1:6" x14ac:dyDescent="0.2">
      <c r="A52" s="1" t="s">
        <v>133</v>
      </c>
      <c r="B52" s="2">
        <v>182</v>
      </c>
      <c r="C52" s="2">
        <v>182</v>
      </c>
      <c r="F52" s="5"/>
    </row>
    <row r="53" spans="1:6" x14ac:dyDescent="0.2">
      <c r="A53" s="1" t="s">
        <v>244</v>
      </c>
      <c r="B53" s="2">
        <v>184</v>
      </c>
      <c r="C53" s="2">
        <v>182</v>
      </c>
      <c r="F53" s="5"/>
    </row>
    <row r="54" spans="1:6" x14ac:dyDescent="0.2">
      <c r="A54" s="1" t="s">
        <v>18</v>
      </c>
      <c r="B54" s="2">
        <v>183</v>
      </c>
      <c r="C54" s="2">
        <v>181</v>
      </c>
      <c r="F54" s="5"/>
    </row>
    <row r="55" spans="1:6" x14ac:dyDescent="0.2">
      <c r="A55" s="1" t="s">
        <v>727</v>
      </c>
      <c r="B55" s="2">
        <v>180</v>
      </c>
      <c r="C55" s="2">
        <v>180</v>
      </c>
      <c r="F55" s="5"/>
    </row>
    <row r="56" spans="1:6" x14ac:dyDescent="0.2">
      <c r="A56" s="1" t="s">
        <v>120</v>
      </c>
      <c r="B56" s="2">
        <v>175</v>
      </c>
      <c r="C56" s="2">
        <v>175</v>
      </c>
      <c r="F56" s="5"/>
    </row>
    <row r="57" spans="1:6" x14ac:dyDescent="0.2">
      <c r="A57" s="1" t="s">
        <v>127</v>
      </c>
      <c r="B57" s="2">
        <v>179</v>
      </c>
      <c r="C57" s="2">
        <v>172</v>
      </c>
      <c r="F57" s="5"/>
    </row>
    <row r="58" spans="1:6" x14ac:dyDescent="0.2">
      <c r="A58" s="1" t="s">
        <v>108</v>
      </c>
      <c r="B58" s="2">
        <v>172</v>
      </c>
      <c r="C58" s="2">
        <v>171</v>
      </c>
      <c r="F58" s="5"/>
    </row>
    <row r="59" spans="1:6" x14ac:dyDescent="0.2">
      <c r="A59" s="1" t="s">
        <v>101</v>
      </c>
      <c r="B59" s="2">
        <v>171</v>
      </c>
      <c r="C59" s="2">
        <v>171</v>
      </c>
      <c r="F59" s="5"/>
    </row>
    <row r="60" spans="1:6" x14ac:dyDescent="0.2">
      <c r="A60" s="1" t="s">
        <v>115</v>
      </c>
      <c r="B60" s="2">
        <v>198</v>
      </c>
      <c r="C60" s="2">
        <v>169</v>
      </c>
      <c r="F60" s="5"/>
    </row>
    <row r="61" spans="1:6" x14ac:dyDescent="0.2">
      <c r="A61" s="1" t="s">
        <v>156</v>
      </c>
      <c r="B61" s="2">
        <v>237</v>
      </c>
      <c r="C61" s="2">
        <v>167</v>
      </c>
      <c r="F61" s="5"/>
    </row>
    <row r="62" spans="1:6" x14ac:dyDescent="0.2">
      <c r="A62" s="1" t="s">
        <v>118</v>
      </c>
      <c r="B62" s="2">
        <v>179</v>
      </c>
      <c r="C62" s="2">
        <v>164</v>
      </c>
      <c r="F62" s="5"/>
    </row>
    <row r="63" spans="1:6" x14ac:dyDescent="0.2">
      <c r="A63" s="1" t="s">
        <v>456</v>
      </c>
      <c r="B63" s="2">
        <v>508</v>
      </c>
      <c r="C63" s="2">
        <v>163</v>
      </c>
      <c r="F63" s="5"/>
    </row>
    <row r="64" spans="1:6" x14ac:dyDescent="0.2">
      <c r="A64" s="1" t="s">
        <v>150</v>
      </c>
      <c r="B64" s="2">
        <v>162</v>
      </c>
      <c r="C64" s="2">
        <v>162</v>
      </c>
      <c r="F64" s="5"/>
    </row>
    <row r="65" spans="1:6" x14ac:dyDescent="0.2">
      <c r="A65" s="1" t="s">
        <v>122</v>
      </c>
      <c r="B65" s="2">
        <v>190</v>
      </c>
      <c r="C65" s="2">
        <v>160</v>
      </c>
      <c r="F65" s="5"/>
    </row>
    <row r="66" spans="1:6" x14ac:dyDescent="0.2">
      <c r="A66" s="1" t="s">
        <v>89</v>
      </c>
      <c r="B66" s="2">
        <v>160</v>
      </c>
      <c r="C66" s="2">
        <v>160</v>
      </c>
      <c r="F66" s="5"/>
    </row>
    <row r="67" spans="1:6" x14ac:dyDescent="0.2">
      <c r="A67" s="1" t="s">
        <v>216</v>
      </c>
      <c r="B67" s="2">
        <v>293</v>
      </c>
      <c r="C67" s="2">
        <v>158</v>
      </c>
      <c r="F67" s="5"/>
    </row>
    <row r="68" spans="1:6" x14ac:dyDescent="0.2">
      <c r="A68" s="1" t="s">
        <v>119</v>
      </c>
      <c r="B68" s="2">
        <v>155</v>
      </c>
      <c r="C68" s="2">
        <v>155</v>
      </c>
      <c r="F68" s="5"/>
    </row>
    <row r="69" spans="1:6" x14ac:dyDescent="0.2">
      <c r="A69" s="1" t="s">
        <v>134</v>
      </c>
      <c r="B69" s="2">
        <v>157</v>
      </c>
      <c r="C69" s="2">
        <v>150</v>
      </c>
      <c r="F69" s="5"/>
    </row>
    <row r="70" spans="1:6" x14ac:dyDescent="0.2">
      <c r="A70" s="1" t="s">
        <v>298</v>
      </c>
      <c r="B70" s="2">
        <v>148</v>
      </c>
      <c r="C70" s="2">
        <v>148</v>
      </c>
      <c r="F70" s="5"/>
    </row>
    <row r="71" spans="1:6" x14ac:dyDescent="0.2">
      <c r="A71" s="1" t="s">
        <v>188</v>
      </c>
      <c r="B71" s="2">
        <v>177</v>
      </c>
      <c r="C71" s="2">
        <v>147</v>
      </c>
      <c r="F71" s="5"/>
    </row>
    <row r="72" spans="1:6" x14ac:dyDescent="0.2">
      <c r="A72" s="1" t="s">
        <v>1095</v>
      </c>
      <c r="B72" s="2">
        <v>146</v>
      </c>
      <c r="C72" s="2">
        <v>146</v>
      </c>
      <c r="F72" s="5"/>
    </row>
    <row r="73" spans="1:6" x14ac:dyDescent="0.2">
      <c r="A73" s="1" t="s">
        <v>144</v>
      </c>
      <c r="B73" s="2">
        <v>147</v>
      </c>
      <c r="C73" s="2">
        <v>145</v>
      </c>
      <c r="F73" s="5"/>
    </row>
    <row r="74" spans="1:6" x14ac:dyDescent="0.2">
      <c r="A74" s="1" t="s">
        <v>178</v>
      </c>
      <c r="B74" s="2">
        <v>143</v>
      </c>
      <c r="C74" s="2">
        <v>143</v>
      </c>
      <c r="F74" s="5"/>
    </row>
    <row r="75" spans="1:6" x14ac:dyDescent="0.2">
      <c r="A75" s="1" t="s">
        <v>486</v>
      </c>
      <c r="B75" s="2">
        <v>205</v>
      </c>
      <c r="C75" s="2">
        <v>142</v>
      </c>
      <c r="F75" s="5"/>
    </row>
    <row r="76" spans="1:6" x14ac:dyDescent="0.2">
      <c r="A76" s="1" t="s">
        <v>93</v>
      </c>
      <c r="B76" s="2">
        <v>155</v>
      </c>
      <c r="C76" s="2">
        <v>139</v>
      </c>
      <c r="F76" s="5"/>
    </row>
    <row r="77" spans="1:6" x14ac:dyDescent="0.2">
      <c r="A77" s="1" t="s">
        <v>129</v>
      </c>
      <c r="B77" s="2">
        <v>185</v>
      </c>
      <c r="C77" s="2">
        <v>138</v>
      </c>
      <c r="F77" s="5"/>
    </row>
    <row r="78" spans="1:6" x14ac:dyDescent="0.2">
      <c r="A78" s="1" t="s">
        <v>157</v>
      </c>
      <c r="B78" s="2">
        <v>136</v>
      </c>
      <c r="C78" s="2">
        <v>136</v>
      </c>
      <c r="F78" s="5"/>
    </row>
    <row r="79" spans="1:6" x14ac:dyDescent="0.2">
      <c r="A79" s="1" t="s">
        <v>145</v>
      </c>
      <c r="B79" s="2">
        <v>151</v>
      </c>
      <c r="C79" s="2">
        <v>134</v>
      </c>
      <c r="F79" s="5"/>
    </row>
    <row r="80" spans="1:6" x14ac:dyDescent="0.2">
      <c r="A80" s="1" t="s">
        <v>279</v>
      </c>
      <c r="B80" s="2">
        <v>134</v>
      </c>
      <c r="C80" s="2">
        <v>134</v>
      </c>
      <c r="F80" s="5"/>
    </row>
    <row r="81" spans="1:6" x14ac:dyDescent="0.2">
      <c r="A81" s="1" t="s">
        <v>149</v>
      </c>
      <c r="B81" s="2">
        <v>147</v>
      </c>
      <c r="C81" s="2">
        <v>133</v>
      </c>
      <c r="F81" s="5"/>
    </row>
    <row r="82" spans="1:6" x14ac:dyDescent="0.2">
      <c r="A82" s="1" t="s">
        <v>148</v>
      </c>
      <c r="B82" s="2">
        <v>136</v>
      </c>
      <c r="C82" s="2">
        <v>132</v>
      </c>
      <c r="F82" s="5"/>
    </row>
    <row r="83" spans="1:6" x14ac:dyDescent="0.2">
      <c r="A83" s="1" t="s">
        <v>165</v>
      </c>
      <c r="B83" s="2">
        <v>137</v>
      </c>
      <c r="C83" s="2">
        <v>131</v>
      </c>
      <c r="F83" s="5"/>
    </row>
    <row r="84" spans="1:6" x14ac:dyDescent="0.2">
      <c r="A84" s="1" t="s">
        <v>159</v>
      </c>
      <c r="B84" s="2">
        <v>134</v>
      </c>
      <c r="C84" s="2">
        <v>130</v>
      </c>
      <c r="F84" s="5"/>
    </row>
    <row r="85" spans="1:6" x14ac:dyDescent="0.2">
      <c r="A85" s="1" t="s">
        <v>72</v>
      </c>
      <c r="B85" s="2">
        <v>139</v>
      </c>
      <c r="C85" s="2">
        <v>130</v>
      </c>
      <c r="F85" s="5"/>
    </row>
    <row r="86" spans="1:6" x14ac:dyDescent="0.2">
      <c r="A86" s="1" t="s">
        <v>1045</v>
      </c>
      <c r="B86" s="2">
        <v>129</v>
      </c>
      <c r="C86" s="2">
        <v>129</v>
      </c>
      <c r="F86" s="5"/>
    </row>
    <row r="87" spans="1:6" x14ac:dyDescent="0.2">
      <c r="A87" s="1" t="s">
        <v>91</v>
      </c>
      <c r="B87" s="2">
        <v>607</v>
      </c>
      <c r="C87" s="2">
        <v>128</v>
      </c>
      <c r="F87" s="5"/>
    </row>
    <row r="88" spans="1:6" x14ac:dyDescent="0.2">
      <c r="A88" s="1" t="s">
        <v>181</v>
      </c>
      <c r="B88" s="2">
        <v>129</v>
      </c>
      <c r="C88" s="2">
        <v>128</v>
      </c>
      <c r="F88" s="5"/>
    </row>
    <row r="89" spans="1:6" x14ac:dyDescent="0.2">
      <c r="A89" s="1" t="s">
        <v>185</v>
      </c>
      <c r="B89" s="2">
        <v>132</v>
      </c>
      <c r="C89" s="2">
        <v>128</v>
      </c>
      <c r="F89" s="5"/>
    </row>
    <row r="90" spans="1:6" x14ac:dyDescent="0.2">
      <c r="A90" s="1" t="s">
        <v>24</v>
      </c>
      <c r="B90" s="2">
        <v>126</v>
      </c>
      <c r="C90" s="2">
        <v>126</v>
      </c>
      <c r="F90" s="5"/>
    </row>
    <row r="91" spans="1:6" x14ac:dyDescent="0.2">
      <c r="A91" s="1" t="s">
        <v>137</v>
      </c>
      <c r="B91" s="2">
        <v>141</v>
      </c>
      <c r="C91" s="2">
        <v>126</v>
      </c>
      <c r="F91" s="5"/>
    </row>
    <row r="92" spans="1:6" x14ac:dyDescent="0.2">
      <c r="A92" s="1" t="s">
        <v>109</v>
      </c>
      <c r="B92" s="2">
        <v>126</v>
      </c>
      <c r="C92" s="2">
        <v>126</v>
      </c>
      <c r="F92" s="5"/>
    </row>
    <row r="93" spans="1:6" x14ac:dyDescent="0.2">
      <c r="A93" s="1" t="s">
        <v>170</v>
      </c>
      <c r="B93" s="2">
        <v>130</v>
      </c>
      <c r="C93" s="2">
        <v>125</v>
      </c>
      <c r="F93" s="5"/>
    </row>
    <row r="94" spans="1:6" x14ac:dyDescent="0.2">
      <c r="A94" s="1" t="s">
        <v>166</v>
      </c>
      <c r="B94" s="2">
        <v>127</v>
      </c>
      <c r="C94" s="2">
        <v>125</v>
      </c>
      <c r="F94" s="5"/>
    </row>
    <row r="95" spans="1:6" x14ac:dyDescent="0.2">
      <c r="A95" s="1" t="s">
        <v>146</v>
      </c>
      <c r="B95" s="2">
        <v>129</v>
      </c>
      <c r="C95" s="2">
        <v>125</v>
      </c>
      <c r="F95" s="5"/>
    </row>
    <row r="96" spans="1:6" x14ac:dyDescent="0.2">
      <c r="A96" s="1" t="s">
        <v>274</v>
      </c>
      <c r="B96" s="2">
        <v>123</v>
      </c>
      <c r="C96" s="2">
        <v>123</v>
      </c>
      <c r="F96" s="5"/>
    </row>
    <row r="97" spans="1:6" x14ac:dyDescent="0.2">
      <c r="A97" s="1" t="s">
        <v>51</v>
      </c>
      <c r="B97" s="2">
        <v>202</v>
      </c>
      <c r="C97" s="2">
        <v>122</v>
      </c>
      <c r="F97" s="5"/>
    </row>
    <row r="98" spans="1:6" x14ac:dyDescent="0.2">
      <c r="A98" s="1" t="s">
        <v>250</v>
      </c>
      <c r="B98" s="2">
        <v>122</v>
      </c>
      <c r="C98" s="2">
        <v>122</v>
      </c>
      <c r="F98" s="5"/>
    </row>
    <row r="99" spans="1:6" x14ac:dyDescent="0.2">
      <c r="A99" s="1" t="s">
        <v>234</v>
      </c>
      <c r="B99" s="2">
        <v>122</v>
      </c>
      <c r="C99" s="2">
        <v>121</v>
      </c>
      <c r="F99" s="5"/>
    </row>
    <row r="100" spans="1:6" x14ac:dyDescent="0.2">
      <c r="A100" s="1" t="s">
        <v>97</v>
      </c>
      <c r="B100" s="2">
        <v>121</v>
      </c>
      <c r="C100" s="2">
        <v>121</v>
      </c>
      <c r="F100" s="5"/>
    </row>
    <row r="101" spans="1:6" x14ac:dyDescent="0.2">
      <c r="A101" s="1" t="s">
        <v>154</v>
      </c>
      <c r="B101" s="2">
        <v>119</v>
      </c>
      <c r="C101" s="2">
        <v>119</v>
      </c>
      <c r="F101" s="5"/>
    </row>
    <row r="102" spans="1:6" x14ac:dyDescent="0.2">
      <c r="A102" s="1" t="s">
        <v>114</v>
      </c>
      <c r="B102" s="2">
        <v>120</v>
      </c>
      <c r="C102" s="2">
        <v>119</v>
      </c>
      <c r="F102" s="5"/>
    </row>
    <row r="103" spans="1:6" x14ac:dyDescent="0.2">
      <c r="A103" s="1" t="s">
        <v>257</v>
      </c>
      <c r="B103" s="2">
        <v>133</v>
      </c>
      <c r="C103" s="2">
        <v>119</v>
      </c>
      <c r="F103" s="5"/>
    </row>
    <row r="104" spans="1:6" x14ac:dyDescent="0.2">
      <c r="A104" s="1" t="s">
        <v>135</v>
      </c>
      <c r="B104" s="2">
        <v>118</v>
      </c>
      <c r="C104" s="2">
        <v>118</v>
      </c>
      <c r="F104" s="5"/>
    </row>
    <row r="105" spans="1:6" x14ac:dyDescent="0.2">
      <c r="A105" s="1" t="s">
        <v>204</v>
      </c>
      <c r="B105" s="2">
        <v>122</v>
      </c>
      <c r="C105" s="2">
        <v>117</v>
      </c>
      <c r="F105" s="5"/>
    </row>
    <row r="106" spans="1:6" x14ac:dyDescent="0.2">
      <c r="A106" s="1" t="s">
        <v>172</v>
      </c>
      <c r="B106" s="2">
        <v>129</v>
      </c>
      <c r="C106" s="2">
        <v>115</v>
      </c>
      <c r="F106" s="5"/>
    </row>
    <row r="107" spans="1:6" x14ac:dyDescent="0.2">
      <c r="A107" s="1" t="s">
        <v>217</v>
      </c>
      <c r="B107" s="2">
        <v>115</v>
      </c>
      <c r="C107" s="2">
        <v>115</v>
      </c>
      <c r="F107" s="5"/>
    </row>
    <row r="108" spans="1:6" x14ac:dyDescent="0.2">
      <c r="A108" s="1" t="s">
        <v>96</v>
      </c>
      <c r="B108" s="2">
        <v>117</v>
      </c>
      <c r="C108" s="2">
        <v>115</v>
      </c>
      <c r="F108" s="5"/>
    </row>
    <row r="109" spans="1:6" x14ac:dyDescent="0.2">
      <c r="A109" s="1" t="s">
        <v>222</v>
      </c>
      <c r="B109" s="2">
        <v>119</v>
      </c>
      <c r="C109" s="2">
        <v>115</v>
      </c>
      <c r="F109" s="5"/>
    </row>
    <row r="110" spans="1:6" x14ac:dyDescent="0.2">
      <c r="A110" s="1" t="s">
        <v>355</v>
      </c>
      <c r="B110" s="2">
        <v>131</v>
      </c>
      <c r="C110" s="2">
        <v>114</v>
      </c>
      <c r="F110" s="5"/>
    </row>
    <row r="111" spans="1:6" x14ac:dyDescent="0.2">
      <c r="A111" s="1" t="s">
        <v>369</v>
      </c>
      <c r="B111" s="2">
        <v>156</v>
      </c>
      <c r="C111" s="2">
        <v>113</v>
      </c>
      <c r="F111" s="5"/>
    </row>
    <row r="112" spans="1:6" x14ac:dyDescent="0.2">
      <c r="A112" s="1" t="s">
        <v>107</v>
      </c>
      <c r="B112" s="2">
        <v>113</v>
      </c>
      <c r="C112" s="2">
        <v>111</v>
      </c>
      <c r="F112" s="5"/>
    </row>
    <row r="113" spans="1:6" x14ac:dyDescent="0.2">
      <c r="A113" s="1" t="s">
        <v>30</v>
      </c>
      <c r="B113" s="2">
        <v>110</v>
      </c>
      <c r="C113" s="2">
        <v>110</v>
      </c>
      <c r="F113" s="5"/>
    </row>
    <row r="114" spans="1:6" x14ac:dyDescent="0.2">
      <c r="A114" s="18" t="s">
        <v>238</v>
      </c>
      <c r="B114" s="2">
        <v>112</v>
      </c>
      <c r="C114" s="2">
        <v>110</v>
      </c>
      <c r="F114" s="5"/>
    </row>
    <row r="115" spans="1:6" x14ac:dyDescent="0.2">
      <c r="A115" s="1" t="s">
        <v>322</v>
      </c>
      <c r="B115" s="2">
        <v>110</v>
      </c>
      <c r="C115" s="2">
        <v>109</v>
      </c>
      <c r="F115" s="5"/>
    </row>
    <row r="116" spans="1:6" x14ac:dyDescent="0.2">
      <c r="A116" s="1" t="s">
        <v>199</v>
      </c>
      <c r="B116" s="2">
        <v>120</v>
      </c>
      <c r="C116" s="2">
        <v>109</v>
      </c>
      <c r="F116" s="5"/>
    </row>
    <row r="117" spans="1:6" x14ac:dyDescent="0.2">
      <c r="A117" s="1" t="s">
        <v>1412</v>
      </c>
      <c r="B117" s="2">
        <v>112</v>
      </c>
      <c r="C117" s="2">
        <v>108</v>
      </c>
      <c r="F117" s="5"/>
    </row>
    <row r="118" spans="1:6" x14ac:dyDescent="0.2">
      <c r="A118" s="1" t="s">
        <v>245</v>
      </c>
      <c r="B118" s="2">
        <v>177</v>
      </c>
      <c r="C118" s="2">
        <v>108</v>
      </c>
      <c r="F118" s="5"/>
    </row>
    <row r="119" spans="1:6" x14ac:dyDescent="0.2">
      <c r="A119" s="1" t="s">
        <v>313</v>
      </c>
      <c r="B119" s="2">
        <v>114</v>
      </c>
      <c r="C119" s="2">
        <v>108</v>
      </c>
      <c r="F119" s="5"/>
    </row>
    <row r="120" spans="1:6" x14ac:dyDescent="0.2">
      <c r="A120" s="1" t="s">
        <v>179</v>
      </c>
      <c r="B120" s="2">
        <v>108</v>
      </c>
      <c r="C120" s="2">
        <v>107</v>
      </c>
      <c r="F120" s="5"/>
    </row>
    <row r="121" spans="1:6" x14ac:dyDescent="0.2">
      <c r="A121" s="1" t="s">
        <v>226</v>
      </c>
      <c r="B121" s="2">
        <v>107</v>
      </c>
      <c r="C121" s="2">
        <v>107</v>
      </c>
      <c r="F121" s="5"/>
    </row>
    <row r="122" spans="1:6" x14ac:dyDescent="0.2">
      <c r="A122" s="1">
        <v>1099</v>
      </c>
      <c r="B122" s="2">
        <v>106</v>
      </c>
      <c r="C122" s="2">
        <v>106</v>
      </c>
      <c r="F122" s="5"/>
    </row>
    <row r="123" spans="1:6" x14ac:dyDescent="0.2">
      <c r="A123" s="1" t="s">
        <v>121</v>
      </c>
      <c r="B123" s="2">
        <v>106</v>
      </c>
      <c r="C123" s="2">
        <v>106</v>
      </c>
      <c r="F123" s="5"/>
    </row>
    <row r="124" spans="1:6" x14ac:dyDescent="0.2">
      <c r="A124" s="1" t="s">
        <v>269</v>
      </c>
      <c r="B124" s="2">
        <v>106</v>
      </c>
      <c r="C124" s="2">
        <v>106</v>
      </c>
      <c r="F124" s="5"/>
    </row>
    <row r="125" spans="1:6" x14ac:dyDescent="0.2">
      <c r="A125" s="1" t="s">
        <v>1413</v>
      </c>
      <c r="B125" s="2">
        <v>104</v>
      </c>
      <c r="C125" s="2">
        <v>104</v>
      </c>
      <c r="F125" s="5"/>
    </row>
    <row r="126" spans="1:6" x14ac:dyDescent="0.2">
      <c r="A126" s="1" t="s">
        <v>174</v>
      </c>
      <c r="B126" s="2">
        <v>103</v>
      </c>
      <c r="C126" s="2">
        <v>103</v>
      </c>
      <c r="F126" s="5"/>
    </row>
    <row r="127" spans="1:6" x14ac:dyDescent="0.2">
      <c r="A127" s="1" t="s">
        <v>304</v>
      </c>
      <c r="B127" s="2">
        <v>104</v>
      </c>
      <c r="C127" s="2">
        <v>103</v>
      </c>
      <c r="F127" s="5"/>
    </row>
    <row r="128" spans="1:6" x14ac:dyDescent="0.2">
      <c r="A128" s="1" t="s">
        <v>173</v>
      </c>
      <c r="B128" s="2">
        <v>133</v>
      </c>
      <c r="C128" s="2">
        <v>102</v>
      </c>
      <c r="F128" s="5"/>
    </row>
    <row r="129" spans="1:6" x14ac:dyDescent="0.2">
      <c r="A129" s="1" t="s">
        <v>164</v>
      </c>
      <c r="B129" s="2">
        <v>118</v>
      </c>
      <c r="C129" s="2">
        <v>102</v>
      </c>
      <c r="F129" s="5"/>
    </row>
    <row r="130" spans="1:6" x14ac:dyDescent="0.2">
      <c r="A130" s="1" t="s">
        <v>31</v>
      </c>
      <c r="B130" s="2">
        <v>104</v>
      </c>
      <c r="C130" s="2">
        <v>102</v>
      </c>
      <c r="F130" s="5"/>
    </row>
    <row r="131" spans="1:6" x14ac:dyDescent="0.2">
      <c r="A131" s="1" t="s">
        <v>35</v>
      </c>
      <c r="B131" s="2">
        <v>102</v>
      </c>
      <c r="C131" s="2">
        <v>102</v>
      </c>
      <c r="F131" s="5"/>
    </row>
    <row r="132" spans="1:6" x14ac:dyDescent="0.2">
      <c r="A132" s="1" t="s">
        <v>1393</v>
      </c>
      <c r="B132" s="2">
        <v>106</v>
      </c>
      <c r="C132" s="2">
        <v>101</v>
      </c>
      <c r="F132" s="5"/>
    </row>
    <row r="133" spans="1:6" x14ac:dyDescent="0.2">
      <c r="A133" s="1" t="s">
        <v>317</v>
      </c>
      <c r="B133" s="2">
        <v>101</v>
      </c>
      <c r="C133" s="2">
        <v>101</v>
      </c>
      <c r="F133" s="5"/>
    </row>
    <row r="134" spans="1:6" x14ac:dyDescent="0.2">
      <c r="A134" s="1" t="s">
        <v>187</v>
      </c>
      <c r="B134" s="2">
        <v>138</v>
      </c>
      <c r="C134" s="2">
        <v>101</v>
      </c>
      <c r="F134" s="5"/>
    </row>
    <row r="135" spans="1:6" x14ac:dyDescent="0.2">
      <c r="A135" s="18" t="s">
        <v>206</v>
      </c>
      <c r="B135" s="2">
        <v>103</v>
      </c>
      <c r="C135" s="2">
        <v>101</v>
      </c>
      <c r="F135" s="5"/>
    </row>
    <row r="136" spans="1:6" x14ac:dyDescent="0.2">
      <c r="A136" s="1" t="s">
        <v>280</v>
      </c>
      <c r="B136" s="2">
        <v>134</v>
      </c>
      <c r="C136" s="2">
        <v>101</v>
      </c>
      <c r="F136" s="5"/>
    </row>
    <row r="137" spans="1:6" x14ac:dyDescent="0.2">
      <c r="A137" s="1" t="s">
        <v>253</v>
      </c>
      <c r="B137" s="2">
        <v>100</v>
      </c>
      <c r="C137" s="2">
        <v>100</v>
      </c>
      <c r="F137" s="5"/>
    </row>
    <row r="138" spans="1:6" x14ac:dyDescent="0.2">
      <c r="A138" s="1" t="s">
        <v>376</v>
      </c>
      <c r="B138" s="2">
        <v>155</v>
      </c>
      <c r="C138" s="2">
        <v>98</v>
      </c>
      <c r="F138" s="5"/>
    </row>
    <row r="139" spans="1:6" x14ac:dyDescent="0.2">
      <c r="A139" s="1" t="s">
        <v>158</v>
      </c>
      <c r="B139" s="2">
        <v>104</v>
      </c>
      <c r="C139" s="2">
        <v>97</v>
      </c>
      <c r="F139" s="5"/>
    </row>
    <row r="140" spans="1:6" x14ac:dyDescent="0.2">
      <c r="A140" s="1" t="s">
        <v>270</v>
      </c>
      <c r="B140" s="2">
        <v>98</v>
      </c>
      <c r="C140" s="2">
        <v>97</v>
      </c>
      <c r="F140" s="5"/>
    </row>
    <row r="141" spans="1:6" x14ac:dyDescent="0.2">
      <c r="A141" s="1" t="s">
        <v>1124</v>
      </c>
      <c r="B141" s="2">
        <v>97</v>
      </c>
      <c r="C141" s="2">
        <v>97</v>
      </c>
      <c r="F141" s="5"/>
    </row>
    <row r="142" spans="1:6" x14ac:dyDescent="0.2">
      <c r="A142" s="1" t="s">
        <v>112</v>
      </c>
      <c r="B142" s="2">
        <v>99</v>
      </c>
      <c r="C142" s="2">
        <v>97</v>
      </c>
      <c r="F142" s="5"/>
    </row>
    <row r="143" spans="1:6" x14ac:dyDescent="0.2">
      <c r="A143" s="1" t="s">
        <v>390</v>
      </c>
      <c r="B143" s="2">
        <v>113</v>
      </c>
      <c r="C143" s="2">
        <v>96</v>
      </c>
      <c r="F143" s="5"/>
    </row>
    <row r="144" spans="1:6" x14ac:dyDescent="0.2">
      <c r="A144" s="1" t="s">
        <v>198</v>
      </c>
      <c r="B144" s="2">
        <v>101</v>
      </c>
      <c r="C144" s="2">
        <v>96</v>
      </c>
      <c r="F144" s="5"/>
    </row>
    <row r="145" spans="1:6" x14ac:dyDescent="0.2">
      <c r="A145" s="1" t="s">
        <v>331</v>
      </c>
      <c r="B145" s="2">
        <v>112</v>
      </c>
      <c r="C145" s="2">
        <v>96</v>
      </c>
      <c r="F145" s="5"/>
    </row>
    <row r="146" spans="1:6" x14ac:dyDescent="0.2">
      <c r="A146" s="1" t="s">
        <v>1414</v>
      </c>
      <c r="B146" s="2">
        <v>96</v>
      </c>
      <c r="C146" s="2">
        <v>96</v>
      </c>
      <c r="F146" s="5"/>
    </row>
    <row r="147" spans="1:6" x14ac:dyDescent="0.2">
      <c r="A147" s="1" t="s">
        <v>116</v>
      </c>
      <c r="B147" s="2">
        <v>96</v>
      </c>
      <c r="C147" s="2">
        <v>96</v>
      </c>
      <c r="F147" s="5"/>
    </row>
    <row r="148" spans="1:6" x14ac:dyDescent="0.2">
      <c r="A148" s="1" t="s">
        <v>1046</v>
      </c>
      <c r="B148" s="2">
        <v>95</v>
      </c>
      <c r="C148" s="2">
        <v>95</v>
      </c>
      <c r="F148" s="5"/>
    </row>
    <row r="149" spans="1:6" x14ac:dyDescent="0.2">
      <c r="A149" s="1" t="s">
        <v>117</v>
      </c>
      <c r="B149" s="2">
        <v>98</v>
      </c>
      <c r="C149" s="2">
        <v>95</v>
      </c>
      <c r="F149" s="5"/>
    </row>
    <row r="150" spans="1:6" x14ac:dyDescent="0.2">
      <c r="A150" s="1" t="s">
        <v>180</v>
      </c>
      <c r="B150" s="2">
        <v>187</v>
      </c>
      <c r="C150" s="2">
        <v>94</v>
      </c>
      <c r="F150" s="5"/>
    </row>
    <row r="151" spans="1:6" x14ac:dyDescent="0.2">
      <c r="A151" s="1" t="s">
        <v>186</v>
      </c>
      <c r="B151" s="2">
        <v>107</v>
      </c>
      <c r="C151" s="2">
        <v>94</v>
      </c>
      <c r="F151" s="5"/>
    </row>
    <row r="152" spans="1:6" x14ac:dyDescent="0.2">
      <c r="A152" s="1" t="s">
        <v>171</v>
      </c>
      <c r="B152" s="2">
        <v>104</v>
      </c>
      <c r="C152" s="2">
        <v>94</v>
      </c>
      <c r="F152" s="5"/>
    </row>
    <row r="153" spans="1:6" x14ac:dyDescent="0.2">
      <c r="A153" s="1" t="s">
        <v>381</v>
      </c>
      <c r="B153" s="2">
        <v>94</v>
      </c>
      <c r="C153" s="2">
        <v>93</v>
      </c>
      <c r="F153" s="5"/>
    </row>
    <row r="154" spans="1:6" x14ac:dyDescent="0.2">
      <c r="A154" s="1" t="s">
        <v>278</v>
      </c>
      <c r="B154" s="2">
        <v>94</v>
      </c>
      <c r="C154" s="2">
        <v>93</v>
      </c>
      <c r="F154" s="5"/>
    </row>
    <row r="155" spans="1:6" x14ac:dyDescent="0.2">
      <c r="A155" s="1" t="s">
        <v>215</v>
      </c>
      <c r="B155" s="2">
        <v>93</v>
      </c>
      <c r="C155" s="2">
        <v>93</v>
      </c>
      <c r="F155" s="5"/>
    </row>
    <row r="156" spans="1:6" x14ac:dyDescent="0.2">
      <c r="A156" s="1" t="s">
        <v>392</v>
      </c>
      <c r="B156" s="2">
        <v>94</v>
      </c>
      <c r="C156" s="2">
        <v>93</v>
      </c>
      <c r="F156" s="5"/>
    </row>
    <row r="157" spans="1:6" x14ac:dyDescent="0.2">
      <c r="A157" s="1" t="s">
        <v>189</v>
      </c>
      <c r="B157" s="2">
        <v>115</v>
      </c>
      <c r="C157" s="2">
        <v>93</v>
      </c>
      <c r="F157" s="5"/>
    </row>
    <row r="158" spans="1:6" x14ac:dyDescent="0.2">
      <c r="A158" s="1" t="s">
        <v>379</v>
      </c>
      <c r="B158" s="2">
        <v>96</v>
      </c>
      <c r="C158" s="2">
        <v>92</v>
      </c>
      <c r="F158" s="5"/>
    </row>
    <row r="159" spans="1:6" x14ac:dyDescent="0.2">
      <c r="A159" s="1" t="s">
        <v>136</v>
      </c>
      <c r="B159" s="2">
        <v>95</v>
      </c>
      <c r="C159" s="2">
        <v>92</v>
      </c>
      <c r="F159" s="5"/>
    </row>
    <row r="160" spans="1:6" x14ac:dyDescent="0.2">
      <c r="A160" s="1" t="s">
        <v>195</v>
      </c>
      <c r="B160" s="2">
        <v>92</v>
      </c>
      <c r="C160" s="2">
        <v>92</v>
      </c>
      <c r="F160" s="5"/>
    </row>
    <row r="161" spans="1:6" x14ac:dyDescent="0.2">
      <c r="A161" s="1" t="s">
        <v>167</v>
      </c>
      <c r="B161" s="2">
        <v>92</v>
      </c>
      <c r="C161" s="2">
        <v>92</v>
      </c>
      <c r="F161" s="5"/>
    </row>
    <row r="162" spans="1:6" x14ac:dyDescent="0.2">
      <c r="A162" s="1" t="s">
        <v>605</v>
      </c>
      <c r="B162" s="2">
        <v>94</v>
      </c>
      <c r="C162" s="2">
        <v>92</v>
      </c>
      <c r="F162" s="5"/>
    </row>
    <row r="163" spans="1:6" x14ac:dyDescent="0.2">
      <c r="A163" s="1" t="s">
        <v>261</v>
      </c>
      <c r="B163" s="2">
        <v>95</v>
      </c>
      <c r="C163" s="2">
        <v>92</v>
      </c>
      <c r="F163" s="5"/>
    </row>
    <row r="164" spans="1:6" x14ac:dyDescent="0.2">
      <c r="A164" s="1" t="s">
        <v>328</v>
      </c>
      <c r="B164" s="2">
        <v>91</v>
      </c>
      <c r="C164" s="2">
        <v>91</v>
      </c>
      <c r="F164" s="5"/>
    </row>
    <row r="165" spans="1:6" x14ac:dyDescent="0.2">
      <c r="A165" s="1" t="s">
        <v>266</v>
      </c>
      <c r="B165" s="2">
        <v>94</v>
      </c>
      <c r="C165" s="2">
        <v>91</v>
      </c>
      <c r="F165" s="5"/>
    </row>
    <row r="166" spans="1:6" x14ac:dyDescent="0.2">
      <c r="A166" s="1" t="s">
        <v>168</v>
      </c>
      <c r="B166" s="2">
        <v>123</v>
      </c>
      <c r="C166" s="2">
        <v>91</v>
      </c>
      <c r="F166" s="5"/>
    </row>
    <row r="167" spans="1:6" x14ac:dyDescent="0.2">
      <c r="A167" s="1" t="s">
        <v>540</v>
      </c>
      <c r="B167" s="2">
        <v>91</v>
      </c>
      <c r="C167" s="2">
        <v>91</v>
      </c>
      <c r="F167" s="5"/>
    </row>
    <row r="168" spans="1:6" x14ac:dyDescent="0.2">
      <c r="A168" s="1" t="s">
        <v>229</v>
      </c>
      <c r="B168" s="2">
        <v>92</v>
      </c>
      <c r="C168" s="2">
        <v>91</v>
      </c>
      <c r="F168" s="5"/>
    </row>
    <row r="169" spans="1:6" x14ac:dyDescent="0.2">
      <c r="A169" s="1" t="s">
        <v>224</v>
      </c>
      <c r="B169" s="2">
        <v>91</v>
      </c>
      <c r="C169" s="2">
        <v>90</v>
      </c>
      <c r="F169" s="5"/>
    </row>
    <row r="170" spans="1:6" x14ac:dyDescent="0.2">
      <c r="A170" s="1" t="s">
        <v>228</v>
      </c>
      <c r="B170" s="2">
        <v>106</v>
      </c>
      <c r="C170" s="2">
        <v>90</v>
      </c>
      <c r="F170" s="5"/>
    </row>
    <row r="171" spans="1:6" x14ac:dyDescent="0.2">
      <c r="A171" s="1" t="s">
        <v>1415</v>
      </c>
      <c r="B171" s="2">
        <v>204</v>
      </c>
      <c r="C171" s="2">
        <v>90</v>
      </c>
      <c r="F171" s="5"/>
    </row>
    <row r="172" spans="1:6" x14ac:dyDescent="0.2">
      <c r="A172" s="1" t="s">
        <v>218</v>
      </c>
      <c r="B172" s="2">
        <v>105</v>
      </c>
      <c r="C172" s="2">
        <v>90</v>
      </c>
      <c r="F172" s="5"/>
    </row>
    <row r="173" spans="1:6" x14ac:dyDescent="0.2">
      <c r="A173" s="1" t="s">
        <v>290</v>
      </c>
      <c r="B173" s="2">
        <v>100</v>
      </c>
      <c r="C173" s="2">
        <v>89</v>
      </c>
      <c r="F173" s="5"/>
    </row>
    <row r="174" spans="1:6" x14ac:dyDescent="0.2">
      <c r="A174" s="1" t="s">
        <v>307</v>
      </c>
      <c r="B174" s="2">
        <v>121</v>
      </c>
      <c r="C174" s="2">
        <v>89</v>
      </c>
      <c r="F174" s="5"/>
    </row>
    <row r="175" spans="1:6" x14ac:dyDescent="0.2">
      <c r="A175" s="1" t="s">
        <v>192</v>
      </c>
      <c r="B175" s="2">
        <v>106</v>
      </c>
      <c r="C175" s="2">
        <v>89</v>
      </c>
      <c r="F175" s="5"/>
    </row>
    <row r="176" spans="1:6" x14ac:dyDescent="0.2">
      <c r="A176" s="1" t="s">
        <v>1416</v>
      </c>
      <c r="B176" s="2">
        <v>89</v>
      </c>
      <c r="C176" s="2">
        <v>89</v>
      </c>
      <c r="F176" s="5"/>
    </row>
    <row r="177" spans="1:6" x14ac:dyDescent="0.2">
      <c r="A177" s="1" t="s">
        <v>341</v>
      </c>
      <c r="B177" s="2">
        <v>102</v>
      </c>
      <c r="C177" s="2">
        <v>88</v>
      </c>
      <c r="F177" s="5"/>
    </row>
    <row r="178" spans="1:6" x14ac:dyDescent="0.2">
      <c r="A178" s="1" t="s">
        <v>741</v>
      </c>
      <c r="B178" s="2">
        <v>217</v>
      </c>
      <c r="C178" s="2">
        <v>88</v>
      </c>
      <c r="F178" s="5"/>
    </row>
    <row r="179" spans="1:6" x14ac:dyDescent="0.2">
      <c r="A179" s="1" t="s">
        <v>785</v>
      </c>
      <c r="B179" s="2">
        <v>91</v>
      </c>
      <c r="C179" s="2">
        <v>88</v>
      </c>
      <c r="F179" s="5"/>
    </row>
    <row r="180" spans="1:6" x14ac:dyDescent="0.2">
      <c r="A180" s="1" t="s">
        <v>294</v>
      </c>
      <c r="B180" s="2">
        <v>140</v>
      </c>
      <c r="C180" s="2">
        <v>88</v>
      </c>
      <c r="F180" s="5"/>
    </row>
    <row r="181" spans="1:6" x14ac:dyDescent="0.2">
      <c r="A181" s="1" t="s">
        <v>1273</v>
      </c>
      <c r="B181" s="2">
        <v>127</v>
      </c>
      <c r="C181" s="2">
        <v>87</v>
      </c>
      <c r="F181" s="5"/>
    </row>
    <row r="182" spans="1:6" x14ac:dyDescent="0.2">
      <c r="A182" s="1" t="s">
        <v>1417</v>
      </c>
      <c r="B182" s="2">
        <v>101</v>
      </c>
      <c r="C182" s="2">
        <v>87</v>
      </c>
      <c r="F182" s="5"/>
    </row>
    <row r="183" spans="1:6" x14ac:dyDescent="0.2">
      <c r="A183" s="1" t="s">
        <v>153</v>
      </c>
      <c r="B183" s="2">
        <v>144</v>
      </c>
      <c r="C183" s="2">
        <v>87</v>
      </c>
      <c r="F183" s="5"/>
    </row>
    <row r="184" spans="1:6" x14ac:dyDescent="0.2">
      <c r="A184" s="1" t="s">
        <v>196</v>
      </c>
      <c r="B184" s="2">
        <v>114</v>
      </c>
      <c r="C184" s="2">
        <v>86</v>
      </c>
      <c r="F184" s="5"/>
    </row>
    <row r="185" spans="1:6" x14ac:dyDescent="0.2">
      <c r="A185" s="1" t="s">
        <v>225</v>
      </c>
      <c r="B185" s="2">
        <v>97</v>
      </c>
      <c r="C185" s="2">
        <v>85</v>
      </c>
      <c r="F185" s="5"/>
    </row>
    <row r="186" spans="1:6" x14ac:dyDescent="0.2">
      <c r="A186" s="1" t="s">
        <v>458</v>
      </c>
      <c r="B186" s="2">
        <v>131</v>
      </c>
      <c r="C186" s="2">
        <v>85</v>
      </c>
      <c r="F186" s="5"/>
    </row>
    <row r="187" spans="1:6" x14ac:dyDescent="0.2">
      <c r="A187" s="1" t="s">
        <v>664</v>
      </c>
      <c r="B187" s="2">
        <v>90</v>
      </c>
      <c r="C187" s="2">
        <v>85</v>
      </c>
      <c r="F187" s="5"/>
    </row>
    <row r="188" spans="1:6" x14ac:dyDescent="0.2">
      <c r="A188" s="1" t="s">
        <v>309</v>
      </c>
      <c r="B188" s="2">
        <v>104</v>
      </c>
      <c r="C188" s="2">
        <v>85</v>
      </c>
      <c r="F188" s="5"/>
    </row>
    <row r="189" spans="1:6" x14ac:dyDescent="0.2">
      <c r="A189" s="1" t="s">
        <v>1418</v>
      </c>
      <c r="B189" s="2">
        <v>99</v>
      </c>
      <c r="C189" s="2">
        <v>85</v>
      </c>
      <c r="F189" s="5"/>
    </row>
    <row r="190" spans="1:6" x14ac:dyDescent="0.2">
      <c r="A190" s="1" t="s">
        <v>291</v>
      </c>
      <c r="B190" s="2">
        <v>93</v>
      </c>
      <c r="C190" s="2">
        <v>85</v>
      </c>
      <c r="F190" s="5"/>
    </row>
    <row r="191" spans="1:6" x14ac:dyDescent="0.2">
      <c r="A191" s="1" t="s">
        <v>1419</v>
      </c>
      <c r="B191" s="2">
        <v>111</v>
      </c>
      <c r="C191" s="2">
        <v>85</v>
      </c>
      <c r="F191" s="5"/>
    </row>
    <row r="192" spans="1:6" x14ac:dyDescent="0.2">
      <c r="A192" s="1" t="s">
        <v>371</v>
      </c>
      <c r="B192" s="2">
        <v>92</v>
      </c>
      <c r="C192" s="2">
        <v>84</v>
      </c>
      <c r="F192" s="5"/>
    </row>
    <row r="193" spans="1:6" x14ac:dyDescent="0.2">
      <c r="A193" s="1" t="s">
        <v>249</v>
      </c>
      <c r="B193" s="2">
        <v>137</v>
      </c>
      <c r="C193" s="2">
        <v>84</v>
      </c>
      <c r="F193" s="5"/>
    </row>
    <row r="194" spans="1:6" x14ac:dyDescent="0.2">
      <c r="A194" s="1" t="s">
        <v>1420</v>
      </c>
      <c r="B194" s="2">
        <v>84</v>
      </c>
      <c r="C194" s="2">
        <v>84</v>
      </c>
      <c r="F194" s="5"/>
    </row>
    <row r="195" spans="1:6" x14ac:dyDescent="0.2">
      <c r="A195" s="1" t="s">
        <v>363</v>
      </c>
      <c r="B195" s="2">
        <v>89</v>
      </c>
      <c r="C195" s="2">
        <v>83</v>
      </c>
      <c r="F195" s="5"/>
    </row>
    <row r="196" spans="1:6" x14ac:dyDescent="0.2">
      <c r="A196" s="1" t="s">
        <v>666</v>
      </c>
      <c r="B196" s="2">
        <v>88</v>
      </c>
      <c r="C196" s="2">
        <v>83</v>
      </c>
      <c r="F196" s="5"/>
    </row>
    <row r="197" spans="1:6" x14ac:dyDescent="0.2">
      <c r="A197" s="1" t="s">
        <v>1421</v>
      </c>
      <c r="B197" s="2">
        <v>94</v>
      </c>
      <c r="C197" s="2">
        <v>83</v>
      </c>
      <c r="F197" s="5"/>
    </row>
    <row r="198" spans="1:6" x14ac:dyDescent="0.2">
      <c r="A198" s="1" t="s">
        <v>132</v>
      </c>
      <c r="B198" s="2">
        <v>84</v>
      </c>
      <c r="C198" s="2">
        <v>83</v>
      </c>
      <c r="F198" s="5"/>
    </row>
    <row r="199" spans="1:6" x14ac:dyDescent="0.2">
      <c r="A199" s="1" t="s">
        <v>476</v>
      </c>
      <c r="B199" s="2">
        <v>82</v>
      </c>
      <c r="C199" s="2">
        <v>82</v>
      </c>
      <c r="F199" s="5"/>
    </row>
    <row r="200" spans="1:6" x14ac:dyDescent="0.2">
      <c r="A200" s="1" t="s">
        <v>319</v>
      </c>
      <c r="B200" s="2">
        <v>206</v>
      </c>
      <c r="C200" s="2">
        <v>82</v>
      </c>
      <c r="F200" s="5"/>
    </row>
    <row r="201" spans="1:6" x14ac:dyDescent="0.2">
      <c r="A201" s="1" t="s">
        <v>44</v>
      </c>
      <c r="B201" s="2">
        <v>107</v>
      </c>
      <c r="C201" s="2">
        <v>82</v>
      </c>
      <c r="F201" s="5"/>
    </row>
    <row r="202" spans="1:6" x14ac:dyDescent="0.2">
      <c r="A202" s="20" t="s">
        <v>359</v>
      </c>
      <c r="B202" s="2">
        <v>121</v>
      </c>
      <c r="C202" s="2">
        <v>81</v>
      </c>
      <c r="F202" s="5"/>
    </row>
    <row r="203" spans="1:6" x14ac:dyDescent="0.2">
      <c r="A203" s="1" t="s">
        <v>230</v>
      </c>
      <c r="B203" s="2">
        <v>80</v>
      </c>
      <c r="C203" s="2">
        <v>80</v>
      </c>
      <c r="F203" s="5"/>
    </row>
    <row r="204" spans="1:6" x14ac:dyDescent="0.2">
      <c r="A204" s="1" t="s">
        <v>314</v>
      </c>
      <c r="B204" s="2">
        <v>105</v>
      </c>
      <c r="C204" s="2">
        <v>80</v>
      </c>
      <c r="F204" s="5"/>
    </row>
    <row r="205" spans="1:6" x14ac:dyDescent="0.2">
      <c r="A205" s="1" t="s">
        <v>282</v>
      </c>
      <c r="B205" s="2">
        <v>83</v>
      </c>
      <c r="C205" s="2">
        <v>80</v>
      </c>
      <c r="F205" s="5"/>
    </row>
    <row r="206" spans="1:6" x14ac:dyDescent="0.2">
      <c r="A206" s="21" t="s">
        <v>364</v>
      </c>
      <c r="B206" s="2">
        <v>80</v>
      </c>
      <c r="C206" s="2">
        <v>80</v>
      </c>
      <c r="F206" s="5"/>
    </row>
    <row r="207" spans="1:6" x14ac:dyDescent="0.2">
      <c r="A207" s="1" t="s">
        <v>287</v>
      </c>
      <c r="B207" s="2">
        <v>108</v>
      </c>
      <c r="C207" s="2">
        <v>80</v>
      </c>
      <c r="F207" s="5"/>
    </row>
    <row r="208" spans="1:6" x14ac:dyDescent="0.2">
      <c r="A208" s="1" t="s">
        <v>300</v>
      </c>
      <c r="B208" s="2">
        <v>80</v>
      </c>
      <c r="C208" s="2">
        <v>80</v>
      </c>
      <c r="F208" s="5"/>
    </row>
    <row r="209" spans="1:6" x14ac:dyDescent="0.2">
      <c r="A209" s="1" t="s">
        <v>1057</v>
      </c>
      <c r="B209" s="2">
        <v>80</v>
      </c>
      <c r="C209" s="2">
        <v>79</v>
      </c>
      <c r="F209" s="5"/>
    </row>
    <row r="210" spans="1:6" x14ac:dyDescent="0.2">
      <c r="A210" s="1" t="s">
        <v>139</v>
      </c>
      <c r="B210" s="2">
        <v>109</v>
      </c>
      <c r="C210" s="2">
        <v>79</v>
      </c>
      <c r="F210" s="5"/>
    </row>
    <row r="211" spans="1:6" x14ac:dyDescent="0.2">
      <c r="A211" s="1" t="s">
        <v>223</v>
      </c>
      <c r="B211" s="2">
        <v>82</v>
      </c>
      <c r="C211" s="2">
        <v>79</v>
      </c>
      <c r="F211" s="5"/>
    </row>
    <row r="212" spans="1:6" x14ac:dyDescent="0.2">
      <c r="A212" s="1" t="s">
        <v>411</v>
      </c>
      <c r="B212" s="2">
        <v>79</v>
      </c>
      <c r="C212" s="2">
        <v>79</v>
      </c>
      <c r="F212" s="5"/>
    </row>
    <row r="213" spans="1:6" x14ac:dyDescent="0.2">
      <c r="A213" s="1" t="s">
        <v>247</v>
      </c>
      <c r="B213" s="2">
        <v>80</v>
      </c>
      <c r="C213" s="2">
        <v>79</v>
      </c>
      <c r="F213" s="5"/>
    </row>
    <row r="214" spans="1:6" x14ac:dyDescent="0.2">
      <c r="A214" s="21" t="s">
        <v>303</v>
      </c>
      <c r="B214" s="2">
        <v>79</v>
      </c>
      <c r="C214" s="2">
        <v>79</v>
      </c>
      <c r="F214" s="5"/>
    </row>
    <row r="215" spans="1:6" x14ac:dyDescent="0.2">
      <c r="A215" s="1" t="s">
        <v>219</v>
      </c>
      <c r="B215" s="2">
        <v>108</v>
      </c>
      <c r="C215" s="2">
        <v>79</v>
      </c>
      <c r="F215" s="5"/>
    </row>
    <row r="216" spans="1:6" x14ac:dyDescent="0.2">
      <c r="A216" s="1" t="s">
        <v>468</v>
      </c>
      <c r="B216" s="2">
        <v>97</v>
      </c>
      <c r="C216" s="2">
        <v>78</v>
      </c>
      <c r="F216" s="5"/>
    </row>
    <row r="217" spans="1:6" x14ac:dyDescent="0.2">
      <c r="A217" s="1" t="s">
        <v>123</v>
      </c>
      <c r="B217" s="2">
        <v>80</v>
      </c>
      <c r="C217" s="2">
        <v>78</v>
      </c>
      <c r="F217" s="5"/>
    </row>
    <row r="218" spans="1:6" x14ac:dyDescent="0.2">
      <c r="A218" s="1" t="s">
        <v>259</v>
      </c>
      <c r="B218" s="2">
        <v>80</v>
      </c>
      <c r="C218" s="2">
        <v>78</v>
      </c>
      <c r="F218" s="5"/>
    </row>
    <row r="219" spans="1:6" x14ac:dyDescent="0.2">
      <c r="A219" s="1" t="s">
        <v>214</v>
      </c>
      <c r="B219" s="2">
        <v>82</v>
      </c>
      <c r="C219" s="2">
        <v>78</v>
      </c>
      <c r="F219" s="5"/>
    </row>
    <row r="220" spans="1:6" x14ac:dyDescent="0.2">
      <c r="A220" s="1" t="s">
        <v>254</v>
      </c>
      <c r="B220" s="2">
        <v>97</v>
      </c>
      <c r="C220" s="2">
        <v>78</v>
      </c>
      <c r="F220" s="5"/>
    </row>
    <row r="221" spans="1:6" x14ac:dyDescent="0.2">
      <c r="A221" s="1" t="s">
        <v>1422</v>
      </c>
      <c r="B221" s="2">
        <v>81</v>
      </c>
      <c r="C221" s="2">
        <v>78</v>
      </c>
      <c r="F221" s="5"/>
    </row>
    <row r="222" spans="1:6" x14ac:dyDescent="0.2">
      <c r="A222" s="1" t="s">
        <v>207</v>
      </c>
      <c r="B222" s="2">
        <v>77</v>
      </c>
      <c r="C222" s="2">
        <v>77</v>
      </c>
      <c r="F222" s="5"/>
    </row>
    <row r="223" spans="1:6" x14ac:dyDescent="0.2">
      <c r="A223" s="1" t="s">
        <v>426</v>
      </c>
      <c r="B223" s="2">
        <v>88</v>
      </c>
      <c r="C223" s="2">
        <v>77</v>
      </c>
      <c r="F223" s="5"/>
    </row>
    <row r="224" spans="1:6" x14ac:dyDescent="0.2">
      <c r="A224" s="1" t="s">
        <v>301</v>
      </c>
      <c r="B224" s="2">
        <v>106</v>
      </c>
      <c r="C224" s="2">
        <v>77</v>
      </c>
      <c r="F224" s="5"/>
    </row>
    <row r="225" spans="1:6" x14ac:dyDescent="0.2">
      <c r="A225" s="1" t="s">
        <v>1423</v>
      </c>
      <c r="B225" s="2">
        <v>81</v>
      </c>
      <c r="C225" s="2">
        <v>76</v>
      </c>
      <c r="F225" s="5"/>
    </row>
    <row r="226" spans="1:6" x14ac:dyDescent="0.2">
      <c r="A226" s="1" t="s">
        <v>598</v>
      </c>
      <c r="B226" s="2">
        <v>82</v>
      </c>
      <c r="C226" s="2">
        <v>76</v>
      </c>
      <c r="F226" s="5"/>
    </row>
    <row r="227" spans="1:6" x14ac:dyDescent="0.2">
      <c r="A227" s="1" t="s">
        <v>255</v>
      </c>
      <c r="B227" s="2">
        <v>78</v>
      </c>
      <c r="C227" s="2">
        <v>76</v>
      </c>
      <c r="F227" s="5"/>
    </row>
    <row r="228" spans="1:6" x14ac:dyDescent="0.2">
      <c r="A228" s="1" t="s">
        <v>1164</v>
      </c>
      <c r="B228" s="2">
        <v>76</v>
      </c>
      <c r="C228" s="2">
        <v>76</v>
      </c>
      <c r="F228" s="5"/>
    </row>
    <row r="229" spans="1:6" x14ac:dyDescent="0.2">
      <c r="A229" s="1" t="s">
        <v>310</v>
      </c>
      <c r="B229" s="2">
        <v>108</v>
      </c>
      <c r="C229" s="2">
        <v>75</v>
      </c>
      <c r="F229" s="5"/>
    </row>
    <row r="230" spans="1:6" x14ac:dyDescent="0.2">
      <c r="A230" s="1" t="s">
        <v>460</v>
      </c>
      <c r="B230" s="2">
        <v>80</v>
      </c>
      <c r="C230" s="2">
        <v>75</v>
      </c>
      <c r="F230" s="5"/>
    </row>
    <row r="231" spans="1:6" x14ac:dyDescent="0.2">
      <c r="A231" s="1" t="s">
        <v>161</v>
      </c>
      <c r="B231" s="2">
        <v>81</v>
      </c>
      <c r="C231" s="2">
        <v>75</v>
      </c>
      <c r="F231" s="5"/>
    </row>
    <row r="232" spans="1:6" x14ac:dyDescent="0.2">
      <c r="A232" s="1" t="s">
        <v>356</v>
      </c>
      <c r="B232" s="2">
        <v>84</v>
      </c>
      <c r="C232" s="2">
        <v>75</v>
      </c>
      <c r="F232" s="5"/>
    </row>
    <row r="233" spans="1:6" x14ac:dyDescent="0.2">
      <c r="A233" s="1" t="s">
        <v>810</v>
      </c>
      <c r="B233" s="2">
        <v>81</v>
      </c>
      <c r="C233" s="2">
        <v>74</v>
      </c>
      <c r="F233" s="5"/>
    </row>
    <row r="234" spans="1:6" x14ac:dyDescent="0.2">
      <c r="A234" s="1" t="s">
        <v>1173</v>
      </c>
      <c r="B234" s="2">
        <v>188</v>
      </c>
      <c r="C234" s="2">
        <v>74</v>
      </c>
      <c r="F234" s="5"/>
    </row>
    <row r="235" spans="1:6" x14ac:dyDescent="0.2">
      <c r="A235" s="1" t="s">
        <v>330</v>
      </c>
      <c r="B235" s="2">
        <v>94</v>
      </c>
      <c r="C235" s="2">
        <v>73</v>
      </c>
      <c r="F235" s="5"/>
    </row>
    <row r="236" spans="1:6" x14ac:dyDescent="0.2">
      <c r="A236" s="1" t="s">
        <v>177</v>
      </c>
      <c r="B236" s="2">
        <v>91</v>
      </c>
      <c r="C236" s="2">
        <v>73</v>
      </c>
      <c r="F236" s="5"/>
    </row>
    <row r="237" spans="1:6" x14ac:dyDescent="0.2">
      <c r="A237" s="1" t="s">
        <v>830</v>
      </c>
      <c r="B237" s="2">
        <v>75</v>
      </c>
      <c r="C237" s="2">
        <v>73</v>
      </c>
      <c r="F237" s="5"/>
    </row>
    <row r="238" spans="1:6" x14ac:dyDescent="0.2">
      <c r="A238" s="1" t="s">
        <v>1130</v>
      </c>
      <c r="B238" s="2">
        <v>72</v>
      </c>
      <c r="C238" s="2">
        <v>72</v>
      </c>
      <c r="F238" s="5"/>
    </row>
    <row r="239" spans="1:6" x14ac:dyDescent="0.2">
      <c r="A239" s="21" t="s">
        <v>1258</v>
      </c>
      <c r="B239" s="2">
        <v>72</v>
      </c>
      <c r="C239" s="2">
        <v>72</v>
      </c>
      <c r="F239" s="5"/>
    </row>
    <row r="240" spans="1:6" x14ac:dyDescent="0.2">
      <c r="A240" s="1" t="s">
        <v>271</v>
      </c>
      <c r="B240" s="2">
        <v>99</v>
      </c>
      <c r="C240" s="2">
        <v>72</v>
      </c>
      <c r="F240" s="5"/>
    </row>
    <row r="241" spans="1:6" x14ac:dyDescent="0.2">
      <c r="A241" s="1" t="s">
        <v>455</v>
      </c>
      <c r="B241" s="2">
        <v>72</v>
      </c>
      <c r="C241" s="2">
        <v>72</v>
      </c>
      <c r="F241" s="5"/>
    </row>
    <row r="242" spans="1:6" x14ac:dyDescent="0.2">
      <c r="A242" s="1" t="s">
        <v>764</v>
      </c>
      <c r="B242" s="2">
        <v>110</v>
      </c>
      <c r="C242" s="2">
        <v>72</v>
      </c>
      <c r="F242" s="5"/>
    </row>
    <row r="243" spans="1:6" x14ac:dyDescent="0.2">
      <c r="A243" s="1" t="s">
        <v>896</v>
      </c>
      <c r="B243" s="2">
        <v>72</v>
      </c>
      <c r="C243" s="2">
        <v>72</v>
      </c>
      <c r="F243" s="5"/>
    </row>
    <row r="244" spans="1:6" x14ac:dyDescent="0.2">
      <c r="A244" s="1" t="s">
        <v>131</v>
      </c>
      <c r="B244" s="2">
        <v>73</v>
      </c>
      <c r="C244" s="2">
        <v>72</v>
      </c>
      <c r="F244" s="5"/>
    </row>
    <row r="245" spans="1:6" x14ac:dyDescent="0.2">
      <c r="A245" s="1" t="s">
        <v>719</v>
      </c>
      <c r="B245" s="2">
        <v>187</v>
      </c>
      <c r="C245" s="2">
        <v>71</v>
      </c>
      <c r="F245" s="5"/>
    </row>
    <row r="246" spans="1:6" x14ac:dyDescent="0.2">
      <c r="A246" s="1" t="s">
        <v>1424</v>
      </c>
      <c r="B246" s="2">
        <v>71</v>
      </c>
      <c r="C246" s="2">
        <v>71</v>
      </c>
      <c r="F246" s="5"/>
    </row>
    <row r="247" spans="1:6" x14ac:dyDescent="0.2">
      <c r="A247" s="1" t="s">
        <v>631</v>
      </c>
      <c r="B247" s="2">
        <v>73</v>
      </c>
      <c r="C247" s="2">
        <v>71</v>
      </c>
      <c r="F247" s="5"/>
    </row>
    <row r="248" spans="1:6" x14ac:dyDescent="0.2">
      <c r="A248" s="1" t="s">
        <v>402</v>
      </c>
      <c r="B248" s="2">
        <v>99</v>
      </c>
      <c r="C248" s="2">
        <v>71</v>
      </c>
      <c r="F248" s="5"/>
    </row>
    <row r="249" spans="1:6" x14ac:dyDescent="0.2">
      <c r="A249" s="1" t="s">
        <v>128</v>
      </c>
      <c r="B249" s="2">
        <v>72</v>
      </c>
      <c r="C249" s="2">
        <v>70</v>
      </c>
      <c r="F249" s="5"/>
    </row>
    <row r="250" spans="1:6" x14ac:dyDescent="0.2">
      <c r="A250" s="1" t="s">
        <v>268</v>
      </c>
      <c r="B250" s="2">
        <v>103</v>
      </c>
      <c r="C250" s="2">
        <v>70</v>
      </c>
      <c r="F250" s="5"/>
    </row>
    <row r="251" spans="1:6" x14ac:dyDescent="0.2">
      <c r="A251" s="1" t="s">
        <v>398</v>
      </c>
      <c r="B251" s="2">
        <v>90</v>
      </c>
      <c r="C251" s="2">
        <v>70</v>
      </c>
      <c r="F251" s="5"/>
    </row>
    <row r="252" spans="1:6" x14ac:dyDescent="0.2">
      <c r="A252" s="1" t="s">
        <v>349</v>
      </c>
      <c r="B252" s="2">
        <v>90</v>
      </c>
      <c r="C252" s="2">
        <v>70</v>
      </c>
      <c r="F252" s="5"/>
    </row>
    <row r="253" spans="1:6" x14ac:dyDescent="0.2">
      <c r="A253" s="1" t="s">
        <v>923</v>
      </c>
      <c r="B253" s="2">
        <v>69</v>
      </c>
      <c r="C253" s="2">
        <v>69</v>
      </c>
      <c r="F253" s="5"/>
    </row>
    <row r="254" spans="1:6" x14ac:dyDescent="0.2">
      <c r="A254" s="1" t="s">
        <v>534</v>
      </c>
      <c r="B254" s="2">
        <v>98</v>
      </c>
      <c r="C254" s="2">
        <v>69</v>
      </c>
      <c r="F254" s="5"/>
    </row>
    <row r="255" spans="1:6" x14ac:dyDescent="0.2">
      <c r="A255" s="1" t="s">
        <v>203</v>
      </c>
      <c r="B255" s="2">
        <v>69</v>
      </c>
      <c r="C255" s="2">
        <v>69</v>
      </c>
      <c r="F255" s="5"/>
    </row>
    <row r="256" spans="1:6" x14ac:dyDescent="0.2">
      <c r="A256" s="1" t="s">
        <v>706</v>
      </c>
      <c r="B256" s="2">
        <v>90</v>
      </c>
      <c r="C256" s="2">
        <v>69</v>
      </c>
      <c r="F256" s="5"/>
    </row>
    <row r="257" spans="1:6" x14ac:dyDescent="0.2">
      <c r="A257" s="1" t="s">
        <v>332</v>
      </c>
      <c r="B257" s="2">
        <v>106</v>
      </c>
      <c r="C257" s="2">
        <v>69</v>
      </c>
      <c r="F257" s="5"/>
    </row>
    <row r="258" spans="1:6" x14ac:dyDescent="0.2">
      <c r="A258" s="1" t="s">
        <v>416</v>
      </c>
      <c r="B258" s="2">
        <v>91</v>
      </c>
      <c r="C258" s="2">
        <v>69</v>
      </c>
      <c r="F258" s="5"/>
    </row>
    <row r="259" spans="1:6" x14ac:dyDescent="0.2">
      <c r="A259" s="1" t="s">
        <v>509</v>
      </c>
      <c r="B259" s="2">
        <v>73</v>
      </c>
      <c r="C259" s="2">
        <v>68</v>
      </c>
      <c r="F259" s="5"/>
    </row>
    <row r="260" spans="1:6" x14ac:dyDescent="0.2">
      <c r="A260" s="1" t="s">
        <v>212</v>
      </c>
      <c r="B260" s="2">
        <v>126</v>
      </c>
      <c r="C260" s="2">
        <v>68</v>
      </c>
      <c r="F260" s="5"/>
    </row>
    <row r="261" spans="1:6" x14ac:dyDescent="0.2">
      <c r="A261" s="1" t="s">
        <v>466</v>
      </c>
      <c r="B261" s="2">
        <v>70</v>
      </c>
      <c r="C261" s="2">
        <v>68</v>
      </c>
      <c r="F261" s="5"/>
    </row>
    <row r="262" spans="1:6" x14ac:dyDescent="0.2">
      <c r="A262" s="1" t="s">
        <v>252</v>
      </c>
      <c r="B262" s="2">
        <v>71</v>
      </c>
      <c r="C262" s="2">
        <v>68</v>
      </c>
      <c r="F262" s="5"/>
    </row>
    <row r="263" spans="1:6" x14ac:dyDescent="0.2">
      <c r="A263" s="1" t="s">
        <v>284</v>
      </c>
      <c r="B263" s="2">
        <v>72</v>
      </c>
      <c r="C263" s="2">
        <v>67</v>
      </c>
      <c r="F263" s="5"/>
    </row>
    <row r="264" spans="1:6" x14ac:dyDescent="0.2">
      <c r="A264" s="1" t="s">
        <v>147</v>
      </c>
      <c r="B264" s="2">
        <v>72</v>
      </c>
      <c r="C264" s="2">
        <v>67</v>
      </c>
      <c r="F264" s="5"/>
    </row>
    <row r="265" spans="1:6" x14ac:dyDescent="0.2">
      <c r="A265" s="1" t="s">
        <v>200</v>
      </c>
      <c r="B265" s="2">
        <v>67</v>
      </c>
      <c r="C265" s="2">
        <v>67</v>
      </c>
      <c r="F265" s="5"/>
    </row>
    <row r="266" spans="1:6" x14ac:dyDescent="0.2">
      <c r="A266" s="1" t="s">
        <v>190</v>
      </c>
      <c r="B266" s="2">
        <v>78</v>
      </c>
      <c r="C266" s="2">
        <v>67</v>
      </c>
      <c r="F266" s="5"/>
    </row>
    <row r="267" spans="1:6" x14ac:dyDescent="0.2">
      <c r="A267" s="1" t="s">
        <v>323</v>
      </c>
      <c r="B267" s="2">
        <v>67</v>
      </c>
      <c r="C267" s="2">
        <v>67</v>
      </c>
      <c r="F267" s="5"/>
    </row>
    <row r="268" spans="1:6" x14ac:dyDescent="0.2">
      <c r="A268" s="1" t="s">
        <v>86</v>
      </c>
      <c r="B268" s="2">
        <v>67</v>
      </c>
      <c r="C268" s="2">
        <v>67</v>
      </c>
      <c r="F268" s="5"/>
    </row>
    <row r="269" spans="1:6" x14ac:dyDescent="0.2">
      <c r="A269" s="1" t="s">
        <v>194</v>
      </c>
      <c r="B269" s="2">
        <v>66</v>
      </c>
      <c r="C269" s="2">
        <v>66</v>
      </c>
      <c r="F269" s="5"/>
    </row>
    <row r="270" spans="1:6" x14ac:dyDescent="0.2">
      <c r="A270" s="1" t="s">
        <v>742</v>
      </c>
      <c r="B270" s="2">
        <v>72</v>
      </c>
      <c r="C270" s="2">
        <v>66</v>
      </c>
      <c r="F270" s="5"/>
    </row>
    <row r="271" spans="1:6" x14ac:dyDescent="0.2">
      <c r="A271" s="1" t="s">
        <v>687</v>
      </c>
      <c r="B271" s="2">
        <v>304</v>
      </c>
      <c r="C271" s="2">
        <v>66</v>
      </c>
      <c r="F271" s="5"/>
    </row>
    <row r="272" spans="1:6" x14ac:dyDescent="0.2">
      <c r="A272" s="1" t="s">
        <v>220</v>
      </c>
      <c r="B272" s="2">
        <v>70</v>
      </c>
      <c r="C272" s="2">
        <v>66</v>
      </c>
      <c r="F272" s="5"/>
    </row>
    <row r="273" spans="1:6" x14ac:dyDescent="0.2">
      <c r="A273" s="1" t="s">
        <v>193</v>
      </c>
      <c r="B273" s="2">
        <v>67</v>
      </c>
      <c r="C273" s="2">
        <v>65</v>
      </c>
      <c r="F273" s="5"/>
    </row>
    <row r="274" spans="1:6" x14ac:dyDescent="0.2">
      <c r="A274" s="1" t="s">
        <v>354</v>
      </c>
      <c r="B274" s="2">
        <v>122</v>
      </c>
      <c r="C274" s="2">
        <v>65</v>
      </c>
      <c r="F274" s="5"/>
    </row>
    <row r="275" spans="1:6" x14ac:dyDescent="0.2">
      <c r="A275" s="1" t="s">
        <v>502</v>
      </c>
      <c r="B275" s="2">
        <v>85</v>
      </c>
      <c r="C275" s="2">
        <v>65</v>
      </c>
      <c r="F275" s="5"/>
    </row>
    <row r="276" spans="1:6" x14ac:dyDescent="0.2">
      <c r="A276" s="1" t="s">
        <v>494</v>
      </c>
      <c r="B276" s="2">
        <v>65</v>
      </c>
      <c r="C276" s="2">
        <v>65</v>
      </c>
      <c r="F276" s="5"/>
    </row>
    <row r="277" spans="1:6" x14ac:dyDescent="0.2">
      <c r="A277" s="1" t="s">
        <v>162</v>
      </c>
      <c r="B277" s="2">
        <v>88</v>
      </c>
      <c r="C277" s="2">
        <v>65</v>
      </c>
      <c r="F277" s="5"/>
    </row>
    <row r="278" spans="1:6" x14ac:dyDescent="0.2">
      <c r="A278" s="1" t="s">
        <v>680</v>
      </c>
      <c r="B278" s="2">
        <v>65</v>
      </c>
      <c r="C278" s="2">
        <v>65</v>
      </c>
      <c r="F278" s="5"/>
    </row>
    <row r="279" spans="1:6" x14ac:dyDescent="0.2">
      <c r="A279" s="1" t="s">
        <v>516</v>
      </c>
      <c r="B279" s="2">
        <v>66</v>
      </c>
      <c r="C279" s="2">
        <v>65</v>
      </c>
      <c r="F279" s="5"/>
    </row>
    <row r="280" spans="1:6" x14ac:dyDescent="0.2">
      <c r="A280" s="1" t="s">
        <v>391</v>
      </c>
      <c r="B280" s="2">
        <v>70</v>
      </c>
      <c r="C280" s="2">
        <v>65</v>
      </c>
      <c r="F280" s="5"/>
    </row>
    <row r="281" spans="1:6" x14ac:dyDescent="0.2">
      <c r="A281" s="1" t="s">
        <v>1425</v>
      </c>
      <c r="B281" s="2">
        <v>64</v>
      </c>
      <c r="C281" s="2">
        <v>64</v>
      </c>
      <c r="F281" s="5"/>
    </row>
    <row r="282" spans="1:6" x14ac:dyDescent="0.2">
      <c r="A282" s="1" t="s">
        <v>231</v>
      </c>
      <c r="B282" s="2">
        <v>66</v>
      </c>
      <c r="C282" s="2">
        <v>64</v>
      </c>
      <c r="F282" s="5"/>
    </row>
    <row r="283" spans="1:6" x14ac:dyDescent="0.2">
      <c r="A283" s="1" t="s">
        <v>660</v>
      </c>
      <c r="B283" s="2">
        <v>72</v>
      </c>
      <c r="C283" s="2">
        <v>64</v>
      </c>
      <c r="F283" s="5"/>
    </row>
    <row r="284" spans="1:6" x14ac:dyDescent="0.2">
      <c r="A284" s="1" t="s">
        <v>443</v>
      </c>
      <c r="B284" s="2">
        <v>67</v>
      </c>
      <c r="C284" s="2">
        <v>64</v>
      </c>
      <c r="F284" s="5"/>
    </row>
    <row r="285" spans="1:6" x14ac:dyDescent="0.2">
      <c r="A285" s="1" t="s">
        <v>1426</v>
      </c>
      <c r="B285" s="2">
        <v>64</v>
      </c>
      <c r="C285" s="2">
        <v>64</v>
      </c>
      <c r="F285" s="5"/>
    </row>
    <row r="286" spans="1:6" x14ac:dyDescent="0.2">
      <c r="A286" s="1" t="s">
        <v>211</v>
      </c>
      <c r="B286" s="2">
        <v>64</v>
      </c>
      <c r="C286" s="2">
        <v>64</v>
      </c>
      <c r="F286" s="5"/>
    </row>
    <row r="287" spans="1:6" x14ac:dyDescent="0.2">
      <c r="A287" s="1" t="s">
        <v>754</v>
      </c>
      <c r="B287" s="2">
        <v>69</v>
      </c>
      <c r="C287" s="2">
        <v>64</v>
      </c>
      <c r="F287" s="5"/>
    </row>
    <row r="288" spans="1:6" x14ac:dyDescent="0.2">
      <c r="A288" s="1" t="s">
        <v>256</v>
      </c>
      <c r="B288" s="2">
        <v>87</v>
      </c>
      <c r="C288" s="2">
        <v>63</v>
      </c>
      <c r="F288" s="5"/>
    </row>
    <row r="289" spans="1:6" x14ac:dyDescent="0.2">
      <c r="A289" s="1" t="s">
        <v>791</v>
      </c>
      <c r="B289" s="2">
        <v>68</v>
      </c>
      <c r="C289" s="2">
        <v>63</v>
      </c>
      <c r="F289" s="5"/>
    </row>
    <row r="290" spans="1:6" x14ac:dyDescent="0.2">
      <c r="A290" s="1" t="s">
        <v>474</v>
      </c>
      <c r="B290" s="2">
        <v>62</v>
      </c>
      <c r="C290" s="2">
        <v>62</v>
      </c>
      <c r="F290" s="5"/>
    </row>
    <row r="291" spans="1:6" x14ac:dyDescent="0.2">
      <c r="A291" s="1" t="s">
        <v>1427</v>
      </c>
      <c r="B291" s="2">
        <v>62</v>
      </c>
      <c r="C291" s="2">
        <v>62</v>
      </c>
      <c r="F291" s="5"/>
    </row>
    <row r="292" spans="1:6" x14ac:dyDescent="0.2">
      <c r="A292" s="1" t="s">
        <v>325</v>
      </c>
      <c r="B292" s="2">
        <v>64</v>
      </c>
      <c r="C292" s="2">
        <v>62</v>
      </c>
      <c r="F292" s="5"/>
    </row>
    <row r="293" spans="1:6" x14ac:dyDescent="0.2">
      <c r="A293" s="1" t="s">
        <v>453</v>
      </c>
      <c r="B293" s="2">
        <v>62</v>
      </c>
      <c r="C293" s="2">
        <v>62</v>
      </c>
      <c r="F293" s="5"/>
    </row>
    <row r="294" spans="1:6" x14ac:dyDescent="0.2">
      <c r="A294" s="1" t="s">
        <v>1428</v>
      </c>
      <c r="B294" s="2">
        <v>61</v>
      </c>
      <c r="C294" s="2">
        <v>61</v>
      </c>
      <c r="F294" s="5"/>
    </row>
    <row r="295" spans="1:6" x14ac:dyDescent="0.2">
      <c r="A295" s="1" t="s">
        <v>774</v>
      </c>
      <c r="B295" s="2">
        <v>62</v>
      </c>
      <c r="C295" s="2">
        <v>61</v>
      </c>
      <c r="F295" s="5"/>
    </row>
    <row r="296" spans="1:6" x14ac:dyDescent="0.2">
      <c r="A296" s="1" t="s">
        <v>415</v>
      </c>
      <c r="B296" s="2">
        <v>61</v>
      </c>
      <c r="C296" s="2">
        <v>61</v>
      </c>
      <c r="F296" s="5"/>
    </row>
    <row r="297" spans="1:6" x14ac:dyDescent="0.2">
      <c r="A297" s="1" t="s">
        <v>289</v>
      </c>
      <c r="B297" s="2">
        <v>412</v>
      </c>
      <c r="C297" s="2">
        <v>61</v>
      </c>
      <c r="F297" s="5"/>
    </row>
    <row r="298" spans="1:6" x14ac:dyDescent="0.2">
      <c r="A298" s="1" t="s">
        <v>403</v>
      </c>
      <c r="B298" s="2">
        <v>77</v>
      </c>
      <c r="C298" s="2">
        <v>61</v>
      </c>
      <c r="F298" s="5"/>
    </row>
    <row r="299" spans="1:6" x14ac:dyDescent="0.2">
      <c r="A299" s="1" t="s">
        <v>311</v>
      </c>
      <c r="B299" s="2">
        <v>66</v>
      </c>
      <c r="C299" s="2">
        <v>61</v>
      </c>
      <c r="F299" s="5"/>
    </row>
    <row r="300" spans="1:6" x14ac:dyDescent="0.2">
      <c r="A300" s="1" t="s">
        <v>1429</v>
      </c>
      <c r="B300" s="2">
        <v>61</v>
      </c>
      <c r="C300" s="2">
        <v>61</v>
      </c>
      <c r="F300" s="5"/>
    </row>
    <row r="301" spans="1:6" x14ac:dyDescent="0.2">
      <c r="A301" s="1" t="s">
        <v>276</v>
      </c>
      <c r="B301" s="2">
        <v>62</v>
      </c>
      <c r="C301" s="2">
        <v>60</v>
      </c>
      <c r="F301" s="5"/>
    </row>
    <row r="302" spans="1:6" x14ac:dyDescent="0.2">
      <c r="A302" s="1" t="s">
        <v>429</v>
      </c>
      <c r="B302" s="2">
        <v>60</v>
      </c>
      <c r="C302" s="2">
        <v>60</v>
      </c>
      <c r="F302" s="5"/>
    </row>
    <row r="303" spans="1:6" x14ac:dyDescent="0.2">
      <c r="A303" s="1" t="s">
        <v>539</v>
      </c>
      <c r="B303" s="2">
        <v>63</v>
      </c>
      <c r="C303" s="2">
        <v>60</v>
      </c>
      <c r="F303" s="5"/>
    </row>
    <row r="304" spans="1:6" x14ac:dyDescent="0.2">
      <c r="A304" s="1" t="s">
        <v>1430</v>
      </c>
      <c r="B304" s="2">
        <v>60</v>
      </c>
      <c r="C304" s="2">
        <v>60</v>
      </c>
      <c r="F304" s="5"/>
    </row>
    <row r="305" spans="1:6" x14ac:dyDescent="0.2">
      <c r="A305" s="1" t="s">
        <v>475</v>
      </c>
      <c r="B305" s="2">
        <v>138</v>
      </c>
      <c r="C305" s="2">
        <v>60</v>
      </c>
      <c r="F305" s="5"/>
    </row>
    <row r="306" spans="1:6" x14ac:dyDescent="0.2">
      <c r="A306" s="1" t="s">
        <v>477</v>
      </c>
      <c r="B306" s="2">
        <v>78</v>
      </c>
      <c r="C306" s="2">
        <v>60</v>
      </c>
      <c r="F306" s="5"/>
    </row>
    <row r="307" spans="1:6" x14ac:dyDescent="0.2">
      <c r="A307" s="1" t="s">
        <v>568</v>
      </c>
      <c r="B307" s="2">
        <v>61</v>
      </c>
      <c r="C307" s="2">
        <v>60</v>
      </c>
      <c r="F307" s="5"/>
    </row>
    <row r="308" spans="1:6" x14ac:dyDescent="0.2">
      <c r="A308" s="1" t="s">
        <v>700</v>
      </c>
      <c r="B308" s="2">
        <v>72</v>
      </c>
      <c r="C308" s="2">
        <v>60</v>
      </c>
      <c r="F308" s="5"/>
    </row>
    <row r="309" spans="1:6" x14ac:dyDescent="0.2">
      <c r="A309" s="1" t="s">
        <v>409</v>
      </c>
      <c r="B309" s="2">
        <v>62</v>
      </c>
      <c r="C309" s="2">
        <v>59</v>
      </c>
      <c r="F309" s="5"/>
    </row>
    <row r="310" spans="1:6" x14ac:dyDescent="0.2">
      <c r="A310" s="1" t="s">
        <v>1431</v>
      </c>
      <c r="B310" s="2">
        <v>81</v>
      </c>
      <c r="C310" s="2">
        <v>59</v>
      </c>
      <c r="F310" s="5"/>
    </row>
    <row r="311" spans="1:6" x14ac:dyDescent="0.2">
      <c r="A311" s="1" t="s">
        <v>489</v>
      </c>
      <c r="B311" s="2">
        <v>60</v>
      </c>
      <c r="C311" s="2">
        <v>59</v>
      </c>
      <c r="F311" s="5"/>
    </row>
    <row r="312" spans="1:6" x14ac:dyDescent="0.2">
      <c r="A312" s="1" t="s">
        <v>1066</v>
      </c>
      <c r="B312" s="2">
        <v>163</v>
      </c>
      <c r="C312" s="2">
        <v>59</v>
      </c>
      <c r="F312" s="5"/>
    </row>
    <row r="313" spans="1:6" x14ac:dyDescent="0.2">
      <c r="A313" s="1" t="s">
        <v>295</v>
      </c>
      <c r="B313" s="2">
        <v>74</v>
      </c>
      <c r="C313" s="2">
        <v>59</v>
      </c>
      <c r="F313" s="5"/>
    </row>
    <row r="314" spans="1:6" x14ac:dyDescent="0.2">
      <c r="A314" s="1" t="s">
        <v>383</v>
      </c>
      <c r="B314" s="2">
        <v>59</v>
      </c>
      <c r="C314" s="2">
        <v>59</v>
      </c>
      <c r="F314" s="5"/>
    </row>
    <row r="315" spans="1:6" x14ac:dyDescent="0.2">
      <c r="A315" s="1" t="s">
        <v>337</v>
      </c>
      <c r="B315" s="2">
        <v>67</v>
      </c>
      <c r="C315" s="2">
        <v>59</v>
      </c>
      <c r="F315" s="5"/>
    </row>
    <row r="316" spans="1:6" x14ac:dyDescent="0.2">
      <c r="A316" s="1" t="s">
        <v>197</v>
      </c>
      <c r="B316" s="2">
        <v>59</v>
      </c>
      <c r="C316" s="2">
        <v>59</v>
      </c>
      <c r="F316" s="5"/>
    </row>
    <row r="317" spans="1:6" x14ac:dyDescent="0.2">
      <c r="A317" s="1" t="s">
        <v>1432</v>
      </c>
      <c r="B317" s="2">
        <v>58</v>
      </c>
      <c r="C317" s="2">
        <v>58</v>
      </c>
      <c r="F317" s="5"/>
    </row>
    <row r="318" spans="1:6" x14ac:dyDescent="0.2">
      <c r="A318" s="1" t="s">
        <v>571</v>
      </c>
      <c r="B318" s="2">
        <v>59</v>
      </c>
      <c r="C318" s="2">
        <v>58</v>
      </c>
      <c r="F318" s="5"/>
    </row>
    <row r="319" spans="1:6" x14ac:dyDescent="0.2">
      <c r="A319" s="1" t="s">
        <v>517</v>
      </c>
      <c r="B319" s="2">
        <v>88</v>
      </c>
      <c r="C319" s="2">
        <v>58</v>
      </c>
      <c r="F319" s="5"/>
    </row>
    <row r="320" spans="1:6" x14ac:dyDescent="0.2">
      <c r="A320" s="1" t="s">
        <v>1433</v>
      </c>
      <c r="B320" s="2">
        <v>58</v>
      </c>
      <c r="C320" s="2">
        <v>58</v>
      </c>
      <c r="F320" s="5"/>
    </row>
    <row r="321" spans="1:6" x14ac:dyDescent="0.2">
      <c r="A321" s="1" t="s">
        <v>546</v>
      </c>
      <c r="B321" s="2">
        <v>58</v>
      </c>
      <c r="C321" s="2">
        <v>57</v>
      </c>
      <c r="F321" s="5"/>
    </row>
    <row r="322" spans="1:6" x14ac:dyDescent="0.2">
      <c r="A322" s="1" t="s">
        <v>1434</v>
      </c>
      <c r="B322" s="2">
        <v>59</v>
      </c>
      <c r="C322" s="2">
        <v>57</v>
      </c>
      <c r="F322" s="5"/>
    </row>
    <row r="323" spans="1:6" x14ac:dyDescent="0.2">
      <c r="A323" s="1" t="s">
        <v>1435</v>
      </c>
      <c r="B323" s="2">
        <v>57</v>
      </c>
      <c r="C323" s="2">
        <v>57</v>
      </c>
      <c r="F323" s="5"/>
    </row>
    <row r="324" spans="1:6" x14ac:dyDescent="0.2">
      <c r="A324" s="1" t="s">
        <v>1215</v>
      </c>
      <c r="B324" s="2">
        <v>57</v>
      </c>
      <c r="C324" s="2">
        <v>57</v>
      </c>
      <c r="F324" s="5"/>
    </row>
    <row r="325" spans="1:6" x14ac:dyDescent="0.2">
      <c r="A325" s="1" t="s">
        <v>656</v>
      </c>
      <c r="B325" s="2">
        <v>57</v>
      </c>
      <c r="C325" s="2">
        <v>57</v>
      </c>
      <c r="F325" s="5"/>
    </row>
    <row r="326" spans="1:6" x14ac:dyDescent="0.2">
      <c r="A326" s="1" t="s">
        <v>521</v>
      </c>
      <c r="B326" s="2">
        <v>59</v>
      </c>
      <c r="C326" s="2">
        <v>57</v>
      </c>
      <c r="F326" s="5"/>
    </row>
    <row r="327" spans="1:6" x14ac:dyDescent="0.2">
      <c r="A327" s="1" t="s">
        <v>527</v>
      </c>
      <c r="B327" s="2">
        <v>61</v>
      </c>
      <c r="C327" s="2">
        <v>57</v>
      </c>
      <c r="F327" s="5"/>
    </row>
    <row r="328" spans="1:6" x14ac:dyDescent="0.2">
      <c r="A328" s="1" t="s">
        <v>264</v>
      </c>
      <c r="B328" s="2">
        <v>58</v>
      </c>
      <c r="C328" s="2">
        <v>57</v>
      </c>
      <c r="F328" s="5"/>
    </row>
    <row r="329" spans="1:6" x14ac:dyDescent="0.2">
      <c r="A329" s="1" t="s">
        <v>529</v>
      </c>
      <c r="B329" s="2">
        <v>60</v>
      </c>
      <c r="C329" s="2">
        <v>57</v>
      </c>
      <c r="F329" s="5"/>
    </row>
    <row r="330" spans="1:6" x14ac:dyDescent="0.2">
      <c r="A330" s="1" t="s">
        <v>1017</v>
      </c>
      <c r="B330" s="2">
        <v>57</v>
      </c>
      <c r="C330" s="2">
        <v>57</v>
      </c>
      <c r="F330" s="5"/>
    </row>
    <row r="331" spans="1:6" x14ac:dyDescent="0.2">
      <c r="A331" s="1" t="s">
        <v>472</v>
      </c>
      <c r="B331" s="2">
        <v>57</v>
      </c>
      <c r="C331" s="2">
        <v>56</v>
      </c>
      <c r="F331" s="5"/>
    </row>
    <row r="332" spans="1:6" x14ac:dyDescent="0.2">
      <c r="A332" s="1" t="s">
        <v>407</v>
      </c>
      <c r="B332" s="2">
        <v>63</v>
      </c>
      <c r="C332" s="2">
        <v>56</v>
      </c>
      <c r="F332" s="5"/>
    </row>
    <row r="333" spans="1:6" x14ac:dyDescent="0.2">
      <c r="A333" s="1" t="s">
        <v>970</v>
      </c>
      <c r="B333" s="2">
        <v>59</v>
      </c>
      <c r="C333" s="2">
        <v>56</v>
      </c>
      <c r="F333" s="5"/>
    </row>
    <row r="334" spans="1:6" x14ac:dyDescent="0.2">
      <c r="A334" s="1" t="s">
        <v>347</v>
      </c>
      <c r="B334" s="2">
        <v>60</v>
      </c>
      <c r="C334" s="2">
        <v>56</v>
      </c>
      <c r="F334" s="5"/>
    </row>
    <row r="335" spans="1:6" x14ac:dyDescent="0.2">
      <c r="A335" s="1" t="s">
        <v>471</v>
      </c>
      <c r="B335" s="2">
        <v>56</v>
      </c>
      <c r="C335" s="2">
        <v>56</v>
      </c>
      <c r="F335" s="5"/>
    </row>
    <row r="336" spans="1:6" x14ac:dyDescent="0.2">
      <c r="A336" s="1" t="s">
        <v>263</v>
      </c>
      <c r="B336" s="2">
        <v>172</v>
      </c>
      <c r="C336" s="2">
        <v>56</v>
      </c>
      <c r="F336" s="5"/>
    </row>
    <row r="337" spans="1:6" x14ac:dyDescent="0.2">
      <c r="A337" s="1" t="s">
        <v>461</v>
      </c>
      <c r="B337" s="2">
        <v>68</v>
      </c>
      <c r="C337" s="2">
        <v>56</v>
      </c>
      <c r="F337" s="5"/>
    </row>
    <row r="338" spans="1:6" x14ac:dyDescent="0.2">
      <c r="A338" s="1" t="s">
        <v>484</v>
      </c>
      <c r="B338" s="2">
        <v>55</v>
      </c>
      <c r="C338" s="2">
        <v>55</v>
      </c>
      <c r="F338" s="5"/>
    </row>
    <row r="339" spans="1:6" x14ac:dyDescent="0.2">
      <c r="A339" s="1" t="s">
        <v>1436</v>
      </c>
      <c r="B339" s="2">
        <v>60</v>
      </c>
      <c r="C339" s="2">
        <v>55</v>
      </c>
      <c r="F339" s="5"/>
    </row>
    <row r="340" spans="1:6" x14ac:dyDescent="0.2">
      <c r="A340" s="1" t="s">
        <v>306</v>
      </c>
      <c r="B340" s="2">
        <v>57</v>
      </c>
      <c r="C340" s="2">
        <v>55</v>
      </c>
      <c r="F340" s="5"/>
    </row>
    <row r="341" spans="1:6" x14ac:dyDescent="0.2">
      <c r="A341" s="1" t="s">
        <v>894</v>
      </c>
      <c r="B341" s="2">
        <v>145</v>
      </c>
      <c r="C341" s="2">
        <v>55</v>
      </c>
      <c r="F341" s="5"/>
    </row>
    <row r="342" spans="1:6" x14ac:dyDescent="0.2">
      <c r="A342" s="1" t="s">
        <v>1437</v>
      </c>
      <c r="B342" s="2">
        <v>56</v>
      </c>
      <c r="C342" s="2">
        <v>55</v>
      </c>
      <c r="F342" s="5"/>
    </row>
    <row r="343" spans="1:6" x14ac:dyDescent="0.2">
      <c r="A343" s="1" t="s">
        <v>327</v>
      </c>
      <c r="B343" s="2">
        <v>55</v>
      </c>
      <c r="C343" s="2">
        <v>55</v>
      </c>
      <c r="F343" s="5"/>
    </row>
    <row r="344" spans="1:6" x14ac:dyDescent="0.2">
      <c r="A344" s="1" t="s">
        <v>361</v>
      </c>
      <c r="B344" s="2">
        <v>66</v>
      </c>
      <c r="C344" s="2">
        <v>55</v>
      </c>
      <c r="F344" s="5"/>
    </row>
    <row r="345" spans="1:6" x14ac:dyDescent="0.2">
      <c r="A345" s="1" t="s">
        <v>267</v>
      </c>
      <c r="B345" s="2">
        <v>64</v>
      </c>
      <c r="C345" s="2">
        <v>55</v>
      </c>
      <c r="F345" s="5"/>
    </row>
    <row r="346" spans="1:6" x14ac:dyDescent="0.2">
      <c r="A346" s="1" t="s">
        <v>412</v>
      </c>
      <c r="B346" s="2">
        <v>66</v>
      </c>
      <c r="C346" s="2">
        <v>54</v>
      </c>
      <c r="F346" s="5"/>
    </row>
    <row r="347" spans="1:6" x14ac:dyDescent="0.2">
      <c r="A347" s="1" t="s">
        <v>1438</v>
      </c>
      <c r="B347" s="2">
        <v>54</v>
      </c>
      <c r="C347" s="2">
        <v>54</v>
      </c>
      <c r="F347" s="5"/>
    </row>
    <row r="348" spans="1:6" x14ac:dyDescent="0.2">
      <c r="A348" s="1" t="s">
        <v>320</v>
      </c>
      <c r="B348" s="2">
        <v>59</v>
      </c>
      <c r="C348" s="2">
        <v>54</v>
      </c>
      <c r="F348" s="5"/>
    </row>
    <row r="349" spans="1:6" x14ac:dyDescent="0.2">
      <c r="A349" s="1" t="s">
        <v>450</v>
      </c>
      <c r="B349" s="2">
        <v>54</v>
      </c>
      <c r="C349" s="2">
        <v>54</v>
      </c>
      <c r="F349" s="5"/>
    </row>
    <row r="350" spans="1:6" x14ac:dyDescent="0.2">
      <c r="A350" s="1" t="s">
        <v>439</v>
      </c>
      <c r="B350" s="2">
        <v>54</v>
      </c>
      <c r="C350" s="2">
        <v>53</v>
      </c>
      <c r="F350" s="5"/>
    </row>
    <row r="351" spans="1:6" x14ac:dyDescent="0.2">
      <c r="A351" s="1" t="s">
        <v>675</v>
      </c>
      <c r="B351" s="2">
        <v>53</v>
      </c>
      <c r="C351" s="2">
        <v>53</v>
      </c>
      <c r="F351" s="5"/>
    </row>
    <row r="352" spans="1:6" x14ac:dyDescent="0.2">
      <c r="A352" s="1" t="s">
        <v>342</v>
      </c>
      <c r="B352" s="2">
        <v>62</v>
      </c>
      <c r="C352" s="2">
        <v>53</v>
      </c>
      <c r="F352" s="5"/>
    </row>
    <row r="353" spans="1:6" x14ac:dyDescent="0.2">
      <c r="A353" s="1" t="s">
        <v>482</v>
      </c>
      <c r="B353" s="2">
        <v>60</v>
      </c>
      <c r="C353" s="2">
        <v>53</v>
      </c>
      <c r="F353" s="5"/>
    </row>
    <row r="354" spans="1:6" x14ac:dyDescent="0.2">
      <c r="A354" s="1" t="s">
        <v>577</v>
      </c>
      <c r="B354" s="2">
        <v>55</v>
      </c>
      <c r="C354" s="2">
        <v>53</v>
      </c>
      <c r="F354" s="5"/>
    </row>
    <row r="355" spans="1:6" x14ac:dyDescent="0.2">
      <c r="A355" s="1" t="s">
        <v>595</v>
      </c>
      <c r="B355" s="2">
        <v>74</v>
      </c>
      <c r="C355" s="2">
        <v>53</v>
      </c>
      <c r="F355" s="5"/>
    </row>
    <row r="356" spans="1:6" x14ac:dyDescent="0.2">
      <c r="A356" s="18" t="s">
        <v>1013</v>
      </c>
      <c r="B356" s="2">
        <v>53</v>
      </c>
      <c r="C356" s="2">
        <v>53</v>
      </c>
      <c r="F356" s="5"/>
    </row>
    <row r="357" spans="1:6" x14ac:dyDescent="0.2">
      <c r="A357" s="1" t="s">
        <v>283</v>
      </c>
      <c r="B357" s="2">
        <v>91</v>
      </c>
      <c r="C357" s="2">
        <v>52</v>
      </c>
      <c r="F357" s="5"/>
    </row>
    <row r="358" spans="1:6" x14ac:dyDescent="0.2">
      <c r="A358" s="1" t="s">
        <v>1161</v>
      </c>
      <c r="B358" s="2">
        <v>52</v>
      </c>
      <c r="C358" s="2">
        <v>52</v>
      </c>
      <c r="F358" s="5"/>
    </row>
    <row r="359" spans="1:6" x14ac:dyDescent="0.2">
      <c r="A359" s="1" t="s">
        <v>541</v>
      </c>
      <c r="B359" s="2">
        <v>56</v>
      </c>
      <c r="C359" s="2">
        <v>52</v>
      </c>
      <c r="F359" s="5"/>
    </row>
    <row r="360" spans="1:6" x14ac:dyDescent="0.2">
      <c r="A360" s="1" t="s">
        <v>1193</v>
      </c>
      <c r="B360" s="2">
        <v>52</v>
      </c>
      <c r="C360" s="2">
        <v>52</v>
      </c>
      <c r="F360" s="5"/>
    </row>
    <row r="361" spans="1:6" x14ac:dyDescent="0.2">
      <c r="A361" s="1" t="s">
        <v>487</v>
      </c>
      <c r="B361" s="2">
        <v>82</v>
      </c>
      <c r="C361" s="2">
        <v>52</v>
      </c>
      <c r="F361" s="5"/>
    </row>
    <row r="362" spans="1:6" x14ac:dyDescent="0.2">
      <c r="A362" s="1" t="s">
        <v>1439</v>
      </c>
      <c r="B362" s="2">
        <v>52</v>
      </c>
      <c r="C362" s="2">
        <v>52</v>
      </c>
      <c r="F362" s="5"/>
    </row>
    <row r="363" spans="1:6" x14ac:dyDescent="0.2">
      <c r="A363" s="1" t="s">
        <v>640</v>
      </c>
      <c r="B363" s="2">
        <v>52</v>
      </c>
      <c r="C363" s="2">
        <v>52</v>
      </c>
      <c r="F363" s="5"/>
    </row>
    <row r="364" spans="1:6" x14ac:dyDescent="0.2">
      <c r="A364" s="1" t="s">
        <v>1000</v>
      </c>
      <c r="B364" s="2">
        <v>55</v>
      </c>
      <c r="C364" s="2">
        <v>52</v>
      </c>
      <c r="F364" s="5"/>
    </row>
    <row r="365" spans="1:6" x14ac:dyDescent="0.2">
      <c r="A365" s="1" t="s">
        <v>329</v>
      </c>
      <c r="B365" s="2">
        <v>53</v>
      </c>
      <c r="C365" s="2">
        <v>52</v>
      </c>
      <c r="F365" s="5"/>
    </row>
    <row r="366" spans="1:6" x14ac:dyDescent="0.2">
      <c r="A366" s="1" t="s">
        <v>1440</v>
      </c>
      <c r="B366" s="2">
        <v>58</v>
      </c>
      <c r="C366" s="2">
        <v>52</v>
      </c>
      <c r="F366" s="5"/>
    </row>
    <row r="367" spans="1:6" x14ac:dyDescent="0.2">
      <c r="A367" s="1" t="s">
        <v>1078</v>
      </c>
      <c r="B367" s="2">
        <v>51</v>
      </c>
      <c r="C367" s="2">
        <v>51</v>
      </c>
      <c r="F367" s="5"/>
    </row>
    <row r="368" spans="1:6" x14ac:dyDescent="0.2">
      <c r="A368" s="1" t="s">
        <v>679</v>
      </c>
      <c r="B368" s="2">
        <v>51</v>
      </c>
      <c r="C368" s="2">
        <v>51</v>
      </c>
      <c r="F368" s="5"/>
    </row>
    <row r="369" spans="1:6" x14ac:dyDescent="0.2">
      <c r="A369" s="1" t="s">
        <v>1185</v>
      </c>
      <c r="B369" s="2">
        <v>51</v>
      </c>
      <c r="C369" s="2">
        <v>51</v>
      </c>
      <c r="F369" s="5"/>
    </row>
    <row r="370" spans="1:6" x14ac:dyDescent="0.2">
      <c r="A370" s="1" t="s">
        <v>738</v>
      </c>
      <c r="B370" s="2">
        <v>65</v>
      </c>
      <c r="C370" s="2">
        <v>51</v>
      </c>
      <c r="F370" s="5"/>
    </row>
    <row r="371" spans="1:6" x14ac:dyDescent="0.2">
      <c r="A371" s="1" t="s">
        <v>1441</v>
      </c>
      <c r="B371" s="2">
        <v>51</v>
      </c>
      <c r="C371" s="2">
        <v>51</v>
      </c>
      <c r="F371" s="5"/>
    </row>
    <row r="372" spans="1:6" x14ac:dyDescent="0.2">
      <c r="A372" s="1" t="s">
        <v>1442</v>
      </c>
      <c r="B372" s="2">
        <v>75</v>
      </c>
      <c r="C372" s="2">
        <v>51</v>
      </c>
      <c r="F372" s="5"/>
    </row>
    <row r="373" spans="1:6" x14ac:dyDescent="0.2">
      <c r="A373" s="1" t="s">
        <v>1062</v>
      </c>
      <c r="B373" s="2">
        <v>52</v>
      </c>
      <c r="C373" s="2">
        <v>51</v>
      </c>
      <c r="F373" s="5"/>
    </row>
    <row r="374" spans="1:6" x14ac:dyDescent="0.2">
      <c r="A374" s="1" t="s">
        <v>620</v>
      </c>
      <c r="B374" s="2">
        <v>51</v>
      </c>
      <c r="C374" s="2">
        <v>51</v>
      </c>
      <c r="F374" s="5"/>
    </row>
    <row r="375" spans="1:6" x14ac:dyDescent="0.2">
      <c r="A375" s="1" t="s">
        <v>934</v>
      </c>
      <c r="B375" s="2">
        <v>52</v>
      </c>
      <c r="C375" s="2">
        <v>51</v>
      </c>
      <c r="F375" s="5"/>
    </row>
    <row r="376" spans="1:6" x14ac:dyDescent="0.2">
      <c r="A376" s="1" t="s">
        <v>1443</v>
      </c>
      <c r="B376" s="2">
        <v>51</v>
      </c>
      <c r="C376" s="2">
        <v>51</v>
      </c>
      <c r="F376" s="5"/>
    </row>
    <row r="377" spans="1:6" x14ac:dyDescent="0.2">
      <c r="A377" s="1" t="s">
        <v>1444</v>
      </c>
      <c r="B377" s="2">
        <v>66</v>
      </c>
      <c r="C377" s="2">
        <v>51</v>
      </c>
      <c r="F377" s="5"/>
    </row>
    <row r="378" spans="1:6" x14ac:dyDescent="0.2">
      <c r="A378" s="1" t="s">
        <v>1445</v>
      </c>
      <c r="B378" s="2">
        <v>51</v>
      </c>
      <c r="C378" s="2">
        <v>51</v>
      </c>
      <c r="F378" s="5"/>
    </row>
    <row r="379" spans="1:6" x14ac:dyDescent="0.2">
      <c r="A379" s="1" t="s">
        <v>1446</v>
      </c>
      <c r="B379" s="2">
        <v>54</v>
      </c>
      <c r="C379" s="2">
        <v>51</v>
      </c>
      <c r="F379" s="5"/>
    </row>
    <row r="380" spans="1:6" x14ac:dyDescent="0.2">
      <c r="A380" s="1" t="s">
        <v>404</v>
      </c>
      <c r="B380" s="2">
        <v>51</v>
      </c>
      <c r="C380" s="2">
        <v>50</v>
      </c>
      <c r="F380" s="5"/>
    </row>
    <row r="381" spans="1:6" x14ac:dyDescent="0.2">
      <c r="A381" s="1" t="s">
        <v>867</v>
      </c>
      <c r="B381" s="2">
        <v>60</v>
      </c>
      <c r="C381" s="2">
        <v>50</v>
      </c>
      <c r="F381" s="5"/>
    </row>
    <row r="382" spans="1:6" x14ac:dyDescent="0.2">
      <c r="A382" s="1" t="s">
        <v>273</v>
      </c>
      <c r="B382" s="2">
        <v>64</v>
      </c>
      <c r="C382" s="2">
        <v>50</v>
      </c>
      <c r="F382" s="5"/>
    </row>
    <row r="383" spans="1:6" x14ac:dyDescent="0.2">
      <c r="A383" s="1" t="s">
        <v>1047</v>
      </c>
      <c r="B383" s="2">
        <v>130</v>
      </c>
      <c r="C383" s="2">
        <v>50</v>
      </c>
      <c r="F383" s="5"/>
    </row>
    <row r="384" spans="1:6" x14ac:dyDescent="0.2">
      <c r="A384" s="1" t="s">
        <v>929</v>
      </c>
      <c r="B384" s="2">
        <v>90</v>
      </c>
      <c r="C384" s="2">
        <v>50</v>
      </c>
      <c r="F384" s="5"/>
    </row>
    <row r="385" spans="1:6" x14ac:dyDescent="0.2">
      <c r="A385" s="1" t="s">
        <v>1447</v>
      </c>
      <c r="B385" s="2">
        <v>52</v>
      </c>
      <c r="C385" s="2">
        <v>50</v>
      </c>
      <c r="F385" s="5"/>
    </row>
    <row r="386" spans="1:6" x14ac:dyDescent="0.2">
      <c r="A386" s="1" t="s">
        <v>353</v>
      </c>
      <c r="B386" s="2">
        <v>56</v>
      </c>
      <c r="C386" s="2">
        <v>50</v>
      </c>
      <c r="F386" s="5"/>
    </row>
    <row r="387" spans="1:6" x14ac:dyDescent="0.2">
      <c r="A387" s="1" t="s">
        <v>297</v>
      </c>
      <c r="B387" s="2">
        <v>50</v>
      </c>
      <c r="C387" s="2">
        <v>50</v>
      </c>
      <c r="F387" s="5"/>
    </row>
    <row r="388" spans="1:6" x14ac:dyDescent="0.2">
      <c r="A388" s="1" t="s">
        <v>563</v>
      </c>
      <c r="B388" s="2">
        <v>51</v>
      </c>
      <c r="C388" s="2">
        <v>50</v>
      </c>
      <c r="F388" s="5"/>
    </row>
    <row r="389" spans="1:6" x14ac:dyDescent="0.2">
      <c r="A389" s="1" t="s">
        <v>829</v>
      </c>
      <c r="B389" s="2">
        <v>51</v>
      </c>
      <c r="C389" s="2">
        <v>50</v>
      </c>
      <c r="F389" s="5"/>
    </row>
    <row r="390" spans="1:6" x14ac:dyDescent="0.2">
      <c r="A390" s="1" t="s">
        <v>551</v>
      </c>
      <c r="B390" s="2">
        <v>71</v>
      </c>
      <c r="C390" s="2">
        <v>50</v>
      </c>
      <c r="F390" s="5"/>
    </row>
    <row r="391" spans="1:6" x14ac:dyDescent="0.2">
      <c r="A391" s="1" t="s">
        <v>1448</v>
      </c>
      <c r="B391" s="2">
        <v>62</v>
      </c>
      <c r="C391" s="2">
        <v>50</v>
      </c>
      <c r="F391" s="5"/>
    </row>
    <row r="392" spans="1:6" x14ac:dyDescent="0.2">
      <c r="A392" s="1" t="s">
        <v>1135</v>
      </c>
      <c r="B392" s="2">
        <v>53</v>
      </c>
      <c r="C392" s="2">
        <v>50</v>
      </c>
      <c r="F392" s="5"/>
    </row>
    <row r="393" spans="1:6" x14ac:dyDescent="0.2">
      <c r="A393" s="1" t="s">
        <v>618</v>
      </c>
      <c r="B393" s="2">
        <v>108</v>
      </c>
      <c r="C393" s="2">
        <v>50</v>
      </c>
      <c r="F393" s="5"/>
    </row>
    <row r="394" spans="1:6" x14ac:dyDescent="0.2">
      <c r="A394" s="1" t="s">
        <v>1449</v>
      </c>
      <c r="B394" s="2">
        <v>50</v>
      </c>
      <c r="C394" s="2">
        <v>50</v>
      </c>
      <c r="F394" s="5"/>
    </row>
    <row r="395" spans="1:6" x14ac:dyDescent="0.2">
      <c r="A395" s="1" t="s">
        <v>612</v>
      </c>
      <c r="B395" s="2">
        <v>50</v>
      </c>
      <c r="C395" s="2">
        <v>49</v>
      </c>
      <c r="F395" s="5"/>
    </row>
    <row r="396" spans="1:6" x14ac:dyDescent="0.2">
      <c r="A396" s="1" t="s">
        <v>410</v>
      </c>
      <c r="B396" s="2">
        <v>61</v>
      </c>
      <c r="C396" s="2">
        <v>49</v>
      </c>
      <c r="F396" s="5"/>
    </row>
    <row r="397" spans="1:6" x14ac:dyDescent="0.2">
      <c r="A397" s="1" t="s">
        <v>564</v>
      </c>
      <c r="B397" s="2">
        <v>55</v>
      </c>
      <c r="C397" s="2">
        <v>49</v>
      </c>
      <c r="F397" s="5"/>
    </row>
    <row r="398" spans="1:6" x14ac:dyDescent="0.2">
      <c r="A398" s="1" t="s">
        <v>793</v>
      </c>
      <c r="B398" s="2">
        <v>53</v>
      </c>
      <c r="C398" s="2">
        <v>49</v>
      </c>
      <c r="F398" s="5"/>
    </row>
    <row r="399" spans="1:6" x14ac:dyDescent="0.2">
      <c r="A399" s="1" t="s">
        <v>399</v>
      </c>
      <c r="B399" s="2">
        <v>49</v>
      </c>
      <c r="C399" s="2">
        <v>49</v>
      </c>
      <c r="F399" s="5"/>
    </row>
    <row r="400" spans="1:6" x14ac:dyDescent="0.2">
      <c r="A400" s="1" t="s">
        <v>1450</v>
      </c>
      <c r="B400" s="2">
        <v>49</v>
      </c>
      <c r="C400" s="2">
        <v>49</v>
      </c>
      <c r="F400" s="5"/>
    </row>
    <row r="401" spans="1:6" x14ac:dyDescent="0.2">
      <c r="A401" s="1" t="s">
        <v>348</v>
      </c>
      <c r="B401" s="2">
        <v>166</v>
      </c>
      <c r="C401" s="2">
        <v>49</v>
      </c>
      <c r="F401" s="5"/>
    </row>
    <row r="402" spans="1:6" x14ac:dyDescent="0.2">
      <c r="A402" s="1" t="s">
        <v>552</v>
      </c>
      <c r="B402" s="2">
        <v>51</v>
      </c>
      <c r="C402" s="2">
        <v>49</v>
      </c>
      <c r="F402" s="5"/>
    </row>
    <row r="403" spans="1:6" x14ac:dyDescent="0.2">
      <c r="A403" s="20" t="s">
        <v>436</v>
      </c>
      <c r="B403" s="2">
        <v>49</v>
      </c>
      <c r="C403" s="2">
        <v>49</v>
      </c>
      <c r="F403" s="5"/>
    </row>
    <row r="404" spans="1:6" x14ac:dyDescent="0.2">
      <c r="A404" s="1" t="s">
        <v>262</v>
      </c>
      <c r="B404" s="2">
        <v>68</v>
      </c>
      <c r="C404" s="2">
        <v>49</v>
      </c>
      <c r="F404" s="5"/>
    </row>
    <row r="405" spans="1:6" x14ac:dyDescent="0.2">
      <c r="A405" s="1" t="s">
        <v>236</v>
      </c>
      <c r="B405" s="2">
        <v>73</v>
      </c>
      <c r="C405" s="2">
        <v>49</v>
      </c>
      <c r="F405" s="5"/>
    </row>
    <row r="406" spans="1:6" x14ac:dyDescent="0.2">
      <c r="A406" s="1" t="s">
        <v>600</v>
      </c>
      <c r="B406" s="2">
        <v>51</v>
      </c>
      <c r="C406" s="2">
        <v>49</v>
      </c>
      <c r="F406" s="5"/>
    </row>
    <row r="407" spans="1:6" x14ac:dyDescent="0.2">
      <c r="A407" s="21" t="s">
        <v>445</v>
      </c>
      <c r="B407" s="2">
        <v>61</v>
      </c>
      <c r="C407" s="2">
        <v>49</v>
      </c>
      <c r="F407" s="5"/>
    </row>
    <row r="408" spans="1:6" x14ac:dyDescent="0.2">
      <c r="A408" s="1" t="s">
        <v>202</v>
      </c>
      <c r="B408" s="2">
        <v>52</v>
      </c>
      <c r="C408" s="2">
        <v>49</v>
      </c>
      <c r="F408" s="5"/>
    </row>
    <row r="409" spans="1:6" x14ac:dyDescent="0.2">
      <c r="A409" s="1" t="s">
        <v>895</v>
      </c>
      <c r="B409" s="2">
        <v>76</v>
      </c>
      <c r="C409" s="2">
        <v>49</v>
      </c>
      <c r="F409" s="5"/>
    </row>
    <row r="410" spans="1:6" x14ac:dyDescent="0.2">
      <c r="A410" s="1" t="s">
        <v>1451</v>
      </c>
      <c r="B410" s="2">
        <v>49</v>
      </c>
      <c r="C410" s="2">
        <v>49</v>
      </c>
      <c r="F410" s="5"/>
    </row>
    <row r="411" spans="1:6" x14ac:dyDescent="0.2">
      <c r="A411" s="1" t="s">
        <v>877</v>
      </c>
      <c r="B411" s="2">
        <v>71</v>
      </c>
      <c r="C411" s="2">
        <v>49</v>
      </c>
      <c r="F411" s="5"/>
    </row>
    <row r="412" spans="1:6" x14ac:dyDescent="0.2">
      <c r="A412" s="1" t="s">
        <v>433</v>
      </c>
      <c r="B412" s="2">
        <v>49</v>
      </c>
      <c r="C412" s="2">
        <v>48</v>
      </c>
      <c r="F412" s="5"/>
    </row>
    <row r="413" spans="1:6" x14ac:dyDescent="0.2">
      <c r="A413" s="1" t="s">
        <v>1452</v>
      </c>
      <c r="B413" s="2">
        <v>70</v>
      </c>
      <c r="C413" s="2">
        <v>48</v>
      </c>
      <c r="F413" s="5"/>
    </row>
    <row r="414" spans="1:6" x14ac:dyDescent="0.2">
      <c r="A414" s="1" t="s">
        <v>1356</v>
      </c>
      <c r="B414" s="2">
        <v>48</v>
      </c>
      <c r="C414" s="2">
        <v>48</v>
      </c>
      <c r="F414" s="5"/>
    </row>
    <row r="415" spans="1:6" x14ac:dyDescent="0.2">
      <c r="A415" s="21" t="s">
        <v>624</v>
      </c>
      <c r="B415" s="2">
        <v>48</v>
      </c>
      <c r="C415" s="2">
        <v>48</v>
      </c>
      <c r="F415" s="5"/>
    </row>
    <row r="416" spans="1:6" x14ac:dyDescent="0.2">
      <c r="A416" s="1" t="s">
        <v>654</v>
      </c>
      <c r="B416" s="2">
        <v>48</v>
      </c>
      <c r="C416" s="2">
        <v>48</v>
      </c>
      <c r="F416" s="5"/>
    </row>
    <row r="417" spans="1:6" x14ac:dyDescent="0.2">
      <c r="A417" s="1" t="s">
        <v>1453</v>
      </c>
      <c r="B417" s="2">
        <v>48</v>
      </c>
      <c r="C417" s="2">
        <v>48</v>
      </c>
      <c r="F417" s="5"/>
    </row>
    <row r="418" spans="1:6" x14ac:dyDescent="0.2">
      <c r="A418" s="1" t="s">
        <v>448</v>
      </c>
      <c r="B418" s="2">
        <v>48</v>
      </c>
      <c r="C418" s="2">
        <v>48</v>
      </c>
      <c r="F418" s="5"/>
    </row>
    <row r="419" spans="1:6" x14ac:dyDescent="0.2">
      <c r="A419" s="1" t="s">
        <v>1454</v>
      </c>
      <c r="B419" s="2">
        <v>48</v>
      </c>
      <c r="C419" s="2">
        <v>48</v>
      </c>
      <c r="F419" s="5"/>
    </row>
    <row r="420" spans="1:6" x14ac:dyDescent="0.2">
      <c r="A420" s="1" t="s">
        <v>753</v>
      </c>
      <c r="B420" s="2">
        <v>121</v>
      </c>
      <c r="C420" s="2">
        <v>48</v>
      </c>
      <c r="F420" s="5"/>
    </row>
    <row r="421" spans="1:6" x14ac:dyDescent="0.2">
      <c r="A421" s="1" t="s">
        <v>1455</v>
      </c>
      <c r="B421" s="2">
        <v>48</v>
      </c>
      <c r="C421" s="2">
        <v>48</v>
      </c>
      <c r="F421" s="5"/>
    </row>
    <row r="422" spans="1:6" x14ac:dyDescent="0.2">
      <c r="A422" s="1" t="s">
        <v>424</v>
      </c>
      <c r="B422" s="2">
        <v>48</v>
      </c>
      <c r="C422" s="2">
        <v>48</v>
      </c>
      <c r="F422" s="5"/>
    </row>
    <row r="423" spans="1:6" x14ac:dyDescent="0.2">
      <c r="A423" s="1" t="s">
        <v>542</v>
      </c>
      <c r="B423" s="2">
        <v>48</v>
      </c>
      <c r="C423" s="2">
        <v>48</v>
      </c>
      <c r="F423" s="5"/>
    </row>
    <row r="424" spans="1:6" x14ac:dyDescent="0.2">
      <c r="A424" s="1" t="s">
        <v>160</v>
      </c>
      <c r="B424" s="2">
        <v>47</v>
      </c>
      <c r="C424" s="2">
        <v>47</v>
      </c>
      <c r="F424" s="5"/>
    </row>
    <row r="425" spans="1:6" x14ac:dyDescent="0.2">
      <c r="A425" s="1" t="s">
        <v>1456</v>
      </c>
      <c r="B425" s="2">
        <v>60</v>
      </c>
      <c r="C425" s="2">
        <v>47</v>
      </c>
      <c r="F425" s="5"/>
    </row>
    <row r="426" spans="1:6" x14ac:dyDescent="0.2">
      <c r="A426" s="1" t="s">
        <v>1457</v>
      </c>
      <c r="B426" s="2">
        <v>47</v>
      </c>
      <c r="C426" s="2">
        <v>47</v>
      </c>
      <c r="F426" s="5"/>
    </row>
    <row r="427" spans="1:6" x14ac:dyDescent="0.2">
      <c r="A427" s="1" t="s">
        <v>1458</v>
      </c>
      <c r="B427" s="2">
        <v>47</v>
      </c>
      <c r="C427" s="2">
        <v>47</v>
      </c>
      <c r="F427" s="5"/>
    </row>
    <row r="428" spans="1:6" x14ac:dyDescent="0.2">
      <c r="A428" s="18" t="s">
        <v>596</v>
      </c>
      <c r="B428" s="2">
        <v>47</v>
      </c>
      <c r="C428" s="2">
        <v>47</v>
      </c>
      <c r="F428" s="5"/>
    </row>
    <row r="429" spans="1:6" x14ac:dyDescent="0.2">
      <c r="A429" s="1" t="s">
        <v>1459</v>
      </c>
      <c r="B429" s="2">
        <v>47</v>
      </c>
      <c r="C429" s="2">
        <v>47</v>
      </c>
      <c r="F429" s="5"/>
    </row>
    <row r="430" spans="1:6" x14ac:dyDescent="0.2">
      <c r="A430" s="1" t="s">
        <v>506</v>
      </c>
      <c r="B430" s="2">
        <v>47</v>
      </c>
      <c r="C430" s="2">
        <v>47</v>
      </c>
      <c r="F430" s="5"/>
    </row>
    <row r="431" spans="1:6" x14ac:dyDescent="0.2">
      <c r="A431" s="1" t="s">
        <v>285</v>
      </c>
      <c r="B431" s="2">
        <v>47</v>
      </c>
      <c r="C431" s="2">
        <v>47</v>
      </c>
      <c r="F431" s="5"/>
    </row>
    <row r="432" spans="1:6" x14ac:dyDescent="0.2">
      <c r="A432" s="1" t="s">
        <v>396</v>
      </c>
      <c r="B432" s="2">
        <v>51</v>
      </c>
      <c r="C432" s="2">
        <v>47</v>
      </c>
      <c r="F432" s="5"/>
    </row>
    <row r="433" spans="1:6" x14ac:dyDescent="0.2">
      <c r="A433" s="1" t="s">
        <v>1460</v>
      </c>
      <c r="B433" s="2">
        <v>46</v>
      </c>
      <c r="C433" s="2">
        <v>46</v>
      </c>
      <c r="F433" s="5"/>
    </row>
    <row r="434" spans="1:6" x14ac:dyDescent="0.2">
      <c r="A434" s="1" t="s">
        <v>373</v>
      </c>
      <c r="B434" s="2">
        <v>55</v>
      </c>
      <c r="C434" s="2">
        <v>46</v>
      </c>
      <c r="F434" s="5"/>
    </row>
    <row r="435" spans="1:6" x14ac:dyDescent="0.2">
      <c r="A435" s="1" t="s">
        <v>817</v>
      </c>
      <c r="B435" s="2">
        <v>48</v>
      </c>
      <c r="C435" s="2">
        <v>46</v>
      </c>
      <c r="F435" s="5"/>
    </row>
    <row r="436" spans="1:6" x14ac:dyDescent="0.2">
      <c r="A436" s="1" t="s">
        <v>1314</v>
      </c>
      <c r="B436" s="2">
        <v>522</v>
      </c>
      <c r="C436" s="2">
        <v>46</v>
      </c>
      <c r="F436" s="5"/>
    </row>
    <row r="437" spans="1:6" x14ac:dyDescent="0.2">
      <c r="A437" s="1" t="s">
        <v>1461</v>
      </c>
      <c r="B437" s="2">
        <v>46</v>
      </c>
      <c r="C437" s="2">
        <v>46</v>
      </c>
      <c r="F437" s="5"/>
    </row>
    <row r="438" spans="1:6" x14ac:dyDescent="0.2">
      <c r="A438" s="1" t="s">
        <v>243</v>
      </c>
      <c r="B438" s="2">
        <v>56</v>
      </c>
      <c r="C438" s="2">
        <v>46</v>
      </c>
      <c r="F438" s="5"/>
    </row>
    <row r="439" spans="1:6" x14ac:dyDescent="0.2">
      <c r="A439" s="1" t="s">
        <v>425</v>
      </c>
      <c r="B439" s="2">
        <v>53</v>
      </c>
      <c r="C439" s="2">
        <v>46</v>
      </c>
      <c r="F439" s="5"/>
    </row>
    <row r="440" spans="1:6" x14ac:dyDescent="0.2">
      <c r="A440" s="21" t="s">
        <v>1462</v>
      </c>
      <c r="B440" s="2">
        <v>46</v>
      </c>
      <c r="C440" s="2">
        <v>46</v>
      </c>
      <c r="F440" s="5"/>
    </row>
    <row r="441" spans="1:6" x14ac:dyDescent="0.2">
      <c r="A441" s="1" t="s">
        <v>1463</v>
      </c>
      <c r="B441" s="2">
        <v>47</v>
      </c>
      <c r="C441" s="2">
        <v>46</v>
      </c>
      <c r="F441" s="5"/>
    </row>
    <row r="442" spans="1:6" x14ac:dyDescent="0.2">
      <c r="A442" s="1" t="s">
        <v>824</v>
      </c>
      <c r="B442" s="2">
        <v>46</v>
      </c>
      <c r="C442" s="2">
        <v>46</v>
      </c>
      <c r="F442" s="5"/>
    </row>
    <row r="443" spans="1:6" x14ac:dyDescent="0.2">
      <c r="A443" s="1" t="s">
        <v>1464</v>
      </c>
      <c r="B443" s="2">
        <v>118</v>
      </c>
      <c r="C443" s="2">
        <v>46</v>
      </c>
      <c r="F443" s="5"/>
    </row>
    <row r="444" spans="1:6" x14ac:dyDescent="0.2">
      <c r="A444" s="1" t="s">
        <v>366</v>
      </c>
      <c r="B444" s="2">
        <v>71</v>
      </c>
      <c r="C444" s="2">
        <v>46</v>
      </c>
      <c r="F444" s="5"/>
    </row>
    <row r="445" spans="1:6" x14ac:dyDescent="0.2">
      <c r="A445" s="1" t="s">
        <v>1169</v>
      </c>
      <c r="B445" s="2">
        <v>45</v>
      </c>
      <c r="C445" s="2">
        <v>45</v>
      </c>
      <c r="F445" s="5"/>
    </row>
    <row r="446" spans="1:6" x14ac:dyDescent="0.2">
      <c r="A446" s="1" t="s">
        <v>1465</v>
      </c>
      <c r="B446" s="2">
        <v>45</v>
      </c>
      <c r="C446" s="2">
        <v>45</v>
      </c>
      <c r="F446" s="5"/>
    </row>
    <row r="447" spans="1:6" x14ac:dyDescent="0.2">
      <c r="A447" s="1" t="s">
        <v>1466</v>
      </c>
      <c r="B447" s="2">
        <v>45</v>
      </c>
      <c r="C447" s="2">
        <v>45</v>
      </c>
      <c r="F447" s="5"/>
    </row>
    <row r="448" spans="1:6" x14ac:dyDescent="0.2">
      <c r="A448" s="1" t="s">
        <v>702</v>
      </c>
      <c r="B448" s="2">
        <v>45</v>
      </c>
      <c r="C448" s="2">
        <v>45</v>
      </c>
      <c r="F448" s="5"/>
    </row>
    <row r="449" spans="1:6" x14ac:dyDescent="0.2">
      <c r="A449" s="1" t="s">
        <v>358</v>
      </c>
      <c r="B449" s="2">
        <v>48</v>
      </c>
      <c r="C449" s="2">
        <v>45</v>
      </c>
      <c r="F449" s="5"/>
    </row>
    <row r="450" spans="1:6" x14ac:dyDescent="0.2">
      <c r="A450" s="1" t="s">
        <v>805</v>
      </c>
      <c r="B450" s="2">
        <v>59</v>
      </c>
      <c r="C450" s="2">
        <v>45</v>
      </c>
      <c r="F450" s="5"/>
    </row>
    <row r="451" spans="1:6" x14ac:dyDescent="0.2">
      <c r="A451" s="1" t="s">
        <v>1054</v>
      </c>
      <c r="B451" s="2">
        <v>57</v>
      </c>
      <c r="C451" s="2">
        <v>45</v>
      </c>
      <c r="F451" s="5"/>
    </row>
    <row r="452" spans="1:6" x14ac:dyDescent="0.2">
      <c r="A452" s="1" t="s">
        <v>881</v>
      </c>
      <c r="B452" s="2">
        <v>45</v>
      </c>
      <c r="C452" s="2">
        <v>45</v>
      </c>
      <c r="F452" s="5"/>
    </row>
    <row r="453" spans="1:6" x14ac:dyDescent="0.2">
      <c r="A453" s="1" t="s">
        <v>569</v>
      </c>
      <c r="B453" s="2">
        <v>45</v>
      </c>
      <c r="C453" s="2">
        <v>45</v>
      </c>
      <c r="F453" s="5"/>
    </row>
    <row r="454" spans="1:6" x14ac:dyDescent="0.2">
      <c r="A454" s="1" t="s">
        <v>1467</v>
      </c>
      <c r="B454" s="2">
        <v>46</v>
      </c>
      <c r="C454" s="2">
        <v>45</v>
      </c>
      <c r="F454" s="5"/>
    </row>
    <row r="455" spans="1:6" x14ac:dyDescent="0.2">
      <c r="A455" s="1" t="s">
        <v>1468</v>
      </c>
      <c r="B455" s="2">
        <v>45</v>
      </c>
      <c r="C455" s="2">
        <v>45</v>
      </c>
      <c r="F455" s="5"/>
    </row>
    <row r="456" spans="1:6" x14ac:dyDescent="0.2">
      <c r="A456" s="1" t="s">
        <v>790</v>
      </c>
      <c r="B456" s="2">
        <v>56</v>
      </c>
      <c r="C456" s="2">
        <v>45</v>
      </c>
      <c r="F456" s="5"/>
    </row>
    <row r="457" spans="1:6" x14ac:dyDescent="0.2">
      <c r="A457" s="1" t="s">
        <v>365</v>
      </c>
      <c r="B457" s="2">
        <v>46</v>
      </c>
      <c r="C457" s="2">
        <v>45</v>
      </c>
      <c r="F457" s="5"/>
    </row>
    <row r="458" spans="1:6" x14ac:dyDescent="0.2">
      <c r="A458" s="1" t="s">
        <v>689</v>
      </c>
      <c r="B458" s="2">
        <v>45</v>
      </c>
      <c r="C458" s="2">
        <v>45</v>
      </c>
      <c r="F458" s="5"/>
    </row>
    <row r="459" spans="1:6" x14ac:dyDescent="0.2">
      <c r="A459" s="1" t="s">
        <v>1067</v>
      </c>
      <c r="B459" s="2">
        <v>145</v>
      </c>
      <c r="C459" s="2">
        <v>45</v>
      </c>
      <c r="F459" s="5"/>
    </row>
    <row r="460" spans="1:6" x14ac:dyDescent="0.2">
      <c r="A460" s="1" t="s">
        <v>1469</v>
      </c>
      <c r="B460" s="2">
        <v>48</v>
      </c>
      <c r="C460" s="2">
        <v>45</v>
      </c>
      <c r="F460" s="5"/>
    </row>
    <row r="461" spans="1:6" x14ac:dyDescent="0.2">
      <c r="A461" s="1" t="s">
        <v>973</v>
      </c>
      <c r="B461" s="2">
        <v>89</v>
      </c>
      <c r="C461" s="2">
        <v>45</v>
      </c>
      <c r="F461" s="5"/>
    </row>
    <row r="462" spans="1:6" x14ac:dyDescent="0.2">
      <c r="A462" s="1" t="s">
        <v>1315</v>
      </c>
      <c r="B462" s="2">
        <v>45</v>
      </c>
      <c r="C462" s="2">
        <v>45</v>
      </c>
      <c r="F462" s="5"/>
    </row>
    <row r="463" spans="1:6" x14ac:dyDescent="0.2">
      <c r="A463" s="1" t="s">
        <v>1470</v>
      </c>
      <c r="B463" s="2">
        <v>69</v>
      </c>
      <c r="C463" s="2">
        <v>45</v>
      </c>
      <c r="F463" s="5"/>
    </row>
    <row r="464" spans="1:6" x14ac:dyDescent="0.2">
      <c r="A464" s="1" t="s">
        <v>859</v>
      </c>
      <c r="B464" s="2">
        <v>46</v>
      </c>
      <c r="C464" s="2">
        <v>44</v>
      </c>
      <c r="F464" s="5"/>
    </row>
    <row r="465" spans="1:6" x14ac:dyDescent="0.2">
      <c r="A465" s="1" t="s">
        <v>1471</v>
      </c>
      <c r="B465" s="2">
        <v>44</v>
      </c>
      <c r="C465" s="2">
        <v>44</v>
      </c>
      <c r="F465" s="5"/>
    </row>
    <row r="466" spans="1:6" x14ac:dyDescent="0.2">
      <c r="A466" s="1" t="s">
        <v>1188</v>
      </c>
      <c r="B466" s="2">
        <v>48</v>
      </c>
      <c r="C466" s="2">
        <v>44</v>
      </c>
      <c r="F466" s="5"/>
    </row>
    <row r="467" spans="1:6" x14ac:dyDescent="0.2">
      <c r="A467" s="1" t="s">
        <v>288</v>
      </c>
      <c r="B467" s="2">
        <v>47</v>
      </c>
      <c r="C467" s="2">
        <v>44</v>
      </c>
      <c r="F467" s="5"/>
    </row>
    <row r="468" spans="1:6" x14ac:dyDescent="0.2">
      <c r="A468" s="1" t="s">
        <v>421</v>
      </c>
      <c r="B468" s="2">
        <v>44</v>
      </c>
      <c r="C468" s="2">
        <v>44</v>
      </c>
      <c r="F468" s="5"/>
    </row>
    <row r="469" spans="1:6" x14ac:dyDescent="0.2">
      <c r="A469" s="1" t="s">
        <v>1472</v>
      </c>
      <c r="B469" s="2">
        <v>44</v>
      </c>
      <c r="C469" s="2">
        <v>44</v>
      </c>
      <c r="F469" s="5"/>
    </row>
    <row r="470" spans="1:6" x14ac:dyDescent="0.2">
      <c r="A470" s="1" t="s">
        <v>585</v>
      </c>
      <c r="B470" s="2">
        <v>69</v>
      </c>
      <c r="C470" s="2">
        <v>44</v>
      </c>
      <c r="F470" s="5"/>
    </row>
    <row r="471" spans="1:6" x14ac:dyDescent="0.2">
      <c r="A471" s="1" t="s">
        <v>1473</v>
      </c>
      <c r="B471" s="2">
        <v>44</v>
      </c>
      <c r="C471" s="2">
        <v>44</v>
      </c>
      <c r="F471" s="5"/>
    </row>
    <row r="472" spans="1:6" x14ac:dyDescent="0.2">
      <c r="A472" s="1" t="s">
        <v>1474</v>
      </c>
      <c r="B472" s="2">
        <v>44</v>
      </c>
      <c r="C472" s="2">
        <v>44</v>
      </c>
      <c r="F472" s="5"/>
    </row>
    <row r="473" spans="1:6" x14ac:dyDescent="0.2">
      <c r="A473" s="1" t="s">
        <v>1149</v>
      </c>
      <c r="B473" s="2">
        <v>54</v>
      </c>
      <c r="C473" s="2">
        <v>44</v>
      </c>
      <c r="F473" s="5"/>
    </row>
    <row r="474" spans="1:6" x14ac:dyDescent="0.2">
      <c r="A474" s="1" t="s">
        <v>1475</v>
      </c>
      <c r="B474" s="2">
        <v>44</v>
      </c>
      <c r="C474" s="2">
        <v>44</v>
      </c>
      <c r="F474" s="5"/>
    </row>
    <row r="475" spans="1:6" x14ac:dyDescent="0.2">
      <c r="A475" s="1" t="s">
        <v>446</v>
      </c>
      <c r="B475" s="2">
        <v>44</v>
      </c>
      <c r="C475" s="2">
        <v>44</v>
      </c>
      <c r="F475" s="5"/>
    </row>
    <row r="476" spans="1:6" x14ac:dyDescent="0.2">
      <c r="A476" s="1" t="s">
        <v>729</v>
      </c>
      <c r="B476" s="2">
        <v>66</v>
      </c>
      <c r="C476" s="2">
        <v>44</v>
      </c>
      <c r="F476" s="5"/>
    </row>
    <row r="477" spans="1:6" x14ac:dyDescent="0.2">
      <c r="A477" s="1" t="s">
        <v>265</v>
      </c>
      <c r="B477" s="2">
        <v>164</v>
      </c>
      <c r="C477" s="2">
        <v>43</v>
      </c>
      <c r="F477" s="5"/>
    </row>
    <row r="478" spans="1:6" x14ac:dyDescent="0.2">
      <c r="A478" s="1" t="s">
        <v>1476</v>
      </c>
      <c r="B478" s="2">
        <v>43</v>
      </c>
      <c r="C478" s="2">
        <v>43</v>
      </c>
      <c r="F478" s="5"/>
    </row>
    <row r="479" spans="1:6" x14ac:dyDescent="0.2">
      <c r="A479" s="1" t="s">
        <v>362</v>
      </c>
      <c r="B479" s="2">
        <v>44</v>
      </c>
      <c r="C479" s="2">
        <v>43</v>
      </c>
      <c r="F479" s="5"/>
    </row>
    <row r="480" spans="1:6" x14ac:dyDescent="0.2">
      <c r="A480" s="1" t="s">
        <v>1477</v>
      </c>
      <c r="B480" s="2">
        <v>43</v>
      </c>
      <c r="C480" s="2">
        <v>43</v>
      </c>
      <c r="F480" s="5"/>
    </row>
    <row r="481" spans="1:6" x14ac:dyDescent="0.2">
      <c r="A481" s="1" t="s">
        <v>1214</v>
      </c>
      <c r="B481" s="2">
        <v>48</v>
      </c>
      <c r="C481" s="2">
        <v>43</v>
      </c>
      <c r="F481" s="5"/>
    </row>
    <row r="482" spans="1:6" x14ac:dyDescent="0.2">
      <c r="A482" s="1" t="s">
        <v>593</v>
      </c>
      <c r="B482" s="2">
        <v>43</v>
      </c>
      <c r="C482" s="2">
        <v>43</v>
      </c>
      <c r="F482" s="5"/>
    </row>
    <row r="483" spans="1:6" x14ac:dyDescent="0.2">
      <c r="A483" s="1" t="s">
        <v>1478</v>
      </c>
      <c r="B483" s="2">
        <v>57</v>
      </c>
      <c r="C483" s="2">
        <v>43</v>
      </c>
      <c r="F483" s="5"/>
    </row>
    <row r="484" spans="1:6" x14ac:dyDescent="0.2">
      <c r="A484" s="1" t="s">
        <v>1479</v>
      </c>
      <c r="B484" s="2">
        <v>43</v>
      </c>
      <c r="C484" s="2">
        <v>43</v>
      </c>
      <c r="F484" s="5"/>
    </row>
    <row r="485" spans="1:6" x14ac:dyDescent="0.2">
      <c r="A485" s="1" t="s">
        <v>661</v>
      </c>
      <c r="B485" s="2">
        <v>44</v>
      </c>
      <c r="C485" s="2">
        <v>43</v>
      </c>
      <c r="F485" s="5"/>
    </row>
    <row r="486" spans="1:6" x14ac:dyDescent="0.2">
      <c r="A486" s="1" t="s">
        <v>1480</v>
      </c>
      <c r="B486" s="2">
        <v>43</v>
      </c>
      <c r="C486" s="2">
        <v>43</v>
      </c>
      <c r="F486" s="5"/>
    </row>
    <row r="487" spans="1:6" x14ac:dyDescent="0.2">
      <c r="A487" s="1" t="s">
        <v>523</v>
      </c>
      <c r="B487" s="2">
        <v>43</v>
      </c>
      <c r="C487" s="2">
        <v>43</v>
      </c>
      <c r="F487" s="5"/>
    </row>
    <row r="488" spans="1:6" x14ac:dyDescent="0.2">
      <c r="A488" s="1" t="s">
        <v>1170</v>
      </c>
      <c r="B488" s="2">
        <v>56</v>
      </c>
      <c r="C488" s="2">
        <v>43</v>
      </c>
      <c r="F488" s="5"/>
    </row>
    <row r="489" spans="1:6" x14ac:dyDescent="0.2">
      <c r="A489" s="1" t="s">
        <v>916</v>
      </c>
      <c r="B489" s="2">
        <v>43</v>
      </c>
      <c r="C489" s="2">
        <v>43</v>
      </c>
      <c r="F489" s="5"/>
    </row>
    <row r="490" spans="1:6" x14ac:dyDescent="0.2">
      <c r="A490" s="1" t="s">
        <v>1481</v>
      </c>
      <c r="B490" s="2">
        <v>43</v>
      </c>
      <c r="C490" s="2">
        <v>43</v>
      </c>
      <c r="F490" s="5"/>
    </row>
    <row r="491" spans="1:6" x14ac:dyDescent="0.2">
      <c r="A491" s="1" t="s">
        <v>1482</v>
      </c>
      <c r="B491" s="2">
        <v>43</v>
      </c>
      <c r="C491" s="2">
        <v>43</v>
      </c>
      <c r="F491" s="5"/>
    </row>
    <row r="492" spans="1:6" x14ac:dyDescent="0.2">
      <c r="A492" s="1" t="s">
        <v>1483</v>
      </c>
      <c r="B492" s="2">
        <v>43</v>
      </c>
      <c r="C492" s="2">
        <v>43</v>
      </c>
      <c r="F492" s="5"/>
    </row>
    <row r="493" spans="1:6" x14ac:dyDescent="0.2">
      <c r="A493" s="1" t="s">
        <v>1484</v>
      </c>
      <c r="B493" s="2">
        <v>43</v>
      </c>
      <c r="C493" s="2">
        <v>43</v>
      </c>
      <c r="F493" s="5"/>
    </row>
    <row r="494" spans="1:6" x14ac:dyDescent="0.2">
      <c r="A494" s="1" t="s">
        <v>191</v>
      </c>
      <c r="B494" s="2">
        <v>52</v>
      </c>
      <c r="C494" s="2">
        <v>43</v>
      </c>
      <c r="F494" s="5"/>
    </row>
    <row r="495" spans="1:6" x14ac:dyDescent="0.2">
      <c r="A495" s="1" t="s">
        <v>351</v>
      </c>
      <c r="B495" s="2">
        <v>51</v>
      </c>
      <c r="C495" s="2">
        <v>42</v>
      </c>
      <c r="F495" s="5"/>
    </row>
    <row r="496" spans="1:6" x14ac:dyDescent="0.2">
      <c r="A496" s="1" t="s">
        <v>804</v>
      </c>
      <c r="B496" s="2">
        <v>64</v>
      </c>
      <c r="C496" s="2">
        <v>42</v>
      </c>
      <c r="F496" s="5"/>
    </row>
    <row r="497" spans="1:6" x14ac:dyDescent="0.2">
      <c r="A497" s="1" t="s">
        <v>394</v>
      </c>
      <c r="B497" s="2">
        <v>63</v>
      </c>
      <c r="C497" s="2">
        <v>42</v>
      </c>
      <c r="F497" s="5"/>
    </row>
    <row r="498" spans="1:6" x14ac:dyDescent="0.2">
      <c r="A498" s="1" t="s">
        <v>1485</v>
      </c>
      <c r="B498" s="2">
        <v>42</v>
      </c>
      <c r="C498" s="2">
        <v>42</v>
      </c>
      <c r="F498" s="5"/>
    </row>
    <row r="499" spans="1:6" x14ac:dyDescent="0.2">
      <c r="A499" s="1" t="s">
        <v>405</v>
      </c>
      <c r="B499" s="2">
        <v>138</v>
      </c>
      <c r="C499" s="2">
        <v>42</v>
      </c>
      <c r="F499" s="5"/>
    </row>
    <row r="500" spans="1:6" x14ac:dyDescent="0.2">
      <c r="A500" s="1" t="s">
        <v>646</v>
      </c>
      <c r="B500" s="2">
        <v>44</v>
      </c>
      <c r="C500" s="2">
        <v>42</v>
      </c>
      <c r="F500" s="5"/>
    </row>
    <row r="501" spans="1:6" x14ac:dyDescent="0.2">
      <c r="A501" s="1" t="s">
        <v>505</v>
      </c>
      <c r="B501" s="2">
        <v>53</v>
      </c>
      <c r="C501" s="2">
        <v>42</v>
      </c>
      <c r="F501" s="5"/>
    </row>
    <row r="502" spans="1:6" x14ac:dyDescent="0.2">
      <c r="A502" s="1" t="s">
        <v>1323</v>
      </c>
      <c r="B502" s="2">
        <v>42</v>
      </c>
      <c r="C502" s="2">
        <v>42</v>
      </c>
      <c r="F502" s="5"/>
    </row>
    <row r="503" spans="1:6" x14ac:dyDescent="0.2">
      <c r="A503" s="1" t="s">
        <v>1077</v>
      </c>
      <c r="B503" s="2">
        <v>45</v>
      </c>
      <c r="C503" s="2">
        <v>42</v>
      </c>
      <c r="F503" s="5"/>
    </row>
    <row r="504" spans="1:6" x14ac:dyDescent="0.2">
      <c r="A504" s="1" t="s">
        <v>570</v>
      </c>
      <c r="B504" s="2">
        <v>128</v>
      </c>
      <c r="C504" s="2">
        <v>42</v>
      </c>
      <c r="F504" s="5"/>
    </row>
    <row r="505" spans="1:6" x14ac:dyDescent="0.2">
      <c r="A505" s="1" t="s">
        <v>543</v>
      </c>
      <c r="B505" s="2">
        <v>53</v>
      </c>
      <c r="C505" s="2">
        <v>42</v>
      </c>
      <c r="F505" s="5"/>
    </row>
    <row r="506" spans="1:6" x14ac:dyDescent="0.2">
      <c r="A506" s="1" t="s">
        <v>1486</v>
      </c>
      <c r="B506" s="2">
        <v>50</v>
      </c>
      <c r="C506" s="2">
        <v>42</v>
      </c>
      <c r="F506" s="5"/>
    </row>
    <row r="507" spans="1:6" x14ac:dyDescent="0.2">
      <c r="A507" s="1" t="s">
        <v>1087</v>
      </c>
      <c r="B507" s="2">
        <v>45</v>
      </c>
      <c r="C507" s="2">
        <v>42</v>
      </c>
      <c r="F507" s="5"/>
    </row>
    <row r="508" spans="1:6" x14ac:dyDescent="0.2">
      <c r="A508" s="1" t="s">
        <v>1487</v>
      </c>
      <c r="B508" s="2">
        <v>42</v>
      </c>
      <c r="C508" s="2">
        <v>42</v>
      </c>
      <c r="F508" s="5"/>
    </row>
    <row r="509" spans="1:6" x14ac:dyDescent="0.2">
      <c r="A509" s="1" t="s">
        <v>360</v>
      </c>
      <c r="B509" s="2">
        <v>42</v>
      </c>
      <c r="C509" s="2">
        <v>42</v>
      </c>
      <c r="F509" s="5"/>
    </row>
    <row r="510" spans="1:6" x14ac:dyDescent="0.2">
      <c r="A510" s="1" t="s">
        <v>636</v>
      </c>
      <c r="B510" s="2">
        <v>44</v>
      </c>
      <c r="C510" s="2">
        <v>42</v>
      </c>
      <c r="F510" s="5"/>
    </row>
    <row r="511" spans="1:6" x14ac:dyDescent="0.2">
      <c r="A511" s="1" t="s">
        <v>1488</v>
      </c>
      <c r="B511" s="2">
        <v>43</v>
      </c>
      <c r="C511" s="2">
        <v>42</v>
      </c>
      <c r="F511" s="5"/>
    </row>
    <row r="512" spans="1:6" x14ac:dyDescent="0.2">
      <c r="A512" s="1" t="s">
        <v>293</v>
      </c>
      <c r="B512" s="2">
        <v>48</v>
      </c>
      <c r="C512" s="2">
        <v>42</v>
      </c>
      <c r="F512" s="5"/>
    </row>
    <row r="513" spans="1:6" x14ac:dyDescent="0.2">
      <c r="A513" s="1" t="s">
        <v>1489</v>
      </c>
      <c r="B513" s="2">
        <v>48</v>
      </c>
      <c r="C513" s="2">
        <v>42</v>
      </c>
      <c r="F513" s="5"/>
    </row>
    <row r="514" spans="1:6" x14ac:dyDescent="0.2">
      <c r="A514" s="1" t="s">
        <v>408</v>
      </c>
      <c r="B514" s="2">
        <v>59</v>
      </c>
      <c r="C514" s="2">
        <v>41</v>
      </c>
      <c r="F514" s="5"/>
    </row>
    <row r="515" spans="1:6" x14ac:dyDescent="0.2">
      <c r="A515" s="1" t="s">
        <v>1490</v>
      </c>
      <c r="B515" s="2">
        <v>41</v>
      </c>
      <c r="C515" s="2">
        <v>41</v>
      </c>
      <c r="F515" s="5"/>
    </row>
    <row r="516" spans="1:6" x14ac:dyDescent="0.2">
      <c r="A516" s="1" t="s">
        <v>1491</v>
      </c>
      <c r="B516" s="2">
        <v>41</v>
      </c>
      <c r="C516" s="2">
        <v>41</v>
      </c>
      <c r="F516" s="5"/>
    </row>
    <row r="517" spans="1:6" x14ac:dyDescent="0.2">
      <c r="A517" s="1" t="s">
        <v>887</v>
      </c>
      <c r="B517" s="2">
        <v>48</v>
      </c>
      <c r="C517" s="2">
        <v>41</v>
      </c>
      <c r="F517" s="5"/>
    </row>
    <row r="518" spans="1:6" x14ac:dyDescent="0.2">
      <c r="A518" s="1" t="s">
        <v>378</v>
      </c>
      <c r="B518" s="2">
        <v>43</v>
      </c>
      <c r="C518" s="2">
        <v>41</v>
      </c>
      <c r="F518" s="5"/>
    </row>
    <row r="519" spans="1:6" x14ac:dyDescent="0.2">
      <c r="A519" s="1" t="s">
        <v>1492</v>
      </c>
      <c r="B519" s="2">
        <v>43</v>
      </c>
      <c r="C519" s="2">
        <v>41</v>
      </c>
      <c r="F519" s="5"/>
    </row>
    <row r="520" spans="1:6" x14ac:dyDescent="0.2">
      <c r="A520" s="1" t="s">
        <v>372</v>
      </c>
      <c r="B520" s="2">
        <v>41</v>
      </c>
      <c r="C520" s="2">
        <v>41</v>
      </c>
      <c r="F520" s="5"/>
    </row>
    <row r="521" spans="1:6" x14ac:dyDescent="0.2">
      <c r="A521" s="18" t="s">
        <v>296</v>
      </c>
      <c r="B521" s="2">
        <v>41</v>
      </c>
      <c r="C521" s="2">
        <v>41</v>
      </c>
      <c r="F521" s="5"/>
    </row>
    <row r="522" spans="1:6" x14ac:dyDescent="0.2">
      <c r="A522" s="1" t="s">
        <v>602</v>
      </c>
      <c r="B522" s="2">
        <v>98</v>
      </c>
      <c r="C522" s="2">
        <v>41</v>
      </c>
      <c r="F522" s="5"/>
    </row>
    <row r="523" spans="1:6" x14ac:dyDescent="0.2">
      <c r="A523" s="1" t="s">
        <v>737</v>
      </c>
      <c r="B523" s="2">
        <v>67</v>
      </c>
      <c r="C523" s="2">
        <v>41</v>
      </c>
      <c r="F523" s="5"/>
    </row>
    <row r="524" spans="1:6" x14ac:dyDescent="0.2">
      <c r="A524" s="1" t="s">
        <v>816</v>
      </c>
      <c r="B524" s="2">
        <v>41</v>
      </c>
      <c r="C524" s="2">
        <v>41</v>
      </c>
      <c r="F524" s="5"/>
    </row>
    <row r="525" spans="1:6" x14ac:dyDescent="0.2">
      <c r="A525" s="1" t="s">
        <v>1493</v>
      </c>
      <c r="B525" s="2">
        <v>41</v>
      </c>
      <c r="C525" s="2">
        <v>41</v>
      </c>
      <c r="F525" s="5"/>
    </row>
    <row r="526" spans="1:6" x14ac:dyDescent="0.2">
      <c r="A526" s="1" t="s">
        <v>513</v>
      </c>
      <c r="B526" s="2">
        <v>116</v>
      </c>
      <c r="C526" s="2">
        <v>41</v>
      </c>
      <c r="F526" s="5"/>
    </row>
    <row r="527" spans="1:6" x14ac:dyDescent="0.2">
      <c r="A527" s="1" t="s">
        <v>1494</v>
      </c>
      <c r="B527" s="2">
        <v>43</v>
      </c>
      <c r="C527" s="2">
        <v>41</v>
      </c>
      <c r="F527" s="5"/>
    </row>
    <row r="528" spans="1:6" x14ac:dyDescent="0.2">
      <c r="A528" s="1" t="s">
        <v>1495</v>
      </c>
      <c r="B528" s="2">
        <v>41</v>
      </c>
      <c r="C528" s="2">
        <v>41</v>
      </c>
      <c r="F528" s="5"/>
    </row>
    <row r="529" spans="1:6" x14ac:dyDescent="0.2">
      <c r="A529" s="1" t="s">
        <v>504</v>
      </c>
      <c r="B529" s="2">
        <v>70</v>
      </c>
      <c r="C529" s="2">
        <v>41</v>
      </c>
      <c r="F529" s="5"/>
    </row>
    <row r="530" spans="1:6" x14ac:dyDescent="0.2">
      <c r="A530" s="1" t="s">
        <v>1496</v>
      </c>
      <c r="B530" s="2">
        <v>52</v>
      </c>
      <c r="C530" s="2">
        <v>41</v>
      </c>
      <c r="F530" s="5"/>
    </row>
    <row r="531" spans="1:6" x14ac:dyDescent="0.2">
      <c r="A531" s="1" t="s">
        <v>463</v>
      </c>
      <c r="B531" s="2">
        <v>91</v>
      </c>
      <c r="C531" s="2">
        <v>41</v>
      </c>
      <c r="F531" s="5"/>
    </row>
    <row r="532" spans="1:6" x14ac:dyDescent="0.2">
      <c r="A532" s="1" t="s">
        <v>277</v>
      </c>
      <c r="B532" s="2">
        <v>47</v>
      </c>
      <c r="C532" s="2">
        <v>40</v>
      </c>
      <c r="F532" s="5"/>
    </row>
    <row r="533" spans="1:6" x14ac:dyDescent="0.2">
      <c r="A533" s="1" t="s">
        <v>836</v>
      </c>
      <c r="B533" s="2">
        <v>49</v>
      </c>
      <c r="C533" s="2">
        <v>40</v>
      </c>
      <c r="F533" s="5"/>
    </row>
    <row r="534" spans="1:6" x14ac:dyDescent="0.2">
      <c r="A534" s="1" t="s">
        <v>1344</v>
      </c>
      <c r="B534" s="2">
        <v>275</v>
      </c>
      <c r="C534" s="2">
        <v>40</v>
      </c>
      <c r="F534" s="5"/>
    </row>
    <row r="535" spans="1:6" x14ac:dyDescent="0.2">
      <c r="A535" s="1" t="s">
        <v>1282</v>
      </c>
      <c r="B535" s="2">
        <v>40</v>
      </c>
      <c r="C535" s="2">
        <v>40</v>
      </c>
      <c r="F535" s="5"/>
    </row>
    <row r="536" spans="1:6" x14ac:dyDescent="0.2">
      <c r="A536" s="1" t="s">
        <v>422</v>
      </c>
      <c r="B536" s="2">
        <v>299</v>
      </c>
      <c r="C536" s="2">
        <v>40</v>
      </c>
      <c r="F536" s="5"/>
    </row>
    <row r="537" spans="1:6" x14ac:dyDescent="0.2">
      <c r="A537" s="1" t="s">
        <v>1497</v>
      </c>
      <c r="B537" s="2">
        <v>87</v>
      </c>
      <c r="C537" s="2">
        <v>40</v>
      </c>
      <c r="F537" s="5"/>
    </row>
    <row r="538" spans="1:6" x14ac:dyDescent="0.2">
      <c r="A538" s="1" t="s">
        <v>501</v>
      </c>
      <c r="B538" s="2">
        <v>140</v>
      </c>
      <c r="C538" s="2">
        <v>40</v>
      </c>
      <c r="F538" s="5"/>
    </row>
    <row r="539" spans="1:6" x14ac:dyDescent="0.2">
      <c r="A539" s="1" t="s">
        <v>963</v>
      </c>
      <c r="B539" s="2">
        <v>43</v>
      </c>
      <c r="C539" s="2">
        <v>40</v>
      </c>
      <c r="F539" s="5"/>
    </row>
    <row r="540" spans="1:6" x14ac:dyDescent="0.2">
      <c r="A540" s="1" t="s">
        <v>757</v>
      </c>
      <c r="B540" s="2">
        <v>666</v>
      </c>
      <c r="C540" s="2">
        <v>40</v>
      </c>
      <c r="F540" s="5"/>
    </row>
    <row r="541" spans="1:6" x14ac:dyDescent="0.2">
      <c r="A541" s="1" t="s">
        <v>615</v>
      </c>
      <c r="B541" s="2">
        <v>40</v>
      </c>
      <c r="C541" s="2">
        <v>40</v>
      </c>
      <c r="F541" s="5"/>
    </row>
    <row r="542" spans="1:6" x14ac:dyDescent="0.2">
      <c r="A542" s="1" t="s">
        <v>699</v>
      </c>
      <c r="B542" s="2">
        <v>111</v>
      </c>
      <c r="C542" s="2">
        <v>40</v>
      </c>
      <c r="F542" s="5"/>
    </row>
    <row r="543" spans="1:6" x14ac:dyDescent="0.2">
      <c r="A543" s="1" t="s">
        <v>339</v>
      </c>
      <c r="B543" s="2">
        <v>40</v>
      </c>
      <c r="C543" s="2">
        <v>40</v>
      </c>
      <c r="F543" s="5"/>
    </row>
    <row r="544" spans="1:6" x14ac:dyDescent="0.2">
      <c r="A544" s="1" t="s">
        <v>797</v>
      </c>
      <c r="B544" s="2">
        <v>48</v>
      </c>
      <c r="C544" s="2">
        <v>40</v>
      </c>
      <c r="F544" s="5"/>
    </row>
    <row r="545" spans="1:6" x14ac:dyDescent="0.2">
      <c r="A545" s="1" t="s">
        <v>1498</v>
      </c>
      <c r="B545" s="2">
        <v>55</v>
      </c>
      <c r="C545" s="2">
        <v>40</v>
      </c>
      <c r="F545" s="5"/>
    </row>
    <row r="546" spans="1:6" x14ac:dyDescent="0.2">
      <c r="A546" s="1" t="s">
        <v>822</v>
      </c>
      <c r="B546" s="2">
        <v>41</v>
      </c>
      <c r="C546" s="2">
        <v>40</v>
      </c>
      <c r="F546" s="5"/>
    </row>
    <row r="547" spans="1:6" x14ac:dyDescent="0.2">
      <c r="A547" s="1" t="s">
        <v>316</v>
      </c>
      <c r="B547" s="2">
        <v>53</v>
      </c>
      <c r="C547" s="2">
        <v>40</v>
      </c>
      <c r="F547" s="5"/>
    </row>
    <row r="548" spans="1:6" x14ac:dyDescent="0.2">
      <c r="A548" s="1" t="s">
        <v>1499</v>
      </c>
      <c r="B548" s="2">
        <v>40</v>
      </c>
      <c r="C548" s="2">
        <v>40</v>
      </c>
      <c r="F548" s="5"/>
    </row>
    <row r="549" spans="1:6" x14ac:dyDescent="0.2">
      <c r="A549" s="1" t="s">
        <v>565</v>
      </c>
      <c r="B549" s="2">
        <v>45</v>
      </c>
      <c r="C549" s="2">
        <v>40</v>
      </c>
      <c r="F549" s="5"/>
    </row>
    <row r="550" spans="1:6" x14ac:dyDescent="0.2">
      <c r="A550" s="1" t="s">
        <v>1194</v>
      </c>
      <c r="B550" s="2">
        <v>40</v>
      </c>
      <c r="C550" s="2">
        <v>40</v>
      </c>
      <c r="F550" s="5"/>
    </row>
    <row r="551" spans="1:6" x14ac:dyDescent="0.2">
      <c r="A551" s="1" t="s">
        <v>1500</v>
      </c>
      <c r="B551" s="2">
        <v>40</v>
      </c>
      <c r="C551" s="2">
        <v>40</v>
      </c>
      <c r="F551" s="5"/>
    </row>
    <row r="552" spans="1:6" x14ac:dyDescent="0.2">
      <c r="A552" s="1" t="s">
        <v>1501</v>
      </c>
      <c r="B552" s="2">
        <v>39</v>
      </c>
      <c r="C552" s="2">
        <v>39</v>
      </c>
      <c r="F552" s="5"/>
    </row>
    <row r="553" spans="1:6" x14ac:dyDescent="0.2">
      <c r="A553" s="1" t="s">
        <v>723</v>
      </c>
      <c r="B553" s="2">
        <v>46</v>
      </c>
      <c r="C553" s="2">
        <v>39</v>
      </c>
      <c r="F553" s="5"/>
    </row>
    <row r="554" spans="1:6" x14ac:dyDescent="0.2">
      <c r="A554" s="1" t="s">
        <v>1502</v>
      </c>
      <c r="B554" s="2">
        <v>59</v>
      </c>
      <c r="C554" s="2">
        <v>39</v>
      </c>
      <c r="F554" s="5"/>
    </row>
    <row r="555" spans="1:6" x14ac:dyDescent="0.2">
      <c r="A555" s="1" t="s">
        <v>1503</v>
      </c>
      <c r="B555" s="2">
        <v>39</v>
      </c>
      <c r="C555" s="2">
        <v>39</v>
      </c>
      <c r="F555" s="5"/>
    </row>
    <row r="556" spans="1:6" x14ac:dyDescent="0.2">
      <c r="A556" s="1" t="s">
        <v>1076</v>
      </c>
      <c r="B556" s="2">
        <v>40</v>
      </c>
      <c r="C556" s="2">
        <v>39</v>
      </c>
      <c r="F556" s="5"/>
    </row>
    <row r="557" spans="1:6" x14ac:dyDescent="0.2">
      <c r="A557" s="1" t="s">
        <v>1377</v>
      </c>
      <c r="B557" s="2">
        <v>45</v>
      </c>
      <c r="C557" s="2">
        <v>39</v>
      </c>
      <c r="F557" s="5"/>
    </row>
    <row r="558" spans="1:6" x14ac:dyDescent="0.2">
      <c r="A558" s="1" t="s">
        <v>548</v>
      </c>
      <c r="B558" s="2">
        <v>71</v>
      </c>
      <c r="C558" s="2">
        <v>39</v>
      </c>
      <c r="F558" s="5"/>
    </row>
    <row r="559" spans="1:6" x14ac:dyDescent="0.2">
      <c r="A559" s="1" t="s">
        <v>227</v>
      </c>
      <c r="B559" s="2">
        <v>39</v>
      </c>
      <c r="C559" s="2">
        <v>39</v>
      </c>
      <c r="F559" s="5"/>
    </row>
    <row r="560" spans="1:6" x14ac:dyDescent="0.2">
      <c r="A560" s="1" t="s">
        <v>668</v>
      </c>
      <c r="B560" s="2">
        <v>58</v>
      </c>
      <c r="C560" s="2">
        <v>39</v>
      </c>
      <c r="F560" s="5"/>
    </row>
    <row r="561" spans="1:6" x14ac:dyDescent="0.2">
      <c r="A561" s="1" t="s">
        <v>688</v>
      </c>
      <c r="B561" s="2">
        <v>39</v>
      </c>
      <c r="C561" s="2">
        <v>39</v>
      </c>
      <c r="F561" s="5"/>
    </row>
    <row r="562" spans="1:6" x14ac:dyDescent="0.2">
      <c r="A562" s="1" t="s">
        <v>926</v>
      </c>
      <c r="B562" s="2">
        <v>40</v>
      </c>
      <c r="C562" s="2">
        <v>39</v>
      </c>
      <c r="F562" s="5"/>
    </row>
    <row r="563" spans="1:6" x14ac:dyDescent="0.2">
      <c r="A563" s="1" t="s">
        <v>406</v>
      </c>
      <c r="B563" s="2">
        <v>179</v>
      </c>
      <c r="C563" s="2">
        <v>39</v>
      </c>
      <c r="F563" s="5"/>
    </row>
    <row r="564" spans="1:6" x14ac:dyDescent="0.2">
      <c r="A564" s="1" t="s">
        <v>1504</v>
      </c>
      <c r="B564" s="2">
        <v>39</v>
      </c>
      <c r="C564" s="2">
        <v>39</v>
      </c>
      <c r="F564" s="5"/>
    </row>
    <row r="565" spans="1:6" x14ac:dyDescent="0.2">
      <c r="A565" s="1" t="s">
        <v>760</v>
      </c>
      <c r="B565" s="2">
        <v>39</v>
      </c>
      <c r="C565" s="2">
        <v>39</v>
      </c>
      <c r="F565" s="5"/>
    </row>
    <row r="566" spans="1:6" x14ac:dyDescent="0.2">
      <c r="A566" s="1" t="s">
        <v>985</v>
      </c>
      <c r="B566" s="2">
        <v>44</v>
      </c>
      <c r="C566" s="2">
        <v>38</v>
      </c>
      <c r="F566" s="5"/>
    </row>
    <row r="567" spans="1:6" x14ac:dyDescent="0.2">
      <c r="A567" s="1" t="s">
        <v>1237</v>
      </c>
      <c r="B567" s="2">
        <v>40</v>
      </c>
      <c r="C567" s="2">
        <v>38</v>
      </c>
      <c r="F567" s="5"/>
    </row>
    <row r="568" spans="1:6" x14ac:dyDescent="0.2">
      <c r="A568" s="1" t="s">
        <v>1505</v>
      </c>
      <c r="B568" s="2">
        <v>38</v>
      </c>
      <c r="C568" s="2">
        <v>38</v>
      </c>
      <c r="F568" s="5"/>
    </row>
    <row r="569" spans="1:6" x14ac:dyDescent="0.2">
      <c r="A569" s="1" t="s">
        <v>210</v>
      </c>
      <c r="B569" s="2">
        <v>87</v>
      </c>
      <c r="C569" s="2">
        <v>38</v>
      </c>
      <c r="F569" s="5"/>
    </row>
    <row r="570" spans="1:6" x14ac:dyDescent="0.2">
      <c r="A570" s="1" t="s">
        <v>442</v>
      </c>
      <c r="B570" s="2">
        <v>44</v>
      </c>
      <c r="C570" s="2">
        <v>38</v>
      </c>
      <c r="F570" s="5"/>
    </row>
    <row r="571" spans="1:6" x14ac:dyDescent="0.2">
      <c r="A571" s="1" t="s">
        <v>958</v>
      </c>
      <c r="B571" s="2">
        <v>43</v>
      </c>
      <c r="C571" s="2">
        <v>38</v>
      </c>
      <c r="F571" s="5"/>
    </row>
    <row r="572" spans="1:6" x14ac:dyDescent="0.2">
      <c r="A572" s="1" t="s">
        <v>589</v>
      </c>
      <c r="B572" s="2">
        <v>43</v>
      </c>
      <c r="C572" s="2">
        <v>38</v>
      </c>
      <c r="F572" s="5"/>
    </row>
    <row r="573" spans="1:6" x14ac:dyDescent="0.2">
      <c r="A573" s="1" t="s">
        <v>1506</v>
      </c>
      <c r="B573" s="2">
        <v>38</v>
      </c>
      <c r="C573" s="2">
        <v>38</v>
      </c>
      <c r="F573" s="5"/>
    </row>
    <row r="574" spans="1:6" x14ac:dyDescent="0.2">
      <c r="A574" s="1" t="s">
        <v>1030</v>
      </c>
      <c r="B574" s="2">
        <v>162</v>
      </c>
      <c r="C574" s="2">
        <v>38</v>
      </c>
      <c r="F574" s="5"/>
    </row>
    <row r="575" spans="1:6" x14ac:dyDescent="0.2">
      <c r="A575" s="1" t="s">
        <v>587</v>
      </c>
      <c r="B575" s="2">
        <v>38</v>
      </c>
      <c r="C575" s="2">
        <v>38</v>
      </c>
      <c r="F575" s="5"/>
    </row>
    <row r="576" spans="1:6" x14ac:dyDescent="0.2">
      <c r="A576" s="1" t="s">
        <v>1507</v>
      </c>
      <c r="B576" s="2">
        <v>90</v>
      </c>
      <c r="C576" s="2">
        <v>38</v>
      </c>
      <c r="F576" s="5"/>
    </row>
    <row r="577" spans="1:6" x14ac:dyDescent="0.2">
      <c r="A577" s="1" t="s">
        <v>427</v>
      </c>
      <c r="B577" s="2">
        <v>41</v>
      </c>
      <c r="C577" s="2">
        <v>38</v>
      </c>
      <c r="F577" s="5"/>
    </row>
    <row r="578" spans="1:6" x14ac:dyDescent="0.2">
      <c r="A578" s="1" t="s">
        <v>792</v>
      </c>
      <c r="B578" s="2">
        <v>38</v>
      </c>
      <c r="C578" s="2">
        <v>38</v>
      </c>
      <c r="F578" s="5"/>
    </row>
    <row r="579" spans="1:6" x14ac:dyDescent="0.2">
      <c r="A579" s="1" t="s">
        <v>800</v>
      </c>
      <c r="B579" s="2">
        <v>41</v>
      </c>
      <c r="C579" s="2">
        <v>37</v>
      </c>
      <c r="F579" s="5"/>
    </row>
    <row r="580" spans="1:6" x14ac:dyDescent="0.2">
      <c r="A580" s="1" t="s">
        <v>151</v>
      </c>
      <c r="B580" s="2">
        <v>40</v>
      </c>
      <c r="C580" s="2">
        <v>37</v>
      </c>
      <c r="F580" s="5"/>
    </row>
    <row r="581" spans="1:6" x14ac:dyDescent="0.2">
      <c r="A581" s="1" t="s">
        <v>524</v>
      </c>
      <c r="B581" s="2">
        <v>38</v>
      </c>
      <c r="C581" s="2">
        <v>37</v>
      </c>
      <c r="F581" s="5"/>
    </row>
    <row r="582" spans="1:6" x14ac:dyDescent="0.2">
      <c r="A582" s="1" t="s">
        <v>499</v>
      </c>
      <c r="B582" s="2">
        <v>37</v>
      </c>
      <c r="C582" s="2">
        <v>37</v>
      </c>
      <c r="F582" s="5"/>
    </row>
    <row r="583" spans="1:6" x14ac:dyDescent="0.2">
      <c r="A583" s="1" t="s">
        <v>980</v>
      </c>
      <c r="B583" s="2">
        <v>38</v>
      </c>
      <c r="C583" s="2">
        <v>37</v>
      </c>
      <c r="F583" s="5"/>
    </row>
    <row r="584" spans="1:6" x14ac:dyDescent="0.2">
      <c r="A584" s="1" t="s">
        <v>1508</v>
      </c>
      <c r="B584" s="2">
        <v>37</v>
      </c>
      <c r="C584" s="2">
        <v>37</v>
      </c>
      <c r="F584" s="5"/>
    </row>
    <row r="585" spans="1:6" x14ac:dyDescent="0.2">
      <c r="A585" s="1" t="s">
        <v>1509</v>
      </c>
      <c r="B585" s="2">
        <v>37</v>
      </c>
      <c r="C585" s="2">
        <v>37</v>
      </c>
      <c r="F585" s="5"/>
    </row>
    <row r="586" spans="1:6" x14ac:dyDescent="0.2">
      <c r="A586" s="1" t="s">
        <v>642</v>
      </c>
      <c r="B586" s="2">
        <v>41</v>
      </c>
      <c r="C586" s="2">
        <v>37</v>
      </c>
      <c r="F586" s="5"/>
    </row>
    <row r="587" spans="1:6" x14ac:dyDescent="0.2">
      <c r="A587" s="1" t="s">
        <v>1510</v>
      </c>
      <c r="B587" s="2">
        <v>37</v>
      </c>
      <c r="C587" s="2">
        <v>37</v>
      </c>
      <c r="F587" s="5"/>
    </row>
    <row r="588" spans="1:6" x14ac:dyDescent="0.2">
      <c r="A588" s="1" t="s">
        <v>1002</v>
      </c>
      <c r="B588" s="2">
        <v>40</v>
      </c>
      <c r="C588" s="2">
        <v>37</v>
      </c>
      <c r="F588" s="5"/>
    </row>
    <row r="589" spans="1:6" x14ac:dyDescent="0.2">
      <c r="A589" s="1" t="s">
        <v>184</v>
      </c>
      <c r="B589" s="2">
        <v>37</v>
      </c>
      <c r="C589" s="2">
        <v>37</v>
      </c>
      <c r="F589" s="5"/>
    </row>
    <row r="590" spans="1:6" x14ac:dyDescent="0.2">
      <c r="A590" s="1" t="s">
        <v>444</v>
      </c>
      <c r="B590" s="2">
        <v>39</v>
      </c>
      <c r="C590" s="2">
        <v>37</v>
      </c>
      <c r="F590" s="5"/>
    </row>
    <row r="591" spans="1:6" x14ac:dyDescent="0.2">
      <c r="A591" s="1" t="s">
        <v>1023</v>
      </c>
      <c r="B591" s="2">
        <v>37</v>
      </c>
      <c r="C591" s="2">
        <v>37</v>
      </c>
      <c r="F591" s="5"/>
    </row>
    <row r="592" spans="1:6" x14ac:dyDescent="0.2">
      <c r="A592" s="1" t="s">
        <v>1511</v>
      </c>
      <c r="B592" s="2">
        <v>36</v>
      </c>
      <c r="C592" s="2">
        <v>36</v>
      </c>
      <c r="F592" s="5"/>
    </row>
    <row r="593" spans="1:6" x14ac:dyDescent="0.2">
      <c r="A593" s="1" t="s">
        <v>464</v>
      </c>
      <c r="B593" s="2">
        <v>283</v>
      </c>
      <c r="C593" s="2">
        <v>36</v>
      </c>
      <c r="F593" s="5"/>
    </row>
    <row r="594" spans="1:6" x14ac:dyDescent="0.2">
      <c r="A594" s="1" t="s">
        <v>1512</v>
      </c>
      <c r="B594" s="2">
        <v>36</v>
      </c>
      <c r="C594" s="2">
        <v>36</v>
      </c>
      <c r="F594" s="5"/>
    </row>
    <row r="595" spans="1:6" x14ac:dyDescent="0.2">
      <c r="A595" s="1" t="s">
        <v>549</v>
      </c>
      <c r="B595" s="2">
        <v>41</v>
      </c>
      <c r="C595" s="2">
        <v>36</v>
      </c>
      <c r="F595" s="5"/>
    </row>
    <row r="596" spans="1:6" x14ac:dyDescent="0.2">
      <c r="A596" s="1" t="s">
        <v>1513</v>
      </c>
      <c r="B596" s="2">
        <v>36</v>
      </c>
      <c r="C596" s="2">
        <v>36</v>
      </c>
      <c r="F596" s="5"/>
    </row>
    <row r="597" spans="1:6" x14ac:dyDescent="0.2">
      <c r="A597" s="1" t="s">
        <v>326</v>
      </c>
      <c r="B597" s="2">
        <v>36</v>
      </c>
      <c r="C597" s="2">
        <v>36</v>
      </c>
      <c r="F597" s="5"/>
    </row>
    <row r="598" spans="1:6" x14ac:dyDescent="0.2">
      <c r="A598" s="1" t="s">
        <v>1071</v>
      </c>
      <c r="B598" s="2">
        <v>39</v>
      </c>
      <c r="C598" s="2">
        <v>36</v>
      </c>
      <c r="F598" s="5"/>
    </row>
    <row r="599" spans="1:6" x14ac:dyDescent="0.2">
      <c r="A599" s="1" t="s">
        <v>1514</v>
      </c>
      <c r="B599" s="2">
        <v>36</v>
      </c>
      <c r="C599" s="2">
        <v>36</v>
      </c>
      <c r="F599" s="5"/>
    </row>
    <row r="600" spans="1:6" x14ac:dyDescent="0.2">
      <c r="A600" s="1" t="s">
        <v>1016</v>
      </c>
      <c r="B600" s="2">
        <v>36</v>
      </c>
      <c r="C600" s="2">
        <v>36</v>
      </c>
      <c r="F600" s="5"/>
    </row>
    <row r="601" spans="1:6" x14ac:dyDescent="0.2">
      <c r="A601" s="1" t="s">
        <v>1515</v>
      </c>
      <c r="B601" s="2">
        <v>124</v>
      </c>
      <c r="C601" s="2">
        <v>36</v>
      </c>
      <c r="F601" s="5"/>
    </row>
    <row r="602" spans="1:6" x14ac:dyDescent="0.2">
      <c r="A602" s="1" t="s">
        <v>852</v>
      </c>
      <c r="B602" s="2">
        <v>36</v>
      </c>
      <c r="C602" s="2">
        <v>36</v>
      </c>
      <c r="F602" s="5"/>
    </row>
    <row r="603" spans="1:6" x14ac:dyDescent="0.2">
      <c r="A603" s="1" t="s">
        <v>545</v>
      </c>
      <c r="B603" s="2">
        <v>41</v>
      </c>
      <c r="C603" s="2">
        <v>35</v>
      </c>
      <c r="F603" s="5"/>
    </row>
    <row r="604" spans="1:6" x14ac:dyDescent="0.2">
      <c r="A604" s="22" t="s">
        <v>801</v>
      </c>
      <c r="B604" s="2">
        <v>35</v>
      </c>
      <c r="C604" s="2">
        <v>35</v>
      </c>
      <c r="F604" s="5"/>
    </row>
    <row r="605" spans="1:6" x14ac:dyDescent="0.2">
      <c r="A605" s="1" t="s">
        <v>430</v>
      </c>
      <c r="B605" s="2">
        <v>228</v>
      </c>
      <c r="C605" s="2">
        <v>35</v>
      </c>
      <c r="F605" s="5"/>
    </row>
    <row r="606" spans="1:6" x14ac:dyDescent="0.2">
      <c r="A606" s="1" t="s">
        <v>350</v>
      </c>
      <c r="B606" s="2">
        <v>54</v>
      </c>
      <c r="C606" s="2">
        <v>35</v>
      </c>
      <c r="F606" s="5"/>
    </row>
    <row r="607" spans="1:6" x14ac:dyDescent="0.2">
      <c r="A607" s="1" t="s">
        <v>1085</v>
      </c>
      <c r="B607" s="2">
        <v>86</v>
      </c>
      <c r="C607" s="2">
        <v>35</v>
      </c>
      <c r="F607" s="5"/>
    </row>
    <row r="608" spans="1:6" x14ac:dyDescent="0.2">
      <c r="A608" s="21" t="s">
        <v>1516</v>
      </c>
      <c r="B608" s="2">
        <v>35</v>
      </c>
      <c r="C608" s="2">
        <v>35</v>
      </c>
      <c r="F608" s="5"/>
    </row>
    <row r="609" spans="1:6" x14ac:dyDescent="0.2">
      <c r="A609" s="1" t="s">
        <v>1517</v>
      </c>
      <c r="B609" s="2">
        <v>35</v>
      </c>
      <c r="C609" s="2">
        <v>35</v>
      </c>
      <c r="F609" s="5"/>
    </row>
    <row r="610" spans="1:6" x14ac:dyDescent="0.2">
      <c r="A610" s="1" t="s">
        <v>1518</v>
      </c>
      <c r="B610" s="2">
        <v>38</v>
      </c>
      <c r="C610" s="2">
        <v>35</v>
      </c>
      <c r="F610" s="5"/>
    </row>
    <row r="611" spans="1:6" x14ac:dyDescent="0.2">
      <c r="A611" s="1" t="s">
        <v>1519</v>
      </c>
      <c r="B611" s="2">
        <v>114</v>
      </c>
      <c r="C611" s="2">
        <v>35</v>
      </c>
      <c r="F611" s="5"/>
    </row>
    <row r="612" spans="1:6" x14ac:dyDescent="0.2">
      <c r="A612" s="1" t="s">
        <v>1520</v>
      </c>
      <c r="B612" s="2">
        <v>36</v>
      </c>
      <c r="C612" s="2">
        <v>35</v>
      </c>
      <c r="F612" s="5"/>
    </row>
    <row r="613" spans="1:6" x14ac:dyDescent="0.2">
      <c r="A613" s="1" t="s">
        <v>1521</v>
      </c>
      <c r="B613" s="2">
        <v>35</v>
      </c>
      <c r="C613" s="2">
        <v>35</v>
      </c>
      <c r="F613" s="5"/>
    </row>
    <row r="614" spans="1:6" x14ac:dyDescent="0.2">
      <c r="A614" s="1" t="s">
        <v>368</v>
      </c>
      <c r="B614" s="2">
        <v>107</v>
      </c>
      <c r="C614" s="2">
        <v>35</v>
      </c>
      <c r="F614" s="5"/>
    </row>
    <row r="615" spans="1:6" x14ac:dyDescent="0.2">
      <c r="A615" s="1" t="s">
        <v>246</v>
      </c>
      <c r="B615" s="2">
        <v>45</v>
      </c>
      <c r="C615" s="2">
        <v>35</v>
      </c>
      <c r="F615" s="5"/>
    </row>
    <row r="616" spans="1:6" x14ac:dyDescent="0.2">
      <c r="A616" s="21" t="s">
        <v>1522</v>
      </c>
      <c r="B616" s="2">
        <v>35</v>
      </c>
      <c r="C616" s="2">
        <v>35</v>
      </c>
      <c r="F616" s="5"/>
    </row>
    <row r="617" spans="1:6" x14ac:dyDescent="0.2">
      <c r="A617" s="1" t="s">
        <v>1523</v>
      </c>
      <c r="B617" s="2">
        <v>35</v>
      </c>
      <c r="C617" s="2">
        <v>35</v>
      </c>
      <c r="F617" s="5"/>
    </row>
    <row r="618" spans="1:6" x14ac:dyDescent="0.2">
      <c r="A618" s="1" t="s">
        <v>670</v>
      </c>
      <c r="B618" s="2">
        <v>35</v>
      </c>
      <c r="C618" s="2">
        <v>35</v>
      </c>
      <c r="F618" s="5"/>
    </row>
    <row r="619" spans="1:6" x14ac:dyDescent="0.2">
      <c r="A619" s="1" t="s">
        <v>1524</v>
      </c>
      <c r="B619" s="2">
        <v>35</v>
      </c>
      <c r="C619" s="2">
        <v>35</v>
      </c>
      <c r="F619" s="5"/>
    </row>
    <row r="620" spans="1:6" x14ac:dyDescent="0.2">
      <c r="A620" s="1" t="s">
        <v>747</v>
      </c>
      <c r="B620" s="2">
        <v>34</v>
      </c>
      <c r="C620" s="2">
        <v>34</v>
      </c>
      <c r="F620" s="5"/>
    </row>
    <row r="621" spans="1:6" x14ac:dyDescent="0.2">
      <c r="A621" s="1" t="s">
        <v>1525</v>
      </c>
      <c r="B621" s="2">
        <v>100</v>
      </c>
      <c r="C621" s="2">
        <v>34</v>
      </c>
      <c r="F621" s="5"/>
    </row>
    <row r="622" spans="1:6" x14ac:dyDescent="0.2">
      <c r="A622" s="1" t="s">
        <v>1294</v>
      </c>
      <c r="B622" s="2">
        <v>34</v>
      </c>
      <c r="C622" s="2">
        <v>34</v>
      </c>
      <c r="F622" s="5"/>
    </row>
    <row r="623" spans="1:6" x14ac:dyDescent="0.2">
      <c r="A623" s="1" t="s">
        <v>1010</v>
      </c>
      <c r="B623" s="2">
        <v>37</v>
      </c>
      <c r="C623" s="2">
        <v>34</v>
      </c>
      <c r="F623" s="5"/>
    </row>
    <row r="624" spans="1:6" x14ac:dyDescent="0.2">
      <c r="A624" s="1" t="s">
        <v>1526</v>
      </c>
      <c r="B624" s="2">
        <v>101</v>
      </c>
      <c r="C624" s="2">
        <v>34</v>
      </c>
      <c r="F624" s="5"/>
    </row>
    <row r="625" spans="1:6" x14ac:dyDescent="0.2">
      <c r="A625" s="1" t="s">
        <v>880</v>
      </c>
      <c r="B625" s="2">
        <v>34</v>
      </c>
      <c r="C625" s="2">
        <v>34</v>
      </c>
      <c r="F625" s="5"/>
    </row>
    <row r="626" spans="1:6" x14ac:dyDescent="0.2">
      <c r="A626" s="1" t="s">
        <v>726</v>
      </c>
      <c r="B626" s="2">
        <v>38</v>
      </c>
      <c r="C626" s="2">
        <v>34</v>
      </c>
      <c r="F626" s="5"/>
    </row>
    <row r="627" spans="1:6" x14ac:dyDescent="0.2">
      <c r="A627" s="1" t="s">
        <v>1527</v>
      </c>
      <c r="B627" s="2">
        <v>34</v>
      </c>
      <c r="C627" s="2">
        <v>34</v>
      </c>
      <c r="F627" s="5"/>
    </row>
    <row r="628" spans="1:6" x14ac:dyDescent="0.2">
      <c r="A628" s="1" t="s">
        <v>1395</v>
      </c>
      <c r="B628" s="2">
        <v>34</v>
      </c>
      <c r="C628" s="2">
        <v>34</v>
      </c>
      <c r="F628" s="5"/>
    </row>
    <row r="629" spans="1:6" x14ac:dyDescent="0.2">
      <c r="A629" s="1" t="s">
        <v>1183</v>
      </c>
      <c r="B629" s="2">
        <v>37</v>
      </c>
      <c r="C629" s="2">
        <v>34</v>
      </c>
      <c r="F629" s="5"/>
    </row>
    <row r="630" spans="1:6" x14ac:dyDescent="0.2">
      <c r="A630" s="1" t="s">
        <v>1333</v>
      </c>
      <c r="B630" s="2">
        <v>40</v>
      </c>
      <c r="C630" s="2">
        <v>34</v>
      </c>
      <c r="F630" s="5"/>
    </row>
    <row r="631" spans="1:6" x14ac:dyDescent="0.2">
      <c r="A631" s="1" t="s">
        <v>1528</v>
      </c>
      <c r="B631" s="2">
        <v>75</v>
      </c>
      <c r="C631" s="2">
        <v>34</v>
      </c>
      <c r="F631" s="5"/>
    </row>
    <row r="632" spans="1:6" x14ac:dyDescent="0.2">
      <c r="A632" s="1" t="s">
        <v>608</v>
      </c>
      <c r="B632" s="2">
        <v>34</v>
      </c>
      <c r="C632" s="2">
        <v>34</v>
      </c>
      <c r="F632" s="5"/>
    </row>
    <row r="633" spans="1:6" x14ac:dyDescent="0.2">
      <c r="A633" s="1" t="s">
        <v>1351</v>
      </c>
      <c r="B633" s="2">
        <v>42</v>
      </c>
      <c r="C633" s="2">
        <v>34</v>
      </c>
      <c r="F633" s="5"/>
    </row>
    <row r="634" spans="1:6" x14ac:dyDescent="0.2">
      <c r="A634" s="1" t="s">
        <v>1529</v>
      </c>
      <c r="B634" s="2">
        <v>34</v>
      </c>
      <c r="C634" s="2">
        <v>34</v>
      </c>
      <c r="F634" s="5"/>
    </row>
    <row r="635" spans="1:6" x14ac:dyDescent="0.2">
      <c r="A635" s="1" t="s">
        <v>597</v>
      </c>
      <c r="B635" s="2">
        <v>34</v>
      </c>
      <c r="C635" s="2">
        <v>34</v>
      </c>
      <c r="F635" s="5"/>
    </row>
    <row r="636" spans="1:6" x14ac:dyDescent="0.2">
      <c r="A636" s="1" t="s">
        <v>1530</v>
      </c>
      <c r="B636" s="2">
        <v>34</v>
      </c>
      <c r="C636" s="2">
        <v>34</v>
      </c>
      <c r="F636" s="5"/>
    </row>
    <row r="637" spans="1:6" x14ac:dyDescent="0.2">
      <c r="A637" s="1" t="s">
        <v>567</v>
      </c>
      <c r="B637" s="2">
        <v>45</v>
      </c>
      <c r="C637" s="2">
        <v>34</v>
      </c>
      <c r="F637" s="5"/>
    </row>
    <row r="638" spans="1:6" x14ac:dyDescent="0.2">
      <c r="A638" s="1" t="s">
        <v>962</v>
      </c>
      <c r="B638" s="2">
        <v>34</v>
      </c>
      <c r="C638" s="2">
        <v>34</v>
      </c>
      <c r="F638" s="5"/>
    </row>
    <row r="639" spans="1:6" x14ac:dyDescent="0.2">
      <c r="A639" s="1" t="s">
        <v>1136</v>
      </c>
      <c r="B639" s="2">
        <v>34</v>
      </c>
      <c r="C639" s="2">
        <v>34</v>
      </c>
      <c r="F639" s="5"/>
    </row>
    <row r="640" spans="1:6" x14ac:dyDescent="0.2">
      <c r="A640" s="1" t="s">
        <v>1531</v>
      </c>
      <c r="B640" s="2">
        <v>277</v>
      </c>
      <c r="C640" s="2">
        <v>34</v>
      </c>
      <c r="F640" s="5"/>
    </row>
    <row r="641" spans="1:6" x14ac:dyDescent="0.2">
      <c r="A641" s="21" t="s">
        <v>1082</v>
      </c>
      <c r="B641" s="2">
        <v>42</v>
      </c>
      <c r="C641" s="2">
        <v>34</v>
      </c>
      <c r="F641" s="5"/>
    </row>
    <row r="642" spans="1:6" x14ac:dyDescent="0.2">
      <c r="A642" s="1" t="s">
        <v>511</v>
      </c>
      <c r="B642" s="2">
        <v>46</v>
      </c>
      <c r="C642" s="2">
        <v>34</v>
      </c>
      <c r="F642" s="5"/>
    </row>
    <row r="643" spans="1:6" x14ac:dyDescent="0.2">
      <c r="A643" s="1" t="s">
        <v>1532</v>
      </c>
      <c r="B643" s="2">
        <v>34</v>
      </c>
      <c r="C643" s="2">
        <v>34</v>
      </c>
      <c r="F643" s="5"/>
    </row>
    <row r="644" spans="1:6" x14ac:dyDescent="0.2">
      <c r="A644" s="1" t="s">
        <v>1533</v>
      </c>
      <c r="B644" s="2">
        <v>34</v>
      </c>
      <c r="C644" s="2">
        <v>34</v>
      </c>
      <c r="F644" s="5"/>
    </row>
    <row r="645" spans="1:6" x14ac:dyDescent="0.2">
      <c r="A645" s="1" t="s">
        <v>715</v>
      </c>
      <c r="B645" s="2">
        <v>37</v>
      </c>
      <c r="C645" s="2">
        <v>34</v>
      </c>
      <c r="F645" s="5"/>
    </row>
    <row r="646" spans="1:6" x14ac:dyDescent="0.2">
      <c r="A646" s="1" t="s">
        <v>1534</v>
      </c>
      <c r="B646" s="2">
        <v>35</v>
      </c>
      <c r="C646" s="2">
        <v>34</v>
      </c>
      <c r="F646" s="5"/>
    </row>
    <row r="647" spans="1:6" x14ac:dyDescent="0.2">
      <c r="A647" s="1" t="s">
        <v>437</v>
      </c>
      <c r="B647" s="2">
        <v>241</v>
      </c>
      <c r="C647" s="2">
        <v>33</v>
      </c>
      <c r="F647" s="5"/>
    </row>
    <row r="648" spans="1:6" x14ac:dyDescent="0.2">
      <c r="A648" s="1" t="s">
        <v>1535</v>
      </c>
      <c r="B648" s="2">
        <v>33</v>
      </c>
      <c r="C648" s="2">
        <v>33</v>
      </c>
      <c r="F648" s="5"/>
    </row>
    <row r="649" spans="1:6" x14ac:dyDescent="0.2">
      <c r="A649" s="1" t="s">
        <v>931</v>
      </c>
      <c r="B649" s="2">
        <v>33</v>
      </c>
      <c r="C649" s="2">
        <v>33</v>
      </c>
      <c r="F649" s="5"/>
    </row>
    <row r="650" spans="1:6" x14ac:dyDescent="0.2">
      <c r="A650" s="1" t="s">
        <v>820</v>
      </c>
      <c r="B650" s="2">
        <v>33</v>
      </c>
      <c r="C650" s="2">
        <v>33</v>
      </c>
      <c r="F650" s="5"/>
    </row>
    <row r="651" spans="1:6" x14ac:dyDescent="0.2">
      <c r="A651" s="1" t="s">
        <v>1536</v>
      </c>
      <c r="B651" s="2">
        <v>122</v>
      </c>
      <c r="C651" s="2">
        <v>33</v>
      </c>
      <c r="F651" s="5"/>
    </row>
    <row r="652" spans="1:6" x14ac:dyDescent="0.2">
      <c r="A652" s="19">
        <v>41999</v>
      </c>
      <c r="B652" s="2">
        <v>33</v>
      </c>
      <c r="C652" s="2">
        <v>33</v>
      </c>
      <c r="F652" s="5"/>
    </row>
    <row r="653" spans="1:6" x14ac:dyDescent="0.2">
      <c r="A653" s="1" t="s">
        <v>1537</v>
      </c>
      <c r="B653" s="2">
        <v>50</v>
      </c>
      <c r="C653" s="2">
        <v>33</v>
      </c>
      <c r="F653" s="5"/>
    </row>
    <row r="654" spans="1:6" x14ac:dyDescent="0.2">
      <c r="A654" s="1" t="s">
        <v>623</v>
      </c>
      <c r="B654" s="2">
        <v>33</v>
      </c>
      <c r="C654" s="2">
        <v>33</v>
      </c>
      <c r="F654" s="5"/>
    </row>
    <row r="655" spans="1:6" x14ac:dyDescent="0.2">
      <c r="A655" s="1" t="s">
        <v>1538</v>
      </c>
      <c r="B655" s="2">
        <v>55</v>
      </c>
      <c r="C655" s="2">
        <v>33</v>
      </c>
      <c r="F655" s="5"/>
    </row>
    <row r="656" spans="1:6" x14ac:dyDescent="0.2">
      <c r="A656" s="1" t="s">
        <v>1539</v>
      </c>
      <c r="B656" s="2">
        <v>33</v>
      </c>
      <c r="C656" s="2">
        <v>33</v>
      </c>
      <c r="F656" s="5"/>
    </row>
    <row r="657" spans="1:6" x14ac:dyDescent="0.2">
      <c r="A657" s="1" t="s">
        <v>950</v>
      </c>
      <c r="B657" s="2">
        <v>46</v>
      </c>
      <c r="C657" s="2">
        <v>33</v>
      </c>
      <c r="F657" s="5"/>
    </row>
    <row r="658" spans="1:6" x14ac:dyDescent="0.2">
      <c r="A658" s="1" t="s">
        <v>583</v>
      </c>
      <c r="B658" s="2">
        <v>34</v>
      </c>
      <c r="C658" s="2">
        <v>33</v>
      </c>
      <c r="F658" s="5"/>
    </row>
    <row r="659" spans="1:6" x14ac:dyDescent="0.2">
      <c r="A659" s="1" t="s">
        <v>1190</v>
      </c>
      <c r="B659" s="2">
        <v>39</v>
      </c>
      <c r="C659" s="2">
        <v>33</v>
      </c>
      <c r="F659" s="5"/>
    </row>
    <row r="660" spans="1:6" x14ac:dyDescent="0.2">
      <c r="A660" s="1" t="s">
        <v>1540</v>
      </c>
      <c r="B660" s="2">
        <v>33</v>
      </c>
      <c r="C660" s="2">
        <v>33</v>
      </c>
      <c r="F660" s="5"/>
    </row>
    <row r="661" spans="1:6" x14ac:dyDescent="0.2">
      <c r="A661" s="1" t="s">
        <v>315</v>
      </c>
      <c r="B661" s="2">
        <v>183</v>
      </c>
      <c r="C661" s="2">
        <v>33</v>
      </c>
      <c r="F661" s="5"/>
    </row>
    <row r="662" spans="1:6" x14ac:dyDescent="0.2">
      <c r="A662" s="1" t="s">
        <v>839</v>
      </c>
      <c r="B662" s="2">
        <v>35</v>
      </c>
      <c r="C662" s="2">
        <v>33</v>
      </c>
      <c r="F662" s="5"/>
    </row>
    <row r="663" spans="1:6" x14ac:dyDescent="0.2">
      <c r="A663" s="1" t="s">
        <v>1127</v>
      </c>
      <c r="B663" s="2">
        <v>35</v>
      </c>
      <c r="C663" s="2">
        <v>33</v>
      </c>
      <c r="F663" s="5"/>
    </row>
    <row r="664" spans="1:6" x14ac:dyDescent="0.2">
      <c r="A664" s="1" t="s">
        <v>1541</v>
      </c>
      <c r="B664" s="2">
        <v>33</v>
      </c>
      <c r="C664" s="2">
        <v>33</v>
      </c>
      <c r="F664" s="5"/>
    </row>
    <row r="665" spans="1:6" x14ac:dyDescent="0.2">
      <c r="A665" s="1" t="s">
        <v>1542</v>
      </c>
      <c r="B665" s="2">
        <v>96</v>
      </c>
      <c r="C665" s="2">
        <v>33</v>
      </c>
      <c r="F665" s="5"/>
    </row>
    <row r="666" spans="1:6" x14ac:dyDescent="0.2">
      <c r="A666" s="1" t="s">
        <v>1543</v>
      </c>
      <c r="B666" s="2">
        <v>33</v>
      </c>
      <c r="C666" s="2">
        <v>33</v>
      </c>
      <c r="F666" s="5"/>
    </row>
    <row r="667" spans="1:6" x14ac:dyDescent="0.2">
      <c r="A667" s="1" t="s">
        <v>1320</v>
      </c>
      <c r="B667" s="2">
        <v>41</v>
      </c>
      <c r="C667" s="2">
        <v>33</v>
      </c>
      <c r="F667" s="5"/>
    </row>
    <row r="668" spans="1:6" x14ac:dyDescent="0.2">
      <c r="A668" s="1" t="s">
        <v>1544</v>
      </c>
      <c r="B668" s="2">
        <v>36</v>
      </c>
      <c r="C668" s="2">
        <v>33</v>
      </c>
      <c r="F668" s="5"/>
    </row>
    <row r="669" spans="1:6" x14ac:dyDescent="0.2">
      <c r="A669" s="1" t="s">
        <v>1174</v>
      </c>
      <c r="B669" s="2">
        <v>34</v>
      </c>
      <c r="C669" s="2">
        <v>33</v>
      </c>
      <c r="F669" s="5"/>
    </row>
    <row r="670" spans="1:6" x14ac:dyDescent="0.2">
      <c r="A670" s="1" t="s">
        <v>1545</v>
      </c>
      <c r="B670" s="2">
        <v>39</v>
      </c>
      <c r="C670" s="2">
        <v>33</v>
      </c>
      <c r="F670" s="5"/>
    </row>
    <row r="671" spans="1:6" x14ac:dyDescent="0.2">
      <c r="A671" s="1" t="s">
        <v>1546</v>
      </c>
      <c r="B671" s="2">
        <v>34</v>
      </c>
      <c r="C671" s="2">
        <v>33</v>
      </c>
      <c r="F671" s="5"/>
    </row>
    <row r="672" spans="1:6" x14ac:dyDescent="0.2">
      <c r="A672" s="1" t="s">
        <v>334</v>
      </c>
      <c r="B672" s="2">
        <v>54</v>
      </c>
      <c r="C672" s="2">
        <v>33</v>
      </c>
      <c r="F672" s="5"/>
    </row>
    <row r="673" spans="1:6" x14ac:dyDescent="0.2">
      <c r="A673" s="1" t="s">
        <v>1547</v>
      </c>
      <c r="B673" s="2">
        <v>35</v>
      </c>
      <c r="C673" s="2">
        <v>33</v>
      </c>
      <c r="F673" s="5"/>
    </row>
    <row r="674" spans="1:6" x14ac:dyDescent="0.2">
      <c r="A674" s="1" t="s">
        <v>644</v>
      </c>
      <c r="B674" s="2">
        <v>33</v>
      </c>
      <c r="C674" s="2">
        <v>33</v>
      </c>
      <c r="F674" s="5"/>
    </row>
    <row r="675" spans="1:6" x14ac:dyDescent="0.2">
      <c r="A675" s="1" t="s">
        <v>1075</v>
      </c>
      <c r="B675" s="2">
        <v>33</v>
      </c>
      <c r="C675" s="2">
        <v>33</v>
      </c>
      <c r="F675" s="5"/>
    </row>
    <row r="676" spans="1:6" x14ac:dyDescent="0.2">
      <c r="A676" s="1" t="s">
        <v>438</v>
      </c>
      <c r="B676" s="2">
        <v>33</v>
      </c>
      <c r="C676" s="2">
        <v>32</v>
      </c>
      <c r="F676" s="5"/>
    </row>
    <row r="677" spans="1:6" x14ac:dyDescent="0.2">
      <c r="A677" s="1" t="s">
        <v>352</v>
      </c>
      <c r="B677" s="2">
        <v>34</v>
      </c>
      <c r="C677" s="2">
        <v>32</v>
      </c>
      <c r="F677" s="5"/>
    </row>
    <row r="678" spans="1:6" x14ac:dyDescent="0.2">
      <c r="A678" s="1" t="s">
        <v>628</v>
      </c>
      <c r="B678" s="2">
        <v>47</v>
      </c>
      <c r="C678" s="2">
        <v>32</v>
      </c>
      <c r="F678" s="5"/>
    </row>
    <row r="679" spans="1:6" x14ac:dyDescent="0.2">
      <c r="A679" s="1" t="s">
        <v>522</v>
      </c>
      <c r="B679" s="2">
        <v>49</v>
      </c>
      <c r="C679" s="2">
        <v>32</v>
      </c>
      <c r="F679" s="5"/>
    </row>
    <row r="680" spans="1:6" x14ac:dyDescent="0.2">
      <c r="A680" s="1" t="s">
        <v>1548</v>
      </c>
      <c r="B680" s="2">
        <v>82</v>
      </c>
      <c r="C680" s="2">
        <v>32</v>
      </c>
      <c r="F680" s="5"/>
    </row>
    <row r="681" spans="1:6" x14ac:dyDescent="0.2">
      <c r="A681" s="1" t="s">
        <v>869</v>
      </c>
      <c r="B681" s="2">
        <v>203</v>
      </c>
      <c r="C681" s="2">
        <v>32</v>
      </c>
      <c r="F681" s="5"/>
    </row>
    <row r="682" spans="1:6" x14ac:dyDescent="0.2">
      <c r="A682" s="1" t="s">
        <v>1549</v>
      </c>
      <c r="B682" s="2">
        <v>32</v>
      </c>
      <c r="C682" s="2">
        <v>32</v>
      </c>
      <c r="F682" s="5"/>
    </row>
    <row r="683" spans="1:6" x14ac:dyDescent="0.2">
      <c r="A683" s="1" t="s">
        <v>1550</v>
      </c>
      <c r="B683" s="2">
        <v>32</v>
      </c>
      <c r="C683" s="2">
        <v>32</v>
      </c>
      <c r="F683" s="5"/>
    </row>
    <row r="684" spans="1:6" x14ac:dyDescent="0.2">
      <c r="A684" s="1" t="s">
        <v>990</v>
      </c>
      <c r="B684" s="2">
        <v>33</v>
      </c>
      <c r="C684" s="2">
        <v>32</v>
      </c>
      <c r="F684" s="5"/>
    </row>
    <row r="685" spans="1:6" x14ac:dyDescent="0.2">
      <c r="A685" s="1" t="s">
        <v>1551</v>
      </c>
      <c r="B685" s="2">
        <v>35</v>
      </c>
      <c r="C685" s="2">
        <v>32</v>
      </c>
      <c r="F685" s="5"/>
    </row>
    <row r="686" spans="1:6" x14ac:dyDescent="0.2">
      <c r="A686" s="1" t="s">
        <v>691</v>
      </c>
      <c r="B686" s="2">
        <v>44</v>
      </c>
      <c r="C686" s="2">
        <v>32</v>
      </c>
      <c r="F686" s="5"/>
    </row>
    <row r="687" spans="1:6" x14ac:dyDescent="0.2">
      <c r="A687" s="1" t="s">
        <v>1552</v>
      </c>
      <c r="B687" s="2">
        <v>38</v>
      </c>
      <c r="C687" s="2">
        <v>32</v>
      </c>
      <c r="F687" s="5"/>
    </row>
    <row r="688" spans="1:6" x14ac:dyDescent="0.2">
      <c r="A688" s="1" t="s">
        <v>1553</v>
      </c>
      <c r="B688" s="2">
        <v>32</v>
      </c>
      <c r="C688" s="2">
        <v>32</v>
      </c>
      <c r="F688" s="5"/>
    </row>
    <row r="689" spans="1:6" x14ac:dyDescent="0.2">
      <c r="A689" s="19">
        <v>42258</v>
      </c>
      <c r="B689" s="2">
        <v>79</v>
      </c>
      <c r="C689" s="2">
        <v>32</v>
      </c>
      <c r="F689" s="5"/>
    </row>
    <row r="690" spans="1:6" x14ac:dyDescent="0.2">
      <c r="A690" s="1" t="s">
        <v>1554</v>
      </c>
      <c r="B690" s="2">
        <v>34</v>
      </c>
      <c r="C690" s="2">
        <v>32</v>
      </c>
      <c r="F690" s="5"/>
    </row>
    <row r="691" spans="1:6" x14ac:dyDescent="0.2">
      <c r="A691" s="1" t="s">
        <v>1204</v>
      </c>
      <c r="B691" s="2">
        <v>33</v>
      </c>
      <c r="C691" s="2">
        <v>32</v>
      </c>
      <c r="F691" s="5"/>
    </row>
    <row r="692" spans="1:6" x14ac:dyDescent="0.2">
      <c r="A692" s="1" t="s">
        <v>1555</v>
      </c>
      <c r="B692" s="2">
        <v>32</v>
      </c>
      <c r="C692" s="2">
        <v>32</v>
      </c>
      <c r="F692" s="5"/>
    </row>
    <row r="693" spans="1:6" x14ac:dyDescent="0.2">
      <c r="A693" s="1" t="s">
        <v>1217</v>
      </c>
      <c r="B693" s="2">
        <v>47</v>
      </c>
      <c r="C693" s="2">
        <v>32</v>
      </c>
      <c r="F693" s="5"/>
    </row>
    <row r="694" spans="1:6" x14ac:dyDescent="0.2">
      <c r="A694" s="1" t="s">
        <v>671</v>
      </c>
      <c r="B694" s="2">
        <v>49</v>
      </c>
      <c r="C694" s="2">
        <v>32</v>
      </c>
      <c r="F694" s="5"/>
    </row>
    <row r="695" spans="1:6" x14ac:dyDescent="0.2">
      <c r="A695" s="1" t="s">
        <v>1090</v>
      </c>
      <c r="B695" s="2">
        <v>33</v>
      </c>
      <c r="C695" s="2">
        <v>32</v>
      </c>
      <c r="F695" s="5"/>
    </row>
    <row r="696" spans="1:6" x14ac:dyDescent="0.2">
      <c r="A696" s="1" t="s">
        <v>1069</v>
      </c>
      <c r="B696" s="2">
        <v>32</v>
      </c>
      <c r="C696" s="2">
        <v>32</v>
      </c>
      <c r="F696" s="5"/>
    </row>
    <row r="697" spans="1:6" x14ac:dyDescent="0.2">
      <c r="A697" s="1" t="s">
        <v>848</v>
      </c>
      <c r="B697" s="2">
        <v>32</v>
      </c>
      <c r="C697" s="2">
        <v>32</v>
      </c>
      <c r="F697" s="5"/>
    </row>
    <row r="698" spans="1:6" x14ac:dyDescent="0.2">
      <c r="A698" s="1" t="s">
        <v>1556</v>
      </c>
      <c r="B698" s="2">
        <v>32</v>
      </c>
      <c r="C698" s="2">
        <v>32</v>
      </c>
      <c r="F698" s="5"/>
    </row>
    <row r="699" spans="1:6" x14ac:dyDescent="0.2">
      <c r="A699" s="1" t="s">
        <v>616</v>
      </c>
      <c r="B699" s="2">
        <v>48</v>
      </c>
      <c r="C699" s="2">
        <v>32</v>
      </c>
      <c r="F699" s="5"/>
    </row>
    <row r="700" spans="1:6" x14ac:dyDescent="0.2">
      <c r="A700" s="1" t="s">
        <v>1557</v>
      </c>
      <c r="B700" s="2">
        <v>32</v>
      </c>
      <c r="C700" s="2">
        <v>32</v>
      </c>
      <c r="F700" s="5"/>
    </row>
    <row r="701" spans="1:6" x14ac:dyDescent="0.2">
      <c r="A701" s="1" t="s">
        <v>581</v>
      </c>
      <c r="B701" s="2">
        <v>43</v>
      </c>
      <c r="C701" s="2">
        <v>32</v>
      </c>
      <c r="F701" s="5"/>
    </row>
    <row r="702" spans="1:6" x14ac:dyDescent="0.2">
      <c r="A702" s="1" t="s">
        <v>1558</v>
      </c>
      <c r="B702" s="2">
        <v>31</v>
      </c>
      <c r="C702" s="2">
        <v>31</v>
      </c>
      <c r="F702" s="5"/>
    </row>
    <row r="703" spans="1:6" x14ac:dyDescent="0.2">
      <c r="A703" s="1" t="s">
        <v>1300</v>
      </c>
      <c r="B703" s="2">
        <v>36</v>
      </c>
      <c r="C703" s="2">
        <v>31</v>
      </c>
      <c r="F703" s="5"/>
    </row>
    <row r="704" spans="1:6" x14ac:dyDescent="0.2">
      <c r="A704" s="1" t="s">
        <v>1559</v>
      </c>
      <c r="B704" s="2">
        <v>31</v>
      </c>
      <c r="C704" s="2">
        <v>31</v>
      </c>
      <c r="F704" s="5"/>
    </row>
    <row r="705" spans="1:6" x14ac:dyDescent="0.2">
      <c r="A705" s="1" t="s">
        <v>1560</v>
      </c>
      <c r="B705" s="2">
        <v>31</v>
      </c>
      <c r="C705" s="2">
        <v>31</v>
      </c>
      <c r="F705" s="5"/>
    </row>
    <row r="706" spans="1:6" x14ac:dyDescent="0.2">
      <c r="A706" s="1" t="s">
        <v>1561</v>
      </c>
      <c r="B706" s="2">
        <v>41</v>
      </c>
      <c r="C706" s="2">
        <v>31</v>
      </c>
      <c r="F706" s="5"/>
    </row>
    <row r="707" spans="1:6" x14ac:dyDescent="0.2">
      <c r="A707" s="1" t="s">
        <v>731</v>
      </c>
      <c r="B707" s="2">
        <v>32</v>
      </c>
      <c r="C707" s="2">
        <v>31</v>
      </c>
      <c r="F707" s="5"/>
    </row>
    <row r="708" spans="1:6" x14ac:dyDescent="0.2">
      <c r="A708" s="1" t="s">
        <v>1562</v>
      </c>
      <c r="B708" s="2">
        <v>31</v>
      </c>
      <c r="C708" s="2">
        <v>31</v>
      </c>
      <c r="F708" s="5"/>
    </row>
    <row r="709" spans="1:6" x14ac:dyDescent="0.2">
      <c r="A709" s="1" t="s">
        <v>1563</v>
      </c>
      <c r="B709" s="2">
        <v>32</v>
      </c>
      <c r="C709" s="2">
        <v>31</v>
      </c>
      <c r="F709" s="5"/>
    </row>
    <row r="710" spans="1:6" x14ac:dyDescent="0.2">
      <c r="A710" s="1" t="s">
        <v>519</v>
      </c>
      <c r="B710" s="2">
        <v>35</v>
      </c>
      <c r="C710" s="2">
        <v>31</v>
      </c>
      <c r="F710" s="5"/>
    </row>
    <row r="711" spans="1:6" x14ac:dyDescent="0.2">
      <c r="A711" s="1" t="s">
        <v>1564</v>
      </c>
      <c r="B711" s="2">
        <v>31</v>
      </c>
      <c r="C711" s="2">
        <v>31</v>
      </c>
      <c r="F711" s="5"/>
    </row>
    <row r="712" spans="1:6" x14ac:dyDescent="0.2">
      <c r="A712" s="1" t="s">
        <v>674</v>
      </c>
      <c r="B712" s="2">
        <v>38</v>
      </c>
      <c r="C712" s="2">
        <v>31</v>
      </c>
      <c r="F712" s="5"/>
    </row>
    <row r="713" spans="1:6" x14ac:dyDescent="0.2">
      <c r="A713" s="1" t="s">
        <v>1191</v>
      </c>
      <c r="B713" s="2">
        <v>35</v>
      </c>
      <c r="C713" s="2">
        <v>31</v>
      </c>
      <c r="F713" s="5"/>
    </row>
    <row r="714" spans="1:6" x14ac:dyDescent="0.2">
      <c r="A714" s="1" t="s">
        <v>492</v>
      </c>
      <c r="B714" s="2">
        <v>39</v>
      </c>
      <c r="C714" s="2">
        <v>31</v>
      </c>
      <c r="F714" s="5"/>
    </row>
    <row r="715" spans="1:6" x14ac:dyDescent="0.2">
      <c r="A715" s="1" t="s">
        <v>1565</v>
      </c>
      <c r="B715" s="2">
        <v>31</v>
      </c>
      <c r="C715" s="2">
        <v>31</v>
      </c>
      <c r="F715" s="5"/>
    </row>
    <row r="716" spans="1:6" x14ac:dyDescent="0.2">
      <c r="A716" s="1" t="s">
        <v>1566</v>
      </c>
      <c r="B716" s="2">
        <v>31</v>
      </c>
      <c r="C716" s="2">
        <v>31</v>
      </c>
      <c r="F716" s="5"/>
    </row>
    <row r="717" spans="1:6" x14ac:dyDescent="0.2">
      <c r="A717" s="1" t="s">
        <v>1567</v>
      </c>
      <c r="B717" s="2">
        <v>31</v>
      </c>
      <c r="C717" s="2">
        <v>31</v>
      </c>
      <c r="F717" s="5"/>
    </row>
    <row r="718" spans="1:6" x14ac:dyDescent="0.2">
      <c r="A718" s="1" t="s">
        <v>1568</v>
      </c>
      <c r="B718" s="2">
        <v>31</v>
      </c>
      <c r="C718" s="2">
        <v>31</v>
      </c>
      <c r="F718" s="5"/>
    </row>
    <row r="719" spans="1:6" x14ac:dyDescent="0.2">
      <c r="A719" s="1" t="s">
        <v>1569</v>
      </c>
      <c r="B719" s="2">
        <v>31</v>
      </c>
      <c r="C719" s="2">
        <v>31</v>
      </c>
      <c r="F719" s="5"/>
    </row>
    <row r="720" spans="1:6" x14ac:dyDescent="0.2">
      <c r="A720" s="1" t="s">
        <v>1570</v>
      </c>
      <c r="B720" s="2">
        <v>32</v>
      </c>
      <c r="C720" s="2">
        <v>31</v>
      </c>
      <c r="F720" s="5"/>
    </row>
    <row r="721" spans="1:6" x14ac:dyDescent="0.2">
      <c r="A721" s="1" t="s">
        <v>544</v>
      </c>
      <c r="B721" s="2">
        <v>31</v>
      </c>
      <c r="C721" s="2">
        <v>31</v>
      </c>
      <c r="F721" s="5"/>
    </row>
    <row r="722" spans="1:6" x14ac:dyDescent="0.2">
      <c r="A722" s="1" t="s">
        <v>771</v>
      </c>
      <c r="B722" s="2">
        <v>52</v>
      </c>
      <c r="C722" s="2">
        <v>31</v>
      </c>
      <c r="F722" s="5"/>
    </row>
    <row r="723" spans="1:6" x14ac:dyDescent="0.2">
      <c r="A723" s="1" t="s">
        <v>1571</v>
      </c>
      <c r="B723" s="2">
        <v>31</v>
      </c>
      <c r="C723" s="2">
        <v>31</v>
      </c>
      <c r="F723" s="5"/>
    </row>
    <row r="724" spans="1:6" x14ac:dyDescent="0.2">
      <c r="A724" s="1" t="s">
        <v>710</v>
      </c>
      <c r="B724" s="2">
        <v>31</v>
      </c>
      <c r="C724" s="2">
        <v>31</v>
      </c>
      <c r="F724" s="5"/>
    </row>
    <row r="725" spans="1:6" x14ac:dyDescent="0.2">
      <c r="A725" s="1" t="s">
        <v>556</v>
      </c>
      <c r="B725" s="2">
        <v>45</v>
      </c>
      <c r="C725" s="2">
        <v>31</v>
      </c>
      <c r="F725" s="5"/>
    </row>
    <row r="726" spans="1:6" x14ac:dyDescent="0.2">
      <c r="A726" s="1" t="s">
        <v>559</v>
      </c>
      <c r="B726" s="2">
        <v>35</v>
      </c>
      <c r="C726" s="2">
        <v>31</v>
      </c>
      <c r="F726" s="5"/>
    </row>
    <row r="727" spans="1:6" x14ac:dyDescent="0.2">
      <c r="A727" s="1" t="s">
        <v>920</v>
      </c>
      <c r="B727" s="2">
        <v>32</v>
      </c>
      <c r="C727" s="2">
        <v>31</v>
      </c>
      <c r="F727" s="5"/>
    </row>
    <row r="728" spans="1:6" x14ac:dyDescent="0.2">
      <c r="A728" s="1" t="s">
        <v>462</v>
      </c>
      <c r="B728" s="2">
        <v>34</v>
      </c>
      <c r="C728" s="2">
        <v>31</v>
      </c>
      <c r="F728" s="5"/>
    </row>
    <row r="729" spans="1:6" x14ac:dyDescent="0.2">
      <c r="A729" s="1" t="s">
        <v>1572</v>
      </c>
      <c r="B729" s="2">
        <v>31</v>
      </c>
      <c r="C729" s="2">
        <v>30</v>
      </c>
      <c r="F729" s="5"/>
    </row>
    <row r="730" spans="1:6" x14ac:dyDescent="0.2">
      <c r="A730" s="1" t="s">
        <v>1573</v>
      </c>
      <c r="B730" s="2">
        <v>31</v>
      </c>
      <c r="C730" s="2">
        <v>30</v>
      </c>
      <c r="F730" s="5"/>
    </row>
    <row r="731" spans="1:6" x14ac:dyDescent="0.2">
      <c r="A731" s="1" t="s">
        <v>935</v>
      </c>
      <c r="B731" s="2">
        <v>33</v>
      </c>
      <c r="C731" s="2">
        <v>30</v>
      </c>
      <c r="F731" s="5"/>
    </row>
    <row r="732" spans="1:6" x14ac:dyDescent="0.2">
      <c r="A732" s="1" t="s">
        <v>1245</v>
      </c>
      <c r="B732" s="2">
        <v>31</v>
      </c>
      <c r="C732" s="2">
        <v>30</v>
      </c>
      <c r="F732" s="5"/>
    </row>
    <row r="733" spans="1:6" x14ac:dyDescent="0.2">
      <c r="A733" s="1" t="s">
        <v>1574</v>
      </c>
      <c r="B733" s="2">
        <v>64</v>
      </c>
      <c r="C733" s="2">
        <v>30</v>
      </c>
      <c r="F733" s="5"/>
    </row>
    <row r="734" spans="1:6" x14ac:dyDescent="0.2">
      <c r="A734" s="1" t="s">
        <v>730</v>
      </c>
      <c r="B734" s="2">
        <v>71</v>
      </c>
      <c r="C734" s="2">
        <v>30</v>
      </c>
      <c r="F734" s="5"/>
    </row>
    <row r="735" spans="1:6" x14ac:dyDescent="0.2">
      <c r="A735" s="1">
        <v>940</v>
      </c>
      <c r="B735" s="2">
        <v>30</v>
      </c>
      <c r="C735" s="2">
        <v>30</v>
      </c>
      <c r="F735" s="5"/>
    </row>
    <row r="736" spans="1:6" x14ac:dyDescent="0.2">
      <c r="A736" s="1" t="s">
        <v>1575</v>
      </c>
      <c r="B736" s="2">
        <v>30</v>
      </c>
      <c r="C736" s="2">
        <v>30</v>
      </c>
      <c r="F736" s="5"/>
    </row>
    <row r="737" spans="1:6" x14ac:dyDescent="0.2">
      <c r="A737" s="1" t="s">
        <v>1576</v>
      </c>
      <c r="B737" s="2">
        <v>30</v>
      </c>
      <c r="C737" s="2">
        <v>30</v>
      </c>
      <c r="F737" s="5"/>
    </row>
    <row r="738" spans="1:6" x14ac:dyDescent="0.2">
      <c r="A738" s="1" t="s">
        <v>1577</v>
      </c>
      <c r="B738" s="2">
        <v>34</v>
      </c>
      <c r="C738" s="2">
        <v>30</v>
      </c>
      <c r="F738" s="5"/>
    </row>
    <row r="739" spans="1:6" x14ac:dyDescent="0.2">
      <c r="A739" s="1" t="s">
        <v>514</v>
      </c>
      <c r="B739" s="2">
        <v>30</v>
      </c>
      <c r="C739" s="2">
        <v>30</v>
      </c>
      <c r="F739" s="5"/>
    </row>
    <row r="740" spans="1:6" x14ac:dyDescent="0.2">
      <c r="A740" s="1" t="s">
        <v>1578</v>
      </c>
      <c r="B740" s="2">
        <v>30</v>
      </c>
      <c r="C740" s="2">
        <v>30</v>
      </c>
      <c r="F740" s="5"/>
    </row>
    <row r="741" spans="1:6" x14ac:dyDescent="0.2">
      <c r="A741" s="1" t="s">
        <v>1579</v>
      </c>
      <c r="B741" s="2">
        <v>30</v>
      </c>
      <c r="C741" s="2">
        <v>30</v>
      </c>
      <c r="F741" s="5"/>
    </row>
    <row r="742" spans="1:6" x14ac:dyDescent="0.2">
      <c r="A742" s="1" t="s">
        <v>960</v>
      </c>
      <c r="B742" s="2">
        <v>30</v>
      </c>
      <c r="C742" s="2">
        <v>30</v>
      </c>
      <c r="F742" s="5"/>
    </row>
    <row r="743" spans="1:6" x14ac:dyDescent="0.2">
      <c r="A743" s="1" t="s">
        <v>1005</v>
      </c>
      <c r="B743" s="2">
        <v>30</v>
      </c>
      <c r="C743" s="2">
        <v>30</v>
      </c>
      <c r="F743" s="5"/>
    </row>
    <row r="744" spans="1:6" x14ac:dyDescent="0.2">
      <c r="A744" s="18" t="s">
        <v>1580</v>
      </c>
      <c r="B744" s="2">
        <v>30</v>
      </c>
      <c r="C744" s="2">
        <v>30</v>
      </c>
      <c r="F744" s="5"/>
    </row>
    <row r="745" spans="1:6" x14ac:dyDescent="0.2">
      <c r="A745" s="1" t="s">
        <v>1581</v>
      </c>
      <c r="B745" s="2">
        <v>30</v>
      </c>
      <c r="C745" s="2">
        <v>30</v>
      </c>
      <c r="F745" s="5"/>
    </row>
    <row r="746" spans="1:6" x14ac:dyDescent="0.2">
      <c r="A746" s="1" t="s">
        <v>1582</v>
      </c>
      <c r="B746" s="2">
        <v>30</v>
      </c>
      <c r="C746" s="2">
        <v>30</v>
      </c>
      <c r="F746" s="5"/>
    </row>
    <row r="747" spans="1:6" x14ac:dyDescent="0.2">
      <c r="A747" s="1" t="s">
        <v>697</v>
      </c>
      <c r="B747" s="2">
        <v>50</v>
      </c>
      <c r="C747" s="2">
        <v>30</v>
      </c>
      <c r="F747" s="5"/>
    </row>
    <row r="748" spans="1:6" x14ac:dyDescent="0.2">
      <c r="A748" s="1" t="s">
        <v>1341</v>
      </c>
      <c r="B748" s="2">
        <v>33</v>
      </c>
      <c r="C748" s="2">
        <v>30</v>
      </c>
      <c r="F748" s="5"/>
    </row>
    <row r="749" spans="1:6" x14ac:dyDescent="0.2">
      <c r="A749" s="1" t="s">
        <v>768</v>
      </c>
      <c r="B749" s="2">
        <v>30</v>
      </c>
      <c r="C749" s="2">
        <v>30</v>
      </c>
      <c r="F749" s="5"/>
    </row>
    <row r="750" spans="1:6" x14ac:dyDescent="0.2">
      <c r="A750" s="1" t="s">
        <v>1583</v>
      </c>
      <c r="B750" s="2">
        <v>39</v>
      </c>
      <c r="C750" s="2">
        <v>30</v>
      </c>
      <c r="F750" s="5"/>
    </row>
    <row r="751" spans="1:6" x14ac:dyDescent="0.2">
      <c r="A751" s="1" t="s">
        <v>1584</v>
      </c>
      <c r="B751" s="2">
        <v>30</v>
      </c>
      <c r="C751" s="2">
        <v>30</v>
      </c>
      <c r="F751" s="5"/>
    </row>
    <row r="752" spans="1:6" x14ac:dyDescent="0.2">
      <c r="A752" s="1" t="s">
        <v>611</v>
      </c>
      <c r="B752" s="2">
        <v>39</v>
      </c>
      <c r="C752" s="2">
        <v>30</v>
      </c>
      <c r="F752" s="5"/>
    </row>
    <row r="753" spans="1:6" x14ac:dyDescent="0.2">
      <c r="A753" s="1" t="s">
        <v>788</v>
      </c>
      <c r="B753" s="2">
        <v>58</v>
      </c>
      <c r="C753" s="2">
        <v>30</v>
      </c>
      <c r="F753" s="5"/>
    </row>
    <row r="754" spans="1:6" x14ac:dyDescent="0.2">
      <c r="A754" s="1" t="s">
        <v>1585</v>
      </c>
      <c r="B754" s="2">
        <v>30</v>
      </c>
      <c r="C754" s="2">
        <v>30</v>
      </c>
      <c r="F754" s="5"/>
    </row>
    <row r="755" spans="1:6" x14ac:dyDescent="0.2">
      <c r="A755" s="1" t="s">
        <v>1586</v>
      </c>
      <c r="B755" s="2">
        <v>31</v>
      </c>
      <c r="C755" s="2">
        <v>30</v>
      </c>
      <c r="F755" s="5"/>
    </row>
    <row r="756" spans="1:6" x14ac:dyDescent="0.2">
      <c r="A756" s="1" t="s">
        <v>918</v>
      </c>
      <c r="B756" s="2">
        <v>31</v>
      </c>
      <c r="C756" s="2">
        <v>30</v>
      </c>
      <c r="F756" s="5"/>
    </row>
    <row r="757" spans="1:6" x14ac:dyDescent="0.2">
      <c r="A757" s="1" t="s">
        <v>1587</v>
      </c>
      <c r="B757" s="2">
        <v>38</v>
      </c>
      <c r="C757" s="2">
        <v>29</v>
      </c>
      <c r="F757" s="5"/>
    </row>
    <row r="758" spans="1:6" x14ac:dyDescent="0.2">
      <c r="A758" s="1" t="s">
        <v>1588</v>
      </c>
      <c r="B758" s="2">
        <v>29</v>
      </c>
      <c r="C758" s="2">
        <v>29</v>
      </c>
      <c r="F758" s="5"/>
    </row>
    <row r="759" spans="1:6" x14ac:dyDescent="0.2">
      <c r="A759" s="1" t="s">
        <v>1589</v>
      </c>
      <c r="B759" s="2">
        <v>89</v>
      </c>
      <c r="C759" s="2">
        <v>29</v>
      </c>
      <c r="F759" s="5"/>
    </row>
    <row r="760" spans="1:6" x14ac:dyDescent="0.2">
      <c r="A760" s="1" t="s">
        <v>1590</v>
      </c>
      <c r="B760" s="2">
        <v>31</v>
      </c>
      <c r="C760" s="2">
        <v>29</v>
      </c>
      <c r="F760" s="5"/>
    </row>
    <row r="761" spans="1:6" x14ac:dyDescent="0.2">
      <c r="A761" s="1" t="s">
        <v>1150</v>
      </c>
      <c r="B761" s="2">
        <v>29</v>
      </c>
      <c r="C761" s="2">
        <v>29</v>
      </c>
      <c r="F761" s="5"/>
    </row>
    <row r="762" spans="1:6" x14ac:dyDescent="0.2">
      <c r="A762" s="1" t="s">
        <v>1591</v>
      </c>
      <c r="B762" s="2">
        <v>29</v>
      </c>
      <c r="C762" s="2">
        <v>29</v>
      </c>
      <c r="F762" s="5"/>
    </row>
    <row r="763" spans="1:6" x14ac:dyDescent="0.2">
      <c r="A763" s="1" t="s">
        <v>1592</v>
      </c>
      <c r="B763" s="2">
        <v>44</v>
      </c>
      <c r="C763" s="2">
        <v>29</v>
      </c>
      <c r="F763" s="5"/>
    </row>
    <row r="764" spans="1:6" x14ac:dyDescent="0.2">
      <c r="A764" s="1" t="s">
        <v>944</v>
      </c>
      <c r="B764" s="2">
        <v>29</v>
      </c>
      <c r="C764" s="2">
        <v>29</v>
      </c>
      <c r="F764" s="5"/>
    </row>
    <row r="765" spans="1:6" x14ac:dyDescent="0.2">
      <c r="A765" s="1" t="s">
        <v>1593</v>
      </c>
      <c r="B765" s="2">
        <v>36</v>
      </c>
      <c r="C765" s="2">
        <v>29</v>
      </c>
      <c r="F765" s="5"/>
    </row>
    <row r="766" spans="1:6" x14ac:dyDescent="0.2">
      <c r="A766" s="1" t="s">
        <v>1594</v>
      </c>
      <c r="B766" s="2">
        <v>29</v>
      </c>
      <c r="C766" s="2">
        <v>29</v>
      </c>
      <c r="F766" s="5"/>
    </row>
    <row r="767" spans="1:6" x14ac:dyDescent="0.2">
      <c r="A767" s="1" t="s">
        <v>912</v>
      </c>
      <c r="B767" s="2">
        <v>29</v>
      </c>
      <c r="C767" s="2">
        <v>29</v>
      </c>
      <c r="F767" s="5"/>
    </row>
    <row r="768" spans="1:6" x14ac:dyDescent="0.2">
      <c r="A768" s="1" t="s">
        <v>1595</v>
      </c>
      <c r="B768" s="2">
        <v>29</v>
      </c>
      <c r="C768" s="2">
        <v>29</v>
      </c>
      <c r="F768" s="5"/>
    </row>
    <row r="769" spans="1:6" x14ac:dyDescent="0.2">
      <c r="A769" s="1" t="s">
        <v>1596</v>
      </c>
      <c r="B769" s="2">
        <v>29</v>
      </c>
      <c r="C769" s="2">
        <v>29</v>
      </c>
      <c r="F769" s="5"/>
    </row>
    <row r="770" spans="1:6" x14ac:dyDescent="0.2">
      <c r="A770" s="1" t="s">
        <v>854</v>
      </c>
      <c r="B770" s="2">
        <v>29</v>
      </c>
      <c r="C770" s="2">
        <v>29</v>
      </c>
      <c r="F770" s="5"/>
    </row>
    <row r="771" spans="1:6" x14ac:dyDescent="0.2">
      <c r="A771" s="1" t="s">
        <v>1328</v>
      </c>
      <c r="B771" s="2">
        <v>29</v>
      </c>
      <c r="C771" s="2">
        <v>29</v>
      </c>
      <c r="F771" s="5"/>
    </row>
    <row r="772" spans="1:6" x14ac:dyDescent="0.2">
      <c r="A772" s="1" t="s">
        <v>503</v>
      </c>
      <c r="B772" s="2">
        <v>84</v>
      </c>
      <c r="C772" s="2">
        <v>29</v>
      </c>
      <c r="F772" s="5"/>
    </row>
    <row r="773" spans="1:6" x14ac:dyDescent="0.2">
      <c r="A773" s="1" t="s">
        <v>1597</v>
      </c>
      <c r="B773" s="2">
        <v>29</v>
      </c>
      <c r="C773" s="2">
        <v>29</v>
      </c>
      <c r="F773" s="5"/>
    </row>
    <row r="774" spans="1:6" x14ac:dyDescent="0.2">
      <c r="A774" s="1" t="s">
        <v>431</v>
      </c>
      <c r="B774" s="2">
        <v>62</v>
      </c>
      <c r="C774" s="2">
        <v>29</v>
      </c>
      <c r="F774" s="5"/>
    </row>
    <row r="775" spans="1:6" x14ac:dyDescent="0.2">
      <c r="A775" s="1" t="s">
        <v>1598</v>
      </c>
      <c r="B775" s="2">
        <v>29</v>
      </c>
      <c r="C775" s="2">
        <v>29</v>
      </c>
      <c r="F775" s="5"/>
    </row>
    <row r="776" spans="1:6" x14ac:dyDescent="0.2">
      <c r="A776" s="1" t="s">
        <v>1599</v>
      </c>
      <c r="B776" s="2">
        <v>32</v>
      </c>
      <c r="C776" s="2">
        <v>29</v>
      </c>
      <c r="F776" s="5"/>
    </row>
    <row r="777" spans="1:6" x14ac:dyDescent="0.2">
      <c r="A777" s="1" t="s">
        <v>1600</v>
      </c>
      <c r="B777" s="2">
        <v>56</v>
      </c>
      <c r="C777" s="2">
        <v>29</v>
      </c>
      <c r="F777" s="5"/>
    </row>
    <row r="778" spans="1:6" x14ac:dyDescent="0.2">
      <c r="A778" s="1" t="s">
        <v>281</v>
      </c>
      <c r="B778" s="2">
        <v>29</v>
      </c>
      <c r="C778" s="2">
        <v>29</v>
      </c>
      <c r="F778" s="5"/>
    </row>
    <row r="779" spans="1:6" x14ac:dyDescent="0.2">
      <c r="A779" s="18" t="s">
        <v>910</v>
      </c>
      <c r="B779" s="2">
        <v>29</v>
      </c>
      <c r="C779" s="2">
        <v>29</v>
      </c>
      <c r="F779" s="5"/>
    </row>
    <row r="780" spans="1:6" x14ac:dyDescent="0.2">
      <c r="A780" s="1" t="s">
        <v>1601</v>
      </c>
      <c r="B780" s="2">
        <v>29</v>
      </c>
      <c r="C780" s="2">
        <v>29</v>
      </c>
      <c r="F780" s="5"/>
    </row>
    <row r="781" spans="1:6" x14ac:dyDescent="0.2">
      <c r="A781" s="1" t="s">
        <v>580</v>
      </c>
      <c r="B781" s="2">
        <v>85</v>
      </c>
      <c r="C781" s="2">
        <v>29</v>
      </c>
      <c r="F781" s="5"/>
    </row>
    <row r="782" spans="1:6" x14ac:dyDescent="0.2">
      <c r="A782" s="1" t="s">
        <v>748</v>
      </c>
      <c r="B782" s="2">
        <v>37</v>
      </c>
      <c r="C782" s="2">
        <v>29</v>
      </c>
      <c r="F782" s="5"/>
    </row>
    <row r="783" spans="1:6" x14ac:dyDescent="0.2">
      <c r="A783" s="1" t="s">
        <v>1602</v>
      </c>
      <c r="B783" s="2">
        <v>31</v>
      </c>
      <c r="C783" s="2">
        <v>29</v>
      </c>
      <c r="F783" s="5"/>
    </row>
    <row r="784" spans="1:6" x14ac:dyDescent="0.2">
      <c r="A784" s="1" t="s">
        <v>1138</v>
      </c>
      <c r="B784" s="2">
        <v>29</v>
      </c>
      <c r="C784" s="2">
        <v>29</v>
      </c>
      <c r="F784" s="5"/>
    </row>
    <row r="785" spans="1:6" x14ac:dyDescent="0.2">
      <c r="A785" s="1" t="s">
        <v>1239</v>
      </c>
      <c r="B785" s="2">
        <v>31</v>
      </c>
      <c r="C785" s="2">
        <v>29</v>
      </c>
      <c r="F785" s="5"/>
    </row>
    <row r="786" spans="1:6" x14ac:dyDescent="0.2">
      <c r="A786" s="1" t="s">
        <v>1603</v>
      </c>
      <c r="B786" s="2">
        <v>40</v>
      </c>
      <c r="C786" s="2">
        <v>28</v>
      </c>
      <c r="F786" s="5"/>
    </row>
    <row r="787" spans="1:6" x14ac:dyDescent="0.2">
      <c r="A787" s="1" t="s">
        <v>986</v>
      </c>
      <c r="B787" s="2">
        <v>28</v>
      </c>
      <c r="C787" s="2">
        <v>28</v>
      </c>
      <c r="F787" s="5"/>
    </row>
    <row r="788" spans="1:6" x14ac:dyDescent="0.2">
      <c r="A788" s="1" t="s">
        <v>1604</v>
      </c>
      <c r="B788" s="2">
        <v>28</v>
      </c>
      <c r="C788" s="2">
        <v>28</v>
      </c>
      <c r="F788" s="5"/>
    </row>
    <row r="789" spans="1:6" x14ac:dyDescent="0.2">
      <c r="A789" s="1" t="s">
        <v>1605</v>
      </c>
      <c r="B789" s="2">
        <v>30</v>
      </c>
      <c r="C789" s="2">
        <v>28</v>
      </c>
      <c r="F789" s="5"/>
    </row>
    <row r="790" spans="1:6" x14ac:dyDescent="0.2">
      <c r="A790" s="1" t="s">
        <v>1606</v>
      </c>
      <c r="B790" s="2">
        <v>28</v>
      </c>
      <c r="C790" s="2">
        <v>28</v>
      </c>
      <c r="F790" s="5"/>
    </row>
    <row r="791" spans="1:6" x14ac:dyDescent="0.2">
      <c r="A791" s="1" t="s">
        <v>1607</v>
      </c>
      <c r="B791" s="2">
        <v>28</v>
      </c>
      <c r="C791" s="2">
        <v>28</v>
      </c>
      <c r="F791" s="5"/>
    </row>
    <row r="792" spans="1:6" x14ac:dyDescent="0.2">
      <c r="A792" s="1" t="s">
        <v>1608</v>
      </c>
      <c r="B792" s="2">
        <v>28</v>
      </c>
      <c r="C792" s="2">
        <v>28</v>
      </c>
      <c r="F792" s="5"/>
    </row>
    <row r="793" spans="1:6" x14ac:dyDescent="0.2">
      <c r="A793" s="1" t="s">
        <v>588</v>
      </c>
      <c r="B793" s="2">
        <v>76</v>
      </c>
      <c r="C793" s="2">
        <v>28</v>
      </c>
      <c r="F793" s="5"/>
    </row>
    <row r="794" spans="1:6" x14ac:dyDescent="0.2">
      <c r="A794" s="1" t="s">
        <v>1609</v>
      </c>
      <c r="B794" s="2">
        <v>28</v>
      </c>
      <c r="C794" s="2">
        <v>28</v>
      </c>
      <c r="F794" s="5"/>
    </row>
    <row r="795" spans="1:6" x14ac:dyDescent="0.2">
      <c r="A795" s="1" t="s">
        <v>1610</v>
      </c>
      <c r="B795" s="2">
        <v>28</v>
      </c>
      <c r="C795" s="2">
        <v>28</v>
      </c>
      <c r="F795" s="5"/>
    </row>
    <row r="796" spans="1:6" x14ac:dyDescent="0.2">
      <c r="A796" s="1" t="s">
        <v>1611</v>
      </c>
      <c r="B796" s="2">
        <v>28</v>
      </c>
      <c r="C796" s="2">
        <v>28</v>
      </c>
      <c r="F796" s="5"/>
    </row>
    <row r="797" spans="1:6" x14ac:dyDescent="0.2">
      <c r="A797" s="1" t="s">
        <v>1612</v>
      </c>
      <c r="B797" s="2">
        <v>58</v>
      </c>
      <c r="C797" s="2">
        <v>28</v>
      </c>
      <c r="F797" s="5"/>
    </row>
    <row r="798" spans="1:6" x14ac:dyDescent="0.2">
      <c r="A798" s="1" t="s">
        <v>1613</v>
      </c>
      <c r="B798" s="2">
        <v>28</v>
      </c>
      <c r="C798" s="2">
        <v>28</v>
      </c>
      <c r="F798" s="5"/>
    </row>
    <row r="799" spans="1:6" x14ac:dyDescent="0.2">
      <c r="A799" s="1" t="s">
        <v>1614</v>
      </c>
      <c r="B799" s="2">
        <v>30</v>
      </c>
      <c r="C799" s="2">
        <v>28</v>
      </c>
      <c r="F799" s="5"/>
    </row>
    <row r="800" spans="1:6" x14ac:dyDescent="0.2">
      <c r="A800" s="1" t="s">
        <v>1615</v>
      </c>
      <c r="B800" s="2">
        <v>28</v>
      </c>
      <c r="C800" s="2">
        <v>28</v>
      </c>
      <c r="F800" s="5"/>
    </row>
    <row r="801" spans="1:6" x14ac:dyDescent="0.2">
      <c r="A801" s="1" t="s">
        <v>690</v>
      </c>
      <c r="B801" s="2">
        <v>28</v>
      </c>
      <c r="C801" s="2">
        <v>28</v>
      </c>
      <c r="F801" s="5"/>
    </row>
    <row r="802" spans="1:6" x14ac:dyDescent="0.2">
      <c r="A802" s="1" t="s">
        <v>1616</v>
      </c>
      <c r="B802" s="2">
        <v>29</v>
      </c>
      <c r="C802" s="2">
        <v>28</v>
      </c>
      <c r="F802" s="5"/>
    </row>
    <row r="803" spans="1:6" x14ac:dyDescent="0.2">
      <c r="A803" s="1" t="s">
        <v>374</v>
      </c>
      <c r="B803" s="2">
        <v>28</v>
      </c>
      <c r="C803" s="2">
        <v>28</v>
      </c>
      <c r="F803" s="5"/>
    </row>
    <row r="804" spans="1:6" x14ac:dyDescent="0.2">
      <c r="A804" s="1" t="s">
        <v>704</v>
      </c>
      <c r="B804" s="2">
        <v>30</v>
      </c>
      <c r="C804" s="2">
        <v>28</v>
      </c>
      <c r="F804" s="5"/>
    </row>
    <row r="805" spans="1:6" x14ac:dyDescent="0.2">
      <c r="A805" s="1" t="s">
        <v>305</v>
      </c>
      <c r="B805" s="1">
        <v>28</v>
      </c>
      <c r="C805" s="1">
        <v>28</v>
      </c>
      <c r="F805" s="5"/>
    </row>
    <row r="806" spans="1:6" x14ac:dyDescent="0.2">
      <c r="A806" s="1" t="s">
        <v>1617</v>
      </c>
      <c r="B806" s="1">
        <v>28</v>
      </c>
      <c r="C806" s="1">
        <v>28</v>
      </c>
      <c r="F806" s="5"/>
    </row>
    <row r="807" spans="1:6" x14ac:dyDescent="0.2">
      <c r="A807" s="18" t="s">
        <v>572</v>
      </c>
      <c r="B807" s="1">
        <v>29</v>
      </c>
      <c r="C807" s="1">
        <v>28</v>
      </c>
      <c r="F807" s="5"/>
    </row>
    <row r="808" spans="1:6" x14ac:dyDescent="0.2">
      <c r="A808" s="1" t="s">
        <v>1618</v>
      </c>
      <c r="B808" s="1">
        <v>59</v>
      </c>
      <c r="C808" s="1">
        <v>28</v>
      </c>
      <c r="F808" s="5"/>
    </row>
    <row r="809" spans="1:6" x14ac:dyDescent="0.2">
      <c r="A809" s="1" t="s">
        <v>1619</v>
      </c>
      <c r="B809" s="1">
        <v>28</v>
      </c>
      <c r="C809" s="1">
        <v>28</v>
      </c>
      <c r="F809" s="5"/>
    </row>
    <row r="810" spans="1:6" x14ac:dyDescent="0.2">
      <c r="A810" s="1" t="s">
        <v>1620</v>
      </c>
      <c r="B810" s="1">
        <v>29</v>
      </c>
      <c r="C810" s="1">
        <v>27</v>
      </c>
      <c r="F810" s="5"/>
    </row>
    <row r="811" spans="1:6" x14ac:dyDescent="0.2">
      <c r="A811" s="1" t="s">
        <v>1139</v>
      </c>
      <c r="B811" s="1">
        <v>27</v>
      </c>
      <c r="C811" s="1">
        <v>27</v>
      </c>
      <c r="F811" s="5"/>
    </row>
    <row r="812" spans="1:6" x14ac:dyDescent="0.2">
      <c r="A812" s="1" t="s">
        <v>1262</v>
      </c>
      <c r="B812" s="1">
        <v>37</v>
      </c>
      <c r="C812" s="1">
        <v>27</v>
      </c>
      <c r="F812" s="5"/>
    </row>
    <row r="813" spans="1:6" x14ac:dyDescent="0.2">
      <c r="A813" s="1" t="s">
        <v>1621</v>
      </c>
      <c r="B813" s="1">
        <v>27</v>
      </c>
      <c r="C813" s="1">
        <v>27</v>
      </c>
      <c r="F813" s="5"/>
    </row>
    <row r="814" spans="1:6" x14ac:dyDescent="0.2">
      <c r="A814" s="1" t="s">
        <v>662</v>
      </c>
      <c r="B814" s="1">
        <v>30</v>
      </c>
      <c r="C814" s="1">
        <v>27</v>
      </c>
      <c r="F814" s="5"/>
    </row>
    <row r="815" spans="1:6" x14ac:dyDescent="0.2">
      <c r="A815" s="1" t="s">
        <v>1622</v>
      </c>
      <c r="B815" s="1">
        <v>27</v>
      </c>
      <c r="C815" s="1">
        <v>27</v>
      </c>
      <c r="F815" s="5"/>
    </row>
    <row r="816" spans="1:6" x14ac:dyDescent="0.2">
      <c r="A816" s="1" t="s">
        <v>1623</v>
      </c>
      <c r="B816" s="1">
        <v>27</v>
      </c>
      <c r="C816" s="1">
        <v>27</v>
      </c>
      <c r="F816" s="5"/>
    </row>
    <row r="817" spans="1:6" x14ac:dyDescent="0.2">
      <c r="A817" s="1" t="s">
        <v>1624</v>
      </c>
      <c r="B817" s="1">
        <v>40</v>
      </c>
      <c r="C817" s="1">
        <v>27</v>
      </c>
      <c r="F817" s="5"/>
    </row>
    <row r="818" spans="1:6" x14ac:dyDescent="0.2">
      <c r="A818" s="1" t="s">
        <v>818</v>
      </c>
      <c r="B818" s="1">
        <v>28</v>
      </c>
      <c r="C818" s="1">
        <v>27</v>
      </c>
      <c r="F818" s="5"/>
    </row>
    <row r="819" spans="1:6" x14ac:dyDescent="0.2">
      <c r="A819" s="1" t="s">
        <v>1020</v>
      </c>
      <c r="B819" s="1">
        <v>27</v>
      </c>
      <c r="C819" s="1">
        <v>27</v>
      </c>
      <c r="F819" s="5"/>
    </row>
    <row r="820" spans="1:6" x14ac:dyDescent="0.2">
      <c r="A820" s="1" t="s">
        <v>1625</v>
      </c>
      <c r="B820" s="1">
        <v>27</v>
      </c>
      <c r="C820" s="1">
        <v>27</v>
      </c>
      <c r="F820" s="5"/>
    </row>
    <row r="821" spans="1:6" x14ac:dyDescent="0.2">
      <c r="A821" s="1" t="s">
        <v>1212</v>
      </c>
      <c r="B821" s="1">
        <v>27</v>
      </c>
      <c r="C821" s="1">
        <v>27</v>
      </c>
      <c r="F821" s="5"/>
    </row>
    <row r="822" spans="1:6" x14ac:dyDescent="0.2">
      <c r="A822" s="1" t="s">
        <v>1626</v>
      </c>
      <c r="B822" s="1">
        <v>27</v>
      </c>
      <c r="C822" s="1">
        <v>27</v>
      </c>
      <c r="F822" s="5"/>
    </row>
    <row r="823" spans="1:6" x14ac:dyDescent="0.2">
      <c r="A823" s="1" t="s">
        <v>1249</v>
      </c>
      <c r="B823" s="1">
        <v>27</v>
      </c>
      <c r="C823" s="1">
        <v>27</v>
      </c>
      <c r="F823" s="5"/>
    </row>
    <row r="824" spans="1:6" x14ac:dyDescent="0.2">
      <c r="A824" s="1" t="s">
        <v>1627</v>
      </c>
      <c r="B824" s="1">
        <v>27</v>
      </c>
      <c r="C824" s="1">
        <v>27</v>
      </c>
      <c r="F824" s="5"/>
    </row>
    <row r="825" spans="1:6" x14ac:dyDescent="0.2">
      <c r="A825" s="1" t="s">
        <v>1628</v>
      </c>
      <c r="B825" s="1">
        <v>27</v>
      </c>
      <c r="C825" s="1">
        <v>27</v>
      </c>
      <c r="F825" s="5"/>
    </row>
    <row r="826" spans="1:6" x14ac:dyDescent="0.2">
      <c r="A826" s="1" t="s">
        <v>1629</v>
      </c>
      <c r="B826" s="1">
        <v>27</v>
      </c>
      <c r="C826" s="1">
        <v>27</v>
      </c>
      <c r="F826" s="5"/>
    </row>
    <row r="827" spans="1:6" x14ac:dyDescent="0.2">
      <c r="A827" s="1" t="s">
        <v>1236</v>
      </c>
      <c r="B827" s="1">
        <v>36</v>
      </c>
      <c r="C827" s="1">
        <v>27</v>
      </c>
      <c r="F827" s="5"/>
    </row>
    <row r="828" spans="1:6" x14ac:dyDescent="0.2">
      <c r="A828" s="1" t="s">
        <v>1630</v>
      </c>
      <c r="B828" s="1">
        <v>38</v>
      </c>
      <c r="C828" s="1">
        <v>27</v>
      </c>
      <c r="F828" s="5"/>
    </row>
    <row r="829" spans="1:6" x14ac:dyDescent="0.2">
      <c r="A829" s="1" t="s">
        <v>949</v>
      </c>
      <c r="B829" s="1">
        <v>168</v>
      </c>
      <c r="C829" s="1">
        <v>27</v>
      </c>
      <c r="F829" s="5"/>
    </row>
    <row r="830" spans="1:6" x14ac:dyDescent="0.2">
      <c r="A830" s="1" t="s">
        <v>1631</v>
      </c>
      <c r="B830" s="1">
        <v>28</v>
      </c>
      <c r="C830" s="1">
        <v>27</v>
      </c>
      <c r="F830" s="5"/>
    </row>
    <row r="831" spans="1:6" x14ac:dyDescent="0.2">
      <c r="A831" s="1" t="s">
        <v>1632</v>
      </c>
      <c r="B831" s="1">
        <v>27</v>
      </c>
      <c r="C831" s="1">
        <v>27</v>
      </c>
      <c r="F831" s="5"/>
    </row>
    <row r="832" spans="1:6" x14ac:dyDescent="0.2">
      <c r="A832" s="1" t="s">
        <v>1633</v>
      </c>
      <c r="B832" s="1">
        <v>37</v>
      </c>
      <c r="C832" s="1">
        <v>27</v>
      </c>
      <c r="F832" s="5"/>
    </row>
    <row r="833" spans="1:6" x14ac:dyDescent="0.2">
      <c r="A833" s="1" t="s">
        <v>208</v>
      </c>
      <c r="B833" s="1">
        <v>60</v>
      </c>
      <c r="C833" s="1">
        <v>27</v>
      </c>
      <c r="F833" s="5"/>
    </row>
    <row r="834" spans="1:6" x14ac:dyDescent="0.2">
      <c r="A834" s="1" t="s">
        <v>1634</v>
      </c>
      <c r="B834" s="1">
        <v>28</v>
      </c>
      <c r="C834" s="1">
        <v>27</v>
      </c>
      <c r="F834" s="5"/>
    </row>
    <row r="835" spans="1:6" x14ac:dyDescent="0.2">
      <c r="A835" s="1" t="s">
        <v>1635</v>
      </c>
      <c r="B835" s="1">
        <v>33</v>
      </c>
      <c r="C835" s="1">
        <v>27</v>
      </c>
      <c r="F835" s="5"/>
    </row>
    <row r="836" spans="1:6" x14ac:dyDescent="0.2">
      <c r="A836" s="1" t="s">
        <v>508</v>
      </c>
      <c r="B836" s="1">
        <v>54</v>
      </c>
      <c r="C836" s="1">
        <v>27</v>
      </c>
      <c r="F836" s="5"/>
    </row>
    <row r="837" spans="1:6" x14ac:dyDescent="0.2">
      <c r="A837" s="1" t="s">
        <v>1308</v>
      </c>
      <c r="B837" s="1">
        <v>45</v>
      </c>
      <c r="C837" s="1">
        <v>27</v>
      </c>
      <c r="F837" s="5"/>
    </row>
    <row r="838" spans="1:6" x14ac:dyDescent="0.2">
      <c r="A838" s="1" t="s">
        <v>1636</v>
      </c>
      <c r="B838" s="1">
        <v>27</v>
      </c>
      <c r="C838" s="1">
        <v>27</v>
      </c>
      <c r="F838" s="5"/>
    </row>
    <row r="839" spans="1:6" x14ac:dyDescent="0.2">
      <c r="A839" s="1" t="s">
        <v>1208</v>
      </c>
      <c r="B839" s="1">
        <v>27</v>
      </c>
      <c r="C839" s="1">
        <v>27</v>
      </c>
      <c r="F839" s="5"/>
    </row>
    <row r="840" spans="1:6" x14ac:dyDescent="0.2">
      <c r="A840" s="1" t="s">
        <v>531</v>
      </c>
      <c r="B840" s="1">
        <v>36</v>
      </c>
      <c r="C840" s="1">
        <v>27</v>
      </c>
      <c r="F840" s="5"/>
    </row>
    <row r="841" spans="1:6" x14ac:dyDescent="0.2">
      <c r="A841" s="1" t="s">
        <v>1637</v>
      </c>
      <c r="B841" s="1">
        <v>27</v>
      </c>
      <c r="C841" s="1">
        <v>27</v>
      </c>
      <c r="F841" s="5"/>
    </row>
    <row r="842" spans="1:6" x14ac:dyDescent="0.2">
      <c r="A842" s="1" t="s">
        <v>1638</v>
      </c>
      <c r="B842" s="1">
        <v>33</v>
      </c>
      <c r="C842" s="1">
        <v>27</v>
      </c>
      <c r="F842" s="5"/>
    </row>
    <row r="843" spans="1:6" x14ac:dyDescent="0.2">
      <c r="A843" s="1" t="s">
        <v>873</v>
      </c>
      <c r="B843" s="1">
        <v>26</v>
      </c>
      <c r="C843" s="1">
        <v>26</v>
      </c>
      <c r="F843" s="5"/>
    </row>
    <row r="844" spans="1:6" x14ac:dyDescent="0.2">
      <c r="A844" s="1" t="s">
        <v>991</v>
      </c>
      <c r="B844" s="1">
        <v>33</v>
      </c>
      <c r="C844" s="1">
        <v>26</v>
      </c>
      <c r="F844" s="5"/>
    </row>
    <row r="845" spans="1:6" x14ac:dyDescent="0.2">
      <c r="A845" s="1" t="s">
        <v>1639</v>
      </c>
      <c r="B845" s="1">
        <v>26</v>
      </c>
      <c r="C845" s="1">
        <v>26</v>
      </c>
      <c r="F845" s="5"/>
    </row>
    <row r="846" spans="1:6" x14ac:dyDescent="0.2">
      <c r="A846" s="1" t="s">
        <v>1640</v>
      </c>
      <c r="B846" s="1">
        <v>130</v>
      </c>
      <c r="C846" s="1">
        <v>26</v>
      </c>
      <c r="F846" s="5"/>
    </row>
    <row r="847" spans="1:6" x14ac:dyDescent="0.2">
      <c r="A847" s="1" t="s">
        <v>1641</v>
      </c>
      <c r="B847" s="1">
        <v>26</v>
      </c>
      <c r="C847" s="1">
        <v>26</v>
      </c>
      <c r="F847" s="5"/>
    </row>
    <row r="848" spans="1:6" x14ac:dyDescent="0.2">
      <c r="A848" s="1" t="s">
        <v>1642</v>
      </c>
      <c r="B848" s="1">
        <v>26</v>
      </c>
      <c r="C848" s="1">
        <v>26</v>
      </c>
      <c r="F848" s="5"/>
    </row>
    <row r="849" spans="1:6" x14ac:dyDescent="0.2">
      <c r="A849" s="1" t="s">
        <v>638</v>
      </c>
      <c r="B849" s="1">
        <v>26</v>
      </c>
      <c r="C849" s="1">
        <v>26</v>
      </c>
      <c r="F849" s="5"/>
    </row>
    <row r="850" spans="1:6" x14ac:dyDescent="0.2">
      <c r="A850" s="1" t="s">
        <v>1643</v>
      </c>
      <c r="B850" s="1">
        <v>26</v>
      </c>
      <c r="C850" s="1">
        <v>26</v>
      </c>
      <c r="F850" s="5"/>
    </row>
    <row r="851" spans="1:6" x14ac:dyDescent="0.2">
      <c r="A851" s="1" t="s">
        <v>1644</v>
      </c>
      <c r="B851" s="1">
        <v>26</v>
      </c>
      <c r="C851" s="1">
        <v>26</v>
      </c>
      <c r="F851" s="5"/>
    </row>
    <row r="852" spans="1:6" x14ac:dyDescent="0.2">
      <c r="A852" s="1" t="s">
        <v>740</v>
      </c>
      <c r="B852" s="1">
        <v>35</v>
      </c>
      <c r="C852" s="1">
        <v>26</v>
      </c>
      <c r="F852" s="5"/>
    </row>
    <row r="853" spans="1:6" x14ac:dyDescent="0.2">
      <c r="A853" s="1" t="s">
        <v>1645</v>
      </c>
      <c r="B853" s="1">
        <v>26</v>
      </c>
      <c r="C853" s="1">
        <v>26</v>
      </c>
      <c r="F853" s="5"/>
    </row>
    <row r="854" spans="1:6" x14ac:dyDescent="0.2">
      <c r="A854" s="1" t="s">
        <v>1251</v>
      </c>
      <c r="B854" s="1">
        <v>26</v>
      </c>
      <c r="C854" s="1">
        <v>26</v>
      </c>
      <c r="F854" s="5"/>
    </row>
    <row r="855" spans="1:6" x14ac:dyDescent="0.2">
      <c r="A855" s="1" t="s">
        <v>1646</v>
      </c>
      <c r="B855" s="1">
        <v>26</v>
      </c>
      <c r="C855" s="1">
        <v>26</v>
      </c>
      <c r="F855" s="5"/>
    </row>
    <row r="856" spans="1:6" x14ac:dyDescent="0.2">
      <c r="A856" s="1" t="s">
        <v>1647</v>
      </c>
      <c r="B856" s="1">
        <v>44</v>
      </c>
      <c r="C856" s="1">
        <v>26</v>
      </c>
      <c r="F856" s="5"/>
    </row>
    <row r="857" spans="1:6" x14ac:dyDescent="0.2">
      <c r="A857" s="1" t="s">
        <v>1648</v>
      </c>
      <c r="B857" s="1">
        <v>26</v>
      </c>
      <c r="C857" s="1">
        <v>26</v>
      </c>
      <c r="F857" s="5"/>
    </row>
    <row r="858" spans="1:6" x14ac:dyDescent="0.2">
      <c r="A858" s="1" t="s">
        <v>709</v>
      </c>
      <c r="B858" s="1">
        <v>26</v>
      </c>
      <c r="C858" s="1">
        <v>26</v>
      </c>
      <c r="F858" s="5"/>
    </row>
    <row r="859" spans="1:6" x14ac:dyDescent="0.2">
      <c r="A859" s="1" t="s">
        <v>743</v>
      </c>
      <c r="B859" s="1">
        <v>26</v>
      </c>
      <c r="C859" s="1">
        <v>26</v>
      </c>
      <c r="F859" s="5"/>
    </row>
    <row r="860" spans="1:6" x14ac:dyDescent="0.2">
      <c r="A860" s="1" t="s">
        <v>1649</v>
      </c>
      <c r="B860" s="1">
        <v>36</v>
      </c>
      <c r="C860" s="1">
        <v>26</v>
      </c>
      <c r="F860" s="5"/>
    </row>
    <row r="861" spans="1:6" x14ac:dyDescent="0.2">
      <c r="A861" s="1" t="s">
        <v>834</v>
      </c>
      <c r="B861" s="1">
        <v>26</v>
      </c>
      <c r="C861" s="1">
        <v>26</v>
      </c>
      <c r="F861" s="5"/>
    </row>
    <row r="862" spans="1:6" x14ac:dyDescent="0.2">
      <c r="A862" s="1" t="s">
        <v>1650</v>
      </c>
      <c r="B862" s="1">
        <v>26</v>
      </c>
      <c r="C862" s="1">
        <v>26</v>
      </c>
      <c r="F862" s="5"/>
    </row>
    <row r="863" spans="1:6" x14ac:dyDescent="0.2">
      <c r="A863" s="1" t="s">
        <v>1651</v>
      </c>
      <c r="B863" s="1">
        <v>61</v>
      </c>
      <c r="C863" s="1">
        <v>26</v>
      </c>
      <c r="F863" s="5"/>
    </row>
    <row r="864" spans="1:6" x14ac:dyDescent="0.2">
      <c r="A864" s="1" t="s">
        <v>1652</v>
      </c>
      <c r="B864" s="1">
        <v>27</v>
      </c>
      <c r="C864" s="1">
        <v>26</v>
      </c>
      <c r="F864" s="5"/>
    </row>
    <row r="865" spans="1:6" x14ac:dyDescent="0.2">
      <c r="A865" s="1" t="s">
        <v>1653</v>
      </c>
      <c r="B865" s="1">
        <v>26</v>
      </c>
      <c r="C865" s="1">
        <v>26</v>
      </c>
      <c r="F865" s="5"/>
    </row>
    <row r="866" spans="1:6" x14ac:dyDescent="0.2">
      <c r="A866" s="1" t="s">
        <v>387</v>
      </c>
      <c r="B866" s="1">
        <v>35</v>
      </c>
      <c r="C866" s="1">
        <v>26</v>
      </c>
      <c r="F866" s="5"/>
    </row>
    <row r="867" spans="1:6" x14ac:dyDescent="0.2">
      <c r="A867" s="1" t="s">
        <v>1654</v>
      </c>
      <c r="B867" s="1">
        <v>26</v>
      </c>
      <c r="C867" s="1">
        <v>26</v>
      </c>
      <c r="F867" s="5"/>
    </row>
    <row r="868" spans="1:6" x14ac:dyDescent="0.2">
      <c r="A868" s="1" t="s">
        <v>1655</v>
      </c>
      <c r="B868" s="1">
        <v>26</v>
      </c>
      <c r="C868" s="1">
        <v>26</v>
      </c>
      <c r="F868" s="5"/>
    </row>
    <row r="869" spans="1:6" x14ac:dyDescent="0.2">
      <c r="A869" s="1" t="s">
        <v>1656</v>
      </c>
      <c r="B869" s="1">
        <v>26</v>
      </c>
      <c r="C869" s="1">
        <v>26</v>
      </c>
      <c r="F869" s="5"/>
    </row>
    <row r="870" spans="1:6" x14ac:dyDescent="0.2">
      <c r="A870" s="1" t="s">
        <v>932</v>
      </c>
      <c r="B870" s="1">
        <v>28</v>
      </c>
      <c r="C870" s="1">
        <v>26</v>
      </c>
      <c r="F870" s="5"/>
    </row>
    <row r="871" spans="1:6" x14ac:dyDescent="0.2">
      <c r="A871" s="1" t="s">
        <v>1129</v>
      </c>
      <c r="B871" s="1">
        <v>26</v>
      </c>
      <c r="C871" s="1">
        <v>26</v>
      </c>
      <c r="F871" s="5"/>
    </row>
    <row r="872" spans="1:6" x14ac:dyDescent="0.2">
      <c r="A872" s="1" t="s">
        <v>440</v>
      </c>
      <c r="B872" s="1">
        <v>27</v>
      </c>
      <c r="C872" s="1">
        <v>26</v>
      </c>
      <c r="F872" s="5"/>
    </row>
    <row r="873" spans="1:6" x14ac:dyDescent="0.2">
      <c r="A873" s="1" t="s">
        <v>1657</v>
      </c>
      <c r="B873" s="1">
        <v>27</v>
      </c>
      <c r="C873" s="1">
        <v>26</v>
      </c>
      <c r="F873" s="5"/>
    </row>
    <row r="874" spans="1:6" x14ac:dyDescent="0.2">
      <c r="A874" s="1" t="s">
        <v>1658</v>
      </c>
      <c r="B874" s="1">
        <v>26</v>
      </c>
      <c r="C874" s="1">
        <v>26</v>
      </c>
      <c r="F874" s="5"/>
    </row>
    <row r="875" spans="1:6" x14ac:dyDescent="0.2">
      <c r="A875" s="1" t="s">
        <v>1659</v>
      </c>
      <c r="B875" s="1">
        <v>26</v>
      </c>
      <c r="C875" s="1">
        <v>26</v>
      </c>
      <c r="F875" s="5"/>
    </row>
    <row r="876" spans="1:6" x14ac:dyDescent="0.2">
      <c r="A876" s="1" t="s">
        <v>1660</v>
      </c>
      <c r="B876" s="1">
        <v>26</v>
      </c>
      <c r="C876" s="1">
        <v>26</v>
      </c>
      <c r="F876" s="5"/>
    </row>
    <row r="877" spans="1:6" x14ac:dyDescent="0.2">
      <c r="A877" s="1" t="s">
        <v>1118</v>
      </c>
      <c r="B877" s="1">
        <v>28</v>
      </c>
      <c r="C877" s="1">
        <v>26</v>
      </c>
      <c r="F877" s="5"/>
    </row>
    <row r="878" spans="1:6" x14ac:dyDescent="0.2">
      <c r="A878" s="1" t="s">
        <v>1286</v>
      </c>
      <c r="B878" s="1">
        <v>26</v>
      </c>
      <c r="C878" s="1">
        <v>26</v>
      </c>
      <c r="F878" s="5"/>
    </row>
    <row r="879" spans="1:6" x14ac:dyDescent="0.2">
      <c r="A879" s="1" t="s">
        <v>599</v>
      </c>
      <c r="B879" s="1">
        <v>45</v>
      </c>
      <c r="C879" s="1">
        <v>26</v>
      </c>
      <c r="F879" s="5"/>
    </row>
    <row r="880" spans="1:6" x14ac:dyDescent="0.2">
      <c r="A880" s="1" t="s">
        <v>1661</v>
      </c>
      <c r="B880" s="1">
        <v>26</v>
      </c>
      <c r="C880" s="1">
        <v>26</v>
      </c>
      <c r="F880" s="5"/>
    </row>
    <row r="881" spans="1:6" x14ac:dyDescent="0.2">
      <c r="A881" s="1" t="s">
        <v>1662</v>
      </c>
      <c r="B881" s="1">
        <v>26</v>
      </c>
      <c r="C881" s="1">
        <v>26</v>
      </c>
      <c r="F881" s="5"/>
    </row>
    <row r="882" spans="1:6" x14ac:dyDescent="0.2">
      <c r="A882" s="1" t="s">
        <v>1663</v>
      </c>
      <c r="B882" s="1">
        <v>26</v>
      </c>
      <c r="C882" s="1">
        <v>26</v>
      </c>
      <c r="F882" s="5"/>
    </row>
    <row r="883" spans="1:6" x14ac:dyDescent="0.2">
      <c r="A883" s="1" t="s">
        <v>1664</v>
      </c>
      <c r="B883" s="1">
        <v>27</v>
      </c>
      <c r="C883" s="1">
        <v>26</v>
      </c>
      <c r="F883" s="5"/>
    </row>
    <row r="884" spans="1:6" x14ac:dyDescent="0.2">
      <c r="A884" s="1" t="s">
        <v>1665</v>
      </c>
      <c r="B884" s="1">
        <v>26</v>
      </c>
      <c r="C884" s="1">
        <v>26</v>
      </c>
      <c r="F884" s="5"/>
    </row>
    <row r="885" spans="1:6" x14ac:dyDescent="0.2">
      <c r="A885" s="1" t="s">
        <v>749</v>
      </c>
      <c r="B885" s="1">
        <v>27</v>
      </c>
      <c r="C885" s="1">
        <v>26</v>
      </c>
      <c r="F885" s="5"/>
    </row>
    <row r="886" spans="1:6" x14ac:dyDescent="0.2">
      <c r="A886" s="1" t="s">
        <v>999</v>
      </c>
      <c r="B886" s="1">
        <v>48</v>
      </c>
      <c r="C886" s="1">
        <v>26</v>
      </c>
      <c r="F886" s="5"/>
    </row>
    <row r="887" spans="1:6" x14ac:dyDescent="0.2">
      <c r="A887" s="1" t="s">
        <v>1666</v>
      </c>
      <c r="B887" s="1">
        <v>27</v>
      </c>
      <c r="C887" s="1">
        <v>26</v>
      </c>
      <c r="F887" s="5"/>
    </row>
    <row r="888" spans="1:6" x14ac:dyDescent="0.2">
      <c r="A888" s="1" t="s">
        <v>1667</v>
      </c>
      <c r="B888" s="1">
        <v>29</v>
      </c>
      <c r="C888" s="1">
        <v>26</v>
      </c>
      <c r="F888" s="5"/>
    </row>
    <row r="889" spans="1:6" x14ac:dyDescent="0.2">
      <c r="A889" s="1" t="s">
        <v>1668</v>
      </c>
      <c r="B889" s="1">
        <v>25</v>
      </c>
      <c r="C889" s="1">
        <v>25</v>
      </c>
      <c r="F889" s="5"/>
    </row>
    <row r="890" spans="1:6" x14ac:dyDescent="0.2">
      <c r="A890" s="1" t="s">
        <v>1669</v>
      </c>
      <c r="B890" s="1">
        <v>25</v>
      </c>
      <c r="C890" s="1">
        <v>25</v>
      </c>
      <c r="F890" s="5"/>
    </row>
    <row r="891" spans="1:6" x14ac:dyDescent="0.2">
      <c r="A891" s="1" t="s">
        <v>1670</v>
      </c>
      <c r="B891" s="1">
        <v>26</v>
      </c>
      <c r="C891" s="1">
        <v>25</v>
      </c>
      <c r="F891" s="5"/>
    </row>
    <row r="892" spans="1:6" x14ac:dyDescent="0.2">
      <c r="A892" s="1" t="s">
        <v>1671</v>
      </c>
      <c r="B892" s="1">
        <v>25</v>
      </c>
      <c r="C892" s="1">
        <v>25</v>
      </c>
      <c r="F892" s="5"/>
    </row>
    <row r="893" spans="1:6" x14ac:dyDescent="0.2">
      <c r="A893" s="1" t="s">
        <v>1672</v>
      </c>
      <c r="B893" s="1">
        <v>25</v>
      </c>
      <c r="C893" s="1">
        <v>25</v>
      </c>
      <c r="F893" s="5"/>
    </row>
    <row r="894" spans="1:6" x14ac:dyDescent="0.2">
      <c r="A894" s="1" t="s">
        <v>1673</v>
      </c>
      <c r="B894" s="1">
        <v>26</v>
      </c>
      <c r="C894" s="1">
        <v>25</v>
      </c>
      <c r="F894" s="5"/>
    </row>
    <row r="895" spans="1:6" x14ac:dyDescent="0.2">
      <c r="A895" s="1" t="s">
        <v>1674</v>
      </c>
      <c r="B895" s="1">
        <v>25</v>
      </c>
      <c r="C895" s="1">
        <v>25</v>
      </c>
      <c r="F895" s="5"/>
    </row>
    <row r="896" spans="1:6" x14ac:dyDescent="0.2">
      <c r="A896" s="1" t="s">
        <v>388</v>
      </c>
      <c r="B896" s="1">
        <v>27</v>
      </c>
      <c r="C896" s="1">
        <v>25</v>
      </c>
      <c r="F896" s="5"/>
    </row>
    <row r="897" spans="1:6" x14ac:dyDescent="0.2">
      <c r="A897" s="1" t="s">
        <v>1675</v>
      </c>
      <c r="B897" s="1">
        <v>32</v>
      </c>
      <c r="C897" s="1">
        <v>25</v>
      </c>
      <c r="F897" s="5"/>
    </row>
    <row r="898" spans="1:6" x14ac:dyDescent="0.2">
      <c r="A898" s="1" t="s">
        <v>762</v>
      </c>
      <c r="B898" s="1">
        <v>26</v>
      </c>
      <c r="C898" s="1">
        <v>25</v>
      </c>
      <c r="F898" s="5"/>
    </row>
    <row r="899" spans="1:6" x14ac:dyDescent="0.2">
      <c r="A899" s="1" t="s">
        <v>1676</v>
      </c>
      <c r="B899" s="1">
        <v>25</v>
      </c>
      <c r="C899" s="1">
        <v>25</v>
      </c>
      <c r="F899" s="5"/>
    </row>
    <row r="900" spans="1:6" x14ac:dyDescent="0.2">
      <c r="A900" s="1" t="s">
        <v>665</v>
      </c>
      <c r="B900" s="1">
        <v>30</v>
      </c>
      <c r="C900" s="1">
        <v>25</v>
      </c>
      <c r="F900" s="5"/>
    </row>
    <row r="901" spans="1:6" x14ac:dyDescent="0.2">
      <c r="A901" s="1" t="s">
        <v>796</v>
      </c>
      <c r="B901" s="1">
        <v>33</v>
      </c>
      <c r="C901" s="1">
        <v>25</v>
      </c>
      <c r="F901" s="5"/>
    </row>
    <row r="902" spans="1:6" x14ac:dyDescent="0.2">
      <c r="A902" s="1" t="s">
        <v>1677</v>
      </c>
      <c r="B902" s="1">
        <v>25</v>
      </c>
      <c r="C902" s="1">
        <v>25</v>
      </c>
      <c r="F902" s="5"/>
    </row>
    <row r="903" spans="1:6" x14ac:dyDescent="0.2">
      <c r="A903" s="1" t="s">
        <v>1678</v>
      </c>
      <c r="B903" s="1">
        <v>34</v>
      </c>
      <c r="C903" s="1">
        <v>25</v>
      </c>
      <c r="F903" s="5"/>
    </row>
    <row r="904" spans="1:6" x14ac:dyDescent="0.2">
      <c r="A904" s="1" t="s">
        <v>1679</v>
      </c>
      <c r="B904" s="1">
        <v>27</v>
      </c>
      <c r="C904" s="1">
        <v>25</v>
      </c>
      <c r="F904" s="5"/>
    </row>
    <row r="905" spans="1:6" x14ac:dyDescent="0.2">
      <c r="A905" s="1" t="s">
        <v>292</v>
      </c>
      <c r="B905" s="1">
        <v>48</v>
      </c>
      <c r="C905" s="1">
        <v>25</v>
      </c>
      <c r="F905" s="5"/>
    </row>
    <row r="906" spans="1:6" x14ac:dyDescent="0.2">
      <c r="A906" s="1" t="s">
        <v>1680</v>
      </c>
      <c r="B906" s="1">
        <v>28</v>
      </c>
      <c r="C906" s="1">
        <v>25</v>
      </c>
      <c r="F906" s="5"/>
    </row>
    <row r="907" spans="1:6" x14ac:dyDescent="0.2">
      <c r="A907" s="1" t="s">
        <v>1252</v>
      </c>
      <c r="B907" s="1">
        <v>25</v>
      </c>
      <c r="C907" s="1">
        <v>25</v>
      </c>
      <c r="F907" s="5"/>
    </row>
    <row r="908" spans="1:6" x14ac:dyDescent="0.2">
      <c r="A908" s="1" t="s">
        <v>1681</v>
      </c>
      <c r="B908" s="1">
        <v>25</v>
      </c>
      <c r="C908" s="1">
        <v>25</v>
      </c>
      <c r="F908" s="5"/>
    </row>
    <row r="909" spans="1:6" x14ac:dyDescent="0.2">
      <c r="A909" s="1" t="s">
        <v>1311</v>
      </c>
      <c r="B909" s="1">
        <v>28</v>
      </c>
      <c r="C909" s="1">
        <v>25</v>
      </c>
      <c r="F909" s="5"/>
    </row>
    <row r="910" spans="1:6" x14ac:dyDescent="0.2">
      <c r="A910" s="1" t="s">
        <v>550</v>
      </c>
      <c r="B910" s="1">
        <v>26</v>
      </c>
      <c r="C910" s="1">
        <v>25</v>
      </c>
      <c r="F910" s="5"/>
    </row>
    <row r="911" spans="1:6" x14ac:dyDescent="0.2">
      <c r="A911" s="1" t="s">
        <v>496</v>
      </c>
      <c r="B911" s="1">
        <v>26</v>
      </c>
      <c r="C911" s="1">
        <v>25</v>
      </c>
      <c r="F911" s="5"/>
    </row>
    <row r="912" spans="1:6" x14ac:dyDescent="0.2">
      <c r="A912" s="1" t="s">
        <v>1682</v>
      </c>
      <c r="B912" s="1">
        <v>25</v>
      </c>
      <c r="C912" s="1">
        <v>25</v>
      </c>
      <c r="F912" s="5"/>
    </row>
    <row r="913" spans="1:6" x14ac:dyDescent="0.2">
      <c r="A913" s="1" t="s">
        <v>1683</v>
      </c>
      <c r="B913" s="1">
        <v>26</v>
      </c>
      <c r="C913" s="1">
        <v>25</v>
      </c>
      <c r="F913" s="5"/>
    </row>
    <row r="914" spans="1:6" x14ac:dyDescent="0.2">
      <c r="A914" s="1" t="s">
        <v>1684</v>
      </c>
      <c r="B914" s="1">
        <v>25</v>
      </c>
      <c r="C914" s="1">
        <v>25</v>
      </c>
      <c r="F914" s="5"/>
    </row>
    <row r="915" spans="1:6" x14ac:dyDescent="0.2">
      <c r="A915" s="1" t="s">
        <v>1033</v>
      </c>
      <c r="B915" s="1">
        <v>105</v>
      </c>
      <c r="C915" s="1">
        <v>25</v>
      </c>
      <c r="F915" s="5"/>
    </row>
    <row r="916" spans="1:6" x14ac:dyDescent="0.2">
      <c r="A916" s="1" t="s">
        <v>1685</v>
      </c>
      <c r="B916" s="1">
        <v>25</v>
      </c>
      <c r="C916" s="1">
        <v>25</v>
      </c>
      <c r="F916" s="5"/>
    </row>
    <row r="917" spans="1:6" x14ac:dyDescent="0.2">
      <c r="A917" s="1" t="s">
        <v>1686</v>
      </c>
      <c r="B917" s="1">
        <v>27</v>
      </c>
      <c r="C917" s="1">
        <v>25</v>
      </c>
      <c r="F917" s="5"/>
    </row>
    <row r="918" spans="1:6" x14ac:dyDescent="0.2">
      <c r="A918" s="1" t="s">
        <v>1687</v>
      </c>
      <c r="B918" s="1">
        <v>25</v>
      </c>
      <c r="C918" s="1">
        <v>25</v>
      </c>
      <c r="F918" s="5"/>
    </row>
    <row r="919" spans="1:6" x14ac:dyDescent="0.2">
      <c r="A919" s="1" t="s">
        <v>1688</v>
      </c>
      <c r="B919" s="1">
        <v>25</v>
      </c>
      <c r="C919" s="1">
        <v>25</v>
      </c>
      <c r="F919" s="5"/>
    </row>
    <row r="920" spans="1:6" x14ac:dyDescent="0.2">
      <c r="A920" s="1" t="s">
        <v>811</v>
      </c>
      <c r="B920" s="1">
        <v>27</v>
      </c>
      <c r="C920" s="1">
        <v>25</v>
      </c>
      <c r="F920" s="5"/>
    </row>
    <row r="921" spans="1:6" x14ac:dyDescent="0.2">
      <c r="A921" s="1" t="s">
        <v>1689</v>
      </c>
      <c r="B921" s="1">
        <v>25</v>
      </c>
      <c r="C921" s="1">
        <v>25</v>
      </c>
      <c r="F921" s="5"/>
    </row>
    <row r="922" spans="1:6" x14ac:dyDescent="0.2">
      <c r="A922" s="1" t="s">
        <v>1690</v>
      </c>
      <c r="B922" s="1">
        <v>49</v>
      </c>
      <c r="C922" s="1">
        <v>25</v>
      </c>
      <c r="F922" s="5"/>
    </row>
    <row r="923" spans="1:6" x14ac:dyDescent="0.2">
      <c r="A923" s="1" t="s">
        <v>1691</v>
      </c>
      <c r="B923" s="1">
        <v>25</v>
      </c>
      <c r="C923" s="1">
        <v>25</v>
      </c>
      <c r="F923" s="5"/>
    </row>
    <row r="924" spans="1:6" x14ac:dyDescent="0.2">
      <c r="A924" s="1" t="s">
        <v>1692</v>
      </c>
      <c r="B924" s="1">
        <v>37</v>
      </c>
      <c r="C924" s="1">
        <v>25</v>
      </c>
      <c r="F924" s="5"/>
    </row>
    <row r="925" spans="1:6" x14ac:dyDescent="0.2">
      <c r="A925" s="1" t="s">
        <v>701</v>
      </c>
      <c r="B925" s="1">
        <v>28</v>
      </c>
      <c r="C925" s="1">
        <v>25</v>
      </c>
      <c r="F925" s="5"/>
    </row>
    <row r="926" spans="1:6" x14ac:dyDescent="0.2">
      <c r="A926" s="1" t="s">
        <v>639</v>
      </c>
      <c r="B926" s="1">
        <v>29</v>
      </c>
      <c r="C926" s="1">
        <v>25</v>
      </c>
      <c r="F926" s="5"/>
    </row>
    <row r="927" spans="1:6" x14ac:dyDescent="0.2">
      <c r="A927" s="1" t="s">
        <v>1693</v>
      </c>
      <c r="B927" s="1">
        <v>26</v>
      </c>
      <c r="C927" s="1">
        <v>25</v>
      </c>
      <c r="F927" s="5"/>
    </row>
    <row r="928" spans="1:6" x14ac:dyDescent="0.2">
      <c r="A928" s="1" t="s">
        <v>1694</v>
      </c>
      <c r="B928" s="1">
        <v>27</v>
      </c>
      <c r="C928" s="1">
        <v>25</v>
      </c>
      <c r="F928" s="5"/>
    </row>
    <row r="929" spans="1:6" x14ac:dyDescent="0.2">
      <c r="A929" s="1" t="s">
        <v>773</v>
      </c>
      <c r="B929" s="1">
        <v>26</v>
      </c>
      <c r="C929" s="1">
        <v>25</v>
      </c>
      <c r="F929" s="5"/>
    </row>
    <row r="930" spans="1:6" x14ac:dyDescent="0.2">
      <c r="A930" s="1" t="s">
        <v>1695</v>
      </c>
      <c r="B930" s="1">
        <v>25</v>
      </c>
      <c r="C930" s="1">
        <v>25</v>
      </c>
      <c r="F930" s="5"/>
    </row>
    <row r="931" spans="1:6" x14ac:dyDescent="0.2">
      <c r="A931" s="1" t="s">
        <v>1696</v>
      </c>
      <c r="B931" s="1">
        <v>40</v>
      </c>
      <c r="C931" s="1">
        <v>24</v>
      </c>
      <c r="F931" s="5"/>
    </row>
    <row r="932" spans="1:6" x14ac:dyDescent="0.2">
      <c r="A932" s="1" t="s">
        <v>736</v>
      </c>
      <c r="B932" s="1">
        <v>74</v>
      </c>
      <c r="C932" s="1">
        <v>24</v>
      </c>
      <c r="F932" s="5"/>
    </row>
    <row r="933" spans="1:6" x14ac:dyDescent="0.2">
      <c r="A933" s="1" t="s">
        <v>798</v>
      </c>
      <c r="B933" s="1">
        <v>27</v>
      </c>
      <c r="C933" s="1">
        <v>24</v>
      </c>
      <c r="F933" s="5"/>
    </row>
    <row r="934" spans="1:6" x14ac:dyDescent="0.2">
      <c r="A934" s="1" t="s">
        <v>1178</v>
      </c>
      <c r="B934" s="1">
        <v>31</v>
      </c>
      <c r="C934" s="1">
        <v>24</v>
      </c>
      <c r="F934" s="5"/>
    </row>
    <row r="935" spans="1:6" x14ac:dyDescent="0.2">
      <c r="A935" s="1" t="s">
        <v>1697</v>
      </c>
      <c r="B935" s="1">
        <v>24</v>
      </c>
      <c r="C935" s="1">
        <v>24</v>
      </c>
      <c r="F935" s="5"/>
    </row>
    <row r="936" spans="1:6" x14ac:dyDescent="0.2">
      <c r="A936" s="1" t="s">
        <v>1698</v>
      </c>
      <c r="B936" s="1">
        <v>24</v>
      </c>
      <c r="C936" s="1">
        <v>24</v>
      </c>
      <c r="F936" s="5"/>
    </row>
    <row r="937" spans="1:6" x14ac:dyDescent="0.2">
      <c r="A937" s="18" t="s">
        <v>946</v>
      </c>
      <c r="B937" s="1">
        <v>24</v>
      </c>
      <c r="C937" s="1">
        <v>24</v>
      </c>
      <c r="F937" s="5"/>
    </row>
    <row r="938" spans="1:6" x14ac:dyDescent="0.2">
      <c r="A938" s="1" t="s">
        <v>632</v>
      </c>
      <c r="B938" s="1">
        <v>74</v>
      </c>
      <c r="C938" s="1">
        <v>24</v>
      </c>
      <c r="F938" s="5"/>
    </row>
    <row r="939" spans="1:6" x14ac:dyDescent="0.2">
      <c r="A939" s="1" t="s">
        <v>1699</v>
      </c>
      <c r="B939" s="1">
        <v>24</v>
      </c>
      <c r="C939" s="1">
        <v>24</v>
      </c>
      <c r="F939" s="5"/>
    </row>
    <row r="940" spans="1:6" x14ac:dyDescent="0.2">
      <c r="A940" s="1" t="s">
        <v>1179</v>
      </c>
      <c r="B940" s="1">
        <v>26</v>
      </c>
      <c r="C940" s="1">
        <v>24</v>
      </c>
      <c r="F940" s="5"/>
    </row>
    <row r="941" spans="1:6" x14ac:dyDescent="0.2">
      <c r="A941" s="1" t="s">
        <v>1700</v>
      </c>
      <c r="B941" s="1">
        <v>28</v>
      </c>
      <c r="C941" s="1">
        <v>24</v>
      </c>
      <c r="F941" s="5"/>
    </row>
    <row r="942" spans="1:6" x14ac:dyDescent="0.2">
      <c r="A942" s="1" t="s">
        <v>837</v>
      </c>
      <c r="B942" s="1">
        <v>71</v>
      </c>
      <c r="C942" s="1">
        <v>24</v>
      </c>
      <c r="F942" s="5"/>
    </row>
    <row r="943" spans="1:6" x14ac:dyDescent="0.2">
      <c r="A943" s="1" t="s">
        <v>784</v>
      </c>
      <c r="B943" s="1">
        <v>24</v>
      </c>
      <c r="C943" s="1">
        <v>24</v>
      </c>
      <c r="F943" s="5"/>
    </row>
    <row r="944" spans="1:6" x14ac:dyDescent="0.2">
      <c r="A944" s="1" t="s">
        <v>1701</v>
      </c>
      <c r="B944" s="1">
        <v>24</v>
      </c>
      <c r="C944" s="1">
        <v>24</v>
      </c>
      <c r="F944" s="5"/>
    </row>
    <row r="945" spans="1:6" x14ac:dyDescent="0.2">
      <c r="A945" s="1" t="s">
        <v>1702</v>
      </c>
      <c r="B945" s="1">
        <v>24</v>
      </c>
      <c r="C945" s="1">
        <v>24</v>
      </c>
      <c r="F945" s="5"/>
    </row>
    <row r="946" spans="1:6" x14ac:dyDescent="0.2">
      <c r="A946" s="1" t="s">
        <v>1703</v>
      </c>
      <c r="B946" s="1">
        <v>26</v>
      </c>
      <c r="C946" s="1">
        <v>24</v>
      </c>
      <c r="F946" s="5"/>
    </row>
    <row r="947" spans="1:6" x14ac:dyDescent="0.2">
      <c r="A947" s="1" t="s">
        <v>1704</v>
      </c>
      <c r="B947" s="1">
        <v>36</v>
      </c>
      <c r="C947" s="1">
        <v>24</v>
      </c>
      <c r="F947" s="5"/>
    </row>
    <row r="948" spans="1:6" x14ac:dyDescent="0.2">
      <c r="A948" s="1" t="s">
        <v>1705</v>
      </c>
      <c r="B948" s="1">
        <v>24</v>
      </c>
      <c r="C948" s="1">
        <v>24</v>
      </c>
      <c r="F948" s="5"/>
    </row>
    <row r="949" spans="1:6" x14ac:dyDescent="0.2">
      <c r="A949" s="1" t="s">
        <v>1706</v>
      </c>
      <c r="B949" s="1">
        <v>24</v>
      </c>
      <c r="C949" s="1">
        <v>24</v>
      </c>
      <c r="F949" s="5"/>
    </row>
    <row r="950" spans="1:6" x14ac:dyDescent="0.2">
      <c r="A950" s="1" t="s">
        <v>1707</v>
      </c>
      <c r="B950" s="1">
        <v>24</v>
      </c>
      <c r="C950" s="1">
        <v>24</v>
      </c>
      <c r="F950" s="5"/>
    </row>
    <row r="951" spans="1:6" x14ac:dyDescent="0.2">
      <c r="A951" s="1" t="s">
        <v>1708</v>
      </c>
      <c r="B951" s="1">
        <v>63</v>
      </c>
      <c r="C951" s="1">
        <v>24</v>
      </c>
      <c r="F951" s="5"/>
    </row>
    <row r="952" spans="1:6" x14ac:dyDescent="0.2">
      <c r="A952" s="1" t="s">
        <v>1709</v>
      </c>
      <c r="B952" s="1">
        <v>24</v>
      </c>
      <c r="C952" s="1">
        <v>24</v>
      </c>
      <c r="F952" s="5"/>
    </row>
    <row r="953" spans="1:6" x14ac:dyDescent="0.2">
      <c r="A953" s="1" t="s">
        <v>1710</v>
      </c>
      <c r="B953" s="1">
        <v>26</v>
      </c>
      <c r="C953" s="1">
        <v>24</v>
      </c>
      <c r="F953" s="5"/>
    </row>
    <row r="954" spans="1:6" x14ac:dyDescent="0.2">
      <c r="A954" s="1" t="s">
        <v>707</v>
      </c>
      <c r="B954" s="1">
        <v>27</v>
      </c>
      <c r="C954" s="1">
        <v>24</v>
      </c>
      <c r="F954" s="5"/>
    </row>
    <row r="955" spans="1:6" x14ac:dyDescent="0.2">
      <c r="A955" s="1" t="s">
        <v>1711</v>
      </c>
      <c r="B955" s="1">
        <v>24</v>
      </c>
      <c r="C955" s="1">
        <v>24</v>
      </c>
      <c r="F955" s="5"/>
    </row>
    <row r="956" spans="1:6" x14ac:dyDescent="0.2">
      <c r="A956" s="1" t="s">
        <v>1712</v>
      </c>
      <c r="B956" s="1">
        <v>24</v>
      </c>
      <c r="C956" s="1">
        <v>24</v>
      </c>
      <c r="F956" s="5"/>
    </row>
    <row r="957" spans="1:6" x14ac:dyDescent="0.2">
      <c r="A957" s="1" t="s">
        <v>1713</v>
      </c>
      <c r="B957" s="1">
        <v>39</v>
      </c>
      <c r="C957" s="1">
        <v>24</v>
      </c>
      <c r="F957" s="5"/>
    </row>
    <row r="958" spans="1:6" x14ac:dyDescent="0.2">
      <c r="A958" s="1" t="s">
        <v>1714</v>
      </c>
      <c r="B958" s="1">
        <v>24</v>
      </c>
      <c r="C958" s="1">
        <v>24</v>
      </c>
      <c r="F958" s="5"/>
    </row>
    <row r="959" spans="1:6" x14ac:dyDescent="0.2">
      <c r="A959" s="1" t="s">
        <v>1715</v>
      </c>
      <c r="B959" s="1">
        <v>151</v>
      </c>
      <c r="C959" s="1">
        <v>24</v>
      </c>
      <c r="F959" s="5"/>
    </row>
    <row r="960" spans="1:6" x14ac:dyDescent="0.2">
      <c r="A960" s="1" t="s">
        <v>240</v>
      </c>
      <c r="B960" s="1">
        <v>65</v>
      </c>
      <c r="C960" s="1">
        <v>24</v>
      </c>
      <c r="F960" s="5"/>
    </row>
    <row r="961" spans="1:6" x14ac:dyDescent="0.2">
      <c r="A961" s="1" t="s">
        <v>925</v>
      </c>
      <c r="B961" s="1">
        <v>65</v>
      </c>
      <c r="C961" s="1">
        <v>24</v>
      </c>
      <c r="F961" s="5"/>
    </row>
    <row r="962" spans="1:6" x14ac:dyDescent="0.2">
      <c r="A962" s="1" t="s">
        <v>1716</v>
      </c>
      <c r="B962" s="1">
        <v>28</v>
      </c>
      <c r="C962" s="1">
        <v>24</v>
      </c>
      <c r="F962" s="5"/>
    </row>
    <row r="963" spans="1:6" x14ac:dyDescent="0.2">
      <c r="A963" s="1" t="s">
        <v>562</v>
      </c>
      <c r="B963" s="1">
        <v>25</v>
      </c>
      <c r="C963" s="1">
        <v>24</v>
      </c>
      <c r="F963" s="5"/>
    </row>
    <row r="964" spans="1:6" x14ac:dyDescent="0.2">
      <c r="A964" s="1" t="s">
        <v>1717</v>
      </c>
      <c r="B964" s="1">
        <v>32</v>
      </c>
      <c r="C964" s="1">
        <v>24</v>
      </c>
      <c r="F964" s="5"/>
    </row>
    <row r="965" spans="1:6" x14ac:dyDescent="0.2">
      <c r="A965" s="1" t="s">
        <v>558</v>
      </c>
      <c r="B965" s="1">
        <v>57</v>
      </c>
      <c r="C965" s="1">
        <v>24</v>
      </c>
      <c r="F965" s="5"/>
    </row>
    <row r="966" spans="1:6" x14ac:dyDescent="0.2">
      <c r="A966" s="1" t="s">
        <v>1718</v>
      </c>
      <c r="B966" s="1">
        <v>24</v>
      </c>
      <c r="C966" s="1">
        <v>24</v>
      </c>
      <c r="F966" s="5"/>
    </row>
    <row r="967" spans="1:6" x14ac:dyDescent="0.2">
      <c r="A967" s="1" t="s">
        <v>452</v>
      </c>
      <c r="B967" s="1">
        <v>86</v>
      </c>
      <c r="C967" s="1">
        <v>24</v>
      </c>
      <c r="F967" s="5"/>
    </row>
    <row r="968" spans="1:6" x14ac:dyDescent="0.2">
      <c r="A968" s="1" t="s">
        <v>1719</v>
      </c>
      <c r="B968" s="1">
        <v>32</v>
      </c>
      <c r="C968" s="1">
        <v>24</v>
      </c>
      <c r="F968" s="5"/>
    </row>
    <row r="969" spans="1:6" x14ac:dyDescent="0.2">
      <c r="A969" s="1" t="s">
        <v>532</v>
      </c>
      <c r="B969" s="1">
        <v>24</v>
      </c>
      <c r="C969" s="1">
        <v>24</v>
      </c>
      <c r="F969" s="5"/>
    </row>
    <row r="970" spans="1:6" x14ac:dyDescent="0.2">
      <c r="A970" s="1" t="s">
        <v>1720</v>
      </c>
      <c r="B970" s="1">
        <v>27</v>
      </c>
      <c r="C970" s="1">
        <v>24</v>
      </c>
      <c r="F970" s="5"/>
    </row>
    <row r="971" spans="1:6" x14ac:dyDescent="0.2">
      <c r="A971" s="1" t="s">
        <v>777</v>
      </c>
      <c r="B971" s="1">
        <v>24</v>
      </c>
      <c r="C971" s="1">
        <v>24</v>
      </c>
      <c r="F971" s="5"/>
    </row>
    <row r="972" spans="1:6" x14ac:dyDescent="0.2">
      <c r="A972" s="1" t="s">
        <v>993</v>
      </c>
      <c r="B972" s="1">
        <v>29</v>
      </c>
      <c r="C972" s="1">
        <v>24</v>
      </c>
      <c r="F972" s="5"/>
    </row>
    <row r="973" spans="1:6" x14ac:dyDescent="0.2">
      <c r="A973" s="1" t="s">
        <v>251</v>
      </c>
      <c r="B973" s="1">
        <v>67</v>
      </c>
      <c r="C973" s="1">
        <v>24</v>
      </c>
      <c r="F973" s="5"/>
    </row>
    <row r="974" spans="1:6" x14ac:dyDescent="0.2">
      <c r="A974" s="1" t="s">
        <v>1721</v>
      </c>
      <c r="B974" s="1">
        <v>26</v>
      </c>
      <c r="C974" s="1">
        <v>24</v>
      </c>
      <c r="F974" s="5"/>
    </row>
    <row r="975" spans="1:6" x14ac:dyDescent="0.2">
      <c r="A975" s="1" t="s">
        <v>1722</v>
      </c>
      <c r="B975" s="1">
        <v>24</v>
      </c>
      <c r="C975" s="1">
        <v>24</v>
      </c>
      <c r="F975" s="5"/>
    </row>
    <row r="976" spans="1:6" x14ac:dyDescent="0.2">
      <c r="A976" s="1" t="s">
        <v>1723</v>
      </c>
      <c r="B976" s="1">
        <v>24</v>
      </c>
      <c r="C976" s="1">
        <v>24</v>
      </c>
      <c r="F976" s="5"/>
    </row>
    <row r="977" spans="1:6" x14ac:dyDescent="0.2">
      <c r="A977" s="18" t="s">
        <v>1724</v>
      </c>
      <c r="B977" s="1">
        <v>24</v>
      </c>
      <c r="C977" s="1">
        <v>24</v>
      </c>
      <c r="F977" s="5"/>
    </row>
    <row r="978" spans="1:6" x14ac:dyDescent="0.2">
      <c r="A978" s="1" t="s">
        <v>1725</v>
      </c>
      <c r="B978" s="1">
        <v>62</v>
      </c>
      <c r="C978" s="1">
        <v>24</v>
      </c>
      <c r="F978" s="5"/>
    </row>
    <row r="979" spans="1:6" x14ac:dyDescent="0.2">
      <c r="A979" s="1" t="s">
        <v>1726</v>
      </c>
      <c r="B979" s="1">
        <v>24</v>
      </c>
      <c r="C979" s="1">
        <v>24</v>
      </c>
      <c r="F979" s="5"/>
    </row>
    <row r="980" spans="1:6" x14ac:dyDescent="0.2">
      <c r="A980" s="1" t="s">
        <v>832</v>
      </c>
      <c r="B980" s="1">
        <v>24</v>
      </c>
      <c r="C980" s="1">
        <v>24</v>
      </c>
      <c r="F980" s="5"/>
    </row>
    <row r="981" spans="1:6" x14ac:dyDescent="0.2">
      <c r="A981" s="1" t="s">
        <v>1347</v>
      </c>
      <c r="B981" s="1">
        <v>24</v>
      </c>
      <c r="C981" s="1">
        <v>24</v>
      </c>
      <c r="F981" s="5"/>
    </row>
    <row r="982" spans="1:6" x14ac:dyDescent="0.2">
      <c r="A982" s="1" t="s">
        <v>1390</v>
      </c>
      <c r="B982" s="1">
        <v>23</v>
      </c>
      <c r="C982" s="1">
        <v>23</v>
      </c>
      <c r="F982" s="5"/>
    </row>
    <row r="983" spans="1:6" x14ac:dyDescent="0.2">
      <c r="A983" s="1" t="s">
        <v>819</v>
      </c>
      <c r="B983" s="1">
        <v>27</v>
      </c>
      <c r="C983" s="1">
        <v>23</v>
      </c>
      <c r="F983" s="5"/>
    </row>
    <row r="984" spans="1:6" x14ac:dyDescent="0.2">
      <c r="A984" s="1" t="s">
        <v>1727</v>
      </c>
      <c r="B984" s="1">
        <v>25</v>
      </c>
      <c r="C984" s="1">
        <v>23</v>
      </c>
      <c r="F984" s="5"/>
    </row>
    <row r="985" spans="1:6" x14ac:dyDescent="0.2">
      <c r="A985" s="1" t="s">
        <v>1728</v>
      </c>
      <c r="B985" s="1">
        <v>27</v>
      </c>
      <c r="C985" s="1">
        <v>23</v>
      </c>
      <c r="F985" s="5"/>
    </row>
    <row r="986" spans="1:6" x14ac:dyDescent="0.2">
      <c r="A986" s="1" t="s">
        <v>1142</v>
      </c>
      <c r="B986" s="1">
        <v>23</v>
      </c>
      <c r="C986" s="1">
        <v>23</v>
      </c>
      <c r="F986" s="5"/>
    </row>
    <row r="987" spans="1:6" x14ac:dyDescent="0.2">
      <c r="A987" s="1" t="s">
        <v>1729</v>
      </c>
      <c r="B987" s="1">
        <v>23</v>
      </c>
      <c r="C987" s="1">
        <v>23</v>
      </c>
      <c r="F987" s="5"/>
    </row>
    <row r="988" spans="1:6" x14ac:dyDescent="0.2">
      <c r="A988" s="1" t="s">
        <v>1730</v>
      </c>
      <c r="B988" s="1">
        <v>23</v>
      </c>
      <c r="C988" s="1">
        <v>23</v>
      </c>
      <c r="F988" s="5"/>
    </row>
    <row r="989" spans="1:6" x14ac:dyDescent="0.2">
      <c r="A989" s="1" t="s">
        <v>1731</v>
      </c>
      <c r="B989" s="1">
        <v>23</v>
      </c>
      <c r="C989" s="1">
        <v>23</v>
      </c>
      <c r="F989" s="5"/>
    </row>
    <row r="990" spans="1:6" x14ac:dyDescent="0.2">
      <c r="A990" s="1" t="s">
        <v>1732</v>
      </c>
      <c r="B990" s="1">
        <v>92</v>
      </c>
      <c r="C990" s="1">
        <v>23</v>
      </c>
      <c r="F990" s="5"/>
    </row>
    <row r="991" spans="1:6" x14ac:dyDescent="0.2">
      <c r="A991" s="1" t="s">
        <v>233</v>
      </c>
      <c r="B991" s="1">
        <v>24</v>
      </c>
      <c r="C991" s="1">
        <v>23</v>
      </c>
      <c r="F991" s="5"/>
    </row>
    <row r="992" spans="1:6" x14ac:dyDescent="0.2">
      <c r="A992" s="1" t="s">
        <v>1733</v>
      </c>
      <c r="B992" s="1">
        <v>27</v>
      </c>
      <c r="C992" s="1">
        <v>23</v>
      </c>
      <c r="F992" s="5"/>
    </row>
    <row r="993" spans="1:6" x14ac:dyDescent="0.2">
      <c r="A993" s="1" t="s">
        <v>592</v>
      </c>
      <c r="B993" s="1">
        <v>65</v>
      </c>
      <c r="C993" s="1">
        <v>23</v>
      </c>
      <c r="F993" s="5"/>
    </row>
    <row r="994" spans="1:6" x14ac:dyDescent="0.2">
      <c r="A994" s="1" t="s">
        <v>1734</v>
      </c>
      <c r="B994" s="1">
        <v>25</v>
      </c>
      <c r="C994" s="1">
        <v>23</v>
      </c>
      <c r="F994" s="5"/>
    </row>
    <row r="995" spans="1:6" x14ac:dyDescent="0.2">
      <c r="A995" s="1" t="s">
        <v>237</v>
      </c>
      <c r="B995" s="1">
        <v>23</v>
      </c>
      <c r="C995" s="1">
        <v>23</v>
      </c>
      <c r="F995" s="5"/>
    </row>
    <row r="996" spans="1:6" x14ac:dyDescent="0.2">
      <c r="A996" s="1" t="s">
        <v>1735</v>
      </c>
      <c r="B996" s="1">
        <v>23</v>
      </c>
      <c r="C996" s="1">
        <v>23</v>
      </c>
      <c r="F996" s="5"/>
    </row>
    <row r="997" spans="1:6" x14ac:dyDescent="0.2">
      <c r="A997" s="1" t="s">
        <v>1736</v>
      </c>
      <c r="B997" s="1">
        <v>23</v>
      </c>
      <c r="C997" s="1">
        <v>23</v>
      </c>
      <c r="F997" s="5"/>
    </row>
    <row r="998" spans="1:6" x14ac:dyDescent="0.2">
      <c r="A998" s="1" t="s">
        <v>1737</v>
      </c>
      <c r="B998" s="1">
        <v>23</v>
      </c>
      <c r="C998" s="1">
        <v>23</v>
      </c>
      <c r="F998" s="5"/>
    </row>
    <row r="999" spans="1:6" x14ac:dyDescent="0.2">
      <c r="A999" s="1" t="s">
        <v>1132</v>
      </c>
      <c r="B999" s="1">
        <v>27</v>
      </c>
      <c r="C999" s="1">
        <v>23</v>
      </c>
      <c r="F999" s="5"/>
    </row>
    <row r="1000" spans="1:6" x14ac:dyDescent="0.2">
      <c r="A1000" s="1" t="s">
        <v>1738</v>
      </c>
      <c r="B1000" s="1">
        <v>36</v>
      </c>
      <c r="C1000" s="1">
        <v>23</v>
      </c>
      <c r="F1000" s="5"/>
    </row>
    <row r="1001" spans="1:6" x14ac:dyDescent="0.2">
      <c r="A1001" s="1" t="s">
        <v>1739</v>
      </c>
      <c r="B1001" s="1">
        <v>28</v>
      </c>
      <c r="C1001" s="1">
        <v>23</v>
      </c>
      <c r="F1001" s="5"/>
    </row>
  </sheetData>
  <mergeCells count="1">
    <mergeCell ref="H2:J2"/>
  </mergeCells>
  <hyperlinks>
    <hyperlink ref="E39" r:id="rId1"/>
    <hyperlink ref="A114" r:id="rId2"/>
    <hyperlink ref="A135" r:id="rId3"/>
    <hyperlink ref="A356" r:id="rId4"/>
    <hyperlink ref="A428" r:id="rId5"/>
    <hyperlink ref="A521" r:id="rId6"/>
    <hyperlink ref="A604" r:id="rId7"/>
    <hyperlink ref="A744" r:id="rId8"/>
    <hyperlink ref="A779" r:id="rId9"/>
    <hyperlink ref="A807" r:id="rId10"/>
    <hyperlink ref="A937" r:id="rId11"/>
    <hyperlink ref="A977" r:id="rId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1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29.42578125" customWidth="1"/>
    <col min="2" max="2" width="10.140625" style="73" customWidth="1"/>
    <col min="3" max="3" width="10.5703125" style="73" customWidth="1"/>
    <col min="4" max="4" width="10.85546875" customWidth="1"/>
    <col min="5" max="5" width="24.5703125" customWidth="1"/>
    <col min="6" max="6" width="10.85546875" customWidth="1"/>
    <col min="7" max="7" width="10" customWidth="1"/>
    <col min="8" max="8" width="20.28515625" customWidth="1"/>
    <col min="9" max="19" width="17.28515625" customWidth="1"/>
  </cols>
  <sheetData>
    <row r="1" spans="1:10" x14ac:dyDescent="0.2">
      <c r="A1" s="23" t="s">
        <v>55</v>
      </c>
      <c r="B1" s="72" t="s">
        <v>56</v>
      </c>
      <c r="C1" s="72" t="s">
        <v>57</v>
      </c>
      <c r="E1" s="1" t="s">
        <v>58</v>
      </c>
      <c r="F1" s="23" t="s">
        <v>1</v>
      </c>
    </row>
    <row r="2" spans="1:10" x14ac:dyDescent="0.2">
      <c r="A2" s="23" t="s">
        <v>16</v>
      </c>
      <c r="B2" s="72">
        <v>2360</v>
      </c>
      <c r="C2" s="72">
        <v>2355</v>
      </c>
      <c r="E2" s="1" t="s">
        <v>16</v>
      </c>
      <c r="F2" s="5">
        <f>SUMIF(A:A,"*job*",C:C)+SUMIF(A:A,"*career*",C:C)+SUMIF(A:A,"*employment*",C:C)</f>
        <v>7525</v>
      </c>
      <c r="H2" s="69"/>
      <c r="I2" s="70"/>
      <c r="J2" s="70"/>
    </row>
    <row r="3" spans="1:10" x14ac:dyDescent="0.2">
      <c r="A3" s="23" t="s">
        <v>68</v>
      </c>
      <c r="B3" s="72">
        <v>1445</v>
      </c>
      <c r="C3" s="72">
        <v>1440</v>
      </c>
      <c r="E3" s="1" t="s">
        <v>17</v>
      </c>
      <c r="F3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6577</v>
      </c>
      <c r="H3" s="1"/>
      <c r="I3" s="2"/>
    </row>
    <row r="4" spans="1:10" x14ac:dyDescent="0.2">
      <c r="A4" s="23" t="s">
        <v>61</v>
      </c>
      <c r="B4" s="72">
        <v>1176</v>
      </c>
      <c r="C4" s="72">
        <v>1174</v>
      </c>
      <c r="E4" s="1" t="s">
        <v>21</v>
      </c>
      <c r="F4" s="5">
        <f>SUMIF(A:A,"*form*",C:C)+SUMIF(A:A,"*dd214*",C:C)</f>
        <v>5152</v>
      </c>
      <c r="H4" s="1"/>
      <c r="I4" s="2"/>
    </row>
    <row r="5" spans="1:10" x14ac:dyDescent="0.2">
      <c r="A5" s="23" t="s">
        <v>1740</v>
      </c>
      <c r="B5" s="72">
        <v>1153</v>
      </c>
      <c r="C5" s="72">
        <v>1149</v>
      </c>
      <c r="E5" s="1" t="s">
        <v>18</v>
      </c>
      <c r="F5" s="5">
        <f>SUMIF(A:A,"*passport*",C:C)</f>
        <v>4736</v>
      </c>
    </row>
    <row r="6" spans="1:10" x14ac:dyDescent="0.2">
      <c r="A6" s="23" t="s">
        <v>76</v>
      </c>
      <c r="B6" s="72">
        <v>996</v>
      </c>
      <c r="C6" s="72">
        <v>954</v>
      </c>
      <c r="E6" s="1" t="s">
        <v>19</v>
      </c>
      <c r="F6" s="5">
        <f>SUMIF(A:A,"*social security*",C:C)+SUMIF(A:A,"*ssi*",C:C)+SUMIF(A:A,"ssa",C:C)</f>
        <v>3593</v>
      </c>
    </row>
    <row r="7" spans="1:10" x14ac:dyDescent="0.2">
      <c r="A7" s="23" t="s">
        <v>92</v>
      </c>
      <c r="B7" s="72">
        <v>923</v>
      </c>
      <c r="C7" s="72">
        <v>912</v>
      </c>
      <c r="E7" s="1" t="s">
        <v>24</v>
      </c>
      <c r="F7" s="5">
        <f>SUMIF(A:A,"*puzzles*",C:C)+SUMIF(A:A,"*games*",C:C)</f>
        <v>2293</v>
      </c>
    </row>
    <row r="8" spans="1:10" x14ac:dyDescent="0.2">
      <c r="A8" s="23" t="s">
        <v>77</v>
      </c>
      <c r="B8" s="72">
        <v>922</v>
      </c>
      <c r="C8" s="72">
        <v>908</v>
      </c>
      <c r="E8" s="1" t="s">
        <v>20</v>
      </c>
      <c r="F8" s="5">
        <f>SUMIF(A:A,"*immigration*",C:C)+SUMIF(A:A,"*visa*",C:C)+SUMIF(A:A,"*dv*",C:C)+SUMIF(A:A,"*green card*",C:C)+SUMIF(A:A,"lottery 2014",C:C)+SUMIF(A:A,"lottery 2015",C:C)+SUMIF(A:A,"diversity lottery",C:C)+SUMIF(A:A, "lottery application",C:C)+SUMIF(A:A, "lottery results",C:C)+SUMIF(A:A, "www.dvlottery.state.gov",C:C)</f>
        <v>2003</v>
      </c>
    </row>
    <row r="9" spans="1:10" x14ac:dyDescent="0.2">
      <c r="A9" s="23" t="s">
        <v>82</v>
      </c>
      <c r="B9" s="72">
        <v>868</v>
      </c>
      <c r="C9" s="72">
        <v>863</v>
      </c>
      <c r="E9" s="1" t="s">
        <v>22</v>
      </c>
      <c r="F9" s="5">
        <f>SUMIF(A:A,"*credit score*",C:C)+SUMIF(A:A,"*credit report*",C:C)</f>
        <v>1931</v>
      </c>
    </row>
    <row r="10" spans="1:10" x14ac:dyDescent="0.2">
      <c r="A10" s="23" t="s">
        <v>65</v>
      </c>
      <c r="B10" s="72">
        <v>835</v>
      </c>
      <c r="C10" s="72">
        <v>806</v>
      </c>
      <c r="E10" s="1" t="s">
        <v>23</v>
      </c>
      <c r="F10" s="5">
        <f>SUMIF(A:A,"*vital*",C:C)+SUMIF(A:A,"*birth*",C:C)+SUMIF(A:A,"*marriage*",C:C)+SUMIF(A:A,"*divorce*",C:C)+SUMIF(A:A,"*death*",C:C)</f>
        <v>1866</v>
      </c>
    </row>
    <row r="11" spans="1:10" x14ac:dyDescent="0.2">
      <c r="A11" s="23" t="s">
        <v>1315</v>
      </c>
      <c r="B11" s="72">
        <v>752</v>
      </c>
      <c r="C11" s="72">
        <v>749</v>
      </c>
      <c r="E11" s="1" t="s">
        <v>25</v>
      </c>
      <c r="F11" s="5">
        <f>SUMIF(A:A,"*grant*",C:C)+SUMIF(A:A,"*benefit*",C:C)+SUMIF(A:A,"*free money*",C:C)</f>
        <v>1744</v>
      </c>
    </row>
    <row r="12" spans="1:10" x14ac:dyDescent="0.2">
      <c r="A12" s="23" t="s">
        <v>605</v>
      </c>
      <c r="B12" s="72">
        <v>756</v>
      </c>
      <c r="C12" s="72">
        <v>748</v>
      </c>
      <c r="E12" s="1" t="s">
        <v>27</v>
      </c>
      <c r="F12" s="5">
        <f>SUMIF(A:A,"*unclaimed*",C:C)+SUMIF(A:A,"*lost money*",C:C)+SUMIF(A:A,"*money owed to me*",C:C)+SUMIF(A:A,"*missing money*",C:C)</f>
        <v>1214</v>
      </c>
    </row>
    <row r="13" spans="1:10" x14ac:dyDescent="0.2">
      <c r="A13" s="23" t="s">
        <v>21</v>
      </c>
      <c r="B13" s="72">
        <v>703</v>
      </c>
      <c r="C13" s="72">
        <v>701</v>
      </c>
      <c r="E13" s="1" t="s">
        <v>34</v>
      </c>
      <c r="F13" s="5">
        <f>SUMIF(A:A,"*weather*",C:C)</f>
        <v>844</v>
      </c>
    </row>
    <row r="14" spans="1:10" x14ac:dyDescent="0.2">
      <c r="A14" s="23" t="s">
        <v>74</v>
      </c>
      <c r="B14" s="72">
        <v>651</v>
      </c>
      <c r="C14" s="72">
        <v>651</v>
      </c>
      <c r="E14" s="1" t="s">
        <v>49</v>
      </c>
      <c r="F14" s="5">
        <f>SUMIF(A:A,"*fafsa*",C:C)</f>
        <v>749</v>
      </c>
    </row>
    <row r="15" spans="1:10" x14ac:dyDescent="0.2">
      <c r="A15" s="23" t="s">
        <v>70</v>
      </c>
      <c r="B15" s="72">
        <v>708</v>
      </c>
      <c r="C15" s="72">
        <v>636</v>
      </c>
      <c r="E15" s="1" t="s">
        <v>32</v>
      </c>
      <c r="F15" s="5">
        <f>SUMIF(A:A,"*affordable*",C:C)+SUMIF(A:A,"*obama care*",C:C)+SUMIF(A:A,"*obamacare*",C:C)+SUMIF(A:A,"aca",C:C)+SUMIF(A:A,"*marketplace*",C:C)+SUMIF(A:A,"*health insurance*",C:C)+SUMIF(A:A,"*health care*",C:C)</f>
        <v>711</v>
      </c>
    </row>
    <row r="16" spans="1:10" x14ac:dyDescent="0.2">
      <c r="A16" s="23" t="s">
        <v>71</v>
      </c>
      <c r="B16" s="72">
        <v>644</v>
      </c>
      <c r="C16" s="72">
        <v>622</v>
      </c>
      <c r="E16" s="1" t="s">
        <v>73</v>
      </c>
      <c r="F16" s="5">
        <f>SUMIF(A:A,"*tsa*",C:C)</f>
        <v>692</v>
      </c>
    </row>
    <row r="17" spans="1:9" x14ac:dyDescent="0.2">
      <c r="A17" s="23" t="s">
        <v>78</v>
      </c>
      <c r="B17" s="72">
        <v>568</v>
      </c>
      <c r="C17" s="72">
        <v>565</v>
      </c>
      <c r="E17" s="1" t="s">
        <v>29</v>
      </c>
      <c r="F17" s="5">
        <f>SUMIF(A:A,"*auction*",C:C)+SUMIF(A:A,"*sale*",C:C)</f>
        <v>661</v>
      </c>
    </row>
    <row r="18" spans="1:9" x14ac:dyDescent="0.2">
      <c r="A18" s="23" t="s">
        <v>110</v>
      </c>
      <c r="B18" s="72">
        <v>539</v>
      </c>
      <c r="C18" s="72">
        <v>532</v>
      </c>
      <c r="E18" s="1" t="s">
        <v>31</v>
      </c>
      <c r="F18" s="5">
        <f>SUMIF(A:A,"*address*",C:C)</f>
        <v>633</v>
      </c>
    </row>
    <row r="19" spans="1:9" x14ac:dyDescent="0.2">
      <c r="A19" s="23" t="s">
        <v>305</v>
      </c>
      <c r="B19" s="72">
        <v>530</v>
      </c>
      <c r="C19" s="72">
        <v>530</v>
      </c>
      <c r="E19" s="1" t="s">
        <v>30</v>
      </c>
      <c r="F19" s="5">
        <f>SUMIF(A:A,"*bmi*",C:C)+SUMIF(A:A,"*body mass index*",C:C)</f>
        <v>625</v>
      </c>
    </row>
    <row r="20" spans="1:9" x14ac:dyDescent="0.2">
      <c r="A20" s="23" t="s">
        <v>34</v>
      </c>
      <c r="B20" s="72">
        <v>749</v>
      </c>
      <c r="C20" s="72">
        <v>524</v>
      </c>
      <c r="E20" s="1" t="s">
        <v>41</v>
      </c>
      <c r="F20" s="5">
        <f>SUMIF(A:A,"*w4*",C:C)+SUMIF(A:A,"*w-4*",C:C)</f>
        <v>623</v>
      </c>
    </row>
    <row r="21" spans="1:9" x14ac:dyDescent="0.2">
      <c r="A21" s="23" t="s">
        <v>97</v>
      </c>
      <c r="B21" s="72">
        <v>521</v>
      </c>
      <c r="C21" s="72">
        <v>520</v>
      </c>
      <c r="E21" s="1" t="s">
        <v>26</v>
      </c>
      <c r="F21" s="5">
        <f>SUMIF(A:A,"*dv*",C:C)+SUMIF(A:A,"*diversity visa*",C:C)+SUMIF(A:A,"*green card lottery*",C:C)+SUMIF(A:A,"lottery 2014",C:C)+SUMIF(A:A,"lottery 2015",C:C)</f>
        <v>530</v>
      </c>
      <c r="I21" s="5"/>
    </row>
    <row r="22" spans="1:9" x14ac:dyDescent="0.2">
      <c r="A22" s="23" t="s">
        <v>85</v>
      </c>
      <c r="B22" s="72">
        <v>527</v>
      </c>
      <c r="C22" s="72">
        <v>508</v>
      </c>
      <c r="E22" s="1" t="s">
        <v>40</v>
      </c>
      <c r="F22" s="5">
        <f>SUMIF(A:A,"*garcinia*",C:C)</f>
        <v>508</v>
      </c>
    </row>
    <row r="23" spans="1:9" x14ac:dyDescent="0.2">
      <c r="A23" s="23" t="s">
        <v>86</v>
      </c>
      <c r="B23" s="72">
        <v>500</v>
      </c>
      <c r="C23" s="72">
        <v>500</v>
      </c>
      <c r="E23" s="1" t="s">
        <v>35</v>
      </c>
      <c r="F23" s="5">
        <f>SUMIF(A:A,"*stamps*",C:C)+SUMIF(A:A,"*usda*",C:C)+SUMIF(A:A,"*wic*",C:C)+SUMIF(A:A,"*snap*",C:C)+SUMIF(A:A,"*ebt*",C:C)</f>
        <v>494</v>
      </c>
    </row>
    <row r="24" spans="1:9" x14ac:dyDescent="0.2">
      <c r="A24" s="23" t="s">
        <v>19</v>
      </c>
      <c r="B24" s="72">
        <v>491</v>
      </c>
      <c r="C24" s="72">
        <v>481</v>
      </c>
      <c r="E24" s="15" t="s">
        <v>38</v>
      </c>
      <c r="F24" s="13">
        <f>SUMIF(A:A,"*tsa job*",C:C)+SUMIF(A:A,"*tso*",C:C)</f>
        <v>449</v>
      </c>
    </row>
    <row r="25" spans="1:9" x14ac:dyDescent="0.2">
      <c r="A25" s="23" t="s">
        <v>84</v>
      </c>
      <c r="B25" s="72">
        <v>455</v>
      </c>
      <c r="C25" s="72">
        <v>454</v>
      </c>
      <c r="E25" s="1" t="s">
        <v>39</v>
      </c>
      <c r="F25" s="5">
        <f>SUMIF(A:A,"*medicare*",C:C)</f>
        <v>367</v>
      </c>
    </row>
    <row r="26" spans="1:9" x14ac:dyDescent="0.2">
      <c r="A26" s="23" t="s">
        <v>63</v>
      </c>
      <c r="B26" s="72">
        <v>453</v>
      </c>
      <c r="C26" s="72">
        <v>453</v>
      </c>
      <c r="E26" s="1" t="s">
        <v>43</v>
      </c>
      <c r="F26" s="5">
        <f>SUMIF(A:A,"*saving*",C:C)</f>
        <v>286</v>
      </c>
    </row>
    <row r="27" spans="1:9" x14ac:dyDescent="0.2">
      <c r="A27" s="23" t="s">
        <v>88</v>
      </c>
      <c r="B27" s="72">
        <v>431</v>
      </c>
      <c r="C27" s="72">
        <v>431</v>
      </c>
      <c r="E27" s="1" t="s">
        <v>37</v>
      </c>
      <c r="F27" s="5">
        <f>SUMIF(A:A,"*ebola*",C:C)</f>
        <v>232</v>
      </c>
    </row>
    <row r="28" spans="1:9" x14ac:dyDescent="0.2">
      <c r="A28" s="23" t="s">
        <v>75</v>
      </c>
      <c r="B28" s="72">
        <v>440</v>
      </c>
      <c r="C28" s="72">
        <v>397</v>
      </c>
      <c r="E28" s="1" t="s">
        <v>47</v>
      </c>
      <c r="F28" s="5">
        <f>SUMIF(A:A,"*alien*",C:C)+SUMIF(A:A,"*area 51*",C:C)+SUMIF(A:A,"*ufo*",C:C)</f>
        <v>196</v>
      </c>
    </row>
    <row r="29" spans="1:9" x14ac:dyDescent="0.2">
      <c r="A29" s="23" t="s">
        <v>126</v>
      </c>
      <c r="B29" s="72">
        <v>397</v>
      </c>
      <c r="C29" s="72">
        <v>391</v>
      </c>
      <c r="E29" s="1" t="s">
        <v>50</v>
      </c>
      <c r="F29" s="5">
        <f>SUMIF(A:A,"*governor*",C:C)</f>
        <v>142</v>
      </c>
    </row>
    <row r="30" spans="1:9" x14ac:dyDescent="0.2">
      <c r="A30" s="23" t="s">
        <v>90</v>
      </c>
      <c r="B30" s="72">
        <v>449</v>
      </c>
      <c r="C30" s="72">
        <v>371</v>
      </c>
      <c r="E30" s="1" t="s">
        <v>46</v>
      </c>
      <c r="F30" s="5">
        <f>SUMIF(A:A,"isis",C:C)+SUMIF(A:A,"isil",C:C)+SUMIF(A:A,"islamic state",C:C)</f>
        <v>125</v>
      </c>
    </row>
    <row r="31" spans="1:9" x14ac:dyDescent="0.2">
      <c r="A31" s="23" t="s">
        <v>274</v>
      </c>
      <c r="B31" s="72">
        <v>363</v>
      </c>
      <c r="C31" s="72">
        <v>360</v>
      </c>
      <c r="E31" s="1" t="s">
        <v>1411</v>
      </c>
      <c r="F31" s="5">
        <f>SUMIF(A:A,"*year*",C:C)</f>
        <v>113</v>
      </c>
    </row>
    <row r="32" spans="1:9" x14ac:dyDescent="0.2">
      <c r="A32" s="23" t="s">
        <v>80</v>
      </c>
      <c r="B32" s="72">
        <v>375</v>
      </c>
      <c r="C32" s="72">
        <v>357</v>
      </c>
      <c r="E32" s="1" t="s">
        <v>45</v>
      </c>
      <c r="F32" s="5">
        <f>SUMIF(A:A,"*consumer action handbook*",C:C)</f>
        <v>110</v>
      </c>
    </row>
    <row r="33" spans="1:6" x14ac:dyDescent="0.2">
      <c r="A33" s="23" t="s">
        <v>1741</v>
      </c>
      <c r="B33" s="72">
        <v>353</v>
      </c>
      <c r="C33" s="72">
        <v>353</v>
      </c>
      <c r="E33" s="16" t="s">
        <v>818</v>
      </c>
      <c r="F33" s="5">
        <f>SUMIF(A:A,"*dual citizenship*",C:C)</f>
        <v>91</v>
      </c>
    </row>
    <row r="34" spans="1:6" x14ac:dyDescent="0.2">
      <c r="A34" s="23" t="s">
        <v>95</v>
      </c>
      <c r="B34" s="72">
        <v>351</v>
      </c>
      <c r="C34" s="72">
        <v>348</v>
      </c>
      <c r="E34" s="1" t="s">
        <v>44</v>
      </c>
      <c r="F34">
        <f>SUMIF(A:A,"*death penalty*",C:C)+SUMIF(A:A,"*execution*",C:C)+SUMIF(A:A,"*executed*",C:C)+SUMIF(A:A,"*last meal*",C:C)+SUMIF(A:A,"*capital punishment*",C:C)</f>
        <v>82</v>
      </c>
    </row>
    <row r="35" spans="1:6" x14ac:dyDescent="0.2">
      <c r="A35" s="23" t="s">
        <v>73</v>
      </c>
      <c r="B35" s="72">
        <v>344</v>
      </c>
      <c r="C35" s="72">
        <v>344</v>
      </c>
      <c r="E35" s="7" t="s">
        <v>1742</v>
      </c>
      <c r="F35" s="5">
        <f>SUMIF(A:A,"*usps complaint*",C:C)</f>
        <v>74</v>
      </c>
    </row>
    <row r="36" spans="1:6" x14ac:dyDescent="0.2">
      <c r="A36" s="23" t="s">
        <v>111</v>
      </c>
      <c r="B36" s="72">
        <v>358</v>
      </c>
      <c r="C36" s="72">
        <v>342</v>
      </c>
      <c r="E36" s="7" t="s">
        <v>1328</v>
      </c>
      <c r="F36" s="5">
        <f>SUMIF(A:A,"*official language*",C:C)</f>
        <v>64</v>
      </c>
    </row>
    <row r="37" spans="1:6" x14ac:dyDescent="0.2">
      <c r="A37" s="23" t="s">
        <v>18</v>
      </c>
      <c r="B37" s="72">
        <v>343</v>
      </c>
      <c r="C37" s="72">
        <v>333</v>
      </c>
      <c r="E37" s="7" t="s">
        <v>243</v>
      </c>
      <c r="F37" s="5">
        <f>SUMIF(A:A,"*wind energy*",C:C)</f>
        <v>45</v>
      </c>
    </row>
    <row r="38" spans="1:6" x14ac:dyDescent="0.2">
      <c r="A38" s="23" t="s">
        <v>79</v>
      </c>
      <c r="B38" s="72">
        <v>361</v>
      </c>
      <c r="C38" s="72">
        <v>329</v>
      </c>
      <c r="E38" s="7" t="s">
        <v>944</v>
      </c>
      <c r="F38" s="5">
        <f>SUMIF(A:A,"*login*",C:C)</f>
        <v>40</v>
      </c>
    </row>
    <row r="39" spans="1:6" x14ac:dyDescent="0.2">
      <c r="A39" s="23" t="s">
        <v>102</v>
      </c>
      <c r="B39" s="72">
        <v>331</v>
      </c>
      <c r="C39" s="72">
        <v>328</v>
      </c>
      <c r="E39" s="1" t="s">
        <v>42</v>
      </c>
      <c r="F39" s="5">
        <f>SUMIF(A:A,"*vote*",C:C)+SUMIF(A:A,"*voting*",C:C)+SUMIF(A:A,"*election*",C:C)</f>
        <v>0</v>
      </c>
    </row>
    <row r="40" spans="1:6" x14ac:dyDescent="0.2">
      <c r="A40" s="23" t="s">
        <v>27</v>
      </c>
      <c r="B40" s="72">
        <v>328</v>
      </c>
      <c r="C40" s="72">
        <v>325</v>
      </c>
      <c r="E40" s="1" t="s">
        <v>87</v>
      </c>
      <c r="F40" s="5">
        <f>SUMIF(A:A,"*age of consent*",C:C)</f>
        <v>0</v>
      </c>
    </row>
    <row r="41" spans="1:6" x14ac:dyDescent="0.2">
      <c r="A41" s="23" t="s">
        <v>138</v>
      </c>
      <c r="B41" s="72">
        <v>321</v>
      </c>
      <c r="C41" s="72">
        <v>321</v>
      </c>
      <c r="E41" s="7" t="s">
        <v>48</v>
      </c>
      <c r="F41">
        <f>SUMIF(A:A,"*senior*",C:C)</f>
        <v>58</v>
      </c>
    </row>
    <row r="42" spans="1:6" x14ac:dyDescent="0.2">
      <c r="A42" s="23" t="s">
        <v>83</v>
      </c>
      <c r="B42" s="72">
        <v>325</v>
      </c>
      <c r="C42" s="72">
        <v>317</v>
      </c>
      <c r="E42" s="16" t="s">
        <v>36</v>
      </c>
      <c r="F42" s="17">
        <f>SUMIF(A:A,"*photo*",B:B)+SUMIF(A:A,"*image*",B:B)</f>
        <v>260</v>
      </c>
    </row>
    <row r="43" spans="1:6" x14ac:dyDescent="0.2">
      <c r="A43" s="23" t="s">
        <v>108</v>
      </c>
      <c r="B43" s="72">
        <v>316</v>
      </c>
      <c r="C43" s="72">
        <v>316</v>
      </c>
      <c r="E43" s="8" t="s">
        <v>33</v>
      </c>
      <c r="F43" s="13">
        <f>SUMIF(A:A,"*usajobs*",B:B)+SUMIF(A:A,"*usa jobs*",B:B)</f>
        <v>591</v>
      </c>
    </row>
    <row r="44" spans="1:6" x14ac:dyDescent="0.2">
      <c r="A44" s="23" t="s">
        <v>104</v>
      </c>
      <c r="B44" s="72">
        <v>295</v>
      </c>
      <c r="C44" s="72">
        <v>293</v>
      </c>
      <c r="E44" s="7" t="s">
        <v>51</v>
      </c>
      <c r="F44">
        <f>SUMIF(A:A,"*abortion*",C:C)</f>
        <v>84</v>
      </c>
    </row>
    <row r="45" spans="1:6" x14ac:dyDescent="0.2">
      <c r="A45" s="23" t="s">
        <v>103</v>
      </c>
      <c r="B45" s="72">
        <v>653</v>
      </c>
      <c r="C45" s="72">
        <v>287</v>
      </c>
      <c r="F45" s="24"/>
    </row>
    <row r="46" spans="1:6" x14ac:dyDescent="0.2">
      <c r="A46" s="23" t="s">
        <v>94</v>
      </c>
      <c r="B46" s="72">
        <v>353</v>
      </c>
      <c r="C46" s="72">
        <v>283</v>
      </c>
      <c r="F46" s="24"/>
    </row>
    <row r="47" spans="1:6" x14ac:dyDescent="0.2">
      <c r="A47" s="23" t="s">
        <v>67</v>
      </c>
      <c r="B47" s="72">
        <v>277</v>
      </c>
      <c r="C47" s="72">
        <v>277</v>
      </c>
      <c r="F47" s="24"/>
    </row>
    <row r="48" spans="1:6" x14ac:dyDescent="0.2">
      <c r="A48" s="23" t="s">
        <v>169</v>
      </c>
      <c r="B48" s="72">
        <v>306</v>
      </c>
      <c r="C48" s="72">
        <v>276</v>
      </c>
      <c r="F48" s="24"/>
    </row>
    <row r="49" spans="1:6" x14ac:dyDescent="0.2">
      <c r="A49" s="23" t="s">
        <v>99</v>
      </c>
      <c r="B49" s="72">
        <v>274</v>
      </c>
      <c r="C49" s="72">
        <v>273</v>
      </c>
      <c r="F49" s="24"/>
    </row>
    <row r="50" spans="1:6" x14ac:dyDescent="0.2">
      <c r="A50" s="23" t="s">
        <v>1095</v>
      </c>
      <c r="B50" s="72">
        <v>273</v>
      </c>
      <c r="C50" s="72">
        <v>271</v>
      </c>
      <c r="F50" s="24"/>
    </row>
    <row r="51" spans="1:6" x14ac:dyDescent="0.2">
      <c r="A51" s="23" t="s">
        <v>43</v>
      </c>
      <c r="B51" s="72">
        <v>256</v>
      </c>
      <c r="C51" s="72">
        <v>256</v>
      </c>
      <c r="F51" s="24"/>
    </row>
    <row r="52" spans="1:6" x14ac:dyDescent="0.2">
      <c r="A52" s="23" t="s">
        <v>120</v>
      </c>
      <c r="B52" s="72">
        <v>254</v>
      </c>
      <c r="C52" s="72">
        <v>254</v>
      </c>
      <c r="F52" s="24"/>
    </row>
    <row r="53" spans="1:6" x14ac:dyDescent="0.2">
      <c r="A53" s="23" t="s">
        <v>105</v>
      </c>
      <c r="B53" s="72">
        <v>255</v>
      </c>
      <c r="C53" s="72">
        <v>250</v>
      </c>
      <c r="F53" s="24"/>
    </row>
    <row r="54" spans="1:6" x14ac:dyDescent="0.2">
      <c r="A54" s="23" t="s">
        <v>181</v>
      </c>
      <c r="B54" s="72">
        <v>246</v>
      </c>
      <c r="C54" s="72">
        <v>246</v>
      </c>
      <c r="F54" s="24"/>
    </row>
    <row r="55" spans="1:6" x14ac:dyDescent="0.2">
      <c r="A55" s="23" t="s">
        <v>224</v>
      </c>
      <c r="B55" s="72">
        <v>235</v>
      </c>
      <c r="C55" s="72">
        <v>234</v>
      </c>
      <c r="F55" s="24"/>
    </row>
    <row r="56" spans="1:6" x14ac:dyDescent="0.2">
      <c r="A56" s="23" t="s">
        <v>100</v>
      </c>
      <c r="B56" s="72">
        <v>253</v>
      </c>
      <c r="C56" s="72">
        <v>234</v>
      </c>
      <c r="F56" s="24"/>
    </row>
    <row r="57" spans="1:6" x14ac:dyDescent="0.2">
      <c r="A57" s="23" t="s">
        <v>150</v>
      </c>
      <c r="B57" s="72">
        <v>247</v>
      </c>
      <c r="C57" s="72">
        <v>228</v>
      </c>
      <c r="F57" s="24"/>
    </row>
    <row r="58" spans="1:6" x14ac:dyDescent="0.2">
      <c r="A58" s="23" t="s">
        <v>1743</v>
      </c>
      <c r="B58" s="72">
        <v>226</v>
      </c>
      <c r="C58" s="72">
        <v>224</v>
      </c>
      <c r="F58" s="24"/>
    </row>
    <row r="59" spans="1:6" x14ac:dyDescent="0.2">
      <c r="A59" s="23" t="s">
        <v>29</v>
      </c>
      <c r="B59" s="72">
        <v>238</v>
      </c>
      <c r="C59" s="72">
        <v>219</v>
      </c>
      <c r="F59" s="24"/>
    </row>
    <row r="60" spans="1:6" x14ac:dyDescent="0.2">
      <c r="A60" s="23" t="s">
        <v>89</v>
      </c>
      <c r="B60" s="72">
        <v>219</v>
      </c>
      <c r="C60" s="72">
        <v>219</v>
      </c>
      <c r="F60" s="24"/>
    </row>
    <row r="61" spans="1:6" x14ac:dyDescent="0.2">
      <c r="A61" s="23" t="s">
        <v>1744</v>
      </c>
      <c r="B61" s="72">
        <v>222</v>
      </c>
      <c r="C61" s="72">
        <v>218</v>
      </c>
      <c r="F61" s="24"/>
    </row>
    <row r="62" spans="1:6" x14ac:dyDescent="0.2">
      <c r="A62" s="23" t="s">
        <v>476</v>
      </c>
      <c r="B62" s="72">
        <v>257</v>
      </c>
      <c r="C62" s="72">
        <v>212</v>
      </c>
      <c r="F62" s="24"/>
    </row>
    <row r="63" spans="1:6" x14ac:dyDescent="0.2">
      <c r="A63" s="23" t="s">
        <v>145</v>
      </c>
      <c r="B63" s="72">
        <v>215</v>
      </c>
      <c r="C63" s="72">
        <v>212</v>
      </c>
      <c r="F63" s="24"/>
    </row>
    <row r="64" spans="1:6" x14ac:dyDescent="0.2">
      <c r="A64" s="23" t="s">
        <v>113</v>
      </c>
      <c r="B64" s="72">
        <v>260</v>
      </c>
      <c r="C64" s="72">
        <v>211</v>
      </c>
      <c r="F64" s="24"/>
    </row>
    <row r="65" spans="1:6" x14ac:dyDescent="0.2">
      <c r="A65" s="23" t="s">
        <v>172</v>
      </c>
      <c r="B65" s="72">
        <v>238</v>
      </c>
      <c r="C65" s="72">
        <v>206</v>
      </c>
      <c r="F65" s="24"/>
    </row>
    <row r="66" spans="1:6" x14ac:dyDescent="0.2">
      <c r="A66" s="23" t="s">
        <v>244</v>
      </c>
      <c r="B66" s="72">
        <v>206</v>
      </c>
      <c r="C66" s="72">
        <v>203</v>
      </c>
      <c r="F66" s="24"/>
    </row>
    <row r="67" spans="1:6" x14ac:dyDescent="0.2">
      <c r="A67" s="23" t="s">
        <v>93</v>
      </c>
      <c r="B67" s="72">
        <v>258</v>
      </c>
      <c r="C67" s="72">
        <v>203</v>
      </c>
      <c r="F67" s="24"/>
    </row>
    <row r="68" spans="1:6" x14ac:dyDescent="0.2">
      <c r="A68" s="23" t="s">
        <v>72</v>
      </c>
      <c r="B68" s="72">
        <v>216</v>
      </c>
      <c r="C68" s="72">
        <v>202</v>
      </c>
      <c r="F68" s="24"/>
    </row>
    <row r="69" spans="1:6" x14ac:dyDescent="0.2">
      <c r="A69" s="23" t="s">
        <v>101</v>
      </c>
      <c r="B69" s="72">
        <v>201</v>
      </c>
      <c r="C69" s="72">
        <v>201</v>
      </c>
      <c r="F69" s="24"/>
    </row>
    <row r="70" spans="1:6" x14ac:dyDescent="0.2">
      <c r="A70" s="23" t="s">
        <v>144</v>
      </c>
      <c r="B70" s="72">
        <v>204</v>
      </c>
      <c r="C70" s="72">
        <v>199</v>
      </c>
      <c r="F70" s="24"/>
    </row>
    <row r="71" spans="1:6" x14ac:dyDescent="0.2">
      <c r="A71" s="23" t="s">
        <v>37</v>
      </c>
      <c r="B71" s="72">
        <v>486</v>
      </c>
      <c r="C71" s="72">
        <v>198</v>
      </c>
      <c r="F71" s="24"/>
    </row>
    <row r="72" spans="1:6" x14ac:dyDescent="0.2">
      <c r="A72" s="23" t="s">
        <v>148</v>
      </c>
      <c r="B72" s="72">
        <v>204</v>
      </c>
      <c r="C72" s="72">
        <v>197</v>
      </c>
      <c r="F72" s="24"/>
    </row>
    <row r="73" spans="1:6" x14ac:dyDescent="0.2">
      <c r="A73" s="23" t="s">
        <v>171</v>
      </c>
      <c r="B73" s="72">
        <v>236</v>
      </c>
      <c r="C73" s="72">
        <v>195</v>
      </c>
      <c r="F73" s="24"/>
    </row>
    <row r="74" spans="1:6" x14ac:dyDescent="0.2">
      <c r="A74" s="23" t="s">
        <v>31</v>
      </c>
      <c r="B74" s="72">
        <v>199</v>
      </c>
      <c r="C74" s="72">
        <v>194</v>
      </c>
      <c r="F74" s="24"/>
    </row>
    <row r="75" spans="1:6" x14ac:dyDescent="0.2">
      <c r="A75" s="23" t="s">
        <v>161</v>
      </c>
      <c r="B75" s="72">
        <v>221</v>
      </c>
      <c r="C75" s="72">
        <v>193</v>
      </c>
      <c r="F75" s="24"/>
    </row>
    <row r="76" spans="1:6" x14ac:dyDescent="0.2">
      <c r="A76" s="23" t="s">
        <v>132</v>
      </c>
      <c r="B76" s="72">
        <v>195</v>
      </c>
      <c r="C76" s="72">
        <v>192</v>
      </c>
      <c r="F76" s="24"/>
    </row>
    <row r="77" spans="1:6" x14ac:dyDescent="0.2">
      <c r="A77" s="23" t="s">
        <v>149</v>
      </c>
      <c r="B77" s="72">
        <v>210</v>
      </c>
      <c r="C77" s="72">
        <v>188</v>
      </c>
      <c r="F77" s="24"/>
    </row>
    <row r="78" spans="1:6" x14ac:dyDescent="0.2">
      <c r="A78" s="23" t="s">
        <v>175</v>
      </c>
      <c r="B78" s="72">
        <v>190</v>
      </c>
      <c r="C78" s="72">
        <v>188</v>
      </c>
      <c r="F78" s="24"/>
    </row>
    <row r="79" spans="1:6" x14ac:dyDescent="0.2">
      <c r="A79" s="23" t="s">
        <v>137</v>
      </c>
      <c r="B79" s="72">
        <v>205</v>
      </c>
      <c r="C79" s="72">
        <v>179</v>
      </c>
      <c r="F79" s="24"/>
    </row>
    <row r="80" spans="1:6" x14ac:dyDescent="0.2">
      <c r="A80" s="23" t="s">
        <v>118</v>
      </c>
      <c r="B80" s="72">
        <v>217</v>
      </c>
      <c r="C80" s="72">
        <v>179</v>
      </c>
      <c r="F80" s="24"/>
    </row>
    <row r="81" spans="1:6" x14ac:dyDescent="0.2">
      <c r="A81" s="23" t="s">
        <v>119</v>
      </c>
      <c r="B81" s="72">
        <v>181</v>
      </c>
      <c r="C81" s="72">
        <v>179</v>
      </c>
      <c r="F81" s="24"/>
    </row>
    <row r="82" spans="1:6" x14ac:dyDescent="0.2">
      <c r="A82" s="23" t="s">
        <v>422</v>
      </c>
      <c r="B82" s="72">
        <v>389</v>
      </c>
      <c r="C82" s="72">
        <v>178</v>
      </c>
      <c r="F82" s="24"/>
    </row>
    <row r="83" spans="1:6" x14ac:dyDescent="0.2">
      <c r="A83" s="23" t="s">
        <v>121</v>
      </c>
      <c r="B83" s="72">
        <v>186</v>
      </c>
      <c r="C83" s="72">
        <v>175</v>
      </c>
      <c r="F83" s="24"/>
    </row>
    <row r="84" spans="1:6" x14ac:dyDescent="0.2">
      <c r="A84" s="23" t="s">
        <v>183</v>
      </c>
      <c r="B84" s="72">
        <v>174</v>
      </c>
      <c r="C84" s="72">
        <v>174</v>
      </c>
      <c r="F84" s="24"/>
    </row>
    <row r="85" spans="1:6" x14ac:dyDescent="0.2">
      <c r="A85" s="23" t="s">
        <v>250</v>
      </c>
      <c r="B85" s="72">
        <v>205</v>
      </c>
      <c r="C85" s="72">
        <v>173</v>
      </c>
      <c r="F85" s="24"/>
    </row>
    <row r="86" spans="1:6" x14ac:dyDescent="0.2">
      <c r="A86" s="23">
        <v>1099</v>
      </c>
      <c r="B86" s="72">
        <v>177</v>
      </c>
      <c r="C86" s="72">
        <v>173</v>
      </c>
      <c r="F86" s="24"/>
    </row>
    <row r="87" spans="1:6" x14ac:dyDescent="0.2">
      <c r="A87" s="23" t="s">
        <v>156</v>
      </c>
      <c r="B87" s="72">
        <v>173</v>
      </c>
      <c r="C87" s="72">
        <v>173</v>
      </c>
      <c r="F87" s="24"/>
    </row>
    <row r="88" spans="1:6" x14ac:dyDescent="0.2">
      <c r="A88" s="23" t="s">
        <v>127</v>
      </c>
      <c r="B88" s="72">
        <v>264</v>
      </c>
      <c r="C88" s="72">
        <v>172</v>
      </c>
      <c r="F88" s="24"/>
    </row>
    <row r="89" spans="1:6" x14ac:dyDescent="0.2">
      <c r="A89" s="23" t="s">
        <v>30</v>
      </c>
      <c r="B89" s="72">
        <v>173</v>
      </c>
      <c r="C89" s="72">
        <v>172</v>
      </c>
      <c r="F89" s="24"/>
    </row>
    <row r="90" spans="1:6" x14ac:dyDescent="0.2">
      <c r="A90" s="23" t="s">
        <v>112</v>
      </c>
      <c r="B90" s="72">
        <v>172</v>
      </c>
      <c r="C90" s="72">
        <v>172</v>
      </c>
      <c r="F90" s="24"/>
    </row>
    <row r="91" spans="1:6" x14ac:dyDescent="0.2">
      <c r="A91" s="23" t="s">
        <v>931</v>
      </c>
      <c r="B91" s="72">
        <v>169</v>
      </c>
      <c r="C91" s="72">
        <v>169</v>
      </c>
      <c r="F91" s="24"/>
    </row>
    <row r="92" spans="1:6" x14ac:dyDescent="0.2">
      <c r="A92" s="23">
        <v>1040</v>
      </c>
      <c r="B92" s="72">
        <v>170</v>
      </c>
      <c r="C92" s="72">
        <v>168</v>
      </c>
      <c r="F92" s="24"/>
    </row>
    <row r="93" spans="1:6" x14ac:dyDescent="0.2">
      <c r="A93" s="23" t="s">
        <v>178</v>
      </c>
      <c r="B93" s="72">
        <v>168</v>
      </c>
      <c r="C93" s="72">
        <v>165</v>
      </c>
      <c r="F93" s="24"/>
    </row>
    <row r="94" spans="1:6" x14ac:dyDescent="0.2">
      <c r="A94" s="23" t="s">
        <v>754</v>
      </c>
      <c r="B94" s="72">
        <v>168</v>
      </c>
      <c r="C94" s="72">
        <v>165</v>
      </c>
      <c r="F94" s="24"/>
    </row>
    <row r="95" spans="1:6" x14ac:dyDescent="0.2">
      <c r="A95" s="23" t="s">
        <v>134</v>
      </c>
      <c r="B95" s="72">
        <v>168</v>
      </c>
      <c r="C95" s="72">
        <v>165</v>
      </c>
      <c r="F95" s="24"/>
    </row>
    <row r="96" spans="1:6" x14ac:dyDescent="0.2">
      <c r="A96" s="23" t="s">
        <v>1333</v>
      </c>
      <c r="B96" s="72">
        <v>170</v>
      </c>
      <c r="C96" s="72">
        <v>165</v>
      </c>
      <c r="F96" s="24"/>
    </row>
    <row r="97" spans="1:6" x14ac:dyDescent="0.2">
      <c r="A97" s="23" t="s">
        <v>115</v>
      </c>
      <c r="B97" s="72">
        <v>224</v>
      </c>
      <c r="C97" s="72">
        <v>165</v>
      </c>
      <c r="F97" s="24"/>
    </row>
    <row r="98" spans="1:6" x14ac:dyDescent="0.2">
      <c r="A98" s="23" t="s">
        <v>166</v>
      </c>
      <c r="B98" s="72">
        <v>166</v>
      </c>
      <c r="C98" s="72">
        <v>165</v>
      </c>
      <c r="F98" s="24"/>
    </row>
    <row r="99" spans="1:6" x14ac:dyDescent="0.2">
      <c r="A99" s="23" t="s">
        <v>122</v>
      </c>
      <c r="B99" s="72">
        <v>184</v>
      </c>
      <c r="C99" s="72">
        <v>165</v>
      </c>
      <c r="F99" s="24"/>
    </row>
    <row r="100" spans="1:6" x14ac:dyDescent="0.2">
      <c r="A100" s="23" t="s">
        <v>1323</v>
      </c>
      <c r="B100" s="72">
        <v>163</v>
      </c>
      <c r="C100" s="72">
        <v>162</v>
      </c>
      <c r="F100" s="24"/>
    </row>
    <row r="101" spans="1:6" x14ac:dyDescent="0.2">
      <c r="A101" s="23" t="s">
        <v>369</v>
      </c>
      <c r="B101" s="72">
        <v>236</v>
      </c>
      <c r="C101" s="72">
        <v>160</v>
      </c>
      <c r="F101" s="24"/>
    </row>
    <row r="102" spans="1:6" x14ac:dyDescent="0.2">
      <c r="A102" s="23" t="s">
        <v>35</v>
      </c>
      <c r="B102" s="72">
        <v>161</v>
      </c>
      <c r="C102" s="72">
        <v>156</v>
      </c>
      <c r="F102" s="24"/>
    </row>
    <row r="103" spans="1:6" x14ac:dyDescent="0.2">
      <c r="A103" s="23" t="s">
        <v>154</v>
      </c>
      <c r="B103" s="72">
        <v>157</v>
      </c>
      <c r="C103" s="72">
        <v>154</v>
      </c>
      <c r="F103" s="24"/>
    </row>
    <row r="104" spans="1:6" x14ac:dyDescent="0.2">
      <c r="A104" s="23" t="s">
        <v>227</v>
      </c>
      <c r="B104" s="72">
        <v>158</v>
      </c>
      <c r="C104" s="72">
        <v>153</v>
      </c>
      <c r="F104" s="24"/>
    </row>
    <row r="105" spans="1:6" x14ac:dyDescent="0.2">
      <c r="A105" s="23" t="s">
        <v>328</v>
      </c>
      <c r="B105" s="72">
        <v>162</v>
      </c>
      <c r="C105" s="72">
        <v>153</v>
      </c>
      <c r="F105" s="24"/>
    </row>
    <row r="106" spans="1:6" x14ac:dyDescent="0.2">
      <c r="A106" s="23" t="s">
        <v>322</v>
      </c>
      <c r="B106" s="72">
        <v>152</v>
      </c>
      <c r="C106" s="72">
        <v>152</v>
      </c>
      <c r="F106" s="24"/>
    </row>
    <row r="107" spans="1:6" x14ac:dyDescent="0.2">
      <c r="A107" s="23" t="s">
        <v>325</v>
      </c>
      <c r="B107" s="72">
        <v>154</v>
      </c>
      <c r="C107" s="72">
        <v>152</v>
      </c>
      <c r="F107" s="24"/>
    </row>
    <row r="108" spans="1:6" x14ac:dyDescent="0.2">
      <c r="A108" s="23" t="s">
        <v>877</v>
      </c>
      <c r="B108" s="72">
        <v>309</v>
      </c>
      <c r="C108" s="72">
        <v>151</v>
      </c>
      <c r="F108" s="24"/>
    </row>
    <row r="109" spans="1:6" x14ac:dyDescent="0.2">
      <c r="A109" s="23" t="s">
        <v>189</v>
      </c>
      <c r="B109" s="72">
        <v>186</v>
      </c>
      <c r="C109" s="72">
        <v>151</v>
      </c>
      <c r="F109" s="24"/>
    </row>
    <row r="110" spans="1:6" x14ac:dyDescent="0.2">
      <c r="A110" s="23" t="s">
        <v>355</v>
      </c>
      <c r="B110" s="72">
        <v>150</v>
      </c>
      <c r="C110" s="72">
        <v>149</v>
      </c>
      <c r="F110" s="24"/>
    </row>
    <row r="111" spans="1:6" x14ac:dyDescent="0.2">
      <c r="A111" s="23" t="s">
        <v>1745</v>
      </c>
      <c r="B111" s="72">
        <v>149</v>
      </c>
      <c r="C111" s="72">
        <v>149</v>
      </c>
      <c r="F111" s="24"/>
    </row>
    <row r="112" spans="1:6" x14ac:dyDescent="0.2">
      <c r="A112" s="23" t="s">
        <v>170</v>
      </c>
      <c r="B112" s="72">
        <v>211</v>
      </c>
      <c r="C112" s="72">
        <v>147</v>
      </c>
      <c r="F112" s="24"/>
    </row>
    <row r="113" spans="1:6" x14ac:dyDescent="0.2">
      <c r="A113" s="23" t="s">
        <v>1393</v>
      </c>
      <c r="B113" s="72">
        <v>161</v>
      </c>
      <c r="C113" s="72">
        <v>147</v>
      </c>
      <c r="F113" s="24"/>
    </row>
    <row r="114" spans="1:6" x14ac:dyDescent="0.2">
      <c r="A114" s="23" t="s">
        <v>199</v>
      </c>
      <c r="B114" s="72">
        <v>207</v>
      </c>
      <c r="C114" s="72">
        <v>146</v>
      </c>
      <c r="F114" s="24"/>
    </row>
    <row r="115" spans="1:6" x14ac:dyDescent="0.2">
      <c r="A115" s="23" t="s">
        <v>217</v>
      </c>
      <c r="B115" s="72">
        <v>146</v>
      </c>
      <c r="C115" s="72">
        <v>146</v>
      </c>
      <c r="F115" s="24"/>
    </row>
    <row r="116" spans="1:6" x14ac:dyDescent="0.2">
      <c r="A116" s="23" t="s">
        <v>234</v>
      </c>
      <c r="B116" s="72">
        <v>172</v>
      </c>
      <c r="C116" s="72">
        <v>145</v>
      </c>
      <c r="F116" s="24"/>
    </row>
    <row r="117" spans="1:6" x14ac:dyDescent="0.2">
      <c r="A117" s="23" t="s">
        <v>153</v>
      </c>
      <c r="B117" s="72">
        <v>184</v>
      </c>
      <c r="C117" s="72">
        <v>145</v>
      </c>
      <c r="F117" s="24"/>
    </row>
    <row r="118" spans="1:6" x14ac:dyDescent="0.2">
      <c r="A118" s="23" t="s">
        <v>247</v>
      </c>
      <c r="B118" s="72">
        <v>145</v>
      </c>
      <c r="C118" s="72">
        <v>145</v>
      </c>
      <c r="F118" s="24"/>
    </row>
    <row r="119" spans="1:6" x14ac:dyDescent="0.2">
      <c r="A119" s="23" t="s">
        <v>222</v>
      </c>
      <c r="B119" s="72">
        <v>153</v>
      </c>
      <c r="C119" s="72">
        <v>142</v>
      </c>
      <c r="F119" s="24"/>
    </row>
    <row r="120" spans="1:6" x14ac:dyDescent="0.2">
      <c r="A120" s="23" t="s">
        <v>226</v>
      </c>
      <c r="B120" s="72">
        <v>143</v>
      </c>
      <c r="C120" s="72">
        <v>142</v>
      </c>
      <c r="F120" s="24"/>
    </row>
    <row r="121" spans="1:6" x14ac:dyDescent="0.2">
      <c r="A121" s="23" t="s">
        <v>173</v>
      </c>
      <c r="B121" s="72">
        <v>148</v>
      </c>
      <c r="C121" s="72">
        <v>141</v>
      </c>
      <c r="F121" s="24"/>
    </row>
    <row r="122" spans="1:6" x14ac:dyDescent="0.2">
      <c r="A122" s="23" t="s">
        <v>216</v>
      </c>
      <c r="B122" s="72">
        <v>196</v>
      </c>
      <c r="C122" s="72">
        <v>141</v>
      </c>
      <c r="F122" s="24"/>
    </row>
    <row r="123" spans="1:6" x14ac:dyDescent="0.2">
      <c r="A123" s="23" t="s">
        <v>1746</v>
      </c>
      <c r="B123" s="72">
        <v>139</v>
      </c>
      <c r="C123" s="72">
        <v>139</v>
      </c>
      <c r="F123" s="24"/>
    </row>
    <row r="124" spans="1:6" x14ac:dyDescent="0.2">
      <c r="A124" s="23" t="s">
        <v>220</v>
      </c>
      <c r="B124" s="72">
        <v>143</v>
      </c>
      <c r="C124" s="72">
        <v>138</v>
      </c>
      <c r="F124" s="24"/>
    </row>
    <row r="125" spans="1:6" x14ac:dyDescent="0.2">
      <c r="A125" s="23" t="s">
        <v>159</v>
      </c>
      <c r="B125" s="72">
        <v>148</v>
      </c>
      <c r="C125" s="72">
        <v>138</v>
      </c>
      <c r="F125" s="24"/>
    </row>
    <row r="126" spans="1:6" x14ac:dyDescent="0.2">
      <c r="A126" s="23" t="s">
        <v>273</v>
      </c>
      <c r="B126" s="72">
        <v>203</v>
      </c>
      <c r="C126" s="72">
        <v>137</v>
      </c>
      <c r="F126" s="24"/>
    </row>
    <row r="127" spans="1:6" x14ac:dyDescent="0.2">
      <c r="A127" s="23" t="s">
        <v>1164</v>
      </c>
      <c r="B127" s="72">
        <v>137</v>
      </c>
      <c r="C127" s="72">
        <v>137</v>
      </c>
      <c r="F127" s="24"/>
    </row>
    <row r="128" spans="1:6" x14ac:dyDescent="0.2">
      <c r="A128" s="23" t="s">
        <v>1747</v>
      </c>
      <c r="B128" s="72">
        <v>137</v>
      </c>
      <c r="C128" s="72">
        <v>137</v>
      </c>
      <c r="F128" s="24"/>
    </row>
    <row r="129" spans="1:6" x14ac:dyDescent="0.2">
      <c r="A129" s="23" t="s">
        <v>136</v>
      </c>
      <c r="B129" s="72">
        <v>145</v>
      </c>
      <c r="C129" s="72">
        <v>137</v>
      </c>
      <c r="F129" s="24"/>
    </row>
    <row r="130" spans="1:6" x14ac:dyDescent="0.2">
      <c r="A130" s="23" t="s">
        <v>1748</v>
      </c>
      <c r="B130" s="72">
        <v>136</v>
      </c>
      <c r="C130" s="72">
        <v>136</v>
      </c>
      <c r="F130" s="24"/>
    </row>
    <row r="131" spans="1:6" x14ac:dyDescent="0.2">
      <c r="A131" s="23" t="s">
        <v>1749</v>
      </c>
      <c r="B131" s="72">
        <v>135</v>
      </c>
      <c r="C131" s="72">
        <v>135</v>
      </c>
      <c r="F131" s="24"/>
    </row>
    <row r="132" spans="1:6" x14ac:dyDescent="0.2">
      <c r="A132" s="23" t="s">
        <v>158</v>
      </c>
      <c r="B132" s="72">
        <v>156</v>
      </c>
      <c r="C132" s="72">
        <v>135</v>
      </c>
      <c r="F132" s="24"/>
    </row>
    <row r="133" spans="1:6" x14ac:dyDescent="0.2">
      <c r="A133" s="23" t="s">
        <v>215</v>
      </c>
      <c r="B133" s="72">
        <v>141</v>
      </c>
      <c r="C133" s="72">
        <v>135</v>
      </c>
      <c r="F133" s="24"/>
    </row>
    <row r="134" spans="1:6" x14ac:dyDescent="0.2">
      <c r="A134" s="23">
        <v>940</v>
      </c>
      <c r="B134" s="72">
        <v>133</v>
      </c>
      <c r="C134" s="72">
        <v>133</v>
      </c>
      <c r="F134" s="24"/>
    </row>
    <row r="135" spans="1:6" x14ac:dyDescent="0.2">
      <c r="A135" s="23" t="s">
        <v>107</v>
      </c>
      <c r="B135" s="72">
        <v>216</v>
      </c>
      <c r="C135" s="72">
        <v>132</v>
      </c>
      <c r="F135" s="24"/>
    </row>
    <row r="136" spans="1:6" x14ac:dyDescent="0.2">
      <c r="A136" s="23" t="s">
        <v>185</v>
      </c>
      <c r="B136" s="72">
        <v>161</v>
      </c>
      <c r="C136" s="72">
        <v>131</v>
      </c>
      <c r="F136" s="24"/>
    </row>
    <row r="137" spans="1:6" x14ac:dyDescent="0.2">
      <c r="A137" s="23" t="s">
        <v>198</v>
      </c>
      <c r="B137" s="72">
        <v>136</v>
      </c>
      <c r="C137" s="72">
        <v>131</v>
      </c>
      <c r="F137" s="24"/>
    </row>
    <row r="138" spans="1:6" x14ac:dyDescent="0.2">
      <c r="A138" s="23" t="s">
        <v>1124</v>
      </c>
      <c r="B138" s="72">
        <v>148</v>
      </c>
      <c r="C138" s="72">
        <v>131</v>
      </c>
      <c r="F138" s="24"/>
    </row>
    <row r="139" spans="1:6" x14ac:dyDescent="0.2">
      <c r="A139" s="23" t="s">
        <v>229</v>
      </c>
      <c r="B139" s="72">
        <v>131</v>
      </c>
      <c r="C139" s="72">
        <v>130</v>
      </c>
      <c r="F139" s="24"/>
    </row>
    <row r="140" spans="1:6" x14ac:dyDescent="0.2">
      <c r="A140" s="23" t="s">
        <v>269</v>
      </c>
      <c r="B140" s="72">
        <v>132</v>
      </c>
      <c r="C140" s="72">
        <v>130</v>
      </c>
      <c r="F140" s="24"/>
    </row>
    <row r="141" spans="1:6" x14ac:dyDescent="0.2">
      <c r="A141" s="23" t="s">
        <v>456</v>
      </c>
      <c r="B141" s="72">
        <v>718</v>
      </c>
      <c r="C141" s="72">
        <v>129</v>
      </c>
      <c r="F141" s="24"/>
    </row>
    <row r="142" spans="1:6" x14ac:dyDescent="0.2">
      <c r="A142" s="23" t="s">
        <v>257</v>
      </c>
      <c r="B142" s="72">
        <v>130</v>
      </c>
      <c r="C142" s="72">
        <v>128</v>
      </c>
      <c r="F142" s="24"/>
    </row>
    <row r="143" spans="1:6" x14ac:dyDescent="0.2">
      <c r="A143" s="23" t="s">
        <v>376</v>
      </c>
      <c r="B143" s="72">
        <v>200</v>
      </c>
      <c r="C143" s="72">
        <v>128</v>
      </c>
      <c r="F143" s="24"/>
    </row>
    <row r="144" spans="1:6" x14ac:dyDescent="0.2">
      <c r="A144" s="23" t="s">
        <v>157</v>
      </c>
      <c r="B144" s="72">
        <v>136</v>
      </c>
      <c r="C144" s="72">
        <v>127</v>
      </c>
      <c r="F144" s="24"/>
    </row>
    <row r="145" spans="1:6" x14ac:dyDescent="0.2">
      <c r="A145" s="23" t="s">
        <v>207</v>
      </c>
      <c r="B145" s="72">
        <v>129</v>
      </c>
      <c r="C145" s="72">
        <v>127</v>
      </c>
      <c r="F145" s="24"/>
    </row>
    <row r="146" spans="1:6" x14ac:dyDescent="0.2">
      <c r="A146" s="23" t="s">
        <v>187</v>
      </c>
      <c r="B146" s="72">
        <v>127</v>
      </c>
      <c r="C146" s="72">
        <v>126</v>
      </c>
      <c r="F146" s="24"/>
    </row>
    <row r="147" spans="1:6" x14ac:dyDescent="0.2">
      <c r="A147" s="23" t="s">
        <v>1046</v>
      </c>
      <c r="B147" s="72">
        <v>129</v>
      </c>
      <c r="C147" s="72">
        <v>126</v>
      </c>
      <c r="F147" s="24"/>
    </row>
    <row r="148" spans="1:6" x14ac:dyDescent="0.2">
      <c r="A148" s="23" t="s">
        <v>301</v>
      </c>
      <c r="B148" s="72">
        <v>180</v>
      </c>
      <c r="C148" s="72">
        <v>126</v>
      </c>
      <c r="F148" s="24"/>
    </row>
    <row r="149" spans="1:6" x14ac:dyDescent="0.2">
      <c r="A149" s="23" t="s">
        <v>91</v>
      </c>
      <c r="B149" s="72">
        <v>177</v>
      </c>
      <c r="C149" s="72">
        <v>125</v>
      </c>
      <c r="F149" s="24"/>
    </row>
    <row r="150" spans="1:6" x14ac:dyDescent="0.2">
      <c r="A150" s="23" t="s">
        <v>350</v>
      </c>
      <c r="B150" s="72">
        <v>143</v>
      </c>
      <c r="C150" s="72">
        <v>123</v>
      </c>
      <c r="F150" s="24"/>
    </row>
    <row r="151" spans="1:6" x14ac:dyDescent="0.2">
      <c r="A151" s="23" t="s">
        <v>131</v>
      </c>
      <c r="B151" s="72">
        <v>127</v>
      </c>
      <c r="C151" s="72">
        <v>121</v>
      </c>
      <c r="F151" s="24"/>
    </row>
    <row r="152" spans="1:6" x14ac:dyDescent="0.2">
      <c r="A152" s="23" t="s">
        <v>421</v>
      </c>
      <c r="B152" s="72">
        <v>121</v>
      </c>
      <c r="C152" s="72">
        <v>121</v>
      </c>
      <c r="F152" s="24"/>
    </row>
    <row r="153" spans="1:6" x14ac:dyDescent="0.2">
      <c r="A153" s="23" t="s">
        <v>109</v>
      </c>
      <c r="B153" s="72">
        <v>121</v>
      </c>
      <c r="C153" s="72">
        <v>121</v>
      </c>
      <c r="F153" s="24"/>
    </row>
    <row r="154" spans="1:6" x14ac:dyDescent="0.2">
      <c r="A154" s="23" t="s">
        <v>139</v>
      </c>
      <c r="B154" s="72">
        <v>148</v>
      </c>
      <c r="C154" s="72">
        <v>120</v>
      </c>
      <c r="F154" s="24"/>
    </row>
    <row r="155" spans="1:6" x14ac:dyDescent="0.2">
      <c r="A155" s="23" t="s">
        <v>1750</v>
      </c>
      <c r="B155" s="72">
        <v>121</v>
      </c>
      <c r="C155" s="72">
        <v>120</v>
      </c>
      <c r="F155" s="24"/>
    </row>
    <row r="156" spans="1:6" x14ac:dyDescent="0.2">
      <c r="A156" s="23" t="s">
        <v>1401</v>
      </c>
      <c r="B156" s="72">
        <v>120</v>
      </c>
      <c r="C156" s="72">
        <v>120</v>
      </c>
      <c r="F156" s="24"/>
    </row>
    <row r="157" spans="1:6" x14ac:dyDescent="0.2">
      <c r="A157" s="23" t="s">
        <v>1751</v>
      </c>
      <c r="B157" s="72">
        <v>119</v>
      </c>
      <c r="C157" s="72">
        <v>119</v>
      </c>
      <c r="F157" s="24"/>
    </row>
    <row r="158" spans="1:6" x14ac:dyDescent="0.2">
      <c r="A158" s="23" t="s">
        <v>1061</v>
      </c>
      <c r="B158" s="72">
        <v>200</v>
      </c>
      <c r="C158" s="72">
        <v>119</v>
      </c>
      <c r="F158" s="24"/>
    </row>
    <row r="159" spans="1:6" x14ac:dyDescent="0.2">
      <c r="A159" s="23" t="s">
        <v>1752</v>
      </c>
      <c r="B159" s="72">
        <v>119</v>
      </c>
      <c r="C159" s="72">
        <v>119</v>
      </c>
      <c r="F159" s="24"/>
    </row>
    <row r="160" spans="1:6" x14ac:dyDescent="0.2">
      <c r="A160" s="23" t="s">
        <v>245</v>
      </c>
      <c r="B160" s="72">
        <v>254</v>
      </c>
      <c r="C160" s="72">
        <v>118</v>
      </c>
      <c r="F160" s="24"/>
    </row>
    <row r="161" spans="1:6" x14ac:dyDescent="0.2">
      <c r="A161" s="23" t="s">
        <v>114</v>
      </c>
      <c r="B161" s="72">
        <v>123</v>
      </c>
      <c r="C161" s="72">
        <v>117</v>
      </c>
      <c r="F161" s="24"/>
    </row>
    <row r="162" spans="1:6" x14ac:dyDescent="0.2">
      <c r="A162" s="23" t="s">
        <v>282</v>
      </c>
      <c r="B162" s="72">
        <v>118</v>
      </c>
      <c r="C162" s="72">
        <v>117</v>
      </c>
      <c r="F162" s="24"/>
    </row>
    <row r="163" spans="1:6" x14ac:dyDescent="0.2">
      <c r="A163" s="23" t="s">
        <v>200</v>
      </c>
      <c r="B163" s="72">
        <v>115</v>
      </c>
      <c r="C163" s="72">
        <v>115</v>
      </c>
      <c r="F163" s="24"/>
    </row>
    <row r="164" spans="1:6" x14ac:dyDescent="0.2">
      <c r="A164" s="23" t="s">
        <v>348</v>
      </c>
      <c r="B164" s="72">
        <v>363</v>
      </c>
      <c r="C164" s="72">
        <v>115</v>
      </c>
      <c r="F164" s="24"/>
    </row>
    <row r="165" spans="1:6" x14ac:dyDescent="0.2">
      <c r="A165" s="23" t="s">
        <v>1258</v>
      </c>
      <c r="B165" s="72">
        <v>117</v>
      </c>
      <c r="C165" s="72">
        <v>115</v>
      </c>
      <c r="F165" s="24"/>
    </row>
    <row r="166" spans="1:6" x14ac:dyDescent="0.2">
      <c r="A166" s="23" t="s">
        <v>176</v>
      </c>
      <c r="B166" s="72">
        <v>123</v>
      </c>
      <c r="C166" s="72">
        <v>114</v>
      </c>
      <c r="F166" s="24"/>
    </row>
    <row r="167" spans="1:6" x14ac:dyDescent="0.2">
      <c r="A167" s="23" t="s">
        <v>197</v>
      </c>
      <c r="B167" s="72">
        <v>114</v>
      </c>
      <c r="C167" s="72">
        <v>114</v>
      </c>
      <c r="F167" s="24"/>
    </row>
    <row r="168" spans="1:6" x14ac:dyDescent="0.2">
      <c r="A168" s="23" t="s">
        <v>381</v>
      </c>
      <c r="B168" s="72">
        <v>114</v>
      </c>
      <c r="C168" s="72">
        <v>114</v>
      </c>
      <c r="F168" s="24"/>
    </row>
    <row r="169" spans="1:6" x14ac:dyDescent="0.2">
      <c r="A169" s="23" t="s">
        <v>1554</v>
      </c>
      <c r="B169" s="72">
        <v>116</v>
      </c>
      <c r="C169" s="72">
        <v>114</v>
      </c>
      <c r="F169" s="24"/>
    </row>
    <row r="170" spans="1:6" x14ac:dyDescent="0.2">
      <c r="A170" s="23" t="s">
        <v>179</v>
      </c>
      <c r="B170" s="72">
        <v>114</v>
      </c>
      <c r="C170" s="72">
        <v>113</v>
      </c>
      <c r="F170" s="24"/>
    </row>
    <row r="171" spans="1:6" x14ac:dyDescent="0.2">
      <c r="A171" s="23" t="s">
        <v>362</v>
      </c>
      <c r="B171" s="72">
        <v>113</v>
      </c>
      <c r="C171" s="72">
        <v>113</v>
      </c>
      <c r="F171" s="24"/>
    </row>
    <row r="172" spans="1:6" x14ac:dyDescent="0.2">
      <c r="A172" s="23" t="s">
        <v>195</v>
      </c>
      <c r="B172" s="72">
        <v>118</v>
      </c>
      <c r="C172" s="72">
        <v>112</v>
      </c>
      <c r="F172" s="24"/>
    </row>
    <row r="173" spans="1:6" x14ac:dyDescent="0.2">
      <c r="A173" s="23" t="s">
        <v>298</v>
      </c>
      <c r="B173" s="72">
        <v>112</v>
      </c>
      <c r="C173" s="72">
        <v>112</v>
      </c>
      <c r="F173" s="24"/>
    </row>
    <row r="174" spans="1:6" x14ac:dyDescent="0.2">
      <c r="A174" s="23" t="s">
        <v>233</v>
      </c>
      <c r="B174" s="72">
        <v>111</v>
      </c>
      <c r="C174" s="72">
        <v>110</v>
      </c>
      <c r="F174" s="24"/>
    </row>
    <row r="175" spans="1:6" x14ac:dyDescent="0.2">
      <c r="A175" s="23" t="s">
        <v>165</v>
      </c>
      <c r="B175" s="72">
        <v>115</v>
      </c>
      <c r="C175" s="72">
        <v>109</v>
      </c>
      <c r="F175" s="24"/>
    </row>
    <row r="176" spans="1:6" x14ac:dyDescent="0.2">
      <c r="A176" s="23" t="s">
        <v>225</v>
      </c>
      <c r="B176" s="72">
        <v>123</v>
      </c>
      <c r="C176" s="72">
        <v>108</v>
      </c>
      <c r="F176" s="24"/>
    </row>
    <row r="177" spans="1:6" x14ac:dyDescent="0.2">
      <c r="A177" s="23" t="s">
        <v>1753</v>
      </c>
      <c r="B177" s="72">
        <v>109</v>
      </c>
      <c r="C177" s="72">
        <v>108</v>
      </c>
      <c r="F177" s="24"/>
    </row>
    <row r="178" spans="1:6" x14ac:dyDescent="0.2">
      <c r="A178" s="23" t="s">
        <v>129</v>
      </c>
      <c r="B178" s="72">
        <v>150</v>
      </c>
      <c r="C178" s="72">
        <v>108</v>
      </c>
      <c r="F178" s="24"/>
    </row>
    <row r="179" spans="1:6" x14ac:dyDescent="0.2">
      <c r="A179" s="23" t="s">
        <v>1445</v>
      </c>
      <c r="B179" s="72">
        <v>108</v>
      </c>
      <c r="C179" s="72">
        <v>108</v>
      </c>
      <c r="F179" s="24"/>
    </row>
    <row r="180" spans="1:6" x14ac:dyDescent="0.2">
      <c r="A180" s="23" t="s">
        <v>276</v>
      </c>
      <c r="B180" s="72">
        <v>112</v>
      </c>
      <c r="C180" s="72">
        <v>108</v>
      </c>
      <c r="F180" s="24"/>
    </row>
    <row r="181" spans="1:6" x14ac:dyDescent="0.2">
      <c r="A181" s="23" t="s">
        <v>164</v>
      </c>
      <c r="B181" s="72">
        <v>135</v>
      </c>
      <c r="C181" s="72">
        <v>108</v>
      </c>
      <c r="F181" s="24"/>
    </row>
    <row r="182" spans="1:6" x14ac:dyDescent="0.2">
      <c r="A182" s="23" t="s">
        <v>219</v>
      </c>
      <c r="B182" s="72">
        <v>138</v>
      </c>
      <c r="C182" s="72">
        <v>108</v>
      </c>
      <c r="F182" s="24"/>
    </row>
    <row r="183" spans="1:6" x14ac:dyDescent="0.2">
      <c r="A183" s="23" t="s">
        <v>1754</v>
      </c>
      <c r="B183" s="72">
        <v>107</v>
      </c>
      <c r="C183" s="72">
        <v>107</v>
      </c>
      <c r="F183" s="24"/>
    </row>
    <row r="184" spans="1:6" x14ac:dyDescent="0.2">
      <c r="A184" s="23" t="s">
        <v>365</v>
      </c>
      <c r="B184" s="72">
        <v>118</v>
      </c>
      <c r="C184" s="72">
        <v>107</v>
      </c>
      <c r="F184" s="24"/>
    </row>
    <row r="185" spans="1:6" x14ac:dyDescent="0.2">
      <c r="A185" s="23" t="s">
        <v>96</v>
      </c>
      <c r="B185" s="72">
        <v>108</v>
      </c>
      <c r="C185" s="72">
        <v>107</v>
      </c>
      <c r="F185" s="24"/>
    </row>
    <row r="186" spans="1:6" x14ac:dyDescent="0.2">
      <c r="A186" s="23" t="s">
        <v>356</v>
      </c>
      <c r="B186" s="72">
        <v>122</v>
      </c>
      <c r="C186" s="72">
        <v>106</v>
      </c>
      <c r="F186" s="24"/>
    </row>
    <row r="187" spans="1:6" x14ac:dyDescent="0.2">
      <c r="A187" s="23" t="s">
        <v>218</v>
      </c>
      <c r="B187" s="72">
        <v>131</v>
      </c>
      <c r="C187" s="72">
        <v>106</v>
      </c>
      <c r="F187" s="24"/>
    </row>
    <row r="188" spans="1:6" x14ac:dyDescent="0.2">
      <c r="A188" s="23" t="s">
        <v>1755</v>
      </c>
      <c r="B188" s="72">
        <v>106</v>
      </c>
      <c r="C188" s="72">
        <v>106</v>
      </c>
      <c r="F188" s="24"/>
    </row>
    <row r="189" spans="1:6" x14ac:dyDescent="0.2">
      <c r="A189" s="23" t="s">
        <v>680</v>
      </c>
      <c r="B189" s="72">
        <v>106</v>
      </c>
      <c r="C189" s="72">
        <v>105</v>
      </c>
      <c r="F189" s="24"/>
    </row>
    <row r="190" spans="1:6" x14ac:dyDescent="0.2">
      <c r="A190" s="23" t="s">
        <v>184</v>
      </c>
      <c r="B190" s="72">
        <v>105</v>
      </c>
      <c r="C190" s="72">
        <v>103</v>
      </c>
      <c r="F190" s="24"/>
    </row>
    <row r="191" spans="1:6" x14ac:dyDescent="0.2">
      <c r="A191" s="23" t="s">
        <v>267</v>
      </c>
      <c r="B191" s="72">
        <v>109</v>
      </c>
      <c r="C191" s="72">
        <v>103</v>
      </c>
      <c r="F191" s="24"/>
    </row>
    <row r="192" spans="1:6" x14ac:dyDescent="0.2">
      <c r="A192" s="23" t="s">
        <v>294</v>
      </c>
      <c r="B192" s="72">
        <v>163</v>
      </c>
      <c r="C192" s="72">
        <v>103</v>
      </c>
      <c r="F192" s="24"/>
    </row>
    <row r="193" spans="1:6" x14ac:dyDescent="0.2">
      <c r="A193" s="23" t="s">
        <v>204</v>
      </c>
      <c r="B193" s="72">
        <v>109</v>
      </c>
      <c r="C193" s="72">
        <v>103</v>
      </c>
      <c r="F193" s="24"/>
    </row>
    <row r="194" spans="1:6" x14ac:dyDescent="0.2">
      <c r="A194" s="23" t="s">
        <v>314</v>
      </c>
      <c r="B194" s="72">
        <v>106</v>
      </c>
      <c r="C194" s="72">
        <v>103</v>
      </c>
      <c r="F194" s="24"/>
    </row>
    <row r="195" spans="1:6" x14ac:dyDescent="0.2">
      <c r="A195" s="23" t="s">
        <v>203</v>
      </c>
      <c r="B195" s="72">
        <v>104</v>
      </c>
      <c r="C195" s="72">
        <v>103</v>
      </c>
      <c r="F195" s="24"/>
    </row>
    <row r="196" spans="1:6" x14ac:dyDescent="0.2">
      <c r="A196" s="23" t="s">
        <v>116</v>
      </c>
      <c r="B196" s="72">
        <v>103</v>
      </c>
      <c r="C196" s="72">
        <v>102</v>
      </c>
      <c r="F196" s="24"/>
    </row>
    <row r="197" spans="1:6" x14ac:dyDescent="0.2">
      <c r="A197" s="23" t="s">
        <v>455</v>
      </c>
      <c r="B197" s="72">
        <v>102</v>
      </c>
      <c r="C197" s="72">
        <v>102</v>
      </c>
      <c r="F197" s="24"/>
    </row>
    <row r="198" spans="1:6" x14ac:dyDescent="0.2">
      <c r="A198" s="23" t="s">
        <v>192</v>
      </c>
      <c r="B198" s="72">
        <v>109</v>
      </c>
      <c r="C198" s="72">
        <v>102</v>
      </c>
      <c r="F198" s="24"/>
    </row>
    <row r="199" spans="1:6" x14ac:dyDescent="0.2">
      <c r="A199" s="23" t="s">
        <v>1756</v>
      </c>
      <c r="B199" s="72">
        <v>102</v>
      </c>
      <c r="C199" s="72">
        <v>102</v>
      </c>
      <c r="F199" s="24"/>
    </row>
    <row r="200" spans="1:6" x14ac:dyDescent="0.2">
      <c r="A200" s="23" t="s">
        <v>331</v>
      </c>
      <c r="B200" s="72">
        <v>119</v>
      </c>
      <c r="C200" s="72">
        <v>102</v>
      </c>
      <c r="F200" s="24"/>
    </row>
    <row r="201" spans="1:6" x14ac:dyDescent="0.2">
      <c r="A201" s="23" t="s">
        <v>552</v>
      </c>
      <c r="B201" s="72">
        <v>149</v>
      </c>
      <c r="C201" s="72">
        <v>101</v>
      </c>
      <c r="F201" s="24"/>
    </row>
    <row r="202" spans="1:6" x14ac:dyDescent="0.2">
      <c r="A202" s="23" t="s">
        <v>311</v>
      </c>
      <c r="B202" s="72">
        <v>108</v>
      </c>
      <c r="C202" s="72">
        <v>101</v>
      </c>
      <c r="F202" s="24"/>
    </row>
    <row r="203" spans="1:6" x14ac:dyDescent="0.2">
      <c r="A203" s="23" t="s">
        <v>196</v>
      </c>
      <c r="B203" s="72">
        <v>174</v>
      </c>
      <c r="C203" s="72">
        <v>101</v>
      </c>
      <c r="F203" s="24"/>
    </row>
    <row r="204" spans="1:6" x14ac:dyDescent="0.2">
      <c r="A204" s="23" t="s">
        <v>349</v>
      </c>
      <c r="B204" s="72">
        <v>109</v>
      </c>
      <c r="C204" s="72">
        <v>100</v>
      </c>
      <c r="F204" s="24"/>
    </row>
    <row r="205" spans="1:6" x14ac:dyDescent="0.2">
      <c r="A205" s="23" t="s">
        <v>317</v>
      </c>
      <c r="B205" s="72">
        <v>101</v>
      </c>
      <c r="C205" s="72">
        <v>100</v>
      </c>
      <c r="F205" s="24"/>
    </row>
    <row r="206" spans="1:6" x14ac:dyDescent="0.2">
      <c r="A206" s="23" t="s">
        <v>212</v>
      </c>
      <c r="B206" s="72">
        <v>120</v>
      </c>
      <c r="C206" s="72">
        <v>100</v>
      </c>
      <c r="F206" s="24"/>
    </row>
    <row r="207" spans="1:6" x14ac:dyDescent="0.2">
      <c r="A207" s="23" t="s">
        <v>270</v>
      </c>
      <c r="B207" s="72">
        <v>99</v>
      </c>
      <c r="C207" s="72">
        <v>99</v>
      </c>
      <c r="F207" s="24"/>
    </row>
    <row r="208" spans="1:6" x14ac:dyDescent="0.2">
      <c r="A208" s="23" t="s">
        <v>509</v>
      </c>
      <c r="B208" s="72">
        <v>99</v>
      </c>
      <c r="C208" s="72">
        <v>99</v>
      </c>
      <c r="F208" s="24"/>
    </row>
    <row r="209" spans="1:6" x14ac:dyDescent="0.2">
      <c r="A209" s="23" t="s">
        <v>309</v>
      </c>
      <c r="B209" s="72">
        <v>126</v>
      </c>
      <c r="C209" s="72">
        <v>99</v>
      </c>
      <c r="F209" s="24"/>
    </row>
    <row r="210" spans="1:6" x14ac:dyDescent="0.2">
      <c r="A210" s="23" t="s">
        <v>1757</v>
      </c>
      <c r="B210" s="72">
        <v>98</v>
      </c>
      <c r="C210" s="72">
        <v>98</v>
      </c>
      <c r="F210" s="24"/>
    </row>
    <row r="211" spans="1:6" x14ac:dyDescent="0.2">
      <c r="A211" s="23" t="s">
        <v>830</v>
      </c>
      <c r="B211" s="72">
        <v>98</v>
      </c>
      <c r="C211" s="72">
        <v>98</v>
      </c>
      <c r="F211" s="24"/>
    </row>
    <row r="212" spans="1:6" x14ac:dyDescent="0.2">
      <c r="A212" s="23" t="s">
        <v>214</v>
      </c>
      <c r="B212" s="72">
        <v>112</v>
      </c>
      <c r="C212" s="72">
        <v>98</v>
      </c>
      <c r="F212" s="24"/>
    </row>
    <row r="213" spans="1:6" x14ac:dyDescent="0.2">
      <c r="A213" s="23" t="s">
        <v>307</v>
      </c>
      <c r="B213" s="72">
        <v>106</v>
      </c>
      <c r="C213" s="72">
        <v>97</v>
      </c>
      <c r="F213" s="24"/>
    </row>
    <row r="214" spans="1:6" x14ac:dyDescent="0.2">
      <c r="A214" s="23" t="s">
        <v>342</v>
      </c>
      <c r="B214" s="72">
        <v>114</v>
      </c>
      <c r="C214" s="72">
        <v>97</v>
      </c>
      <c r="F214" s="24"/>
    </row>
    <row r="215" spans="1:6" x14ac:dyDescent="0.2">
      <c r="A215" s="23" t="s">
        <v>513</v>
      </c>
      <c r="B215" s="72">
        <v>196</v>
      </c>
      <c r="C215" s="72">
        <v>97</v>
      </c>
      <c r="F215" s="24"/>
    </row>
    <row r="216" spans="1:6" x14ac:dyDescent="0.2">
      <c r="A216" s="23" t="s">
        <v>146</v>
      </c>
      <c r="B216" s="72">
        <v>115</v>
      </c>
      <c r="C216" s="72">
        <v>97</v>
      </c>
      <c r="F216" s="24"/>
    </row>
    <row r="217" spans="1:6" x14ac:dyDescent="0.2">
      <c r="A217" s="23" t="s">
        <v>180</v>
      </c>
      <c r="B217" s="72">
        <v>211</v>
      </c>
      <c r="C217" s="72">
        <v>97</v>
      </c>
      <c r="F217" s="24"/>
    </row>
    <row r="218" spans="1:6" x14ac:dyDescent="0.2">
      <c r="A218" s="23" t="s">
        <v>398</v>
      </c>
      <c r="B218" s="72">
        <v>156</v>
      </c>
      <c r="C218" s="72">
        <v>97</v>
      </c>
      <c r="F218" s="24"/>
    </row>
    <row r="219" spans="1:6" x14ac:dyDescent="0.2">
      <c r="A219" s="23" t="s">
        <v>135</v>
      </c>
      <c r="B219" s="72">
        <v>104</v>
      </c>
      <c r="C219" s="72">
        <v>96</v>
      </c>
      <c r="F219" s="24"/>
    </row>
    <row r="220" spans="1:6" x14ac:dyDescent="0.2">
      <c r="A220" s="23" t="s">
        <v>228</v>
      </c>
      <c r="B220" s="72">
        <v>128</v>
      </c>
      <c r="C220" s="72">
        <v>96</v>
      </c>
      <c r="F220" s="24"/>
    </row>
    <row r="221" spans="1:6" x14ac:dyDescent="0.2">
      <c r="A221" s="25" t="s">
        <v>238</v>
      </c>
      <c r="B221" s="72">
        <v>108</v>
      </c>
      <c r="C221" s="72">
        <v>96</v>
      </c>
      <c r="F221" s="24"/>
    </row>
    <row r="222" spans="1:6" x14ac:dyDescent="0.2">
      <c r="A222" s="23" t="s">
        <v>916</v>
      </c>
      <c r="B222" s="72">
        <v>104</v>
      </c>
      <c r="C222" s="72">
        <v>96</v>
      </c>
      <c r="F222" s="24"/>
    </row>
    <row r="223" spans="1:6" x14ac:dyDescent="0.2">
      <c r="A223" s="23" t="s">
        <v>128</v>
      </c>
      <c r="B223" s="72">
        <v>96</v>
      </c>
      <c r="C223" s="72">
        <v>95</v>
      </c>
      <c r="F223" s="24"/>
    </row>
    <row r="224" spans="1:6" x14ac:dyDescent="0.2">
      <c r="A224" s="25" t="s">
        <v>1013</v>
      </c>
      <c r="B224" s="72">
        <v>95</v>
      </c>
      <c r="C224" s="72">
        <v>95</v>
      </c>
      <c r="F224" s="24"/>
    </row>
    <row r="225" spans="1:6" x14ac:dyDescent="0.2">
      <c r="A225" s="23" t="s">
        <v>1758</v>
      </c>
      <c r="B225" s="72">
        <v>95</v>
      </c>
      <c r="C225" s="72">
        <v>95</v>
      </c>
      <c r="F225" s="24"/>
    </row>
    <row r="226" spans="1:6" x14ac:dyDescent="0.2">
      <c r="A226" s="23" t="s">
        <v>168</v>
      </c>
      <c r="B226" s="72">
        <v>99</v>
      </c>
      <c r="C226" s="72">
        <v>95</v>
      </c>
      <c r="F226" s="24"/>
    </row>
    <row r="227" spans="1:6" x14ac:dyDescent="0.2">
      <c r="A227" s="23" t="s">
        <v>366</v>
      </c>
      <c r="B227" s="72">
        <v>123</v>
      </c>
      <c r="C227" s="72">
        <v>95</v>
      </c>
      <c r="F227" s="24"/>
    </row>
    <row r="228" spans="1:6" x14ac:dyDescent="0.2">
      <c r="A228" s="23" t="s">
        <v>824</v>
      </c>
      <c r="B228" s="72">
        <v>95</v>
      </c>
      <c r="C228" s="72">
        <v>95</v>
      </c>
      <c r="F228" s="24"/>
    </row>
    <row r="229" spans="1:6" x14ac:dyDescent="0.2">
      <c r="A229" s="23" t="s">
        <v>569</v>
      </c>
      <c r="B229" s="72">
        <v>95</v>
      </c>
      <c r="C229" s="72">
        <v>94</v>
      </c>
      <c r="F229" s="24"/>
    </row>
    <row r="230" spans="1:6" x14ac:dyDescent="0.2">
      <c r="A230" s="23" t="s">
        <v>541</v>
      </c>
      <c r="B230" s="72">
        <v>106</v>
      </c>
      <c r="C230" s="72">
        <v>94</v>
      </c>
      <c r="F230" s="24"/>
    </row>
    <row r="231" spans="1:6" x14ac:dyDescent="0.2">
      <c r="A231" s="23" t="s">
        <v>753</v>
      </c>
      <c r="B231" s="72">
        <v>268</v>
      </c>
      <c r="C231" s="72">
        <v>94</v>
      </c>
      <c r="F231" s="24"/>
    </row>
    <row r="232" spans="1:6" x14ac:dyDescent="0.2">
      <c r="A232" s="23" t="s">
        <v>223</v>
      </c>
      <c r="B232" s="72">
        <v>107</v>
      </c>
      <c r="C232" s="72">
        <v>94</v>
      </c>
      <c r="F232" s="24"/>
    </row>
    <row r="233" spans="1:6" x14ac:dyDescent="0.2">
      <c r="A233" s="23">
        <v>941</v>
      </c>
      <c r="B233" s="72">
        <v>93</v>
      </c>
      <c r="C233" s="72">
        <v>93</v>
      </c>
      <c r="F233" s="24"/>
    </row>
    <row r="234" spans="1:6" x14ac:dyDescent="0.2">
      <c r="A234" s="25" t="s">
        <v>206</v>
      </c>
      <c r="B234" s="72">
        <v>93</v>
      </c>
      <c r="C234" s="72">
        <v>92</v>
      </c>
      <c r="F234" s="24"/>
    </row>
    <row r="235" spans="1:6" x14ac:dyDescent="0.2">
      <c r="A235" s="23" t="s">
        <v>253</v>
      </c>
      <c r="B235" s="72">
        <v>96</v>
      </c>
      <c r="C235" s="72">
        <v>92</v>
      </c>
      <c r="F235" s="24"/>
    </row>
    <row r="236" spans="1:6" x14ac:dyDescent="0.2">
      <c r="A236" s="23" t="s">
        <v>818</v>
      </c>
      <c r="B236" s="72">
        <v>91</v>
      </c>
      <c r="C236" s="72">
        <v>91</v>
      </c>
      <c r="F236" s="24"/>
    </row>
    <row r="237" spans="1:6" x14ac:dyDescent="0.2">
      <c r="A237" s="23" t="s">
        <v>409</v>
      </c>
      <c r="B237" s="72">
        <v>101</v>
      </c>
      <c r="C237" s="72">
        <v>91</v>
      </c>
      <c r="F237" s="24"/>
    </row>
    <row r="238" spans="1:6" x14ac:dyDescent="0.2">
      <c r="A238" s="23" t="s">
        <v>466</v>
      </c>
      <c r="B238" s="72">
        <v>91</v>
      </c>
      <c r="C238" s="72">
        <v>90</v>
      </c>
      <c r="F238" s="24"/>
    </row>
    <row r="239" spans="1:6" x14ac:dyDescent="0.2">
      <c r="A239" s="23" t="s">
        <v>710</v>
      </c>
      <c r="B239" s="72">
        <v>94</v>
      </c>
      <c r="C239" s="72">
        <v>90</v>
      </c>
      <c r="F239" s="24"/>
    </row>
    <row r="240" spans="1:6" x14ac:dyDescent="0.2">
      <c r="A240" s="23" t="s">
        <v>834</v>
      </c>
      <c r="B240" s="72">
        <v>106</v>
      </c>
      <c r="C240" s="72">
        <v>90</v>
      </c>
      <c r="F240" s="24"/>
    </row>
    <row r="241" spans="1:6" x14ac:dyDescent="0.2">
      <c r="A241" s="23" t="s">
        <v>337</v>
      </c>
      <c r="B241" s="72">
        <v>94</v>
      </c>
      <c r="C241" s="72">
        <v>90</v>
      </c>
      <c r="F241" s="24"/>
    </row>
    <row r="242" spans="1:6" x14ac:dyDescent="0.2">
      <c r="A242" s="23" t="s">
        <v>364</v>
      </c>
      <c r="B242" s="72">
        <v>108</v>
      </c>
      <c r="C242" s="72">
        <v>90</v>
      </c>
      <c r="F242" s="24"/>
    </row>
    <row r="243" spans="1:6" x14ac:dyDescent="0.2">
      <c r="A243" s="23" t="s">
        <v>289</v>
      </c>
      <c r="B243" s="72">
        <v>580</v>
      </c>
      <c r="C243" s="72">
        <v>89</v>
      </c>
      <c r="F243" s="24"/>
    </row>
    <row r="244" spans="1:6" x14ac:dyDescent="0.2">
      <c r="A244" s="23" t="s">
        <v>319</v>
      </c>
      <c r="B244" s="72">
        <v>312</v>
      </c>
      <c r="C244" s="72">
        <v>89</v>
      </c>
      <c r="F244" s="24"/>
    </row>
    <row r="245" spans="1:6" x14ac:dyDescent="0.2">
      <c r="A245" s="23" t="s">
        <v>123</v>
      </c>
      <c r="B245" s="72">
        <v>89</v>
      </c>
      <c r="C245" s="72">
        <v>89</v>
      </c>
      <c r="F245" s="24"/>
    </row>
    <row r="246" spans="1:6" x14ac:dyDescent="0.2">
      <c r="A246" s="23" t="s">
        <v>249</v>
      </c>
      <c r="B246" s="72">
        <v>145</v>
      </c>
      <c r="C246" s="72">
        <v>89</v>
      </c>
      <c r="F246" s="24"/>
    </row>
    <row r="247" spans="1:6" x14ac:dyDescent="0.2">
      <c r="A247" s="23" t="s">
        <v>962</v>
      </c>
      <c r="B247" s="72">
        <v>91</v>
      </c>
      <c r="C247" s="72">
        <v>89</v>
      </c>
      <c r="F247" s="24"/>
    </row>
    <row r="248" spans="1:6" x14ac:dyDescent="0.2">
      <c r="A248" s="23" t="s">
        <v>304</v>
      </c>
      <c r="B248" s="72">
        <v>88</v>
      </c>
      <c r="C248" s="72">
        <v>88</v>
      </c>
      <c r="F248" s="24"/>
    </row>
    <row r="249" spans="1:6" x14ac:dyDescent="0.2">
      <c r="A249" s="23" t="s">
        <v>1051</v>
      </c>
      <c r="B249" s="72">
        <v>96</v>
      </c>
      <c r="C249" s="72">
        <v>88</v>
      </c>
      <c r="F249" s="24"/>
    </row>
    <row r="250" spans="1:6" x14ac:dyDescent="0.2">
      <c r="A250" s="23" t="s">
        <v>1586</v>
      </c>
      <c r="B250" s="72">
        <v>88</v>
      </c>
      <c r="C250" s="72">
        <v>88</v>
      </c>
      <c r="F250" s="24"/>
    </row>
    <row r="251" spans="1:6" x14ac:dyDescent="0.2">
      <c r="A251" s="23" t="s">
        <v>278</v>
      </c>
      <c r="B251" s="72">
        <v>88</v>
      </c>
      <c r="C251" s="72">
        <v>88</v>
      </c>
      <c r="F251" s="24"/>
    </row>
    <row r="252" spans="1:6" x14ac:dyDescent="0.2">
      <c r="A252" s="23" t="s">
        <v>174</v>
      </c>
      <c r="B252" s="72">
        <v>88</v>
      </c>
      <c r="C252" s="72">
        <v>88</v>
      </c>
      <c r="F252" s="24"/>
    </row>
    <row r="253" spans="1:6" x14ac:dyDescent="0.2">
      <c r="A253" s="23" t="s">
        <v>327</v>
      </c>
      <c r="B253" s="72">
        <v>87</v>
      </c>
      <c r="C253" s="72">
        <v>87</v>
      </c>
      <c r="F253" s="24"/>
    </row>
    <row r="254" spans="1:6" x14ac:dyDescent="0.2">
      <c r="A254" s="23" t="s">
        <v>487</v>
      </c>
      <c r="B254" s="72">
        <v>87</v>
      </c>
      <c r="C254" s="72">
        <v>87</v>
      </c>
      <c r="F254" s="24"/>
    </row>
    <row r="255" spans="1:6" x14ac:dyDescent="0.2">
      <c r="A255" s="23" t="s">
        <v>1759</v>
      </c>
      <c r="B255" s="72">
        <v>355</v>
      </c>
      <c r="C255" s="72">
        <v>87</v>
      </c>
      <c r="F255" s="24"/>
    </row>
    <row r="256" spans="1:6" x14ac:dyDescent="0.2">
      <c r="A256" s="23" t="s">
        <v>1760</v>
      </c>
      <c r="B256" s="72">
        <v>87</v>
      </c>
      <c r="C256" s="72">
        <v>87</v>
      </c>
      <c r="F256" s="24"/>
    </row>
    <row r="257" spans="1:6" x14ac:dyDescent="0.2">
      <c r="A257" s="23" t="s">
        <v>117</v>
      </c>
      <c r="B257" s="72">
        <v>88</v>
      </c>
      <c r="C257" s="72">
        <v>87</v>
      </c>
      <c r="F257" s="24"/>
    </row>
    <row r="258" spans="1:6" x14ac:dyDescent="0.2">
      <c r="A258" s="23" t="s">
        <v>540</v>
      </c>
      <c r="B258" s="72">
        <v>89</v>
      </c>
      <c r="C258" s="72">
        <v>86</v>
      </c>
      <c r="F258" s="24"/>
    </row>
    <row r="259" spans="1:6" x14ac:dyDescent="0.2">
      <c r="A259" s="23" t="s">
        <v>330</v>
      </c>
      <c r="B259" s="72">
        <v>155</v>
      </c>
      <c r="C259" s="72">
        <v>86</v>
      </c>
      <c r="F259" s="24"/>
    </row>
    <row r="260" spans="1:6" x14ac:dyDescent="0.2">
      <c r="A260" s="23" t="s">
        <v>1761</v>
      </c>
      <c r="B260" s="72">
        <v>86</v>
      </c>
      <c r="C260" s="72">
        <v>86</v>
      </c>
      <c r="F260" s="24"/>
    </row>
    <row r="261" spans="1:6" x14ac:dyDescent="0.2">
      <c r="A261" s="23" t="s">
        <v>288</v>
      </c>
      <c r="B261" s="72">
        <v>87</v>
      </c>
      <c r="C261" s="72">
        <v>85</v>
      </c>
      <c r="F261" s="24"/>
    </row>
    <row r="262" spans="1:6" x14ac:dyDescent="0.2">
      <c r="A262" s="23" t="s">
        <v>383</v>
      </c>
      <c r="B262" s="72">
        <v>85</v>
      </c>
      <c r="C262" s="72">
        <v>85</v>
      </c>
      <c r="F262" s="24"/>
    </row>
    <row r="263" spans="1:6" x14ac:dyDescent="0.2">
      <c r="A263" s="23" t="s">
        <v>271</v>
      </c>
      <c r="B263" s="72">
        <v>89</v>
      </c>
      <c r="C263" s="72">
        <v>85</v>
      </c>
      <c r="F263" s="24"/>
    </row>
    <row r="264" spans="1:6" x14ac:dyDescent="0.2">
      <c r="A264" s="23" t="s">
        <v>379</v>
      </c>
      <c r="B264" s="72">
        <v>92</v>
      </c>
      <c r="C264" s="72">
        <v>85</v>
      </c>
      <c r="F264" s="24"/>
    </row>
    <row r="265" spans="1:6" x14ac:dyDescent="0.2">
      <c r="A265" s="23" t="s">
        <v>51</v>
      </c>
      <c r="B265" s="72">
        <v>108</v>
      </c>
      <c r="C265" s="72">
        <v>84</v>
      </c>
      <c r="F265" s="24"/>
    </row>
    <row r="266" spans="1:6" x14ac:dyDescent="0.2">
      <c r="A266" s="23" t="s">
        <v>392</v>
      </c>
      <c r="B266" s="72">
        <v>86</v>
      </c>
      <c r="C266" s="72">
        <v>84</v>
      </c>
      <c r="F266" s="24"/>
    </row>
    <row r="267" spans="1:6" x14ac:dyDescent="0.2">
      <c r="A267" s="23" t="s">
        <v>1762</v>
      </c>
      <c r="B267" s="72">
        <v>110</v>
      </c>
      <c r="C267" s="72">
        <v>84</v>
      </c>
      <c r="F267" s="24"/>
    </row>
    <row r="268" spans="1:6" x14ac:dyDescent="0.2">
      <c r="A268" s="23" t="s">
        <v>252</v>
      </c>
      <c r="B268" s="72">
        <v>90</v>
      </c>
      <c r="C268" s="72">
        <v>83</v>
      </c>
      <c r="F268" s="24"/>
    </row>
    <row r="269" spans="1:6" x14ac:dyDescent="0.2">
      <c r="A269" s="23" t="s">
        <v>460</v>
      </c>
      <c r="B269" s="72">
        <v>91</v>
      </c>
      <c r="C269" s="72">
        <v>83</v>
      </c>
      <c r="F269" s="24"/>
    </row>
    <row r="270" spans="1:6" x14ac:dyDescent="0.2">
      <c r="A270" s="23" t="s">
        <v>664</v>
      </c>
      <c r="B270" s="72">
        <v>84</v>
      </c>
      <c r="C270" s="72">
        <v>83</v>
      </c>
      <c r="F270" s="24"/>
    </row>
    <row r="271" spans="1:6" x14ac:dyDescent="0.2">
      <c r="A271" s="23" t="s">
        <v>1763</v>
      </c>
      <c r="B271" s="72">
        <v>82</v>
      </c>
      <c r="C271" s="72">
        <v>82</v>
      </c>
      <c r="F271" s="24"/>
    </row>
    <row r="272" spans="1:6" x14ac:dyDescent="0.2">
      <c r="A272" s="23" t="s">
        <v>531</v>
      </c>
      <c r="B272" s="72">
        <v>87</v>
      </c>
      <c r="C272" s="72">
        <v>82</v>
      </c>
      <c r="F272" s="24"/>
    </row>
    <row r="273" spans="1:6" x14ac:dyDescent="0.2">
      <c r="A273" s="23" t="s">
        <v>425</v>
      </c>
      <c r="B273" s="72">
        <v>97</v>
      </c>
      <c r="C273" s="72">
        <v>82</v>
      </c>
      <c r="F273" s="24"/>
    </row>
    <row r="274" spans="1:6" x14ac:dyDescent="0.2">
      <c r="A274" s="23" t="s">
        <v>506</v>
      </c>
      <c r="B274" s="72">
        <v>84</v>
      </c>
      <c r="C274" s="72">
        <v>82</v>
      </c>
      <c r="F274" s="24"/>
    </row>
    <row r="275" spans="1:6" x14ac:dyDescent="0.2">
      <c r="A275" s="23" t="s">
        <v>44</v>
      </c>
      <c r="B275" s="72">
        <v>117</v>
      </c>
      <c r="C275" s="72">
        <v>82</v>
      </c>
      <c r="F275" s="24"/>
    </row>
    <row r="276" spans="1:6" x14ac:dyDescent="0.2">
      <c r="A276" s="23" t="s">
        <v>424</v>
      </c>
      <c r="B276" s="72">
        <v>87</v>
      </c>
      <c r="C276" s="72">
        <v>82</v>
      </c>
      <c r="F276" s="24"/>
    </row>
    <row r="277" spans="1:6" x14ac:dyDescent="0.2">
      <c r="A277" s="23" t="s">
        <v>894</v>
      </c>
      <c r="B277" s="72">
        <v>278</v>
      </c>
      <c r="C277" s="72">
        <v>81</v>
      </c>
      <c r="F277" s="24"/>
    </row>
    <row r="278" spans="1:6" x14ac:dyDescent="0.2">
      <c r="A278" s="23" t="s">
        <v>1764</v>
      </c>
      <c r="B278" s="72">
        <v>81</v>
      </c>
      <c r="C278" s="72">
        <v>81</v>
      </c>
      <c r="F278" s="24"/>
    </row>
    <row r="279" spans="1:6" x14ac:dyDescent="0.2">
      <c r="A279" s="23" t="s">
        <v>371</v>
      </c>
      <c r="B279" s="72">
        <v>83</v>
      </c>
      <c r="C279" s="72">
        <v>81</v>
      </c>
      <c r="F279" s="24"/>
    </row>
    <row r="280" spans="1:6" x14ac:dyDescent="0.2">
      <c r="A280" s="23" t="s">
        <v>259</v>
      </c>
      <c r="B280" s="72">
        <v>81</v>
      </c>
      <c r="C280" s="72">
        <v>81</v>
      </c>
      <c r="F280" s="24"/>
    </row>
    <row r="281" spans="1:6" x14ac:dyDescent="0.2">
      <c r="A281" s="23" t="s">
        <v>453</v>
      </c>
      <c r="B281" s="72">
        <v>82</v>
      </c>
      <c r="C281" s="72">
        <v>80</v>
      </c>
      <c r="F281" s="24"/>
    </row>
    <row r="282" spans="1:6" x14ac:dyDescent="0.2">
      <c r="A282" s="25" t="s">
        <v>572</v>
      </c>
      <c r="B282" s="72">
        <v>85</v>
      </c>
      <c r="C282" s="72">
        <v>80</v>
      </c>
      <c r="F282" s="24"/>
    </row>
    <row r="283" spans="1:6" x14ac:dyDescent="0.2">
      <c r="A283" s="23" t="s">
        <v>310</v>
      </c>
      <c r="B283" s="72">
        <v>103</v>
      </c>
      <c r="C283" s="72">
        <v>80</v>
      </c>
      <c r="F283" s="24"/>
    </row>
    <row r="284" spans="1:6" x14ac:dyDescent="0.2">
      <c r="A284" s="23" t="s">
        <v>284</v>
      </c>
      <c r="B284" s="72">
        <v>80</v>
      </c>
      <c r="C284" s="72">
        <v>80</v>
      </c>
      <c r="F284" s="24"/>
    </row>
    <row r="285" spans="1:6" x14ac:dyDescent="0.2">
      <c r="A285" s="23" t="s">
        <v>598</v>
      </c>
      <c r="B285" s="72">
        <v>92</v>
      </c>
      <c r="C285" s="72">
        <v>80</v>
      </c>
      <c r="F285" s="24"/>
    </row>
    <row r="286" spans="1:6" x14ac:dyDescent="0.2">
      <c r="A286" s="23" t="s">
        <v>1765</v>
      </c>
      <c r="B286" s="72">
        <v>101</v>
      </c>
      <c r="C286" s="72">
        <v>80</v>
      </c>
      <c r="F286" s="24"/>
    </row>
    <row r="287" spans="1:6" x14ac:dyDescent="0.2">
      <c r="A287" s="23" t="s">
        <v>1481</v>
      </c>
      <c r="B287" s="72">
        <v>80</v>
      </c>
      <c r="C287" s="72">
        <v>80</v>
      </c>
      <c r="F287" s="24"/>
    </row>
    <row r="288" spans="1:6" x14ac:dyDescent="0.2">
      <c r="A288" s="23" t="s">
        <v>283</v>
      </c>
      <c r="B288" s="72">
        <v>82</v>
      </c>
      <c r="C288" s="72">
        <v>79</v>
      </c>
      <c r="F288" s="24"/>
    </row>
    <row r="289" spans="1:6" x14ac:dyDescent="0.2">
      <c r="A289" s="23" t="s">
        <v>313</v>
      </c>
      <c r="B289" s="72">
        <v>81</v>
      </c>
      <c r="C289" s="72">
        <v>79</v>
      </c>
      <c r="F289" s="24"/>
    </row>
    <row r="290" spans="1:6" x14ac:dyDescent="0.2">
      <c r="A290" s="23" t="s">
        <v>24</v>
      </c>
      <c r="B290" s="72">
        <v>78</v>
      </c>
      <c r="C290" s="72">
        <v>78</v>
      </c>
      <c r="F290" s="24"/>
    </row>
    <row r="291" spans="1:6" x14ac:dyDescent="0.2">
      <c r="A291" s="23" t="s">
        <v>193</v>
      </c>
      <c r="B291" s="72">
        <v>78</v>
      </c>
      <c r="C291" s="72">
        <v>78</v>
      </c>
      <c r="F291" s="24"/>
    </row>
    <row r="292" spans="1:6" x14ac:dyDescent="0.2">
      <c r="A292" s="23" t="s">
        <v>551</v>
      </c>
      <c r="B292" s="72">
        <v>79</v>
      </c>
      <c r="C292" s="72">
        <v>78</v>
      </c>
      <c r="F292" s="24"/>
    </row>
    <row r="293" spans="1:6" x14ac:dyDescent="0.2">
      <c r="A293" s="23" t="s">
        <v>620</v>
      </c>
      <c r="B293" s="72">
        <v>79</v>
      </c>
      <c r="C293" s="72">
        <v>78</v>
      </c>
      <c r="F293" s="24"/>
    </row>
    <row r="294" spans="1:6" x14ac:dyDescent="0.2">
      <c r="A294" s="23" t="s">
        <v>923</v>
      </c>
      <c r="B294" s="72">
        <v>78</v>
      </c>
      <c r="C294" s="72">
        <v>78</v>
      </c>
      <c r="F294" s="24"/>
    </row>
    <row r="295" spans="1:6" x14ac:dyDescent="0.2">
      <c r="A295" s="23" t="s">
        <v>291</v>
      </c>
      <c r="B295" s="72">
        <v>107</v>
      </c>
      <c r="C295" s="72">
        <v>78</v>
      </c>
      <c r="F295" s="24"/>
    </row>
    <row r="296" spans="1:6" x14ac:dyDescent="0.2">
      <c r="A296" s="23" t="s">
        <v>265</v>
      </c>
      <c r="B296" s="72">
        <v>245</v>
      </c>
      <c r="C296" s="72">
        <v>78</v>
      </c>
      <c r="F296" s="24"/>
    </row>
    <row r="297" spans="1:6" x14ac:dyDescent="0.2">
      <c r="A297" s="23" t="s">
        <v>268</v>
      </c>
      <c r="B297" s="72">
        <v>88</v>
      </c>
      <c r="C297" s="72">
        <v>77</v>
      </c>
      <c r="F297" s="24"/>
    </row>
    <row r="298" spans="1:6" x14ac:dyDescent="0.2">
      <c r="A298" s="23" t="s">
        <v>667</v>
      </c>
      <c r="B298" s="72">
        <v>77</v>
      </c>
      <c r="C298" s="72">
        <v>77</v>
      </c>
      <c r="F298" s="24"/>
    </row>
    <row r="299" spans="1:6" x14ac:dyDescent="0.2">
      <c r="A299" s="23" t="s">
        <v>511</v>
      </c>
      <c r="B299" s="72">
        <v>90</v>
      </c>
      <c r="C299" s="72">
        <v>77</v>
      </c>
      <c r="F299" s="24"/>
    </row>
    <row r="300" spans="1:6" x14ac:dyDescent="0.2">
      <c r="A300" s="23" t="s">
        <v>1766</v>
      </c>
      <c r="B300" s="72">
        <v>77</v>
      </c>
      <c r="C300" s="72">
        <v>77</v>
      </c>
      <c r="F300" s="24"/>
    </row>
    <row r="301" spans="1:6" x14ac:dyDescent="0.2">
      <c r="A301" s="23" t="s">
        <v>279</v>
      </c>
      <c r="B301" s="72">
        <v>84</v>
      </c>
      <c r="C301" s="72">
        <v>77</v>
      </c>
      <c r="F301" s="24"/>
    </row>
    <row r="302" spans="1:6" x14ac:dyDescent="0.2">
      <c r="A302" s="23" t="s">
        <v>177</v>
      </c>
      <c r="B302" s="72">
        <v>100</v>
      </c>
      <c r="C302" s="72">
        <v>77</v>
      </c>
      <c r="F302" s="24"/>
    </row>
    <row r="303" spans="1:6" x14ac:dyDescent="0.2">
      <c r="A303" s="23" t="s">
        <v>410</v>
      </c>
      <c r="B303" s="72">
        <v>91</v>
      </c>
      <c r="C303" s="72">
        <v>76</v>
      </c>
      <c r="F303" s="24"/>
    </row>
    <row r="304" spans="1:6" x14ac:dyDescent="0.2">
      <c r="A304" s="23" t="s">
        <v>208</v>
      </c>
      <c r="B304" s="72">
        <v>98</v>
      </c>
      <c r="C304" s="72">
        <v>76</v>
      </c>
      <c r="F304" s="24"/>
    </row>
    <row r="305" spans="1:6" x14ac:dyDescent="0.2">
      <c r="A305" s="23" t="s">
        <v>852</v>
      </c>
      <c r="B305" s="72">
        <v>75</v>
      </c>
      <c r="C305" s="72">
        <v>75</v>
      </c>
      <c r="F305" s="24"/>
    </row>
    <row r="306" spans="1:6" x14ac:dyDescent="0.2">
      <c r="A306" s="23" t="s">
        <v>262</v>
      </c>
      <c r="B306" s="72">
        <v>91</v>
      </c>
      <c r="C306" s="72">
        <v>75</v>
      </c>
      <c r="F306" s="24"/>
    </row>
    <row r="307" spans="1:6" x14ac:dyDescent="0.2">
      <c r="A307" s="23" t="s">
        <v>1094</v>
      </c>
      <c r="B307" s="72">
        <v>78</v>
      </c>
      <c r="C307" s="72">
        <v>75</v>
      </c>
      <c r="F307" s="24"/>
    </row>
    <row r="308" spans="1:6" x14ac:dyDescent="0.2">
      <c r="A308" s="23" t="s">
        <v>1420</v>
      </c>
      <c r="B308" s="72">
        <v>82</v>
      </c>
      <c r="C308" s="72">
        <v>75</v>
      </c>
      <c r="F308" s="24"/>
    </row>
    <row r="309" spans="1:6" x14ac:dyDescent="0.2">
      <c r="A309" s="23" t="s">
        <v>764</v>
      </c>
      <c r="B309" s="72">
        <v>147</v>
      </c>
      <c r="C309" s="72">
        <v>74</v>
      </c>
      <c r="F309" s="24"/>
    </row>
    <row r="310" spans="1:6" x14ac:dyDescent="0.2">
      <c r="A310" s="23" t="s">
        <v>1767</v>
      </c>
      <c r="B310" s="72">
        <v>74</v>
      </c>
      <c r="C310" s="72">
        <v>74</v>
      </c>
      <c r="F310" s="24"/>
    </row>
    <row r="311" spans="1:6" x14ac:dyDescent="0.2">
      <c r="A311" s="23" t="s">
        <v>742</v>
      </c>
      <c r="B311" s="72">
        <v>85</v>
      </c>
      <c r="C311" s="72">
        <v>74</v>
      </c>
      <c r="F311" s="24"/>
    </row>
    <row r="312" spans="1:6" x14ac:dyDescent="0.2">
      <c r="A312" s="23" t="s">
        <v>256</v>
      </c>
      <c r="B312" s="72">
        <v>93</v>
      </c>
      <c r="C312" s="72">
        <v>74</v>
      </c>
      <c r="F312" s="24"/>
    </row>
    <row r="313" spans="1:6" x14ac:dyDescent="0.2">
      <c r="A313" s="23" t="s">
        <v>1768</v>
      </c>
      <c r="B313" s="72">
        <v>75</v>
      </c>
      <c r="C313" s="72">
        <v>74</v>
      </c>
      <c r="F313" s="24"/>
    </row>
    <row r="314" spans="1:6" x14ac:dyDescent="0.2">
      <c r="A314" s="23" t="s">
        <v>211</v>
      </c>
      <c r="B314" s="72">
        <v>77</v>
      </c>
      <c r="C314" s="72">
        <v>74</v>
      </c>
      <c r="F314" s="24"/>
    </row>
    <row r="315" spans="1:6" x14ac:dyDescent="0.2">
      <c r="A315" s="23" t="s">
        <v>1769</v>
      </c>
      <c r="B315" s="72">
        <v>74</v>
      </c>
      <c r="C315" s="72">
        <v>73</v>
      </c>
      <c r="F315" s="24"/>
    </row>
    <row r="316" spans="1:6" x14ac:dyDescent="0.2">
      <c r="A316" s="23" t="s">
        <v>1770</v>
      </c>
      <c r="B316" s="72">
        <v>73</v>
      </c>
      <c r="C316" s="72">
        <v>73</v>
      </c>
      <c r="F316" s="24"/>
    </row>
    <row r="317" spans="1:6" x14ac:dyDescent="0.2">
      <c r="A317" s="23" t="s">
        <v>290</v>
      </c>
      <c r="B317" s="72">
        <v>82</v>
      </c>
      <c r="C317" s="72">
        <v>73</v>
      </c>
      <c r="F317" s="24"/>
    </row>
    <row r="318" spans="1:6" x14ac:dyDescent="0.2">
      <c r="A318" s="23" t="s">
        <v>805</v>
      </c>
      <c r="B318" s="72">
        <v>116</v>
      </c>
      <c r="C318" s="72">
        <v>73</v>
      </c>
      <c r="F318" s="24"/>
    </row>
    <row r="319" spans="1:6" x14ac:dyDescent="0.2">
      <c r="A319" s="23" t="s">
        <v>261</v>
      </c>
      <c r="B319" s="72">
        <v>73</v>
      </c>
      <c r="C319" s="72">
        <v>73</v>
      </c>
      <c r="F319" s="24"/>
    </row>
    <row r="320" spans="1:6" x14ac:dyDescent="0.2">
      <c r="A320" s="23" t="s">
        <v>1771</v>
      </c>
      <c r="B320" s="72">
        <v>74</v>
      </c>
      <c r="C320" s="72">
        <v>73</v>
      </c>
      <c r="F320" s="24"/>
    </row>
    <row r="321" spans="1:6" x14ac:dyDescent="0.2">
      <c r="A321" s="23" t="s">
        <v>760</v>
      </c>
      <c r="B321" s="72">
        <v>74</v>
      </c>
      <c r="C321" s="72">
        <v>73</v>
      </c>
      <c r="F321" s="24"/>
    </row>
    <row r="322" spans="1:6" x14ac:dyDescent="0.2">
      <c r="A322" s="23" t="s">
        <v>254</v>
      </c>
      <c r="B322" s="72">
        <v>82</v>
      </c>
      <c r="C322" s="72">
        <v>73</v>
      </c>
      <c r="F322" s="24"/>
    </row>
    <row r="323" spans="1:6" x14ac:dyDescent="0.2">
      <c r="A323" s="23" t="s">
        <v>442</v>
      </c>
      <c r="B323" s="72">
        <v>72</v>
      </c>
      <c r="C323" s="72">
        <v>72</v>
      </c>
      <c r="F323" s="24"/>
    </row>
    <row r="324" spans="1:6" x14ac:dyDescent="0.2">
      <c r="A324" s="23" t="s">
        <v>963</v>
      </c>
      <c r="B324" s="72">
        <v>77</v>
      </c>
      <c r="C324" s="72">
        <v>72</v>
      </c>
      <c r="F324" s="24"/>
    </row>
    <row r="325" spans="1:6" x14ac:dyDescent="0.2">
      <c r="A325" s="23" t="s">
        <v>1772</v>
      </c>
      <c r="B325" s="72">
        <v>100</v>
      </c>
      <c r="C325" s="72">
        <v>72</v>
      </c>
      <c r="F325" s="24"/>
    </row>
    <row r="326" spans="1:6" x14ac:dyDescent="0.2">
      <c r="A326" s="23" t="s">
        <v>407</v>
      </c>
      <c r="B326" s="72">
        <v>84</v>
      </c>
      <c r="C326" s="72">
        <v>72</v>
      </c>
      <c r="F326" s="24"/>
    </row>
    <row r="327" spans="1:6" x14ac:dyDescent="0.2">
      <c r="A327" s="23" t="s">
        <v>738</v>
      </c>
      <c r="B327" s="72">
        <v>83</v>
      </c>
      <c r="C327" s="72">
        <v>72</v>
      </c>
      <c r="F327" s="24"/>
    </row>
    <row r="328" spans="1:6" x14ac:dyDescent="0.2">
      <c r="A328" s="23" t="s">
        <v>484</v>
      </c>
      <c r="B328" s="72">
        <v>77</v>
      </c>
      <c r="C328" s="72">
        <v>72</v>
      </c>
      <c r="F328" s="24"/>
    </row>
    <row r="329" spans="1:6" x14ac:dyDescent="0.2">
      <c r="A329" s="23" t="s">
        <v>399</v>
      </c>
      <c r="B329" s="72">
        <v>75</v>
      </c>
      <c r="C329" s="72">
        <v>72</v>
      </c>
      <c r="F329" s="24"/>
    </row>
    <row r="330" spans="1:6" x14ac:dyDescent="0.2">
      <c r="A330" s="23" t="s">
        <v>1680</v>
      </c>
      <c r="B330" s="72">
        <v>79</v>
      </c>
      <c r="C330" s="72">
        <v>71</v>
      </c>
      <c r="F330" s="24"/>
    </row>
    <row r="331" spans="1:6" x14ac:dyDescent="0.2">
      <c r="A331" s="23" t="s">
        <v>266</v>
      </c>
      <c r="B331" s="72">
        <v>74</v>
      </c>
      <c r="C331" s="72">
        <v>71</v>
      </c>
      <c r="F331" s="24"/>
    </row>
    <row r="332" spans="1:6" x14ac:dyDescent="0.2">
      <c r="A332" s="23" t="s">
        <v>1773</v>
      </c>
      <c r="B332" s="72">
        <v>73</v>
      </c>
      <c r="C332" s="72">
        <v>71</v>
      </c>
      <c r="F332" s="24"/>
    </row>
    <row r="333" spans="1:6" x14ac:dyDescent="0.2">
      <c r="A333" s="23" t="s">
        <v>1232</v>
      </c>
      <c r="B333" s="72">
        <v>80</v>
      </c>
      <c r="C333" s="72">
        <v>71</v>
      </c>
      <c r="F333" s="24"/>
    </row>
    <row r="334" spans="1:6" x14ac:dyDescent="0.2">
      <c r="A334" s="23" t="s">
        <v>1774</v>
      </c>
      <c r="B334" s="72">
        <v>746</v>
      </c>
      <c r="C334" s="72">
        <v>71</v>
      </c>
      <c r="F334" s="24"/>
    </row>
    <row r="335" spans="1:6" x14ac:dyDescent="0.2">
      <c r="A335" s="23" t="s">
        <v>706</v>
      </c>
      <c r="B335" s="72">
        <v>101</v>
      </c>
      <c r="C335" s="72">
        <v>71</v>
      </c>
      <c r="F335" s="24"/>
    </row>
    <row r="336" spans="1:6" x14ac:dyDescent="0.2">
      <c r="A336" s="23" t="s">
        <v>870</v>
      </c>
      <c r="B336" s="72">
        <v>107</v>
      </c>
      <c r="C336" s="72">
        <v>71</v>
      </c>
      <c r="F336" s="24"/>
    </row>
    <row r="337" spans="1:6" x14ac:dyDescent="0.2">
      <c r="A337" s="23" t="s">
        <v>458</v>
      </c>
      <c r="B337" s="72">
        <v>89</v>
      </c>
      <c r="C337" s="72">
        <v>71</v>
      </c>
      <c r="F337" s="24"/>
    </row>
    <row r="338" spans="1:6" x14ac:dyDescent="0.2">
      <c r="A338" s="23" t="s">
        <v>1130</v>
      </c>
      <c r="B338" s="72">
        <v>70</v>
      </c>
      <c r="C338" s="72">
        <v>70</v>
      </c>
      <c r="F338" s="24"/>
    </row>
    <row r="339" spans="1:6" x14ac:dyDescent="0.2">
      <c r="A339" s="23" t="s">
        <v>263</v>
      </c>
      <c r="B339" s="72">
        <v>220</v>
      </c>
      <c r="C339" s="72">
        <v>70</v>
      </c>
      <c r="F339" s="24"/>
    </row>
    <row r="340" spans="1:6" x14ac:dyDescent="0.2">
      <c r="A340" s="23" t="s">
        <v>394</v>
      </c>
      <c r="B340" s="72">
        <v>124</v>
      </c>
      <c r="C340" s="72">
        <v>69</v>
      </c>
      <c r="F340" s="24"/>
    </row>
    <row r="341" spans="1:6" x14ac:dyDescent="0.2">
      <c r="A341" s="23" t="s">
        <v>1775</v>
      </c>
      <c r="B341" s="72">
        <v>69</v>
      </c>
      <c r="C341" s="72">
        <v>69</v>
      </c>
      <c r="F341" s="24"/>
    </row>
    <row r="342" spans="1:6" x14ac:dyDescent="0.2">
      <c r="A342" s="23" t="s">
        <v>793</v>
      </c>
      <c r="B342" s="72">
        <v>83</v>
      </c>
      <c r="C342" s="72">
        <v>69</v>
      </c>
      <c r="F342" s="24"/>
    </row>
    <row r="343" spans="1:6" x14ac:dyDescent="0.2">
      <c r="A343" s="23" t="s">
        <v>237</v>
      </c>
      <c r="B343" s="72">
        <v>69</v>
      </c>
      <c r="C343" s="72">
        <v>69</v>
      </c>
      <c r="F343" s="24"/>
    </row>
    <row r="344" spans="1:6" x14ac:dyDescent="0.2">
      <c r="A344" s="23" t="s">
        <v>444</v>
      </c>
      <c r="B344" s="72">
        <v>73</v>
      </c>
      <c r="C344" s="72">
        <v>69</v>
      </c>
      <c r="F344" s="24"/>
    </row>
    <row r="345" spans="1:6" x14ac:dyDescent="0.2">
      <c r="A345" s="23" t="s">
        <v>231</v>
      </c>
      <c r="B345" s="72">
        <v>84</v>
      </c>
      <c r="C345" s="72">
        <v>69</v>
      </c>
      <c r="F345" s="24"/>
    </row>
    <row r="346" spans="1:6" x14ac:dyDescent="0.2">
      <c r="A346" s="23" t="s">
        <v>1293</v>
      </c>
      <c r="B346" s="72">
        <v>96</v>
      </c>
      <c r="C346" s="72">
        <v>69</v>
      </c>
      <c r="F346" s="24"/>
    </row>
    <row r="347" spans="1:6" x14ac:dyDescent="0.2">
      <c r="A347" s="23" t="s">
        <v>585</v>
      </c>
      <c r="B347" s="72">
        <v>133</v>
      </c>
      <c r="C347" s="72">
        <v>69</v>
      </c>
      <c r="F347" s="24"/>
    </row>
    <row r="348" spans="1:6" x14ac:dyDescent="0.2">
      <c r="A348" s="23" t="s">
        <v>167</v>
      </c>
      <c r="B348" s="72">
        <v>69</v>
      </c>
      <c r="C348" s="72">
        <v>68</v>
      </c>
      <c r="F348" s="24"/>
    </row>
    <row r="349" spans="1:6" x14ac:dyDescent="0.2">
      <c r="A349" s="23" t="s">
        <v>926</v>
      </c>
      <c r="B349" s="72">
        <v>70</v>
      </c>
      <c r="C349" s="72">
        <v>68</v>
      </c>
      <c r="F349" s="24"/>
    </row>
    <row r="350" spans="1:6" x14ac:dyDescent="0.2">
      <c r="A350" s="23" t="s">
        <v>351</v>
      </c>
      <c r="B350" s="72">
        <v>79</v>
      </c>
      <c r="C350" s="72">
        <v>68</v>
      </c>
      <c r="F350" s="24"/>
    </row>
    <row r="351" spans="1:6" x14ac:dyDescent="0.2">
      <c r="A351" s="23" t="s">
        <v>429</v>
      </c>
      <c r="B351" s="72">
        <v>68</v>
      </c>
      <c r="C351" s="72">
        <v>68</v>
      </c>
      <c r="F351" s="24"/>
    </row>
    <row r="352" spans="1:6" x14ac:dyDescent="0.2">
      <c r="A352" s="23" t="s">
        <v>1435</v>
      </c>
      <c r="B352" s="72">
        <v>68</v>
      </c>
      <c r="C352" s="72">
        <v>68</v>
      </c>
      <c r="F352" s="24"/>
    </row>
    <row r="353" spans="1:6" x14ac:dyDescent="0.2">
      <c r="A353" s="23" t="s">
        <v>597</v>
      </c>
      <c r="B353" s="72">
        <v>68</v>
      </c>
      <c r="C353" s="72">
        <v>68</v>
      </c>
      <c r="F353" s="24"/>
    </row>
    <row r="354" spans="1:6" x14ac:dyDescent="0.2">
      <c r="A354" s="23" t="s">
        <v>1776</v>
      </c>
      <c r="B354" s="72">
        <v>67</v>
      </c>
      <c r="C354" s="72">
        <v>67</v>
      </c>
      <c r="F354" s="24"/>
    </row>
    <row r="355" spans="1:6" x14ac:dyDescent="0.2">
      <c r="A355" s="23" t="s">
        <v>822</v>
      </c>
      <c r="B355" s="72">
        <v>67</v>
      </c>
      <c r="C355" s="72">
        <v>67</v>
      </c>
      <c r="F355" s="24"/>
    </row>
    <row r="356" spans="1:6" x14ac:dyDescent="0.2">
      <c r="A356" s="23" t="s">
        <v>397</v>
      </c>
      <c r="B356" s="72">
        <v>97</v>
      </c>
      <c r="C356" s="72">
        <v>67</v>
      </c>
      <c r="F356" s="24"/>
    </row>
    <row r="357" spans="1:6" x14ac:dyDescent="0.2">
      <c r="A357" s="23" t="s">
        <v>464</v>
      </c>
      <c r="B357" s="72">
        <v>470</v>
      </c>
      <c r="C357" s="72">
        <v>67</v>
      </c>
      <c r="F357" s="24"/>
    </row>
    <row r="358" spans="1:6" x14ac:dyDescent="0.2">
      <c r="A358" s="23" t="s">
        <v>486</v>
      </c>
      <c r="B358" s="72">
        <v>117</v>
      </c>
      <c r="C358" s="72">
        <v>66</v>
      </c>
      <c r="F358" s="24"/>
    </row>
    <row r="359" spans="1:6" x14ac:dyDescent="0.2">
      <c r="A359" s="23" t="s">
        <v>1777</v>
      </c>
      <c r="B359" s="72">
        <v>74</v>
      </c>
      <c r="C359" s="72">
        <v>66</v>
      </c>
      <c r="F359" s="24"/>
    </row>
    <row r="360" spans="1:6" x14ac:dyDescent="0.2">
      <c r="A360" s="23" t="s">
        <v>1672</v>
      </c>
      <c r="B360" s="72">
        <v>66</v>
      </c>
      <c r="C360" s="72">
        <v>66</v>
      </c>
      <c r="F360" s="24"/>
    </row>
    <row r="361" spans="1:6" x14ac:dyDescent="0.2">
      <c r="A361" s="23" t="s">
        <v>1778</v>
      </c>
      <c r="B361" s="72">
        <v>83</v>
      </c>
      <c r="C361" s="72">
        <v>66</v>
      </c>
      <c r="F361" s="24"/>
    </row>
    <row r="362" spans="1:6" x14ac:dyDescent="0.2">
      <c r="A362" s="23" t="s">
        <v>1779</v>
      </c>
      <c r="B362" s="72">
        <v>71</v>
      </c>
      <c r="C362" s="72">
        <v>66</v>
      </c>
      <c r="F362" s="24"/>
    </row>
    <row r="363" spans="1:6" x14ac:dyDescent="0.2">
      <c r="A363" s="23" t="s">
        <v>636</v>
      </c>
      <c r="B363" s="72">
        <v>68</v>
      </c>
      <c r="C363" s="72">
        <v>66</v>
      </c>
      <c r="F363" s="24"/>
    </row>
    <row r="364" spans="1:6" x14ac:dyDescent="0.2">
      <c r="A364" s="23" t="s">
        <v>712</v>
      </c>
      <c r="B364" s="72">
        <v>69</v>
      </c>
      <c r="C364" s="72">
        <v>66</v>
      </c>
      <c r="F364" s="24"/>
    </row>
    <row r="365" spans="1:6" x14ac:dyDescent="0.2">
      <c r="A365" s="23" t="s">
        <v>1780</v>
      </c>
      <c r="B365" s="72">
        <v>65</v>
      </c>
      <c r="C365" s="72">
        <v>65</v>
      </c>
      <c r="F365" s="24"/>
    </row>
    <row r="366" spans="1:6" x14ac:dyDescent="0.2">
      <c r="A366" s="23" t="s">
        <v>323</v>
      </c>
      <c r="B366" s="72">
        <v>65</v>
      </c>
      <c r="C366" s="72">
        <v>65</v>
      </c>
      <c r="F366" s="24"/>
    </row>
    <row r="367" spans="1:6" x14ac:dyDescent="0.2">
      <c r="A367" s="23" t="s">
        <v>463</v>
      </c>
      <c r="B367" s="72">
        <v>132</v>
      </c>
      <c r="C367" s="72">
        <v>65</v>
      </c>
      <c r="F367" s="24"/>
    </row>
    <row r="368" spans="1:6" x14ac:dyDescent="0.2">
      <c r="A368" s="23" t="s">
        <v>1781</v>
      </c>
      <c r="B368" s="72">
        <v>109</v>
      </c>
      <c r="C368" s="72">
        <v>64</v>
      </c>
      <c r="F368" s="24"/>
    </row>
    <row r="369" spans="1:6" x14ac:dyDescent="0.2">
      <c r="A369" s="23" t="s">
        <v>1328</v>
      </c>
      <c r="B369" s="72">
        <v>64</v>
      </c>
      <c r="C369" s="72">
        <v>64</v>
      </c>
      <c r="F369" s="24"/>
    </row>
    <row r="370" spans="1:6" x14ac:dyDescent="0.2">
      <c r="A370" s="23" t="s">
        <v>450</v>
      </c>
      <c r="B370" s="72">
        <v>64</v>
      </c>
      <c r="C370" s="72">
        <v>64</v>
      </c>
      <c r="F370" s="24"/>
    </row>
    <row r="371" spans="1:6" x14ac:dyDescent="0.2">
      <c r="A371" s="23" t="s">
        <v>191</v>
      </c>
      <c r="B371" s="72">
        <v>87</v>
      </c>
      <c r="C371" s="72">
        <v>64</v>
      </c>
      <c r="F371" s="24"/>
    </row>
    <row r="372" spans="1:6" x14ac:dyDescent="0.2">
      <c r="A372" s="23" t="s">
        <v>186</v>
      </c>
      <c r="B372" s="72">
        <v>111</v>
      </c>
      <c r="C372" s="72">
        <v>64</v>
      </c>
      <c r="F372" s="24"/>
    </row>
    <row r="373" spans="1:6" x14ac:dyDescent="0.2">
      <c r="A373" s="23" t="s">
        <v>1466</v>
      </c>
      <c r="B373" s="72">
        <v>64</v>
      </c>
      <c r="C373" s="72">
        <v>64</v>
      </c>
      <c r="F373" s="24"/>
    </row>
    <row r="374" spans="1:6" x14ac:dyDescent="0.2">
      <c r="A374" s="23" t="s">
        <v>1782</v>
      </c>
      <c r="B374" s="72">
        <v>78</v>
      </c>
      <c r="C374" s="72">
        <v>64</v>
      </c>
      <c r="F374" s="24"/>
    </row>
    <row r="375" spans="1:6" x14ac:dyDescent="0.2">
      <c r="A375" s="23" t="s">
        <v>1566</v>
      </c>
      <c r="B375" s="72">
        <v>64</v>
      </c>
      <c r="C375" s="72">
        <v>64</v>
      </c>
      <c r="F375" s="24"/>
    </row>
    <row r="376" spans="1:6" x14ac:dyDescent="0.2">
      <c r="A376" s="23" t="s">
        <v>1215</v>
      </c>
      <c r="B376" s="72">
        <v>71</v>
      </c>
      <c r="C376" s="72">
        <v>63</v>
      </c>
      <c r="F376" s="24"/>
    </row>
    <row r="377" spans="1:6" x14ac:dyDescent="0.2">
      <c r="A377" s="23" t="s">
        <v>628</v>
      </c>
      <c r="B377" s="72">
        <v>91</v>
      </c>
      <c r="C377" s="72">
        <v>63</v>
      </c>
      <c r="F377" s="24"/>
    </row>
    <row r="378" spans="1:6" x14ac:dyDescent="0.2">
      <c r="A378" s="23" t="s">
        <v>1783</v>
      </c>
      <c r="B378" s="72">
        <v>63</v>
      </c>
      <c r="C378" s="72">
        <v>63</v>
      </c>
      <c r="F378" s="24"/>
    </row>
    <row r="379" spans="1:6" x14ac:dyDescent="0.2">
      <c r="A379" s="23" t="s">
        <v>1784</v>
      </c>
      <c r="B379" s="72">
        <v>63</v>
      </c>
      <c r="C379" s="72">
        <v>63</v>
      </c>
      <c r="F379" s="24"/>
    </row>
    <row r="380" spans="1:6" x14ac:dyDescent="0.2">
      <c r="A380" s="23" t="s">
        <v>315</v>
      </c>
      <c r="B380" s="72">
        <v>186</v>
      </c>
      <c r="C380" s="72">
        <v>62</v>
      </c>
      <c r="F380" s="24"/>
    </row>
    <row r="381" spans="1:6" x14ac:dyDescent="0.2">
      <c r="A381" s="23" t="s">
        <v>623</v>
      </c>
      <c r="B381" s="72">
        <v>64</v>
      </c>
      <c r="C381" s="72">
        <v>62</v>
      </c>
      <c r="F381" s="24"/>
    </row>
    <row r="382" spans="1:6" x14ac:dyDescent="0.2">
      <c r="A382" s="23" t="s">
        <v>774</v>
      </c>
      <c r="B382" s="72">
        <v>88</v>
      </c>
      <c r="C382" s="72">
        <v>62</v>
      </c>
      <c r="F382" s="24"/>
    </row>
    <row r="383" spans="1:6" x14ac:dyDescent="0.2">
      <c r="A383" s="23" t="s">
        <v>1719</v>
      </c>
      <c r="B383" s="72">
        <v>95</v>
      </c>
      <c r="C383" s="72">
        <v>62</v>
      </c>
      <c r="F383" s="24"/>
    </row>
    <row r="384" spans="1:6" x14ac:dyDescent="0.2">
      <c r="A384" s="23" t="s">
        <v>1227</v>
      </c>
      <c r="B384" s="72">
        <v>80</v>
      </c>
      <c r="C384" s="72">
        <v>62</v>
      </c>
      <c r="F384" s="24"/>
    </row>
    <row r="385" spans="1:6" x14ac:dyDescent="0.2">
      <c r="A385" s="23" t="s">
        <v>784</v>
      </c>
      <c r="B385" s="72">
        <v>62</v>
      </c>
      <c r="C385" s="72">
        <v>62</v>
      </c>
      <c r="F385" s="24"/>
    </row>
    <row r="386" spans="1:6" x14ac:dyDescent="0.2">
      <c r="A386" s="23" t="s">
        <v>1785</v>
      </c>
      <c r="B386" s="72">
        <v>61</v>
      </c>
      <c r="C386" s="72">
        <v>61</v>
      </c>
      <c r="F386" s="24"/>
    </row>
    <row r="387" spans="1:6" x14ac:dyDescent="0.2">
      <c r="A387" s="23" t="s">
        <v>264</v>
      </c>
      <c r="B387" s="72">
        <v>62</v>
      </c>
      <c r="C387" s="72">
        <v>61</v>
      </c>
      <c r="F387" s="24"/>
    </row>
    <row r="388" spans="1:6" x14ac:dyDescent="0.2">
      <c r="A388" s="23" t="s">
        <v>1786</v>
      </c>
      <c r="B388" s="72">
        <v>61</v>
      </c>
      <c r="C388" s="72">
        <v>61</v>
      </c>
      <c r="F388" s="24"/>
    </row>
    <row r="389" spans="1:6" x14ac:dyDescent="0.2">
      <c r="A389" s="23" t="s">
        <v>1787</v>
      </c>
      <c r="B389" s="72">
        <v>61</v>
      </c>
      <c r="C389" s="72">
        <v>61</v>
      </c>
      <c r="F389" s="24"/>
    </row>
    <row r="390" spans="1:6" x14ac:dyDescent="0.2">
      <c r="A390" s="23" t="s">
        <v>1788</v>
      </c>
      <c r="B390" s="72">
        <v>61</v>
      </c>
      <c r="C390" s="72">
        <v>61</v>
      </c>
      <c r="F390" s="24"/>
    </row>
    <row r="391" spans="1:6" x14ac:dyDescent="0.2">
      <c r="A391" s="23" t="s">
        <v>565</v>
      </c>
      <c r="B391" s="72">
        <v>71</v>
      </c>
      <c r="C391" s="72">
        <v>61</v>
      </c>
      <c r="F391" s="24"/>
    </row>
    <row r="392" spans="1:6" x14ac:dyDescent="0.2">
      <c r="A392" s="23" t="s">
        <v>1789</v>
      </c>
      <c r="B392" s="72">
        <v>61</v>
      </c>
      <c r="C392" s="72">
        <v>61</v>
      </c>
      <c r="F392" s="24"/>
    </row>
    <row r="393" spans="1:6" x14ac:dyDescent="0.2">
      <c r="A393" s="23" t="s">
        <v>673</v>
      </c>
      <c r="B393" s="72">
        <v>61</v>
      </c>
      <c r="C393" s="72">
        <v>61</v>
      </c>
      <c r="F393" s="24"/>
    </row>
    <row r="394" spans="1:6" x14ac:dyDescent="0.2">
      <c r="A394" s="23" t="s">
        <v>749</v>
      </c>
      <c r="B394" s="72">
        <v>69</v>
      </c>
      <c r="C394" s="72">
        <v>60</v>
      </c>
      <c r="F394" s="24"/>
    </row>
    <row r="395" spans="1:6" x14ac:dyDescent="0.2">
      <c r="A395" s="23" t="s">
        <v>791</v>
      </c>
      <c r="B395" s="72">
        <v>66</v>
      </c>
      <c r="C395" s="72">
        <v>60</v>
      </c>
      <c r="F395" s="24"/>
    </row>
    <row r="396" spans="1:6" x14ac:dyDescent="0.2">
      <c r="A396" s="23" t="s">
        <v>639</v>
      </c>
      <c r="B396" s="72">
        <v>66</v>
      </c>
      <c r="C396" s="72">
        <v>60</v>
      </c>
      <c r="F396" s="24"/>
    </row>
    <row r="397" spans="1:6" x14ac:dyDescent="0.2">
      <c r="A397" s="23" t="s">
        <v>1030</v>
      </c>
      <c r="B397" s="72">
        <v>180</v>
      </c>
      <c r="C397" s="72">
        <v>60</v>
      </c>
      <c r="F397" s="24"/>
    </row>
    <row r="398" spans="1:6" x14ac:dyDescent="0.2">
      <c r="A398" s="23" t="s">
        <v>1790</v>
      </c>
      <c r="B398" s="72">
        <v>61</v>
      </c>
      <c r="C398" s="72">
        <v>60</v>
      </c>
      <c r="F398" s="24"/>
    </row>
    <row r="399" spans="1:6" x14ac:dyDescent="0.2">
      <c r="A399" s="23" t="s">
        <v>1791</v>
      </c>
      <c r="B399" s="72">
        <v>75</v>
      </c>
      <c r="C399" s="72">
        <v>60</v>
      </c>
      <c r="F399" s="24"/>
    </row>
    <row r="400" spans="1:6" x14ac:dyDescent="0.2">
      <c r="A400" s="23" t="s">
        <v>354</v>
      </c>
      <c r="B400" s="72">
        <v>137</v>
      </c>
      <c r="C400" s="72">
        <v>60</v>
      </c>
      <c r="F400" s="24"/>
    </row>
    <row r="401" spans="1:6" x14ac:dyDescent="0.2">
      <c r="A401" s="23" t="s">
        <v>1792</v>
      </c>
      <c r="B401" s="72">
        <v>60</v>
      </c>
      <c r="C401" s="72">
        <v>60</v>
      </c>
      <c r="F401" s="24"/>
    </row>
    <row r="402" spans="1:6" x14ac:dyDescent="0.2">
      <c r="A402" s="23" t="s">
        <v>869</v>
      </c>
      <c r="B402" s="72">
        <v>191</v>
      </c>
      <c r="C402" s="72">
        <v>60</v>
      </c>
      <c r="F402" s="24"/>
    </row>
    <row r="403" spans="1:6" x14ac:dyDescent="0.2">
      <c r="A403" s="23" t="s">
        <v>1793</v>
      </c>
      <c r="B403" s="72">
        <v>65</v>
      </c>
      <c r="C403" s="72">
        <v>60</v>
      </c>
      <c r="F403" s="24"/>
    </row>
    <row r="404" spans="1:6" x14ac:dyDescent="0.2">
      <c r="A404" s="23" t="s">
        <v>188</v>
      </c>
      <c r="B404" s="72">
        <v>90</v>
      </c>
      <c r="C404" s="72">
        <v>59</v>
      </c>
      <c r="F404" s="24"/>
    </row>
    <row r="405" spans="1:6" x14ac:dyDescent="0.2">
      <c r="A405" s="23" t="s">
        <v>1794</v>
      </c>
      <c r="B405" s="72">
        <v>59</v>
      </c>
      <c r="C405" s="72">
        <v>59</v>
      </c>
      <c r="F405" s="24"/>
    </row>
    <row r="406" spans="1:6" x14ac:dyDescent="0.2">
      <c r="A406" s="23" t="s">
        <v>1795</v>
      </c>
      <c r="B406" s="72">
        <v>59</v>
      </c>
      <c r="C406" s="72">
        <v>59</v>
      </c>
      <c r="F406" s="24"/>
    </row>
    <row r="407" spans="1:6" x14ac:dyDescent="0.2">
      <c r="A407" s="23" t="s">
        <v>391</v>
      </c>
      <c r="B407" s="72">
        <v>62</v>
      </c>
      <c r="C407" s="72">
        <v>59</v>
      </c>
      <c r="F407" s="24"/>
    </row>
    <row r="408" spans="1:6" x14ac:dyDescent="0.2">
      <c r="A408" s="23" t="s">
        <v>524</v>
      </c>
      <c r="B408" s="72">
        <v>70</v>
      </c>
      <c r="C408" s="72">
        <v>59</v>
      </c>
      <c r="F408" s="24"/>
    </row>
    <row r="409" spans="1:6" x14ac:dyDescent="0.2">
      <c r="A409" s="23" t="s">
        <v>1047</v>
      </c>
      <c r="B409" s="72">
        <v>177</v>
      </c>
      <c r="C409" s="72">
        <v>59</v>
      </c>
      <c r="F409" s="24"/>
    </row>
    <row r="410" spans="1:6" x14ac:dyDescent="0.2">
      <c r="A410" s="23" t="s">
        <v>1796</v>
      </c>
      <c r="B410" s="72">
        <v>62</v>
      </c>
      <c r="C410" s="72">
        <v>59</v>
      </c>
      <c r="F410" s="24"/>
    </row>
    <row r="411" spans="1:6" x14ac:dyDescent="0.2">
      <c r="A411" s="23" t="s">
        <v>292</v>
      </c>
      <c r="B411" s="72">
        <v>73</v>
      </c>
      <c r="C411" s="72">
        <v>59</v>
      </c>
      <c r="F411" s="24"/>
    </row>
    <row r="412" spans="1:6" x14ac:dyDescent="0.2">
      <c r="A412" s="23" t="s">
        <v>668</v>
      </c>
      <c r="B412" s="72">
        <v>80</v>
      </c>
      <c r="C412" s="72">
        <v>59</v>
      </c>
      <c r="F412" s="24"/>
    </row>
    <row r="413" spans="1:6" x14ac:dyDescent="0.2">
      <c r="A413" s="23" t="s">
        <v>445</v>
      </c>
      <c r="B413" s="72">
        <v>81</v>
      </c>
      <c r="C413" s="72">
        <v>59</v>
      </c>
      <c r="F413" s="24"/>
    </row>
    <row r="414" spans="1:6" x14ac:dyDescent="0.2">
      <c r="A414" s="23" t="s">
        <v>502</v>
      </c>
      <c r="B414" s="72">
        <v>59</v>
      </c>
      <c r="C414" s="72">
        <v>58</v>
      </c>
      <c r="F414" s="24"/>
    </row>
    <row r="415" spans="1:6" x14ac:dyDescent="0.2">
      <c r="A415" s="23" t="s">
        <v>1797</v>
      </c>
      <c r="B415" s="72">
        <v>58</v>
      </c>
      <c r="C415" s="72">
        <v>58</v>
      </c>
      <c r="F415" s="24"/>
    </row>
    <row r="416" spans="1:6" x14ac:dyDescent="0.2">
      <c r="A416" s="23" t="s">
        <v>1798</v>
      </c>
      <c r="B416" s="72">
        <v>66</v>
      </c>
      <c r="C416" s="72">
        <v>58</v>
      </c>
      <c r="F416" s="24"/>
    </row>
    <row r="417" spans="1:6" x14ac:dyDescent="0.2">
      <c r="A417" s="23" t="s">
        <v>446</v>
      </c>
      <c r="B417" s="72">
        <v>58</v>
      </c>
      <c r="C417" s="72">
        <v>58</v>
      </c>
      <c r="F417" s="24"/>
    </row>
    <row r="418" spans="1:6" x14ac:dyDescent="0.2">
      <c r="A418" s="23" t="s">
        <v>1562</v>
      </c>
      <c r="B418" s="72">
        <v>61</v>
      </c>
      <c r="C418" s="72">
        <v>58</v>
      </c>
      <c r="F418" s="24"/>
    </row>
    <row r="419" spans="1:6" x14ac:dyDescent="0.2">
      <c r="A419" s="23" t="s">
        <v>1025</v>
      </c>
      <c r="B419" s="72">
        <v>71</v>
      </c>
      <c r="C419" s="72">
        <v>58</v>
      </c>
      <c r="F419" s="24"/>
    </row>
    <row r="420" spans="1:6" x14ac:dyDescent="0.2">
      <c r="A420" s="23" t="s">
        <v>701</v>
      </c>
      <c r="B420" s="72">
        <v>59</v>
      </c>
      <c r="C420" s="72">
        <v>58</v>
      </c>
      <c r="F420" s="24"/>
    </row>
    <row r="421" spans="1:6" x14ac:dyDescent="0.2">
      <c r="A421" s="23" t="s">
        <v>210</v>
      </c>
      <c r="B421" s="72">
        <v>172</v>
      </c>
      <c r="C421" s="72">
        <v>57</v>
      </c>
      <c r="F421" s="24"/>
    </row>
    <row r="422" spans="1:6" x14ac:dyDescent="0.2">
      <c r="A422" s="23" t="s">
        <v>1078</v>
      </c>
      <c r="B422" s="72">
        <v>59</v>
      </c>
      <c r="C422" s="72">
        <v>57</v>
      </c>
      <c r="F422" s="24"/>
    </row>
    <row r="423" spans="1:6" x14ac:dyDescent="0.2">
      <c r="A423" s="23" t="s">
        <v>790</v>
      </c>
      <c r="B423" s="72">
        <v>80</v>
      </c>
      <c r="C423" s="72">
        <v>57</v>
      </c>
      <c r="F423" s="24"/>
    </row>
    <row r="424" spans="1:6" x14ac:dyDescent="0.2">
      <c r="A424" s="23" t="s">
        <v>1128</v>
      </c>
      <c r="B424" s="72">
        <v>57</v>
      </c>
      <c r="C424" s="72">
        <v>57</v>
      </c>
      <c r="F424" s="24"/>
    </row>
    <row r="425" spans="1:6" x14ac:dyDescent="0.2">
      <c r="A425" s="23" t="s">
        <v>489</v>
      </c>
      <c r="B425" s="72">
        <v>80</v>
      </c>
      <c r="C425" s="72">
        <v>57</v>
      </c>
      <c r="F425" s="24"/>
    </row>
    <row r="426" spans="1:6" x14ac:dyDescent="0.2">
      <c r="A426" s="23" t="s">
        <v>1607</v>
      </c>
      <c r="B426" s="72">
        <v>57</v>
      </c>
      <c r="C426" s="72">
        <v>57</v>
      </c>
      <c r="F426" s="24"/>
    </row>
    <row r="427" spans="1:6" x14ac:dyDescent="0.2">
      <c r="A427" s="23" t="s">
        <v>1437</v>
      </c>
      <c r="B427" s="72">
        <v>57</v>
      </c>
      <c r="C427" s="72">
        <v>57</v>
      </c>
      <c r="F427" s="24"/>
    </row>
    <row r="428" spans="1:6" x14ac:dyDescent="0.2">
      <c r="A428" s="23" t="s">
        <v>1217</v>
      </c>
      <c r="B428" s="72">
        <v>69</v>
      </c>
      <c r="C428" s="72">
        <v>57</v>
      </c>
      <c r="F428" s="24"/>
    </row>
    <row r="429" spans="1:6" x14ac:dyDescent="0.2">
      <c r="A429" s="23" t="s">
        <v>443</v>
      </c>
      <c r="B429" s="72">
        <v>58</v>
      </c>
      <c r="C429" s="72">
        <v>57</v>
      </c>
      <c r="F429" s="24"/>
    </row>
    <row r="430" spans="1:6" x14ac:dyDescent="0.2">
      <c r="A430" s="23" t="s">
        <v>1245</v>
      </c>
      <c r="B430" s="72">
        <v>57</v>
      </c>
      <c r="C430" s="72">
        <v>57</v>
      </c>
      <c r="F430" s="24"/>
    </row>
    <row r="431" spans="1:6" x14ac:dyDescent="0.2">
      <c r="A431" s="23" t="s">
        <v>570</v>
      </c>
      <c r="B431" s="72">
        <v>213</v>
      </c>
      <c r="C431" s="72">
        <v>57</v>
      </c>
      <c r="F431" s="24"/>
    </row>
    <row r="432" spans="1:6" x14ac:dyDescent="0.2">
      <c r="A432" s="23" t="s">
        <v>332</v>
      </c>
      <c r="B432" s="72">
        <v>61</v>
      </c>
      <c r="C432" s="72">
        <v>57</v>
      </c>
      <c r="F432" s="24"/>
    </row>
    <row r="433" spans="1:6" x14ac:dyDescent="0.2">
      <c r="A433" s="23" t="s">
        <v>1799</v>
      </c>
      <c r="B433" s="72">
        <v>57</v>
      </c>
      <c r="C433" s="72">
        <v>57</v>
      </c>
      <c r="F433" s="24"/>
    </row>
    <row r="434" spans="1:6" x14ac:dyDescent="0.2">
      <c r="A434" s="23" t="s">
        <v>806</v>
      </c>
      <c r="B434" s="72">
        <v>664</v>
      </c>
      <c r="C434" s="72">
        <v>57</v>
      </c>
      <c r="F434" s="24"/>
    </row>
    <row r="435" spans="1:6" x14ac:dyDescent="0.2">
      <c r="A435" s="23" t="s">
        <v>958</v>
      </c>
      <c r="B435" s="72">
        <v>63</v>
      </c>
      <c r="C435" s="72">
        <v>57</v>
      </c>
      <c r="F435" s="24"/>
    </row>
    <row r="436" spans="1:6" x14ac:dyDescent="0.2">
      <c r="A436" s="23" t="s">
        <v>829</v>
      </c>
      <c r="B436" s="72">
        <v>58</v>
      </c>
      <c r="C436" s="72">
        <v>57</v>
      </c>
      <c r="F436" s="24"/>
    </row>
    <row r="437" spans="1:6" x14ac:dyDescent="0.2">
      <c r="A437" s="23" t="s">
        <v>571</v>
      </c>
      <c r="B437" s="72">
        <v>75</v>
      </c>
      <c r="C437" s="72">
        <v>57</v>
      </c>
      <c r="F437" s="24"/>
    </row>
    <row r="438" spans="1:6" x14ac:dyDescent="0.2">
      <c r="A438" s="23" t="s">
        <v>359</v>
      </c>
      <c r="B438" s="72">
        <v>102</v>
      </c>
      <c r="C438" s="72">
        <v>56</v>
      </c>
      <c r="F438" s="24"/>
    </row>
    <row r="439" spans="1:6" x14ac:dyDescent="0.2">
      <c r="A439" s="23" t="s">
        <v>1800</v>
      </c>
      <c r="B439" s="72">
        <v>94</v>
      </c>
      <c r="C439" s="72">
        <v>56</v>
      </c>
      <c r="F439" s="24"/>
    </row>
    <row r="440" spans="1:6" x14ac:dyDescent="0.2">
      <c r="A440" s="23" t="s">
        <v>1801</v>
      </c>
      <c r="B440" s="72">
        <v>227</v>
      </c>
      <c r="C440" s="72">
        <v>56</v>
      </c>
      <c r="F440" s="24"/>
    </row>
    <row r="441" spans="1:6" x14ac:dyDescent="0.2">
      <c r="A441" s="23" t="s">
        <v>853</v>
      </c>
      <c r="B441" s="72">
        <v>58</v>
      </c>
      <c r="C441" s="72">
        <v>56</v>
      </c>
      <c r="F441" s="24"/>
    </row>
    <row r="442" spans="1:6" x14ac:dyDescent="0.2">
      <c r="A442" s="23" t="s">
        <v>1461</v>
      </c>
      <c r="B442" s="72">
        <v>57</v>
      </c>
      <c r="C442" s="72">
        <v>56</v>
      </c>
      <c r="F442" s="24"/>
    </row>
    <row r="443" spans="1:6" x14ac:dyDescent="0.2">
      <c r="A443" s="23" t="s">
        <v>895</v>
      </c>
      <c r="B443" s="72">
        <v>76</v>
      </c>
      <c r="C443" s="72">
        <v>56</v>
      </c>
      <c r="F443" s="24"/>
    </row>
    <row r="444" spans="1:6" x14ac:dyDescent="0.2">
      <c r="A444" s="23" t="s">
        <v>341</v>
      </c>
      <c r="B444" s="72">
        <v>59</v>
      </c>
      <c r="C444" s="72">
        <v>56</v>
      </c>
      <c r="F444" s="24"/>
    </row>
    <row r="445" spans="1:6" x14ac:dyDescent="0.2">
      <c r="A445" s="23" t="s">
        <v>1194</v>
      </c>
      <c r="B445" s="72">
        <v>57</v>
      </c>
      <c r="C445" s="72">
        <v>56</v>
      </c>
      <c r="F445" s="24"/>
    </row>
    <row r="446" spans="1:6" x14ac:dyDescent="0.2">
      <c r="A446" s="23" t="s">
        <v>202</v>
      </c>
      <c r="B446" s="72">
        <v>76</v>
      </c>
      <c r="C446" s="72">
        <v>56</v>
      </c>
      <c r="F446" s="24"/>
    </row>
    <row r="447" spans="1:6" x14ac:dyDescent="0.2">
      <c r="A447" s="23" t="s">
        <v>1802</v>
      </c>
      <c r="B447" s="72">
        <v>56</v>
      </c>
      <c r="C447" s="72">
        <v>56</v>
      </c>
      <c r="F447" s="24"/>
    </row>
    <row r="448" spans="1:6" x14ac:dyDescent="0.2">
      <c r="A448" s="23" t="s">
        <v>860</v>
      </c>
      <c r="B448" s="72">
        <v>58</v>
      </c>
      <c r="C448" s="72">
        <v>55</v>
      </c>
      <c r="F448" s="24"/>
    </row>
    <row r="449" spans="1:6" x14ac:dyDescent="0.2">
      <c r="A449" s="23" t="s">
        <v>1803</v>
      </c>
      <c r="B449" s="72">
        <v>58</v>
      </c>
      <c r="C449" s="72">
        <v>55</v>
      </c>
      <c r="F449" s="24"/>
    </row>
    <row r="450" spans="1:6" x14ac:dyDescent="0.2">
      <c r="A450" s="23" t="s">
        <v>516</v>
      </c>
      <c r="B450" s="72">
        <v>57</v>
      </c>
      <c r="C450" s="72">
        <v>55</v>
      </c>
      <c r="F450" s="24"/>
    </row>
    <row r="451" spans="1:6" x14ac:dyDescent="0.2">
      <c r="A451" s="23" t="s">
        <v>1804</v>
      </c>
      <c r="B451" s="72">
        <v>274</v>
      </c>
      <c r="C451" s="72">
        <v>55</v>
      </c>
      <c r="F451" s="24"/>
    </row>
    <row r="452" spans="1:6" x14ac:dyDescent="0.2">
      <c r="A452" s="23" t="s">
        <v>1805</v>
      </c>
      <c r="B452" s="72">
        <v>60</v>
      </c>
      <c r="C452" s="72">
        <v>55</v>
      </c>
      <c r="F452" s="24"/>
    </row>
    <row r="453" spans="1:6" x14ac:dyDescent="0.2">
      <c r="A453" s="23" t="s">
        <v>1806</v>
      </c>
      <c r="B453" s="72">
        <v>55</v>
      </c>
      <c r="C453" s="72">
        <v>55</v>
      </c>
      <c r="F453" s="24"/>
    </row>
    <row r="454" spans="1:6" x14ac:dyDescent="0.2">
      <c r="A454" s="23" t="s">
        <v>1484</v>
      </c>
      <c r="B454" s="72">
        <v>55</v>
      </c>
      <c r="C454" s="72">
        <v>55</v>
      </c>
      <c r="F454" s="24"/>
    </row>
    <row r="455" spans="1:6" x14ac:dyDescent="0.2">
      <c r="A455" s="23" t="s">
        <v>1251</v>
      </c>
      <c r="B455" s="72">
        <v>57</v>
      </c>
      <c r="C455" s="72">
        <v>55</v>
      </c>
      <c r="F455" s="24"/>
    </row>
    <row r="456" spans="1:6" x14ac:dyDescent="0.2">
      <c r="A456" s="23" t="s">
        <v>1807</v>
      </c>
      <c r="B456" s="72">
        <v>55</v>
      </c>
      <c r="C456" s="72">
        <v>55</v>
      </c>
      <c r="F456" s="24"/>
    </row>
    <row r="457" spans="1:6" x14ac:dyDescent="0.2">
      <c r="A457" s="23" t="s">
        <v>503</v>
      </c>
      <c r="B457" s="72">
        <v>102</v>
      </c>
      <c r="C457" s="72">
        <v>54</v>
      </c>
      <c r="F457" s="24"/>
    </row>
    <row r="458" spans="1:6" x14ac:dyDescent="0.2">
      <c r="A458" s="23" t="s">
        <v>1413</v>
      </c>
      <c r="B458" s="72">
        <v>58</v>
      </c>
      <c r="C458" s="72">
        <v>54</v>
      </c>
      <c r="F458" s="24"/>
    </row>
    <row r="459" spans="1:6" x14ac:dyDescent="0.2">
      <c r="A459" s="23" t="s">
        <v>1808</v>
      </c>
      <c r="B459" s="72">
        <v>58</v>
      </c>
      <c r="C459" s="72">
        <v>54</v>
      </c>
      <c r="F459" s="24"/>
    </row>
    <row r="460" spans="1:6" x14ac:dyDescent="0.2">
      <c r="A460" s="23" t="s">
        <v>734</v>
      </c>
      <c r="B460" s="72">
        <v>104</v>
      </c>
      <c r="C460" s="72">
        <v>54</v>
      </c>
      <c r="F460" s="24"/>
    </row>
    <row r="461" spans="1:6" x14ac:dyDescent="0.2">
      <c r="A461" s="23" t="s">
        <v>50</v>
      </c>
      <c r="B461" s="72">
        <v>58</v>
      </c>
      <c r="C461" s="72">
        <v>54</v>
      </c>
      <c r="F461" s="24"/>
    </row>
    <row r="462" spans="1:6" x14ac:dyDescent="0.2">
      <c r="A462" s="23" t="s">
        <v>363</v>
      </c>
      <c r="B462" s="72">
        <v>55</v>
      </c>
      <c r="C462" s="72">
        <v>54</v>
      </c>
      <c r="F462" s="24"/>
    </row>
    <row r="463" spans="1:6" x14ac:dyDescent="0.2">
      <c r="A463" s="23" t="s">
        <v>1809</v>
      </c>
      <c r="B463" s="72">
        <v>427</v>
      </c>
      <c r="C463" s="72">
        <v>53</v>
      </c>
      <c r="F463" s="24"/>
    </row>
    <row r="464" spans="1:6" x14ac:dyDescent="0.2">
      <c r="A464" s="23" t="s">
        <v>998</v>
      </c>
      <c r="B464" s="72">
        <v>80</v>
      </c>
      <c r="C464" s="72">
        <v>53</v>
      </c>
      <c r="F464" s="24"/>
    </row>
    <row r="465" spans="1:6" x14ac:dyDescent="0.2">
      <c r="A465" s="23" t="s">
        <v>532</v>
      </c>
      <c r="B465" s="72">
        <v>55</v>
      </c>
      <c r="C465" s="72">
        <v>53</v>
      </c>
      <c r="F465" s="24"/>
    </row>
    <row r="466" spans="1:6" x14ac:dyDescent="0.2">
      <c r="A466" s="23" t="s">
        <v>1496</v>
      </c>
      <c r="B466" s="72">
        <v>59</v>
      </c>
      <c r="C466" s="72">
        <v>53</v>
      </c>
      <c r="F466" s="24"/>
    </row>
    <row r="467" spans="1:6" x14ac:dyDescent="0.2">
      <c r="A467" s="23" t="s">
        <v>334</v>
      </c>
      <c r="B467" s="72">
        <v>74</v>
      </c>
      <c r="C467" s="72">
        <v>53</v>
      </c>
      <c r="F467" s="24"/>
    </row>
    <row r="468" spans="1:6" x14ac:dyDescent="0.2">
      <c r="A468" s="23" t="s">
        <v>1810</v>
      </c>
      <c r="B468" s="72">
        <v>53</v>
      </c>
      <c r="C468" s="72">
        <v>53</v>
      </c>
      <c r="F468" s="24"/>
    </row>
    <row r="469" spans="1:6" x14ac:dyDescent="0.2">
      <c r="A469" s="23" t="s">
        <v>757</v>
      </c>
      <c r="B469" s="72">
        <v>689</v>
      </c>
      <c r="C469" s="72">
        <v>53</v>
      </c>
      <c r="F469" s="24"/>
    </row>
    <row r="470" spans="1:6" x14ac:dyDescent="0.2">
      <c r="A470" s="23" t="s">
        <v>1811</v>
      </c>
      <c r="B470" s="72">
        <v>115</v>
      </c>
      <c r="C470" s="72">
        <v>53</v>
      </c>
      <c r="F470" s="24"/>
    </row>
    <row r="471" spans="1:6" x14ac:dyDescent="0.2">
      <c r="A471" s="23" t="s">
        <v>405</v>
      </c>
      <c r="B471" s="72">
        <v>187</v>
      </c>
      <c r="C471" s="72">
        <v>53</v>
      </c>
      <c r="F471" s="24"/>
    </row>
    <row r="472" spans="1:6" x14ac:dyDescent="0.2">
      <c r="A472" s="23" t="s">
        <v>699</v>
      </c>
      <c r="B472" s="72">
        <v>134</v>
      </c>
      <c r="C472" s="72">
        <v>53</v>
      </c>
      <c r="F472" s="24"/>
    </row>
    <row r="473" spans="1:6" x14ac:dyDescent="0.2">
      <c r="A473" s="23" t="s">
        <v>1812</v>
      </c>
      <c r="B473" s="72">
        <v>53</v>
      </c>
      <c r="C473" s="72">
        <v>53</v>
      </c>
      <c r="F473" s="24"/>
    </row>
    <row r="474" spans="1:6" x14ac:dyDescent="0.2">
      <c r="A474" s="23" t="s">
        <v>929</v>
      </c>
      <c r="B474" s="72">
        <v>127</v>
      </c>
      <c r="C474" s="72">
        <v>52</v>
      </c>
      <c r="F474" s="24"/>
    </row>
    <row r="475" spans="1:6" x14ac:dyDescent="0.2">
      <c r="A475" s="23" t="s">
        <v>1813</v>
      </c>
      <c r="B475" s="72">
        <v>52</v>
      </c>
      <c r="C475" s="72">
        <v>52</v>
      </c>
      <c r="F475" s="24"/>
    </row>
    <row r="476" spans="1:6" x14ac:dyDescent="0.2">
      <c r="A476" s="23" t="s">
        <v>1102</v>
      </c>
      <c r="B476" s="72">
        <v>52</v>
      </c>
      <c r="C476" s="72">
        <v>52</v>
      </c>
      <c r="F476" s="24"/>
    </row>
    <row r="477" spans="1:6" x14ac:dyDescent="0.2">
      <c r="A477" s="23" t="s">
        <v>329</v>
      </c>
      <c r="B477" s="72">
        <v>68</v>
      </c>
      <c r="C477" s="72">
        <v>52</v>
      </c>
      <c r="F477" s="24"/>
    </row>
    <row r="478" spans="1:6" x14ac:dyDescent="0.2">
      <c r="A478" s="23" t="s">
        <v>527</v>
      </c>
      <c r="B478" s="72">
        <v>58</v>
      </c>
      <c r="C478" s="72">
        <v>52</v>
      </c>
      <c r="F478" s="24"/>
    </row>
    <row r="479" spans="1:6" x14ac:dyDescent="0.2">
      <c r="A479" s="23" t="s">
        <v>595</v>
      </c>
      <c r="B479" s="72">
        <v>65</v>
      </c>
      <c r="C479" s="72">
        <v>52</v>
      </c>
      <c r="F479" s="24"/>
    </row>
    <row r="480" spans="1:6" x14ac:dyDescent="0.2">
      <c r="A480" s="23" t="s">
        <v>1814</v>
      </c>
      <c r="B480" s="72">
        <v>54</v>
      </c>
      <c r="C480" s="72">
        <v>52</v>
      </c>
      <c r="F480" s="24"/>
    </row>
    <row r="481" spans="1:6" x14ac:dyDescent="0.2">
      <c r="A481" s="23" t="s">
        <v>1815</v>
      </c>
      <c r="B481" s="72">
        <v>55</v>
      </c>
      <c r="C481" s="72">
        <v>52</v>
      </c>
      <c r="F481" s="24"/>
    </row>
    <row r="482" spans="1:6" x14ac:dyDescent="0.2">
      <c r="A482" s="23" t="s">
        <v>1816</v>
      </c>
      <c r="B482" s="72">
        <v>108</v>
      </c>
      <c r="C482" s="72">
        <v>52</v>
      </c>
      <c r="F482" s="24"/>
    </row>
    <row r="483" spans="1:6" x14ac:dyDescent="0.2">
      <c r="A483" s="23" t="s">
        <v>1817</v>
      </c>
      <c r="B483" s="72">
        <v>563</v>
      </c>
      <c r="C483" s="72">
        <v>52</v>
      </c>
      <c r="F483" s="24"/>
    </row>
    <row r="484" spans="1:6" x14ac:dyDescent="0.2">
      <c r="A484" s="23" t="s">
        <v>438</v>
      </c>
      <c r="B484" s="72">
        <v>55</v>
      </c>
      <c r="C484" s="72">
        <v>52</v>
      </c>
      <c r="F484" s="24"/>
    </row>
    <row r="485" spans="1:6" x14ac:dyDescent="0.2">
      <c r="A485" s="23" t="s">
        <v>798</v>
      </c>
      <c r="B485" s="72">
        <v>59</v>
      </c>
      <c r="C485" s="72">
        <v>52</v>
      </c>
      <c r="F485" s="24"/>
    </row>
    <row r="486" spans="1:6" x14ac:dyDescent="0.2">
      <c r="A486" s="23" t="s">
        <v>162</v>
      </c>
      <c r="B486" s="72">
        <v>99</v>
      </c>
      <c r="C486" s="72">
        <v>52</v>
      </c>
      <c r="F486" s="24"/>
    </row>
    <row r="487" spans="1:6" x14ac:dyDescent="0.2">
      <c r="A487" s="23" t="s">
        <v>471</v>
      </c>
      <c r="B487" s="72">
        <v>55</v>
      </c>
      <c r="C487" s="72">
        <v>52</v>
      </c>
      <c r="F487" s="24"/>
    </row>
    <row r="488" spans="1:6" x14ac:dyDescent="0.2">
      <c r="A488" s="23" t="s">
        <v>300</v>
      </c>
      <c r="B488" s="72">
        <v>51</v>
      </c>
      <c r="C488" s="72">
        <v>51</v>
      </c>
      <c r="F488" s="24"/>
    </row>
    <row r="489" spans="1:6" x14ac:dyDescent="0.2">
      <c r="A489" s="23" t="s">
        <v>1126</v>
      </c>
      <c r="B489" s="72">
        <v>51</v>
      </c>
      <c r="C489" s="72">
        <v>51</v>
      </c>
      <c r="F489" s="24"/>
    </row>
    <row r="490" spans="1:6" x14ac:dyDescent="0.2">
      <c r="A490" s="23" t="s">
        <v>1818</v>
      </c>
      <c r="B490" s="72">
        <v>70</v>
      </c>
      <c r="C490" s="72">
        <v>51</v>
      </c>
      <c r="F490" s="24"/>
    </row>
    <row r="491" spans="1:6" x14ac:dyDescent="0.2">
      <c r="A491" s="23" t="s">
        <v>1819</v>
      </c>
      <c r="B491" s="72">
        <v>89</v>
      </c>
      <c r="C491" s="72">
        <v>51</v>
      </c>
      <c r="F491" s="24"/>
    </row>
    <row r="492" spans="1:6" x14ac:dyDescent="0.2">
      <c r="A492" s="23" t="s">
        <v>1820</v>
      </c>
      <c r="B492" s="72">
        <v>51</v>
      </c>
      <c r="C492" s="72">
        <v>51</v>
      </c>
      <c r="F492" s="24"/>
    </row>
    <row r="493" spans="1:6" x14ac:dyDescent="0.2">
      <c r="A493" s="23" t="s">
        <v>306</v>
      </c>
      <c r="B493" s="72">
        <v>67</v>
      </c>
      <c r="C493" s="72">
        <v>51</v>
      </c>
      <c r="F493" s="24"/>
    </row>
    <row r="494" spans="1:6" x14ac:dyDescent="0.2">
      <c r="A494" s="23" t="s">
        <v>353</v>
      </c>
      <c r="B494" s="72">
        <v>67</v>
      </c>
      <c r="C494" s="72">
        <v>51</v>
      </c>
      <c r="F494" s="24"/>
    </row>
    <row r="495" spans="1:6" x14ac:dyDescent="0.2">
      <c r="A495" s="23" t="s">
        <v>1821</v>
      </c>
      <c r="B495" s="72">
        <v>69</v>
      </c>
      <c r="C495" s="72">
        <v>51</v>
      </c>
      <c r="F495" s="24"/>
    </row>
    <row r="496" spans="1:6" x14ac:dyDescent="0.2">
      <c r="A496" s="23" t="s">
        <v>280</v>
      </c>
      <c r="B496" s="72">
        <v>113</v>
      </c>
      <c r="C496" s="72">
        <v>51</v>
      </c>
      <c r="F496" s="24"/>
    </row>
    <row r="497" spans="1:6" x14ac:dyDescent="0.2">
      <c r="A497" s="23" t="s">
        <v>887</v>
      </c>
      <c r="B497" s="72">
        <v>52</v>
      </c>
      <c r="C497" s="72">
        <v>51</v>
      </c>
      <c r="F497" s="24"/>
    </row>
    <row r="498" spans="1:6" x14ac:dyDescent="0.2">
      <c r="A498" s="23" t="s">
        <v>494</v>
      </c>
      <c r="B498" s="72">
        <v>52</v>
      </c>
      <c r="C498" s="72">
        <v>51</v>
      </c>
      <c r="F498" s="24"/>
    </row>
    <row r="499" spans="1:6" x14ac:dyDescent="0.2">
      <c r="A499" s="23" t="s">
        <v>1822</v>
      </c>
      <c r="B499" s="72">
        <v>103</v>
      </c>
      <c r="C499" s="72">
        <v>51</v>
      </c>
      <c r="F499" s="24"/>
    </row>
    <row r="500" spans="1:6" x14ac:dyDescent="0.2">
      <c r="A500" s="23" t="s">
        <v>1823</v>
      </c>
      <c r="B500" s="72">
        <v>62</v>
      </c>
      <c r="C500" s="72">
        <v>51</v>
      </c>
      <c r="F500" s="24"/>
    </row>
    <row r="501" spans="1:6" x14ac:dyDescent="0.2">
      <c r="A501" s="23" t="s">
        <v>439</v>
      </c>
      <c r="B501" s="72">
        <v>51</v>
      </c>
      <c r="C501" s="72">
        <v>51</v>
      </c>
      <c r="F501" s="24"/>
    </row>
    <row r="502" spans="1:6" x14ac:dyDescent="0.2">
      <c r="A502" s="23" t="s">
        <v>1824</v>
      </c>
      <c r="B502" s="72">
        <v>51</v>
      </c>
      <c r="C502" s="72">
        <v>51</v>
      </c>
      <c r="F502" s="24"/>
    </row>
    <row r="503" spans="1:6" x14ac:dyDescent="0.2">
      <c r="A503" s="23" t="s">
        <v>1825</v>
      </c>
      <c r="B503" s="72">
        <v>60</v>
      </c>
      <c r="C503" s="72">
        <v>51</v>
      </c>
      <c r="F503" s="24"/>
    </row>
    <row r="504" spans="1:6" x14ac:dyDescent="0.2">
      <c r="A504" s="23" t="s">
        <v>303</v>
      </c>
      <c r="B504" s="72">
        <v>57</v>
      </c>
      <c r="C504" s="72">
        <v>51</v>
      </c>
      <c r="F504" s="24"/>
    </row>
    <row r="505" spans="1:6" x14ac:dyDescent="0.2">
      <c r="A505" s="23" t="s">
        <v>1173</v>
      </c>
      <c r="B505" s="72">
        <v>51</v>
      </c>
      <c r="C505" s="72">
        <v>51</v>
      </c>
      <c r="F505" s="24"/>
    </row>
    <row r="506" spans="1:6" x14ac:dyDescent="0.2">
      <c r="A506" s="23" t="s">
        <v>1005</v>
      </c>
      <c r="B506" s="72">
        <v>51</v>
      </c>
      <c r="C506" s="72">
        <v>51</v>
      </c>
      <c r="F506" s="24"/>
    </row>
    <row r="507" spans="1:6" x14ac:dyDescent="0.2">
      <c r="A507" s="23" t="s">
        <v>1826</v>
      </c>
      <c r="B507" s="72">
        <v>50</v>
      </c>
      <c r="C507" s="72">
        <v>50</v>
      </c>
      <c r="F507" s="24"/>
    </row>
    <row r="508" spans="1:6" x14ac:dyDescent="0.2">
      <c r="A508" s="23" t="s">
        <v>430</v>
      </c>
      <c r="B508" s="72">
        <v>334</v>
      </c>
      <c r="C508" s="72">
        <v>50</v>
      </c>
      <c r="F508" s="24"/>
    </row>
    <row r="509" spans="1:6" x14ac:dyDescent="0.2">
      <c r="A509" s="23" t="s">
        <v>556</v>
      </c>
      <c r="B509" s="72">
        <v>90</v>
      </c>
      <c r="C509" s="72">
        <v>50</v>
      </c>
      <c r="F509" s="24"/>
    </row>
    <row r="510" spans="1:6" x14ac:dyDescent="0.2">
      <c r="A510" s="23" t="s">
        <v>1827</v>
      </c>
      <c r="B510" s="72">
        <v>53</v>
      </c>
      <c r="C510" s="72">
        <v>50</v>
      </c>
      <c r="F510" s="24"/>
    </row>
    <row r="511" spans="1:6" x14ac:dyDescent="0.2">
      <c r="A511" s="23" t="s">
        <v>788</v>
      </c>
      <c r="B511" s="72">
        <v>89</v>
      </c>
      <c r="C511" s="72">
        <v>50</v>
      </c>
      <c r="F511" s="24"/>
    </row>
    <row r="512" spans="1:6" x14ac:dyDescent="0.2">
      <c r="A512" s="23" t="s">
        <v>545</v>
      </c>
      <c r="B512" s="72">
        <v>56</v>
      </c>
      <c r="C512" s="72">
        <v>50</v>
      </c>
      <c r="F512" s="24"/>
    </row>
    <row r="513" spans="1:6" x14ac:dyDescent="0.2">
      <c r="A513" s="23" t="s">
        <v>402</v>
      </c>
      <c r="B513" s="72">
        <v>53</v>
      </c>
      <c r="C513" s="72">
        <v>50</v>
      </c>
      <c r="F513" s="24"/>
    </row>
    <row r="514" spans="1:6" x14ac:dyDescent="0.2">
      <c r="A514" s="23" t="s">
        <v>1694</v>
      </c>
      <c r="B514" s="72">
        <v>50</v>
      </c>
      <c r="C514" s="72">
        <v>50</v>
      </c>
      <c r="F514" s="24"/>
    </row>
    <row r="515" spans="1:6" x14ac:dyDescent="0.2">
      <c r="A515" s="23" t="s">
        <v>1828</v>
      </c>
      <c r="B515" s="72">
        <v>50</v>
      </c>
      <c r="C515" s="72">
        <v>50</v>
      </c>
      <c r="F515" s="24"/>
    </row>
    <row r="516" spans="1:6" x14ac:dyDescent="0.2">
      <c r="A516" s="23" t="s">
        <v>1723</v>
      </c>
      <c r="B516" s="72">
        <v>51</v>
      </c>
      <c r="C516" s="72">
        <v>50</v>
      </c>
      <c r="F516" s="24"/>
    </row>
    <row r="517" spans="1:6" x14ac:dyDescent="0.2">
      <c r="A517" s="23" t="s">
        <v>1829</v>
      </c>
      <c r="B517" s="72">
        <v>50</v>
      </c>
      <c r="C517" s="72">
        <v>50</v>
      </c>
      <c r="F517" s="24"/>
    </row>
    <row r="518" spans="1:6" x14ac:dyDescent="0.2">
      <c r="A518" s="23" t="s">
        <v>1220</v>
      </c>
      <c r="B518" s="72">
        <v>57</v>
      </c>
      <c r="C518" s="72">
        <v>50</v>
      </c>
      <c r="F518" s="24"/>
    </row>
    <row r="519" spans="1:6" x14ac:dyDescent="0.2">
      <c r="A519" s="23" t="s">
        <v>1830</v>
      </c>
      <c r="B519" s="72">
        <v>50</v>
      </c>
      <c r="C519" s="72">
        <v>50</v>
      </c>
      <c r="F519" s="24"/>
    </row>
    <row r="520" spans="1:6" x14ac:dyDescent="0.2">
      <c r="A520" s="23" t="s">
        <v>1831</v>
      </c>
      <c r="B520" s="72">
        <v>93</v>
      </c>
      <c r="C520" s="72">
        <v>49</v>
      </c>
      <c r="F520" s="24"/>
    </row>
    <row r="521" spans="1:6" x14ac:dyDescent="0.2">
      <c r="A521" s="23" t="s">
        <v>427</v>
      </c>
      <c r="B521" s="72">
        <v>57</v>
      </c>
      <c r="C521" s="72">
        <v>49</v>
      </c>
      <c r="F521" s="24"/>
    </row>
    <row r="522" spans="1:6" x14ac:dyDescent="0.2">
      <c r="A522" s="23" t="s">
        <v>1715</v>
      </c>
      <c r="B522" s="72">
        <v>253</v>
      </c>
      <c r="C522" s="72">
        <v>49</v>
      </c>
      <c r="F522" s="24"/>
    </row>
    <row r="523" spans="1:6" x14ac:dyDescent="0.2">
      <c r="A523" s="23" t="s">
        <v>741</v>
      </c>
      <c r="B523" s="72">
        <v>287</v>
      </c>
      <c r="C523" s="72">
        <v>49</v>
      </c>
      <c r="F523" s="24"/>
    </row>
    <row r="524" spans="1:6" x14ac:dyDescent="0.2">
      <c r="A524" s="23" t="s">
        <v>654</v>
      </c>
      <c r="B524" s="72">
        <v>50</v>
      </c>
      <c r="C524" s="72">
        <v>49</v>
      </c>
      <c r="F524" s="24"/>
    </row>
    <row r="525" spans="1:6" x14ac:dyDescent="0.2">
      <c r="A525" s="23" t="s">
        <v>1832</v>
      </c>
      <c r="B525" s="72">
        <v>49</v>
      </c>
      <c r="C525" s="72">
        <v>49</v>
      </c>
      <c r="F525" s="24"/>
    </row>
    <row r="526" spans="1:6" x14ac:dyDescent="0.2">
      <c r="A526" s="23" t="s">
        <v>361</v>
      </c>
      <c r="B526" s="72">
        <v>56</v>
      </c>
      <c r="C526" s="72">
        <v>49</v>
      </c>
      <c r="F526" s="24"/>
    </row>
    <row r="527" spans="1:6" x14ac:dyDescent="0.2">
      <c r="A527" s="23" t="s">
        <v>747</v>
      </c>
      <c r="B527" s="72">
        <v>48</v>
      </c>
      <c r="C527" s="72">
        <v>48</v>
      </c>
      <c r="F527" s="24"/>
    </row>
    <row r="528" spans="1:6" x14ac:dyDescent="0.2">
      <c r="A528" s="23" t="s">
        <v>1833</v>
      </c>
      <c r="B528" s="72">
        <v>48</v>
      </c>
      <c r="C528" s="72">
        <v>48</v>
      </c>
      <c r="F528" s="24"/>
    </row>
    <row r="529" spans="1:6" x14ac:dyDescent="0.2">
      <c r="A529" s="23" t="s">
        <v>1834</v>
      </c>
      <c r="B529" s="72">
        <v>48</v>
      </c>
      <c r="C529" s="72">
        <v>48</v>
      </c>
      <c r="F529" s="24"/>
    </row>
    <row r="530" spans="1:6" x14ac:dyDescent="0.2">
      <c r="A530" s="23" t="s">
        <v>1835</v>
      </c>
      <c r="B530" s="72">
        <v>48</v>
      </c>
      <c r="C530" s="72">
        <v>48</v>
      </c>
      <c r="F530" s="24"/>
    </row>
    <row r="531" spans="1:6" x14ac:dyDescent="0.2">
      <c r="A531" s="23" t="s">
        <v>1469</v>
      </c>
      <c r="B531" s="72">
        <v>49</v>
      </c>
      <c r="C531" s="72">
        <v>48</v>
      </c>
      <c r="F531" s="24"/>
    </row>
    <row r="532" spans="1:6" x14ac:dyDescent="0.2">
      <c r="A532" s="23" t="s">
        <v>768</v>
      </c>
      <c r="B532" s="72">
        <v>48</v>
      </c>
      <c r="C532" s="72">
        <v>48</v>
      </c>
      <c r="F532" s="24"/>
    </row>
    <row r="533" spans="1:6" x14ac:dyDescent="0.2">
      <c r="A533" s="23" t="s">
        <v>1836</v>
      </c>
      <c r="B533" s="72">
        <v>48</v>
      </c>
      <c r="C533" s="72">
        <v>48</v>
      </c>
      <c r="F533" s="24"/>
    </row>
    <row r="534" spans="1:6" x14ac:dyDescent="0.2">
      <c r="A534" s="23" t="s">
        <v>358</v>
      </c>
      <c r="B534" s="72">
        <v>61</v>
      </c>
      <c r="C534" s="72">
        <v>48</v>
      </c>
      <c r="F534" s="24"/>
    </row>
    <row r="535" spans="1:6" x14ac:dyDescent="0.2">
      <c r="A535" s="23" t="s">
        <v>1837</v>
      </c>
      <c r="B535" s="72">
        <v>76</v>
      </c>
      <c r="C535" s="72">
        <v>48</v>
      </c>
      <c r="F535" s="24"/>
    </row>
    <row r="536" spans="1:6" x14ac:dyDescent="0.2">
      <c r="A536" s="23" t="s">
        <v>1286</v>
      </c>
      <c r="B536" s="72">
        <v>48</v>
      </c>
      <c r="C536" s="72">
        <v>48</v>
      </c>
      <c r="F536" s="24"/>
    </row>
    <row r="537" spans="1:6" x14ac:dyDescent="0.2">
      <c r="A537" s="23" t="s">
        <v>1838</v>
      </c>
      <c r="B537" s="72">
        <v>51</v>
      </c>
      <c r="C537" s="72">
        <v>48</v>
      </c>
      <c r="F537" s="24"/>
    </row>
    <row r="538" spans="1:6" x14ac:dyDescent="0.2">
      <c r="A538" s="23" t="s">
        <v>993</v>
      </c>
      <c r="B538" s="72">
        <v>54</v>
      </c>
      <c r="C538" s="72">
        <v>48</v>
      </c>
      <c r="F538" s="24"/>
    </row>
    <row r="539" spans="1:6" x14ac:dyDescent="0.2">
      <c r="A539" s="23" t="s">
        <v>368</v>
      </c>
      <c r="B539" s="72">
        <v>123</v>
      </c>
      <c r="C539" s="72">
        <v>48</v>
      </c>
      <c r="F539" s="24"/>
    </row>
    <row r="540" spans="1:6" x14ac:dyDescent="0.2">
      <c r="A540" s="23" t="s">
        <v>723</v>
      </c>
      <c r="B540" s="72">
        <v>52</v>
      </c>
      <c r="C540" s="72">
        <v>48</v>
      </c>
      <c r="F540" s="24"/>
    </row>
    <row r="541" spans="1:6" x14ac:dyDescent="0.2">
      <c r="A541" s="23" t="s">
        <v>190</v>
      </c>
      <c r="B541" s="72">
        <v>50</v>
      </c>
      <c r="C541" s="72">
        <v>48</v>
      </c>
      <c r="F541" s="24"/>
    </row>
    <row r="542" spans="1:6" x14ac:dyDescent="0.2">
      <c r="A542" s="23" t="s">
        <v>592</v>
      </c>
      <c r="B542" s="72">
        <v>163</v>
      </c>
      <c r="C542" s="72">
        <v>48</v>
      </c>
      <c r="F542" s="24"/>
    </row>
    <row r="543" spans="1:6" x14ac:dyDescent="0.2">
      <c r="A543" s="23" t="s">
        <v>493</v>
      </c>
      <c r="B543" s="72">
        <v>48</v>
      </c>
      <c r="C543" s="72">
        <v>47</v>
      </c>
      <c r="F543" s="24"/>
    </row>
    <row r="544" spans="1:6" x14ac:dyDescent="0.2">
      <c r="A544" s="23" t="s">
        <v>546</v>
      </c>
      <c r="B544" s="72">
        <v>47</v>
      </c>
      <c r="C544" s="72">
        <v>47</v>
      </c>
      <c r="F544" s="24"/>
    </row>
    <row r="545" spans="1:6" x14ac:dyDescent="0.2">
      <c r="A545" s="23" t="s">
        <v>1839</v>
      </c>
      <c r="B545" s="72">
        <v>47</v>
      </c>
      <c r="C545" s="72">
        <v>47</v>
      </c>
      <c r="F545" s="24"/>
    </row>
    <row r="546" spans="1:6" x14ac:dyDescent="0.2">
      <c r="A546" s="23" t="s">
        <v>1513</v>
      </c>
      <c r="B546" s="72">
        <v>47</v>
      </c>
      <c r="C546" s="72">
        <v>47</v>
      </c>
      <c r="F546" s="24"/>
    </row>
    <row r="547" spans="1:6" x14ac:dyDescent="0.2">
      <c r="A547" s="23" t="s">
        <v>1840</v>
      </c>
      <c r="B547" s="72">
        <v>47</v>
      </c>
      <c r="C547" s="72">
        <v>47</v>
      </c>
      <c r="F547" s="24"/>
    </row>
    <row r="548" spans="1:6" x14ac:dyDescent="0.2">
      <c r="A548" s="23" t="s">
        <v>293</v>
      </c>
      <c r="B548" s="72">
        <v>70</v>
      </c>
      <c r="C548" s="72">
        <v>47</v>
      </c>
      <c r="F548" s="24"/>
    </row>
    <row r="549" spans="1:6" x14ac:dyDescent="0.2">
      <c r="A549" s="23" t="s">
        <v>404</v>
      </c>
      <c r="B549" s="72">
        <v>48</v>
      </c>
      <c r="C549" s="72">
        <v>47</v>
      </c>
      <c r="F549" s="24"/>
    </row>
    <row r="550" spans="1:6" x14ac:dyDescent="0.2">
      <c r="A550" s="23" t="s">
        <v>1110</v>
      </c>
      <c r="B550" s="72">
        <v>55</v>
      </c>
      <c r="C550" s="72">
        <v>47</v>
      </c>
      <c r="F550" s="24"/>
    </row>
    <row r="551" spans="1:6" x14ac:dyDescent="0.2">
      <c r="A551" s="23" t="s">
        <v>658</v>
      </c>
      <c r="B551" s="72">
        <v>48</v>
      </c>
      <c r="C551" s="72">
        <v>47</v>
      </c>
      <c r="F551" s="24"/>
    </row>
    <row r="552" spans="1:6" x14ac:dyDescent="0.2">
      <c r="A552" s="23" t="s">
        <v>281</v>
      </c>
      <c r="B552" s="72">
        <v>48</v>
      </c>
      <c r="C552" s="72">
        <v>47</v>
      </c>
      <c r="F552" s="24"/>
    </row>
    <row r="553" spans="1:6" x14ac:dyDescent="0.2">
      <c r="A553" s="23" t="s">
        <v>740</v>
      </c>
      <c r="B553" s="72">
        <v>58</v>
      </c>
      <c r="C553" s="72">
        <v>47</v>
      </c>
      <c r="F553" s="24"/>
    </row>
    <row r="554" spans="1:6" x14ac:dyDescent="0.2">
      <c r="A554" s="23" t="s">
        <v>804</v>
      </c>
      <c r="B554" s="72">
        <v>102</v>
      </c>
      <c r="C554" s="72">
        <v>47</v>
      </c>
      <c r="F554" s="24"/>
    </row>
    <row r="555" spans="1:6" x14ac:dyDescent="0.2">
      <c r="A555" s="23" t="s">
        <v>194</v>
      </c>
      <c r="B555" s="72">
        <v>54</v>
      </c>
      <c r="C555" s="72">
        <v>47</v>
      </c>
      <c r="F555" s="24"/>
    </row>
    <row r="556" spans="1:6" x14ac:dyDescent="0.2">
      <c r="A556" s="23" t="s">
        <v>1648</v>
      </c>
      <c r="B556" s="72">
        <v>46</v>
      </c>
      <c r="C556" s="72">
        <v>46</v>
      </c>
      <c r="F556" s="24"/>
    </row>
    <row r="557" spans="1:6" x14ac:dyDescent="0.2">
      <c r="A557" s="23" t="s">
        <v>1841</v>
      </c>
      <c r="B557" s="72">
        <v>46</v>
      </c>
      <c r="C557" s="72">
        <v>46</v>
      </c>
      <c r="F557" s="24"/>
    </row>
    <row r="558" spans="1:6" x14ac:dyDescent="0.2">
      <c r="A558" s="23" t="s">
        <v>1486</v>
      </c>
      <c r="B558" s="72">
        <v>103</v>
      </c>
      <c r="C558" s="72">
        <v>46</v>
      </c>
      <c r="F558" s="24"/>
    </row>
    <row r="559" spans="1:6" x14ac:dyDescent="0.2">
      <c r="A559" s="23" t="s">
        <v>448</v>
      </c>
      <c r="B559" s="72">
        <v>46</v>
      </c>
      <c r="C559" s="72">
        <v>46</v>
      </c>
      <c r="F559" s="24"/>
    </row>
    <row r="560" spans="1:6" x14ac:dyDescent="0.2">
      <c r="A560" s="23" t="s">
        <v>426</v>
      </c>
      <c r="B560" s="72">
        <v>48</v>
      </c>
      <c r="C560" s="72">
        <v>46</v>
      </c>
      <c r="F560" s="24"/>
    </row>
    <row r="561" spans="1:6" x14ac:dyDescent="0.2">
      <c r="A561" s="23" t="s">
        <v>1842</v>
      </c>
      <c r="B561" s="72">
        <v>46</v>
      </c>
      <c r="C561" s="72">
        <v>46</v>
      </c>
      <c r="F561" s="24"/>
    </row>
    <row r="562" spans="1:6" x14ac:dyDescent="0.2">
      <c r="A562" s="23" t="s">
        <v>1843</v>
      </c>
      <c r="B562" s="72">
        <v>46</v>
      </c>
      <c r="C562" s="72">
        <v>46</v>
      </c>
      <c r="F562" s="24"/>
    </row>
    <row r="563" spans="1:6" x14ac:dyDescent="0.2">
      <c r="A563" s="23" t="s">
        <v>499</v>
      </c>
      <c r="B563" s="72">
        <v>54</v>
      </c>
      <c r="C563" s="72">
        <v>46</v>
      </c>
      <c r="F563" s="24"/>
    </row>
    <row r="564" spans="1:6" x14ac:dyDescent="0.2">
      <c r="A564" s="23" t="s">
        <v>1844</v>
      </c>
      <c r="B564" s="72">
        <v>48</v>
      </c>
      <c r="C564" s="72">
        <v>46</v>
      </c>
      <c r="F564" s="24"/>
    </row>
    <row r="565" spans="1:6" x14ac:dyDescent="0.2">
      <c r="A565" s="23" t="s">
        <v>825</v>
      </c>
      <c r="B565" s="72">
        <v>245</v>
      </c>
      <c r="C565" s="72">
        <v>46</v>
      </c>
      <c r="F565" s="24"/>
    </row>
    <row r="566" spans="1:6" x14ac:dyDescent="0.2">
      <c r="A566" s="23" t="s">
        <v>431</v>
      </c>
      <c r="B566" s="72">
        <v>57</v>
      </c>
      <c r="C566" s="72">
        <v>46</v>
      </c>
      <c r="F566" s="24"/>
    </row>
    <row r="567" spans="1:6" x14ac:dyDescent="0.2">
      <c r="A567" s="23" t="s">
        <v>560</v>
      </c>
      <c r="B567" s="72">
        <v>46</v>
      </c>
      <c r="C567" s="72">
        <v>46</v>
      </c>
      <c r="F567" s="24"/>
    </row>
    <row r="568" spans="1:6" x14ac:dyDescent="0.2">
      <c r="A568" s="23" t="s">
        <v>555</v>
      </c>
      <c r="B568" s="72">
        <v>55</v>
      </c>
      <c r="C568" s="72">
        <v>46</v>
      </c>
      <c r="F568" s="24"/>
    </row>
    <row r="569" spans="1:6" x14ac:dyDescent="0.2">
      <c r="A569" s="23" t="s">
        <v>419</v>
      </c>
      <c r="B569" s="72">
        <v>46</v>
      </c>
      <c r="C569" s="72">
        <v>46</v>
      </c>
      <c r="F569" s="24"/>
    </row>
    <row r="570" spans="1:6" x14ac:dyDescent="0.2">
      <c r="A570" s="23" t="s">
        <v>1845</v>
      </c>
      <c r="B570" s="72">
        <v>46</v>
      </c>
      <c r="C570" s="72">
        <v>46</v>
      </c>
      <c r="F570" s="24"/>
    </row>
    <row r="571" spans="1:6" x14ac:dyDescent="0.2">
      <c r="A571" s="23" t="s">
        <v>675</v>
      </c>
      <c r="B571" s="72">
        <v>45</v>
      </c>
      <c r="C571" s="72">
        <v>45</v>
      </c>
      <c r="F571" s="24"/>
    </row>
    <row r="572" spans="1:6" x14ac:dyDescent="0.2">
      <c r="A572" s="23" t="s">
        <v>633</v>
      </c>
      <c r="B572" s="72">
        <v>45</v>
      </c>
      <c r="C572" s="72">
        <v>45</v>
      </c>
      <c r="F572" s="24"/>
    </row>
    <row r="573" spans="1:6" x14ac:dyDescent="0.2">
      <c r="A573" s="23" t="s">
        <v>522</v>
      </c>
      <c r="B573" s="72">
        <v>67</v>
      </c>
      <c r="C573" s="72">
        <v>45</v>
      </c>
      <c r="F573" s="24"/>
    </row>
    <row r="574" spans="1:6" x14ac:dyDescent="0.2">
      <c r="A574" s="23" t="s">
        <v>689</v>
      </c>
      <c r="B574" s="72">
        <v>46</v>
      </c>
      <c r="C574" s="72">
        <v>45</v>
      </c>
      <c r="F574" s="24"/>
    </row>
    <row r="575" spans="1:6" x14ac:dyDescent="0.2">
      <c r="A575" s="23" t="s">
        <v>468</v>
      </c>
      <c r="B575" s="72">
        <v>61</v>
      </c>
      <c r="C575" s="72">
        <v>45</v>
      </c>
      <c r="F575" s="24"/>
    </row>
    <row r="576" spans="1:6" x14ac:dyDescent="0.2">
      <c r="A576" s="23" t="s">
        <v>1473</v>
      </c>
      <c r="B576" s="72">
        <v>45</v>
      </c>
      <c r="C576" s="72">
        <v>45</v>
      </c>
      <c r="F576" s="24"/>
    </row>
    <row r="577" spans="1:6" x14ac:dyDescent="0.2">
      <c r="A577" s="23" t="s">
        <v>1237</v>
      </c>
      <c r="B577" s="72">
        <v>45</v>
      </c>
      <c r="C577" s="72">
        <v>45</v>
      </c>
      <c r="F577" s="24"/>
    </row>
    <row r="578" spans="1:6" x14ac:dyDescent="0.2">
      <c r="A578" s="23" t="s">
        <v>888</v>
      </c>
      <c r="B578" s="72">
        <v>67</v>
      </c>
      <c r="C578" s="72">
        <v>45</v>
      </c>
      <c r="F578" s="24"/>
    </row>
    <row r="579" spans="1:6" x14ac:dyDescent="0.2">
      <c r="A579" s="23" t="s">
        <v>1846</v>
      </c>
      <c r="B579" s="72">
        <v>726</v>
      </c>
      <c r="C579" s="72">
        <v>45</v>
      </c>
      <c r="F579" s="24"/>
    </row>
    <row r="580" spans="1:6" x14ac:dyDescent="0.2">
      <c r="A580" s="23" t="s">
        <v>243</v>
      </c>
      <c r="B580" s="72">
        <v>52</v>
      </c>
      <c r="C580" s="72">
        <v>45</v>
      </c>
      <c r="F580" s="24"/>
    </row>
    <row r="581" spans="1:6" x14ac:dyDescent="0.2">
      <c r="A581" s="23" t="s">
        <v>1066</v>
      </c>
      <c r="B581" s="72">
        <v>187</v>
      </c>
      <c r="C581" s="72">
        <v>45</v>
      </c>
      <c r="F581" s="24"/>
    </row>
    <row r="582" spans="1:6" x14ac:dyDescent="0.2">
      <c r="A582" s="23" t="s">
        <v>1847</v>
      </c>
      <c r="B582" s="72">
        <v>44</v>
      </c>
      <c r="C582" s="72">
        <v>44</v>
      </c>
      <c r="F582" s="24"/>
    </row>
    <row r="583" spans="1:6" x14ac:dyDescent="0.2">
      <c r="A583" s="23" t="s">
        <v>1848</v>
      </c>
      <c r="B583" s="72">
        <v>46</v>
      </c>
      <c r="C583" s="72">
        <v>44</v>
      </c>
      <c r="F583" s="24"/>
    </row>
    <row r="584" spans="1:6" x14ac:dyDescent="0.2">
      <c r="A584" s="23" t="s">
        <v>1314</v>
      </c>
      <c r="B584" s="72">
        <v>937</v>
      </c>
      <c r="C584" s="72">
        <v>44</v>
      </c>
      <c r="F584" s="24"/>
    </row>
    <row r="585" spans="1:6" x14ac:dyDescent="0.2">
      <c r="A585" s="23" t="s">
        <v>1849</v>
      </c>
      <c r="B585" s="72">
        <v>68</v>
      </c>
      <c r="C585" s="72">
        <v>44</v>
      </c>
      <c r="F585" s="24"/>
    </row>
    <row r="586" spans="1:6" x14ac:dyDescent="0.2">
      <c r="A586" s="23" t="s">
        <v>615</v>
      </c>
      <c r="B586" s="72">
        <v>44</v>
      </c>
      <c r="C586" s="72">
        <v>44</v>
      </c>
      <c r="F586" s="24"/>
    </row>
    <row r="587" spans="1:6" x14ac:dyDescent="0.2">
      <c r="A587" s="23" t="s">
        <v>1660</v>
      </c>
      <c r="B587" s="72">
        <v>44</v>
      </c>
      <c r="C587" s="72">
        <v>44</v>
      </c>
      <c r="F587" s="24"/>
    </row>
    <row r="588" spans="1:6" x14ac:dyDescent="0.2">
      <c r="A588" s="23" t="s">
        <v>1000</v>
      </c>
      <c r="B588" s="72">
        <v>44</v>
      </c>
      <c r="C588" s="72">
        <v>44</v>
      </c>
      <c r="F588" s="24"/>
    </row>
    <row r="589" spans="1:6" x14ac:dyDescent="0.2">
      <c r="A589" s="23" t="s">
        <v>1850</v>
      </c>
      <c r="B589" s="72">
        <v>44</v>
      </c>
      <c r="C589" s="72">
        <v>44</v>
      </c>
      <c r="F589" s="24"/>
    </row>
    <row r="590" spans="1:6" x14ac:dyDescent="0.2">
      <c r="A590" s="23" t="s">
        <v>461</v>
      </c>
      <c r="B590" s="72">
        <v>46</v>
      </c>
      <c r="C590" s="72">
        <v>44</v>
      </c>
      <c r="F590" s="24"/>
    </row>
    <row r="591" spans="1:6" x14ac:dyDescent="0.2">
      <c r="A591" s="23" t="s">
        <v>725</v>
      </c>
      <c r="B591" s="72">
        <v>52</v>
      </c>
      <c r="C591" s="72">
        <v>44</v>
      </c>
      <c r="F591" s="24"/>
    </row>
    <row r="592" spans="1:6" x14ac:dyDescent="0.2">
      <c r="A592" s="23" t="s">
        <v>447</v>
      </c>
      <c r="B592" s="72">
        <v>81</v>
      </c>
      <c r="C592" s="72">
        <v>44</v>
      </c>
      <c r="F592" s="24"/>
    </row>
    <row r="593" spans="1:6" x14ac:dyDescent="0.2">
      <c r="A593" s="23" t="s">
        <v>704</v>
      </c>
      <c r="B593" s="72">
        <v>44</v>
      </c>
      <c r="C593" s="72">
        <v>44</v>
      </c>
      <c r="F593" s="24"/>
    </row>
    <row r="594" spans="1:6" x14ac:dyDescent="0.2">
      <c r="A594" s="25" t="s">
        <v>1851</v>
      </c>
      <c r="B594" s="72">
        <v>43</v>
      </c>
      <c r="C594" s="72">
        <v>43</v>
      </c>
      <c r="F594" s="24"/>
    </row>
    <row r="595" spans="1:6" x14ac:dyDescent="0.2">
      <c r="A595" s="23" t="s">
        <v>709</v>
      </c>
      <c r="B595" s="72">
        <v>43</v>
      </c>
      <c r="C595" s="72">
        <v>43</v>
      </c>
      <c r="F595" s="24"/>
    </row>
    <row r="596" spans="1:6" x14ac:dyDescent="0.2">
      <c r="A596" s="23" t="s">
        <v>1852</v>
      </c>
      <c r="B596" s="72">
        <v>43</v>
      </c>
      <c r="C596" s="72">
        <v>43</v>
      </c>
      <c r="F596" s="24"/>
    </row>
    <row r="597" spans="1:6" x14ac:dyDescent="0.2">
      <c r="A597" s="23" t="s">
        <v>727</v>
      </c>
      <c r="B597" s="72">
        <v>43</v>
      </c>
      <c r="C597" s="72">
        <v>43</v>
      </c>
      <c r="F597" s="24"/>
    </row>
    <row r="598" spans="1:6" x14ac:dyDescent="0.2">
      <c r="A598" s="23" t="s">
        <v>542</v>
      </c>
      <c r="B598" s="72">
        <v>44</v>
      </c>
      <c r="C598" s="72">
        <v>43</v>
      </c>
      <c r="F598" s="24"/>
    </row>
    <row r="599" spans="1:6" x14ac:dyDescent="0.2">
      <c r="A599" s="23" t="s">
        <v>1300</v>
      </c>
      <c r="B599" s="72">
        <v>49</v>
      </c>
      <c r="C599" s="72">
        <v>43</v>
      </c>
      <c r="F599" s="24"/>
    </row>
    <row r="600" spans="1:6" x14ac:dyDescent="0.2">
      <c r="A600" s="23" t="s">
        <v>1853</v>
      </c>
      <c r="B600" s="72">
        <v>45</v>
      </c>
      <c r="C600" s="72">
        <v>43</v>
      </c>
      <c r="F600" s="24"/>
    </row>
    <row r="601" spans="1:6" x14ac:dyDescent="0.2">
      <c r="A601" s="23" t="s">
        <v>684</v>
      </c>
      <c r="B601" s="72">
        <v>77</v>
      </c>
      <c r="C601" s="72">
        <v>43</v>
      </c>
      <c r="F601" s="24"/>
    </row>
    <row r="602" spans="1:6" x14ac:dyDescent="0.2">
      <c r="A602" s="23" t="s">
        <v>700</v>
      </c>
      <c r="B602" s="72">
        <v>59</v>
      </c>
      <c r="C602" s="72">
        <v>43</v>
      </c>
      <c r="F602" s="24"/>
    </row>
    <row r="603" spans="1:6" x14ac:dyDescent="0.2">
      <c r="A603" s="23" t="s">
        <v>1057</v>
      </c>
      <c r="B603" s="72">
        <v>48</v>
      </c>
      <c r="C603" s="72">
        <v>43</v>
      </c>
      <c r="F603" s="24"/>
    </row>
    <row r="604" spans="1:6" x14ac:dyDescent="0.2">
      <c r="A604" s="23" t="s">
        <v>631</v>
      </c>
      <c r="B604" s="72">
        <v>49</v>
      </c>
      <c r="C604" s="72">
        <v>43</v>
      </c>
      <c r="F604" s="24"/>
    </row>
    <row r="605" spans="1:6" x14ac:dyDescent="0.2">
      <c r="A605" s="23" t="s">
        <v>1854</v>
      </c>
      <c r="B605" s="72">
        <v>438</v>
      </c>
      <c r="C605" s="72">
        <v>43</v>
      </c>
      <c r="F605" s="24"/>
    </row>
    <row r="606" spans="1:6" x14ac:dyDescent="0.2">
      <c r="A606" s="23" t="s">
        <v>1594</v>
      </c>
      <c r="B606" s="72">
        <v>43</v>
      </c>
      <c r="C606" s="72">
        <v>43</v>
      </c>
      <c r="F606" s="24"/>
    </row>
    <row r="607" spans="1:6" x14ac:dyDescent="0.2">
      <c r="A607" s="23" t="s">
        <v>1507</v>
      </c>
      <c r="B607" s="72">
        <v>92</v>
      </c>
      <c r="C607" s="72">
        <v>43</v>
      </c>
      <c r="F607" s="24"/>
    </row>
    <row r="608" spans="1:6" x14ac:dyDescent="0.2">
      <c r="A608" s="23" t="s">
        <v>1855</v>
      </c>
      <c r="B608" s="72">
        <v>47</v>
      </c>
      <c r="C608" s="72">
        <v>43</v>
      </c>
      <c r="F608" s="24"/>
    </row>
    <row r="609" spans="1:6" x14ac:dyDescent="0.2">
      <c r="A609" s="23" t="s">
        <v>1601</v>
      </c>
      <c r="B609" s="72">
        <v>43</v>
      </c>
      <c r="C609" s="72">
        <v>43</v>
      </c>
      <c r="F609" s="24"/>
    </row>
    <row r="610" spans="1:6" x14ac:dyDescent="0.2">
      <c r="A610" s="23" t="s">
        <v>606</v>
      </c>
      <c r="B610" s="72">
        <v>64</v>
      </c>
      <c r="C610" s="72">
        <v>43</v>
      </c>
      <c r="F610" s="24"/>
    </row>
    <row r="611" spans="1:6" x14ac:dyDescent="0.2">
      <c r="A611" s="23" t="s">
        <v>1003</v>
      </c>
      <c r="B611" s="72">
        <v>47</v>
      </c>
      <c r="C611" s="72">
        <v>42</v>
      </c>
      <c r="F611" s="24"/>
    </row>
    <row r="612" spans="1:6" x14ac:dyDescent="0.2">
      <c r="A612" s="23" t="s">
        <v>1856</v>
      </c>
      <c r="B612" s="72">
        <v>43</v>
      </c>
      <c r="C612" s="72">
        <v>42</v>
      </c>
      <c r="F612" s="24"/>
    </row>
    <row r="613" spans="1:6" x14ac:dyDescent="0.2">
      <c r="A613" s="23" t="s">
        <v>1698</v>
      </c>
      <c r="B613" s="72">
        <v>44</v>
      </c>
      <c r="C613" s="72">
        <v>42</v>
      </c>
      <c r="F613" s="24"/>
    </row>
    <row r="614" spans="1:6" x14ac:dyDescent="0.2">
      <c r="A614" s="23" t="s">
        <v>707</v>
      </c>
      <c r="B614" s="72">
        <v>42</v>
      </c>
      <c r="C614" s="72">
        <v>42</v>
      </c>
      <c r="F614" s="24"/>
    </row>
    <row r="615" spans="1:6" x14ac:dyDescent="0.2">
      <c r="A615" s="23" t="s">
        <v>475</v>
      </c>
      <c r="B615" s="72">
        <v>96</v>
      </c>
      <c r="C615" s="72">
        <v>42</v>
      </c>
      <c r="F615" s="24"/>
    </row>
    <row r="616" spans="1:6" x14ac:dyDescent="0.2">
      <c r="A616" s="23" t="s">
        <v>469</v>
      </c>
      <c r="B616" s="72">
        <v>43</v>
      </c>
      <c r="C616" s="72">
        <v>42</v>
      </c>
      <c r="F616" s="24"/>
    </row>
    <row r="617" spans="1:6" x14ac:dyDescent="0.2">
      <c r="A617" s="23" t="s">
        <v>1344</v>
      </c>
      <c r="B617" s="72">
        <v>234</v>
      </c>
      <c r="C617" s="72">
        <v>42</v>
      </c>
      <c r="F617" s="24"/>
    </row>
    <row r="618" spans="1:6" x14ac:dyDescent="0.2">
      <c r="A618" s="23" t="s">
        <v>1857</v>
      </c>
      <c r="B618" s="72">
        <v>46</v>
      </c>
      <c r="C618" s="72">
        <v>42</v>
      </c>
      <c r="F618" s="24"/>
    </row>
    <row r="619" spans="1:6" x14ac:dyDescent="0.2">
      <c r="A619" s="23" t="s">
        <v>1858</v>
      </c>
      <c r="B619" s="72">
        <v>42</v>
      </c>
      <c r="C619" s="72">
        <v>42</v>
      </c>
      <c r="F619" s="24"/>
    </row>
    <row r="620" spans="1:6" x14ac:dyDescent="0.2">
      <c r="A620" s="23" t="s">
        <v>820</v>
      </c>
      <c r="B620" s="72">
        <v>42</v>
      </c>
      <c r="C620" s="72">
        <v>42</v>
      </c>
      <c r="F620" s="24"/>
    </row>
    <row r="621" spans="1:6" x14ac:dyDescent="0.2">
      <c r="A621" s="23" t="s">
        <v>1177</v>
      </c>
      <c r="B621" s="72">
        <v>42</v>
      </c>
      <c r="C621" s="72">
        <v>42</v>
      </c>
      <c r="F621" s="24"/>
    </row>
    <row r="622" spans="1:6" x14ac:dyDescent="0.2">
      <c r="A622" s="23" t="s">
        <v>201</v>
      </c>
      <c r="B622" s="72">
        <v>42</v>
      </c>
      <c r="C622" s="72">
        <v>42</v>
      </c>
      <c r="F622" s="24"/>
    </row>
    <row r="623" spans="1:6" x14ac:dyDescent="0.2">
      <c r="A623" s="23" t="s">
        <v>523</v>
      </c>
      <c r="B623" s="72">
        <v>42</v>
      </c>
      <c r="C623" s="72">
        <v>42</v>
      </c>
      <c r="F623" s="24"/>
    </row>
    <row r="624" spans="1:6" x14ac:dyDescent="0.2">
      <c r="A624" s="23" t="s">
        <v>147</v>
      </c>
      <c r="B624" s="72">
        <v>48</v>
      </c>
      <c r="C624" s="72">
        <v>42</v>
      </c>
      <c r="F624" s="24"/>
    </row>
    <row r="625" spans="1:6" x14ac:dyDescent="0.2">
      <c r="A625" s="23" t="s">
        <v>702</v>
      </c>
      <c r="B625" s="72">
        <v>42</v>
      </c>
      <c r="C625" s="72">
        <v>42</v>
      </c>
      <c r="F625" s="24"/>
    </row>
    <row r="626" spans="1:6" x14ac:dyDescent="0.2">
      <c r="A626" s="23" t="s">
        <v>970</v>
      </c>
      <c r="B626" s="72">
        <v>43</v>
      </c>
      <c r="C626" s="72">
        <v>42</v>
      </c>
      <c r="F626" s="24"/>
    </row>
    <row r="627" spans="1:6" x14ac:dyDescent="0.2">
      <c r="A627" s="23" t="s">
        <v>396</v>
      </c>
      <c r="B627" s="72">
        <v>49</v>
      </c>
      <c r="C627" s="72">
        <v>42</v>
      </c>
      <c r="F627" s="24"/>
    </row>
    <row r="628" spans="1:6" x14ac:dyDescent="0.2">
      <c r="A628" s="23" t="s">
        <v>1859</v>
      </c>
      <c r="B628" s="72">
        <v>47</v>
      </c>
      <c r="C628" s="72">
        <v>41</v>
      </c>
      <c r="F628" s="24"/>
    </row>
    <row r="629" spans="1:6" x14ac:dyDescent="0.2">
      <c r="A629" s="23" t="s">
        <v>666</v>
      </c>
      <c r="B629" s="72">
        <v>46</v>
      </c>
      <c r="C629" s="72">
        <v>41</v>
      </c>
      <c r="F629" s="24"/>
    </row>
    <row r="630" spans="1:6" x14ac:dyDescent="0.2">
      <c r="A630" s="23" t="s">
        <v>508</v>
      </c>
      <c r="B630" s="72">
        <v>45</v>
      </c>
      <c r="C630" s="72">
        <v>41</v>
      </c>
      <c r="F630" s="24"/>
    </row>
    <row r="631" spans="1:6" x14ac:dyDescent="0.2">
      <c r="A631" s="23" t="s">
        <v>1860</v>
      </c>
      <c r="B631" s="72">
        <v>104</v>
      </c>
      <c r="C631" s="72">
        <v>41</v>
      </c>
      <c r="F631" s="24"/>
    </row>
    <row r="632" spans="1:6" x14ac:dyDescent="0.2">
      <c r="A632" s="23">
        <v>42258</v>
      </c>
      <c r="B632" s="72">
        <v>60</v>
      </c>
      <c r="C632" s="72">
        <v>41</v>
      </c>
      <c r="F632" s="24"/>
    </row>
    <row r="633" spans="1:6" x14ac:dyDescent="0.2">
      <c r="A633" s="23" t="s">
        <v>746</v>
      </c>
      <c r="B633" s="72">
        <v>196</v>
      </c>
      <c r="C633" s="72">
        <v>41</v>
      </c>
      <c r="F633" s="24"/>
    </row>
    <row r="634" spans="1:6" x14ac:dyDescent="0.2">
      <c r="A634" s="23" t="s">
        <v>529</v>
      </c>
      <c r="B634" s="72">
        <v>50</v>
      </c>
      <c r="C634" s="72">
        <v>41</v>
      </c>
      <c r="F634" s="24"/>
    </row>
    <row r="635" spans="1:6" x14ac:dyDescent="0.2">
      <c r="A635" s="23" t="s">
        <v>277</v>
      </c>
      <c r="B635" s="72">
        <v>56</v>
      </c>
      <c r="C635" s="72">
        <v>41</v>
      </c>
      <c r="F635" s="24"/>
    </row>
    <row r="636" spans="1:6" x14ac:dyDescent="0.2">
      <c r="A636" s="23" t="s">
        <v>1861</v>
      </c>
      <c r="B636" s="72">
        <v>42</v>
      </c>
      <c r="C636" s="72">
        <v>41</v>
      </c>
      <c r="F636" s="24"/>
    </row>
    <row r="637" spans="1:6" x14ac:dyDescent="0.2">
      <c r="A637" s="23" t="s">
        <v>477</v>
      </c>
      <c r="B637" s="72">
        <v>41</v>
      </c>
      <c r="C637" s="72">
        <v>41</v>
      </c>
      <c r="F637" s="24"/>
    </row>
    <row r="638" spans="1:6" x14ac:dyDescent="0.2">
      <c r="A638" s="23" t="s">
        <v>415</v>
      </c>
      <c r="B638" s="72">
        <v>139</v>
      </c>
      <c r="C638" s="72">
        <v>41</v>
      </c>
      <c r="F638" s="24"/>
    </row>
    <row r="639" spans="1:6" x14ac:dyDescent="0.2">
      <c r="A639" s="23" t="s">
        <v>1016</v>
      </c>
      <c r="B639" s="72">
        <v>42</v>
      </c>
      <c r="C639" s="72">
        <v>41</v>
      </c>
      <c r="F639" s="24"/>
    </row>
    <row r="640" spans="1:6" x14ac:dyDescent="0.2">
      <c r="A640" s="23" t="s">
        <v>1488</v>
      </c>
      <c r="B640" s="72">
        <v>41</v>
      </c>
      <c r="C640" s="72">
        <v>41</v>
      </c>
      <c r="F640" s="24"/>
    </row>
    <row r="641" spans="1:6" x14ac:dyDescent="0.2">
      <c r="A641" s="23" t="s">
        <v>1071</v>
      </c>
      <c r="B641" s="72">
        <v>44</v>
      </c>
      <c r="C641" s="72">
        <v>41</v>
      </c>
      <c r="F641" s="24"/>
    </row>
    <row r="642" spans="1:6" x14ac:dyDescent="0.2">
      <c r="A642" s="23" t="s">
        <v>1862</v>
      </c>
      <c r="B642" s="72">
        <v>41</v>
      </c>
      <c r="C642" s="72">
        <v>41</v>
      </c>
      <c r="F642" s="24"/>
    </row>
    <row r="643" spans="1:6" x14ac:dyDescent="0.2">
      <c r="A643" s="23" t="s">
        <v>1863</v>
      </c>
      <c r="B643" s="72">
        <v>41</v>
      </c>
      <c r="C643" s="72">
        <v>41</v>
      </c>
      <c r="F643" s="24"/>
    </row>
    <row r="644" spans="1:6" x14ac:dyDescent="0.2">
      <c r="A644" s="23" t="s">
        <v>1447</v>
      </c>
      <c r="B644" s="72">
        <v>41</v>
      </c>
      <c r="C644" s="72">
        <v>41</v>
      </c>
      <c r="F644" s="24"/>
    </row>
    <row r="645" spans="1:6" x14ac:dyDescent="0.2">
      <c r="A645" s="23" t="s">
        <v>773</v>
      </c>
      <c r="B645" s="72">
        <v>41</v>
      </c>
      <c r="C645" s="72">
        <v>41</v>
      </c>
      <c r="F645" s="24"/>
    </row>
    <row r="646" spans="1:6" x14ac:dyDescent="0.2">
      <c r="A646" s="23" t="s">
        <v>1864</v>
      </c>
      <c r="B646" s="72">
        <v>41</v>
      </c>
      <c r="C646" s="72">
        <v>41</v>
      </c>
      <c r="F646" s="24"/>
    </row>
    <row r="647" spans="1:6" x14ac:dyDescent="0.2">
      <c r="A647" s="23" t="s">
        <v>1865</v>
      </c>
      <c r="B647" s="72">
        <v>66</v>
      </c>
      <c r="C647" s="72">
        <v>40</v>
      </c>
      <c r="F647" s="24"/>
    </row>
    <row r="648" spans="1:6" x14ac:dyDescent="0.2">
      <c r="A648" s="23" t="s">
        <v>1866</v>
      </c>
      <c r="B648" s="72">
        <v>41</v>
      </c>
      <c r="C648" s="72">
        <v>40</v>
      </c>
      <c r="F648" s="24"/>
    </row>
    <row r="649" spans="1:6" x14ac:dyDescent="0.2">
      <c r="A649" s="23" t="s">
        <v>412</v>
      </c>
      <c r="B649" s="72">
        <v>53</v>
      </c>
      <c r="C649" s="72">
        <v>40</v>
      </c>
      <c r="F649" s="24"/>
    </row>
    <row r="650" spans="1:6" x14ac:dyDescent="0.2">
      <c r="A650" s="23" t="s">
        <v>1867</v>
      </c>
      <c r="B650" s="72">
        <v>59</v>
      </c>
      <c r="C650" s="72">
        <v>40</v>
      </c>
      <c r="F650" s="24"/>
    </row>
    <row r="651" spans="1:6" x14ac:dyDescent="0.2">
      <c r="A651" s="23" t="s">
        <v>437</v>
      </c>
      <c r="B651" s="72">
        <v>111</v>
      </c>
      <c r="C651" s="72">
        <v>40</v>
      </c>
      <c r="F651" s="24"/>
    </row>
    <row r="652" spans="1:6" x14ac:dyDescent="0.2">
      <c r="A652" s="23" t="s">
        <v>1515</v>
      </c>
      <c r="B652" s="72">
        <v>123</v>
      </c>
      <c r="C652" s="72">
        <v>40</v>
      </c>
      <c r="F652" s="24"/>
    </row>
    <row r="653" spans="1:6" x14ac:dyDescent="0.2">
      <c r="A653" s="23" t="s">
        <v>1868</v>
      </c>
      <c r="B653" s="72">
        <v>53</v>
      </c>
      <c r="C653" s="72">
        <v>40</v>
      </c>
      <c r="F653" s="24"/>
    </row>
    <row r="654" spans="1:6" x14ac:dyDescent="0.2">
      <c r="A654" s="23" t="s">
        <v>1869</v>
      </c>
      <c r="B654" s="72">
        <v>40</v>
      </c>
      <c r="C654" s="72">
        <v>40</v>
      </c>
      <c r="F654" s="24"/>
    </row>
    <row r="655" spans="1:6" x14ac:dyDescent="0.2">
      <c r="A655" s="23" t="s">
        <v>1282</v>
      </c>
      <c r="B655" s="72">
        <v>45</v>
      </c>
      <c r="C655" s="72">
        <v>40</v>
      </c>
      <c r="F655" s="24"/>
    </row>
    <row r="656" spans="1:6" x14ac:dyDescent="0.2">
      <c r="A656" s="23" t="s">
        <v>1870</v>
      </c>
      <c r="B656" s="72">
        <v>40</v>
      </c>
      <c r="C656" s="72">
        <v>40</v>
      </c>
      <c r="F656" s="24"/>
    </row>
    <row r="657" spans="1:6" x14ac:dyDescent="0.2">
      <c r="A657" s="23" t="s">
        <v>1871</v>
      </c>
      <c r="B657" s="72">
        <v>40</v>
      </c>
      <c r="C657" s="72">
        <v>40</v>
      </c>
      <c r="F657" s="24"/>
    </row>
    <row r="658" spans="1:6" x14ac:dyDescent="0.2">
      <c r="A658" s="23" t="s">
        <v>1872</v>
      </c>
      <c r="B658" s="72">
        <v>67</v>
      </c>
      <c r="C658" s="72">
        <v>40</v>
      </c>
      <c r="F658" s="24"/>
    </row>
    <row r="659" spans="1:6" x14ac:dyDescent="0.2">
      <c r="A659" s="23" t="s">
        <v>1873</v>
      </c>
      <c r="B659" s="72">
        <v>40</v>
      </c>
      <c r="C659" s="72">
        <v>40</v>
      </c>
      <c r="F659" s="24"/>
    </row>
    <row r="660" spans="1:6" x14ac:dyDescent="0.2">
      <c r="A660" s="23" t="s">
        <v>936</v>
      </c>
      <c r="B660" s="72">
        <v>100</v>
      </c>
      <c r="C660" s="72">
        <v>40</v>
      </c>
      <c r="F660" s="24"/>
    </row>
    <row r="661" spans="1:6" x14ac:dyDescent="0.2">
      <c r="A661" s="23" t="s">
        <v>944</v>
      </c>
      <c r="B661" s="72">
        <v>40</v>
      </c>
      <c r="C661" s="72">
        <v>40</v>
      </c>
      <c r="F661" s="24"/>
    </row>
    <row r="662" spans="1:6" x14ac:dyDescent="0.2">
      <c r="A662" s="23" t="s">
        <v>1468</v>
      </c>
      <c r="B662" s="72">
        <v>42</v>
      </c>
      <c r="C662" s="72">
        <v>40</v>
      </c>
      <c r="F662" s="24"/>
    </row>
    <row r="663" spans="1:6" x14ac:dyDescent="0.2">
      <c r="A663" s="23" t="s">
        <v>737</v>
      </c>
      <c r="B663" s="72">
        <v>73</v>
      </c>
      <c r="C663" s="72">
        <v>40</v>
      </c>
      <c r="F663" s="24"/>
    </row>
    <row r="664" spans="1:6" x14ac:dyDescent="0.2">
      <c r="A664" s="23" t="s">
        <v>472</v>
      </c>
      <c r="B664" s="72">
        <v>40</v>
      </c>
      <c r="C664" s="72">
        <v>40</v>
      </c>
      <c r="F664" s="24"/>
    </row>
    <row r="665" spans="1:6" x14ac:dyDescent="0.2">
      <c r="A665" s="23" t="s">
        <v>1874</v>
      </c>
      <c r="B665" s="72">
        <v>40</v>
      </c>
      <c r="C665" s="72">
        <v>40</v>
      </c>
      <c r="F665" s="24"/>
    </row>
    <row r="666" spans="1:6" x14ac:dyDescent="0.2">
      <c r="A666" s="23" t="s">
        <v>1649</v>
      </c>
      <c r="B666" s="72">
        <v>50</v>
      </c>
      <c r="C666" s="72">
        <v>40</v>
      </c>
      <c r="F666" s="24"/>
    </row>
    <row r="667" spans="1:6" x14ac:dyDescent="0.2">
      <c r="A667" s="23" t="s">
        <v>1875</v>
      </c>
      <c r="B667" s="72">
        <v>43</v>
      </c>
      <c r="C667" s="72">
        <v>40</v>
      </c>
      <c r="F667" s="24"/>
    </row>
    <row r="668" spans="1:6" x14ac:dyDescent="0.2">
      <c r="A668" s="23" t="s">
        <v>1876</v>
      </c>
      <c r="B668" s="72">
        <v>40</v>
      </c>
      <c r="C668" s="72">
        <v>40</v>
      </c>
      <c r="F668" s="24"/>
    </row>
    <row r="669" spans="1:6" x14ac:dyDescent="0.2">
      <c r="A669" s="25" t="s">
        <v>596</v>
      </c>
      <c r="B669" s="72">
        <v>40</v>
      </c>
      <c r="C669" s="72">
        <v>40</v>
      </c>
      <c r="F669" s="24"/>
    </row>
    <row r="670" spans="1:6" x14ac:dyDescent="0.2">
      <c r="A670" s="23" t="s">
        <v>729</v>
      </c>
      <c r="B670" s="72">
        <v>67</v>
      </c>
      <c r="C670" s="72">
        <v>40</v>
      </c>
      <c r="F670" s="24"/>
    </row>
    <row r="671" spans="1:6" x14ac:dyDescent="0.2">
      <c r="A671" s="23" t="s">
        <v>1082</v>
      </c>
      <c r="B671" s="72">
        <v>49</v>
      </c>
      <c r="C671" s="72">
        <v>40</v>
      </c>
      <c r="F671" s="24"/>
    </row>
    <row r="672" spans="1:6" x14ac:dyDescent="0.2">
      <c r="A672" s="23" t="s">
        <v>1175</v>
      </c>
      <c r="B672" s="72">
        <v>51</v>
      </c>
      <c r="C672" s="72">
        <v>40</v>
      </c>
      <c r="F672" s="24"/>
    </row>
    <row r="673" spans="1:6" x14ac:dyDescent="0.2">
      <c r="A673" s="23" t="s">
        <v>1241</v>
      </c>
      <c r="B673" s="72">
        <v>42</v>
      </c>
      <c r="C673" s="72">
        <v>40</v>
      </c>
      <c r="F673" s="24"/>
    </row>
    <row r="674" spans="1:6" x14ac:dyDescent="0.2">
      <c r="A674" s="23" t="s">
        <v>533</v>
      </c>
      <c r="B674" s="72">
        <v>68</v>
      </c>
      <c r="C674" s="72">
        <v>40</v>
      </c>
      <c r="F674" s="24"/>
    </row>
    <row r="675" spans="1:6" x14ac:dyDescent="0.2">
      <c r="A675" s="23" t="s">
        <v>1877</v>
      </c>
      <c r="B675" s="72">
        <v>191</v>
      </c>
      <c r="C675" s="72">
        <v>40</v>
      </c>
      <c r="F675" s="24"/>
    </row>
    <row r="676" spans="1:6" x14ac:dyDescent="0.2">
      <c r="A676" s="23" t="s">
        <v>1098</v>
      </c>
      <c r="B676" s="72">
        <v>52</v>
      </c>
      <c r="C676" s="72">
        <v>40</v>
      </c>
      <c r="F676" s="24"/>
    </row>
    <row r="677" spans="1:6" x14ac:dyDescent="0.2">
      <c r="A677" s="23" t="s">
        <v>1878</v>
      </c>
      <c r="B677" s="72">
        <v>42</v>
      </c>
      <c r="C677" s="72">
        <v>40</v>
      </c>
      <c r="F677" s="24"/>
    </row>
    <row r="678" spans="1:6" x14ac:dyDescent="0.2">
      <c r="A678" s="23" t="s">
        <v>1879</v>
      </c>
      <c r="B678" s="72">
        <v>40</v>
      </c>
      <c r="C678" s="72">
        <v>39</v>
      </c>
      <c r="F678" s="24"/>
    </row>
    <row r="679" spans="1:6" x14ac:dyDescent="0.2">
      <c r="A679" s="23" t="s">
        <v>1880</v>
      </c>
      <c r="B679" s="72">
        <v>122</v>
      </c>
      <c r="C679" s="72">
        <v>39</v>
      </c>
      <c r="F679" s="24"/>
    </row>
    <row r="680" spans="1:6" x14ac:dyDescent="0.2">
      <c r="A680" s="23" t="s">
        <v>1394</v>
      </c>
      <c r="B680" s="72">
        <v>39</v>
      </c>
      <c r="C680" s="72">
        <v>39</v>
      </c>
      <c r="F680" s="24"/>
    </row>
    <row r="681" spans="1:6" x14ac:dyDescent="0.2">
      <c r="A681" s="23" t="s">
        <v>593</v>
      </c>
      <c r="B681" s="72">
        <v>39</v>
      </c>
      <c r="C681" s="72">
        <v>39</v>
      </c>
      <c r="F681" s="24"/>
    </row>
    <row r="682" spans="1:6" x14ac:dyDescent="0.2">
      <c r="A682" s="23" t="s">
        <v>1881</v>
      </c>
      <c r="B682" s="72">
        <v>56</v>
      </c>
      <c r="C682" s="72">
        <v>39</v>
      </c>
      <c r="F682" s="24"/>
    </row>
    <row r="683" spans="1:6" x14ac:dyDescent="0.2">
      <c r="A683" s="23" t="s">
        <v>1020</v>
      </c>
      <c r="B683" s="72">
        <v>39</v>
      </c>
      <c r="C683" s="72">
        <v>39</v>
      </c>
      <c r="F683" s="24"/>
    </row>
    <row r="684" spans="1:6" x14ac:dyDescent="0.2">
      <c r="A684" s="23" t="s">
        <v>1882</v>
      </c>
      <c r="B684" s="72">
        <v>39</v>
      </c>
      <c r="C684" s="72">
        <v>39</v>
      </c>
      <c r="F684" s="24"/>
    </row>
    <row r="685" spans="1:6" x14ac:dyDescent="0.2">
      <c r="A685" s="23" t="s">
        <v>1883</v>
      </c>
      <c r="B685" s="72">
        <v>39</v>
      </c>
      <c r="C685" s="72">
        <v>39</v>
      </c>
      <c r="F685" s="24"/>
    </row>
    <row r="686" spans="1:6" x14ac:dyDescent="0.2">
      <c r="A686" s="23" t="s">
        <v>1884</v>
      </c>
      <c r="B686" s="72">
        <v>39</v>
      </c>
      <c r="C686" s="72">
        <v>39</v>
      </c>
      <c r="F686" s="24"/>
    </row>
    <row r="687" spans="1:6" x14ac:dyDescent="0.2">
      <c r="A687" s="23" t="s">
        <v>661</v>
      </c>
      <c r="B687" s="72">
        <v>200</v>
      </c>
      <c r="C687" s="72">
        <v>39</v>
      </c>
      <c r="F687" s="24"/>
    </row>
    <row r="688" spans="1:6" x14ac:dyDescent="0.2">
      <c r="A688" s="23" t="s">
        <v>1885</v>
      </c>
      <c r="B688" s="72">
        <v>39</v>
      </c>
      <c r="C688" s="72">
        <v>39</v>
      </c>
      <c r="F688" s="24"/>
    </row>
    <row r="689" spans="1:6" x14ac:dyDescent="0.2">
      <c r="A689" s="23" t="s">
        <v>1886</v>
      </c>
      <c r="B689" s="72">
        <v>40</v>
      </c>
      <c r="C689" s="72">
        <v>39</v>
      </c>
      <c r="F689" s="24"/>
    </row>
    <row r="690" spans="1:6" x14ac:dyDescent="0.2">
      <c r="A690" s="23" t="s">
        <v>403</v>
      </c>
      <c r="B690" s="72">
        <v>56</v>
      </c>
      <c r="C690" s="72">
        <v>39</v>
      </c>
      <c r="F690" s="24"/>
    </row>
    <row r="691" spans="1:6" x14ac:dyDescent="0.2">
      <c r="A691" s="23" t="s">
        <v>1887</v>
      </c>
      <c r="B691" s="72">
        <v>60</v>
      </c>
      <c r="C691" s="72">
        <v>39</v>
      </c>
      <c r="F691" s="24"/>
    </row>
    <row r="692" spans="1:6" x14ac:dyDescent="0.2">
      <c r="A692" s="23" t="s">
        <v>1888</v>
      </c>
      <c r="B692" s="72">
        <v>39</v>
      </c>
      <c r="C692" s="72">
        <v>39</v>
      </c>
      <c r="F692" s="24"/>
    </row>
    <row r="693" spans="1:6" x14ac:dyDescent="0.2">
      <c r="A693" s="23" t="s">
        <v>1889</v>
      </c>
      <c r="B693" s="72">
        <v>44</v>
      </c>
      <c r="C693" s="72">
        <v>39</v>
      </c>
      <c r="F693" s="24"/>
    </row>
    <row r="694" spans="1:6" x14ac:dyDescent="0.2">
      <c r="A694" s="23" t="s">
        <v>980</v>
      </c>
      <c r="B694" s="72">
        <v>42</v>
      </c>
      <c r="C694" s="72">
        <v>39</v>
      </c>
      <c r="F694" s="24"/>
    </row>
    <row r="695" spans="1:6" x14ac:dyDescent="0.2">
      <c r="A695" s="23" t="s">
        <v>632</v>
      </c>
      <c r="B695" s="72">
        <v>77</v>
      </c>
      <c r="C695" s="72">
        <v>39</v>
      </c>
      <c r="F695" s="24"/>
    </row>
    <row r="696" spans="1:6" x14ac:dyDescent="0.2">
      <c r="A696" s="23" t="s">
        <v>981</v>
      </c>
      <c r="B696" s="72">
        <v>68</v>
      </c>
      <c r="C696" s="72">
        <v>39</v>
      </c>
      <c r="F696" s="24"/>
    </row>
    <row r="697" spans="1:6" x14ac:dyDescent="0.2">
      <c r="A697" s="23" t="s">
        <v>976</v>
      </c>
      <c r="B697" s="72">
        <v>76</v>
      </c>
      <c r="C697" s="72">
        <v>39</v>
      </c>
      <c r="F697" s="24"/>
    </row>
    <row r="698" spans="1:6" x14ac:dyDescent="0.2">
      <c r="A698" s="23" t="s">
        <v>1890</v>
      </c>
      <c r="B698" s="72">
        <v>41</v>
      </c>
      <c r="C698" s="72">
        <v>39</v>
      </c>
      <c r="F698" s="24"/>
    </row>
    <row r="699" spans="1:6" x14ac:dyDescent="0.2">
      <c r="A699" s="23" t="s">
        <v>1395</v>
      </c>
      <c r="B699" s="72">
        <v>39</v>
      </c>
      <c r="C699" s="72">
        <v>39</v>
      </c>
      <c r="F699" s="24"/>
    </row>
    <row r="700" spans="1:6" x14ac:dyDescent="0.2">
      <c r="A700" s="23" t="s">
        <v>1891</v>
      </c>
      <c r="B700" s="72">
        <v>45</v>
      </c>
      <c r="C700" s="72">
        <v>39</v>
      </c>
      <c r="F700" s="24"/>
    </row>
    <row r="701" spans="1:6" x14ac:dyDescent="0.2">
      <c r="A701" s="23" t="s">
        <v>423</v>
      </c>
      <c r="B701" s="72">
        <v>43</v>
      </c>
      <c r="C701" s="72">
        <v>39</v>
      </c>
      <c r="F701" s="24"/>
    </row>
    <row r="702" spans="1:6" x14ac:dyDescent="0.2">
      <c r="A702" s="23">
        <v>2290</v>
      </c>
      <c r="B702" s="72">
        <v>39</v>
      </c>
      <c r="C702" s="72">
        <v>39</v>
      </c>
      <c r="F702" s="24"/>
    </row>
    <row r="703" spans="1:6" x14ac:dyDescent="0.2">
      <c r="A703" s="23" t="s">
        <v>1892</v>
      </c>
      <c r="B703" s="72">
        <v>39</v>
      </c>
      <c r="C703" s="72">
        <v>39</v>
      </c>
      <c r="F703" s="24"/>
    </row>
    <row r="704" spans="1:6" x14ac:dyDescent="0.2">
      <c r="A704" s="23" t="s">
        <v>1893</v>
      </c>
      <c r="B704" s="72">
        <v>103</v>
      </c>
      <c r="C704" s="72">
        <v>39</v>
      </c>
      <c r="F704" s="24"/>
    </row>
    <row r="705" spans="1:6" x14ac:dyDescent="0.2">
      <c r="A705" s="23" t="s">
        <v>1894</v>
      </c>
      <c r="B705" s="72">
        <v>45</v>
      </c>
      <c r="C705" s="72">
        <v>39</v>
      </c>
      <c r="F705" s="24"/>
    </row>
    <row r="706" spans="1:6" x14ac:dyDescent="0.2">
      <c r="A706" s="23" t="s">
        <v>501</v>
      </c>
      <c r="B706" s="72">
        <v>152</v>
      </c>
      <c r="C706" s="72">
        <v>39</v>
      </c>
      <c r="F706" s="24"/>
    </row>
    <row r="707" spans="1:6" x14ac:dyDescent="0.2">
      <c r="A707" s="23" t="s">
        <v>1895</v>
      </c>
      <c r="B707" s="72">
        <v>38</v>
      </c>
      <c r="C707" s="72">
        <v>38</v>
      </c>
      <c r="F707" s="24"/>
    </row>
    <row r="708" spans="1:6" x14ac:dyDescent="0.2">
      <c r="A708" s="23" t="s">
        <v>133</v>
      </c>
      <c r="B708" s="72">
        <v>38</v>
      </c>
      <c r="C708" s="72">
        <v>38</v>
      </c>
      <c r="F708" s="24"/>
    </row>
    <row r="709" spans="1:6" x14ac:dyDescent="0.2">
      <c r="A709" s="23" t="s">
        <v>1896</v>
      </c>
      <c r="B709" s="72">
        <v>38</v>
      </c>
      <c r="C709" s="72">
        <v>38</v>
      </c>
      <c r="F709" s="24"/>
    </row>
    <row r="710" spans="1:6" x14ac:dyDescent="0.2">
      <c r="A710" s="23" t="s">
        <v>881</v>
      </c>
      <c r="B710" s="72">
        <v>38</v>
      </c>
      <c r="C710" s="72">
        <v>38</v>
      </c>
      <c r="F710" s="24"/>
    </row>
    <row r="711" spans="1:6" x14ac:dyDescent="0.2">
      <c r="A711" s="23" t="s">
        <v>1638</v>
      </c>
      <c r="B711" s="72">
        <v>56</v>
      </c>
      <c r="C711" s="72">
        <v>38</v>
      </c>
      <c r="F711" s="24"/>
    </row>
    <row r="712" spans="1:6" x14ac:dyDescent="0.2">
      <c r="A712" s="23" t="s">
        <v>1897</v>
      </c>
      <c r="B712" s="72">
        <v>38</v>
      </c>
      <c r="C712" s="72">
        <v>38</v>
      </c>
      <c r="F712" s="24"/>
    </row>
    <row r="713" spans="1:6" x14ac:dyDescent="0.2">
      <c r="A713" s="23" t="s">
        <v>1898</v>
      </c>
      <c r="B713" s="72">
        <v>40</v>
      </c>
      <c r="C713" s="72">
        <v>38</v>
      </c>
      <c r="F713" s="24"/>
    </row>
    <row r="714" spans="1:6" x14ac:dyDescent="0.2">
      <c r="A714" s="23" t="s">
        <v>1899</v>
      </c>
      <c r="B714" s="72">
        <v>59</v>
      </c>
      <c r="C714" s="72">
        <v>38</v>
      </c>
      <c r="F714" s="24"/>
    </row>
    <row r="715" spans="1:6" x14ac:dyDescent="0.2">
      <c r="A715" s="23" t="s">
        <v>1900</v>
      </c>
      <c r="B715" s="72">
        <v>38</v>
      </c>
      <c r="C715" s="72">
        <v>38</v>
      </c>
      <c r="F715" s="24"/>
    </row>
    <row r="716" spans="1:6" x14ac:dyDescent="0.2">
      <c r="A716" s="23" t="s">
        <v>1901</v>
      </c>
      <c r="B716" s="72">
        <v>40</v>
      </c>
      <c r="C716" s="72">
        <v>38</v>
      </c>
      <c r="F716" s="24"/>
    </row>
    <row r="717" spans="1:6" x14ac:dyDescent="0.2">
      <c r="A717" s="23" t="s">
        <v>602</v>
      </c>
      <c r="B717" s="72">
        <v>127</v>
      </c>
      <c r="C717" s="72">
        <v>38</v>
      </c>
      <c r="F717" s="24"/>
    </row>
    <row r="718" spans="1:6" x14ac:dyDescent="0.2">
      <c r="A718" s="23" t="s">
        <v>665</v>
      </c>
      <c r="B718" s="72">
        <v>54</v>
      </c>
      <c r="C718" s="72">
        <v>38</v>
      </c>
      <c r="F718" s="24"/>
    </row>
    <row r="719" spans="1:6" x14ac:dyDescent="0.2">
      <c r="A719" s="23" t="s">
        <v>297</v>
      </c>
      <c r="B719" s="72">
        <v>39</v>
      </c>
      <c r="C719" s="72">
        <v>38</v>
      </c>
      <c r="F719" s="24"/>
    </row>
    <row r="720" spans="1:6" x14ac:dyDescent="0.2">
      <c r="A720" s="23" t="s">
        <v>810</v>
      </c>
      <c r="B720" s="72">
        <v>39</v>
      </c>
      <c r="C720" s="72">
        <v>38</v>
      </c>
      <c r="F720" s="24"/>
    </row>
    <row r="721" spans="1:6" x14ac:dyDescent="0.2">
      <c r="A721" s="23" t="s">
        <v>1710</v>
      </c>
      <c r="B721" s="72">
        <v>40</v>
      </c>
      <c r="C721" s="72">
        <v>38</v>
      </c>
      <c r="F721" s="24"/>
    </row>
    <row r="722" spans="1:6" x14ac:dyDescent="0.2">
      <c r="A722" s="23" t="s">
        <v>295</v>
      </c>
      <c r="B722" s="72">
        <v>48</v>
      </c>
      <c r="C722" s="72">
        <v>37</v>
      </c>
      <c r="F722" s="24"/>
    </row>
    <row r="723" spans="1:6" x14ac:dyDescent="0.2">
      <c r="A723" s="23" t="s">
        <v>440</v>
      </c>
      <c r="B723" s="72">
        <v>37</v>
      </c>
      <c r="C723" s="72">
        <v>37</v>
      </c>
      <c r="F723" s="24"/>
    </row>
    <row r="724" spans="1:6" x14ac:dyDescent="0.2">
      <c r="A724" s="23" t="s">
        <v>969</v>
      </c>
      <c r="B724" s="72">
        <v>37</v>
      </c>
      <c r="C724" s="72">
        <v>37</v>
      </c>
      <c r="F724" s="24"/>
    </row>
    <row r="725" spans="1:6" x14ac:dyDescent="0.2">
      <c r="A725" s="23" t="s">
        <v>1902</v>
      </c>
      <c r="B725" s="72">
        <v>37</v>
      </c>
      <c r="C725" s="72">
        <v>37</v>
      </c>
      <c r="F725" s="24"/>
    </row>
    <row r="726" spans="1:6" x14ac:dyDescent="0.2">
      <c r="A726" s="23" t="s">
        <v>797</v>
      </c>
      <c r="B726" s="72">
        <v>37</v>
      </c>
      <c r="C726" s="72">
        <v>37</v>
      </c>
      <c r="F726" s="24"/>
    </row>
    <row r="727" spans="1:6" x14ac:dyDescent="0.2">
      <c r="A727" s="23" t="s">
        <v>1903</v>
      </c>
      <c r="B727" s="72">
        <v>41</v>
      </c>
      <c r="C727" s="72">
        <v>37</v>
      </c>
      <c r="F727" s="24"/>
    </row>
    <row r="728" spans="1:6" x14ac:dyDescent="0.2">
      <c r="A728" s="23" t="s">
        <v>1904</v>
      </c>
      <c r="B728" s="72">
        <v>44</v>
      </c>
      <c r="C728" s="72">
        <v>37</v>
      </c>
      <c r="F728" s="24"/>
    </row>
    <row r="729" spans="1:6" x14ac:dyDescent="0.2">
      <c r="A729" s="23" t="s">
        <v>580</v>
      </c>
      <c r="B729" s="72">
        <v>70</v>
      </c>
      <c r="C729" s="72">
        <v>37</v>
      </c>
      <c r="F729" s="24"/>
    </row>
    <row r="730" spans="1:6" x14ac:dyDescent="0.2">
      <c r="A730" s="23" t="s">
        <v>1905</v>
      </c>
      <c r="B730" s="72">
        <v>37</v>
      </c>
      <c r="C730" s="72">
        <v>37</v>
      </c>
      <c r="F730" s="24"/>
    </row>
    <row r="731" spans="1:6" x14ac:dyDescent="0.2">
      <c r="A731" s="23" t="s">
        <v>977</v>
      </c>
      <c r="B731" s="72">
        <v>88</v>
      </c>
      <c r="C731" s="72">
        <v>37</v>
      </c>
      <c r="F731" s="24"/>
    </row>
    <row r="732" spans="1:6" x14ac:dyDescent="0.2">
      <c r="A732" s="23" t="s">
        <v>1598</v>
      </c>
      <c r="B732" s="72">
        <v>38</v>
      </c>
      <c r="C732" s="72">
        <v>37</v>
      </c>
      <c r="F732" s="24"/>
    </row>
    <row r="733" spans="1:6" x14ac:dyDescent="0.2">
      <c r="A733" s="23" t="s">
        <v>1906</v>
      </c>
      <c r="B733" s="72">
        <v>37</v>
      </c>
      <c r="C733" s="72">
        <v>37</v>
      </c>
      <c r="F733" s="24"/>
    </row>
    <row r="734" spans="1:6" x14ac:dyDescent="0.2">
      <c r="A734" s="23" t="s">
        <v>1907</v>
      </c>
      <c r="B734" s="72">
        <v>38</v>
      </c>
      <c r="C734" s="72">
        <v>37</v>
      </c>
      <c r="F734" s="24"/>
    </row>
    <row r="735" spans="1:6" x14ac:dyDescent="0.2">
      <c r="A735" s="23" t="s">
        <v>1908</v>
      </c>
      <c r="B735" s="72">
        <v>45</v>
      </c>
      <c r="C735" s="72">
        <v>37</v>
      </c>
      <c r="F735" s="24"/>
    </row>
    <row r="736" spans="1:6" x14ac:dyDescent="0.2">
      <c r="A736" s="23" t="s">
        <v>731</v>
      </c>
      <c r="B736" s="72">
        <v>37</v>
      </c>
      <c r="C736" s="72">
        <v>37</v>
      </c>
      <c r="F736" s="24"/>
    </row>
    <row r="737" spans="1:6" x14ac:dyDescent="0.2">
      <c r="A737" s="23" t="s">
        <v>1076</v>
      </c>
      <c r="B737" s="72">
        <v>54</v>
      </c>
      <c r="C737" s="72">
        <v>37</v>
      </c>
      <c r="F737" s="24"/>
    </row>
    <row r="738" spans="1:6" x14ac:dyDescent="0.2">
      <c r="A738" s="23" t="s">
        <v>1614</v>
      </c>
      <c r="B738" s="72">
        <v>101</v>
      </c>
      <c r="C738" s="72">
        <v>37</v>
      </c>
      <c r="F738" s="24"/>
    </row>
    <row r="739" spans="1:6" x14ac:dyDescent="0.2">
      <c r="A739" s="23" t="s">
        <v>732</v>
      </c>
      <c r="B739" s="72">
        <v>42</v>
      </c>
      <c r="C739" s="72">
        <v>37</v>
      </c>
      <c r="F739" s="24"/>
    </row>
    <row r="740" spans="1:6" x14ac:dyDescent="0.2">
      <c r="A740" s="23" t="s">
        <v>726</v>
      </c>
      <c r="B740" s="72">
        <v>38</v>
      </c>
      <c r="C740" s="72">
        <v>37</v>
      </c>
      <c r="F740" s="24"/>
    </row>
    <row r="741" spans="1:6" x14ac:dyDescent="0.2">
      <c r="A741" s="23" t="s">
        <v>1909</v>
      </c>
      <c r="B741" s="72">
        <v>37</v>
      </c>
      <c r="C741" s="72">
        <v>37</v>
      </c>
      <c r="F741" s="24"/>
    </row>
    <row r="742" spans="1:6" x14ac:dyDescent="0.2">
      <c r="A742" s="23" t="s">
        <v>1910</v>
      </c>
      <c r="B742" s="72">
        <v>37</v>
      </c>
      <c r="C742" s="72">
        <v>37</v>
      </c>
      <c r="F742" s="24"/>
    </row>
    <row r="743" spans="1:6" x14ac:dyDescent="0.2">
      <c r="A743" s="23" t="s">
        <v>1666</v>
      </c>
      <c r="B743" s="72">
        <v>37</v>
      </c>
      <c r="C743" s="72">
        <v>37</v>
      </c>
      <c r="F743" s="24"/>
    </row>
    <row r="744" spans="1:6" x14ac:dyDescent="0.2">
      <c r="A744" s="23" t="s">
        <v>1911</v>
      </c>
      <c r="B744" s="72">
        <v>38</v>
      </c>
      <c r="C744" s="72">
        <v>37</v>
      </c>
      <c r="F744" s="24"/>
    </row>
    <row r="745" spans="1:6" x14ac:dyDescent="0.2">
      <c r="A745" s="23" t="s">
        <v>1912</v>
      </c>
      <c r="B745" s="72">
        <v>37</v>
      </c>
      <c r="C745" s="72">
        <v>37</v>
      </c>
      <c r="F745" s="24"/>
    </row>
    <row r="746" spans="1:6" x14ac:dyDescent="0.2">
      <c r="A746" s="23" t="s">
        <v>1913</v>
      </c>
      <c r="B746" s="72">
        <v>37</v>
      </c>
      <c r="C746" s="72">
        <v>37</v>
      </c>
      <c r="F746" s="24"/>
    </row>
    <row r="747" spans="1:6" x14ac:dyDescent="0.2">
      <c r="A747" s="23" t="s">
        <v>246</v>
      </c>
      <c r="B747" s="72">
        <v>37</v>
      </c>
      <c r="C747" s="72">
        <v>37</v>
      </c>
      <c r="F747" s="24"/>
    </row>
    <row r="748" spans="1:6" x14ac:dyDescent="0.2">
      <c r="A748" s="23" t="s">
        <v>1914</v>
      </c>
      <c r="B748" s="72">
        <v>39</v>
      </c>
      <c r="C748" s="72">
        <v>37</v>
      </c>
      <c r="F748" s="24"/>
    </row>
    <row r="749" spans="1:6" x14ac:dyDescent="0.2">
      <c r="A749" s="23" t="s">
        <v>1915</v>
      </c>
      <c r="B749" s="72">
        <v>37</v>
      </c>
      <c r="C749" s="72">
        <v>37</v>
      </c>
      <c r="F749" s="24"/>
    </row>
    <row r="750" spans="1:6" x14ac:dyDescent="0.2">
      <c r="A750" s="23" t="s">
        <v>550</v>
      </c>
      <c r="B750" s="72">
        <v>39</v>
      </c>
      <c r="C750" s="72">
        <v>37</v>
      </c>
      <c r="F750" s="24"/>
    </row>
    <row r="751" spans="1:6" x14ac:dyDescent="0.2">
      <c r="A751" s="23" t="s">
        <v>1916</v>
      </c>
      <c r="B751" s="72">
        <v>37</v>
      </c>
      <c r="C751" s="72">
        <v>37</v>
      </c>
      <c r="F751" s="24"/>
    </row>
    <row r="752" spans="1:6" x14ac:dyDescent="0.2">
      <c r="A752" s="23" t="s">
        <v>1087</v>
      </c>
      <c r="B752" s="72">
        <v>46</v>
      </c>
      <c r="C752" s="72">
        <v>36</v>
      </c>
      <c r="F752" s="24"/>
    </row>
    <row r="753" spans="1:6" x14ac:dyDescent="0.2">
      <c r="A753" s="23" t="s">
        <v>1917</v>
      </c>
      <c r="B753" s="72">
        <v>37</v>
      </c>
      <c r="C753" s="72">
        <v>36</v>
      </c>
      <c r="F753" s="24"/>
    </row>
    <row r="754" spans="1:6" x14ac:dyDescent="0.2">
      <c r="A754" s="23" t="s">
        <v>1918</v>
      </c>
      <c r="B754" s="72">
        <v>78</v>
      </c>
      <c r="C754" s="72">
        <v>36</v>
      </c>
      <c r="F754" s="24"/>
    </row>
    <row r="755" spans="1:6" x14ac:dyDescent="0.2">
      <c r="A755" s="23" t="s">
        <v>1919</v>
      </c>
      <c r="B755" s="72">
        <v>86</v>
      </c>
      <c r="C755" s="72">
        <v>36</v>
      </c>
      <c r="F755" s="24"/>
    </row>
    <row r="756" spans="1:6" x14ac:dyDescent="0.2">
      <c r="A756" s="23" t="s">
        <v>618</v>
      </c>
      <c r="B756" s="72">
        <v>113</v>
      </c>
      <c r="C756" s="72">
        <v>36</v>
      </c>
      <c r="F756" s="24"/>
    </row>
    <row r="757" spans="1:6" x14ac:dyDescent="0.2">
      <c r="A757" s="23" t="s">
        <v>1920</v>
      </c>
      <c r="B757" s="72">
        <v>36</v>
      </c>
      <c r="C757" s="72">
        <v>36</v>
      </c>
      <c r="F757" s="24"/>
    </row>
    <row r="758" spans="1:6" x14ac:dyDescent="0.2">
      <c r="A758" s="23" t="s">
        <v>1096</v>
      </c>
      <c r="B758" s="72">
        <v>62</v>
      </c>
      <c r="C758" s="72">
        <v>36</v>
      </c>
      <c r="F758" s="24"/>
    </row>
    <row r="759" spans="1:6" x14ac:dyDescent="0.2">
      <c r="A759" s="23" t="s">
        <v>1921</v>
      </c>
      <c r="B759" s="72">
        <v>36</v>
      </c>
      <c r="C759" s="72">
        <v>36</v>
      </c>
      <c r="F759" s="24"/>
    </row>
    <row r="760" spans="1:6" x14ac:dyDescent="0.2">
      <c r="A760" s="23" t="s">
        <v>991</v>
      </c>
      <c r="B760" s="72">
        <v>44</v>
      </c>
      <c r="C760" s="72">
        <v>36</v>
      </c>
      <c r="F760" s="24"/>
    </row>
    <row r="761" spans="1:6" x14ac:dyDescent="0.2">
      <c r="A761" s="23" t="s">
        <v>1922</v>
      </c>
      <c r="B761" s="72">
        <v>55</v>
      </c>
      <c r="C761" s="72">
        <v>36</v>
      </c>
      <c r="F761" s="24"/>
    </row>
    <row r="762" spans="1:6" x14ac:dyDescent="0.2">
      <c r="A762" s="23" t="s">
        <v>715</v>
      </c>
      <c r="B762" s="72">
        <v>38</v>
      </c>
      <c r="C762" s="72">
        <v>36</v>
      </c>
      <c r="F762" s="24"/>
    </row>
    <row r="763" spans="1:6" x14ac:dyDescent="0.2">
      <c r="A763" s="23" t="s">
        <v>1024</v>
      </c>
      <c r="B763" s="72">
        <v>51</v>
      </c>
      <c r="C763" s="72">
        <v>36</v>
      </c>
      <c r="F763" s="24"/>
    </row>
    <row r="764" spans="1:6" x14ac:dyDescent="0.2">
      <c r="A764" s="23" t="s">
        <v>1595</v>
      </c>
      <c r="B764" s="72">
        <v>37</v>
      </c>
      <c r="C764" s="72">
        <v>36</v>
      </c>
      <c r="F764" s="24"/>
    </row>
    <row r="765" spans="1:6" x14ac:dyDescent="0.2">
      <c r="A765" s="23" t="s">
        <v>528</v>
      </c>
      <c r="B765" s="72">
        <v>36</v>
      </c>
      <c r="C765" s="72">
        <v>36</v>
      </c>
      <c r="F765" s="24"/>
    </row>
    <row r="766" spans="1:6" x14ac:dyDescent="0.2">
      <c r="A766" s="23" t="s">
        <v>1923</v>
      </c>
      <c r="B766" s="72">
        <v>36</v>
      </c>
      <c r="C766" s="72">
        <v>36</v>
      </c>
      <c r="F766" s="24"/>
    </row>
    <row r="767" spans="1:6" x14ac:dyDescent="0.2">
      <c r="A767" s="23" t="s">
        <v>1924</v>
      </c>
      <c r="B767" s="72">
        <v>36</v>
      </c>
      <c r="C767" s="72">
        <v>36</v>
      </c>
      <c r="F767" s="24"/>
    </row>
    <row r="768" spans="1:6" x14ac:dyDescent="0.2">
      <c r="A768" s="23" t="s">
        <v>372</v>
      </c>
      <c r="B768" s="72">
        <v>37</v>
      </c>
      <c r="C768" s="72">
        <v>36</v>
      </c>
      <c r="F768" s="24"/>
    </row>
    <row r="769" spans="1:6" x14ac:dyDescent="0.2">
      <c r="A769" s="23" t="s">
        <v>1925</v>
      </c>
      <c r="B769" s="72">
        <v>36</v>
      </c>
      <c r="C769" s="72">
        <v>36</v>
      </c>
      <c r="F769" s="24"/>
    </row>
    <row r="770" spans="1:6" x14ac:dyDescent="0.2">
      <c r="A770" s="23" t="s">
        <v>1926</v>
      </c>
      <c r="B770" s="72">
        <v>50</v>
      </c>
      <c r="C770" s="72">
        <v>36</v>
      </c>
      <c r="F770" s="24"/>
    </row>
    <row r="771" spans="1:6" x14ac:dyDescent="0.2">
      <c r="A771" s="23" t="s">
        <v>1927</v>
      </c>
      <c r="B771" s="72">
        <v>36</v>
      </c>
      <c r="C771" s="72">
        <v>36</v>
      </c>
      <c r="F771" s="24"/>
    </row>
    <row r="772" spans="1:6" x14ac:dyDescent="0.2">
      <c r="A772" s="23" t="s">
        <v>960</v>
      </c>
      <c r="B772" s="72">
        <v>36</v>
      </c>
      <c r="C772" s="72">
        <v>36</v>
      </c>
      <c r="F772" s="24"/>
    </row>
    <row r="773" spans="1:6" x14ac:dyDescent="0.2">
      <c r="A773" s="23" t="s">
        <v>1015</v>
      </c>
      <c r="B773" s="72">
        <v>36</v>
      </c>
      <c r="C773" s="72">
        <v>36</v>
      </c>
      <c r="F773" s="24"/>
    </row>
    <row r="774" spans="1:6" x14ac:dyDescent="0.2">
      <c r="A774" s="23" t="s">
        <v>1928</v>
      </c>
      <c r="B774" s="72">
        <v>36</v>
      </c>
      <c r="C774" s="72">
        <v>36</v>
      </c>
      <c r="F774" s="24"/>
    </row>
    <row r="775" spans="1:6" x14ac:dyDescent="0.2">
      <c r="A775" s="23" t="s">
        <v>492</v>
      </c>
      <c r="B775" s="72">
        <v>43</v>
      </c>
      <c r="C775" s="72">
        <v>36</v>
      </c>
      <c r="F775" s="24"/>
    </row>
    <row r="776" spans="1:6" x14ac:dyDescent="0.2">
      <c r="A776" s="23" t="s">
        <v>974</v>
      </c>
      <c r="B776" s="72">
        <v>57</v>
      </c>
      <c r="C776" s="72">
        <v>36</v>
      </c>
      <c r="F776" s="24"/>
    </row>
    <row r="777" spans="1:6" x14ac:dyDescent="0.2">
      <c r="A777" s="23" t="s">
        <v>482</v>
      </c>
      <c r="B777" s="72">
        <v>43</v>
      </c>
      <c r="C777" s="72">
        <v>36</v>
      </c>
      <c r="F777" s="24"/>
    </row>
    <row r="778" spans="1:6" x14ac:dyDescent="0.2">
      <c r="A778" s="23" t="s">
        <v>1035</v>
      </c>
      <c r="B778" s="72">
        <v>39</v>
      </c>
      <c r="C778" s="72">
        <v>36</v>
      </c>
      <c r="F778" s="24"/>
    </row>
    <row r="779" spans="1:6" x14ac:dyDescent="0.2">
      <c r="A779" s="23" t="s">
        <v>1929</v>
      </c>
      <c r="B779" s="72">
        <v>86</v>
      </c>
      <c r="C779" s="72">
        <v>36</v>
      </c>
      <c r="F779" s="24"/>
    </row>
    <row r="780" spans="1:6" x14ac:dyDescent="0.2">
      <c r="A780" s="23" t="s">
        <v>1930</v>
      </c>
      <c r="B780" s="72">
        <v>36</v>
      </c>
      <c r="C780" s="72">
        <v>36</v>
      </c>
      <c r="F780" s="24"/>
    </row>
    <row r="781" spans="1:6" x14ac:dyDescent="0.2">
      <c r="A781" s="23" t="s">
        <v>1408</v>
      </c>
      <c r="B781" s="72">
        <v>49</v>
      </c>
      <c r="C781" s="72">
        <v>36</v>
      </c>
      <c r="F781" s="24"/>
    </row>
    <row r="782" spans="1:6" x14ac:dyDescent="0.2">
      <c r="A782" s="23" t="s">
        <v>538</v>
      </c>
      <c r="B782" s="72">
        <v>39</v>
      </c>
      <c r="C782" s="72">
        <v>36</v>
      </c>
      <c r="F782" s="24"/>
    </row>
    <row r="783" spans="1:6" x14ac:dyDescent="0.2">
      <c r="A783" s="23" t="s">
        <v>1703</v>
      </c>
      <c r="B783" s="72">
        <v>35</v>
      </c>
      <c r="C783" s="72">
        <v>35</v>
      </c>
      <c r="F783" s="24"/>
    </row>
    <row r="784" spans="1:6" x14ac:dyDescent="0.2">
      <c r="A784" s="23" t="s">
        <v>1931</v>
      </c>
      <c r="B784" s="72">
        <v>36</v>
      </c>
      <c r="C784" s="72">
        <v>35</v>
      </c>
      <c r="F784" s="24"/>
    </row>
    <row r="785" spans="1:6" x14ac:dyDescent="0.2">
      <c r="A785" s="23" t="s">
        <v>1932</v>
      </c>
      <c r="B785" s="72">
        <v>35</v>
      </c>
      <c r="C785" s="72">
        <v>35</v>
      </c>
      <c r="F785" s="24"/>
    </row>
    <row r="786" spans="1:6" x14ac:dyDescent="0.2">
      <c r="A786" s="23" t="s">
        <v>1933</v>
      </c>
      <c r="B786" s="72">
        <v>35</v>
      </c>
      <c r="C786" s="72">
        <v>35</v>
      </c>
      <c r="F786" s="24"/>
    </row>
    <row r="787" spans="1:6" x14ac:dyDescent="0.2">
      <c r="A787" s="23" t="s">
        <v>287</v>
      </c>
      <c r="B787" s="72">
        <v>35</v>
      </c>
      <c r="C787" s="72">
        <v>35</v>
      </c>
      <c r="F787" s="24"/>
    </row>
    <row r="788" spans="1:6" x14ac:dyDescent="0.2">
      <c r="A788" s="23" t="s">
        <v>1934</v>
      </c>
      <c r="B788" s="72">
        <v>41</v>
      </c>
      <c r="C788" s="72">
        <v>35</v>
      </c>
      <c r="F788" s="24"/>
    </row>
    <row r="789" spans="1:6" x14ac:dyDescent="0.2">
      <c r="A789" s="23" t="s">
        <v>1935</v>
      </c>
      <c r="B789" s="72">
        <v>36</v>
      </c>
      <c r="C789" s="72">
        <v>35</v>
      </c>
      <c r="F789" s="24"/>
    </row>
    <row r="790" spans="1:6" x14ac:dyDescent="0.2">
      <c r="A790" s="23" t="s">
        <v>1936</v>
      </c>
      <c r="B790" s="72">
        <v>36</v>
      </c>
      <c r="C790" s="72">
        <v>35</v>
      </c>
      <c r="F790" s="24"/>
    </row>
    <row r="791" spans="1:6" x14ac:dyDescent="0.2">
      <c r="A791" s="23" t="s">
        <v>1427</v>
      </c>
      <c r="B791" s="72">
        <v>36</v>
      </c>
      <c r="C791" s="72">
        <v>35</v>
      </c>
      <c r="F791" s="24"/>
    </row>
    <row r="792" spans="1:6" x14ac:dyDescent="0.2">
      <c r="A792" s="23" t="s">
        <v>1937</v>
      </c>
      <c r="B792" s="72">
        <v>36</v>
      </c>
      <c r="C792" s="72">
        <v>35</v>
      </c>
      <c r="F792" s="24"/>
    </row>
    <row r="793" spans="1:6" x14ac:dyDescent="0.2">
      <c r="A793" s="23" t="s">
        <v>1938</v>
      </c>
      <c r="B793" s="72">
        <v>35</v>
      </c>
      <c r="C793" s="72">
        <v>35</v>
      </c>
      <c r="F793" s="24"/>
    </row>
    <row r="794" spans="1:6" x14ac:dyDescent="0.2">
      <c r="A794" s="23" t="s">
        <v>588</v>
      </c>
      <c r="B794" s="72">
        <v>39</v>
      </c>
      <c r="C794" s="72">
        <v>35</v>
      </c>
      <c r="F794" s="24"/>
    </row>
    <row r="795" spans="1:6" x14ac:dyDescent="0.2">
      <c r="A795" s="23" t="s">
        <v>1939</v>
      </c>
      <c r="B795" s="72">
        <v>35</v>
      </c>
      <c r="C795" s="72">
        <v>35</v>
      </c>
      <c r="F795" s="24"/>
    </row>
    <row r="796" spans="1:6" x14ac:dyDescent="0.2">
      <c r="A796" s="23" t="s">
        <v>836</v>
      </c>
      <c r="B796" s="72">
        <v>36</v>
      </c>
      <c r="C796" s="72">
        <v>35</v>
      </c>
      <c r="F796" s="24"/>
    </row>
    <row r="797" spans="1:6" x14ac:dyDescent="0.2">
      <c r="A797" s="23" t="s">
        <v>762</v>
      </c>
      <c r="B797" s="72">
        <v>64</v>
      </c>
      <c r="C797" s="72">
        <v>35</v>
      </c>
      <c r="F797" s="24"/>
    </row>
    <row r="798" spans="1:6" x14ac:dyDescent="0.2">
      <c r="A798" s="23" t="s">
        <v>1940</v>
      </c>
      <c r="B798" s="72">
        <v>35</v>
      </c>
      <c r="C798" s="72">
        <v>35</v>
      </c>
      <c r="F798" s="24"/>
    </row>
    <row r="799" spans="1:6" x14ac:dyDescent="0.2">
      <c r="A799" s="23" t="s">
        <v>388</v>
      </c>
      <c r="B799" s="72">
        <v>35</v>
      </c>
      <c r="C799" s="72">
        <v>35</v>
      </c>
      <c r="F799" s="24"/>
    </row>
    <row r="800" spans="1:6" x14ac:dyDescent="0.2">
      <c r="A800" s="23" t="s">
        <v>539</v>
      </c>
      <c r="B800" s="72">
        <v>36</v>
      </c>
      <c r="C800" s="72">
        <v>35</v>
      </c>
      <c r="F800" s="24"/>
    </row>
    <row r="801" spans="1:6" x14ac:dyDescent="0.2">
      <c r="A801" s="23" t="s">
        <v>1941</v>
      </c>
      <c r="B801" s="72">
        <v>35</v>
      </c>
      <c r="C801" s="72">
        <v>35</v>
      </c>
      <c r="F801" s="24"/>
    </row>
    <row r="802" spans="1:6" x14ac:dyDescent="0.2">
      <c r="A802" s="23">
        <v>1096</v>
      </c>
      <c r="B802" s="72">
        <v>35</v>
      </c>
      <c r="C802" s="72">
        <v>35</v>
      </c>
      <c r="F802" s="24"/>
    </row>
    <row r="803" spans="1:6" x14ac:dyDescent="0.2">
      <c r="A803" s="23" t="s">
        <v>1942</v>
      </c>
      <c r="B803" s="72">
        <v>37</v>
      </c>
      <c r="C803" s="72">
        <v>35</v>
      </c>
      <c r="F803" s="24"/>
    </row>
    <row r="804" spans="1:6" x14ac:dyDescent="0.2">
      <c r="A804" s="23" t="s">
        <v>1943</v>
      </c>
      <c r="B804" s="72">
        <v>37</v>
      </c>
      <c r="C804" s="72">
        <v>35</v>
      </c>
      <c r="F804" s="24"/>
    </row>
    <row r="805" spans="1:6" x14ac:dyDescent="0.2">
      <c r="A805" s="23" t="s">
        <v>1944</v>
      </c>
      <c r="B805" s="72">
        <v>35</v>
      </c>
      <c r="C805" s="72">
        <v>35</v>
      </c>
      <c r="F805" s="24"/>
    </row>
    <row r="806" spans="1:6" x14ac:dyDescent="0.2">
      <c r="A806" s="23" t="s">
        <v>1945</v>
      </c>
      <c r="B806" s="72">
        <v>36</v>
      </c>
      <c r="C806" s="72">
        <v>35</v>
      </c>
      <c r="F806" s="24"/>
    </row>
    <row r="807" spans="1:6" x14ac:dyDescent="0.2">
      <c r="A807" s="23" t="s">
        <v>688</v>
      </c>
      <c r="B807" s="72">
        <v>35</v>
      </c>
      <c r="C807" s="72">
        <v>35</v>
      </c>
      <c r="F807" s="24"/>
    </row>
    <row r="808" spans="1:6" x14ac:dyDescent="0.2">
      <c r="A808" s="23" t="s">
        <v>1946</v>
      </c>
      <c r="B808" s="72">
        <v>41</v>
      </c>
      <c r="C808" s="72">
        <v>35</v>
      </c>
      <c r="F808" s="24"/>
    </row>
    <row r="809" spans="1:6" x14ac:dyDescent="0.2">
      <c r="A809" s="23" t="s">
        <v>1947</v>
      </c>
      <c r="B809" s="72">
        <v>35</v>
      </c>
      <c r="C809" s="72">
        <v>35</v>
      </c>
      <c r="F809" s="24"/>
    </row>
    <row r="810" spans="1:6" x14ac:dyDescent="0.2">
      <c r="A810" s="23" t="s">
        <v>1657</v>
      </c>
      <c r="B810" s="72">
        <v>35</v>
      </c>
      <c r="C810" s="72">
        <v>35</v>
      </c>
      <c r="F810" s="24"/>
    </row>
    <row r="811" spans="1:6" x14ac:dyDescent="0.2">
      <c r="A811" s="23" t="s">
        <v>719</v>
      </c>
      <c r="B811" s="72">
        <v>60</v>
      </c>
      <c r="C811" s="72">
        <v>35</v>
      </c>
      <c r="F811" s="24"/>
    </row>
    <row r="812" spans="1:6" x14ac:dyDescent="0.2">
      <c r="A812" s="23" t="s">
        <v>1948</v>
      </c>
      <c r="B812" s="72">
        <v>35</v>
      </c>
      <c r="C812" s="72">
        <v>35</v>
      </c>
      <c r="F812" s="24"/>
    </row>
    <row r="813" spans="1:6" x14ac:dyDescent="0.2">
      <c r="A813" s="23" t="s">
        <v>1949</v>
      </c>
      <c r="B813" s="72">
        <v>37</v>
      </c>
      <c r="C813" s="72">
        <v>35</v>
      </c>
      <c r="F813" s="24"/>
    </row>
    <row r="814" spans="1:6" x14ac:dyDescent="0.2">
      <c r="A814" s="23" t="s">
        <v>1950</v>
      </c>
      <c r="B814" s="72">
        <v>35</v>
      </c>
      <c r="C814" s="72">
        <v>35</v>
      </c>
      <c r="F814" s="24"/>
    </row>
    <row r="815" spans="1:6" x14ac:dyDescent="0.2">
      <c r="A815" s="23" t="s">
        <v>973</v>
      </c>
      <c r="B815" s="72">
        <v>91</v>
      </c>
      <c r="C815" s="72">
        <v>35</v>
      </c>
      <c r="F815" s="24"/>
    </row>
    <row r="816" spans="1:6" x14ac:dyDescent="0.2">
      <c r="A816" s="23" t="s">
        <v>1951</v>
      </c>
      <c r="B816" s="72">
        <v>52</v>
      </c>
      <c r="C816" s="72">
        <v>35</v>
      </c>
      <c r="F816" s="24"/>
    </row>
    <row r="817" spans="1:6" x14ac:dyDescent="0.2">
      <c r="A817" s="23" t="s">
        <v>871</v>
      </c>
      <c r="B817" s="72">
        <v>35</v>
      </c>
      <c r="C817" s="72">
        <v>35</v>
      </c>
      <c r="F817" s="24"/>
    </row>
    <row r="818" spans="1:6" x14ac:dyDescent="0.2">
      <c r="A818" s="23" t="s">
        <v>1952</v>
      </c>
      <c r="B818" s="72">
        <v>35</v>
      </c>
      <c r="C818" s="72">
        <v>35</v>
      </c>
      <c r="F818" s="24"/>
    </row>
    <row r="819" spans="1:6" x14ac:dyDescent="0.2">
      <c r="A819" s="23" t="s">
        <v>683</v>
      </c>
      <c r="B819" s="72">
        <v>172</v>
      </c>
      <c r="C819" s="72">
        <v>35</v>
      </c>
      <c r="F819" s="24"/>
    </row>
    <row r="820" spans="1:6" x14ac:dyDescent="0.2">
      <c r="A820" s="23" t="s">
        <v>1017</v>
      </c>
      <c r="B820" s="72">
        <v>35</v>
      </c>
      <c r="C820" s="72">
        <v>35</v>
      </c>
      <c r="F820" s="24"/>
    </row>
    <row r="821" spans="1:6" x14ac:dyDescent="0.2">
      <c r="A821" s="23" t="s">
        <v>1953</v>
      </c>
      <c r="B821" s="72">
        <v>36</v>
      </c>
      <c r="C821" s="72">
        <v>34</v>
      </c>
      <c r="F821" s="24"/>
    </row>
    <row r="822" spans="1:6" x14ac:dyDescent="0.2">
      <c r="A822" s="23" t="s">
        <v>932</v>
      </c>
      <c r="B822" s="72">
        <v>52</v>
      </c>
      <c r="C822" s="72">
        <v>34</v>
      </c>
      <c r="F822" s="24"/>
    </row>
    <row r="823" spans="1:6" x14ac:dyDescent="0.2">
      <c r="A823" s="23" t="s">
        <v>1954</v>
      </c>
      <c r="B823" s="72">
        <v>34</v>
      </c>
      <c r="C823" s="72">
        <v>34</v>
      </c>
      <c r="F823" s="24"/>
    </row>
    <row r="824" spans="1:6" x14ac:dyDescent="0.2">
      <c r="A824" s="23" t="s">
        <v>1955</v>
      </c>
      <c r="B824" s="72">
        <v>35</v>
      </c>
      <c r="C824" s="72">
        <v>34</v>
      </c>
      <c r="F824" s="24"/>
    </row>
    <row r="825" spans="1:6" x14ac:dyDescent="0.2">
      <c r="A825" s="23" t="s">
        <v>1956</v>
      </c>
      <c r="B825" s="72">
        <v>34</v>
      </c>
      <c r="C825" s="72">
        <v>34</v>
      </c>
      <c r="F825" s="24"/>
    </row>
    <row r="826" spans="1:6" x14ac:dyDescent="0.2">
      <c r="A826" s="23" t="s">
        <v>1957</v>
      </c>
      <c r="B826" s="72">
        <v>35</v>
      </c>
      <c r="C826" s="72">
        <v>34</v>
      </c>
      <c r="F826" s="24"/>
    </row>
    <row r="827" spans="1:6" x14ac:dyDescent="0.2">
      <c r="A827" s="23" t="s">
        <v>1958</v>
      </c>
      <c r="B827" s="72">
        <v>109</v>
      </c>
      <c r="C827" s="72">
        <v>34</v>
      </c>
      <c r="F827" s="24"/>
    </row>
    <row r="828" spans="1:6" x14ac:dyDescent="0.2">
      <c r="A828" s="23" t="s">
        <v>1959</v>
      </c>
      <c r="B828" s="72">
        <v>457</v>
      </c>
      <c r="C828" s="72">
        <v>34</v>
      </c>
      <c r="F828" s="24"/>
    </row>
    <row r="829" spans="1:6" x14ac:dyDescent="0.2">
      <c r="A829" s="23" t="s">
        <v>1960</v>
      </c>
      <c r="B829" s="72">
        <v>331</v>
      </c>
      <c r="C829" s="72">
        <v>34</v>
      </c>
      <c r="F829" s="24"/>
    </row>
    <row r="830" spans="1:6" x14ac:dyDescent="0.2">
      <c r="A830" s="23" t="s">
        <v>1961</v>
      </c>
      <c r="B830" s="72">
        <v>34</v>
      </c>
      <c r="C830" s="72">
        <v>34</v>
      </c>
      <c r="F830" s="24"/>
    </row>
    <row r="831" spans="1:6" x14ac:dyDescent="0.2">
      <c r="A831" s="23" t="s">
        <v>1135</v>
      </c>
      <c r="B831" s="72">
        <v>45</v>
      </c>
      <c r="C831" s="72">
        <v>34</v>
      </c>
      <c r="F831" s="24"/>
    </row>
    <row r="832" spans="1:6" x14ac:dyDescent="0.2">
      <c r="A832" s="23" t="s">
        <v>505</v>
      </c>
      <c r="B832" s="72">
        <v>57</v>
      </c>
      <c r="C832" s="72">
        <v>34</v>
      </c>
      <c r="F832" s="24"/>
    </row>
    <row r="833" spans="1:6" x14ac:dyDescent="0.2">
      <c r="A833" s="23" t="s">
        <v>1574</v>
      </c>
      <c r="B833" s="72">
        <v>151</v>
      </c>
      <c r="C833" s="72">
        <v>34</v>
      </c>
      <c r="F833" s="24"/>
    </row>
    <row r="834" spans="1:6" x14ac:dyDescent="0.2">
      <c r="A834" s="23" t="s">
        <v>583</v>
      </c>
      <c r="B834" s="72">
        <v>34</v>
      </c>
      <c r="C834" s="72">
        <v>34</v>
      </c>
      <c r="F834" s="24"/>
    </row>
    <row r="835" spans="1:6" x14ac:dyDescent="0.2">
      <c r="A835" s="23" t="s">
        <v>408</v>
      </c>
      <c r="B835" s="72">
        <v>43</v>
      </c>
      <c r="C835" s="72">
        <v>34</v>
      </c>
      <c r="F835" s="24"/>
    </row>
    <row r="836" spans="1:6" x14ac:dyDescent="0.2">
      <c r="A836" s="23" t="s">
        <v>387</v>
      </c>
      <c r="B836" s="72">
        <v>44</v>
      </c>
      <c r="C836" s="72">
        <v>34</v>
      </c>
      <c r="F836" s="24"/>
    </row>
    <row r="837" spans="1:6" x14ac:dyDescent="0.2">
      <c r="A837" s="23" t="s">
        <v>1485</v>
      </c>
      <c r="B837" s="72">
        <v>34</v>
      </c>
      <c r="C837" s="72">
        <v>34</v>
      </c>
      <c r="F837" s="24"/>
    </row>
    <row r="838" spans="1:6" x14ac:dyDescent="0.2">
      <c r="A838" s="23" t="s">
        <v>1962</v>
      </c>
      <c r="B838" s="72">
        <v>51</v>
      </c>
      <c r="C838" s="72">
        <v>34</v>
      </c>
      <c r="F838" s="24"/>
    </row>
    <row r="839" spans="1:6" x14ac:dyDescent="0.2">
      <c r="A839" s="23" t="s">
        <v>1963</v>
      </c>
      <c r="B839" s="72">
        <v>34</v>
      </c>
      <c r="C839" s="72">
        <v>34</v>
      </c>
      <c r="F839" s="24"/>
    </row>
    <row r="840" spans="1:6" x14ac:dyDescent="0.2">
      <c r="A840" s="23" t="s">
        <v>949</v>
      </c>
      <c r="B840" s="72">
        <v>276</v>
      </c>
      <c r="C840" s="72">
        <v>34</v>
      </c>
      <c r="F840" s="24"/>
    </row>
    <row r="841" spans="1:6" x14ac:dyDescent="0.2">
      <c r="A841" s="23" t="s">
        <v>1964</v>
      </c>
      <c r="B841" s="72">
        <v>34</v>
      </c>
      <c r="C841" s="72">
        <v>34</v>
      </c>
      <c r="F841" s="24"/>
    </row>
    <row r="842" spans="1:6" x14ac:dyDescent="0.2">
      <c r="A842" s="23" t="s">
        <v>1965</v>
      </c>
      <c r="B842" s="72">
        <v>34</v>
      </c>
      <c r="C842" s="72">
        <v>34</v>
      </c>
      <c r="F842" s="24"/>
    </row>
    <row r="843" spans="1:6" x14ac:dyDescent="0.2">
      <c r="A843" s="23" t="s">
        <v>1966</v>
      </c>
      <c r="B843" s="72">
        <v>34</v>
      </c>
      <c r="C843" s="72">
        <v>34</v>
      </c>
      <c r="F843" s="24"/>
    </row>
    <row r="844" spans="1:6" x14ac:dyDescent="0.2">
      <c r="A844" s="23" t="s">
        <v>1208</v>
      </c>
      <c r="B844" s="72">
        <v>34</v>
      </c>
      <c r="C844" s="72">
        <v>34</v>
      </c>
      <c r="F844" s="24"/>
    </row>
    <row r="845" spans="1:6" x14ac:dyDescent="0.2">
      <c r="A845" s="23" t="s">
        <v>624</v>
      </c>
      <c r="B845" s="72">
        <v>34</v>
      </c>
      <c r="C845" s="72">
        <v>34</v>
      </c>
      <c r="F845" s="24"/>
    </row>
    <row r="846" spans="1:6" x14ac:dyDescent="0.2">
      <c r="A846" s="23" t="s">
        <v>1967</v>
      </c>
      <c r="B846" s="72">
        <v>34</v>
      </c>
      <c r="C846" s="72">
        <v>34</v>
      </c>
      <c r="F846" s="24"/>
    </row>
    <row r="847" spans="1:6" x14ac:dyDescent="0.2">
      <c r="A847" s="23" t="s">
        <v>1968</v>
      </c>
      <c r="B847" s="72">
        <v>42</v>
      </c>
      <c r="C847" s="72">
        <v>34</v>
      </c>
      <c r="F847" s="24"/>
    </row>
    <row r="848" spans="1:6" x14ac:dyDescent="0.2">
      <c r="A848" s="23" t="s">
        <v>1462</v>
      </c>
      <c r="B848" s="72">
        <v>34</v>
      </c>
      <c r="C848" s="72">
        <v>34</v>
      </c>
      <c r="F848" s="24"/>
    </row>
    <row r="849" spans="1:6" x14ac:dyDescent="0.2">
      <c r="A849" s="23" t="s">
        <v>1716</v>
      </c>
      <c r="B849" s="72">
        <v>45</v>
      </c>
      <c r="C849" s="72">
        <v>33</v>
      </c>
      <c r="F849" s="24"/>
    </row>
    <row r="850" spans="1:6" x14ac:dyDescent="0.2">
      <c r="A850" s="23" t="s">
        <v>1969</v>
      </c>
      <c r="B850" s="72">
        <v>34</v>
      </c>
      <c r="C850" s="72">
        <v>33</v>
      </c>
      <c r="F850" s="24"/>
    </row>
    <row r="851" spans="1:6" x14ac:dyDescent="0.2">
      <c r="A851" s="23" t="s">
        <v>1970</v>
      </c>
      <c r="B851" s="72">
        <v>33</v>
      </c>
      <c r="C851" s="72">
        <v>33</v>
      </c>
      <c r="F851" s="24"/>
    </row>
    <row r="852" spans="1:6" x14ac:dyDescent="0.2">
      <c r="A852" s="23" t="s">
        <v>1971</v>
      </c>
      <c r="B852" s="72">
        <v>34</v>
      </c>
      <c r="C852" s="72">
        <v>33</v>
      </c>
      <c r="F852" s="24"/>
    </row>
    <row r="853" spans="1:6" x14ac:dyDescent="0.2">
      <c r="A853" s="23" t="s">
        <v>1972</v>
      </c>
      <c r="B853" s="72">
        <v>34</v>
      </c>
      <c r="C853" s="72">
        <v>33</v>
      </c>
      <c r="F853" s="24"/>
    </row>
    <row r="854" spans="1:6" x14ac:dyDescent="0.2">
      <c r="A854" s="23" t="s">
        <v>1138</v>
      </c>
      <c r="B854" s="72">
        <v>33</v>
      </c>
      <c r="C854" s="72">
        <v>33</v>
      </c>
      <c r="F854" s="24"/>
    </row>
    <row r="855" spans="1:6" x14ac:dyDescent="0.2">
      <c r="A855" s="23" t="s">
        <v>1973</v>
      </c>
      <c r="B855" s="72">
        <v>33</v>
      </c>
      <c r="C855" s="72">
        <v>33</v>
      </c>
      <c r="F855" s="24"/>
    </row>
    <row r="856" spans="1:6" x14ac:dyDescent="0.2">
      <c r="A856" s="23" t="s">
        <v>1974</v>
      </c>
      <c r="B856" s="72">
        <v>38</v>
      </c>
      <c r="C856" s="72">
        <v>33</v>
      </c>
      <c r="F856" s="24"/>
    </row>
    <row r="857" spans="1:6" x14ac:dyDescent="0.2">
      <c r="A857" s="23" t="s">
        <v>255</v>
      </c>
      <c r="B857" s="72">
        <v>35</v>
      </c>
      <c r="C857" s="72">
        <v>33</v>
      </c>
      <c r="F857" s="24"/>
    </row>
    <row r="858" spans="1:6" x14ac:dyDescent="0.2">
      <c r="A858" s="23" t="s">
        <v>338</v>
      </c>
      <c r="B858" s="72">
        <v>43</v>
      </c>
      <c r="C858" s="72">
        <v>33</v>
      </c>
      <c r="F858" s="24"/>
    </row>
    <row r="859" spans="1:6" x14ac:dyDescent="0.2">
      <c r="A859" s="23" t="s">
        <v>985</v>
      </c>
      <c r="B859" s="72">
        <v>43</v>
      </c>
      <c r="C859" s="72">
        <v>33</v>
      </c>
      <c r="F859" s="24"/>
    </row>
    <row r="860" spans="1:6" x14ac:dyDescent="0.2">
      <c r="A860" s="23" t="s">
        <v>544</v>
      </c>
      <c r="B860" s="72">
        <v>35</v>
      </c>
      <c r="C860" s="72">
        <v>33</v>
      </c>
      <c r="F860" s="24"/>
    </row>
    <row r="861" spans="1:6" x14ac:dyDescent="0.2">
      <c r="A861" s="23" t="s">
        <v>1199</v>
      </c>
      <c r="B861" s="72">
        <v>51</v>
      </c>
      <c r="C861" s="72">
        <v>33</v>
      </c>
      <c r="F861" s="24"/>
    </row>
    <row r="862" spans="1:6" x14ac:dyDescent="0.2">
      <c r="A862" s="23" t="s">
        <v>1975</v>
      </c>
      <c r="B862" s="72">
        <v>33</v>
      </c>
      <c r="C862" s="72">
        <v>33</v>
      </c>
      <c r="F862" s="24"/>
    </row>
    <row r="863" spans="1:6" x14ac:dyDescent="0.2">
      <c r="A863" s="23" t="s">
        <v>1045</v>
      </c>
      <c r="B863" s="72">
        <v>33</v>
      </c>
      <c r="C863" s="72">
        <v>33</v>
      </c>
      <c r="F863" s="24"/>
    </row>
    <row r="864" spans="1:6" x14ac:dyDescent="0.2">
      <c r="A864" s="23" t="s">
        <v>1976</v>
      </c>
      <c r="B864" s="72">
        <v>61</v>
      </c>
      <c r="C864" s="72">
        <v>33</v>
      </c>
      <c r="F864" s="24"/>
    </row>
    <row r="865" spans="1:6" x14ac:dyDescent="0.2">
      <c r="A865" s="23" t="s">
        <v>521</v>
      </c>
      <c r="B865" s="72">
        <v>65</v>
      </c>
      <c r="C865" s="72">
        <v>33</v>
      </c>
      <c r="F865" s="24"/>
    </row>
    <row r="866" spans="1:6" x14ac:dyDescent="0.2">
      <c r="A866" s="23" t="s">
        <v>590</v>
      </c>
      <c r="B866" s="72">
        <v>86</v>
      </c>
      <c r="C866" s="72">
        <v>33</v>
      </c>
      <c r="F866" s="24"/>
    </row>
    <row r="867" spans="1:6" x14ac:dyDescent="0.2">
      <c r="A867" s="23" t="s">
        <v>1977</v>
      </c>
      <c r="B867" s="72">
        <v>40</v>
      </c>
      <c r="C867" s="72">
        <v>33</v>
      </c>
      <c r="F867" s="24"/>
    </row>
    <row r="868" spans="1:6" x14ac:dyDescent="0.2">
      <c r="A868" s="23" t="s">
        <v>918</v>
      </c>
      <c r="B868" s="72">
        <v>34</v>
      </c>
      <c r="C868" s="72">
        <v>33</v>
      </c>
      <c r="F868" s="24"/>
    </row>
    <row r="869" spans="1:6" x14ac:dyDescent="0.2">
      <c r="A869" s="23" t="s">
        <v>1978</v>
      </c>
      <c r="B869" s="72">
        <v>217</v>
      </c>
      <c r="C869" s="72">
        <v>33</v>
      </c>
      <c r="F869" s="24"/>
    </row>
    <row r="870" spans="1:6" x14ac:dyDescent="0.2">
      <c r="A870" s="23" t="s">
        <v>1979</v>
      </c>
      <c r="B870" s="72">
        <v>33</v>
      </c>
      <c r="C870" s="72">
        <v>33</v>
      </c>
      <c r="F870" s="24"/>
    </row>
    <row r="871" spans="1:6" x14ac:dyDescent="0.2">
      <c r="A871" s="23" t="s">
        <v>1980</v>
      </c>
      <c r="B871" s="72">
        <v>37</v>
      </c>
      <c r="C871" s="72">
        <v>33</v>
      </c>
      <c r="F871" s="24"/>
    </row>
    <row r="872" spans="1:6" x14ac:dyDescent="0.2">
      <c r="A872" s="23" t="s">
        <v>1981</v>
      </c>
      <c r="B872" s="72">
        <v>43</v>
      </c>
      <c r="C872" s="72">
        <v>33</v>
      </c>
      <c r="F872" s="24"/>
    </row>
    <row r="873" spans="1:6" x14ac:dyDescent="0.2">
      <c r="A873" s="23" t="s">
        <v>1982</v>
      </c>
      <c r="B873" s="72">
        <v>33</v>
      </c>
      <c r="C873" s="72">
        <v>33</v>
      </c>
      <c r="F873" s="24"/>
    </row>
    <row r="874" spans="1:6" x14ac:dyDescent="0.2">
      <c r="A874" s="23" t="s">
        <v>1983</v>
      </c>
      <c r="B874" s="72">
        <v>36</v>
      </c>
      <c r="C874" s="72">
        <v>33</v>
      </c>
      <c r="F874" s="24"/>
    </row>
    <row r="875" spans="1:6" x14ac:dyDescent="0.2">
      <c r="A875" s="23" t="s">
        <v>1984</v>
      </c>
      <c r="B875" s="72">
        <v>33</v>
      </c>
      <c r="C875" s="72">
        <v>33</v>
      </c>
      <c r="F875" s="24"/>
    </row>
    <row r="876" spans="1:6" x14ac:dyDescent="0.2">
      <c r="A876" s="23" t="s">
        <v>1501</v>
      </c>
      <c r="B876" s="72">
        <v>33</v>
      </c>
      <c r="C876" s="72">
        <v>33</v>
      </c>
      <c r="F876" s="24"/>
    </row>
    <row r="877" spans="1:6" x14ac:dyDescent="0.2">
      <c r="A877" s="23" t="s">
        <v>352</v>
      </c>
      <c r="B877" s="72">
        <v>33</v>
      </c>
      <c r="C877" s="72">
        <v>33</v>
      </c>
      <c r="F877" s="24"/>
    </row>
    <row r="878" spans="1:6" x14ac:dyDescent="0.2">
      <c r="A878" s="23" t="s">
        <v>915</v>
      </c>
      <c r="B878" s="72">
        <v>33</v>
      </c>
      <c r="C878" s="72">
        <v>33</v>
      </c>
      <c r="F878" s="24"/>
    </row>
    <row r="879" spans="1:6" x14ac:dyDescent="0.2">
      <c r="A879" s="23" t="s">
        <v>389</v>
      </c>
      <c r="B879" s="72">
        <v>39</v>
      </c>
      <c r="C879" s="72">
        <v>33</v>
      </c>
      <c r="F879" s="24"/>
    </row>
    <row r="880" spans="1:6" x14ac:dyDescent="0.2">
      <c r="A880" s="23" t="s">
        <v>758</v>
      </c>
      <c r="B880" s="72">
        <v>33</v>
      </c>
      <c r="C880" s="72">
        <v>33</v>
      </c>
      <c r="F880" s="24"/>
    </row>
    <row r="881" spans="1:6" x14ac:dyDescent="0.2">
      <c r="A881" s="23" t="s">
        <v>1985</v>
      </c>
      <c r="B881" s="72">
        <v>33</v>
      </c>
      <c r="C881" s="72">
        <v>33</v>
      </c>
      <c r="F881" s="24"/>
    </row>
    <row r="882" spans="1:6" x14ac:dyDescent="0.2">
      <c r="A882" s="23" t="s">
        <v>778</v>
      </c>
      <c r="B882" s="72">
        <v>33</v>
      </c>
      <c r="C882" s="72">
        <v>33</v>
      </c>
      <c r="F882" s="24"/>
    </row>
    <row r="883" spans="1:6" x14ac:dyDescent="0.2">
      <c r="A883" s="23" t="s">
        <v>1986</v>
      </c>
      <c r="B883" s="72">
        <v>199</v>
      </c>
      <c r="C883" s="72">
        <v>32</v>
      </c>
      <c r="F883" s="24"/>
    </row>
    <row r="884" spans="1:6" x14ac:dyDescent="0.2">
      <c r="A884" s="23" t="s">
        <v>1542</v>
      </c>
      <c r="B884" s="72">
        <v>123</v>
      </c>
      <c r="C884" s="72">
        <v>32</v>
      </c>
      <c r="F884" s="24"/>
    </row>
    <row r="885" spans="1:6" x14ac:dyDescent="0.2">
      <c r="A885" s="23" t="s">
        <v>1987</v>
      </c>
      <c r="B885" s="72">
        <v>90</v>
      </c>
      <c r="C885" s="72">
        <v>32</v>
      </c>
      <c r="F885" s="24"/>
    </row>
    <row r="886" spans="1:6" x14ac:dyDescent="0.2">
      <c r="A886" s="23" t="s">
        <v>1988</v>
      </c>
      <c r="B886" s="72">
        <v>42</v>
      </c>
      <c r="C886" s="72">
        <v>32</v>
      </c>
      <c r="F886" s="24"/>
    </row>
    <row r="887" spans="1:6" x14ac:dyDescent="0.2">
      <c r="A887" s="23" t="s">
        <v>1218</v>
      </c>
      <c r="B887" s="72">
        <v>32</v>
      </c>
      <c r="C887" s="72">
        <v>32</v>
      </c>
      <c r="F887" s="24"/>
    </row>
    <row r="888" spans="1:6" x14ac:dyDescent="0.2">
      <c r="A888" s="23" t="s">
        <v>1989</v>
      </c>
      <c r="B888" s="72">
        <v>96</v>
      </c>
      <c r="C888" s="72">
        <v>32</v>
      </c>
      <c r="F888" s="24"/>
    </row>
    <row r="889" spans="1:6" x14ac:dyDescent="0.2">
      <c r="A889" s="23" t="s">
        <v>896</v>
      </c>
      <c r="B889" s="72">
        <v>34</v>
      </c>
      <c r="C889" s="72">
        <v>32</v>
      </c>
      <c r="F889" s="24"/>
    </row>
    <row r="890" spans="1:6" x14ac:dyDescent="0.2">
      <c r="A890" s="23" t="s">
        <v>640</v>
      </c>
      <c r="B890" s="72">
        <v>32</v>
      </c>
      <c r="C890" s="72">
        <v>32</v>
      </c>
      <c r="F890" s="24"/>
    </row>
    <row r="891" spans="1:6" x14ac:dyDescent="0.2">
      <c r="A891" s="23" t="s">
        <v>1990</v>
      </c>
      <c r="B891" s="72">
        <v>32</v>
      </c>
      <c r="C891" s="72">
        <v>32</v>
      </c>
      <c r="F891" s="24"/>
    </row>
    <row r="892" spans="1:6" x14ac:dyDescent="0.2">
      <c r="A892" s="23" t="s">
        <v>1991</v>
      </c>
      <c r="B892" s="72">
        <v>32</v>
      </c>
      <c r="C892" s="72">
        <v>32</v>
      </c>
      <c r="F892" s="24"/>
    </row>
    <row r="893" spans="1:6" x14ac:dyDescent="0.2">
      <c r="A893" s="23" t="s">
        <v>1992</v>
      </c>
      <c r="B893" s="72">
        <v>34</v>
      </c>
      <c r="C893" s="72">
        <v>32</v>
      </c>
      <c r="F893" s="24"/>
    </row>
    <row r="894" spans="1:6" x14ac:dyDescent="0.2">
      <c r="A894" s="23" t="s">
        <v>1993</v>
      </c>
      <c r="B894" s="72">
        <v>32</v>
      </c>
      <c r="C894" s="72">
        <v>32</v>
      </c>
      <c r="F894" s="24"/>
    </row>
    <row r="895" spans="1:6" x14ac:dyDescent="0.2">
      <c r="A895" s="23" t="s">
        <v>1994</v>
      </c>
      <c r="B895" s="72">
        <v>32</v>
      </c>
      <c r="C895" s="72">
        <v>32</v>
      </c>
      <c r="F895" s="24"/>
    </row>
    <row r="896" spans="1:6" x14ac:dyDescent="0.2">
      <c r="A896" s="23" t="s">
        <v>1995</v>
      </c>
      <c r="B896" s="72">
        <v>33</v>
      </c>
      <c r="C896" s="72">
        <v>32</v>
      </c>
      <c r="F896" s="24"/>
    </row>
    <row r="897" spans="1:6" x14ac:dyDescent="0.2">
      <c r="A897" s="23" t="s">
        <v>1996</v>
      </c>
      <c r="B897" s="72">
        <v>32</v>
      </c>
      <c r="C897" s="72">
        <v>32</v>
      </c>
      <c r="F897" s="24"/>
    </row>
    <row r="898" spans="1:6" x14ac:dyDescent="0.2">
      <c r="A898" s="23" t="s">
        <v>1273</v>
      </c>
      <c r="B898" s="72">
        <v>56</v>
      </c>
      <c r="C898" s="72">
        <v>32</v>
      </c>
      <c r="F898" s="24"/>
    </row>
    <row r="899" spans="1:6" x14ac:dyDescent="0.2">
      <c r="A899" s="23" t="s">
        <v>1127</v>
      </c>
      <c r="B899" s="72">
        <v>34</v>
      </c>
      <c r="C899" s="72">
        <v>32</v>
      </c>
      <c r="F899" s="24"/>
    </row>
    <row r="900" spans="1:6" x14ac:dyDescent="0.2">
      <c r="A900" s="23" t="s">
        <v>1503</v>
      </c>
      <c r="B900" s="72">
        <v>32</v>
      </c>
      <c r="C900" s="72">
        <v>32</v>
      </c>
      <c r="F900" s="24"/>
    </row>
    <row r="901" spans="1:6" x14ac:dyDescent="0.2">
      <c r="A901" s="23" t="s">
        <v>1997</v>
      </c>
      <c r="B901" s="72">
        <v>356</v>
      </c>
      <c r="C901" s="72">
        <v>32</v>
      </c>
      <c r="F901" s="24"/>
    </row>
    <row r="902" spans="1:6" x14ac:dyDescent="0.2">
      <c r="A902" s="23" t="s">
        <v>1998</v>
      </c>
      <c r="B902" s="72">
        <v>32</v>
      </c>
      <c r="C902" s="72">
        <v>32</v>
      </c>
      <c r="F902" s="24"/>
    </row>
    <row r="903" spans="1:6" x14ac:dyDescent="0.2">
      <c r="A903" s="23" t="s">
        <v>1519</v>
      </c>
      <c r="B903" s="72">
        <v>163</v>
      </c>
      <c r="C903" s="72">
        <v>32</v>
      </c>
      <c r="F903" s="24"/>
    </row>
    <row r="904" spans="1:6" x14ac:dyDescent="0.2">
      <c r="A904" s="23" t="s">
        <v>1999</v>
      </c>
      <c r="B904" s="72">
        <v>32</v>
      </c>
      <c r="C904" s="72">
        <v>32</v>
      </c>
      <c r="F904" s="24"/>
    </row>
    <row r="905" spans="1:6" x14ac:dyDescent="0.2">
      <c r="A905" s="23" t="s">
        <v>2000</v>
      </c>
      <c r="B905" s="72">
        <v>460</v>
      </c>
      <c r="C905" s="72">
        <v>32</v>
      </c>
      <c r="F905" s="24"/>
    </row>
    <row r="906" spans="1:6" x14ac:dyDescent="0.2">
      <c r="A906" s="23" t="s">
        <v>2001</v>
      </c>
      <c r="B906" s="72">
        <v>261</v>
      </c>
      <c r="C906" s="72">
        <v>32</v>
      </c>
      <c r="F906" s="24"/>
    </row>
    <row r="907" spans="1:6" x14ac:dyDescent="0.2">
      <c r="A907" s="23" t="s">
        <v>2002</v>
      </c>
      <c r="B907" s="72">
        <v>36</v>
      </c>
      <c r="C907" s="72">
        <v>31</v>
      </c>
      <c r="F907" s="24"/>
    </row>
    <row r="908" spans="1:6" x14ac:dyDescent="0.2">
      <c r="A908" s="23" t="s">
        <v>1410</v>
      </c>
      <c r="B908" s="72">
        <v>44</v>
      </c>
      <c r="C908" s="72">
        <v>31</v>
      </c>
      <c r="F908" s="24"/>
    </row>
    <row r="909" spans="1:6" x14ac:dyDescent="0.2">
      <c r="A909" s="23" t="s">
        <v>504</v>
      </c>
      <c r="B909" s="72">
        <v>62</v>
      </c>
      <c r="C909" s="72">
        <v>31</v>
      </c>
      <c r="F909" s="24"/>
    </row>
    <row r="910" spans="1:6" x14ac:dyDescent="0.2">
      <c r="A910" s="23" t="s">
        <v>656</v>
      </c>
      <c r="B910" s="72">
        <v>32</v>
      </c>
      <c r="C910" s="72">
        <v>31</v>
      </c>
      <c r="F910" s="24"/>
    </row>
    <row r="911" spans="1:6" x14ac:dyDescent="0.2">
      <c r="A911" s="23" t="s">
        <v>2003</v>
      </c>
      <c r="B911" s="72">
        <v>35</v>
      </c>
      <c r="C911" s="72">
        <v>31</v>
      </c>
      <c r="F911" s="24"/>
    </row>
    <row r="912" spans="1:6" x14ac:dyDescent="0.2">
      <c r="A912" s="23" t="s">
        <v>1494</v>
      </c>
      <c r="B912" s="72">
        <v>38</v>
      </c>
      <c r="C912" s="72">
        <v>31</v>
      </c>
      <c r="F912" s="24"/>
    </row>
    <row r="913" spans="1:6" x14ac:dyDescent="0.2">
      <c r="A913" s="23" t="s">
        <v>2004</v>
      </c>
      <c r="B913" s="72">
        <v>33</v>
      </c>
      <c r="C913" s="72">
        <v>31</v>
      </c>
      <c r="F913" s="24"/>
    </row>
    <row r="914" spans="1:6" x14ac:dyDescent="0.2">
      <c r="A914" s="23" t="s">
        <v>2005</v>
      </c>
      <c r="B914" s="72">
        <v>31</v>
      </c>
      <c r="C914" s="72">
        <v>31</v>
      </c>
      <c r="F914" s="24"/>
    </row>
    <row r="915" spans="1:6" x14ac:dyDescent="0.2">
      <c r="A915" s="23" t="s">
        <v>2006</v>
      </c>
      <c r="B915" s="72">
        <v>114</v>
      </c>
      <c r="C915" s="72">
        <v>31</v>
      </c>
      <c r="F915" s="24"/>
    </row>
    <row r="916" spans="1:6" x14ac:dyDescent="0.2">
      <c r="A916" s="23" t="s">
        <v>543</v>
      </c>
      <c r="B916" s="72">
        <v>32</v>
      </c>
      <c r="C916" s="72">
        <v>31</v>
      </c>
      <c r="F916" s="24"/>
    </row>
    <row r="917" spans="1:6" x14ac:dyDescent="0.2">
      <c r="A917" s="23" t="s">
        <v>1054</v>
      </c>
      <c r="B917" s="72">
        <v>34</v>
      </c>
      <c r="C917" s="72">
        <v>31</v>
      </c>
      <c r="F917" s="24"/>
    </row>
    <row r="918" spans="1:6" x14ac:dyDescent="0.2">
      <c r="A918" s="23" t="s">
        <v>1631</v>
      </c>
      <c r="B918" s="72">
        <v>33</v>
      </c>
      <c r="C918" s="72">
        <v>31</v>
      </c>
      <c r="F918" s="24"/>
    </row>
    <row r="919" spans="1:6" x14ac:dyDescent="0.2">
      <c r="A919" s="23" t="s">
        <v>1205</v>
      </c>
      <c r="B919" s="72">
        <v>34</v>
      </c>
      <c r="C919" s="72">
        <v>31</v>
      </c>
      <c r="F919" s="24"/>
    </row>
    <row r="920" spans="1:6" x14ac:dyDescent="0.2">
      <c r="A920" s="23" t="s">
        <v>1431</v>
      </c>
      <c r="B920" s="72">
        <v>53</v>
      </c>
      <c r="C920" s="72">
        <v>31</v>
      </c>
      <c r="F920" s="24"/>
    </row>
    <row r="921" spans="1:6" x14ac:dyDescent="0.2">
      <c r="A921" s="23" t="s">
        <v>2007</v>
      </c>
      <c r="B921" s="72">
        <v>47</v>
      </c>
      <c r="C921" s="72">
        <v>31</v>
      </c>
      <c r="F921" s="24"/>
    </row>
    <row r="922" spans="1:6" x14ac:dyDescent="0.2">
      <c r="A922" s="23" t="s">
        <v>1509</v>
      </c>
      <c r="B922" s="72">
        <v>31</v>
      </c>
      <c r="C922" s="72">
        <v>31</v>
      </c>
      <c r="F922" s="24"/>
    </row>
    <row r="923" spans="1:6" x14ac:dyDescent="0.2">
      <c r="A923" s="23" t="s">
        <v>548</v>
      </c>
      <c r="B923" s="72">
        <v>64</v>
      </c>
      <c r="C923" s="72">
        <v>31</v>
      </c>
      <c r="F923" s="24"/>
    </row>
    <row r="924" spans="1:6" x14ac:dyDescent="0.2">
      <c r="A924" s="23" t="s">
        <v>1183</v>
      </c>
      <c r="B924" s="72">
        <v>39</v>
      </c>
      <c r="C924" s="72">
        <v>31</v>
      </c>
      <c r="F924" s="24"/>
    </row>
    <row r="925" spans="1:6" x14ac:dyDescent="0.2">
      <c r="A925" s="23" t="s">
        <v>2008</v>
      </c>
      <c r="B925" s="72">
        <v>34</v>
      </c>
      <c r="C925" s="72">
        <v>31</v>
      </c>
      <c r="F925" s="24"/>
    </row>
    <row r="926" spans="1:6" x14ac:dyDescent="0.2">
      <c r="A926" s="23" t="s">
        <v>1100</v>
      </c>
      <c r="B926" s="72">
        <v>69</v>
      </c>
      <c r="C926" s="72">
        <v>31</v>
      </c>
      <c r="F926" s="24"/>
    </row>
    <row r="927" spans="1:6" x14ac:dyDescent="0.2">
      <c r="A927" s="23" t="s">
        <v>2009</v>
      </c>
      <c r="B927" s="72">
        <v>31</v>
      </c>
      <c r="C927" s="72">
        <v>31</v>
      </c>
      <c r="F927" s="24"/>
    </row>
    <row r="928" spans="1:6" x14ac:dyDescent="0.2">
      <c r="A928" s="23" t="s">
        <v>2010</v>
      </c>
      <c r="B928" s="72">
        <v>31</v>
      </c>
      <c r="C928" s="72">
        <v>31</v>
      </c>
      <c r="F928" s="24"/>
    </row>
    <row r="929" spans="1:6" x14ac:dyDescent="0.2">
      <c r="A929" s="23" t="s">
        <v>2011</v>
      </c>
      <c r="B929" s="72">
        <v>207</v>
      </c>
      <c r="C929" s="72">
        <v>31</v>
      </c>
      <c r="F929" s="24"/>
    </row>
    <row r="930" spans="1:6" x14ac:dyDescent="0.2">
      <c r="A930" s="23" t="s">
        <v>616</v>
      </c>
      <c r="B930" s="72">
        <v>41</v>
      </c>
      <c r="C930" s="72">
        <v>31</v>
      </c>
      <c r="F930" s="24"/>
    </row>
    <row r="931" spans="1:6" x14ac:dyDescent="0.2">
      <c r="A931" s="23" t="s">
        <v>671</v>
      </c>
      <c r="B931" s="72">
        <v>37</v>
      </c>
      <c r="C931" s="72">
        <v>31</v>
      </c>
      <c r="F931" s="24"/>
    </row>
    <row r="932" spans="1:6" x14ac:dyDescent="0.2">
      <c r="A932" s="23" t="s">
        <v>236</v>
      </c>
      <c r="B932" s="72">
        <v>47</v>
      </c>
      <c r="C932" s="72">
        <v>31</v>
      </c>
      <c r="F932" s="24"/>
    </row>
    <row r="933" spans="1:6" x14ac:dyDescent="0.2">
      <c r="A933" s="23" t="s">
        <v>2012</v>
      </c>
      <c r="B933" s="72">
        <v>31</v>
      </c>
      <c r="C933" s="72">
        <v>31</v>
      </c>
      <c r="F933" s="24"/>
    </row>
    <row r="934" spans="1:6" x14ac:dyDescent="0.2">
      <c r="A934" s="23" t="s">
        <v>564</v>
      </c>
      <c r="B934" s="72">
        <v>46</v>
      </c>
      <c r="C934" s="72">
        <v>31</v>
      </c>
      <c r="F934" s="24"/>
    </row>
    <row r="935" spans="1:6" x14ac:dyDescent="0.2">
      <c r="A935" s="23" t="s">
        <v>2013</v>
      </c>
      <c r="B935" s="72">
        <v>31</v>
      </c>
      <c r="C935" s="72">
        <v>31</v>
      </c>
      <c r="F935" s="24"/>
    </row>
    <row r="936" spans="1:6" x14ac:dyDescent="0.2">
      <c r="A936" s="23" t="s">
        <v>850</v>
      </c>
      <c r="B936" s="72">
        <v>37</v>
      </c>
      <c r="C936" s="72">
        <v>31</v>
      </c>
      <c r="F936" s="24"/>
    </row>
    <row r="937" spans="1:6" x14ac:dyDescent="0.2">
      <c r="A937" s="23" t="s">
        <v>2014</v>
      </c>
      <c r="B937" s="72">
        <v>31</v>
      </c>
      <c r="C937" s="72">
        <v>31</v>
      </c>
      <c r="F937" s="24"/>
    </row>
    <row r="938" spans="1:6" x14ac:dyDescent="0.2">
      <c r="A938" s="23" t="s">
        <v>638</v>
      </c>
      <c r="B938" s="72">
        <v>31</v>
      </c>
      <c r="C938" s="72">
        <v>31</v>
      </c>
      <c r="F938" s="24"/>
    </row>
    <row r="939" spans="1:6" x14ac:dyDescent="0.2">
      <c r="A939" s="23" t="s">
        <v>816</v>
      </c>
      <c r="B939" s="72">
        <v>33</v>
      </c>
      <c r="C939" s="72">
        <v>31</v>
      </c>
      <c r="F939" s="24"/>
    </row>
    <row r="940" spans="1:6" x14ac:dyDescent="0.2">
      <c r="A940" s="23" t="s">
        <v>2015</v>
      </c>
      <c r="B940" s="72">
        <v>75</v>
      </c>
      <c r="C940" s="72">
        <v>31</v>
      </c>
      <c r="F940" s="24"/>
    </row>
    <row r="941" spans="1:6" x14ac:dyDescent="0.2">
      <c r="A941" s="23" t="s">
        <v>1434</v>
      </c>
      <c r="B941" s="72">
        <v>53</v>
      </c>
      <c r="C941" s="72">
        <v>31</v>
      </c>
      <c r="F941" s="24"/>
    </row>
    <row r="942" spans="1:6" x14ac:dyDescent="0.2">
      <c r="A942" s="23" t="s">
        <v>2016</v>
      </c>
      <c r="B942" s="72">
        <v>31</v>
      </c>
      <c r="C942" s="72">
        <v>31</v>
      </c>
      <c r="F942" s="24"/>
    </row>
    <row r="943" spans="1:6" x14ac:dyDescent="0.2">
      <c r="A943" s="23" t="s">
        <v>2017</v>
      </c>
      <c r="B943" s="72">
        <v>31</v>
      </c>
      <c r="C943" s="72">
        <v>31</v>
      </c>
      <c r="F943" s="24"/>
    </row>
    <row r="944" spans="1:6" x14ac:dyDescent="0.2">
      <c r="A944" s="23" t="s">
        <v>2018</v>
      </c>
      <c r="B944" s="72">
        <v>31</v>
      </c>
      <c r="C944" s="72">
        <v>31</v>
      </c>
      <c r="F944" s="24"/>
    </row>
    <row r="945" spans="1:6" x14ac:dyDescent="0.2">
      <c r="A945" s="23" t="s">
        <v>2019</v>
      </c>
      <c r="B945" s="72">
        <v>31</v>
      </c>
      <c r="C945" s="72">
        <v>31</v>
      </c>
      <c r="F945" s="24"/>
    </row>
    <row r="946" spans="1:6" x14ac:dyDescent="0.2">
      <c r="A946" s="23" t="s">
        <v>416</v>
      </c>
      <c r="B946" s="72">
        <v>67</v>
      </c>
      <c r="C946" s="72">
        <v>30</v>
      </c>
      <c r="F946" s="24"/>
    </row>
    <row r="947" spans="1:6" x14ac:dyDescent="0.2">
      <c r="A947" s="23" t="s">
        <v>2020</v>
      </c>
      <c r="B947" s="72">
        <v>31</v>
      </c>
      <c r="C947" s="72">
        <v>30</v>
      </c>
      <c r="F947" s="24"/>
    </row>
    <row r="948" spans="1:6" x14ac:dyDescent="0.2">
      <c r="A948" s="23" t="s">
        <v>2021</v>
      </c>
      <c r="B948" s="72">
        <v>30</v>
      </c>
      <c r="C948" s="72">
        <v>30</v>
      </c>
      <c r="F948" s="24"/>
    </row>
    <row r="949" spans="1:6" x14ac:dyDescent="0.2">
      <c r="A949" s="23" t="s">
        <v>1336</v>
      </c>
      <c r="B949" s="72">
        <v>31</v>
      </c>
      <c r="C949" s="72">
        <v>30</v>
      </c>
      <c r="F949" s="24"/>
    </row>
    <row r="950" spans="1:6" x14ac:dyDescent="0.2">
      <c r="A950" s="23" t="s">
        <v>1609</v>
      </c>
      <c r="B950" s="72">
        <v>30</v>
      </c>
      <c r="C950" s="72">
        <v>30</v>
      </c>
      <c r="F950" s="24"/>
    </row>
    <row r="951" spans="1:6" x14ac:dyDescent="0.2">
      <c r="A951" s="23" t="s">
        <v>2022</v>
      </c>
      <c r="B951" s="72">
        <v>31</v>
      </c>
      <c r="C951" s="72">
        <v>30</v>
      </c>
      <c r="F951" s="24"/>
    </row>
    <row r="952" spans="1:6" x14ac:dyDescent="0.2">
      <c r="A952" s="23" t="s">
        <v>833</v>
      </c>
      <c r="B952" s="72">
        <v>60</v>
      </c>
      <c r="C952" s="72">
        <v>30</v>
      </c>
      <c r="F952" s="24"/>
    </row>
    <row r="953" spans="1:6" x14ac:dyDescent="0.2">
      <c r="A953" s="23" t="s">
        <v>1264</v>
      </c>
      <c r="B953" s="72">
        <v>30</v>
      </c>
      <c r="C953" s="72">
        <v>30</v>
      </c>
      <c r="F953" s="24"/>
    </row>
    <row r="954" spans="1:6" x14ac:dyDescent="0.2">
      <c r="A954" s="23" t="s">
        <v>1281</v>
      </c>
      <c r="B954" s="72">
        <v>36</v>
      </c>
      <c r="C954" s="72">
        <v>30</v>
      </c>
      <c r="F954" s="24"/>
    </row>
    <row r="955" spans="1:6" x14ac:dyDescent="0.2">
      <c r="A955" s="23" t="s">
        <v>2023</v>
      </c>
      <c r="B955" s="72">
        <v>30</v>
      </c>
      <c r="C955" s="72">
        <v>30</v>
      </c>
      <c r="F955" s="24"/>
    </row>
    <row r="956" spans="1:6" x14ac:dyDescent="0.2">
      <c r="A956" s="23" t="s">
        <v>2024</v>
      </c>
      <c r="B956" s="72">
        <v>31</v>
      </c>
      <c r="C956" s="72">
        <v>30</v>
      </c>
      <c r="F956" s="24"/>
    </row>
    <row r="957" spans="1:6" x14ac:dyDescent="0.2">
      <c r="A957" s="23" t="s">
        <v>2025</v>
      </c>
      <c r="B957" s="72">
        <v>30</v>
      </c>
      <c r="C957" s="72">
        <v>30</v>
      </c>
      <c r="F957" s="24"/>
    </row>
    <row r="958" spans="1:6" x14ac:dyDescent="0.2">
      <c r="A958" s="23" t="s">
        <v>1320</v>
      </c>
      <c r="B958" s="72">
        <v>36</v>
      </c>
      <c r="C958" s="72">
        <v>30</v>
      </c>
      <c r="F958" s="24"/>
    </row>
    <row r="959" spans="1:6" x14ac:dyDescent="0.2">
      <c r="A959" s="23" t="s">
        <v>2026</v>
      </c>
      <c r="B959" s="72">
        <v>30</v>
      </c>
      <c r="C959" s="72">
        <v>30</v>
      </c>
      <c r="F959" s="24"/>
    </row>
    <row r="960" spans="1:6" x14ac:dyDescent="0.2">
      <c r="A960" s="23" t="s">
        <v>2027</v>
      </c>
      <c r="B960" s="72">
        <v>32</v>
      </c>
      <c r="C960" s="72">
        <v>30</v>
      </c>
      <c r="F960" s="24"/>
    </row>
    <row r="961" spans="1:6" x14ac:dyDescent="0.2">
      <c r="A961" s="23" t="s">
        <v>1294</v>
      </c>
      <c r="B961" s="72">
        <v>32</v>
      </c>
      <c r="C961" s="72">
        <v>30</v>
      </c>
      <c r="F961" s="24"/>
    </row>
    <row r="962" spans="1:6" x14ac:dyDescent="0.2">
      <c r="A962" s="23" t="s">
        <v>2028</v>
      </c>
      <c r="B962" s="72">
        <v>343</v>
      </c>
      <c r="C962" s="72">
        <v>30</v>
      </c>
      <c r="F962" s="24"/>
    </row>
    <row r="963" spans="1:6" x14ac:dyDescent="0.2">
      <c r="A963" s="23" t="s">
        <v>1627</v>
      </c>
      <c r="B963" s="72">
        <v>30</v>
      </c>
      <c r="C963" s="72">
        <v>30</v>
      </c>
      <c r="F963" s="24"/>
    </row>
    <row r="964" spans="1:6" x14ac:dyDescent="0.2">
      <c r="A964" s="23" t="s">
        <v>2029</v>
      </c>
      <c r="B964" s="72">
        <v>30</v>
      </c>
      <c r="C964" s="72">
        <v>30</v>
      </c>
      <c r="F964" s="24"/>
    </row>
    <row r="965" spans="1:6" x14ac:dyDescent="0.2">
      <c r="A965" s="23" t="s">
        <v>811</v>
      </c>
      <c r="B965" s="72">
        <v>31</v>
      </c>
      <c r="C965" s="72">
        <v>30</v>
      </c>
      <c r="F965" s="24"/>
    </row>
    <row r="966" spans="1:6" x14ac:dyDescent="0.2">
      <c r="A966" s="23" t="s">
        <v>748</v>
      </c>
      <c r="B966" s="72">
        <v>30</v>
      </c>
      <c r="C966" s="72">
        <v>30</v>
      </c>
      <c r="F966" s="24"/>
    </row>
    <row r="967" spans="1:6" x14ac:dyDescent="0.2">
      <c r="A967" s="23" t="s">
        <v>708</v>
      </c>
      <c r="B967" s="72">
        <v>30</v>
      </c>
      <c r="C967" s="72">
        <v>30</v>
      </c>
      <c r="F967" s="24"/>
    </row>
    <row r="968" spans="1:6" x14ac:dyDescent="0.2">
      <c r="A968" s="23" t="s">
        <v>2030</v>
      </c>
      <c r="B968" s="72">
        <v>30</v>
      </c>
      <c r="C968" s="72">
        <v>30</v>
      </c>
      <c r="F968" s="24"/>
    </row>
    <row r="969" spans="1:6" x14ac:dyDescent="0.2">
      <c r="A969" s="23" t="s">
        <v>2031</v>
      </c>
      <c r="B969" s="72">
        <v>30</v>
      </c>
      <c r="C969" s="72">
        <v>30</v>
      </c>
      <c r="F969" s="24"/>
    </row>
    <row r="970" spans="1:6" x14ac:dyDescent="0.2">
      <c r="A970" s="23" t="s">
        <v>662</v>
      </c>
      <c r="B970" s="72">
        <v>34</v>
      </c>
      <c r="C970" s="72">
        <v>30</v>
      </c>
      <c r="F970" s="24"/>
    </row>
    <row r="971" spans="1:6" x14ac:dyDescent="0.2">
      <c r="A971" s="23" t="s">
        <v>2032</v>
      </c>
      <c r="B971" s="72">
        <v>30</v>
      </c>
      <c r="C971" s="72">
        <v>30</v>
      </c>
      <c r="F971" s="24"/>
    </row>
    <row r="972" spans="1:6" x14ac:dyDescent="0.2">
      <c r="A972" s="23" t="s">
        <v>2033</v>
      </c>
      <c r="B972" s="72">
        <v>30</v>
      </c>
      <c r="C972" s="72">
        <v>30</v>
      </c>
      <c r="F972" s="24"/>
    </row>
    <row r="973" spans="1:6" x14ac:dyDescent="0.2">
      <c r="A973" s="25" t="s">
        <v>2034</v>
      </c>
      <c r="B973" s="72">
        <v>30</v>
      </c>
      <c r="C973" s="72">
        <v>30</v>
      </c>
      <c r="F973" s="24"/>
    </row>
    <row r="974" spans="1:6" x14ac:dyDescent="0.2">
      <c r="A974" s="23" t="s">
        <v>2035</v>
      </c>
      <c r="B974" s="72">
        <v>30</v>
      </c>
      <c r="C974" s="72">
        <v>30</v>
      </c>
      <c r="F974" s="24"/>
    </row>
    <row r="975" spans="1:6" x14ac:dyDescent="0.2">
      <c r="A975" s="23" t="s">
        <v>2036</v>
      </c>
      <c r="B975" s="72">
        <v>95</v>
      </c>
      <c r="C975" s="72">
        <v>30</v>
      </c>
      <c r="F975" s="24"/>
    </row>
    <row r="976" spans="1:6" x14ac:dyDescent="0.2">
      <c r="A976" s="23" t="s">
        <v>1239</v>
      </c>
      <c r="B976" s="72">
        <v>62</v>
      </c>
      <c r="C976" s="72">
        <v>30</v>
      </c>
      <c r="F976" s="24"/>
    </row>
    <row r="977" spans="1:6" x14ac:dyDescent="0.2">
      <c r="A977" s="23" t="s">
        <v>2037</v>
      </c>
      <c r="B977" s="72">
        <v>517</v>
      </c>
      <c r="C977" s="72">
        <v>30</v>
      </c>
      <c r="F977" s="24"/>
    </row>
    <row r="978" spans="1:6" x14ac:dyDescent="0.2">
      <c r="A978" s="23" t="s">
        <v>1188</v>
      </c>
      <c r="B978" s="72">
        <v>30</v>
      </c>
      <c r="C978" s="72">
        <v>30</v>
      </c>
      <c r="F978" s="24"/>
    </row>
    <row r="979" spans="1:6" x14ac:dyDescent="0.2">
      <c r="A979" s="23" t="s">
        <v>2038</v>
      </c>
      <c r="B979" s="72">
        <v>30</v>
      </c>
      <c r="C979" s="72">
        <v>30</v>
      </c>
      <c r="F979" s="24"/>
    </row>
    <row r="980" spans="1:6" x14ac:dyDescent="0.2">
      <c r="A980" s="23" t="s">
        <v>642</v>
      </c>
      <c r="B980" s="72">
        <v>30</v>
      </c>
      <c r="C980" s="72">
        <v>30</v>
      </c>
      <c r="F980" s="24"/>
    </row>
    <row r="981" spans="1:6" x14ac:dyDescent="0.2">
      <c r="A981" s="23" t="s">
        <v>2039</v>
      </c>
      <c r="B981" s="72">
        <v>30</v>
      </c>
      <c r="C981" s="72">
        <v>30</v>
      </c>
      <c r="F981" s="24"/>
    </row>
    <row r="982" spans="1:6" x14ac:dyDescent="0.2">
      <c r="A982" s="23" t="s">
        <v>2040</v>
      </c>
      <c r="B982" s="72">
        <v>46</v>
      </c>
      <c r="C982" s="72">
        <v>30</v>
      </c>
      <c r="F982" s="24"/>
    </row>
    <row r="983" spans="1:6" x14ac:dyDescent="0.2">
      <c r="A983" s="23" t="s">
        <v>2041</v>
      </c>
      <c r="B983" s="72">
        <v>41</v>
      </c>
      <c r="C983" s="72">
        <v>30</v>
      </c>
      <c r="F983" s="24"/>
    </row>
    <row r="984" spans="1:6" x14ac:dyDescent="0.2">
      <c r="A984" s="23" t="s">
        <v>2042</v>
      </c>
      <c r="B984" s="72">
        <v>30</v>
      </c>
      <c r="C984" s="72">
        <v>30</v>
      </c>
      <c r="F984" s="24"/>
    </row>
    <row r="985" spans="1:6" x14ac:dyDescent="0.2">
      <c r="A985" s="23" t="s">
        <v>2043</v>
      </c>
      <c r="B985" s="72">
        <v>30</v>
      </c>
      <c r="C985" s="72">
        <v>30</v>
      </c>
      <c r="F985" s="24"/>
    </row>
    <row r="986" spans="1:6" x14ac:dyDescent="0.2">
      <c r="A986" s="23" t="s">
        <v>563</v>
      </c>
      <c r="B986" s="72">
        <v>30</v>
      </c>
      <c r="C986" s="72">
        <v>30</v>
      </c>
      <c r="F986" s="24"/>
    </row>
    <row r="987" spans="1:6" x14ac:dyDescent="0.2">
      <c r="A987" s="23" t="s">
        <v>891</v>
      </c>
      <c r="B987" s="72">
        <v>30</v>
      </c>
      <c r="C987" s="72">
        <v>30</v>
      </c>
      <c r="F987" s="24"/>
    </row>
    <row r="988" spans="1:6" x14ac:dyDescent="0.2">
      <c r="A988" s="23" t="s">
        <v>600</v>
      </c>
      <c r="B988" s="72">
        <v>30</v>
      </c>
      <c r="C988" s="72">
        <v>29</v>
      </c>
      <c r="F988" s="24"/>
    </row>
    <row r="989" spans="1:6" x14ac:dyDescent="0.2">
      <c r="A989" s="23" t="s">
        <v>629</v>
      </c>
      <c r="B989" s="72">
        <v>96</v>
      </c>
      <c r="C989" s="72">
        <v>29</v>
      </c>
      <c r="F989" s="24"/>
    </row>
    <row r="990" spans="1:6" x14ac:dyDescent="0.2">
      <c r="A990" s="23" t="s">
        <v>2044</v>
      </c>
      <c r="B990" s="72">
        <v>30</v>
      </c>
      <c r="C990" s="72">
        <v>29</v>
      </c>
      <c r="F990" s="24"/>
    </row>
    <row r="991" spans="1:6" x14ac:dyDescent="0.2">
      <c r="A991" s="25" t="s">
        <v>2045</v>
      </c>
      <c r="B991" s="72">
        <v>29</v>
      </c>
      <c r="C991" s="72">
        <v>29</v>
      </c>
      <c r="F991" s="24"/>
    </row>
    <row r="992" spans="1:6" x14ac:dyDescent="0.2">
      <c r="A992" s="23" t="s">
        <v>2046</v>
      </c>
      <c r="B992" s="72">
        <v>29</v>
      </c>
      <c r="C992" s="72">
        <v>29</v>
      </c>
      <c r="F992" s="24"/>
    </row>
    <row r="993" spans="1:6" x14ac:dyDescent="0.2">
      <c r="A993" s="23" t="s">
        <v>2047</v>
      </c>
      <c r="B993" s="72">
        <v>30</v>
      </c>
      <c r="C993" s="72">
        <v>29</v>
      </c>
      <c r="F993" s="24"/>
    </row>
    <row r="994" spans="1:6" x14ac:dyDescent="0.2">
      <c r="A994" s="23" t="s">
        <v>2048</v>
      </c>
      <c r="B994" s="72">
        <v>37</v>
      </c>
      <c r="C994" s="72">
        <v>29</v>
      </c>
      <c r="F994" s="24"/>
    </row>
    <row r="995" spans="1:6" x14ac:dyDescent="0.2">
      <c r="A995" s="23" t="s">
        <v>677</v>
      </c>
      <c r="B995" s="72">
        <v>29</v>
      </c>
      <c r="C995" s="72">
        <v>29</v>
      </c>
      <c r="F995" s="24"/>
    </row>
    <row r="996" spans="1:6" x14ac:dyDescent="0.2">
      <c r="A996" s="23" t="s">
        <v>2049</v>
      </c>
      <c r="B996" s="72">
        <v>97</v>
      </c>
      <c r="C996" s="72">
        <v>29</v>
      </c>
      <c r="F996" s="24"/>
    </row>
    <row r="997" spans="1:6" x14ac:dyDescent="0.2">
      <c r="A997" s="23">
        <v>911</v>
      </c>
      <c r="B997" s="72">
        <v>47</v>
      </c>
      <c r="C997" s="72">
        <v>29</v>
      </c>
      <c r="F997" s="24"/>
    </row>
    <row r="998" spans="1:6" x14ac:dyDescent="0.2">
      <c r="A998" s="23" t="s">
        <v>2050</v>
      </c>
      <c r="B998" s="72">
        <v>29</v>
      </c>
      <c r="C998" s="72">
        <v>29</v>
      </c>
      <c r="F998" s="24"/>
    </row>
    <row r="999" spans="1:6" x14ac:dyDescent="0.2">
      <c r="A999" s="23" t="s">
        <v>2051</v>
      </c>
      <c r="B999" s="72">
        <v>29</v>
      </c>
      <c r="C999" s="72">
        <v>29</v>
      </c>
      <c r="F999" s="24"/>
    </row>
    <row r="1000" spans="1:6" x14ac:dyDescent="0.2">
      <c r="A1000" s="23" t="s">
        <v>2052</v>
      </c>
      <c r="B1000" s="72">
        <v>29</v>
      </c>
      <c r="C1000" s="72">
        <v>29</v>
      </c>
      <c r="F1000" s="24"/>
    </row>
    <row r="1001" spans="1:6" x14ac:dyDescent="0.2">
      <c r="A1001" s="23" t="s">
        <v>906</v>
      </c>
      <c r="B1001" s="72">
        <v>29</v>
      </c>
      <c r="C1001" s="72">
        <v>29</v>
      </c>
      <c r="F1001" s="24"/>
    </row>
    <row r="1002" spans="1:6" x14ac:dyDescent="0.2">
      <c r="F1002" s="24"/>
    </row>
    <row r="1003" spans="1:6" x14ac:dyDescent="0.2">
      <c r="F1003" s="24"/>
    </row>
    <row r="1004" spans="1:6" x14ac:dyDescent="0.2">
      <c r="F1004" s="24"/>
    </row>
    <row r="1005" spans="1:6" x14ac:dyDescent="0.2">
      <c r="F1005" s="24"/>
    </row>
    <row r="1006" spans="1:6" x14ac:dyDescent="0.2">
      <c r="F1006" s="24"/>
    </row>
    <row r="1007" spans="1:6" x14ac:dyDescent="0.2">
      <c r="F1007" s="24"/>
    </row>
    <row r="1008" spans="1:6" x14ac:dyDescent="0.2">
      <c r="F1008" s="24"/>
    </row>
    <row r="1009" spans="6:6" x14ac:dyDescent="0.2">
      <c r="F1009" s="24"/>
    </row>
    <row r="1010" spans="6:6" x14ac:dyDescent="0.2">
      <c r="F1010" s="24"/>
    </row>
    <row r="1011" spans="6:6" x14ac:dyDescent="0.2">
      <c r="F1011" s="24"/>
    </row>
    <row r="1012" spans="6:6" x14ac:dyDescent="0.2">
      <c r="F1012" s="24"/>
    </row>
    <row r="1013" spans="6:6" x14ac:dyDescent="0.2">
      <c r="F1013" s="24"/>
    </row>
    <row r="1014" spans="6:6" x14ac:dyDescent="0.2">
      <c r="F1014" s="24"/>
    </row>
    <row r="1015" spans="6:6" x14ac:dyDescent="0.2">
      <c r="F1015" s="24"/>
    </row>
    <row r="1016" spans="6:6" x14ac:dyDescent="0.2">
      <c r="F1016" s="24"/>
    </row>
    <row r="1017" spans="6:6" x14ac:dyDescent="0.2">
      <c r="F1017" s="24"/>
    </row>
    <row r="1018" spans="6:6" x14ac:dyDescent="0.2">
      <c r="F1018" s="24"/>
    </row>
    <row r="1019" spans="6:6" x14ac:dyDescent="0.2">
      <c r="F1019" s="24"/>
    </row>
    <row r="1020" spans="6:6" x14ac:dyDescent="0.2">
      <c r="F1020" s="24"/>
    </row>
    <row r="1021" spans="6:6" x14ac:dyDescent="0.2">
      <c r="F1021" s="24"/>
    </row>
    <row r="1022" spans="6:6" x14ac:dyDescent="0.2">
      <c r="F1022" s="24"/>
    </row>
    <row r="1023" spans="6:6" x14ac:dyDescent="0.2">
      <c r="F1023" s="24"/>
    </row>
    <row r="1024" spans="6:6" x14ac:dyDescent="0.2">
      <c r="F1024" s="24"/>
    </row>
    <row r="1025" spans="6:6" x14ac:dyDescent="0.2">
      <c r="F1025" s="24"/>
    </row>
    <row r="1026" spans="6:6" x14ac:dyDescent="0.2">
      <c r="F1026" s="24"/>
    </row>
    <row r="1027" spans="6:6" x14ac:dyDescent="0.2">
      <c r="F1027" s="24"/>
    </row>
    <row r="1028" spans="6:6" x14ac:dyDescent="0.2">
      <c r="F1028" s="24"/>
    </row>
    <row r="1029" spans="6:6" x14ac:dyDescent="0.2">
      <c r="F1029" s="24"/>
    </row>
    <row r="1030" spans="6:6" x14ac:dyDescent="0.2">
      <c r="F1030" s="24"/>
    </row>
    <row r="1031" spans="6:6" x14ac:dyDescent="0.2">
      <c r="F1031" s="24"/>
    </row>
    <row r="1032" spans="6:6" x14ac:dyDescent="0.2">
      <c r="F1032" s="24"/>
    </row>
    <row r="1033" spans="6:6" x14ac:dyDescent="0.2">
      <c r="F1033" s="24"/>
    </row>
    <row r="1034" spans="6:6" x14ac:dyDescent="0.2">
      <c r="F1034" s="24"/>
    </row>
    <row r="1035" spans="6:6" x14ac:dyDescent="0.2">
      <c r="F1035" s="24"/>
    </row>
    <row r="1036" spans="6:6" x14ac:dyDescent="0.2">
      <c r="F1036" s="24"/>
    </row>
    <row r="1037" spans="6:6" x14ac:dyDescent="0.2">
      <c r="F1037" s="24"/>
    </row>
    <row r="1038" spans="6:6" x14ac:dyDescent="0.2">
      <c r="F1038" s="24"/>
    </row>
    <row r="1039" spans="6:6" x14ac:dyDescent="0.2">
      <c r="F1039" s="24"/>
    </row>
    <row r="1040" spans="6:6" x14ac:dyDescent="0.2">
      <c r="F1040" s="24"/>
    </row>
    <row r="1041" spans="6:6" x14ac:dyDescent="0.2">
      <c r="F1041" s="24"/>
    </row>
    <row r="1042" spans="6:6" x14ac:dyDescent="0.2">
      <c r="F1042" s="24"/>
    </row>
    <row r="1043" spans="6:6" x14ac:dyDescent="0.2">
      <c r="F1043" s="24"/>
    </row>
    <row r="1044" spans="6:6" x14ac:dyDescent="0.2">
      <c r="F1044" s="24"/>
    </row>
    <row r="1045" spans="6:6" x14ac:dyDescent="0.2">
      <c r="F1045" s="24"/>
    </row>
    <row r="1046" spans="6:6" x14ac:dyDescent="0.2">
      <c r="F1046" s="24"/>
    </row>
    <row r="1047" spans="6:6" x14ac:dyDescent="0.2">
      <c r="F1047" s="24"/>
    </row>
    <row r="1048" spans="6:6" x14ac:dyDescent="0.2">
      <c r="F1048" s="24"/>
    </row>
    <row r="1049" spans="6:6" x14ac:dyDescent="0.2">
      <c r="F1049" s="24"/>
    </row>
    <row r="1050" spans="6:6" x14ac:dyDescent="0.2">
      <c r="F1050" s="24"/>
    </row>
    <row r="1051" spans="6:6" x14ac:dyDescent="0.2">
      <c r="F1051" s="24"/>
    </row>
    <row r="1052" spans="6:6" x14ac:dyDescent="0.2">
      <c r="F1052" s="24"/>
    </row>
    <row r="1053" spans="6:6" x14ac:dyDescent="0.2">
      <c r="F1053" s="24"/>
    </row>
    <row r="1054" spans="6:6" x14ac:dyDescent="0.2">
      <c r="F1054" s="24"/>
    </row>
    <row r="1055" spans="6:6" x14ac:dyDescent="0.2">
      <c r="F1055" s="24"/>
    </row>
    <row r="1056" spans="6:6" x14ac:dyDescent="0.2">
      <c r="F1056" s="24"/>
    </row>
    <row r="1057" spans="6:6" x14ac:dyDescent="0.2">
      <c r="F1057" s="24"/>
    </row>
    <row r="1058" spans="6:6" x14ac:dyDescent="0.2">
      <c r="F1058" s="24"/>
    </row>
    <row r="1059" spans="6:6" x14ac:dyDescent="0.2">
      <c r="F1059" s="24"/>
    </row>
    <row r="1060" spans="6:6" x14ac:dyDescent="0.2">
      <c r="F1060" s="24"/>
    </row>
    <row r="1061" spans="6:6" x14ac:dyDescent="0.2">
      <c r="F1061" s="24"/>
    </row>
    <row r="1062" spans="6:6" x14ac:dyDescent="0.2">
      <c r="F1062" s="24"/>
    </row>
    <row r="1063" spans="6:6" x14ac:dyDescent="0.2">
      <c r="F1063" s="24"/>
    </row>
    <row r="1064" spans="6:6" x14ac:dyDescent="0.2">
      <c r="F1064" s="24"/>
    </row>
    <row r="1065" spans="6:6" x14ac:dyDescent="0.2">
      <c r="F1065" s="24"/>
    </row>
    <row r="1066" spans="6:6" x14ac:dyDescent="0.2">
      <c r="F1066" s="24"/>
    </row>
    <row r="1067" spans="6:6" x14ac:dyDescent="0.2">
      <c r="F1067" s="24"/>
    </row>
    <row r="1068" spans="6:6" x14ac:dyDescent="0.2">
      <c r="F1068" s="24"/>
    </row>
    <row r="1069" spans="6:6" x14ac:dyDescent="0.2">
      <c r="F1069" s="24"/>
    </row>
    <row r="1070" spans="6:6" x14ac:dyDescent="0.2">
      <c r="F1070" s="24"/>
    </row>
    <row r="1071" spans="6:6" x14ac:dyDescent="0.2">
      <c r="F1071" s="24"/>
    </row>
    <row r="1072" spans="6:6" x14ac:dyDescent="0.2">
      <c r="F1072" s="24"/>
    </row>
    <row r="1073" spans="6:6" x14ac:dyDescent="0.2">
      <c r="F1073" s="24"/>
    </row>
    <row r="1074" spans="6:6" x14ac:dyDescent="0.2">
      <c r="F1074" s="24"/>
    </row>
    <row r="1075" spans="6:6" x14ac:dyDescent="0.2">
      <c r="F1075" s="24"/>
    </row>
    <row r="1076" spans="6:6" x14ac:dyDescent="0.2">
      <c r="F1076" s="24"/>
    </row>
    <row r="1077" spans="6:6" x14ac:dyDescent="0.2">
      <c r="F1077" s="24"/>
    </row>
    <row r="1078" spans="6:6" x14ac:dyDescent="0.2">
      <c r="F1078" s="24"/>
    </row>
    <row r="1079" spans="6:6" x14ac:dyDescent="0.2">
      <c r="F1079" s="24"/>
    </row>
    <row r="1080" spans="6:6" x14ac:dyDescent="0.2">
      <c r="F1080" s="24"/>
    </row>
    <row r="1081" spans="6:6" x14ac:dyDescent="0.2">
      <c r="F1081" s="24"/>
    </row>
    <row r="1082" spans="6:6" x14ac:dyDescent="0.2">
      <c r="F1082" s="24"/>
    </row>
    <row r="1083" spans="6:6" x14ac:dyDescent="0.2">
      <c r="F1083" s="24"/>
    </row>
    <row r="1084" spans="6:6" x14ac:dyDescent="0.2">
      <c r="F1084" s="24"/>
    </row>
    <row r="1085" spans="6:6" x14ac:dyDescent="0.2">
      <c r="F1085" s="24"/>
    </row>
    <row r="1086" spans="6:6" x14ac:dyDescent="0.2">
      <c r="F1086" s="24"/>
    </row>
    <row r="1087" spans="6:6" x14ac:dyDescent="0.2">
      <c r="F1087" s="24"/>
    </row>
    <row r="1088" spans="6:6" x14ac:dyDescent="0.2">
      <c r="F1088" s="24"/>
    </row>
    <row r="1089" spans="6:6" x14ac:dyDescent="0.2">
      <c r="F1089" s="24"/>
    </row>
    <row r="1090" spans="6:6" x14ac:dyDescent="0.2">
      <c r="F1090" s="24"/>
    </row>
    <row r="1091" spans="6:6" x14ac:dyDescent="0.2">
      <c r="F1091" s="24"/>
    </row>
    <row r="1092" spans="6:6" x14ac:dyDescent="0.2">
      <c r="F1092" s="24"/>
    </row>
    <row r="1093" spans="6:6" x14ac:dyDescent="0.2">
      <c r="F1093" s="24"/>
    </row>
    <row r="1094" spans="6:6" x14ac:dyDescent="0.2">
      <c r="F1094" s="24"/>
    </row>
    <row r="1095" spans="6:6" x14ac:dyDescent="0.2">
      <c r="F1095" s="24"/>
    </row>
    <row r="1096" spans="6:6" x14ac:dyDescent="0.2">
      <c r="F1096" s="24"/>
    </row>
    <row r="1097" spans="6:6" x14ac:dyDescent="0.2">
      <c r="F1097" s="24"/>
    </row>
    <row r="1098" spans="6:6" x14ac:dyDescent="0.2">
      <c r="F1098" s="24"/>
    </row>
    <row r="1099" spans="6:6" x14ac:dyDescent="0.2">
      <c r="F1099" s="24"/>
    </row>
    <row r="1100" spans="6:6" x14ac:dyDescent="0.2">
      <c r="F1100" s="24"/>
    </row>
    <row r="1101" spans="6:6" x14ac:dyDescent="0.2">
      <c r="F1101" s="24"/>
    </row>
  </sheetData>
  <mergeCells count="1">
    <mergeCell ref="H2:J2"/>
  </mergeCells>
  <hyperlinks>
    <hyperlink ref="E43" r:id="rId1"/>
    <hyperlink ref="A221" r:id="rId2"/>
    <hyperlink ref="A224" r:id="rId3"/>
    <hyperlink ref="A234" r:id="rId4"/>
    <hyperlink ref="A282" r:id="rId5"/>
    <hyperlink ref="A594" r:id="rId6"/>
    <hyperlink ref="A669" r:id="rId7"/>
    <hyperlink ref="A973" r:id="rId8"/>
    <hyperlink ref="A991" r:id="rId9"/>
  </hyperlinks>
  <pageMargins left="0.7" right="0.7" top="0.75" bottom="0.75" header="0.3" footer="0.3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1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28.28515625" customWidth="1"/>
    <col min="2" max="2" width="11.28515625" customWidth="1"/>
    <col min="3" max="3" width="12.140625" customWidth="1"/>
    <col min="4" max="4" width="10.85546875" customWidth="1"/>
    <col min="5" max="5" width="24.7109375" customWidth="1"/>
    <col min="6" max="6" width="10.85546875" customWidth="1"/>
    <col min="7" max="7" width="11.28515625" customWidth="1"/>
    <col min="8" max="8" width="19.85546875" customWidth="1"/>
    <col min="9" max="19" width="17.28515625" customWidth="1"/>
  </cols>
  <sheetData>
    <row r="1" spans="1:19" x14ac:dyDescent="0.2">
      <c r="A1" s="26" t="s">
        <v>55</v>
      </c>
      <c r="B1" s="27" t="s">
        <v>56</v>
      </c>
      <c r="C1" s="27" t="s">
        <v>57</v>
      </c>
      <c r="D1" s="28"/>
      <c r="E1" s="29" t="s">
        <v>58</v>
      </c>
      <c r="F1" s="30" t="s">
        <v>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16" t="s">
        <v>16</v>
      </c>
      <c r="B2" s="15">
        <v>2171</v>
      </c>
      <c r="C2" s="15">
        <v>2144</v>
      </c>
      <c r="E2" s="1" t="s">
        <v>17</v>
      </c>
      <c r="F2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10800</v>
      </c>
      <c r="H2" s="12"/>
      <c r="I2" s="31"/>
    </row>
    <row r="3" spans="1:19" x14ac:dyDescent="0.2">
      <c r="A3" s="16" t="s">
        <v>68</v>
      </c>
      <c r="B3" s="15">
        <v>1689</v>
      </c>
      <c r="C3" s="15">
        <v>1659</v>
      </c>
      <c r="E3" s="1" t="s">
        <v>16</v>
      </c>
      <c r="F3" s="5">
        <f>SUMIF(February!A:A,"*job*",February!C:C)+SUMIF(February!A:A,"*career*",February!C:C)+SUMIF(February!A:A,"*employment*",February!C:C)</f>
        <v>6339</v>
      </c>
      <c r="H3" s="1"/>
      <c r="I3" s="9"/>
      <c r="J3" s="32"/>
    </row>
    <row r="4" spans="1:19" x14ac:dyDescent="0.2">
      <c r="A4" s="16" t="s">
        <v>76</v>
      </c>
      <c r="B4" s="15">
        <v>1826</v>
      </c>
      <c r="C4" s="15">
        <v>1333</v>
      </c>
      <c r="E4" s="1" t="s">
        <v>18</v>
      </c>
      <c r="F4" s="5">
        <f>SUMIF(February!A:A,"*passport*",February!C:C)</f>
        <v>5965</v>
      </c>
      <c r="H4" s="1"/>
      <c r="I4" s="33"/>
      <c r="J4" s="14"/>
    </row>
    <row r="5" spans="1:19" x14ac:dyDescent="0.2">
      <c r="A5" s="16" t="s">
        <v>2053</v>
      </c>
      <c r="B5" s="15">
        <v>31204</v>
      </c>
      <c r="C5" s="15">
        <v>1324</v>
      </c>
      <c r="E5" s="1" t="s">
        <v>21</v>
      </c>
      <c r="F5" s="5">
        <f>SUMIF(February!A:A,"*form*",February!C:C)+SUMIF(February!A:A,"*dd214*",February!C:C)</f>
        <v>5168</v>
      </c>
    </row>
    <row r="6" spans="1:19" x14ac:dyDescent="0.2">
      <c r="A6" s="16" t="s">
        <v>2054</v>
      </c>
      <c r="B6" s="15">
        <v>1751</v>
      </c>
      <c r="C6" s="15">
        <v>1173</v>
      </c>
      <c r="E6" s="7" t="s">
        <v>944</v>
      </c>
      <c r="F6" s="5">
        <f>SUMIF(February!A:A,"*login*",February!C:C)</f>
        <v>4514</v>
      </c>
    </row>
    <row r="7" spans="1:19" x14ac:dyDescent="0.2">
      <c r="A7" s="16" t="s">
        <v>61</v>
      </c>
      <c r="B7" s="15">
        <v>1101</v>
      </c>
      <c r="C7" s="15">
        <v>1075</v>
      </c>
      <c r="E7" s="1" t="s">
        <v>19</v>
      </c>
      <c r="F7" s="5">
        <f>SUMIF(February!A:A,"*social security*",February!C:C)+SUMIF(February!A:A,"*ssi*",February!C:C)+SUMIF(February!A:A,"ssa",February!C:C)</f>
        <v>3919</v>
      </c>
    </row>
    <row r="8" spans="1:19" x14ac:dyDescent="0.2">
      <c r="A8" s="16" t="s">
        <v>605</v>
      </c>
      <c r="B8" s="15">
        <v>992</v>
      </c>
      <c r="C8" s="15">
        <v>983</v>
      </c>
      <c r="E8" s="1" t="s">
        <v>22</v>
      </c>
      <c r="F8" s="5">
        <f>SUMIF(February!A:A,"*credit score*",February!C:C)+SUMIF(February!A:A,"*credit report*",February!C:C)</f>
        <v>2757</v>
      </c>
    </row>
    <row r="9" spans="1:19" x14ac:dyDescent="0.2">
      <c r="A9" s="16" t="s">
        <v>74</v>
      </c>
      <c r="B9" s="15">
        <v>1003</v>
      </c>
      <c r="C9" s="15">
        <v>968</v>
      </c>
      <c r="E9" s="1" t="s">
        <v>20</v>
      </c>
      <c r="F9" s="5">
        <f>SUMIF(February!A:A,"*immigration*",February!C:C)+SUMIF(February!A:A,"*visa*",February!C:C)+SUMIF(February!A:A,"*dv*",February!C:C)+SUMIF(February!A:A,"*green card*",February!C:C)+SUMIF(February!A:A,"lottery 2014",February!C:C)+SUMIF(February!A:A,"lottery 2015",February!C:C)+SUMIF(February!A:A,"diversity lottery",February!C:C)+SUMIF(February!A:A, "lottery application",February!C:C)+SUMIF(February!A:A, "lottery results",February!C:C)+SUMIF(February!A:A, "www.dvlottery.state.gov",February!C:C)</f>
        <v>2302</v>
      </c>
    </row>
    <row r="10" spans="1:19" x14ac:dyDescent="0.2">
      <c r="A10" s="16" t="s">
        <v>82</v>
      </c>
      <c r="B10" s="15">
        <v>944</v>
      </c>
      <c r="C10" s="15">
        <v>932</v>
      </c>
      <c r="E10" s="1" t="s">
        <v>23</v>
      </c>
      <c r="F10" s="5">
        <f>SUMIF(February!A:A,"*vital*",February!C:C)+SUMIF(February!A:A,"*birth*",February!C:C)+SUMIF(February!A:A,"*marriage*",February!C:C)+SUMIF(February!A:A,"*divorce*",February!C:C)+SUMIF(February!A:A,"*death*",February!C:C)</f>
        <v>2016</v>
      </c>
    </row>
    <row r="11" spans="1:19" x14ac:dyDescent="0.2">
      <c r="A11" s="16" t="s">
        <v>77</v>
      </c>
      <c r="B11" s="15">
        <v>951</v>
      </c>
      <c r="C11" s="15">
        <v>892</v>
      </c>
      <c r="E11" s="1" t="s">
        <v>25</v>
      </c>
      <c r="F11" s="5">
        <f>SUMIF(February!A:A,"*grant*",February!C:C)+SUMIF(February!A:A,"*benefit*",February!C:C)+SUMIF(February!A:A,"*free money*",February!C:C)</f>
        <v>1429</v>
      </c>
    </row>
    <row r="12" spans="1:19" x14ac:dyDescent="0.2">
      <c r="A12" s="16" t="s">
        <v>71</v>
      </c>
      <c r="B12" s="15">
        <v>878</v>
      </c>
      <c r="C12" s="15">
        <v>864</v>
      </c>
      <c r="E12" s="1" t="s">
        <v>27</v>
      </c>
      <c r="F12" s="5">
        <f>SUMIF(February!A:A,"*unclaimed*",February!C:C)+SUMIF(February!A:A,"*lost money*",February!C:C)+SUMIF(February!A:A,"*money owed to me*",February!C:C)+SUMIF(February!A:A,"*missing money*",February!C:C)</f>
        <v>1424</v>
      </c>
    </row>
    <row r="13" spans="1:19" x14ac:dyDescent="0.2">
      <c r="A13" s="16" t="s">
        <v>78</v>
      </c>
      <c r="B13" s="15">
        <v>843</v>
      </c>
      <c r="C13" s="15">
        <v>824</v>
      </c>
      <c r="E13" s="1" t="s">
        <v>24</v>
      </c>
      <c r="F13" s="5">
        <f>SUMIF(February!A:A,"*puzzles*",February!C:C)+SUMIF(February!A:A,"*games*",February!C:C)</f>
        <v>937</v>
      </c>
    </row>
    <row r="14" spans="1:19" x14ac:dyDescent="0.2">
      <c r="A14" s="16" t="s">
        <v>65</v>
      </c>
      <c r="B14" s="15">
        <v>903</v>
      </c>
      <c r="C14" s="15">
        <v>784</v>
      </c>
      <c r="E14" s="1" t="s">
        <v>32</v>
      </c>
      <c r="F14" s="5">
        <f>SUMIF(February!A:A,"*affordable*",February!C:C)+SUMIF(February!A:A,"*obama care*",February!C:C)+SUMIF(February!A:A,"*obamacare*",February!C:C)+SUMIF(February!A:A,"aca",February!C:C)+SUMIF(February!A:A,"*marketplace*",February!C:C)+SUMIF(February!A:A,"*health insurance*",February!C:C)+SUMIF(February!A:A,"*health care*",February!C:C)</f>
        <v>878</v>
      </c>
    </row>
    <row r="15" spans="1:19" x14ac:dyDescent="0.2">
      <c r="A15" s="16" t="s">
        <v>97</v>
      </c>
      <c r="B15" s="15">
        <v>757</v>
      </c>
      <c r="C15" s="15">
        <v>756</v>
      </c>
      <c r="E15" s="1" t="s">
        <v>31</v>
      </c>
      <c r="F15" s="5">
        <f>SUMIF(February!A:A,"*address*",February!C:C)</f>
        <v>810</v>
      </c>
    </row>
    <row r="16" spans="1:19" x14ac:dyDescent="0.2">
      <c r="A16" s="16" t="s">
        <v>2055</v>
      </c>
      <c r="B16" s="15">
        <v>1063</v>
      </c>
      <c r="C16" s="15">
        <v>715</v>
      </c>
      <c r="E16" s="1" t="s">
        <v>34</v>
      </c>
      <c r="F16" s="5">
        <f>SUMIF(February!A:A,"*weather*",February!C:C)</f>
        <v>802</v>
      </c>
    </row>
    <row r="17" spans="1:10" x14ac:dyDescent="0.2">
      <c r="A17" s="16" t="s">
        <v>110</v>
      </c>
      <c r="B17" s="15">
        <v>718</v>
      </c>
      <c r="C17" s="15">
        <v>714</v>
      </c>
      <c r="E17" s="1" t="s">
        <v>29</v>
      </c>
      <c r="F17" s="5">
        <f>SUMIF(February!A:A,"*auction*",February!C:C)+SUMIF(February!A:A,"*sale*",February!C:C)</f>
        <v>663</v>
      </c>
    </row>
    <row r="18" spans="1:10" x14ac:dyDescent="0.2">
      <c r="A18" s="16" t="s">
        <v>1756</v>
      </c>
      <c r="B18" s="15">
        <v>639</v>
      </c>
      <c r="C18" s="15">
        <v>636</v>
      </c>
      <c r="E18" s="1" t="s">
        <v>35</v>
      </c>
      <c r="F18" s="5">
        <f>SUMIF(February!A:A,"*stamps*",February!C:C)+SUMIF(February!A:A,"*usda*",February!C:C)+SUMIF(February!A:A,"*wic*",February!C:C)+SUMIF(February!A:A,"*snap*",February!C:C)+SUMIF(February!A:A,"*ebt*",February!C:C)</f>
        <v>639</v>
      </c>
    </row>
    <row r="19" spans="1:10" x14ac:dyDescent="0.2">
      <c r="A19" s="16" t="s">
        <v>19</v>
      </c>
      <c r="B19" s="15">
        <v>695</v>
      </c>
      <c r="C19" s="15">
        <v>622</v>
      </c>
      <c r="E19" s="1" t="s">
        <v>26</v>
      </c>
      <c r="F19" s="5">
        <f>SUMIF(February!A:A,"*dv*",February!C:C)+SUMIF(February!A:A,"*diversity visa*",February!C:C)+SUMIF(February!A:A,"*green card lottery*",February!C:C)+SUMIF(February!A:A,"lottery 2014",February!C:C)+SUMIF(February!A:A,"lottery 2015",February!C:C)</f>
        <v>570</v>
      </c>
    </row>
    <row r="20" spans="1:10" x14ac:dyDescent="0.2">
      <c r="A20" s="16" t="s">
        <v>126</v>
      </c>
      <c r="B20" s="15">
        <v>578</v>
      </c>
      <c r="C20" s="15">
        <v>564</v>
      </c>
      <c r="E20" s="1" t="s">
        <v>73</v>
      </c>
      <c r="F20" s="5">
        <f>SUMIF(February!A:A,"*tsa*",February!C:C)</f>
        <v>543</v>
      </c>
    </row>
    <row r="21" spans="1:10" x14ac:dyDescent="0.2">
      <c r="A21" s="16" t="s">
        <v>70</v>
      </c>
      <c r="B21" s="15">
        <v>577</v>
      </c>
      <c r="C21" s="15">
        <v>560</v>
      </c>
      <c r="E21" s="1" t="s">
        <v>30</v>
      </c>
      <c r="F21" s="5">
        <f>SUMIF(February!A:A,"*bmi*",February!C:C)+SUMIF(February!A:A,"*body mass index*",February!C:C)</f>
        <v>524</v>
      </c>
      <c r="J21" s="14"/>
    </row>
    <row r="22" spans="1:10" x14ac:dyDescent="0.2">
      <c r="A22" s="16" t="s">
        <v>21</v>
      </c>
      <c r="B22" s="15">
        <v>559</v>
      </c>
      <c r="C22" s="15">
        <v>554</v>
      </c>
      <c r="E22" s="1" t="s">
        <v>39</v>
      </c>
      <c r="F22" s="5">
        <f>SUMIF(February!A:A,"*medicare*",February!C:C)</f>
        <v>475</v>
      </c>
      <c r="J22" s="14"/>
    </row>
    <row r="23" spans="1:10" x14ac:dyDescent="0.2">
      <c r="A23" s="16" t="s">
        <v>1760</v>
      </c>
      <c r="B23" s="15">
        <v>546</v>
      </c>
      <c r="C23" s="15">
        <v>543</v>
      </c>
      <c r="E23" s="16" t="s">
        <v>818</v>
      </c>
      <c r="F23" s="5">
        <f>SUMIF(February!A:A,"*dual citizenship*",February!C:C)</f>
        <v>430</v>
      </c>
    </row>
    <row r="24" spans="1:10" x14ac:dyDescent="0.2">
      <c r="A24" s="16" t="s">
        <v>274</v>
      </c>
      <c r="B24" s="15">
        <v>533</v>
      </c>
      <c r="C24" s="15">
        <v>531</v>
      </c>
      <c r="E24" s="1" t="s">
        <v>41</v>
      </c>
      <c r="F24" s="5">
        <f>SUMIF(February!A:A,"*w4*",February!C:C)+SUMIF(February!A:A,"*w-4*",February!C:C)</f>
        <v>419</v>
      </c>
    </row>
    <row r="25" spans="1:10" x14ac:dyDescent="0.2">
      <c r="A25" s="16" t="s">
        <v>2056</v>
      </c>
      <c r="B25" s="15">
        <v>8404</v>
      </c>
      <c r="C25" s="15">
        <v>523</v>
      </c>
      <c r="E25" s="7" t="s">
        <v>1742</v>
      </c>
      <c r="F25" s="5">
        <f>SUMIF(February!A:A,"*usps complaint*",February!C:C)</f>
        <v>341</v>
      </c>
    </row>
    <row r="26" spans="1:10" x14ac:dyDescent="0.2">
      <c r="A26" s="16" t="s">
        <v>305</v>
      </c>
      <c r="B26" s="15">
        <v>540</v>
      </c>
      <c r="C26" s="15">
        <v>508</v>
      </c>
      <c r="E26" s="7" t="s">
        <v>243</v>
      </c>
      <c r="F26" s="5">
        <f>SUMIF(February!A:A,"*wind energy*",February!C:C)</f>
        <v>334</v>
      </c>
    </row>
    <row r="27" spans="1:10" x14ac:dyDescent="0.2">
      <c r="A27" s="16" t="s">
        <v>34</v>
      </c>
      <c r="B27" s="15">
        <v>718</v>
      </c>
      <c r="C27" s="15">
        <v>479</v>
      </c>
      <c r="E27" s="15" t="s">
        <v>38</v>
      </c>
      <c r="F27" s="13">
        <f>SUMIF(A:A,"*tsa job*",C:C)+SUMIF(A:A,"*tso*",C:C)</f>
        <v>330</v>
      </c>
      <c r="J27" s="14"/>
    </row>
    <row r="28" spans="1:10" x14ac:dyDescent="0.2">
      <c r="A28" s="16" t="s">
        <v>90</v>
      </c>
      <c r="B28" s="15">
        <v>624</v>
      </c>
      <c r="C28" s="15">
        <v>479</v>
      </c>
      <c r="E28" s="1" t="s">
        <v>40</v>
      </c>
      <c r="F28" s="5">
        <f>SUMIF(February!A:A,"*garcinia*",February!C:C)</f>
        <v>289</v>
      </c>
    </row>
    <row r="29" spans="1:10" x14ac:dyDescent="0.2">
      <c r="A29" s="16" t="s">
        <v>111</v>
      </c>
      <c r="B29" s="15">
        <v>516</v>
      </c>
      <c r="C29" s="15">
        <v>478</v>
      </c>
      <c r="E29" s="1" t="s">
        <v>43</v>
      </c>
      <c r="F29" s="5">
        <f>SUMIF(February!A:A,"*saving*",February!C:C)</f>
        <v>289</v>
      </c>
    </row>
    <row r="30" spans="1:10" x14ac:dyDescent="0.2">
      <c r="A30" s="16" t="s">
        <v>84</v>
      </c>
      <c r="B30" s="15">
        <v>521</v>
      </c>
      <c r="C30" s="15">
        <v>477</v>
      </c>
      <c r="E30" s="1" t="s">
        <v>37</v>
      </c>
      <c r="F30" s="5">
        <f>SUMIF(February!A:A,"*ebola*",February!C:C)</f>
        <v>275</v>
      </c>
    </row>
    <row r="31" spans="1:10" x14ac:dyDescent="0.2">
      <c r="A31" s="16" t="s">
        <v>92</v>
      </c>
      <c r="B31" s="15">
        <v>466</v>
      </c>
      <c r="C31" s="15">
        <v>452</v>
      </c>
      <c r="E31" s="1" t="s">
        <v>46</v>
      </c>
      <c r="F31" s="5">
        <f>SUMIF(February!A:A,"isis",February!C:C)+SUMIF(February!A:A,"isil",February!C:C)+SUMIF(February!A:A,"islamic state",February!C:C)</f>
        <v>271</v>
      </c>
      <c r="G31" s="7"/>
    </row>
    <row r="32" spans="1:10" x14ac:dyDescent="0.2">
      <c r="A32" s="16" t="s">
        <v>818</v>
      </c>
      <c r="B32" s="15">
        <v>441</v>
      </c>
      <c r="C32" s="15">
        <v>430</v>
      </c>
      <c r="E32" s="7" t="s">
        <v>1328</v>
      </c>
      <c r="F32" s="5">
        <f>SUMIF(February!A:A,"*official language*",February!C:C)</f>
        <v>244</v>
      </c>
    </row>
    <row r="33" spans="1:10" x14ac:dyDescent="0.2">
      <c r="A33" s="16" t="s">
        <v>80</v>
      </c>
      <c r="B33" s="15">
        <v>548</v>
      </c>
      <c r="C33" s="15">
        <v>390</v>
      </c>
      <c r="E33" s="1" t="s">
        <v>47</v>
      </c>
      <c r="F33" s="5">
        <f>SUMIF(February!A:A,"*alien*",February!C:C)+SUMIF(February!A:A,"*area 51*",February!C:C)+SUMIF(February!A:A,"*ufo*",February!C:C)</f>
        <v>208</v>
      </c>
    </row>
    <row r="34" spans="1:10" x14ac:dyDescent="0.2">
      <c r="A34" s="16" t="s">
        <v>63</v>
      </c>
      <c r="B34" s="15">
        <v>375</v>
      </c>
      <c r="C34" s="15">
        <v>375</v>
      </c>
      <c r="E34" s="1" t="s">
        <v>45</v>
      </c>
      <c r="F34" s="5">
        <f>SUMIF(February!A:A,"*consumer action handbook*",February!C:C)</f>
        <v>161</v>
      </c>
    </row>
    <row r="35" spans="1:10" x14ac:dyDescent="0.2">
      <c r="A35" s="16" t="s">
        <v>75</v>
      </c>
      <c r="B35" s="15">
        <v>488</v>
      </c>
      <c r="C35" s="15">
        <v>371</v>
      </c>
      <c r="E35" s="1" t="s">
        <v>44</v>
      </c>
      <c r="F35">
        <f>SUMIF(February!A:A,"*death penalty*",February!C:C)+SUMIF(February!A:A,"*execution*",February!C:C)+SUMIF(February!A:A,"*executed*",February!C:C)+SUMIF(February!A:A,"*last meal*",February!C:C)+SUMIF(February!A:A,"*capital punishment*",February!C:C)</f>
        <v>151</v>
      </c>
      <c r="I35" s="5"/>
      <c r="J35" s="14"/>
    </row>
    <row r="36" spans="1:10" x14ac:dyDescent="0.2">
      <c r="A36" s="16" t="s">
        <v>18</v>
      </c>
      <c r="B36" s="15">
        <v>366</v>
      </c>
      <c r="C36" s="15">
        <v>357</v>
      </c>
      <c r="E36" s="1" t="s">
        <v>50</v>
      </c>
      <c r="F36" s="5">
        <f>SUMIF(February!A:A,"*governor*",February!C:C)</f>
        <v>127</v>
      </c>
    </row>
    <row r="37" spans="1:10" x14ac:dyDescent="0.2">
      <c r="A37" s="16" t="s">
        <v>134</v>
      </c>
      <c r="B37" s="15">
        <v>408</v>
      </c>
      <c r="C37" s="15">
        <v>336</v>
      </c>
      <c r="E37" s="1" t="s">
        <v>49</v>
      </c>
      <c r="F37" s="5">
        <f>SUMIF(February!A:A,"*fafsa*",February!C:C)</f>
        <v>121</v>
      </c>
    </row>
    <row r="38" spans="1:10" x14ac:dyDescent="0.2">
      <c r="A38" s="16" t="s">
        <v>88</v>
      </c>
      <c r="B38" s="15">
        <v>338</v>
      </c>
      <c r="C38" s="15">
        <v>336</v>
      </c>
      <c r="E38" s="1" t="s">
        <v>42</v>
      </c>
      <c r="F38" s="5">
        <f>SUMIF(February!A:A,"*vote*",February!C:C)+SUMIF(February!A:A,"*voting*",February!C:C)+SUMIF(February!A:A,"*election*",February!C:C)</f>
        <v>94</v>
      </c>
    </row>
    <row r="39" spans="1:10" x14ac:dyDescent="0.2">
      <c r="A39" s="16" t="s">
        <v>94</v>
      </c>
      <c r="B39" s="15">
        <v>444</v>
      </c>
      <c r="C39" s="15">
        <v>334</v>
      </c>
      <c r="E39" s="1" t="s">
        <v>87</v>
      </c>
      <c r="F39" s="5">
        <f>SUMIF(February!A:A,"*age of consent*",February!C:C)</f>
        <v>0</v>
      </c>
    </row>
    <row r="40" spans="1:10" x14ac:dyDescent="0.2">
      <c r="A40" s="16" t="s">
        <v>243</v>
      </c>
      <c r="B40" s="15">
        <v>374</v>
      </c>
      <c r="C40" s="15">
        <v>334</v>
      </c>
      <c r="E40" s="7" t="s">
        <v>48</v>
      </c>
      <c r="F40">
        <f>SUMIF(A:A,"*senior*",C:C)</f>
        <v>118</v>
      </c>
      <c r="J40" s="14"/>
    </row>
    <row r="41" spans="1:10" x14ac:dyDescent="0.2">
      <c r="A41" s="16" t="s">
        <v>67</v>
      </c>
      <c r="B41" s="15">
        <v>331</v>
      </c>
      <c r="C41" s="15">
        <v>311</v>
      </c>
      <c r="E41" s="16" t="s">
        <v>36</v>
      </c>
      <c r="F41" s="17">
        <f>SUMIF(A:A,"*photo*",B:B)+SUMIF(A:A,"*image*",B:B)</f>
        <v>188</v>
      </c>
    </row>
    <row r="42" spans="1:10" x14ac:dyDescent="0.2">
      <c r="A42" s="16" t="s">
        <v>103</v>
      </c>
      <c r="B42" s="15">
        <v>760</v>
      </c>
      <c r="C42" s="15">
        <v>309</v>
      </c>
      <c r="E42" s="8" t="s">
        <v>33</v>
      </c>
      <c r="F42" s="13">
        <f>SUMIF(A:A,"*usajobs*",B:B)+SUMIF(A:A,"*usa jobs*",B:B)</f>
        <v>615</v>
      </c>
      <c r="I42" s="5"/>
    </row>
    <row r="43" spans="1:10" x14ac:dyDescent="0.2">
      <c r="A43" s="16" t="s">
        <v>105</v>
      </c>
      <c r="B43" s="15">
        <v>373</v>
      </c>
      <c r="C43" s="15">
        <v>303</v>
      </c>
      <c r="E43" s="7" t="s">
        <v>51</v>
      </c>
      <c r="F43">
        <f>SUMIF(A:A,"*abortion*",C:C)</f>
        <v>120</v>
      </c>
      <c r="I43" s="5"/>
      <c r="J43" s="14"/>
    </row>
    <row r="44" spans="1:10" x14ac:dyDescent="0.2">
      <c r="A44" s="16" t="s">
        <v>108</v>
      </c>
      <c r="B44" s="15">
        <v>312</v>
      </c>
      <c r="C44" s="15">
        <v>302</v>
      </c>
      <c r="F44" s="5"/>
      <c r="I44" s="5"/>
    </row>
    <row r="45" spans="1:10" x14ac:dyDescent="0.2">
      <c r="A45" s="16" t="s">
        <v>29</v>
      </c>
      <c r="B45" s="15">
        <v>341</v>
      </c>
      <c r="C45" s="15">
        <v>300</v>
      </c>
      <c r="F45" s="5"/>
    </row>
    <row r="46" spans="1:10" x14ac:dyDescent="0.2">
      <c r="A46" s="16" t="s">
        <v>86</v>
      </c>
      <c r="B46" s="15">
        <v>299</v>
      </c>
      <c r="C46" s="15">
        <v>299</v>
      </c>
      <c r="F46" s="5"/>
    </row>
    <row r="47" spans="1:10" x14ac:dyDescent="0.2">
      <c r="A47" s="16" t="s">
        <v>85</v>
      </c>
      <c r="B47" s="15">
        <v>337</v>
      </c>
      <c r="C47" s="15">
        <v>289</v>
      </c>
      <c r="F47" s="5"/>
      <c r="J47" s="14"/>
    </row>
    <row r="48" spans="1:10" x14ac:dyDescent="0.2">
      <c r="A48" s="16" t="s">
        <v>27</v>
      </c>
      <c r="B48" s="15">
        <v>339</v>
      </c>
      <c r="C48" s="15">
        <v>282</v>
      </c>
      <c r="F48" s="5"/>
      <c r="J48" s="14"/>
    </row>
    <row r="49" spans="1:10" x14ac:dyDescent="0.2">
      <c r="A49" s="16" t="s">
        <v>2057</v>
      </c>
      <c r="B49" s="15">
        <v>280</v>
      </c>
      <c r="C49" s="15">
        <v>279</v>
      </c>
      <c r="F49" s="5"/>
      <c r="I49" s="5"/>
      <c r="J49" s="14"/>
    </row>
    <row r="50" spans="1:10" x14ac:dyDescent="0.2">
      <c r="A50" s="16" t="s">
        <v>1767</v>
      </c>
      <c r="B50" s="15">
        <v>295</v>
      </c>
      <c r="C50" s="15">
        <v>276</v>
      </c>
      <c r="F50" s="5"/>
      <c r="J50" s="14"/>
    </row>
    <row r="51" spans="1:10" x14ac:dyDescent="0.2">
      <c r="A51" s="16" t="s">
        <v>2058</v>
      </c>
      <c r="B51" s="15">
        <v>275</v>
      </c>
      <c r="C51" s="15">
        <v>275</v>
      </c>
      <c r="F51" s="5"/>
    </row>
    <row r="52" spans="1:10" x14ac:dyDescent="0.2">
      <c r="A52" s="16" t="s">
        <v>73</v>
      </c>
      <c r="B52" s="15">
        <v>298</v>
      </c>
      <c r="C52" s="15">
        <v>275</v>
      </c>
      <c r="F52" s="5"/>
    </row>
    <row r="53" spans="1:10" x14ac:dyDescent="0.2">
      <c r="A53" s="16" t="s">
        <v>1927</v>
      </c>
      <c r="B53" s="15">
        <v>275</v>
      </c>
      <c r="C53" s="15">
        <v>274</v>
      </c>
      <c r="F53" s="5"/>
    </row>
    <row r="54" spans="1:10" x14ac:dyDescent="0.2">
      <c r="A54" s="16" t="s">
        <v>122</v>
      </c>
      <c r="B54" s="15">
        <v>314</v>
      </c>
      <c r="C54" s="15">
        <v>274</v>
      </c>
      <c r="F54" s="5"/>
    </row>
    <row r="55" spans="1:10" x14ac:dyDescent="0.2">
      <c r="A55" s="16" t="s">
        <v>113</v>
      </c>
      <c r="B55" s="15">
        <v>286</v>
      </c>
      <c r="C55" s="15">
        <v>272</v>
      </c>
      <c r="F55" s="5"/>
    </row>
    <row r="56" spans="1:10" x14ac:dyDescent="0.2">
      <c r="A56" s="16" t="s">
        <v>95</v>
      </c>
      <c r="B56" s="15">
        <v>268</v>
      </c>
      <c r="C56" s="15">
        <v>268</v>
      </c>
      <c r="F56" s="5"/>
    </row>
    <row r="57" spans="1:10" x14ac:dyDescent="0.2">
      <c r="A57" s="16" t="s">
        <v>83</v>
      </c>
      <c r="B57" s="15">
        <v>317</v>
      </c>
      <c r="C57" s="15">
        <v>266</v>
      </c>
      <c r="F57" s="5"/>
    </row>
    <row r="58" spans="1:10" x14ac:dyDescent="0.2">
      <c r="A58" s="16" t="s">
        <v>43</v>
      </c>
      <c r="B58" s="15">
        <v>261</v>
      </c>
      <c r="C58" s="15">
        <v>254</v>
      </c>
      <c r="F58" s="5"/>
    </row>
    <row r="59" spans="1:10" x14ac:dyDescent="0.2">
      <c r="A59" s="16" t="s">
        <v>99</v>
      </c>
      <c r="B59" s="15">
        <v>267</v>
      </c>
      <c r="C59" s="15">
        <v>252</v>
      </c>
      <c r="F59" s="5"/>
    </row>
    <row r="60" spans="1:10" x14ac:dyDescent="0.2">
      <c r="A60" s="16" t="s">
        <v>100</v>
      </c>
      <c r="B60" s="15">
        <v>274</v>
      </c>
      <c r="C60" s="15">
        <v>248</v>
      </c>
      <c r="F60" s="5"/>
    </row>
    <row r="61" spans="1:10" x14ac:dyDescent="0.2">
      <c r="A61" s="16" t="s">
        <v>2059</v>
      </c>
      <c r="B61" s="15">
        <v>357</v>
      </c>
      <c r="C61" s="15">
        <v>247</v>
      </c>
      <c r="F61" s="5"/>
    </row>
    <row r="62" spans="1:10" x14ac:dyDescent="0.2">
      <c r="A62" s="16" t="s">
        <v>1845</v>
      </c>
      <c r="B62" s="15">
        <v>249</v>
      </c>
      <c r="C62" s="15">
        <v>247</v>
      </c>
      <c r="F62" s="5"/>
    </row>
    <row r="63" spans="1:10" x14ac:dyDescent="0.2">
      <c r="A63" s="16" t="s">
        <v>93</v>
      </c>
      <c r="B63" s="15">
        <v>291</v>
      </c>
      <c r="C63" s="15">
        <v>246</v>
      </c>
      <c r="F63" s="5"/>
    </row>
    <row r="64" spans="1:10" x14ac:dyDescent="0.2">
      <c r="A64" s="16" t="s">
        <v>104</v>
      </c>
      <c r="B64" s="15">
        <v>246</v>
      </c>
      <c r="C64" s="15">
        <v>244</v>
      </c>
      <c r="F64" s="5"/>
    </row>
    <row r="65" spans="1:6" x14ac:dyDescent="0.2">
      <c r="A65" s="16" t="s">
        <v>229</v>
      </c>
      <c r="B65" s="15">
        <v>253</v>
      </c>
      <c r="C65" s="15">
        <v>244</v>
      </c>
      <c r="F65" s="5"/>
    </row>
    <row r="66" spans="1:6" x14ac:dyDescent="0.2">
      <c r="A66" s="16" t="s">
        <v>1328</v>
      </c>
      <c r="B66" s="15">
        <v>253</v>
      </c>
      <c r="C66" s="15">
        <v>244</v>
      </c>
      <c r="F66" s="5"/>
    </row>
    <row r="67" spans="1:6" x14ac:dyDescent="0.2">
      <c r="A67" s="16" t="s">
        <v>89</v>
      </c>
      <c r="B67" s="15">
        <v>249</v>
      </c>
      <c r="C67" s="15">
        <v>243</v>
      </c>
      <c r="F67" s="5"/>
    </row>
    <row r="68" spans="1:6" x14ac:dyDescent="0.2">
      <c r="A68" s="16" t="s">
        <v>118</v>
      </c>
      <c r="B68" s="15">
        <v>320</v>
      </c>
      <c r="C68" s="15">
        <v>239</v>
      </c>
      <c r="F68" s="5"/>
    </row>
    <row r="69" spans="1:6" x14ac:dyDescent="0.2">
      <c r="A69" s="16" t="s">
        <v>176</v>
      </c>
      <c r="B69" s="15">
        <v>253</v>
      </c>
      <c r="C69" s="15">
        <v>237</v>
      </c>
      <c r="F69" s="5"/>
    </row>
    <row r="70" spans="1:6" x14ac:dyDescent="0.2">
      <c r="A70" s="16" t="s">
        <v>145</v>
      </c>
      <c r="B70" s="15">
        <v>263</v>
      </c>
      <c r="C70" s="15">
        <v>227</v>
      </c>
      <c r="F70" s="5"/>
    </row>
    <row r="71" spans="1:6" x14ac:dyDescent="0.2">
      <c r="A71" s="16" t="s">
        <v>102</v>
      </c>
      <c r="B71" s="15">
        <v>229</v>
      </c>
      <c r="C71" s="15">
        <v>226</v>
      </c>
      <c r="F71" s="5"/>
    </row>
    <row r="72" spans="1:6" x14ac:dyDescent="0.2">
      <c r="A72" s="16" t="s">
        <v>132</v>
      </c>
      <c r="B72" s="15">
        <v>234</v>
      </c>
      <c r="C72" s="15">
        <v>222</v>
      </c>
      <c r="F72" s="5"/>
    </row>
    <row r="73" spans="1:6" x14ac:dyDescent="0.2">
      <c r="A73" s="16" t="s">
        <v>37</v>
      </c>
      <c r="B73" s="15">
        <v>308</v>
      </c>
      <c r="C73" s="15">
        <v>217</v>
      </c>
      <c r="F73" s="5"/>
    </row>
    <row r="74" spans="1:6" x14ac:dyDescent="0.2">
      <c r="A74" s="16" t="s">
        <v>279</v>
      </c>
      <c r="B74" s="15">
        <v>232</v>
      </c>
      <c r="C74" s="15">
        <v>216</v>
      </c>
      <c r="F74" s="5"/>
    </row>
    <row r="75" spans="1:6" x14ac:dyDescent="0.2">
      <c r="A75" s="16" t="s">
        <v>476</v>
      </c>
      <c r="B75" s="15">
        <v>215</v>
      </c>
      <c r="C75" s="15">
        <v>214</v>
      </c>
      <c r="F75" s="5"/>
    </row>
    <row r="76" spans="1:6" x14ac:dyDescent="0.2">
      <c r="A76" s="16" t="s">
        <v>754</v>
      </c>
      <c r="B76" s="15">
        <v>259</v>
      </c>
      <c r="C76" s="15">
        <v>212</v>
      </c>
      <c r="F76" s="5"/>
    </row>
    <row r="77" spans="1:6" x14ac:dyDescent="0.2">
      <c r="A77" s="16" t="s">
        <v>127</v>
      </c>
      <c r="B77" s="15">
        <v>260</v>
      </c>
      <c r="C77" s="15">
        <v>210</v>
      </c>
      <c r="F77" s="5"/>
    </row>
    <row r="78" spans="1:6" x14ac:dyDescent="0.2">
      <c r="A78" s="16" t="s">
        <v>1928</v>
      </c>
      <c r="B78" s="15">
        <v>211</v>
      </c>
      <c r="C78" s="15">
        <v>210</v>
      </c>
      <c r="F78" s="5"/>
    </row>
    <row r="79" spans="1:6" x14ac:dyDescent="0.2">
      <c r="A79" s="16" t="s">
        <v>164</v>
      </c>
      <c r="B79" s="15">
        <v>273</v>
      </c>
      <c r="C79" s="15">
        <v>209</v>
      </c>
      <c r="F79" s="5"/>
    </row>
    <row r="80" spans="1:6" x14ac:dyDescent="0.2">
      <c r="A80" s="16" t="s">
        <v>273</v>
      </c>
      <c r="B80" s="15">
        <v>368</v>
      </c>
      <c r="C80" s="15">
        <v>207</v>
      </c>
      <c r="F80" s="5"/>
    </row>
    <row r="81" spans="1:6" x14ac:dyDescent="0.2">
      <c r="A81" s="16" t="s">
        <v>301</v>
      </c>
      <c r="B81" s="15">
        <v>223</v>
      </c>
      <c r="C81" s="15">
        <v>202</v>
      </c>
      <c r="F81" s="5"/>
    </row>
    <row r="82" spans="1:6" x14ac:dyDescent="0.2">
      <c r="A82" s="16" t="s">
        <v>415</v>
      </c>
      <c r="B82" s="15">
        <v>321</v>
      </c>
      <c r="C82" s="15">
        <v>202</v>
      </c>
      <c r="F82" s="5"/>
    </row>
    <row r="83" spans="1:6" x14ac:dyDescent="0.2">
      <c r="A83" s="16" t="s">
        <v>173</v>
      </c>
      <c r="B83" s="15">
        <v>296</v>
      </c>
      <c r="C83" s="15">
        <v>198</v>
      </c>
      <c r="F83" s="5"/>
    </row>
    <row r="84" spans="1:6" x14ac:dyDescent="0.2">
      <c r="A84" s="16" t="s">
        <v>121</v>
      </c>
      <c r="B84" s="15">
        <v>209</v>
      </c>
      <c r="C84" s="15">
        <v>198</v>
      </c>
      <c r="F84" s="5"/>
    </row>
    <row r="85" spans="1:6" x14ac:dyDescent="0.2">
      <c r="A85" s="16" t="s">
        <v>1095</v>
      </c>
      <c r="B85" s="15">
        <v>198</v>
      </c>
      <c r="C85" s="15">
        <v>197</v>
      </c>
      <c r="F85" s="5"/>
    </row>
    <row r="86" spans="1:6" x14ac:dyDescent="0.2">
      <c r="A86" s="16" t="s">
        <v>137</v>
      </c>
      <c r="B86" s="15">
        <v>291</v>
      </c>
      <c r="C86" s="15">
        <v>196</v>
      </c>
      <c r="F86" s="5"/>
    </row>
    <row r="87" spans="1:6" x14ac:dyDescent="0.2">
      <c r="A87" s="16" t="s">
        <v>2060</v>
      </c>
      <c r="B87" s="15">
        <v>7147</v>
      </c>
      <c r="C87" s="15">
        <v>196</v>
      </c>
      <c r="F87" s="5"/>
    </row>
    <row r="88" spans="1:6" x14ac:dyDescent="0.2">
      <c r="A88" s="16" t="s">
        <v>216</v>
      </c>
      <c r="B88" s="15">
        <v>220</v>
      </c>
      <c r="C88" s="15">
        <v>195</v>
      </c>
      <c r="F88" s="5"/>
    </row>
    <row r="89" spans="1:6" x14ac:dyDescent="0.2">
      <c r="A89" s="16" t="s">
        <v>1754</v>
      </c>
      <c r="B89" s="15">
        <v>196</v>
      </c>
      <c r="C89" s="15">
        <v>192</v>
      </c>
      <c r="F89" s="5"/>
    </row>
    <row r="90" spans="1:6" x14ac:dyDescent="0.2">
      <c r="A90" s="16" t="s">
        <v>91</v>
      </c>
      <c r="B90" s="15">
        <v>321</v>
      </c>
      <c r="C90" s="15">
        <v>191</v>
      </c>
      <c r="F90" s="5"/>
    </row>
    <row r="91" spans="1:6" x14ac:dyDescent="0.2">
      <c r="A91" s="16" t="s">
        <v>156</v>
      </c>
      <c r="B91" s="15">
        <v>225</v>
      </c>
      <c r="C91" s="15">
        <v>191</v>
      </c>
      <c r="F91" s="5"/>
    </row>
    <row r="92" spans="1:6" x14ac:dyDescent="0.2">
      <c r="A92" s="16" t="s">
        <v>1744</v>
      </c>
      <c r="B92" s="15">
        <v>191</v>
      </c>
      <c r="C92" s="15">
        <v>190</v>
      </c>
      <c r="F92" s="5"/>
    </row>
    <row r="93" spans="1:6" x14ac:dyDescent="0.2">
      <c r="A93" s="16" t="s">
        <v>79</v>
      </c>
      <c r="B93" s="15">
        <v>229</v>
      </c>
      <c r="C93" s="15">
        <v>189</v>
      </c>
      <c r="F93" s="5"/>
    </row>
    <row r="94" spans="1:6" x14ac:dyDescent="0.2">
      <c r="A94" s="16" t="s">
        <v>1755</v>
      </c>
      <c r="B94" s="15">
        <v>187</v>
      </c>
      <c r="C94" s="15">
        <v>187</v>
      </c>
      <c r="F94" s="5"/>
    </row>
    <row r="95" spans="1:6" x14ac:dyDescent="0.2">
      <c r="A95" s="16" t="s">
        <v>153</v>
      </c>
      <c r="B95" s="15">
        <v>342</v>
      </c>
      <c r="C95" s="15">
        <v>185</v>
      </c>
      <c r="F95" s="5"/>
    </row>
    <row r="96" spans="1:6" x14ac:dyDescent="0.2">
      <c r="A96" s="16" t="s">
        <v>1748</v>
      </c>
      <c r="B96" s="15">
        <v>185</v>
      </c>
      <c r="C96" s="15">
        <v>182</v>
      </c>
      <c r="F96" s="5"/>
    </row>
    <row r="97" spans="1:6" x14ac:dyDescent="0.2">
      <c r="A97" s="16" t="s">
        <v>144</v>
      </c>
      <c r="B97" s="15">
        <v>224</v>
      </c>
      <c r="C97" s="15">
        <v>181</v>
      </c>
      <c r="F97" s="5"/>
    </row>
    <row r="98" spans="1:6" x14ac:dyDescent="0.2">
      <c r="A98" s="16" t="s">
        <v>1807</v>
      </c>
      <c r="B98" s="15">
        <v>181</v>
      </c>
      <c r="C98" s="15">
        <v>180</v>
      </c>
      <c r="F98" s="5"/>
    </row>
    <row r="99" spans="1:6" x14ac:dyDescent="0.2">
      <c r="A99" s="16" t="s">
        <v>109</v>
      </c>
      <c r="B99" s="15">
        <v>178</v>
      </c>
      <c r="C99" s="15">
        <v>178</v>
      </c>
      <c r="F99" s="5"/>
    </row>
    <row r="100" spans="1:6" x14ac:dyDescent="0.2">
      <c r="A100" s="16" t="s">
        <v>139</v>
      </c>
      <c r="B100" s="15">
        <v>288</v>
      </c>
      <c r="C100" s="15">
        <v>178</v>
      </c>
      <c r="F100" s="5"/>
    </row>
    <row r="101" spans="1:6" x14ac:dyDescent="0.2">
      <c r="A101" s="16" t="s">
        <v>115</v>
      </c>
      <c r="B101" s="15">
        <v>239</v>
      </c>
      <c r="C101" s="15">
        <v>177</v>
      </c>
      <c r="F101" s="5"/>
    </row>
    <row r="102" spans="1:6" x14ac:dyDescent="0.2">
      <c r="A102" s="16" t="s">
        <v>172</v>
      </c>
      <c r="B102" s="15">
        <v>212</v>
      </c>
      <c r="C102" s="15">
        <v>177</v>
      </c>
      <c r="F102" s="5"/>
    </row>
    <row r="103" spans="1:6" x14ac:dyDescent="0.2">
      <c r="A103" s="16" t="s">
        <v>1746</v>
      </c>
      <c r="B103" s="15">
        <v>195</v>
      </c>
      <c r="C103" s="15">
        <v>174</v>
      </c>
      <c r="F103" s="5"/>
    </row>
    <row r="104" spans="1:6" x14ac:dyDescent="0.2">
      <c r="A104" s="16" t="s">
        <v>171</v>
      </c>
      <c r="B104" s="15">
        <v>196</v>
      </c>
      <c r="C104" s="15">
        <v>174</v>
      </c>
      <c r="F104" s="5"/>
    </row>
    <row r="105" spans="1:6" x14ac:dyDescent="0.2">
      <c r="A105" s="16" t="s">
        <v>35</v>
      </c>
      <c r="B105" s="15">
        <v>182</v>
      </c>
      <c r="C105" s="15">
        <v>173</v>
      </c>
      <c r="F105" s="5"/>
    </row>
    <row r="106" spans="1:6" x14ac:dyDescent="0.2">
      <c r="A106" s="16" t="s">
        <v>223</v>
      </c>
      <c r="B106" s="15">
        <v>206</v>
      </c>
      <c r="C106" s="15">
        <v>172</v>
      </c>
      <c r="F106" s="5"/>
    </row>
    <row r="107" spans="1:6" x14ac:dyDescent="0.2">
      <c r="A107" s="16" t="s">
        <v>157</v>
      </c>
      <c r="B107" s="15">
        <v>192</v>
      </c>
      <c r="C107" s="15">
        <v>171</v>
      </c>
      <c r="F107" s="5"/>
    </row>
    <row r="108" spans="1:6" x14ac:dyDescent="0.2">
      <c r="A108" s="16" t="s">
        <v>328</v>
      </c>
      <c r="B108" s="15">
        <v>260</v>
      </c>
      <c r="C108" s="15">
        <v>169</v>
      </c>
      <c r="F108" s="5"/>
    </row>
    <row r="109" spans="1:6" x14ac:dyDescent="0.2">
      <c r="A109" s="16" t="s">
        <v>170</v>
      </c>
      <c r="B109" s="15">
        <v>251</v>
      </c>
      <c r="C109" s="15">
        <v>168</v>
      </c>
      <c r="F109" s="5"/>
    </row>
    <row r="110" spans="1:6" x14ac:dyDescent="0.2">
      <c r="A110" s="16" t="s">
        <v>138</v>
      </c>
      <c r="B110" s="15">
        <v>167</v>
      </c>
      <c r="C110" s="15">
        <v>167</v>
      </c>
      <c r="F110" s="5"/>
    </row>
    <row r="111" spans="1:6" x14ac:dyDescent="0.2">
      <c r="A111" s="16" t="s">
        <v>217</v>
      </c>
      <c r="B111" s="15">
        <v>167</v>
      </c>
      <c r="C111" s="15">
        <v>167</v>
      </c>
      <c r="F111" s="5"/>
    </row>
    <row r="112" spans="1:6" x14ac:dyDescent="0.2">
      <c r="A112" s="16" t="s">
        <v>148</v>
      </c>
      <c r="B112" s="15">
        <v>171</v>
      </c>
      <c r="C112" s="15">
        <v>167</v>
      </c>
      <c r="F112" s="5"/>
    </row>
    <row r="113" spans="1:6" x14ac:dyDescent="0.2">
      <c r="A113" s="16" t="s">
        <v>226</v>
      </c>
      <c r="B113" s="15">
        <v>181</v>
      </c>
      <c r="C113" s="15">
        <v>166</v>
      </c>
      <c r="F113" s="5"/>
    </row>
    <row r="114" spans="1:6" x14ac:dyDescent="0.2">
      <c r="A114" s="16" t="s">
        <v>2061</v>
      </c>
      <c r="B114" s="15">
        <v>166</v>
      </c>
      <c r="C114" s="15">
        <v>166</v>
      </c>
      <c r="F114" s="5"/>
    </row>
    <row r="115" spans="1:6" x14ac:dyDescent="0.2">
      <c r="A115" s="34" t="s">
        <v>1013</v>
      </c>
      <c r="B115" s="15">
        <v>197</v>
      </c>
      <c r="C115" s="15">
        <v>166</v>
      </c>
      <c r="F115" s="5"/>
    </row>
    <row r="116" spans="1:6" x14ac:dyDescent="0.2">
      <c r="A116" s="16" t="s">
        <v>1333</v>
      </c>
      <c r="B116" s="15">
        <v>167</v>
      </c>
      <c r="C116" s="15">
        <v>166</v>
      </c>
      <c r="F116" s="5"/>
    </row>
    <row r="117" spans="1:6" x14ac:dyDescent="0.2">
      <c r="A117" s="16" t="s">
        <v>313</v>
      </c>
      <c r="B117" s="15">
        <v>183</v>
      </c>
      <c r="C117" s="15">
        <v>163</v>
      </c>
      <c r="F117" s="5"/>
    </row>
    <row r="118" spans="1:6" x14ac:dyDescent="0.2">
      <c r="A118" s="16" t="s">
        <v>184</v>
      </c>
      <c r="B118" s="15">
        <v>162</v>
      </c>
      <c r="C118" s="15">
        <v>162</v>
      </c>
      <c r="F118" s="5"/>
    </row>
    <row r="119" spans="1:6" x14ac:dyDescent="0.2">
      <c r="A119" s="16" t="s">
        <v>181</v>
      </c>
      <c r="B119" s="15">
        <v>163</v>
      </c>
      <c r="C119" s="15">
        <v>161</v>
      </c>
      <c r="F119" s="5"/>
    </row>
    <row r="120" spans="1:6" x14ac:dyDescent="0.2">
      <c r="A120" s="16" t="s">
        <v>161</v>
      </c>
      <c r="B120" s="15">
        <v>196</v>
      </c>
      <c r="C120" s="15">
        <v>159</v>
      </c>
      <c r="F120" s="5"/>
    </row>
    <row r="121" spans="1:6" x14ac:dyDescent="0.2">
      <c r="A121" s="16" t="s">
        <v>112</v>
      </c>
      <c r="B121" s="15">
        <v>158</v>
      </c>
      <c r="C121" s="15">
        <v>157</v>
      </c>
      <c r="F121" s="5"/>
    </row>
    <row r="122" spans="1:6" x14ac:dyDescent="0.2">
      <c r="A122" s="16" t="s">
        <v>2062</v>
      </c>
      <c r="B122" s="15">
        <v>160</v>
      </c>
      <c r="C122" s="15">
        <v>156</v>
      </c>
      <c r="F122" s="5"/>
    </row>
    <row r="123" spans="1:6" x14ac:dyDescent="0.2">
      <c r="A123" s="16" t="s">
        <v>107</v>
      </c>
      <c r="B123" s="15">
        <v>263</v>
      </c>
      <c r="C123" s="15">
        <v>155</v>
      </c>
      <c r="F123" s="5"/>
    </row>
    <row r="124" spans="1:6" x14ac:dyDescent="0.2">
      <c r="A124" s="16" t="s">
        <v>128</v>
      </c>
      <c r="B124" s="15">
        <v>192</v>
      </c>
      <c r="C124" s="15">
        <v>153</v>
      </c>
      <c r="F124" s="5"/>
    </row>
    <row r="125" spans="1:6" x14ac:dyDescent="0.2">
      <c r="A125" s="16" t="s">
        <v>154</v>
      </c>
      <c r="B125" s="15">
        <v>171</v>
      </c>
      <c r="C125" s="15">
        <v>153</v>
      </c>
      <c r="F125" s="5"/>
    </row>
    <row r="126" spans="1:6" x14ac:dyDescent="0.2">
      <c r="A126" s="16" t="s">
        <v>222</v>
      </c>
      <c r="B126" s="15">
        <v>154</v>
      </c>
      <c r="C126" s="15">
        <v>152</v>
      </c>
      <c r="F126" s="5"/>
    </row>
    <row r="127" spans="1:6" x14ac:dyDescent="0.2">
      <c r="A127" s="16" t="s">
        <v>2063</v>
      </c>
      <c r="B127" s="15">
        <v>165</v>
      </c>
      <c r="C127" s="15">
        <v>151</v>
      </c>
      <c r="F127" s="5"/>
    </row>
    <row r="128" spans="1:6" x14ac:dyDescent="0.2">
      <c r="A128" s="16" t="s">
        <v>408</v>
      </c>
      <c r="B128" s="15">
        <v>183</v>
      </c>
      <c r="C128" s="15">
        <v>151</v>
      </c>
      <c r="F128" s="5"/>
    </row>
    <row r="129" spans="1:6" x14ac:dyDescent="0.2">
      <c r="A129" s="16" t="s">
        <v>169</v>
      </c>
      <c r="B129" s="15">
        <v>156</v>
      </c>
      <c r="C129" s="15">
        <v>150</v>
      </c>
      <c r="F129" s="5"/>
    </row>
    <row r="130" spans="1:6" x14ac:dyDescent="0.2">
      <c r="A130" s="16" t="s">
        <v>1766</v>
      </c>
      <c r="B130" s="15">
        <v>152</v>
      </c>
      <c r="C130" s="15">
        <v>150</v>
      </c>
      <c r="F130" s="5"/>
    </row>
    <row r="131" spans="1:6" x14ac:dyDescent="0.2">
      <c r="A131" s="16" t="s">
        <v>30</v>
      </c>
      <c r="B131" s="15">
        <v>149</v>
      </c>
      <c r="C131" s="15">
        <v>149</v>
      </c>
      <c r="F131" s="5"/>
    </row>
    <row r="132" spans="1:6" x14ac:dyDescent="0.2">
      <c r="A132" s="16" t="s">
        <v>381</v>
      </c>
      <c r="B132" s="15">
        <v>213</v>
      </c>
      <c r="C132" s="15">
        <v>148</v>
      </c>
      <c r="F132" s="5"/>
    </row>
    <row r="133" spans="1:6" x14ac:dyDescent="0.2">
      <c r="A133" s="16" t="s">
        <v>399</v>
      </c>
      <c r="B133" s="15">
        <v>158</v>
      </c>
      <c r="C133" s="15">
        <v>148</v>
      </c>
      <c r="F133" s="5"/>
    </row>
    <row r="134" spans="1:6" x14ac:dyDescent="0.2">
      <c r="A134" s="16" t="s">
        <v>215</v>
      </c>
      <c r="B134" s="15">
        <v>160</v>
      </c>
      <c r="C134" s="15">
        <v>147</v>
      </c>
      <c r="F134" s="5"/>
    </row>
    <row r="135" spans="1:6" x14ac:dyDescent="0.2">
      <c r="A135" s="16" t="s">
        <v>2064</v>
      </c>
      <c r="B135" s="15">
        <v>148</v>
      </c>
      <c r="C135" s="15">
        <v>145</v>
      </c>
      <c r="F135" s="5"/>
    </row>
    <row r="136" spans="1:6" x14ac:dyDescent="0.2">
      <c r="A136" s="16" t="s">
        <v>31</v>
      </c>
      <c r="B136" s="15">
        <v>152</v>
      </c>
      <c r="C136" s="15">
        <v>145</v>
      </c>
      <c r="F136" s="5"/>
    </row>
    <row r="137" spans="1:6" x14ac:dyDescent="0.2">
      <c r="A137" s="16" t="s">
        <v>2051</v>
      </c>
      <c r="B137" s="15">
        <v>145</v>
      </c>
      <c r="C137" s="15">
        <v>145</v>
      </c>
      <c r="F137" s="5"/>
    </row>
    <row r="138" spans="1:6" x14ac:dyDescent="0.2">
      <c r="A138" s="16" t="s">
        <v>250</v>
      </c>
      <c r="B138" s="15">
        <v>171</v>
      </c>
      <c r="C138" s="15">
        <v>143</v>
      </c>
      <c r="F138" s="5"/>
    </row>
    <row r="139" spans="1:6" x14ac:dyDescent="0.2">
      <c r="A139" s="16" t="s">
        <v>199</v>
      </c>
      <c r="B139" s="15">
        <v>229</v>
      </c>
      <c r="C139" s="15">
        <v>140</v>
      </c>
      <c r="F139" s="5"/>
    </row>
    <row r="140" spans="1:6" x14ac:dyDescent="0.2">
      <c r="A140" s="16" t="s">
        <v>204</v>
      </c>
      <c r="B140" s="15">
        <v>163</v>
      </c>
      <c r="C140" s="15">
        <v>139</v>
      </c>
      <c r="F140" s="5"/>
    </row>
    <row r="141" spans="1:6" x14ac:dyDescent="0.2">
      <c r="A141" s="16" t="s">
        <v>158</v>
      </c>
      <c r="B141" s="15">
        <v>141</v>
      </c>
      <c r="C141" s="15">
        <v>139</v>
      </c>
      <c r="F141" s="5"/>
    </row>
    <row r="142" spans="1:6" x14ac:dyDescent="0.2">
      <c r="A142" s="16" t="s">
        <v>116</v>
      </c>
      <c r="B142" s="15">
        <v>147</v>
      </c>
      <c r="C142" s="15">
        <v>139</v>
      </c>
      <c r="F142" s="5"/>
    </row>
    <row r="143" spans="1:6" x14ac:dyDescent="0.2">
      <c r="A143" s="16" t="s">
        <v>687</v>
      </c>
      <c r="B143" s="15">
        <v>239</v>
      </c>
      <c r="C143" s="15">
        <v>137</v>
      </c>
      <c r="F143" s="5"/>
    </row>
    <row r="144" spans="1:6" x14ac:dyDescent="0.2">
      <c r="A144" s="16" t="s">
        <v>266</v>
      </c>
      <c r="B144" s="15">
        <v>148</v>
      </c>
      <c r="C144" s="15">
        <v>137</v>
      </c>
      <c r="F144" s="5"/>
    </row>
    <row r="145" spans="1:6" x14ac:dyDescent="0.2">
      <c r="A145" s="16" t="s">
        <v>294</v>
      </c>
      <c r="B145" s="15">
        <v>188</v>
      </c>
      <c r="C145" s="15">
        <v>136</v>
      </c>
      <c r="F145" s="5"/>
    </row>
    <row r="146" spans="1:6" x14ac:dyDescent="0.2">
      <c r="A146" s="16" t="s">
        <v>2065</v>
      </c>
      <c r="B146" s="15">
        <v>135</v>
      </c>
      <c r="C146" s="15">
        <v>135</v>
      </c>
      <c r="F146" s="5"/>
    </row>
    <row r="147" spans="1:6" x14ac:dyDescent="0.2">
      <c r="A147" s="16" t="s">
        <v>267</v>
      </c>
      <c r="B147" s="15">
        <v>146</v>
      </c>
      <c r="C147" s="15">
        <v>134</v>
      </c>
      <c r="F147" s="5"/>
    </row>
    <row r="148" spans="1:6" x14ac:dyDescent="0.2">
      <c r="A148" s="16" t="s">
        <v>317</v>
      </c>
      <c r="B148" s="15">
        <v>136</v>
      </c>
      <c r="C148" s="15">
        <v>133</v>
      </c>
      <c r="F148" s="5"/>
    </row>
    <row r="149" spans="1:6" x14ac:dyDescent="0.2">
      <c r="A149" s="16" t="s">
        <v>129</v>
      </c>
      <c r="B149" s="15">
        <v>211</v>
      </c>
      <c r="C149" s="15">
        <v>132</v>
      </c>
      <c r="F149" s="5"/>
    </row>
    <row r="150" spans="1:6" x14ac:dyDescent="0.2">
      <c r="A150" s="16" t="s">
        <v>179</v>
      </c>
      <c r="B150" s="15">
        <v>166</v>
      </c>
      <c r="C150" s="15">
        <v>131</v>
      </c>
      <c r="F150" s="5"/>
    </row>
    <row r="151" spans="1:6" x14ac:dyDescent="0.2">
      <c r="A151" s="16" t="s">
        <v>1771</v>
      </c>
      <c r="B151" s="15">
        <v>131</v>
      </c>
      <c r="C151" s="15">
        <v>131</v>
      </c>
      <c r="F151" s="5"/>
    </row>
    <row r="152" spans="1:6" x14ac:dyDescent="0.2">
      <c r="A152" s="16" t="s">
        <v>314</v>
      </c>
      <c r="B152" s="15">
        <v>141</v>
      </c>
      <c r="C152" s="15">
        <v>131</v>
      </c>
      <c r="F152" s="5"/>
    </row>
    <row r="153" spans="1:6" x14ac:dyDescent="0.2">
      <c r="A153" s="16" t="s">
        <v>1554</v>
      </c>
      <c r="B153" s="15">
        <v>131</v>
      </c>
      <c r="C153" s="15">
        <v>131</v>
      </c>
      <c r="F153" s="5"/>
    </row>
    <row r="154" spans="1:6" x14ac:dyDescent="0.2">
      <c r="A154" s="16" t="s">
        <v>185</v>
      </c>
      <c r="B154" s="15">
        <v>358</v>
      </c>
      <c r="C154" s="15">
        <v>130</v>
      </c>
      <c r="F154" s="5"/>
    </row>
    <row r="155" spans="1:6" x14ac:dyDescent="0.2">
      <c r="A155" s="16" t="s">
        <v>166</v>
      </c>
      <c r="B155" s="15">
        <v>145</v>
      </c>
      <c r="C155" s="15">
        <v>130</v>
      </c>
      <c r="F155" s="5"/>
    </row>
    <row r="156" spans="1:6" x14ac:dyDescent="0.2">
      <c r="A156" s="16" t="s">
        <v>255</v>
      </c>
      <c r="B156" s="15">
        <v>131</v>
      </c>
      <c r="C156" s="15">
        <v>129</v>
      </c>
      <c r="F156" s="5"/>
    </row>
    <row r="157" spans="1:6" x14ac:dyDescent="0.2">
      <c r="A157" s="16" t="s">
        <v>1215</v>
      </c>
      <c r="B157" s="15">
        <v>134</v>
      </c>
      <c r="C157" s="15">
        <v>128</v>
      </c>
      <c r="F157" s="5"/>
    </row>
    <row r="158" spans="1:6" x14ac:dyDescent="0.2">
      <c r="A158" s="16" t="s">
        <v>198</v>
      </c>
      <c r="B158" s="15">
        <v>250</v>
      </c>
      <c r="C158" s="15">
        <v>128</v>
      </c>
      <c r="F158" s="5"/>
    </row>
    <row r="159" spans="1:6" x14ac:dyDescent="0.2">
      <c r="A159" s="16" t="s">
        <v>244</v>
      </c>
      <c r="B159" s="15">
        <v>130</v>
      </c>
      <c r="C159" s="15">
        <v>128</v>
      </c>
      <c r="F159" s="5"/>
    </row>
    <row r="160" spans="1:6" x14ac:dyDescent="0.2">
      <c r="A160" s="16" t="s">
        <v>2066</v>
      </c>
      <c r="B160" s="15">
        <v>128</v>
      </c>
      <c r="C160" s="15">
        <v>128</v>
      </c>
      <c r="F160" s="5"/>
    </row>
    <row r="161" spans="1:6" x14ac:dyDescent="0.2">
      <c r="A161" s="16" t="s">
        <v>186</v>
      </c>
      <c r="B161" s="15">
        <v>163</v>
      </c>
      <c r="C161" s="15">
        <v>128</v>
      </c>
      <c r="F161" s="5"/>
    </row>
    <row r="162" spans="1:6" x14ac:dyDescent="0.2">
      <c r="A162" s="16" t="s">
        <v>455</v>
      </c>
      <c r="B162" s="15">
        <v>128</v>
      </c>
      <c r="C162" s="15">
        <v>127</v>
      </c>
      <c r="F162" s="5"/>
    </row>
    <row r="163" spans="1:6" x14ac:dyDescent="0.2">
      <c r="A163" s="16" t="s">
        <v>310</v>
      </c>
      <c r="B163" s="15">
        <v>157</v>
      </c>
      <c r="C163" s="15">
        <v>127</v>
      </c>
      <c r="F163" s="5"/>
    </row>
    <row r="164" spans="1:6" x14ac:dyDescent="0.2">
      <c r="A164" s="16" t="s">
        <v>355</v>
      </c>
      <c r="B164" s="15">
        <v>156</v>
      </c>
      <c r="C164" s="15">
        <v>126</v>
      </c>
      <c r="F164" s="5"/>
    </row>
    <row r="165" spans="1:6" x14ac:dyDescent="0.2">
      <c r="A165" s="16" t="s">
        <v>119</v>
      </c>
      <c r="B165" s="15">
        <v>126</v>
      </c>
      <c r="C165" s="15">
        <v>126</v>
      </c>
      <c r="F165" s="5"/>
    </row>
    <row r="166" spans="1:6" x14ac:dyDescent="0.2">
      <c r="A166" s="16" t="s">
        <v>165</v>
      </c>
      <c r="B166" s="15">
        <v>153</v>
      </c>
      <c r="C166" s="15">
        <v>126</v>
      </c>
      <c r="F166" s="5"/>
    </row>
    <row r="167" spans="1:6" x14ac:dyDescent="0.2">
      <c r="A167" s="16" t="s">
        <v>178</v>
      </c>
      <c r="B167" s="15">
        <v>126</v>
      </c>
      <c r="C167" s="15">
        <v>126</v>
      </c>
      <c r="F167" s="5"/>
    </row>
    <row r="168" spans="1:6" x14ac:dyDescent="0.2">
      <c r="A168" s="16" t="s">
        <v>565</v>
      </c>
      <c r="B168" s="15">
        <v>145</v>
      </c>
      <c r="C168" s="15">
        <v>125</v>
      </c>
      <c r="F168" s="5"/>
    </row>
    <row r="169" spans="1:6" x14ac:dyDescent="0.2">
      <c r="A169" s="16" t="s">
        <v>249</v>
      </c>
      <c r="B169" s="15">
        <v>165</v>
      </c>
      <c r="C169" s="15">
        <v>125</v>
      </c>
      <c r="F169" s="5"/>
    </row>
    <row r="170" spans="1:6" x14ac:dyDescent="0.2">
      <c r="A170" s="16" t="s">
        <v>192</v>
      </c>
      <c r="B170" s="15">
        <v>129</v>
      </c>
      <c r="C170" s="15">
        <v>125</v>
      </c>
      <c r="F170" s="5"/>
    </row>
    <row r="171" spans="1:6" x14ac:dyDescent="0.2">
      <c r="A171" s="16" t="s">
        <v>1323</v>
      </c>
      <c r="B171" s="15">
        <v>125</v>
      </c>
      <c r="C171" s="15">
        <v>125</v>
      </c>
      <c r="F171" s="5"/>
    </row>
    <row r="172" spans="1:6" x14ac:dyDescent="0.2">
      <c r="A172" s="16" t="s">
        <v>322</v>
      </c>
      <c r="B172" s="15">
        <v>124</v>
      </c>
      <c r="C172" s="15">
        <v>124</v>
      </c>
      <c r="F172" s="5"/>
    </row>
    <row r="173" spans="1:6" x14ac:dyDescent="0.2">
      <c r="A173" s="16" t="s">
        <v>225</v>
      </c>
      <c r="B173" s="15">
        <v>133</v>
      </c>
      <c r="C173" s="15">
        <v>124</v>
      </c>
      <c r="F173" s="5"/>
    </row>
    <row r="174" spans="1:6" x14ac:dyDescent="0.2">
      <c r="A174" s="16" t="s">
        <v>150</v>
      </c>
      <c r="B174" s="15">
        <v>124</v>
      </c>
      <c r="C174" s="15">
        <v>122</v>
      </c>
      <c r="F174" s="5"/>
    </row>
    <row r="175" spans="1:6" x14ac:dyDescent="0.2">
      <c r="A175" s="16" t="s">
        <v>1812</v>
      </c>
      <c r="B175" s="15">
        <v>134</v>
      </c>
      <c r="C175" s="15">
        <v>122</v>
      </c>
      <c r="F175" s="5"/>
    </row>
    <row r="176" spans="1:6" x14ac:dyDescent="0.2">
      <c r="A176" s="16" t="s">
        <v>1914</v>
      </c>
      <c r="B176" s="15">
        <v>125</v>
      </c>
      <c r="C176" s="15">
        <v>122</v>
      </c>
      <c r="F176" s="5"/>
    </row>
    <row r="177" spans="1:6" x14ac:dyDescent="0.2">
      <c r="A177" s="16" t="s">
        <v>2067</v>
      </c>
      <c r="B177" s="15">
        <v>124</v>
      </c>
      <c r="C177" s="15">
        <v>121</v>
      </c>
      <c r="F177" s="5"/>
    </row>
    <row r="178" spans="1:6" x14ac:dyDescent="0.2">
      <c r="A178" s="16" t="s">
        <v>1315</v>
      </c>
      <c r="B178" s="15">
        <v>126</v>
      </c>
      <c r="C178" s="15">
        <v>121</v>
      </c>
      <c r="F178" s="5"/>
    </row>
    <row r="179" spans="1:6" x14ac:dyDescent="0.2">
      <c r="A179" s="16" t="s">
        <v>51</v>
      </c>
      <c r="B179" s="15">
        <v>155</v>
      </c>
      <c r="C179" s="15">
        <v>120</v>
      </c>
      <c r="F179" s="5"/>
    </row>
    <row r="180" spans="1:6" x14ac:dyDescent="0.2">
      <c r="A180" s="16" t="s">
        <v>567</v>
      </c>
      <c r="B180" s="15">
        <v>127</v>
      </c>
      <c r="C180" s="15">
        <v>118</v>
      </c>
      <c r="F180" s="5"/>
    </row>
    <row r="181" spans="1:6" x14ac:dyDescent="0.2">
      <c r="A181" s="16" t="s">
        <v>1164</v>
      </c>
      <c r="B181" s="15">
        <v>118</v>
      </c>
      <c r="C181" s="15">
        <v>118</v>
      </c>
      <c r="F181" s="5"/>
    </row>
    <row r="182" spans="1:6" x14ac:dyDescent="0.2">
      <c r="A182" s="16" t="s">
        <v>2068</v>
      </c>
      <c r="B182" s="15">
        <v>119</v>
      </c>
      <c r="C182" s="15">
        <v>117</v>
      </c>
      <c r="F182" s="5"/>
    </row>
    <row r="183" spans="1:6" x14ac:dyDescent="0.2">
      <c r="A183" s="16" t="s">
        <v>207</v>
      </c>
      <c r="B183" s="15">
        <v>117</v>
      </c>
      <c r="C183" s="15">
        <v>117</v>
      </c>
      <c r="F183" s="5"/>
    </row>
    <row r="184" spans="1:6" x14ac:dyDescent="0.2">
      <c r="A184" s="16" t="s">
        <v>2069</v>
      </c>
      <c r="B184" s="15">
        <v>125</v>
      </c>
      <c r="C184" s="15">
        <v>117</v>
      </c>
      <c r="F184" s="5"/>
    </row>
    <row r="185" spans="1:6" x14ac:dyDescent="0.2">
      <c r="A185" s="16" t="s">
        <v>218</v>
      </c>
      <c r="B185" s="15">
        <v>193</v>
      </c>
      <c r="C185" s="15">
        <v>116</v>
      </c>
      <c r="F185" s="5"/>
    </row>
    <row r="186" spans="1:6" x14ac:dyDescent="0.2">
      <c r="A186" s="16" t="s">
        <v>534</v>
      </c>
      <c r="B186" s="15">
        <v>138</v>
      </c>
      <c r="C186" s="15">
        <v>116</v>
      </c>
      <c r="F186" s="5"/>
    </row>
    <row r="187" spans="1:6" x14ac:dyDescent="0.2">
      <c r="A187" s="16" t="s">
        <v>175</v>
      </c>
      <c r="B187" s="15">
        <v>128</v>
      </c>
      <c r="C187" s="15">
        <v>115</v>
      </c>
      <c r="F187" s="5"/>
    </row>
    <row r="188" spans="1:6" x14ac:dyDescent="0.2">
      <c r="A188" s="16" t="s">
        <v>1747</v>
      </c>
      <c r="B188" s="15">
        <v>115</v>
      </c>
      <c r="C188" s="15">
        <v>115</v>
      </c>
      <c r="F188" s="5"/>
    </row>
    <row r="189" spans="1:6" x14ac:dyDescent="0.2">
      <c r="A189" s="16" t="s">
        <v>131</v>
      </c>
      <c r="B189" s="15">
        <v>147</v>
      </c>
      <c r="C189" s="15">
        <v>115</v>
      </c>
      <c r="F189" s="5"/>
    </row>
    <row r="190" spans="1:6" x14ac:dyDescent="0.2">
      <c r="A190" s="16" t="s">
        <v>237</v>
      </c>
      <c r="B190" s="15">
        <v>114</v>
      </c>
      <c r="C190" s="15">
        <v>114</v>
      </c>
      <c r="F190" s="5"/>
    </row>
    <row r="191" spans="1:6" x14ac:dyDescent="0.2">
      <c r="A191" s="16" t="s">
        <v>257</v>
      </c>
      <c r="B191" s="15">
        <v>156</v>
      </c>
      <c r="C191" s="15">
        <v>114</v>
      </c>
      <c r="F191" s="5"/>
    </row>
    <row r="192" spans="1:6" x14ac:dyDescent="0.2">
      <c r="A192" s="16" t="s">
        <v>1789</v>
      </c>
      <c r="B192" s="15">
        <v>114</v>
      </c>
      <c r="C192" s="15">
        <v>114</v>
      </c>
      <c r="F192" s="5"/>
    </row>
    <row r="193" spans="1:6" x14ac:dyDescent="0.2">
      <c r="A193" s="16" t="s">
        <v>200</v>
      </c>
      <c r="B193" s="15">
        <v>126</v>
      </c>
      <c r="C193" s="15">
        <v>114</v>
      </c>
      <c r="F193" s="5"/>
    </row>
    <row r="194" spans="1:6" x14ac:dyDescent="0.2">
      <c r="A194" s="16" t="s">
        <v>120</v>
      </c>
      <c r="B194" s="15">
        <v>121</v>
      </c>
      <c r="C194" s="15">
        <v>114</v>
      </c>
      <c r="F194" s="5"/>
    </row>
    <row r="195" spans="1:6" x14ac:dyDescent="0.2">
      <c r="A195" s="16" t="s">
        <v>72</v>
      </c>
      <c r="B195" s="15">
        <v>120</v>
      </c>
      <c r="C195" s="15">
        <v>111</v>
      </c>
      <c r="F195" s="5"/>
    </row>
    <row r="196" spans="1:6" x14ac:dyDescent="0.2">
      <c r="A196" s="16" t="s">
        <v>136</v>
      </c>
      <c r="B196" s="15">
        <v>126</v>
      </c>
      <c r="C196" s="15">
        <v>111</v>
      </c>
      <c r="F196" s="5"/>
    </row>
    <row r="197" spans="1:6" x14ac:dyDescent="0.2">
      <c r="A197" s="16" t="s">
        <v>309</v>
      </c>
      <c r="B197" s="15">
        <v>143</v>
      </c>
      <c r="C197" s="15">
        <v>111</v>
      </c>
      <c r="F197" s="5"/>
    </row>
    <row r="198" spans="1:6" x14ac:dyDescent="0.2">
      <c r="A198" s="16" t="s">
        <v>268</v>
      </c>
      <c r="B198" s="15">
        <v>123</v>
      </c>
      <c r="C198" s="15">
        <v>111</v>
      </c>
      <c r="F198" s="5"/>
    </row>
    <row r="199" spans="1:6" x14ac:dyDescent="0.2">
      <c r="A199" s="16" t="s">
        <v>325</v>
      </c>
      <c r="B199" s="15">
        <v>115</v>
      </c>
      <c r="C199" s="15">
        <v>111</v>
      </c>
      <c r="F199" s="5"/>
    </row>
    <row r="200" spans="1:6" x14ac:dyDescent="0.2">
      <c r="A200" s="16" t="s">
        <v>2070</v>
      </c>
      <c r="B200" s="15">
        <v>208</v>
      </c>
      <c r="C200" s="15">
        <v>110</v>
      </c>
      <c r="F200" s="5"/>
    </row>
    <row r="201" spans="1:6" x14ac:dyDescent="0.2">
      <c r="A201" s="16" t="s">
        <v>227</v>
      </c>
      <c r="B201" s="15">
        <v>122</v>
      </c>
      <c r="C201" s="15">
        <v>109</v>
      </c>
      <c r="F201" s="5"/>
    </row>
    <row r="202" spans="1:6" x14ac:dyDescent="0.2">
      <c r="A202" s="16" t="s">
        <v>146</v>
      </c>
      <c r="B202" s="15">
        <v>132</v>
      </c>
      <c r="C202" s="15">
        <v>109</v>
      </c>
      <c r="F202" s="5"/>
    </row>
    <row r="203" spans="1:6" x14ac:dyDescent="0.2">
      <c r="A203" s="16" t="s">
        <v>392</v>
      </c>
      <c r="B203" s="15">
        <v>126</v>
      </c>
      <c r="C203" s="15">
        <v>109</v>
      </c>
      <c r="F203" s="5"/>
    </row>
    <row r="204" spans="1:6" x14ac:dyDescent="0.2">
      <c r="A204" s="16" t="s">
        <v>174</v>
      </c>
      <c r="B204" s="15">
        <v>108</v>
      </c>
      <c r="C204" s="15">
        <v>108</v>
      </c>
      <c r="F204" s="5"/>
    </row>
    <row r="205" spans="1:6" x14ac:dyDescent="0.2">
      <c r="A205" s="16" t="s">
        <v>189</v>
      </c>
      <c r="B205" s="15">
        <v>128</v>
      </c>
      <c r="C205" s="15">
        <v>108</v>
      </c>
      <c r="F205" s="5"/>
    </row>
    <row r="206" spans="1:6" x14ac:dyDescent="0.2">
      <c r="A206" s="16" t="s">
        <v>219</v>
      </c>
      <c r="B206" s="15">
        <v>140</v>
      </c>
      <c r="C206" s="15">
        <v>108</v>
      </c>
      <c r="F206" s="5"/>
    </row>
    <row r="207" spans="1:6" x14ac:dyDescent="0.2">
      <c r="A207" s="16" t="s">
        <v>291</v>
      </c>
      <c r="B207" s="15">
        <v>350</v>
      </c>
      <c r="C207" s="15">
        <v>107</v>
      </c>
      <c r="F207" s="5"/>
    </row>
    <row r="208" spans="1:6" x14ac:dyDescent="0.2">
      <c r="A208" s="16" t="s">
        <v>245</v>
      </c>
      <c r="B208" s="15">
        <v>188</v>
      </c>
      <c r="C208" s="15">
        <v>107</v>
      </c>
      <c r="F208" s="5"/>
    </row>
    <row r="209" spans="1:6" x14ac:dyDescent="0.2">
      <c r="A209" s="16" t="s">
        <v>224</v>
      </c>
      <c r="B209" s="15">
        <v>110</v>
      </c>
      <c r="C209" s="15">
        <v>107</v>
      </c>
      <c r="F209" s="5"/>
    </row>
    <row r="210" spans="1:6" x14ac:dyDescent="0.2">
      <c r="A210" s="16" t="s">
        <v>135</v>
      </c>
      <c r="B210" s="15">
        <v>117</v>
      </c>
      <c r="C210" s="15">
        <v>107</v>
      </c>
      <c r="F210" s="5"/>
    </row>
    <row r="211" spans="1:6" x14ac:dyDescent="0.2">
      <c r="A211" s="16" t="s">
        <v>364</v>
      </c>
      <c r="B211" s="15">
        <v>108</v>
      </c>
      <c r="C211" s="15">
        <v>107</v>
      </c>
      <c r="F211" s="5"/>
    </row>
    <row r="212" spans="1:6" x14ac:dyDescent="0.2">
      <c r="A212" s="16" t="s">
        <v>2071</v>
      </c>
      <c r="B212" s="15">
        <v>107</v>
      </c>
      <c r="C212" s="15">
        <v>107</v>
      </c>
      <c r="F212" s="5"/>
    </row>
    <row r="213" spans="1:6" x14ac:dyDescent="0.2">
      <c r="A213" s="16" t="s">
        <v>2072</v>
      </c>
      <c r="B213" s="15">
        <v>107</v>
      </c>
      <c r="C213" s="15">
        <v>107</v>
      </c>
      <c r="F213" s="5"/>
    </row>
    <row r="214" spans="1:6" x14ac:dyDescent="0.2">
      <c r="A214" s="16" t="s">
        <v>304</v>
      </c>
      <c r="B214" s="15">
        <v>110</v>
      </c>
      <c r="C214" s="15">
        <v>107</v>
      </c>
      <c r="F214" s="5"/>
    </row>
    <row r="215" spans="1:6" x14ac:dyDescent="0.2">
      <c r="A215" s="16" t="s">
        <v>774</v>
      </c>
      <c r="B215" s="15">
        <v>120</v>
      </c>
      <c r="C215" s="15">
        <v>106</v>
      </c>
      <c r="F215" s="5"/>
    </row>
    <row r="216" spans="1:6" x14ac:dyDescent="0.2">
      <c r="A216" s="16">
        <v>1099</v>
      </c>
      <c r="B216" s="15">
        <v>113</v>
      </c>
      <c r="C216" s="15">
        <v>106</v>
      </c>
      <c r="F216" s="5"/>
    </row>
    <row r="217" spans="1:6" x14ac:dyDescent="0.2">
      <c r="A217" s="16" t="s">
        <v>280</v>
      </c>
      <c r="B217" s="15">
        <v>196</v>
      </c>
      <c r="C217" s="15">
        <v>106</v>
      </c>
      <c r="F217" s="5"/>
    </row>
    <row r="218" spans="1:6" x14ac:dyDescent="0.2">
      <c r="A218" s="16" t="s">
        <v>2073</v>
      </c>
      <c r="B218" s="15">
        <v>109</v>
      </c>
      <c r="C218" s="15">
        <v>106</v>
      </c>
      <c r="F218" s="5"/>
    </row>
    <row r="219" spans="1:6" x14ac:dyDescent="0.2">
      <c r="A219" s="16" t="s">
        <v>96</v>
      </c>
      <c r="B219" s="15">
        <v>113</v>
      </c>
      <c r="C219" s="15">
        <v>106</v>
      </c>
      <c r="F219" s="5"/>
    </row>
    <row r="220" spans="1:6" x14ac:dyDescent="0.2">
      <c r="A220" s="16" t="s">
        <v>2074</v>
      </c>
      <c r="B220" s="15">
        <v>105</v>
      </c>
      <c r="C220" s="15">
        <v>105</v>
      </c>
      <c r="F220" s="5"/>
    </row>
    <row r="221" spans="1:6" x14ac:dyDescent="0.2">
      <c r="A221" s="16" t="s">
        <v>398</v>
      </c>
      <c r="B221" s="15">
        <v>173</v>
      </c>
      <c r="C221" s="15">
        <v>104</v>
      </c>
      <c r="F221" s="5"/>
    </row>
    <row r="222" spans="1:6" x14ac:dyDescent="0.2">
      <c r="A222" s="16" t="s">
        <v>197</v>
      </c>
      <c r="B222" s="15">
        <v>104</v>
      </c>
      <c r="C222" s="15">
        <v>104</v>
      </c>
      <c r="F222" s="5"/>
    </row>
    <row r="223" spans="1:6" x14ac:dyDescent="0.2">
      <c r="A223" s="16" t="s">
        <v>330</v>
      </c>
      <c r="B223" s="15">
        <v>140</v>
      </c>
      <c r="C223" s="15">
        <v>104</v>
      </c>
      <c r="F223" s="5"/>
    </row>
    <row r="224" spans="1:6" x14ac:dyDescent="0.2">
      <c r="A224" s="16" t="s">
        <v>2075</v>
      </c>
      <c r="B224" s="15">
        <v>108</v>
      </c>
      <c r="C224" s="15">
        <v>104</v>
      </c>
      <c r="F224" s="5"/>
    </row>
    <row r="225" spans="1:6" x14ac:dyDescent="0.2">
      <c r="A225" s="16" t="s">
        <v>168</v>
      </c>
      <c r="B225" s="15">
        <v>122</v>
      </c>
      <c r="C225" s="15">
        <v>104</v>
      </c>
      <c r="F225" s="5"/>
    </row>
    <row r="226" spans="1:6" x14ac:dyDescent="0.2">
      <c r="A226" s="16" t="s">
        <v>298</v>
      </c>
      <c r="B226" s="15">
        <v>115</v>
      </c>
      <c r="C226" s="15">
        <v>103</v>
      </c>
      <c r="F226" s="5"/>
    </row>
    <row r="227" spans="1:6" x14ac:dyDescent="0.2">
      <c r="A227" s="16" t="s">
        <v>824</v>
      </c>
      <c r="B227" s="15">
        <v>104</v>
      </c>
      <c r="C227" s="15">
        <v>103</v>
      </c>
      <c r="F227" s="5"/>
    </row>
    <row r="228" spans="1:6" x14ac:dyDescent="0.2">
      <c r="A228" s="16" t="s">
        <v>2076</v>
      </c>
      <c r="B228" s="15">
        <v>103</v>
      </c>
      <c r="C228" s="15">
        <v>103</v>
      </c>
      <c r="F228" s="5"/>
    </row>
    <row r="229" spans="1:6" x14ac:dyDescent="0.2">
      <c r="A229" s="16" t="s">
        <v>195</v>
      </c>
      <c r="B229" s="15">
        <v>107</v>
      </c>
      <c r="C229" s="15">
        <v>103</v>
      </c>
      <c r="F229" s="5"/>
    </row>
    <row r="230" spans="1:6" x14ac:dyDescent="0.2">
      <c r="A230" s="16" t="s">
        <v>1513</v>
      </c>
      <c r="B230" s="15">
        <v>103</v>
      </c>
      <c r="C230" s="15">
        <v>103</v>
      </c>
      <c r="F230" s="5"/>
    </row>
    <row r="231" spans="1:6" x14ac:dyDescent="0.2">
      <c r="A231" s="16" t="s">
        <v>269</v>
      </c>
      <c r="B231" s="15">
        <v>104</v>
      </c>
      <c r="C231" s="15">
        <v>103</v>
      </c>
      <c r="F231" s="5"/>
    </row>
    <row r="232" spans="1:6" x14ac:dyDescent="0.2">
      <c r="A232" s="16" t="s">
        <v>187</v>
      </c>
      <c r="B232" s="15">
        <v>128</v>
      </c>
      <c r="C232" s="15">
        <v>102</v>
      </c>
      <c r="F232" s="5"/>
    </row>
    <row r="233" spans="1:6" x14ac:dyDescent="0.2">
      <c r="A233" s="16" t="s">
        <v>252</v>
      </c>
      <c r="B233" s="15">
        <v>130</v>
      </c>
      <c r="C233" s="15">
        <v>102</v>
      </c>
      <c r="F233" s="5"/>
    </row>
    <row r="234" spans="1:6" x14ac:dyDescent="0.2">
      <c r="A234" s="16">
        <v>1040</v>
      </c>
      <c r="B234" s="15">
        <v>105</v>
      </c>
      <c r="C234" s="15">
        <v>102</v>
      </c>
      <c r="F234" s="5"/>
    </row>
    <row r="235" spans="1:6" x14ac:dyDescent="0.2">
      <c r="A235" s="16" t="s">
        <v>270</v>
      </c>
      <c r="B235" s="15">
        <v>139</v>
      </c>
      <c r="C235" s="15">
        <v>102</v>
      </c>
      <c r="F235" s="5"/>
    </row>
    <row r="236" spans="1:6" x14ac:dyDescent="0.2">
      <c r="A236" s="16" t="s">
        <v>509</v>
      </c>
      <c r="B236" s="15">
        <v>134</v>
      </c>
      <c r="C236" s="15">
        <v>101</v>
      </c>
      <c r="F236" s="5"/>
    </row>
    <row r="237" spans="1:6" x14ac:dyDescent="0.2">
      <c r="A237" s="16" t="s">
        <v>1772</v>
      </c>
      <c r="B237" s="15">
        <v>118</v>
      </c>
      <c r="C237" s="15">
        <v>101</v>
      </c>
      <c r="F237" s="5"/>
    </row>
    <row r="238" spans="1:6" x14ac:dyDescent="0.2">
      <c r="A238" s="16" t="s">
        <v>424</v>
      </c>
      <c r="B238" s="15">
        <v>128</v>
      </c>
      <c r="C238" s="15">
        <v>101</v>
      </c>
      <c r="F238" s="5"/>
    </row>
    <row r="239" spans="1:6" x14ac:dyDescent="0.2">
      <c r="A239" s="16" t="s">
        <v>276</v>
      </c>
      <c r="B239" s="15">
        <v>110</v>
      </c>
      <c r="C239" s="15">
        <v>101</v>
      </c>
      <c r="F239" s="5"/>
    </row>
    <row r="240" spans="1:6" x14ac:dyDescent="0.2">
      <c r="A240" s="16" t="s">
        <v>2077</v>
      </c>
      <c r="B240" s="15">
        <v>101</v>
      </c>
      <c r="C240" s="15">
        <v>101</v>
      </c>
      <c r="F240" s="5"/>
    </row>
    <row r="241" spans="1:6" x14ac:dyDescent="0.2">
      <c r="A241" s="16" t="s">
        <v>149</v>
      </c>
      <c r="B241" s="15">
        <v>131</v>
      </c>
      <c r="C241" s="15">
        <v>101</v>
      </c>
      <c r="F241" s="5"/>
    </row>
    <row r="242" spans="1:6" x14ac:dyDescent="0.2">
      <c r="A242" s="16" t="s">
        <v>320</v>
      </c>
      <c r="B242" s="15">
        <v>116</v>
      </c>
      <c r="C242" s="15">
        <v>101</v>
      </c>
      <c r="F242" s="5"/>
    </row>
    <row r="243" spans="1:6" x14ac:dyDescent="0.2">
      <c r="A243" s="16" t="s">
        <v>193</v>
      </c>
      <c r="B243" s="15">
        <v>103</v>
      </c>
      <c r="C243" s="15">
        <v>100</v>
      </c>
      <c r="F243" s="5"/>
    </row>
    <row r="244" spans="1:6" x14ac:dyDescent="0.2">
      <c r="A244" s="16" t="s">
        <v>44</v>
      </c>
      <c r="B244" s="15">
        <v>249</v>
      </c>
      <c r="C244" s="15">
        <v>100</v>
      </c>
      <c r="F244" s="5"/>
    </row>
    <row r="245" spans="1:6" x14ac:dyDescent="0.2">
      <c r="A245" s="16" t="s">
        <v>2078</v>
      </c>
      <c r="B245" s="15">
        <v>104</v>
      </c>
      <c r="C245" s="15">
        <v>100</v>
      </c>
      <c r="F245" s="5"/>
    </row>
    <row r="246" spans="1:6" x14ac:dyDescent="0.2">
      <c r="A246" s="16" t="s">
        <v>1949</v>
      </c>
      <c r="B246" s="15">
        <v>99</v>
      </c>
      <c r="C246" s="15">
        <v>99</v>
      </c>
      <c r="F246" s="5"/>
    </row>
    <row r="247" spans="1:6" x14ac:dyDescent="0.2">
      <c r="A247" s="16" t="s">
        <v>307</v>
      </c>
      <c r="B247" s="15">
        <v>105</v>
      </c>
      <c r="C247" s="15">
        <v>99</v>
      </c>
      <c r="F247" s="5"/>
    </row>
    <row r="248" spans="1:6" x14ac:dyDescent="0.2">
      <c r="A248" s="16" t="s">
        <v>2079</v>
      </c>
      <c r="B248" s="15">
        <v>99</v>
      </c>
      <c r="C248" s="15">
        <v>99</v>
      </c>
      <c r="F248" s="5"/>
    </row>
    <row r="249" spans="1:6" x14ac:dyDescent="0.2">
      <c r="A249" s="16" t="s">
        <v>265</v>
      </c>
      <c r="B249" s="15">
        <v>165</v>
      </c>
      <c r="C249" s="15">
        <v>98</v>
      </c>
      <c r="F249" s="5"/>
    </row>
    <row r="250" spans="1:6" x14ac:dyDescent="0.2">
      <c r="A250" s="16" t="s">
        <v>253</v>
      </c>
      <c r="B250" s="15">
        <v>100</v>
      </c>
      <c r="C250" s="15">
        <v>98</v>
      </c>
      <c r="F250" s="5"/>
    </row>
    <row r="251" spans="1:6" x14ac:dyDescent="0.2">
      <c r="A251" s="16" t="s">
        <v>458</v>
      </c>
      <c r="B251" s="15">
        <v>116</v>
      </c>
      <c r="C251" s="15">
        <v>98</v>
      </c>
      <c r="F251" s="5"/>
    </row>
    <row r="252" spans="1:6" x14ac:dyDescent="0.2">
      <c r="A252" s="16" t="s">
        <v>117</v>
      </c>
      <c r="B252" s="15">
        <v>98</v>
      </c>
      <c r="C252" s="15">
        <v>97</v>
      </c>
      <c r="F252" s="5"/>
    </row>
    <row r="253" spans="1:6" x14ac:dyDescent="0.2">
      <c r="A253" s="16" t="s">
        <v>233</v>
      </c>
      <c r="B253" s="15">
        <v>104</v>
      </c>
      <c r="C253" s="15">
        <v>97</v>
      </c>
      <c r="F253" s="5"/>
    </row>
    <row r="254" spans="1:6" x14ac:dyDescent="0.2">
      <c r="A254" s="16" t="s">
        <v>834</v>
      </c>
      <c r="B254" s="15">
        <v>99</v>
      </c>
      <c r="C254" s="15">
        <v>97</v>
      </c>
      <c r="F254" s="5"/>
    </row>
    <row r="255" spans="1:6" x14ac:dyDescent="0.2">
      <c r="A255" s="16" t="s">
        <v>290</v>
      </c>
      <c r="B255" s="15">
        <v>105</v>
      </c>
      <c r="C255" s="15">
        <v>97</v>
      </c>
      <c r="F255" s="5"/>
    </row>
    <row r="256" spans="1:6" x14ac:dyDescent="0.2">
      <c r="A256" s="16" t="s">
        <v>203</v>
      </c>
      <c r="B256" s="15">
        <v>98</v>
      </c>
      <c r="C256" s="15">
        <v>97</v>
      </c>
      <c r="F256" s="5"/>
    </row>
    <row r="257" spans="1:6" x14ac:dyDescent="0.2">
      <c r="A257" s="16" t="s">
        <v>365</v>
      </c>
      <c r="B257" s="15">
        <v>111</v>
      </c>
      <c r="C257" s="15">
        <v>96</v>
      </c>
      <c r="F257" s="5"/>
    </row>
    <row r="258" spans="1:6" x14ac:dyDescent="0.2">
      <c r="A258" s="16" t="s">
        <v>247</v>
      </c>
      <c r="B258" s="15">
        <v>96</v>
      </c>
      <c r="C258" s="15">
        <v>96</v>
      </c>
      <c r="F258" s="5"/>
    </row>
    <row r="259" spans="1:6" x14ac:dyDescent="0.2">
      <c r="A259" s="16" t="s">
        <v>2080</v>
      </c>
      <c r="B259" s="15">
        <v>108</v>
      </c>
      <c r="C259" s="15">
        <v>96</v>
      </c>
      <c r="F259" s="5"/>
    </row>
    <row r="260" spans="1:6" x14ac:dyDescent="0.2">
      <c r="A260" s="16" t="s">
        <v>1102</v>
      </c>
      <c r="B260" s="15">
        <v>121</v>
      </c>
      <c r="C260" s="15">
        <v>96</v>
      </c>
      <c r="F260" s="5"/>
    </row>
    <row r="261" spans="1:6" x14ac:dyDescent="0.2">
      <c r="A261" s="16" t="s">
        <v>214</v>
      </c>
      <c r="B261" s="15">
        <v>98</v>
      </c>
      <c r="C261" s="15">
        <v>96</v>
      </c>
      <c r="F261" s="5"/>
    </row>
    <row r="262" spans="1:6" x14ac:dyDescent="0.2">
      <c r="A262" s="16" t="s">
        <v>379</v>
      </c>
      <c r="B262" s="15">
        <v>264</v>
      </c>
      <c r="C262" s="15">
        <v>95</v>
      </c>
      <c r="F262" s="5"/>
    </row>
    <row r="263" spans="1:6" x14ac:dyDescent="0.2">
      <c r="A263" s="16" t="s">
        <v>259</v>
      </c>
      <c r="B263" s="15">
        <v>108</v>
      </c>
      <c r="C263" s="15">
        <v>95</v>
      </c>
      <c r="F263" s="5"/>
    </row>
    <row r="264" spans="1:6" x14ac:dyDescent="0.2">
      <c r="A264" s="34" t="s">
        <v>238</v>
      </c>
      <c r="B264" s="15">
        <v>95</v>
      </c>
      <c r="C264" s="15">
        <v>94</v>
      </c>
      <c r="F264" s="5"/>
    </row>
    <row r="265" spans="1:6" x14ac:dyDescent="0.2">
      <c r="A265" s="16" t="s">
        <v>425</v>
      </c>
      <c r="B265" s="15">
        <v>159</v>
      </c>
      <c r="C265" s="15">
        <v>94</v>
      </c>
      <c r="F265" s="5"/>
    </row>
    <row r="266" spans="1:6" x14ac:dyDescent="0.2">
      <c r="A266" s="16" t="s">
        <v>489</v>
      </c>
      <c r="B266" s="15">
        <v>115</v>
      </c>
      <c r="C266" s="15">
        <v>94</v>
      </c>
      <c r="F266" s="5"/>
    </row>
    <row r="267" spans="1:6" x14ac:dyDescent="0.2">
      <c r="A267" s="16" t="s">
        <v>1046</v>
      </c>
      <c r="B267" s="15">
        <v>115</v>
      </c>
      <c r="C267" s="15">
        <v>94</v>
      </c>
      <c r="F267" s="5"/>
    </row>
    <row r="268" spans="1:6" x14ac:dyDescent="0.2">
      <c r="A268" s="16" t="s">
        <v>666</v>
      </c>
      <c r="B268" s="15">
        <v>159</v>
      </c>
      <c r="C268" s="15">
        <v>93</v>
      </c>
      <c r="F268" s="5"/>
    </row>
    <row r="269" spans="1:6" x14ac:dyDescent="0.2">
      <c r="A269" s="16" t="s">
        <v>228</v>
      </c>
      <c r="B269" s="15">
        <v>96</v>
      </c>
      <c r="C269" s="15">
        <v>93</v>
      </c>
      <c r="F269" s="5"/>
    </row>
    <row r="270" spans="1:6" x14ac:dyDescent="0.2">
      <c r="A270" s="16" t="s">
        <v>1165</v>
      </c>
      <c r="B270" s="15">
        <v>103</v>
      </c>
      <c r="C270" s="15">
        <v>93</v>
      </c>
      <c r="F270" s="5"/>
    </row>
    <row r="271" spans="1:6" x14ac:dyDescent="0.2">
      <c r="A271" s="16" t="s">
        <v>1021</v>
      </c>
      <c r="B271" s="15">
        <v>95</v>
      </c>
      <c r="C271" s="15">
        <v>93</v>
      </c>
      <c r="F271" s="5"/>
    </row>
    <row r="272" spans="1:6" x14ac:dyDescent="0.2">
      <c r="A272" s="16" t="s">
        <v>456</v>
      </c>
      <c r="B272" s="15">
        <v>558</v>
      </c>
      <c r="C272" s="15">
        <v>93</v>
      </c>
      <c r="F272" s="5"/>
    </row>
    <row r="273" spans="1:6" x14ac:dyDescent="0.2">
      <c r="A273" s="16" t="s">
        <v>180</v>
      </c>
      <c r="B273" s="15">
        <v>161</v>
      </c>
      <c r="C273" s="15">
        <v>93</v>
      </c>
      <c r="F273" s="5"/>
    </row>
    <row r="274" spans="1:6" x14ac:dyDescent="0.2">
      <c r="A274" s="16" t="s">
        <v>544</v>
      </c>
      <c r="B274" s="15">
        <v>94</v>
      </c>
      <c r="C274" s="15">
        <v>93</v>
      </c>
      <c r="F274" s="5"/>
    </row>
    <row r="275" spans="1:6" x14ac:dyDescent="0.2">
      <c r="A275" s="16" t="s">
        <v>331</v>
      </c>
      <c r="B275" s="15">
        <v>103</v>
      </c>
      <c r="C275" s="15">
        <v>92</v>
      </c>
      <c r="F275" s="5"/>
    </row>
    <row r="276" spans="1:6" x14ac:dyDescent="0.2">
      <c r="A276" s="16" t="s">
        <v>220</v>
      </c>
      <c r="B276" s="15">
        <v>117</v>
      </c>
      <c r="C276" s="15">
        <v>92</v>
      </c>
      <c r="F276" s="5"/>
    </row>
    <row r="277" spans="1:6" x14ac:dyDescent="0.2">
      <c r="A277" s="16" t="s">
        <v>407</v>
      </c>
      <c r="B277" s="15">
        <v>104</v>
      </c>
      <c r="C277" s="15">
        <v>92</v>
      </c>
      <c r="F277" s="5"/>
    </row>
    <row r="278" spans="1:6" x14ac:dyDescent="0.2">
      <c r="A278" s="16" t="s">
        <v>211</v>
      </c>
      <c r="B278" s="15">
        <v>127</v>
      </c>
      <c r="C278" s="15">
        <v>92</v>
      </c>
      <c r="F278" s="5"/>
    </row>
    <row r="279" spans="1:6" x14ac:dyDescent="0.2">
      <c r="A279" s="16" t="s">
        <v>327</v>
      </c>
      <c r="B279" s="15">
        <v>111</v>
      </c>
      <c r="C279" s="15">
        <v>92</v>
      </c>
      <c r="F279" s="5"/>
    </row>
    <row r="280" spans="1:6" x14ac:dyDescent="0.2">
      <c r="A280" s="16" t="s">
        <v>2033</v>
      </c>
      <c r="B280" s="15">
        <v>91</v>
      </c>
      <c r="C280" s="15">
        <v>91</v>
      </c>
      <c r="F280" s="5"/>
    </row>
    <row r="281" spans="1:6" x14ac:dyDescent="0.2">
      <c r="A281" s="16" t="s">
        <v>784</v>
      </c>
      <c r="B281" s="15">
        <v>94</v>
      </c>
      <c r="C281" s="15">
        <v>91</v>
      </c>
      <c r="F281" s="5"/>
    </row>
    <row r="282" spans="1:6" x14ac:dyDescent="0.2">
      <c r="A282" s="16" t="s">
        <v>867</v>
      </c>
      <c r="B282" s="15">
        <v>103</v>
      </c>
      <c r="C282" s="15">
        <v>91</v>
      </c>
      <c r="F282" s="5"/>
    </row>
    <row r="283" spans="1:6" x14ac:dyDescent="0.2">
      <c r="A283" s="16" t="s">
        <v>348</v>
      </c>
      <c r="B283" s="15">
        <v>232</v>
      </c>
      <c r="C283" s="15">
        <v>90</v>
      </c>
      <c r="F283" s="5"/>
    </row>
    <row r="284" spans="1:6" x14ac:dyDescent="0.2">
      <c r="A284" s="16" t="s">
        <v>2081</v>
      </c>
      <c r="B284" s="15">
        <v>94</v>
      </c>
      <c r="C284" s="15">
        <v>90</v>
      </c>
      <c r="F284" s="5"/>
    </row>
    <row r="285" spans="1:6" x14ac:dyDescent="0.2">
      <c r="A285" s="16" t="s">
        <v>2082</v>
      </c>
      <c r="B285" s="15">
        <v>90</v>
      </c>
      <c r="C285" s="15">
        <v>90</v>
      </c>
      <c r="F285" s="5"/>
    </row>
    <row r="286" spans="1:6" x14ac:dyDescent="0.2">
      <c r="A286" s="16" t="s">
        <v>422</v>
      </c>
      <c r="B286" s="15">
        <v>329</v>
      </c>
      <c r="C286" s="15">
        <v>90</v>
      </c>
      <c r="F286" s="5"/>
    </row>
    <row r="287" spans="1:6" x14ac:dyDescent="0.2">
      <c r="A287" s="16" t="s">
        <v>256</v>
      </c>
      <c r="B287" s="15">
        <v>121</v>
      </c>
      <c r="C287" s="15">
        <v>90</v>
      </c>
      <c r="F287" s="5"/>
    </row>
    <row r="288" spans="1:6" x14ac:dyDescent="0.2">
      <c r="A288" s="16" t="s">
        <v>1127</v>
      </c>
      <c r="B288" s="15">
        <v>121</v>
      </c>
      <c r="C288" s="15">
        <v>90</v>
      </c>
      <c r="F288" s="5"/>
    </row>
    <row r="289" spans="1:6" x14ac:dyDescent="0.2">
      <c r="A289" s="16" t="s">
        <v>1401</v>
      </c>
      <c r="B289" s="15">
        <v>90</v>
      </c>
      <c r="C289" s="15">
        <v>90</v>
      </c>
      <c r="F289" s="5"/>
    </row>
    <row r="290" spans="1:6" x14ac:dyDescent="0.2">
      <c r="A290" s="16" t="s">
        <v>706</v>
      </c>
      <c r="B290" s="15">
        <v>118</v>
      </c>
      <c r="C290" s="15">
        <v>90</v>
      </c>
      <c r="F290" s="5"/>
    </row>
    <row r="291" spans="1:6" x14ac:dyDescent="0.2">
      <c r="A291" s="16" t="s">
        <v>202</v>
      </c>
      <c r="B291" s="15">
        <v>107</v>
      </c>
      <c r="C291" s="15">
        <v>90</v>
      </c>
      <c r="F291" s="5"/>
    </row>
    <row r="292" spans="1:6" x14ac:dyDescent="0.2">
      <c r="A292" s="16" t="s">
        <v>926</v>
      </c>
      <c r="B292" s="15">
        <v>97</v>
      </c>
      <c r="C292" s="15">
        <v>89</v>
      </c>
      <c r="F292" s="5"/>
    </row>
    <row r="293" spans="1:6" x14ac:dyDescent="0.2">
      <c r="A293" s="16" t="s">
        <v>700</v>
      </c>
      <c r="B293" s="15">
        <v>100</v>
      </c>
      <c r="C293" s="15">
        <v>89</v>
      </c>
      <c r="F293" s="5"/>
    </row>
    <row r="294" spans="1:6" x14ac:dyDescent="0.2">
      <c r="A294" s="16" t="s">
        <v>810</v>
      </c>
      <c r="B294" s="15">
        <v>107</v>
      </c>
      <c r="C294" s="15">
        <v>89</v>
      </c>
      <c r="F294" s="5"/>
    </row>
    <row r="295" spans="1:6" x14ac:dyDescent="0.2">
      <c r="A295" s="34" t="s">
        <v>206</v>
      </c>
      <c r="B295" s="15">
        <v>95</v>
      </c>
      <c r="C295" s="15">
        <v>89</v>
      </c>
      <c r="F295" s="5"/>
    </row>
    <row r="296" spans="1:6" x14ac:dyDescent="0.2">
      <c r="A296" s="16" t="s">
        <v>162</v>
      </c>
      <c r="B296" s="15">
        <v>120</v>
      </c>
      <c r="C296" s="15">
        <v>89</v>
      </c>
      <c r="F296" s="5"/>
    </row>
    <row r="297" spans="1:6" x14ac:dyDescent="0.2">
      <c r="A297" s="16" t="s">
        <v>2083</v>
      </c>
      <c r="B297" s="15">
        <v>89</v>
      </c>
      <c r="C297" s="15">
        <v>89</v>
      </c>
      <c r="F297" s="5"/>
    </row>
    <row r="298" spans="1:6" x14ac:dyDescent="0.2">
      <c r="A298" s="16" t="s">
        <v>493</v>
      </c>
      <c r="B298" s="15">
        <v>89</v>
      </c>
      <c r="C298" s="15">
        <v>89</v>
      </c>
      <c r="F298" s="5"/>
    </row>
    <row r="299" spans="1:6" x14ac:dyDescent="0.2">
      <c r="A299" s="16" t="s">
        <v>569</v>
      </c>
      <c r="B299" s="15">
        <v>92</v>
      </c>
      <c r="C299" s="15">
        <v>89</v>
      </c>
      <c r="F299" s="5"/>
    </row>
    <row r="300" spans="1:6" x14ac:dyDescent="0.2">
      <c r="A300" s="16" t="s">
        <v>356</v>
      </c>
      <c r="B300" s="15">
        <v>103</v>
      </c>
      <c r="C300" s="15">
        <v>88</v>
      </c>
      <c r="F300" s="5"/>
    </row>
    <row r="301" spans="1:6" x14ac:dyDescent="0.2">
      <c r="A301" s="16" t="s">
        <v>183</v>
      </c>
      <c r="B301" s="15">
        <v>88</v>
      </c>
      <c r="C301" s="15">
        <v>88</v>
      </c>
      <c r="F301" s="5"/>
    </row>
    <row r="302" spans="1:6" x14ac:dyDescent="0.2">
      <c r="A302" s="16" t="s">
        <v>332</v>
      </c>
      <c r="B302" s="15">
        <v>97</v>
      </c>
      <c r="C302" s="15">
        <v>88</v>
      </c>
      <c r="F302" s="5"/>
    </row>
    <row r="303" spans="1:6" x14ac:dyDescent="0.2">
      <c r="A303" s="16" t="s">
        <v>372</v>
      </c>
      <c r="B303" s="15">
        <v>92</v>
      </c>
      <c r="C303" s="15">
        <v>88</v>
      </c>
      <c r="F303" s="5"/>
    </row>
    <row r="304" spans="1:6" x14ac:dyDescent="0.2">
      <c r="A304" s="16" t="s">
        <v>2084</v>
      </c>
      <c r="B304" s="15">
        <v>89</v>
      </c>
      <c r="C304" s="15">
        <v>88</v>
      </c>
      <c r="F304" s="5"/>
    </row>
    <row r="305" spans="1:6" x14ac:dyDescent="0.2">
      <c r="A305" s="16" t="s">
        <v>371</v>
      </c>
      <c r="B305" s="15">
        <v>105</v>
      </c>
      <c r="C305" s="15">
        <v>87</v>
      </c>
      <c r="F305" s="5"/>
    </row>
    <row r="306" spans="1:6" x14ac:dyDescent="0.2">
      <c r="A306" s="16" t="s">
        <v>552</v>
      </c>
      <c r="B306" s="15">
        <v>96</v>
      </c>
      <c r="C306" s="15">
        <v>87</v>
      </c>
      <c r="F306" s="5"/>
    </row>
    <row r="307" spans="1:6" x14ac:dyDescent="0.2">
      <c r="A307" s="16" t="s">
        <v>271</v>
      </c>
      <c r="B307" s="15">
        <v>88</v>
      </c>
      <c r="C307" s="15">
        <v>87</v>
      </c>
      <c r="F307" s="5"/>
    </row>
    <row r="308" spans="1:6" x14ac:dyDescent="0.2">
      <c r="A308" s="16" t="s">
        <v>2085</v>
      </c>
      <c r="B308" s="15">
        <v>125</v>
      </c>
      <c r="C308" s="15">
        <v>87</v>
      </c>
      <c r="F308" s="5"/>
    </row>
    <row r="309" spans="1:6" x14ac:dyDescent="0.2">
      <c r="A309" s="16" t="s">
        <v>319</v>
      </c>
      <c r="B309" s="15">
        <v>265</v>
      </c>
      <c r="C309" s="15">
        <v>87</v>
      </c>
      <c r="F309" s="5"/>
    </row>
    <row r="310" spans="1:6" x14ac:dyDescent="0.2">
      <c r="A310" s="16" t="s">
        <v>261</v>
      </c>
      <c r="B310" s="15">
        <v>101</v>
      </c>
      <c r="C310" s="15">
        <v>87</v>
      </c>
      <c r="F310" s="5"/>
    </row>
    <row r="311" spans="1:6" x14ac:dyDescent="0.2">
      <c r="A311" s="16" t="s">
        <v>177</v>
      </c>
      <c r="B311" s="15">
        <v>116</v>
      </c>
      <c r="C311" s="15">
        <v>86</v>
      </c>
      <c r="F311" s="5"/>
    </row>
    <row r="312" spans="1:6" x14ac:dyDescent="0.2">
      <c r="A312" s="16" t="s">
        <v>1456</v>
      </c>
      <c r="B312" s="15">
        <v>126</v>
      </c>
      <c r="C312" s="15">
        <v>86</v>
      </c>
      <c r="F312" s="5"/>
    </row>
    <row r="313" spans="1:6" x14ac:dyDescent="0.2">
      <c r="A313" s="16" t="s">
        <v>2086</v>
      </c>
      <c r="B313" s="15">
        <v>86</v>
      </c>
      <c r="C313" s="15">
        <v>86</v>
      </c>
      <c r="F313" s="5"/>
    </row>
    <row r="314" spans="1:6" x14ac:dyDescent="0.2">
      <c r="A314" s="16" t="s">
        <v>702</v>
      </c>
      <c r="B314" s="15">
        <v>86</v>
      </c>
      <c r="C314" s="15">
        <v>85</v>
      </c>
      <c r="F314" s="5"/>
    </row>
    <row r="315" spans="1:6" x14ac:dyDescent="0.2">
      <c r="A315" s="16" t="s">
        <v>540</v>
      </c>
      <c r="B315" s="15">
        <v>85</v>
      </c>
      <c r="C315" s="15">
        <v>85</v>
      </c>
      <c r="F315" s="5"/>
    </row>
    <row r="316" spans="1:6" x14ac:dyDescent="0.2">
      <c r="A316" s="16" t="s">
        <v>1829</v>
      </c>
      <c r="B316" s="15">
        <v>85</v>
      </c>
      <c r="C316" s="15">
        <v>85</v>
      </c>
      <c r="F316" s="5"/>
    </row>
    <row r="317" spans="1:6" x14ac:dyDescent="0.2">
      <c r="A317" s="16" t="s">
        <v>2087</v>
      </c>
      <c r="B317" s="15">
        <v>85</v>
      </c>
      <c r="C317" s="15">
        <v>85</v>
      </c>
      <c r="F317" s="5"/>
    </row>
    <row r="318" spans="1:6" x14ac:dyDescent="0.2">
      <c r="A318" s="16" t="s">
        <v>421</v>
      </c>
      <c r="B318" s="15">
        <v>89</v>
      </c>
      <c r="C318" s="15">
        <v>85</v>
      </c>
      <c r="F318" s="5"/>
    </row>
    <row r="319" spans="1:6" x14ac:dyDescent="0.2">
      <c r="A319" s="16" t="s">
        <v>284</v>
      </c>
      <c r="B319" s="15">
        <v>86</v>
      </c>
      <c r="C319" s="15">
        <v>85</v>
      </c>
      <c r="F319" s="5"/>
    </row>
    <row r="320" spans="1:6" x14ac:dyDescent="0.2">
      <c r="A320" s="16" t="s">
        <v>114</v>
      </c>
      <c r="B320" s="15">
        <v>132</v>
      </c>
      <c r="C320" s="15">
        <v>85</v>
      </c>
      <c r="F320" s="5"/>
    </row>
    <row r="321" spans="1:6" x14ac:dyDescent="0.2">
      <c r="A321" s="16" t="s">
        <v>923</v>
      </c>
      <c r="B321" s="15">
        <v>84</v>
      </c>
      <c r="C321" s="15">
        <v>84</v>
      </c>
      <c r="F321" s="5"/>
    </row>
    <row r="322" spans="1:6" x14ac:dyDescent="0.2">
      <c r="A322" s="16" t="s">
        <v>350</v>
      </c>
      <c r="B322" s="15">
        <v>107</v>
      </c>
      <c r="C322" s="15">
        <v>84</v>
      </c>
      <c r="F322" s="5"/>
    </row>
    <row r="323" spans="1:6" x14ac:dyDescent="0.2">
      <c r="A323" s="16" t="s">
        <v>353</v>
      </c>
      <c r="B323" s="15">
        <v>108</v>
      </c>
      <c r="C323" s="15">
        <v>84</v>
      </c>
      <c r="F323" s="5"/>
    </row>
    <row r="324" spans="1:6" x14ac:dyDescent="0.2">
      <c r="A324" s="16" t="s">
        <v>502</v>
      </c>
      <c r="B324" s="15">
        <v>128</v>
      </c>
      <c r="C324" s="15">
        <v>84</v>
      </c>
      <c r="F324" s="5"/>
    </row>
    <row r="325" spans="1:6" x14ac:dyDescent="0.2">
      <c r="A325" s="16" t="s">
        <v>2088</v>
      </c>
      <c r="B325" s="15">
        <v>84</v>
      </c>
      <c r="C325" s="15">
        <v>84</v>
      </c>
      <c r="F325" s="5"/>
    </row>
    <row r="326" spans="1:6" x14ac:dyDescent="0.2">
      <c r="A326" s="16" t="s">
        <v>2089</v>
      </c>
      <c r="B326" s="15">
        <v>85</v>
      </c>
      <c r="C326" s="15">
        <v>84</v>
      </c>
      <c r="F326" s="5"/>
    </row>
    <row r="327" spans="1:6" x14ac:dyDescent="0.2">
      <c r="A327" s="16" t="s">
        <v>282</v>
      </c>
      <c r="B327" s="15">
        <v>84</v>
      </c>
      <c r="C327" s="15">
        <v>84</v>
      </c>
      <c r="F327" s="5"/>
    </row>
    <row r="328" spans="1:6" x14ac:dyDescent="0.2">
      <c r="A328" s="16" t="s">
        <v>2090</v>
      </c>
      <c r="B328" s="15">
        <v>84</v>
      </c>
      <c r="C328" s="15">
        <v>83</v>
      </c>
      <c r="F328" s="5"/>
    </row>
    <row r="329" spans="1:6" x14ac:dyDescent="0.2">
      <c r="A329" s="16" t="s">
        <v>1889</v>
      </c>
      <c r="B329" s="15">
        <v>100</v>
      </c>
      <c r="C329" s="15">
        <v>83</v>
      </c>
      <c r="F329" s="5"/>
    </row>
    <row r="330" spans="1:6" x14ac:dyDescent="0.2">
      <c r="A330" s="16" t="s">
        <v>2091</v>
      </c>
      <c r="B330" s="15">
        <v>83</v>
      </c>
      <c r="C330" s="15">
        <v>83</v>
      </c>
      <c r="F330" s="5"/>
    </row>
    <row r="331" spans="1:6" x14ac:dyDescent="0.2">
      <c r="A331" s="16" t="s">
        <v>2092</v>
      </c>
      <c r="B331" s="15">
        <v>84</v>
      </c>
      <c r="C331" s="15">
        <v>83</v>
      </c>
      <c r="F331" s="5"/>
    </row>
    <row r="332" spans="1:6" x14ac:dyDescent="0.2">
      <c r="A332" s="16" t="s">
        <v>254</v>
      </c>
      <c r="B332" s="15">
        <v>85</v>
      </c>
      <c r="C332" s="15">
        <v>83</v>
      </c>
      <c r="F332" s="5"/>
    </row>
    <row r="333" spans="1:6" x14ac:dyDescent="0.2">
      <c r="A333" s="16" t="s">
        <v>541</v>
      </c>
      <c r="B333" s="15">
        <v>89</v>
      </c>
      <c r="C333" s="15">
        <v>83</v>
      </c>
      <c r="F333" s="5"/>
    </row>
    <row r="334" spans="1:6" x14ac:dyDescent="0.2">
      <c r="A334" s="16" t="s">
        <v>410</v>
      </c>
      <c r="B334" s="15">
        <v>113</v>
      </c>
      <c r="C334" s="15">
        <v>82</v>
      </c>
      <c r="F334" s="5"/>
    </row>
    <row r="335" spans="1:6" x14ac:dyDescent="0.2">
      <c r="A335" s="16" t="s">
        <v>532</v>
      </c>
      <c r="B335" s="15">
        <v>95</v>
      </c>
      <c r="C335" s="15">
        <v>82</v>
      </c>
      <c r="F335" s="5"/>
    </row>
    <row r="336" spans="1:6" x14ac:dyDescent="0.2">
      <c r="A336" s="16" t="s">
        <v>570</v>
      </c>
      <c r="B336" s="15">
        <v>269</v>
      </c>
      <c r="C336" s="15">
        <v>82</v>
      </c>
      <c r="F336" s="5"/>
    </row>
    <row r="337" spans="1:6" x14ac:dyDescent="0.2">
      <c r="A337" s="16" t="s">
        <v>668</v>
      </c>
      <c r="B337" s="15">
        <v>102</v>
      </c>
      <c r="C337" s="15">
        <v>82</v>
      </c>
      <c r="F337" s="5"/>
    </row>
    <row r="338" spans="1:6" x14ac:dyDescent="0.2">
      <c r="A338" s="16" t="s">
        <v>2093</v>
      </c>
      <c r="B338" s="15">
        <v>82</v>
      </c>
      <c r="C338" s="15">
        <v>82</v>
      </c>
      <c r="F338" s="5"/>
    </row>
    <row r="339" spans="1:6" x14ac:dyDescent="0.2">
      <c r="A339" s="16" t="s">
        <v>1909</v>
      </c>
      <c r="B339" s="15">
        <v>84</v>
      </c>
      <c r="C339" s="15">
        <v>82</v>
      </c>
      <c r="F339" s="5"/>
    </row>
    <row r="340" spans="1:6" x14ac:dyDescent="0.2">
      <c r="A340" s="16" t="s">
        <v>263</v>
      </c>
      <c r="B340" s="15">
        <v>217</v>
      </c>
      <c r="C340" s="15">
        <v>82</v>
      </c>
      <c r="F340" s="5"/>
    </row>
    <row r="341" spans="1:6" x14ac:dyDescent="0.2">
      <c r="A341" s="16" t="s">
        <v>438</v>
      </c>
      <c r="B341" s="15">
        <v>92</v>
      </c>
      <c r="C341" s="15">
        <v>82</v>
      </c>
      <c r="F341" s="5"/>
    </row>
    <row r="342" spans="1:6" x14ac:dyDescent="0.2">
      <c r="A342" s="16" t="s">
        <v>337</v>
      </c>
      <c r="B342" s="15">
        <v>97</v>
      </c>
      <c r="C342" s="15">
        <v>82</v>
      </c>
      <c r="F342" s="5"/>
    </row>
    <row r="343" spans="1:6" x14ac:dyDescent="0.2">
      <c r="A343" s="16" t="s">
        <v>1809</v>
      </c>
      <c r="B343" s="15">
        <v>291</v>
      </c>
      <c r="C343" s="15">
        <v>82</v>
      </c>
      <c r="F343" s="5"/>
    </row>
    <row r="344" spans="1:6" x14ac:dyDescent="0.2">
      <c r="A344" s="16" t="s">
        <v>383</v>
      </c>
      <c r="B344" s="15">
        <v>167</v>
      </c>
      <c r="C344" s="15">
        <v>81</v>
      </c>
      <c r="F344" s="5"/>
    </row>
    <row r="345" spans="1:6" x14ac:dyDescent="0.2">
      <c r="A345" s="16" t="s">
        <v>1839</v>
      </c>
      <c r="B345" s="15">
        <v>81</v>
      </c>
      <c r="C345" s="15">
        <v>81</v>
      </c>
      <c r="F345" s="5"/>
    </row>
    <row r="346" spans="1:6" x14ac:dyDescent="0.2">
      <c r="A346" s="16" t="s">
        <v>699</v>
      </c>
      <c r="B346" s="15">
        <v>192</v>
      </c>
      <c r="C346" s="15">
        <v>81</v>
      </c>
      <c r="F346" s="5"/>
    </row>
    <row r="347" spans="1:6" x14ac:dyDescent="0.2">
      <c r="A347" s="16" t="s">
        <v>2094</v>
      </c>
      <c r="B347" s="15">
        <v>81</v>
      </c>
      <c r="C347" s="15">
        <v>81</v>
      </c>
      <c r="F347" s="5"/>
    </row>
    <row r="348" spans="1:6" x14ac:dyDescent="0.2">
      <c r="A348" s="16" t="s">
        <v>316</v>
      </c>
      <c r="B348" s="15">
        <v>99</v>
      </c>
      <c r="C348" s="15">
        <v>81</v>
      </c>
      <c r="F348" s="5"/>
    </row>
    <row r="349" spans="1:6" x14ac:dyDescent="0.2">
      <c r="A349" s="16" t="s">
        <v>760</v>
      </c>
      <c r="B349" s="15">
        <v>86</v>
      </c>
      <c r="C349" s="15">
        <v>80</v>
      </c>
      <c r="F349" s="5"/>
    </row>
    <row r="350" spans="1:6" x14ac:dyDescent="0.2">
      <c r="A350" s="16" t="s">
        <v>1445</v>
      </c>
      <c r="B350" s="15">
        <v>81</v>
      </c>
      <c r="C350" s="15">
        <v>80</v>
      </c>
      <c r="F350" s="5"/>
    </row>
    <row r="351" spans="1:6" x14ac:dyDescent="0.2">
      <c r="A351" s="16" t="s">
        <v>585</v>
      </c>
      <c r="B351" s="15">
        <v>97</v>
      </c>
      <c r="C351" s="15">
        <v>80</v>
      </c>
      <c r="F351" s="5"/>
    </row>
    <row r="352" spans="1:6" x14ac:dyDescent="0.2">
      <c r="A352" s="16" t="s">
        <v>519</v>
      </c>
      <c r="B352" s="15">
        <v>93</v>
      </c>
      <c r="C352" s="15">
        <v>80</v>
      </c>
      <c r="F352" s="5"/>
    </row>
    <row r="353" spans="1:6" x14ac:dyDescent="0.2">
      <c r="A353" s="16" t="s">
        <v>188</v>
      </c>
      <c r="B353" s="15">
        <v>108</v>
      </c>
      <c r="C353" s="15">
        <v>80</v>
      </c>
      <c r="F353" s="5"/>
    </row>
    <row r="354" spans="1:6" x14ac:dyDescent="0.2">
      <c r="A354" s="16" t="s">
        <v>1775</v>
      </c>
      <c r="B354" s="15">
        <v>80</v>
      </c>
      <c r="C354" s="15">
        <v>80</v>
      </c>
      <c r="F354" s="5"/>
    </row>
    <row r="355" spans="1:6" x14ac:dyDescent="0.2">
      <c r="A355" s="16" t="s">
        <v>483</v>
      </c>
      <c r="B355" s="15">
        <v>81</v>
      </c>
      <c r="C355" s="15">
        <v>80</v>
      </c>
      <c r="F355" s="5"/>
    </row>
    <row r="356" spans="1:6" x14ac:dyDescent="0.2">
      <c r="A356" s="16" t="s">
        <v>1948</v>
      </c>
      <c r="B356" s="15">
        <v>79</v>
      </c>
      <c r="C356" s="15">
        <v>79</v>
      </c>
      <c r="F356" s="5"/>
    </row>
    <row r="357" spans="1:6" x14ac:dyDescent="0.2">
      <c r="A357" s="16" t="s">
        <v>2095</v>
      </c>
      <c r="B357" s="15">
        <v>79</v>
      </c>
      <c r="C357" s="15">
        <v>79</v>
      </c>
      <c r="F357" s="5"/>
    </row>
    <row r="358" spans="1:6" x14ac:dyDescent="0.2">
      <c r="A358" s="16" t="s">
        <v>234</v>
      </c>
      <c r="B358" s="15">
        <v>122</v>
      </c>
      <c r="C358" s="15">
        <v>79</v>
      </c>
      <c r="F358" s="5"/>
    </row>
    <row r="359" spans="1:6" x14ac:dyDescent="0.2">
      <c r="A359" s="16" t="s">
        <v>1782</v>
      </c>
      <c r="B359" s="15">
        <v>112</v>
      </c>
      <c r="C359" s="15">
        <v>79</v>
      </c>
      <c r="F359" s="5"/>
    </row>
    <row r="360" spans="1:6" x14ac:dyDescent="0.2">
      <c r="A360" s="16" t="s">
        <v>2096</v>
      </c>
      <c r="B360" s="15">
        <v>79</v>
      </c>
      <c r="C360" s="15">
        <v>79</v>
      </c>
      <c r="F360" s="5"/>
    </row>
    <row r="361" spans="1:6" x14ac:dyDescent="0.2">
      <c r="A361" s="16" t="s">
        <v>2097</v>
      </c>
      <c r="B361" s="15">
        <v>78</v>
      </c>
      <c r="C361" s="15">
        <v>78</v>
      </c>
      <c r="F361" s="5"/>
    </row>
    <row r="362" spans="1:6" x14ac:dyDescent="0.2">
      <c r="A362" s="16" t="s">
        <v>446</v>
      </c>
      <c r="B362" s="15">
        <v>78</v>
      </c>
      <c r="C362" s="15">
        <v>78</v>
      </c>
      <c r="F362" s="5"/>
    </row>
    <row r="363" spans="1:6" x14ac:dyDescent="0.2">
      <c r="A363" s="16" t="s">
        <v>592</v>
      </c>
      <c r="B363" s="15">
        <v>188</v>
      </c>
      <c r="C363" s="15">
        <v>78</v>
      </c>
      <c r="F363" s="5"/>
    </row>
    <row r="364" spans="1:6" x14ac:dyDescent="0.2">
      <c r="A364" s="16" t="s">
        <v>825</v>
      </c>
      <c r="B364" s="15">
        <v>263</v>
      </c>
      <c r="C364" s="15">
        <v>78</v>
      </c>
      <c r="F364" s="5"/>
    </row>
    <row r="365" spans="1:6" x14ac:dyDescent="0.2">
      <c r="A365" s="16" t="s">
        <v>598</v>
      </c>
      <c r="B365" s="15">
        <v>83</v>
      </c>
      <c r="C365" s="15">
        <v>78</v>
      </c>
      <c r="F365" s="5"/>
    </row>
    <row r="366" spans="1:6" x14ac:dyDescent="0.2">
      <c r="A366" s="16" t="s">
        <v>312</v>
      </c>
      <c r="B366" s="15">
        <v>80</v>
      </c>
      <c r="C366" s="15">
        <v>78</v>
      </c>
      <c r="F366" s="5"/>
    </row>
    <row r="367" spans="1:6" x14ac:dyDescent="0.2">
      <c r="A367" s="16" t="s">
        <v>664</v>
      </c>
      <c r="B367" s="15">
        <v>85</v>
      </c>
      <c r="C367" s="15">
        <v>78</v>
      </c>
      <c r="F367" s="5"/>
    </row>
    <row r="368" spans="1:6" x14ac:dyDescent="0.2">
      <c r="A368" s="16" t="s">
        <v>289</v>
      </c>
      <c r="B368" s="15">
        <v>403</v>
      </c>
      <c r="C368" s="15">
        <v>78</v>
      </c>
      <c r="F368" s="5"/>
    </row>
    <row r="369" spans="1:6" x14ac:dyDescent="0.2">
      <c r="A369" s="16" t="s">
        <v>369</v>
      </c>
      <c r="B369" s="15">
        <v>191</v>
      </c>
      <c r="C369" s="15">
        <v>78</v>
      </c>
      <c r="F369" s="5"/>
    </row>
    <row r="370" spans="1:6" x14ac:dyDescent="0.2">
      <c r="A370" s="16" t="s">
        <v>513</v>
      </c>
      <c r="B370" s="15">
        <v>108</v>
      </c>
      <c r="C370" s="15">
        <v>77</v>
      </c>
      <c r="F370" s="5"/>
    </row>
    <row r="371" spans="1:6" x14ac:dyDescent="0.2">
      <c r="A371" s="16" t="s">
        <v>1000</v>
      </c>
      <c r="B371" s="15">
        <v>81</v>
      </c>
      <c r="C371" s="15">
        <v>77</v>
      </c>
      <c r="F371" s="5"/>
    </row>
    <row r="372" spans="1:6" x14ac:dyDescent="0.2">
      <c r="A372" s="16" t="s">
        <v>419</v>
      </c>
      <c r="B372" s="15">
        <v>86</v>
      </c>
      <c r="C372" s="15">
        <v>77</v>
      </c>
      <c r="F372" s="5"/>
    </row>
    <row r="373" spans="1:6" x14ac:dyDescent="0.2">
      <c r="A373" s="16" t="s">
        <v>283</v>
      </c>
      <c r="B373" s="15">
        <v>98</v>
      </c>
      <c r="C373" s="15">
        <v>77</v>
      </c>
      <c r="F373" s="5"/>
    </row>
    <row r="374" spans="1:6" x14ac:dyDescent="0.2">
      <c r="A374" s="16" t="s">
        <v>2098</v>
      </c>
      <c r="B374" s="15">
        <v>76</v>
      </c>
      <c r="C374" s="15">
        <v>76</v>
      </c>
      <c r="F374" s="5"/>
    </row>
    <row r="375" spans="1:6" x14ac:dyDescent="0.2">
      <c r="A375" s="16" t="s">
        <v>2099</v>
      </c>
      <c r="B375" s="15">
        <v>76</v>
      </c>
      <c r="C375" s="15">
        <v>76</v>
      </c>
      <c r="F375" s="5"/>
    </row>
    <row r="376" spans="1:6" x14ac:dyDescent="0.2">
      <c r="A376" s="16" t="s">
        <v>2100</v>
      </c>
      <c r="B376" s="15">
        <v>79</v>
      </c>
      <c r="C376" s="15">
        <v>76</v>
      </c>
      <c r="F376" s="5"/>
    </row>
    <row r="377" spans="1:6" x14ac:dyDescent="0.2">
      <c r="A377" s="16" t="s">
        <v>1029</v>
      </c>
      <c r="B377" s="15">
        <v>246</v>
      </c>
      <c r="C377" s="15">
        <v>76</v>
      </c>
      <c r="F377" s="5"/>
    </row>
    <row r="378" spans="1:6" x14ac:dyDescent="0.2">
      <c r="A378" s="16" t="s">
        <v>196</v>
      </c>
      <c r="B378" s="15">
        <v>150</v>
      </c>
      <c r="C378" s="15">
        <v>76</v>
      </c>
      <c r="F378" s="5"/>
    </row>
    <row r="379" spans="1:6" x14ac:dyDescent="0.2">
      <c r="A379" s="16" t="s">
        <v>445</v>
      </c>
      <c r="B379" s="15">
        <v>92</v>
      </c>
      <c r="C379" s="15">
        <v>76</v>
      </c>
      <c r="F379" s="5"/>
    </row>
    <row r="380" spans="1:6" x14ac:dyDescent="0.2">
      <c r="A380" s="16" t="s">
        <v>453</v>
      </c>
      <c r="B380" s="15">
        <v>83</v>
      </c>
      <c r="C380" s="15">
        <v>76</v>
      </c>
      <c r="F380" s="5"/>
    </row>
    <row r="381" spans="1:6" x14ac:dyDescent="0.2">
      <c r="A381" s="16" t="s">
        <v>555</v>
      </c>
      <c r="B381" s="15">
        <v>82</v>
      </c>
      <c r="C381" s="15">
        <v>76</v>
      </c>
      <c r="F381" s="5"/>
    </row>
    <row r="382" spans="1:6" x14ac:dyDescent="0.2">
      <c r="A382" s="16" t="s">
        <v>511</v>
      </c>
      <c r="B382" s="15">
        <v>96</v>
      </c>
      <c r="C382" s="15">
        <v>76</v>
      </c>
      <c r="F382" s="5"/>
    </row>
    <row r="383" spans="1:6" x14ac:dyDescent="0.2">
      <c r="A383" s="16" t="s">
        <v>993</v>
      </c>
      <c r="B383" s="15">
        <v>105</v>
      </c>
      <c r="C383" s="15">
        <v>76</v>
      </c>
      <c r="F383" s="5"/>
    </row>
    <row r="384" spans="1:6" x14ac:dyDescent="0.2">
      <c r="A384" s="16" t="s">
        <v>1994</v>
      </c>
      <c r="B384" s="15">
        <v>77</v>
      </c>
      <c r="C384" s="15">
        <v>75</v>
      </c>
      <c r="F384" s="5"/>
    </row>
    <row r="385" spans="1:6" x14ac:dyDescent="0.2">
      <c r="A385" s="16" t="s">
        <v>306</v>
      </c>
      <c r="B385" s="15">
        <v>79</v>
      </c>
      <c r="C385" s="15">
        <v>75</v>
      </c>
      <c r="F385" s="5"/>
    </row>
    <row r="386" spans="1:6" x14ac:dyDescent="0.2">
      <c r="A386" s="16" t="s">
        <v>426</v>
      </c>
      <c r="B386" s="15">
        <v>103</v>
      </c>
      <c r="C386" s="15">
        <v>75</v>
      </c>
      <c r="F386" s="5"/>
    </row>
    <row r="387" spans="1:6" x14ac:dyDescent="0.2">
      <c r="A387" s="16" t="s">
        <v>1298</v>
      </c>
      <c r="B387" s="15">
        <v>105</v>
      </c>
      <c r="C387" s="15">
        <v>75</v>
      </c>
      <c r="F387" s="5"/>
    </row>
    <row r="388" spans="1:6" x14ac:dyDescent="0.2">
      <c r="A388" s="16" t="s">
        <v>514</v>
      </c>
      <c r="B388" s="15">
        <v>76</v>
      </c>
      <c r="C388" s="15">
        <v>75</v>
      </c>
      <c r="F388" s="5"/>
    </row>
    <row r="389" spans="1:6" x14ac:dyDescent="0.2">
      <c r="A389" s="16" t="s">
        <v>394</v>
      </c>
      <c r="B389" s="15">
        <v>125</v>
      </c>
      <c r="C389" s="15">
        <v>75</v>
      </c>
      <c r="F389" s="5"/>
    </row>
    <row r="390" spans="1:6" x14ac:dyDescent="0.2">
      <c r="A390" s="16" t="s">
        <v>311</v>
      </c>
      <c r="B390" s="15">
        <v>88</v>
      </c>
      <c r="C390" s="15">
        <v>75</v>
      </c>
      <c r="F390" s="5"/>
    </row>
    <row r="391" spans="1:6" x14ac:dyDescent="0.2">
      <c r="A391" s="16" t="s">
        <v>548</v>
      </c>
      <c r="B391" s="15">
        <v>145</v>
      </c>
      <c r="C391" s="15">
        <v>74</v>
      </c>
      <c r="F391" s="5"/>
    </row>
    <row r="392" spans="1:6" x14ac:dyDescent="0.2">
      <c r="A392" s="16" t="s">
        <v>497</v>
      </c>
      <c r="B392" s="15">
        <v>91</v>
      </c>
      <c r="C392" s="15">
        <v>74</v>
      </c>
      <c r="F392" s="5"/>
    </row>
    <row r="393" spans="1:6" x14ac:dyDescent="0.2">
      <c r="A393" s="16" t="s">
        <v>2101</v>
      </c>
      <c r="B393" s="15">
        <v>83</v>
      </c>
      <c r="C393" s="15">
        <v>74</v>
      </c>
      <c r="F393" s="5"/>
    </row>
    <row r="394" spans="1:6" x14ac:dyDescent="0.2">
      <c r="A394" s="16" t="s">
        <v>191</v>
      </c>
      <c r="B394" s="15">
        <v>93</v>
      </c>
      <c r="C394" s="15">
        <v>74</v>
      </c>
      <c r="F394" s="5"/>
    </row>
    <row r="395" spans="1:6" x14ac:dyDescent="0.2">
      <c r="A395" s="16" t="s">
        <v>1030</v>
      </c>
      <c r="B395" s="15">
        <v>167</v>
      </c>
      <c r="C395" s="15">
        <v>73</v>
      </c>
      <c r="F395" s="5"/>
    </row>
    <row r="396" spans="1:6" x14ac:dyDescent="0.2">
      <c r="A396" s="16" t="s">
        <v>448</v>
      </c>
      <c r="B396" s="15">
        <v>80</v>
      </c>
      <c r="C396" s="15">
        <v>73</v>
      </c>
      <c r="F396" s="5"/>
    </row>
    <row r="397" spans="1:6" x14ac:dyDescent="0.2">
      <c r="A397" s="16" t="s">
        <v>753</v>
      </c>
      <c r="B397" s="15">
        <v>330</v>
      </c>
      <c r="C397" s="15">
        <v>73</v>
      </c>
      <c r="F397" s="5"/>
    </row>
    <row r="398" spans="1:6" x14ac:dyDescent="0.2">
      <c r="A398" s="16" t="s">
        <v>2102</v>
      </c>
      <c r="B398" s="15">
        <v>73</v>
      </c>
      <c r="C398" s="15">
        <v>73</v>
      </c>
      <c r="F398" s="5"/>
    </row>
    <row r="399" spans="1:6" x14ac:dyDescent="0.2">
      <c r="A399" s="16" t="s">
        <v>2103</v>
      </c>
      <c r="B399" s="15">
        <v>82</v>
      </c>
      <c r="C399" s="15">
        <v>73</v>
      </c>
      <c r="F399" s="5"/>
    </row>
    <row r="400" spans="1:6" x14ac:dyDescent="0.2">
      <c r="A400" s="16" t="s">
        <v>2104</v>
      </c>
      <c r="B400" s="15">
        <v>82</v>
      </c>
      <c r="C400" s="15">
        <v>73</v>
      </c>
      <c r="F400" s="5"/>
    </row>
    <row r="401" spans="1:6" x14ac:dyDescent="0.2">
      <c r="A401" s="16" t="s">
        <v>2105</v>
      </c>
      <c r="B401" s="15">
        <v>72</v>
      </c>
      <c r="C401" s="15">
        <v>72</v>
      </c>
      <c r="F401" s="5"/>
    </row>
    <row r="402" spans="1:6" x14ac:dyDescent="0.2">
      <c r="A402" s="16" t="s">
        <v>123</v>
      </c>
      <c r="B402" s="15">
        <v>74</v>
      </c>
      <c r="C402" s="15">
        <v>72</v>
      </c>
      <c r="F402" s="5"/>
    </row>
    <row r="403" spans="1:6" x14ac:dyDescent="0.2">
      <c r="A403" s="16" t="s">
        <v>390</v>
      </c>
      <c r="B403" s="15">
        <v>126</v>
      </c>
      <c r="C403" s="15">
        <v>72</v>
      </c>
      <c r="F403" s="5"/>
    </row>
    <row r="404" spans="1:6" x14ac:dyDescent="0.2">
      <c r="A404" s="16" t="s">
        <v>1293</v>
      </c>
      <c r="B404" s="15">
        <v>167</v>
      </c>
      <c r="C404" s="15">
        <v>72</v>
      </c>
      <c r="F404" s="5"/>
    </row>
    <row r="405" spans="1:6" x14ac:dyDescent="0.2">
      <c r="A405" s="16" t="s">
        <v>2106</v>
      </c>
      <c r="B405" s="15">
        <v>120</v>
      </c>
      <c r="C405" s="15">
        <v>72</v>
      </c>
      <c r="F405" s="5"/>
    </row>
    <row r="406" spans="1:6" x14ac:dyDescent="0.2">
      <c r="A406" s="16" t="s">
        <v>793</v>
      </c>
      <c r="B406" s="15">
        <v>132</v>
      </c>
      <c r="C406" s="15">
        <v>72</v>
      </c>
      <c r="F406" s="5"/>
    </row>
    <row r="407" spans="1:6" x14ac:dyDescent="0.2">
      <c r="A407" s="16" t="s">
        <v>363</v>
      </c>
      <c r="B407" s="15">
        <v>86</v>
      </c>
      <c r="C407" s="15">
        <v>72</v>
      </c>
      <c r="F407" s="5"/>
    </row>
    <row r="408" spans="1:6" x14ac:dyDescent="0.2">
      <c r="A408" s="16" t="s">
        <v>264</v>
      </c>
      <c r="B408" s="15">
        <v>75</v>
      </c>
      <c r="C408" s="15">
        <v>72</v>
      </c>
      <c r="F408" s="5"/>
    </row>
    <row r="409" spans="1:6" x14ac:dyDescent="0.2">
      <c r="A409" s="16" t="s">
        <v>2107</v>
      </c>
      <c r="B409" s="15">
        <v>73</v>
      </c>
      <c r="C409" s="15">
        <v>72</v>
      </c>
      <c r="F409" s="5"/>
    </row>
    <row r="410" spans="1:6" x14ac:dyDescent="0.2">
      <c r="A410" s="16" t="s">
        <v>1815</v>
      </c>
      <c r="B410" s="15">
        <v>95</v>
      </c>
      <c r="C410" s="15">
        <v>71</v>
      </c>
      <c r="F410" s="5"/>
    </row>
    <row r="411" spans="1:6" x14ac:dyDescent="0.2">
      <c r="A411" s="16" t="s">
        <v>642</v>
      </c>
      <c r="B411" s="15">
        <v>106</v>
      </c>
      <c r="C411" s="15">
        <v>71</v>
      </c>
      <c r="F411" s="5"/>
    </row>
    <row r="412" spans="1:6" x14ac:dyDescent="0.2">
      <c r="A412" s="16" t="s">
        <v>1507</v>
      </c>
      <c r="B412" s="15">
        <v>127</v>
      </c>
      <c r="C412" s="15">
        <v>71</v>
      </c>
      <c r="F412" s="5"/>
    </row>
    <row r="413" spans="1:6" x14ac:dyDescent="0.2">
      <c r="A413" s="16" t="s">
        <v>281</v>
      </c>
      <c r="B413" s="15">
        <v>71</v>
      </c>
      <c r="C413" s="15">
        <v>71</v>
      </c>
      <c r="F413" s="5"/>
    </row>
    <row r="414" spans="1:6" x14ac:dyDescent="0.2">
      <c r="A414" s="16" t="s">
        <v>1764</v>
      </c>
      <c r="B414" s="15">
        <v>72</v>
      </c>
      <c r="C414" s="15">
        <v>71</v>
      </c>
      <c r="F414" s="5"/>
    </row>
    <row r="415" spans="1:6" x14ac:dyDescent="0.2">
      <c r="A415" s="16" t="s">
        <v>303</v>
      </c>
      <c r="B415" s="15">
        <v>74</v>
      </c>
      <c r="C415" s="15">
        <v>71</v>
      </c>
      <c r="F415" s="5"/>
    </row>
    <row r="416" spans="1:6" x14ac:dyDescent="0.2">
      <c r="A416" s="16" t="s">
        <v>443</v>
      </c>
      <c r="B416" s="15">
        <v>83</v>
      </c>
      <c r="C416" s="15">
        <v>71</v>
      </c>
      <c r="F416" s="5"/>
    </row>
    <row r="417" spans="1:6" x14ac:dyDescent="0.2">
      <c r="A417" s="16" t="s">
        <v>564</v>
      </c>
      <c r="B417" s="15">
        <v>79</v>
      </c>
      <c r="C417" s="15">
        <v>70</v>
      </c>
      <c r="F417" s="5"/>
    </row>
    <row r="418" spans="1:6" x14ac:dyDescent="0.2">
      <c r="A418" s="16" t="s">
        <v>1941</v>
      </c>
      <c r="B418" s="15">
        <v>70</v>
      </c>
      <c r="C418" s="15">
        <v>70</v>
      </c>
      <c r="F418" s="5"/>
    </row>
    <row r="419" spans="1:6" x14ac:dyDescent="0.2">
      <c r="A419" s="16" t="s">
        <v>477</v>
      </c>
      <c r="B419" s="15">
        <v>89</v>
      </c>
      <c r="C419" s="15">
        <v>70</v>
      </c>
      <c r="F419" s="5"/>
    </row>
    <row r="420" spans="1:6" x14ac:dyDescent="0.2">
      <c r="A420" s="16" t="s">
        <v>742</v>
      </c>
      <c r="B420" s="15">
        <v>103</v>
      </c>
      <c r="C420" s="15">
        <v>70</v>
      </c>
      <c r="F420" s="5"/>
    </row>
    <row r="421" spans="1:6" x14ac:dyDescent="0.2">
      <c r="A421" s="16" t="s">
        <v>409</v>
      </c>
      <c r="B421" s="15">
        <v>102</v>
      </c>
      <c r="C421" s="15">
        <v>70</v>
      </c>
      <c r="F421" s="5"/>
    </row>
    <row r="422" spans="1:6" x14ac:dyDescent="0.2">
      <c r="A422" s="16" t="s">
        <v>210</v>
      </c>
      <c r="B422" s="15">
        <v>114</v>
      </c>
      <c r="C422" s="15">
        <v>70</v>
      </c>
      <c r="F422" s="5"/>
    </row>
    <row r="423" spans="1:6" x14ac:dyDescent="0.2">
      <c r="A423" s="16" t="s">
        <v>2108</v>
      </c>
      <c r="B423" s="15">
        <v>146</v>
      </c>
      <c r="C423" s="15">
        <v>70</v>
      </c>
      <c r="F423" s="5"/>
    </row>
    <row r="424" spans="1:6" x14ac:dyDescent="0.2">
      <c r="A424" s="16" t="s">
        <v>2109</v>
      </c>
      <c r="B424" s="15">
        <v>69</v>
      </c>
      <c r="C424" s="15">
        <v>69</v>
      </c>
      <c r="F424" s="5"/>
    </row>
    <row r="425" spans="1:6" x14ac:dyDescent="0.2">
      <c r="A425" s="16" t="s">
        <v>297</v>
      </c>
      <c r="B425" s="15">
        <v>69</v>
      </c>
      <c r="C425" s="15">
        <v>69</v>
      </c>
      <c r="F425" s="5"/>
    </row>
    <row r="426" spans="1:6" x14ac:dyDescent="0.2">
      <c r="A426" s="16" t="s">
        <v>1302</v>
      </c>
      <c r="B426" s="15">
        <v>106</v>
      </c>
      <c r="C426" s="15">
        <v>69</v>
      </c>
      <c r="F426" s="5"/>
    </row>
    <row r="427" spans="1:6" x14ac:dyDescent="0.2">
      <c r="A427" s="16" t="s">
        <v>1776</v>
      </c>
      <c r="B427" s="15">
        <v>74</v>
      </c>
      <c r="C427" s="15">
        <v>69</v>
      </c>
      <c r="F427" s="5"/>
    </row>
    <row r="428" spans="1:6" x14ac:dyDescent="0.2">
      <c r="A428" s="16" t="s">
        <v>1096</v>
      </c>
      <c r="B428" s="15">
        <v>96</v>
      </c>
      <c r="C428" s="15">
        <v>69</v>
      </c>
      <c r="F428" s="5"/>
    </row>
    <row r="429" spans="1:6" x14ac:dyDescent="0.2">
      <c r="A429" s="16" t="s">
        <v>949</v>
      </c>
      <c r="B429" s="15">
        <v>213</v>
      </c>
      <c r="C429" s="15">
        <v>69</v>
      </c>
      <c r="F429" s="5"/>
    </row>
    <row r="430" spans="1:6" x14ac:dyDescent="0.2">
      <c r="A430" s="16" t="s">
        <v>1099</v>
      </c>
      <c r="B430" s="15">
        <v>81</v>
      </c>
      <c r="C430" s="15">
        <v>69</v>
      </c>
      <c r="F430" s="5"/>
    </row>
    <row r="431" spans="1:6" x14ac:dyDescent="0.2">
      <c r="A431" s="16" t="s">
        <v>673</v>
      </c>
      <c r="B431" s="15">
        <v>94</v>
      </c>
      <c r="C431" s="15">
        <v>69</v>
      </c>
      <c r="F431" s="5"/>
    </row>
    <row r="432" spans="1:6" x14ac:dyDescent="0.2">
      <c r="A432" s="16">
        <v>1763</v>
      </c>
      <c r="B432" s="15">
        <v>72</v>
      </c>
      <c r="C432" s="15">
        <v>69</v>
      </c>
      <c r="F432" s="5"/>
    </row>
    <row r="433" spans="1:6" x14ac:dyDescent="0.2">
      <c r="A433" s="16" t="s">
        <v>2037</v>
      </c>
      <c r="B433" s="15">
        <v>465</v>
      </c>
      <c r="C433" s="15">
        <v>68</v>
      </c>
      <c r="F433" s="5"/>
    </row>
    <row r="434" spans="1:6" x14ac:dyDescent="0.2">
      <c r="A434" s="16" t="s">
        <v>460</v>
      </c>
      <c r="B434" s="15">
        <v>72</v>
      </c>
      <c r="C434" s="15">
        <v>68</v>
      </c>
      <c r="F434" s="5"/>
    </row>
    <row r="435" spans="1:6" x14ac:dyDescent="0.2">
      <c r="A435" s="16" t="s">
        <v>1245</v>
      </c>
      <c r="B435" s="15">
        <v>77</v>
      </c>
      <c r="C435" s="15">
        <v>68</v>
      </c>
      <c r="F435" s="5"/>
    </row>
    <row r="436" spans="1:6" x14ac:dyDescent="0.2">
      <c r="A436" s="16" t="s">
        <v>1743</v>
      </c>
      <c r="B436" s="15">
        <v>71</v>
      </c>
      <c r="C436" s="15">
        <v>68</v>
      </c>
      <c r="F436" s="5"/>
    </row>
    <row r="437" spans="1:6" x14ac:dyDescent="0.2">
      <c r="A437" s="16" t="s">
        <v>723</v>
      </c>
      <c r="B437" s="15">
        <v>70</v>
      </c>
      <c r="C437" s="15">
        <v>67</v>
      </c>
      <c r="F437" s="5"/>
    </row>
    <row r="438" spans="1:6" x14ac:dyDescent="0.2">
      <c r="A438" s="16" t="s">
        <v>403</v>
      </c>
      <c r="B438" s="15">
        <v>88</v>
      </c>
      <c r="C438" s="15">
        <v>67</v>
      </c>
      <c r="F438" s="5"/>
    </row>
    <row r="439" spans="1:6" x14ac:dyDescent="0.2">
      <c r="A439" s="16" t="s">
        <v>798</v>
      </c>
      <c r="B439" s="15">
        <v>77</v>
      </c>
      <c r="C439" s="15">
        <v>67</v>
      </c>
      <c r="F439" s="5"/>
    </row>
    <row r="440" spans="1:6" x14ac:dyDescent="0.2">
      <c r="A440" s="16" t="s">
        <v>595</v>
      </c>
      <c r="B440" s="15">
        <v>76</v>
      </c>
      <c r="C440" s="15">
        <v>67</v>
      </c>
      <c r="F440" s="5"/>
    </row>
    <row r="441" spans="1:6" x14ac:dyDescent="0.2">
      <c r="A441" s="16" t="s">
        <v>2110</v>
      </c>
      <c r="B441" s="15">
        <v>67</v>
      </c>
      <c r="C441" s="15">
        <v>67</v>
      </c>
      <c r="F441" s="5"/>
    </row>
    <row r="442" spans="1:6" x14ac:dyDescent="0.2">
      <c r="A442" s="16" t="s">
        <v>529</v>
      </c>
      <c r="B442" s="15">
        <v>106</v>
      </c>
      <c r="C442" s="15">
        <v>67</v>
      </c>
      <c r="F442" s="5"/>
    </row>
    <row r="443" spans="1:6" x14ac:dyDescent="0.2">
      <c r="A443" s="16" t="s">
        <v>997</v>
      </c>
      <c r="B443" s="15">
        <v>70</v>
      </c>
      <c r="C443" s="15">
        <v>67</v>
      </c>
      <c r="F443" s="5"/>
    </row>
    <row r="444" spans="1:6" x14ac:dyDescent="0.2">
      <c r="A444" s="16" t="s">
        <v>1393</v>
      </c>
      <c r="B444" s="15">
        <v>71</v>
      </c>
      <c r="C444" s="15">
        <v>67</v>
      </c>
      <c r="F444" s="5"/>
    </row>
    <row r="445" spans="1:6" x14ac:dyDescent="0.2">
      <c r="A445" s="16" t="s">
        <v>292</v>
      </c>
      <c r="B445" s="15">
        <v>70</v>
      </c>
      <c r="C445" s="15">
        <v>67</v>
      </c>
      <c r="F445" s="5"/>
    </row>
    <row r="446" spans="1:6" x14ac:dyDescent="0.2">
      <c r="A446" s="16" t="s">
        <v>487</v>
      </c>
      <c r="B446" s="15">
        <v>68</v>
      </c>
      <c r="C446" s="15">
        <v>66</v>
      </c>
      <c r="F446" s="5"/>
    </row>
    <row r="447" spans="1:6" x14ac:dyDescent="0.2">
      <c r="A447" s="16" t="s">
        <v>444</v>
      </c>
      <c r="B447" s="15">
        <v>74</v>
      </c>
      <c r="C447" s="15">
        <v>66</v>
      </c>
      <c r="F447" s="5"/>
    </row>
    <row r="448" spans="1:6" x14ac:dyDescent="0.2">
      <c r="A448" s="16" t="s">
        <v>361</v>
      </c>
      <c r="B448" s="15">
        <v>88</v>
      </c>
      <c r="C448" s="15">
        <v>66</v>
      </c>
      <c r="F448" s="5"/>
    </row>
    <row r="449" spans="1:6" x14ac:dyDescent="0.2">
      <c r="A449" s="16" t="s">
        <v>1562</v>
      </c>
      <c r="B449" s="15">
        <v>70</v>
      </c>
      <c r="C449" s="15">
        <v>66</v>
      </c>
      <c r="F449" s="5"/>
    </row>
    <row r="450" spans="1:6" x14ac:dyDescent="0.2">
      <c r="A450" s="16" t="s">
        <v>887</v>
      </c>
      <c r="B450" s="15">
        <v>82</v>
      </c>
      <c r="C450" s="15">
        <v>66</v>
      </c>
      <c r="F450" s="5"/>
    </row>
    <row r="451" spans="1:6" x14ac:dyDescent="0.2">
      <c r="A451" s="16" t="s">
        <v>2111</v>
      </c>
      <c r="B451" s="15">
        <v>67</v>
      </c>
      <c r="C451" s="15">
        <v>66</v>
      </c>
      <c r="F451" s="5"/>
    </row>
    <row r="452" spans="1:6" x14ac:dyDescent="0.2">
      <c r="A452" s="16" t="s">
        <v>2112</v>
      </c>
      <c r="B452" s="15">
        <v>83</v>
      </c>
      <c r="C452" s="15">
        <v>66</v>
      </c>
      <c r="F452" s="5"/>
    </row>
    <row r="453" spans="1:6" x14ac:dyDescent="0.2">
      <c r="A453" s="16" t="s">
        <v>2113</v>
      </c>
      <c r="B453" s="15">
        <v>129</v>
      </c>
      <c r="C453" s="15">
        <v>66</v>
      </c>
      <c r="F453" s="5"/>
    </row>
    <row r="454" spans="1:6" x14ac:dyDescent="0.2">
      <c r="A454" s="16" t="s">
        <v>484</v>
      </c>
      <c r="B454" s="15">
        <v>67</v>
      </c>
      <c r="C454" s="15">
        <v>66</v>
      </c>
      <c r="F454" s="5"/>
    </row>
    <row r="455" spans="1:6" x14ac:dyDescent="0.2">
      <c r="A455" s="16" t="s">
        <v>342</v>
      </c>
      <c r="B455" s="15">
        <v>85</v>
      </c>
      <c r="C455" s="15">
        <v>66</v>
      </c>
      <c r="F455" s="5"/>
    </row>
    <row r="456" spans="1:6" x14ac:dyDescent="0.2">
      <c r="A456" s="16" t="s">
        <v>1086</v>
      </c>
      <c r="B456" s="15">
        <v>65</v>
      </c>
      <c r="C456" s="15">
        <v>65</v>
      </c>
      <c r="F456" s="5"/>
    </row>
    <row r="457" spans="1:6" x14ac:dyDescent="0.2">
      <c r="A457" s="16" t="s">
        <v>764</v>
      </c>
      <c r="B457" s="15">
        <v>98</v>
      </c>
      <c r="C457" s="15">
        <v>65</v>
      </c>
      <c r="F457" s="5"/>
    </row>
    <row r="458" spans="1:6" x14ac:dyDescent="0.2">
      <c r="A458" s="16" t="s">
        <v>2114</v>
      </c>
      <c r="B458" s="15">
        <v>79</v>
      </c>
      <c r="C458" s="15">
        <v>65</v>
      </c>
      <c r="F458" s="5"/>
    </row>
    <row r="459" spans="1:6" x14ac:dyDescent="0.2">
      <c r="A459" s="16" t="s">
        <v>2115</v>
      </c>
      <c r="B459" s="15">
        <v>85</v>
      </c>
      <c r="C459" s="15">
        <v>65</v>
      </c>
      <c r="F459" s="5"/>
    </row>
    <row r="460" spans="1:6" x14ac:dyDescent="0.2">
      <c r="A460" s="16" t="s">
        <v>1183</v>
      </c>
      <c r="B460" s="15">
        <v>74</v>
      </c>
      <c r="C460" s="15">
        <v>65</v>
      </c>
      <c r="F460" s="5"/>
    </row>
    <row r="461" spans="1:6" x14ac:dyDescent="0.2">
      <c r="A461" s="16" t="s">
        <v>551</v>
      </c>
      <c r="B461" s="15">
        <v>67</v>
      </c>
      <c r="C461" s="15">
        <v>65</v>
      </c>
      <c r="F461" s="5"/>
    </row>
    <row r="462" spans="1:6" x14ac:dyDescent="0.2">
      <c r="A462" s="16" t="s">
        <v>2116</v>
      </c>
      <c r="B462" s="15">
        <v>214</v>
      </c>
      <c r="C462" s="15">
        <v>65</v>
      </c>
      <c r="F462" s="5"/>
    </row>
    <row r="463" spans="1:6" x14ac:dyDescent="0.2">
      <c r="A463" s="16" t="s">
        <v>461</v>
      </c>
      <c r="B463" s="15">
        <v>137</v>
      </c>
      <c r="C463" s="15">
        <v>64</v>
      </c>
      <c r="F463" s="5"/>
    </row>
    <row r="464" spans="1:6" x14ac:dyDescent="0.2">
      <c r="A464" s="16" t="s">
        <v>2117</v>
      </c>
      <c r="B464" s="15">
        <v>64</v>
      </c>
      <c r="C464" s="15">
        <v>64</v>
      </c>
      <c r="F464" s="5"/>
    </row>
    <row r="465" spans="1:6" x14ac:dyDescent="0.2">
      <c r="A465" s="16" t="s">
        <v>358</v>
      </c>
      <c r="B465" s="15">
        <v>68</v>
      </c>
      <c r="C465" s="15">
        <v>64</v>
      </c>
      <c r="F465" s="5"/>
    </row>
    <row r="466" spans="1:6" x14ac:dyDescent="0.2">
      <c r="A466" s="16" t="s">
        <v>785</v>
      </c>
      <c r="B466" s="15">
        <v>95</v>
      </c>
      <c r="C466" s="15">
        <v>64</v>
      </c>
      <c r="F466" s="5"/>
    </row>
    <row r="467" spans="1:6" x14ac:dyDescent="0.2">
      <c r="A467" s="16" t="s">
        <v>212</v>
      </c>
      <c r="B467" s="15">
        <v>202</v>
      </c>
      <c r="C467" s="15">
        <v>64</v>
      </c>
      <c r="F467" s="5"/>
    </row>
    <row r="468" spans="1:6" x14ac:dyDescent="0.2">
      <c r="A468" s="16" t="s">
        <v>1509</v>
      </c>
      <c r="B468" s="15">
        <v>64</v>
      </c>
      <c r="C468" s="15">
        <v>64</v>
      </c>
      <c r="F468" s="5"/>
    </row>
    <row r="469" spans="1:6" x14ac:dyDescent="0.2">
      <c r="A469" s="35">
        <v>42258</v>
      </c>
      <c r="B469" s="15">
        <v>81</v>
      </c>
      <c r="C469" s="15">
        <v>64</v>
      </c>
      <c r="F469" s="5"/>
    </row>
    <row r="470" spans="1:6" x14ac:dyDescent="0.2">
      <c r="A470" s="16" t="s">
        <v>359</v>
      </c>
      <c r="B470" s="15">
        <v>115</v>
      </c>
      <c r="C470" s="15">
        <v>64</v>
      </c>
      <c r="F470" s="5"/>
    </row>
    <row r="471" spans="1:6" x14ac:dyDescent="0.2">
      <c r="A471" s="16" t="s">
        <v>2118</v>
      </c>
      <c r="B471" s="15">
        <v>65</v>
      </c>
      <c r="C471" s="15">
        <v>63</v>
      </c>
      <c r="F471" s="5"/>
    </row>
    <row r="472" spans="1:6" x14ac:dyDescent="0.2">
      <c r="A472" s="16" t="s">
        <v>1242</v>
      </c>
      <c r="B472" s="15">
        <v>139</v>
      </c>
      <c r="C472" s="15">
        <v>63</v>
      </c>
      <c r="F472" s="5"/>
    </row>
    <row r="473" spans="1:6" x14ac:dyDescent="0.2">
      <c r="A473" s="16" t="s">
        <v>738</v>
      </c>
      <c r="B473" s="15">
        <v>73</v>
      </c>
      <c r="C473" s="15">
        <v>63</v>
      </c>
      <c r="F473" s="5"/>
    </row>
    <row r="474" spans="1:6" x14ac:dyDescent="0.2">
      <c r="A474" s="16" t="s">
        <v>494</v>
      </c>
      <c r="B474" s="15">
        <v>76</v>
      </c>
      <c r="C474" s="15">
        <v>63</v>
      </c>
      <c r="F474" s="5"/>
    </row>
    <row r="475" spans="1:6" x14ac:dyDescent="0.2">
      <c r="A475" s="16" t="s">
        <v>1774</v>
      </c>
      <c r="B475" s="15">
        <v>529</v>
      </c>
      <c r="C475" s="15">
        <v>63</v>
      </c>
      <c r="F475" s="5"/>
    </row>
    <row r="476" spans="1:6" x14ac:dyDescent="0.2">
      <c r="A476" s="16" t="s">
        <v>450</v>
      </c>
      <c r="B476" s="15">
        <v>68</v>
      </c>
      <c r="C476" s="15">
        <v>63</v>
      </c>
      <c r="F476" s="5"/>
    </row>
    <row r="477" spans="1:6" x14ac:dyDescent="0.2">
      <c r="A477" s="16" t="s">
        <v>777</v>
      </c>
      <c r="B477" s="15">
        <v>69</v>
      </c>
      <c r="C477" s="15">
        <v>63</v>
      </c>
      <c r="F477" s="5"/>
    </row>
    <row r="478" spans="1:6" x14ac:dyDescent="0.2">
      <c r="A478" s="16" t="s">
        <v>1971</v>
      </c>
      <c r="B478" s="15">
        <v>69</v>
      </c>
      <c r="C478" s="15">
        <v>63</v>
      </c>
      <c r="F478" s="5"/>
    </row>
    <row r="479" spans="1:6" x14ac:dyDescent="0.2">
      <c r="A479" s="16" t="s">
        <v>277</v>
      </c>
      <c r="B479" s="15">
        <v>80</v>
      </c>
      <c r="C479" s="15">
        <v>63</v>
      </c>
      <c r="F479" s="5"/>
    </row>
    <row r="480" spans="1:6" x14ac:dyDescent="0.2">
      <c r="A480" s="16" t="s">
        <v>2119</v>
      </c>
      <c r="B480" s="15">
        <v>70</v>
      </c>
      <c r="C480" s="15">
        <v>63</v>
      </c>
      <c r="F480" s="5"/>
    </row>
    <row r="481" spans="1:6" x14ac:dyDescent="0.2">
      <c r="A481" s="16" t="s">
        <v>620</v>
      </c>
      <c r="B481" s="15">
        <v>63</v>
      </c>
      <c r="C481" s="15">
        <v>63</v>
      </c>
      <c r="F481" s="5"/>
    </row>
    <row r="482" spans="1:6" x14ac:dyDescent="0.2">
      <c r="A482" s="16" t="s">
        <v>778</v>
      </c>
      <c r="B482" s="15">
        <v>63</v>
      </c>
      <c r="C482" s="15">
        <v>63</v>
      </c>
      <c r="F482" s="5"/>
    </row>
    <row r="483" spans="1:6" x14ac:dyDescent="0.2">
      <c r="A483" s="16" t="s">
        <v>740</v>
      </c>
      <c r="B483" s="15">
        <v>91</v>
      </c>
      <c r="C483" s="15">
        <v>63</v>
      </c>
      <c r="F483" s="5"/>
    </row>
    <row r="484" spans="1:6" x14ac:dyDescent="0.2">
      <c r="A484" s="16" t="s">
        <v>1905</v>
      </c>
      <c r="B484" s="15">
        <v>64</v>
      </c>
      <c r="C484" s="15">
        <v>63</v>
      </c>
      <c r="F484" s="5"/>
    </row>
    <row r="485" spans="1:6" x14ac:dyDescent="0.2">
      <c r="A485" s="16" t="s">
        <v>608</v>
      </c>
      <c r="B485" s="15">
        <v>65</v>
      </c>
      <c r="C485" s="15">
        <v>62</v>
      </c>
      <c r="F485" s="5"/>
    </row>
    <row r="486" spans="1:6" x14ac:dyDescent="0.2">
      <c r="A486" s="16" t="s">
        <v>1435</v>
      </c>
      <c r="B486" s="15">
        <v>65</v>
      </c>
      <c r="C486" s="15">
        <v>62</v>
      </c>
      <c r="F486" s="5"/>
    </row>
    <row r="487" spans="1:6" x14ac:dyDescent="0.2">
      <c r="A487" s="16" t="s">
        <v>817</v>
      </c>
      <c r="B487" s="15">
        <v>62</v>
      </c>
      <c r="C487" s="15">
        <v>62</v>
      </c>
      <c r="F487" s="5"/>
    </row>
    <row r="488" spans="1:6" x14ac:dyDescent="0.2">
      <c r="A488" s="16" t="s">
        <v>396</v>
      </c>
      <c r="B488" s="15">
        <v>70</v>
      </c>
      <c r="C488" s="15">
        <v>62</v>
      </c>
      <c r="F488" s="5"/>
    </row>
    <row r="489" spans="1:6" x14ac:dyDescent="0.2">
      <c r="A489" s="16" t="s">
        <v>300</v>
      </c>
      <c r="B489" s="15">
        <v>62</v>
      </c>
      <c r="C489" s="15">
        <v>62</v>
      </c>
      <c r="F489" s="5"/>
    </row>
    <row r="490" spans="1:6" x14ac:dyDescent="0.2">
      <c r="A490" s="16" t="s">
        <v>1135</v>
      </c>
      <c r="B490" s="15">
        <v>70</v>
      </c>
      <c r="C490" s="15">
        <v>62</v>
      </c>
      <c r="F490" s="5"/>
    </row>
    <row r="491" spans="1:6" x14ac:dyDescent="0.2">
      <c r="A491" s="16" t="s">
        <v>729</v>
      </c>
      <c r="B491" s="15">
        <v>98</v>
      </c>
      <c r="C491" s="15">
        <v>62</v>
      </c>
      <c r="F491" s="5"/>
    </row>
    <row r="492" spans="1:6" x14ac:dyDescent="0.2">
      <c r="A492" s="16" t="s">
        <v>600</v>
      </c>
      <c r="B492" s="15">
        <v>80</v>
      </c>
      <c r="C492" s="15">
        <v>62</v>
      </c>
      <c r="F492" s="5"/>
    </row>
    <row r="493" spans="1:6" x14ac:dyDescent="0.2">
      <c r="A493" s="16" t="s">
        <v>560</v>
      </c>
      <c r="B493" s="15">
        <v>62</v>
      </c>
      <c r="C493" s="15">
        <v>62</v>
      </c>
      <c r="F493" s="5"/>
    </row>
    <row r="494" spans="1:6" x14ac:dyDescent="0.2">
      <c r="A494" s="16" t="s">
        <v>675</v>
      </c>
      <c r="B494" s="15">
        <v>61</v>
      </c>
      <c r="C494" s="15">
        <v>61</v>
      </c>
      <c r="F494" s="5"/>
    </row>
    <row r="495" spans="1:6" x14ac:dyDescent="0.2">
      <c r="A495" s="16" t="s">
        <v>1189</v>
      </c>
      <c r="B495" s="15">
        <v>61</v>
      </c>
      <c r="C495" s="15">
        <v>61</v>
      </c>
      <c r="F495" s="5"/>
    </row>
    <row r="496" spans="1:6" x14ac:dyDescent="0.2">
      <c r="A496" s="16" t="s">
        <v>376</v>
      </c>
      <c r="B496" s="15">
        <v>164</v>
      </c>
      <c r="C496" s="15">
        <v>61</v>
      </c>
      <c r="F496" s="5"/>
    </row>
    <row r="497" spans="1:6" x14ac:dyDescent="0.2">
      <c r="A497" s="16" t="s">
        <v>973</v>
      </c>
      <c r="B497" s="15">
        <v>102</v>
      </c>
      <c r="C497" s="15">
        <v>61</v>
      </c>
      <c r="F497" s="5"/>
    </row>
    <row r="498" spans="1:6" x14ac:dyDescent="0.2">
      <c r="A498" s="16" t="s">
        <v>190</v>
      </c>
      <c r="B498" s="15">
        <v>63</v>
      </c>
      <c r="C498" s="15">
        <v>61</v>
      </c>
      <c r="F498" s="5"/>
    </row>
    <row r="499" spans="1:6" x14ac:dyDescent="0.2">
      <c r="A499" s="16" t="s">
        <v>531</v>
      </c>
      <c r="B499" s="15">
        <v>113</v>
      </c>
      <c r="C499" s="15">
        <v>61</v>
      </c>
      <c r="F499" s="5"/>
    </row>
    <row r="500" spans="1:6" x14ac:dyDescent="0.2">
      <c r="A500" s="16" t="s">
        <v>543</v>
      </c>
      <c r="B500" s="15">
        <v>71</v>
      </c>
      <c r="C500" s="15">
        <v>60</v>
      </c>
      <c r="F500" s="5"/>
    </row>
    <row r="501" spans="1:6" x14ac:dyDescent="0.2">
      <c r="A501" s="16" t="s">
        <v>151</v>
      </c>
      <c r="B501" s="15">
        <v>69</v>
      </c>
      <c r="C501" s="15">
        <v>60</v>
      </c>
      <c r="F501" s="5"/>
    </row>
    <row r="502" spans="1:6" x14ac:dyDescent="0.2">
      <c r="A502" s="16" t="s">
        <v>2120</v>
      </c>
      <c r="B502" s="15">
        <v>63</v>
      </c>
      <c r="C502" s="15">
        <v>60</v>
      </c>
      <c r="F502" s="5"/>
    </row>
    <row r="503" spans="1:6" x14ac:dyDescent="0.2">
      <c r="A503" s="16" t="s">
        <v>2121</v>
      </c>
      <c r="B503" s="15">
        <v>74</v>
      </c>
      <c r="C503" s="15">
        <v>60</v>
      </c>
      <c r="F503" s="5"/>
    </row>
    <row r="504" spans="1:6" x14ac:dyDescent="0.2">
      <c r="A504" s="16" t="s">
        <v>820</v>
      </c>
      <c r="B504" s="15">
        <v>65</v>
      </c>
      <c r="C504" s="15">
        <v>60</v>
      </c>
      <c r="F504" s="5"/>
    </row>
    <row r="505" spans="1:6" x14ac:dyDescent="0.2">
      <c r="A505" s="16" t="s">
        <v>539</v>
      </c>
      <c r="B505" s="15">
        <v>155</v>
      </c>
      <c r="C505" s="15">
        <v>60</v>
      </c>
      <c r="F505" s="5"/>
    </row>
    <row r="506" spans="1:6" x14ac:dyDescent="0.2">
      <c r="A506" s="16" t="s">
        <v>2122</v>
      </c>
      <c r="B506" s="15">
        <v>87</v>
      </c>
      <c r="C506" s="15">
        <v>60</v>
      </c>
      <c r="F506" s="5"/>
    </row>
    <row r="507" spans="1:6" x14ac:dyDescent="0.2">
      <c r="A507" s="16" t="s">
        <v>442</v>
      </c>
      <c r="B507" s="15">
        <v>66</v>
      </c>
      <c r="C507" s="15">
        <v>60</v>
      </c>
      <c r="F507" s="5"/>
    </row>
    <row r="508" spans="1:6" x14ac:dyDescent="0.2">
      <c r="A508" s="16" t="s">
        <v>2123</v>
      </c>
      <c r="B508" s="15">
        <v>60</v>
      </c>
      <c r="C508" s="15">
        <v>60</v>
      </c>
      <c r="F508" s="5"/>
    </row>
    <row r="509" spans="1:6" x14ac:dyDescent="0.2">
      <c r="A509" s="16" t="s">
        <v>1850</v>
      </c>
      <c r="B509" s="15">
        <v>64</v>
      </c>
      <c r="C509" s="15">
        <v>60</v>
      </c>
      <c r="F509" s="5"/>
    </row>
    <row r="510" spans="1:6" x14ac:dyDescent="0.2">
      <c r="A510" s="16" t="s">
        <v>873</v>
      </c>
      <c r="B510" s="15">
        <v>59</v>
      </c>
      <c r="C510" s="15">
        <v>59</v>
      </c>
      <c r="F510" s="5"/>
    </row>
    <row r="511" spans="1:6" x14ac:dyDescent="0.2">
      <c r="A511" s="16" t="s">
        <v>1763</v>
      </c>
      <c r="B511" s="15">
        <v>60</v>
      </c>
      <c r="C511" s="15">
        <v>59</v>
      </c>
      <c r="F511" s="5"/>
    </row>
    <row r="512" spans="1:6" x14ac:dyDescent="0.2">
      <c r="A512" s="16" t="s">
        <v>429</v>
      </c>
      <c r="B512" s="15">
        <v>61</v>
      </c>
      <c r="C512" s="15">
        <v>59</v>
      </c>
      <c r="F512" s="5"/>
    </row>
    <row r="513" spans="1:6" x14ac:dyDescent="0.2">
      <c r="A513" s="16" t="s">
        <v>732</v>
      </c>
      <c r="B513" s="15">
        <v>67</v>
      </c>
      <c r="C513" s="15">
        <v>59</v>
      </c>
      <c r="F513" s="5"/>
    </row>
    <row r="514" spans="1:6" x14ac:dyDescent="0.2">
      <c r="A514" s="16" t="s">
        <v>1398</v>
      </c>
      <c r="B514" s="15">
        <v>60</v>
      </c>
      <c r="C514" s="15">
        <v>59</v>
      </c>
      <c r="F514" s="5"/>
    </row>
    <row r="515" spans="1:6" x14ac:dyDescent="0.2">
      <c r="A515" s="16" t="s">
        <v>571</v>
      </c>
      <c r="B515" s="15">
        <v>85</v>
      </c>
      <c r="C515" s="15">
        <v>59</v>
      </c>
      <c r="F515" s="5"/>
    </row>
    <row r="516" spans="1:6" x14ac:dyDescent="0.2">
      <c r="A516" s="16" t="s">
        <v>2124</v>
      </c>
      <c r="B516" s="15">
        <v>59</v>
      </c>
      <c r="C516" s="15">
        <v>59</v>
      </c>
      <c r="F516" s="5"/>
    </row>
    <row r="517" spans="1:6" x14ac:dyDescent="0.2">
      <c r="A517" s="16" t="s">
        <v>2125</v>
      </c>
      <c r="B517" s="15">
        <v>62</v>
      </c>
      <c r="C517" s="15">
        <v>59</v>
      </c>
      <c r="F517" s="5"/>
    </row>
    <row r="518" spans="1:6" x14ac:dyDescent="0.2">
      <c r="A518" s="16" t="s">
        <v>2001</v>
      </c>
      <c r="B518" s="15">
        <v>259</v>
      </c>
      <c r="C518" s="15">
        <v>59</v>
      </c>
      <c r="F518" s="5"/>
    </row>
    <row r="519" spans="1:6" x14ac:dyDescent="0.2">
      <c r="A519" s="16" t="s">
        <v>351</v>
      </c>
      <c r="B519" s="15">
        <v>78</v>
      </c>
      <c r="C519" s="15">
        <v>59</v>
      </c>
      <c r="F519" s="5"/>
    </row>
    <row r="520" spans="1:6" x14ac:dyDescent="0.2">
      <c r="A520" s="16" t="s">
        <v>963</v>
      </c>
      <c r="B520" s="15">
        <v>63</v>
      </c>
      <c r="C520" s="15">
        <v>58</v>
      </c>
      <c r="F520" s="5"/>
    </row>
    <row r="521" spans="1:6" x14ac:dyDescent="0.2">
      <c r="A521" s="16" t="s">
        <v>2126</v>
      </c>
      <c r="B521" s="15">
        <v>61</v>
      </c>
      <c r="C521" s="15">
        <v>58</v>
      </c>
      <c r="F521" s="5"/>
    </row>
    <row r="522" spans="1:6" x14ac:dyDescent="0.2">
      <c r="A522" s="16" t="s">
        <v>2127</v>
      </c>
      <c r="B522" s="15">
        <v>58</v>
      </c>
      <c r="C522" s="15">
        <v>58</v>
      </c>
      <c r="F522" s="5"/>
    </row>
    <row r="523" spans="1:6" x14ac:dyDescent="0.2">
      <c r="A523" s="16" t="s">
        <v>522</v>
      </c>
      <c r="B523" s="15">
        <v>91</v>
      </c>
      <c r="C523" s="15">
        <v>58</v>
      </c>
      <c r="F523" s="5"/>
    </row>
    <row r="524" spans="1:6" x14ac:dyDescent="0.2">
      <c r="A524" s="16" t="s">
        <v>1770</v>
      </c>
      <c r="B524" s="15">
        <v>58</v>
      </c>
      <c r="C524" s="15">
        <v>58</v>
      </c>
      <c r="F524" s="5"/>
    </row>
    <row r="525" spans="1:6" x14ac:dyDescent="0.2">
      <c r="A525" s="16" t="s">
        <v>1716</v>
      </c>
      <c r="B525" s="15">
        <v>75</v>
      </c>
      <c r="C525" s="15">
        <v>58</v>
      </c>
      <c r="F525" s="5"/>
    </row>
    <row r="526" spans="1:6" x14ac:dyDescent="0.2">
      <c r="A526" s="16" t="s">
        <v>2128</v>
      </c>
      <c r="B526" s="15">
        <v>58</v>
      </c>
      <c r="C526" s="15">
        <v>58</v>
      </c>
      <c r="F526" s="5"/>
    </row>
    <row r="527" spans="1:6" x14ac:dyDescent="0.2">
      <c r="A527" s="16" t="s">
        <v>2129</v>
      </c>
      <c r="B527" s="15">
        <v>66</v>
      </c>
      <c r="C527" s="15">
        <v>58</v>
      </c>
      <c r="F527" s="5"/>
    </row>
    <row r="528" spans="1:6" x14ac:dyDescent="0.2">
      <c r="A528" s="16" t="s">
        <v>159</v>
      </c>
      <c r="B528" s="15">
        <v>72</v>
      </c>
      <c r="C528" s="15">
        <v>57</v>
      </c>
      <c r="F528" s="5"/>
    </row>
    <row r="529" spans="1:6" x14ac:dyDescent="0.2">
      <c r="A529" s="16" t="s">
        <v>262</v>
      </c>
      <c r="B529" s="15">
        <v>92</v>
      </c>
      <c r="C529" s="15">
        <v>57</v>
      </c>
      <c r="F529" s="5"/>
    </row>
    <row r="530" spans="1:6" x14ac:dyDescent="0.2">
      <c r="A530" s="16" t="s">
        <v>2130</v>
      </c>
      <c r="B530" s="15">
        <v>69</v>
      </c>
      <c r="C530" s="15">
        <v>57</v>
      </c>
      <c r="F530" s="5"/>
    </row>
    <row r="531" spans="1:6" x14ac:dyDescent="0.2">
      <c r="A531" s="16" t="s">
        <v>368</v>
      </c>
      <c r="B531" s="15">
        <v>99</v>
      </c>
      <c r="C531" s="15">
        <v>57</v>
      </c>
      <c r="F531" s="5"/>
    </row>
    <row r="532" spans="1:6" x14ac:dyDescent="0.2">
      <c r="A532" s="16" t="s">
        <v>805</v>
      </c>
      <c r="B532" s="15">
        <v>79</v>
      </c>
      <c r="C532" s="15">
        <v>57</v>
      </c>
      <c r="F532" s="5"/>
    </row>
    <row r="533" spans="1:6" x14ac:dyDescent="0.2">
      <c r="A533" s="16" t="s">
        <v>1251</v>
      </c>
      <c r="B533" s="15">
        <v>57</v>
      </c>
      <c r="C533" s="15">
        <v>57</v>
      </c>
      <c r="F533" s="5"/>
    </row>
    <row r="534" spans="1:6" x14ac:dyDescent="0.2">
      <c r="A534" s="16" t="s">
        <v>797</v>
      </c>
      <c r="B534" s="15">
        <v>73</v>
      </c>
      <c r="C534" s="15">
        <v>57</v>
      </c>
      <c r="F534" s="5"/>
    </row>
    <row r="535" spans="1:6" x14ac:dyDescent="0.2">
      <c r="A535" s="16" t="s">
        <v>2131</v>
      </c>
      <c r="B535" s="15">
        <v>57</v>
      </c>
      <c r="C535" s="15">
        <v>57</v>
      </c>
      <c r="F535" s="5"/>
    </row>
    <row r="536" spans="1:6" x14ac:dyDescent="0.2">
      <c r="A536" s="16" t="s">
        <v>790</v>
      </c>
      <c r="B536" s="15">
        <v>76</v>
      </c>
      <c r="C536" s="15">
        <v>57</v>
      </c>
      <c r="F536" s="5"/>
    </row>
    <row r="537" spans="1:6" x14ac:dyDescent="0.2">
      <c r="A537" s="16" t="s">
        <v>2132</v>
      </c>
      <c r="B537" s="15">
        <v>62</v>
      </c>
      <c r="C537" s="15">
        <v>57</v>
      </c>
      <c r="F537" s="5"/>
    </row>
    <row r="538" spans="1:6" x14ac:dyDescent="0.2">
      <c r="A538" s="16" t="s">
        <v>2133</v>
      </c>
      <c r="B538" s="15">
        <v>57</v>
      </c>
      <c r="C538" s="15">
        <v>57</v>
      </c>
      <c r="F538" s="5"/>
    </row>
    <row r="539" spans="1:6" x14ac:dyDescent="0.2">
      <c r="A539" s="16" t="s">
        <v>295</v>
      </c>
      <c r="B539" s="15">
        <v>130</v>
      </c>
      <c r="C539" s="15">
        <v>57</v>
      </c>
      <c r="F539" s="5"/>
    </row>
    <row r="540" spans="1:6" x14ac:dyDescent="0.2">
      <c r="A540" s="16" t="s">
        <v>2134</v>
      </c>
      <c r="B540" s="15">
        <v>57</v>
      </c>
      <c r="C540" s="15">
        <v>57</v>
      </c>
      <c r="F540" s="5"/>
    </row>
    <row r="541" spans="1:6" x14ac:dyDescent="0.2">
      <c r="A541" s="16" t="s">
        <v>475</v>
      </c>
      <c r="B541" s="15">
        <v>153</v>
      </c>
      <c r="C541" s="15">
        <v>57</v>
      </c>
      <c r="F541" s="5"/>
    </row>
    <row r="542" spans="1:6" x14ac:dyDescent="0.2">
      <c r="A542" s="16" t="s">
        <v>2135</v>
      </c>
      <c r="B542" s="15">
        <v>57</v>
      </c>
      <c r="C542" s="15">
        <v>56</v>
      </c>
      <c r="F542" s="5"/>
    </row>
    <row r="543" spans="1:6" x14ac:dyDescent="0.2">
      <c r="A543" s="16" t="s">
        <v>648</v>
      </c>
      <c r="B543" s="15">
        <v>90</v>
      </c>
      <c r="C543" s="15">
        <v>56</v>
      </c>
      <c r="F543" s="5"/>
    </row>
    <row r="544" spans="1:6" x14ac:dyDescent="0.2">
      <c r="A544" s="16" t="s">
        <v>2136</v>
      </c>
      <c r="B544" s="15">
        <v>58</v>
      </c>
      <c r="C544" s="15">
        <v>56</v>
      </c>
      <c r="F544" s="5"/>
    </row>
    <row r="545" spans="1:6" x14ac:dyDescent="0.2">
      <c r="A545" s="16" t="s">
        <v>2137</v>
      </c>
      <c r="B545" s="15">
        <v>64</v>
      </c>
      <c r="C545" s="15">
        <v>56</v>
      </c>
      <c r="F545" s="5"/>
    </row>
    <row r="546" spans="1:6" x14ac:dyDescent="0.2">
      <c r="A546" s="16" t="s">
        <v>1329</v>
      </c>
      <c r="B546" s="15">
        <v>64</v>
      </c>
      <c r="C546" s="15">
        <v>56</v>
      </c>
      <c r="F546" s="5"/>
    </row>
    <row r="547" spans="1:6" x14ac:dyDescent="0.2">
      <c r="A547" s="16" t="s">
        <v>870</v>
      </c>
      <c r="B547" s="15">
        <v>79</v>
      </c>
      <c r="C547" s="15">
        <v>56</v>
      </c>
      <c r="F547" s="5"/>
    </row>
    <row r="548" spans="1:6" x14ac:dyDescent="0.2">
      <c r="A548" s="16" t="s">
        <v>822</v>
      </c>
      <c r="B548" s="15">
        <v>61</v>
      </c>
      <c r="C548" s="15">
        <v>56</v>
      </c>
      <c r="F548" s="5"/>
    </row>
    <row r="549" spans="1:6" x14ac:dyDescent="0.2">
      <c r="A549" s="16" t="s">
        <v>1784</v>
      </c>
      <c r="B549" s="15">
        <v>57</v>
      </c>
      <c r="C549" s="15">
        <v>56</v>
      </c>
      <c r="F549" s="5"/>
    </row>
    <row r="550" spans="1:6" x14ac:dyDescent="0.2">
      <c r="A550" s="16" t="s">
        <v>503</v>
      </c>
      <c r="B550" s="15">
        <v>86</v>
      </c>
      <c r="C550" s="15">
        <v>56</v>
      </c>
      <c r="F550" s="5"/>
    </row>
    <row r="551" spans="1:6" x14ac:dyDescent="0.2">
      <c r="A551" s="16" t="s">
        <v>1434</v>
      </c>
      <c r="B551" s="15">
        <v>63</v>
      </c>
      <c r="C551" s="15">
        <v>56</v>
      </c>
      <c r="F551" s="5"/>
    </row>
    <row r="552" spans="1:6" x14ac:dyDescent="0.2">
      <c r="A552" s="16" t="s">
        <v>661</v>
      </c>
      <c r="B552" s="15">
        <v>370</v>
      </c>
      <c r="C552" s="15">
        <v>56</v>
      </c>
      <c r="F552" s="5"/>
    </row>
    <row r="553" spans="1:6" x14ac:dyDescent="0.2">
      <c r="A553" s="16" t="s">
        <v>1761</v>
      </c>
      <c r="B553" s="15">
        <v>60</v>
      </c>
      <c r="C553" s="15">
        <v>56</v>
      </c>
      <c r="F553" s="5"/>
    </row>
    <row r="554" spans="1:6" x14ac:dyDescent="0.2">
      <c r="A554" s="16" t="s">
        <v>821</v>
      </c>
      <c r="B554" s="15">
        <v>63</v>
      </c>
      <c r="C554" s="15">
        <v>56</v>
      </c>
      <c r="F554" s="5"/>
    </row>
    <row r="555" spans="1:6" x14ac:dyDescent="0.2">
      <c r="A555" s="16" t="s">
        <v>466</v>
      </c>
      <c r="B555" s="15">
        <v>65</v>
      </c>
      <c r="C555" s="15">
        <v>55</v>
      </c>
      <c r="F555" s="5"/>
    </row>
    <row r="556" spans="1:6" x14ac:dyDescent="0.2">
      <c r="A556" s="16" t="s">
        <v>236</v>
      </c>
      <c r="B556" s="15">
        <v>71</v>
      </c>
      <c r="C556" s="15">
        <v>55</v>
      </c>
      <c r="F556" s="5"/>
    </row>
    <row r="557" spans="1:6" x14ac:dyDescent="0.2">
      <c r="A557" s="16" t="s">
        <v>2138</v>
      </c>
      <c r="B557" s="15">
        <v>55</v>
      </c>
      <c r="C557" s="15">
        <v>55</v>
      </c>
      <c r="F557" s="5"/>
    </row>
    <row r="558" spans="1:6" x14ac:dyDescent="0.2">
      <c r="A558" s="16" t="s">
        <v>50</v>
      </c>
      <c r="B558" s="15">
        <v>57</v>
      </c>
      <c r="C558" s="15">
        <v>55</v>
      </c>
      <c r="F558" s="5"/>
    </row>
    <row r="559" spans="1:6" x14ac:dyDescent="0.2">
      <c r="A559" s="16" t="s">
        <v>773</v>
      </c>
      <c r="B559" s="15">
        <v>56</v>
      </c>
      <c r="C559" s="15">
        <v>55</v>
      </c>
      <c r="F559" s="5"/>
    </row>
    <row r="560" spans="1:6" x14ac:dyDescent="0.2">
      <c r="A560" s="16" t="s">
        <v>1892</v>
      </c>
      <c r="B560" s="15">
        <v>55</v>
      </c>
      <c r="C560" s="15">
        <v>55</v>
      </c>
      <c r="F560" s="5"/>
    </row>
    <row r="561" spans="1:6" x14ac:dyDescent="0.2">
      <c r="A561" s="16" t="s">
        <v>2139</v>
      </c>
      <c r="B561" s="15">
        <v>55</v>
      </c>
      <c r="C561" s="15">
        <v>55</v>
      </c>
      <c r="F561" s="5"/>
    </row>
    <row r="562" spans="1:6" x14ac:dyDescent="0.2">
      <c r="A562" s="16" t="s">
        <v>404</v>
      </c>
      <c r="B562" s="15">
        <v>56</v>
      </c>
      <c r="C562" s="15">
        <v>55</v>
      </c>
      <c r="F562" s="5"/>
    </row>
    <row r="563" spans="1:6" x14ac:dyDescent="0.2">
      <c r="A563" s="16" t="s">
        <v>2140</v>
      </c>
      <c r="B563" s="15">
        <v>55</v>
      </c>
      <c r="C563" s="15">
        <v>55</v>
      </c>
      <c r="F563" s="5"/>
    </row>
    <row r="564" spans="1:6" x14ac:dyDescent="0.2">
      <c r="A564" s="16" t="s">
        <v>850</v>
      </c>
      <c r="B564" s="15">
        <v>62</v>
      </c>
      <c r="C564" s="15">
        <v>55</v>
      </c>
      <c r="F564" s="5"/>
    </row>
    <row r="565" spans="1:6" x14ac:dyDescent="0.2">
      <c r="A565" s="16" t="s">
        <v>747</v>
      </c>
      <c r="B565" s="15">
        <v>56</v>
      </c>
      <c r="C565" s="15">
        <v>55</v>
      </c>
      <c r="F565" s="5"/>
    </row>
    <row r="566" spans="1:6" x14ac:dyDescent="0.2">
      <c r="A566" s="16" t="s">
        <v>2141</v>
      </c>
      <c r="B566" s="15">
        <v>57</v>
      </c>
      <c r="C566" s="15">
        <v>54</v>
      </c>
      <c r="F566" s="5"/>
    </row>
    <row r="567" spans="1:6" x14ac:dyDescent="0.2">
      <c r="A567" s="16" t="s">
        <v>1846</v>
      </c>
      <c r="B567" s="15">
        <v>632</v>
      </c>
      <c r="C567" s="15">
        <v>54</v>
      </c>
      <c r="F567" s="5"/>
    </row>
    <row r="568" spans="1:6" x14ac:dyDescent="0.2">
      <c r="A568" s="16" t="s">
        <v>654</v>
      </c>
      <c r="B568" s="15">
        <v>56</v>
      </c>
      <c r="C568" s="15">
        <v>54</v>
      </c>
      <c r="F568" s="5"/>
    </row>
    <row r="569" spans="1:6" x14ac:dyDescent="0.2">
      <c r="A569" s="16" t="s">
        <v>2142</v>
      </c>
      <c r="B569" s="15">
        <v>56</v>
      </c>
      <c r="C569" s="15">
        <v>54</v>
      </c>
      <c r="F569" s="5"/>
    </row>
    <row r="570" spans="1:6" x14ac:dyDescent="0.2">
      <c r="A570" s="16" t="s">
        <v>2143</v>
      </c>
      <c r="B570" s="15">
        <v>63</v>
      </c>
      <c r="C570" s="15">
        <v>54</v>
      </c>
      <c r="F570" s="5"/>
    </row>
    <row r="571" spans="1:6" x14ac:dyDescent="0.2">
      <c r="A571" s="16" t="s">
        <v>1481</v>
      </c>
      <c r="B571" s="15">
        <v>55</v>
      </c>
      <c r="C571" s="15">
        <v>54</v>
      </c>
      <c r="F571" s="5"/>
    </row>
    <row r="572" spans="1:6" x14ac:dyDescent="0.2">
      <c r="A572" s="16" t="s">
        <v>362</v>
      </c>
      <c r="B572" s="15">
        <v>57</v>
      </c>
      <c r="C572" s="15">
        <v>54</v>
      </c>
      <c r="F572" s="5"/>
    </row>
    <row r="573" spans="1:6" x14ac:dyDescent="0.2">
      <c r="A573" s="16" t="s">
        <v>411</v>
      </c>
      <c r="B573" s="15">
        <v>54</v>
      </c>
      <c r="C573" s="15">
        <v>54</v>
      </c>
      <c r="F573" s="5"/>
    </row>
    <row r="574" spans="1:6" x14ac:dyDescent="0.2">
      <c r="A574" s="16" t="s">
        <v>1501</v>
      </c>
      <c r="B574" s="15">
        <v>86</v>
      </c>
      <c r="C574" s="15">
        <v>54</v>
      </c>
      <c r="F574" s="5"/>
    </row>
    <row r="575" spans="1:6" x14ac:dyDescent="0.2">
      <c r="A575" s="16" t="s">
        <v>985</v>
      </c>
      <c r="B575" s="15">
        <v>57</v>
      </c>
      <c r="C575" s="15">
        <v>54</v>
      </c>
      <c r="F575" s="5"/>
    </row>
    <row r="576" spans="1:6" x14ac:dyDescent="0.2">
      <c r="A576" s="16" t="s">
        <v>2144</v>
      </c>
      <c r="B576" s="15">
        <v>59</v>
      </c>
      <c r="C576" s="15">
        <v>54</v>
      </c>
      <c r="F576" s="5"/>
    </row>
    <row r="577" spans="1:6" x14ac:dyDescent="0.2">
      <c r="A577" s="16" t="s">
        <v>606</v>
      </c>
      <c r="B577" s="15">
        <v>57</v>
      </c>
      <c r="C577" s="15">
        <v>54</v>
      </c>
      <c r="F577" s="5"/>
    </row>
    <row r="578" spans="1:6" x14ac:dyDescent="0.2">
      <c r="A578" s="16" t="s">
        <v>556</v>
      </c>
      <c r="B578" s="15">
        <v>68</v>
      </c>
      <c r="C578" s="15">
        <v>53</v>
      </c>
      <c r="F578" s="5"/>
    </row>
    <row r="579" spans="1:6" x14ac:dyDescent="0.2">
      <c r="A579" s="16" t="s">
        <v>468</v>
      </c>
      <c r="B579" s="15">
        <v>77</v>
      </c>
      <c r="C579" s="15">
        <v>53</v>
      </c>
      <c r="F579" s="5"/>
    </row>
    <row r="580" spans="1:6" x14ac:dyDescent="0.2">
      <c r="A580" s="16" t="s">
        <v>929</v>
      </c>
      <c r="B580" s="15">
        <v>117</v>
      </c>
      <c r="C580" s="15">
        <v>53</v>
      </c>
      <c r="F580" s="5"/>
    </row>
    <row r="581" spans="1:6" x14ac:dyDescent="0.2">
      <c r="A581" s="16" t="s">
        <v>2145</v>
      </c>
      <c r="B581" s="15">
        <v>88</v>
      </c>
      <c r="C581" s="15">
        <v>53</v>
      </c>
      <c r="F581" s="5"/>
    </row>
    <row r="582" spans="1:6" x14ac:dyDescent="0.2">
      <c r="A582" s="16" t="s">
        <v>2146</v>
      </c>
      <c r="B582" s="15">
        <v>53</v>
      </c>
      <c r="C582" s="15">
        <v>53</v>
      </c>
      <c r="F582" s="5"/>
    </row>
    <row r="583" spans="1:6" x14ac:dyDescent="0.2">
      <c r="A583" s="16" t="s">
        <v>401</v>
      </c>
      <c r="B583" s="15">
        <v>62</v>
      </c>
      <c r="C583" s="15">
        <v>53</v>
      </c>
      <c r="F583" s="5"/>
    </row>
    <row r="584" spans="1:6" x14ac:dyDescent="0.2">
      <c r="A584" s="16" t="s">
        <v>2147</v>
      </c>
      <c r="B584" s="15">
        <v>58</v>
      </c>
      <c r="C584" s="15">
        <v>53</v>
      </c>
      <c r="F584" s="5"/>
    </row>
    <row r="585" spans="1:6" x14ac:dyDescent="0.2">
      <c r="A585" s="16" t="s">
        <v>1188</v>
      </c>
      <c r="B585" s="15">
        <v>53</v>
      </c>
      <c r="C585" s="15">
        <v>53</v>
      </c>
      <c r="F585" s="5"/>
    </row>
    <row r="586" spans="1:6" x14ac:dyDescent="0.2">
      <c r="A586" s="16" t="s">
        <v>1112</v>
      </c>
      <c r="B586" s="15">
        <v>78</v>
      </c>
      <c r="C586" s="15">
        <v>52</v>
      </c>
      <c r="F586" s="5"/>
    </row>
    <row r="587" spans="1:6" x14ac:dyDescent="0.2">
      <c r="A587" s="16" t="s">
        <v>2004</v>
      </c>
      <c r="B587" s="15">
        <v>54</v>
      </c>
      <c r="C587" s="15">
        <v>52</v>
      </c>
      <c r="F587" s="5"/>
    </row>
    <row r="588" spans="1:6" x14ac:dyDescent="0.2">
      <c r="A588" s="16" t="s">
        <v>2148</v>
      </c>
      <c r="B588" s="15">
        <v>52</v>
      </c>
      <c r="C588" s="15">
        <v>52</v>
      </c>
      <c r="F588" s="5"/>
    </row>
    <row r="589" spans="1:6" x14ac:dyDescent="0.2">
      <c r="A589" s="16" t="s">
        <v>402</v>
      </c>
      <c r="B589" s="15">
        <v>77</v>
      </c>
      <c r="C589" s="15">
        <v>52</v>
      </c>
      <c r="F589" s="5"/>
    </row>
    <row r="590" spans="1:6" x14ac:dyDescent="0.2">
      <c r="A590" s="16" t="s">
        <v>1128</v>
      </c>
      <c r="B590" s="15">
        <v>52</v>
      </c>
      <c r="C590" s="15">
        <v>52</v>
      </c>
      <c r="F590" s="5"/>
    </row>
    <row r="591" spans="1:6" x14ac:dyDescent="0.2">
      <c r="A591" s="16" t="s">
        <v>315</v>
      </c>
      <c r="B591" s="15">
        <v>135</v>
      </c>
      <c r="C591" s="15">
        <v>52</v>
      </c>
      <c r="F591" s="5"/>
    </row>
    <row r="592" spans="1:6" x14ac:dyDescent="0.2">
      <c r="A592" s="16" t="s">
        <v>241</v>
      </c>
      <c r="B592" s="15">
        <v>54</v>
      </c>
      <c r="C592" s="15">
        <v>52</v>
      </c>
      <c r="F592" s="5"/>
    </row>
    <row r="593" spans="1:6" x14ac:dyDescent="0.2">
      <c r="A593" s="16" t="s">
        <v>472</v>
      </c>
      <c r="B593" s="15">
        <v>55</v>
      </c>
      <c r="C593" s="15">
        <v>52</v>
      </c>
      <c r="F593" s="5"/>
    </row>
    <row r="594" spans="1:6" x14ac:dyDescent="0.2">
      <c r="A594" s="16" t="s">
        <v>631</v>
      </c>
      <c r="B594" s="15">
        <v>53</v>
      </c>
      <c r="C594" s="15">
        <v>52</v>
      </c>
      <c r="F594" s="5"/>
    </row>
    <row r="595" spans="1:6" x14ac:dyDescent="0.2">
      <c r="A595" s="16" t="s">
        <v>639</v>
      </c>
      <c r="B595" s="15">
        <v>82</v>
      </c>
      <c r="C595" s="15">
        <v>52</v>
      </c>
      <c r="F595" s="5"/>
    </row>
    <row r="596" spans="1:6" x14ac:dyDescent="0.2">
      <c r="A596" s="16" t="s">
        <v>2149</v>
      </c>
      <c r="B596" s="15">
        <v>54</v>
      </c>
      <c r="C596" s="15">
        <v>52</v>
      </c>
      <c r="F596" s="5"/>
    </row>
    <row r="597" spans="1:6" x14ac:dyDescent="0.2">
      <c r="A597" s="16" t="s">
        <v>1130</v>
      </c>
      <c r="B597" s="15">
        <v>54</v>
      </c>
      <c r="C597" s="15">
        <v>52</v>
      </c>
      <c r="F597" s="5"/>
    </row>
    <row r="598" spans="1:6" x14ac:dyDescent="0.2">
      <c r="A598" s="16" t="s">
        <v>2150</v>
      </c>
      <c r="B598" s="15">
        <v>51</v>
      </c>
      <c r="C598" s="15">
        <v>51</v>
      </c>
      <c r="F598" s="5"/>
    </row>
    <row r="599" spans="1:6" x14ac:dyDescent="0.2">
      <c r="A599" s="16" t="s">
        <v>783</v>
      </c>
      <c r="B599" s="15">
        <v>52</v>
      </c>
      <c r="C599" s="15">
        <v>51</v>
      </c>
      <c r="F599" s="5"/>
    </row>
    <row r="600" spans="1:6" x14ac:dyDescent="0.2">
      <c r="A600" s="16" t="s">
        <v>2151</v>
      </c>
      <c r="B600" s="15">
        <v>51</v>
      </c>
      <c r="C600" s="15">
        <v>51</v>
      </c>
      <c r="F600" s="5"/>
    </row>
    <row r="601" spans="1:6" x14ac:dyDescent="0.2">
      <c r="A601" s="16" t="s">
        <v>611</v>
      </c>
      <c r="B601" s="15">
        <v>55</v>
      </c>
      <c r="C601" s="15">
        <v>51</v>
      </c>
      <c r="F601" s="5"/>
    </row>
    <row r="602" spans="1:6" x14ac:dyDescent="0.2">
      <c r="A602" s="16" t="s">
        <v>741</v>
      </c>
      <c r="B602" s="15">
        <v>221</v>
      </c>
      <c r="C602" s="15">
        <v>51</v>
      </c>
      <c r="F602" s="5"/>
    </row>
    <row r="603" spans="1:6" x14ac:dyDescent="0.2">
      <c r="A603" s="16" t="s">
        <v>2152</v>
      </c>
      <c r="B603" s="15">
        <v>51</v>
      </c>
      <c r="C603" s="15">
        <v>51</v>
      </c>
      <c r="F603" s="5"/>
    </row>
    <row r="604" spans="1:6" x14ac:dyDescent="0.2">
      <c r="A604" s="16" t="s">
        <v>727</v>
      </c>
      <c r="B604" s="15">
        <v>211</v>
      </c>
      <c r="C604" s="15">
        <v>51</v>
      </c>
      <c r="F604" s="5"/>
    </row>
    <row r="605" spans="1:6" x14ac:dyDescent="0.2">
      <c r="A605" s="16" t="s">
        <v>1757</v>
      </c>
      <c r="B605" s="15">
        <v>52</v>
      </c>
      <c r="C605" s="15">
        <v>51</v>
      </c>
      <c r="F605" s="5"/>
    </row>
    <row r="606" spans="1:6" x14ac:dyDescent="0.2">
      <c r="A606" s="16" t="s">
        <v>734</v>
      </c>
      <c r="B606" s="15">
        <v>99</v>
      </c>
      <c r="C606" s="15">
        <v>51</v>
      </c>
      <c r="F606" s="5"/>
    </row>
    <row r="607" spans="1:6" x14ac:dyDescent="0.2">
      <c r="A607" s="16" t="s">
        <v>2153</v>
      </c>
      <c r="B607" s="15">
        <v>50</v>
      </c>
      <c r="C607" s="15">
        <v>50</v>
      </c>
      <c r="F607" s="5"/>
    </row>
    <row r="608" spans="1:6" x14ac:dyDescent="0.2">
      <c r="A608" s="16" t="s">
        <v>2154</v>
      </c>
      <c r="B608" s="15">
        <v>66</v>
      </c>
      <c r="C608" s="15">
        <v>50</v>
      </c>
      <c r="F608" s="5"/>
    </row>
    <row r="609" spans="1:6" x14ac:dyDescent="0.2">
      <c r="A609" s="16" t="s">
        <v>839</v>
      </c>
      <c r="B609" s="15">
        <v>60</v>
      </c>
      <c r="C609" s="15">
        <v>50</v>
      </c>
      <c r="F609" s="5"/>
    </row>
    <row r="610" spans="1:6" x14ac:dyDescent="0.2">
      <c r="A610" s="16" t="s">
        <v>2155</v>
      </c>
      <c r="B610" s="15">
        <v>54</v>
      </c>
      <c r="C610" s="15">
        <v>50</v>
      </c>
      <c r="F610" s="5"/>
    </row>
    <row r="611" spans="1:6" x14ac:dyDescent="0.2">
      <c r="A611" s="16" t="s">
        <v>2156</v>
      </c>
      <c r="B611" s="15">
        <v>51</v>
      </c>
      <c r="C611" s="15">
        <v>50</v>
      </c>
      <c r="F611" s="5"/>
    </row>
    <row r="612" spans="1:6" x14ac:dyDescent="0.2">
      <c r="A612" s="16" t="s">
        <v>2157</v>
      </c>
      <c r="B612" s="15">
        <v>50</v>
      </c>
      <c r="C612" s="15">
        <v>50</v>
      </c>
      <c r="F612" s="5"/>
    </row>
    <row r="613" spans="1:6" x14ac:dyDescent="0.2">
      <c r="A613" s="16" t="s">
        <v>2158</v>
      </c>
      <c r="B613" s="15">
        <v>51</v>
      </c>
      <c r="C613" s="15">
        <v>50</v>
      </c>
      <c r="F613" s="5"/>
    </row>
    <row r="614" spans="1:6" x14ac:dyDescent="0.2">
      <c r="A614" s="16" t="s">
        <v>623</v>
      </c>
      <c r="B614" s="15">
        <v>53</v>
      </c>
      <c r="C614" s="15">
        <v>50</v>
      </c>
      <c r="F614" s="5"/>
    </row>
    <row r="615" spans="1:6" x14ac:dyDescent="0.2">
      <c r="A615" s="16" t="s">
        <v>2159</v>
      </c>
      <c r="B615" s="15">
        <v>50</v>
      </c>
      <c r="C615" s="15">
        <v>50</v>
      </c>
      <c r="F615" s="5"/>
    </row>
    <row r="616" spans="1:6" x14ac:dyDescent="0.2">
      <c r="A616" s="16" t="s">
        <v>352</v>
      </c>
      <c r="B616" s="15">
        <v>50</v>
      </c>
      <c r="C616" s="15">
        <v>50</v>
      </c>
      <c r="F616" s="5"/>
    </row>
    <row r="617" spans="1:6" x14ac:dyDescent="0.2">
      <c r="A617" s="16" t="s">
        <v>1003</v>
      </c>
      <c r="B617" s="15">
        <v>52</v>
      </c>
      <c r="C617" s="15">
        <v>50</v>
      </c>
      <c r="F617" s="5"/>
    </row>
    <row r="618" spans="1:6" x14ac:dyDescent="0.2">
      <c r="A618" s="16" t="s">
        <v>412</v>
      </c>
      <c r="B618" s="15">
        <v>65</v>
      </c>
      <c r="C618" s="15">
        <v>50</v>
      </c>
      <c r="F618" s="5"/>
    </row>
    <row r="619" spans="1:6" x14ac:dyDescent="0.2">
      <c r="A619" s="16" t="s">
        <v>719</v>
      </c>
      <c r="B619" s="15">
        <v>116</v>
      </c>
      <c r="C619" s="15">
        <v>50</v>
      </c>
      <c r="F619" s="5"/>
    </row>
    <row r="620" spans="1:6" x14ac:dyDescent="0.2">
      <c r="A620" s="16" t="s">
        <v>1126</v>
      </c>
      <c r="B620" s="15">
        <v>50</v>
      </c>
      <c r="C620" s="15">
        <v>50</v>
      </c>
      <c r="F620" s="5"/>
    </row>
    <row r="621" spans="1:6" x14ac:dyDescent="0.2">
      <c r="A621" s="16" t="s">
        <v>427</v>
      </c>
      <c r="B621" s="15">
        <v>179</v>
      </c>
      <c r="C621" s="15">
        <v>50</v>
      </c>
      <c r="F621" s="5"/>
    </row>
    <row r="622" spans="1:6" x14ac:dyDescent="0.2">
      <c r="A622" s="16" t="s">
        <v>2160</v>
      </c>
      <c r="B622" s="15">
        <v>53</v>
      </c>
      <c r="C622" s="15">
        <v>50</v>
      </c>
      <c r="F622" s="5"/>
    </row>
    <row r="623" spans="1:6" x14ac:dyDescent="0.2">
      <c r="A623" s="16" t="s">
        <v>612</v>
      </c>
      <c r="B623" s="15">
        <v>50</v>
      </c>
      <c r="C623" s="15">
        <v>50</v>
      </c>
      <c r="F623" s="5"/>
    </row>
    <row r="624" spans="1:6" x14ac:dyDescent="0.2">
      <c r="A624" s="16" t="s">
        <v>338</v>
      </c>
      <c r="B624" s="15">
        <v>136</v>
      </c>
      <c r="C624" s="15">
        <v>50</v>
      </c>
      <c r="F624" s="5"/>
    </row>
    <row r="625" spans="1:6" x14ac:dyDescent="0.2">
      <c r="A625" s="16" t="s">
        <v>1292</v>
      </c>
      <c r="B625" s="15">
        <v>50</v>
      </c>
      <c r="C625" s="15">
        <v>50</v>
      </c>
      <c r="F625" s="5"/>
    </row>
    <row r="626" spans="1:6" x14ac:dyDescent="0.2">
      <c r="A626" s="16" t="s">
        <v>737</v>
      </c>
      <c r="B626" s="15">
        <v>68</v>
      </c>
      <c r="C626" s="15">
        <v>50</v>
      </c>
      <c r="F626" s="5"/>
    </row>
    <row r="627" spans="1:6" x14ac:dyDescent="0.2">
      <c r="A627" s="16" t="s">
        <v>1854</v>
      </c>
      <c r="B627" s="15">
        <v>271</v>
      </c>
      <c r="C627" s="15">
        <v>49</v>
      </c>
      <c r="F627" s="5"/>
    </row>
    <row r="628" spans="1:6" x14ac:dyDescent="0.2">
      <c r="A628" s="16" t="s">
        <v>2161</v>
      </c>
      <c r="B628" s="15">
        <v>49</v>
      </c>
      <c r="C628" s="15">
        <v>49</v>
      </c>
      <c r="F628" s="5"/>
    </row>
    <row r="629" spans="1:6" x14ac:dyDescent="0.2">
      <c r="A629" s="16" t="s">
        <v>2162</v>
      </c>
      <c r="B629" s="15">
        <v>49</v>
      </c>
      <c r="C629" s="15">
        <v>49</v>
      </c>
      <c r="F629" s="5"/>
    </row>
    <row r="630" spans="1:6" x14ac:dyDescent="0.2">
      <c r="A630" s="16" t="s">
        <v>853</v>
      </c>
      <c r="B630" s="15">
        <v>52</v>
      </c>
      <c r="C630" s="15">
        <v>49</v>
      </c>
      <c r="F630" s="5"/>
    </row>
    <row r="631" spans="1:6" x14ac:dyDescent="0.2">
      <c r="A631" s="16" t="s">
        <v>1672</v>
      </c>
      <c r="B631" s="15">
        <v>49</v>
      </c>
      <c r="C631" s="15">
        <v>49</v>
      </c>
      <c r="F631" s="5"/>
    </row>
    <row r="632" spans="1:6" x14ac:dyDescent="0.2">
      <c r="A632" s="16" t="s">
        <v>616</v>
      </c>
      <c r="B632" s="15">
        <v>59</v>
      </c>
      <c r="C632" s="15">
        <v>49</v>
      </c>
      <c r="F632" s="5"/>
    </row>
    <row r="633" spans="1:6" x14ac:dyDescent="0.2">
      <c r="A633" s="16" t="s">
        <v>2163</v>
      </c>
      <c r="B633" s="15">
        <v>56</v>
      </c>
      <c r="C633" s="15">
        <v>49</v>
      </c>
      <c r="F633" s="5"/>
    </row>
    <row r="634" spans="1:6" x14ac:dyDescent="0.2">
      <c r="A634" s="16" t="s">
        <v>526</v>
      </c>
      <c r="B634" s="15">
        <v>52</v>
      </c>
      <c r="C634" s="15">
        <v>49</v>
      </c>
      <c r="F634" s="5"/>
    </row>
    <row r="635" spans="1:6" x14ac:dyDescent="0.2">
      <c r="A635" s="16" t="s">
        <v>2164</v>
      </c>
      <c r="B635" s="15">
        <v>49</v>
      </c>
      <c r="C635" s="15">
        <v>49</v>
      </c>
      <c r="F635" s="5"/>
    </row>
    <row r="636" spans="1:6" x14ac:dyDescent="0.2">
      <c r="A636" s="16" t="s">
        <v>1993</v>
      </c>
      <c r="B636" s="15">
        <v>51</v>
      </c>
      <c r="C636" s="15">
        <v>49</v>
      </c>
      <c r="F636" s="5"/>
    </row>
    <row r="637" spans="1:6" x14ac:dyDescent="0.2">
      <c r="A637" s="16" t="s">
        <v>2165</v>
      </c>
      <c r="B637" s="15">
        <v>83</v>
      </c>
      <c r="C637" s="15">
        <v>49</v>
      </c>
      <c r="F637" s="5"/>
    </row>
    <row r="638" spans="1:6" x14ac:dyDescent="0.2">
      <c r="A638" s="16" t="s">
        <v>391</v>
      </c>
      <c r="B638" s="15">
        <v>60</v>
      </c>
      <c r="C638" s="15">
        <v>49</v>
      </c>
      <c r="F638" s="5"/>
    </row>
    <row r="639" spans="1:6" x14ac:dyDescent="0.2">
      <c r="A639" s="16" t="s">
        <v>1010</v>
      </c>
      <c r="B639" s="15">
        <v>65</v>
      </c>
      <c r="C639" s="15">
        <v>49</v>
      </c>
      <c r="F639" s="5"/>
    </row>
    <row r="640" spans="1:6" x14ac:dyDescent="0.2">
      <c r="A640" s="16" t="s">
        <v>1068</v>
      </c>
      <c r="B640" s="15">
        <v>66</v>
      </c>
      <c r="C640" s="15">
        <v>49</v>
      </c>
      <c r="F640" s="5"/>
    </row>
    <row r="641" spans="1:6" x14ac:dyDescent="0.2">
      <c r="A641" s="16" t="s">
        <v>2166</v>
      </c>
      <c r="B641" s="15">
        <v>51</v>
      </c>
      <c r="C641" s="15">
        <v>48</v>
      </c>
      <c r="F641" s="5"/>
    </row>
    <row r="642" spans="1:6" x14ac:dyDescent="0.2">
      <c r="A642" s="16" t="s">
        <v>559</v>
      </c>
      <c r="B642" s="15">
        <v>49</v>
      </c>
      <c r="C642" s="15">
        <v>48</v>
      </c>
      <c r="F642" s="5"/>
    </row>
    <row r="643" spans="1:6" x14ac:dyDescent="0.2">
      <c r="A643" s="16" t="s">
        <v>2167</v>
      </c>
      <c r="B643" s="15">
        <v>48</v>
      </c>
      <c r="C643" s="15">
        <v>48</v>
      </c>
      <c r="F643" s="5"/>
    </row>
    <row r="644" spans="1:6" x14ac:dyDescent="0.2">
      <c r="A644" s="16" t="s">
        <v>615</v>
      </c>
      <c r="B644" s="15">
        <v>48</v>
      </c>
      <c r="C644" s="15">
        <v>48</v>
      </c>
      <c r="F644" s="5"/>
    </row>
    <row r="645" spans="1:6" x14ac:dyDescent="0.2">
      <c r="A645" s="16" t="s">
        <v>791</v>
      </c>
      <c r="B645" s="15">
        <v>52</v>
      </c>
      <c r="C645" s="15">
        <v>48</v>
      </c>
      <c r="F645" s="5"/>
    </row>
    <row r="646" spans="1:6" x14ac:dyDescent="0.2">
      <c r="A646" s="16" t="s">
        <v>142</v>
      </c>
      <c r="B646" s="15">
        <v>54</v>
      </c>
      <c r="C646" s="15">
        <v>48</v>
      </c>
      <c r="F646" s="5"/>
    </row>
    <row r="647" spans="1:6" x14ac:dyDescent="0.2">
      <c r="A647" s="16" t="s">
        <v>2168</v>
      </c>
      <c r="B647" s="15">
        <v>49</v>
      </c>
      <c r="C647" s="15">
        <v>48</v>
      </c>
      <c r="F647" s="5"/>
    </row>
    <row r="648" spans="1:6" x14ac:dyDescent="0.2">
      <c r="A648" s="16" t="s">
        <v>349</v>
      </c>
      <c r="B648" s="15">
        <v>54</v>
      </c>
      <c r="C648" s="15">
        <v>48</v>
      </c>
      <c r="F648" s="5"/>
    </row>
    <row r="649" spans="1:6" x14ac:dyDescent="0.2">
      <c r="A649" s="16" t="s">
        <v>2169</v>
      </c>
      <c r="B649" s="15">
        <v>66</v>
      </c>
      <c r="C649" s="15">
        <v>48</v>
      </c>
      <c r="F649" s="5"/>
    </row>
    <row r="650" spans="1:6" x14ac:dyDescent="0.2">
      <c r="A650" s="16" t="s">
        <v>2170</v>
      </c>
      <c r="B650" s="15">
        <v>48</v>
      </c>
      <c r="C650" s="15">
        <v>48</v>
      </c>
      <c r="F650" s="5"/>
    </row>
    <row r="651" spans="1:6" x14ac:dyDescent="0.2">
      <c r="A651" s="16" t="s">
        <v>1647</v>
      </c>
      <c r="B651" s="15">
        <v>66</v>
      </c>
      <c r="C651" s="15">
        <v>48</v>
      </c>
      <c r="F651" s="5"/>
    </row>
    <row r="652" spans="1:6" x14ac:dyDescent="0.2">
      <c r="A652" s="16" t="s">
        <v>1719</v>
      </c>
      <c r="B652" s="15">
        <v>66</v>
      </c>
      <c r="C652" s="15">
        <v>48</v>
      </c>
      <c r="F652" s="5"/>
    </row>
    <row r="653" spans="1:6" x14ac:dyDescent="0.2">
      <c r="A653" s="16" t="s">
        <v>2171</v>
      </c>
      <c r="B653" s="15">
        <v>48</v>
      </c>
      <c r="C653" s="15">
        <v>48</v>
      </c>
      <c r="F653" s="5"/>
    </row>
    <row r="654" spans="1:6" x14ac:dyDescent="0.2">
      <c r="A654" s="16" t="s">
        <v>1779</v>
      </c>
      <c r="B654" s="15">
        <v>51</v>
      </c>
      <c r="C654" s="15">
        <v>48</v>
      </c>
      <c r="F654" s="5"/>
    </row>
    <row r="655" spans="1:6" x14ac:dyDescent="0.2">
      <c r="A655" s="16" t="s">
        <v>2172</v>
      </c>
      <c r="B655" s="15">
        <v>48</v>
      </c>
      <c r="C655" s="15">
        <v>48</v>
      </c>
      <c r="F655" s="5"/>
    </row>
    <row r="656" spans="1:6" x14ac:dyDescent="0.2">
      <c r="A656" s="16" t="s">
        <v>1076</v>
      </c>
      <c r="B656" s="15">
        <v>93</v>
      </c>
      <c r="C656" s="15">
        <v>48</v>
      </c>
      <c r="F656" s="5"/>
    </row>
    <row r="657" spans="1:6" x14ac:dyDescent="0.2">
      <c r="A657" s="16" t="s">
        <v>527</v>
      </c>
      <c r="B657" s="15">
        <v>51</v>
      </c>
      <c r="C657" s="15">
        <v>48</v>
      </c>
      <c r="F657" s="5"/>
    </row>
    <row r="658" spans="1:6" x14ac:dyDescent="0.2">
      <c r="A658" s="16" t="s">
        <v>1952</v>
      </c>
      <c r="B658" s="15">
        <v>48</v>
      </c>
      <c r="C658" s="15">
        <v>48</v>
      </c>
      <c r="F658" s="5"/>
    </row>
    <row r="659" spans="1:6" x14ac:dyDescent="0.2">
      <c r="A659" s="16" t="s">
        <v>980</v>
      </c>
      <c r="B659" s="15">
        <v>139</v>
      </c>
      <c r="C659" s="15">
        <v>48</v>
      </c>
      <c r="F659" s="5"/>
    </row>
    <row r="660" spans="1:6" x14ac:dyDescent="0.2">
      <c r="A660" s="16" t="s">
        <v>806</v>
      </c>
      <c r="B660" s="15">
        <v>318</v>
      </c>
      <c r="C660" s="15">
        <v>48</v>
      </c>
      <c r="F660" s="5"/>
    </row>
    <row r="661" spans="1:6" x14ac:dyDescent="0.2">
      <c r="A661" s="16" t="s">
        <v>285</v>
      </c>
      <c r="B661" s="15">
        <v>48</v>
      </c>
      <c r="C661" s="15">
        <v>48</v>
      </c>
      <c r="F661" s="5"/>
    </row>
    <row r="662" spans="1:6" x14ac:dyDescent="0.2">
      <c r="A662" s="16" t="s">
        <v>2173</v>
      </c>
      <c r="B662" s="15">
        <v>48</v>
      </c>
      <c r="C662" s="15">
        <v>48</v>
      </c>
      <c r="F662" s="5"/>
    </row>
    <row r="663" spans="1:6" x14ac:dyDescent="0.2">
      <c r="A663" s="16" t="s">
        <v>524</v>
      </c>
      <c r="B663" s="15">
        <v>63</v>
      </c>
      <c r="C663" s="15">
        <v>47</v>
      </c>
      <c r="F663" s="5"/>
    </row>
    <row r="664" spans="1:6" x14ac:dyDescent="0.2">
      <c r="A664" s="16" t="s">
        <v>2174</v>
      </c>
      <c r="B664" s="15">
        <v>87</v>
      </c>
      <c r="C664" s="15">
        <v>47</v>
      </c>
      <c r="F664" s="5"/>
    </row>
    <row r="665" spans="1:6" x14ac:dyDescent="0.2">
      <c r="A665" s="16" t="s">
        <v>1915</v>
      </c>
      <c r="B665" s="15">
        <v>56</v>
      </c>
      <c r="C665" s="15">
        <v>47</v>
      </c>
      <c r="F665" s="5"/>
    </row>
    <row r="666" spans="1:6" x14ac:dyDescent="0.2">
      <c r="A666" s="34" t="s">
        <v>596</v>
      </c>
      <c r="B666" s="15">
        <v>47</v>
      </c>
      <c r="C666" s="15">
        <v>47</v>
      </c>
      <c r="F666" s="5"/>
    </row>
    <row r="667" spans="1:6" x14ac:dyDescent="0.2">
      <c r="A667" s="16" t="s">
        <v>557</v>
      </c>
      <c r="B667" s="15">
        <v>59</v>
      </c>
      <c r="C667" s="15">
        <v>47</v>
      </c>
      <c r="F667" s="5"/>
    </row>
    <row r="668" spans="1:6" x14ac:dyDescent="0.2">
      <c r="A668" s="16" t="s">
        <v>387</v>
      </c>
      <c r="B668" s="15">
        <v>61</v>
      </c>
      <c r="C668" s="15">
        <v>47</v>
      </c>
      <c r="F668" s="5"/>
    </row>
    <row r="669" spans="1:6" x14ac:dyDescent="0.2">
      <c r="A669" s="16" t="s">
        <v>2175</v>
      </c>
      <c r="B669" s="15">
        <v>51</v>
      </c>
      <c r="C669" s="15">
        <v>47</v>
      </c>
      <c r="F669" s="5"/>
    </row>
    <row r="670" spans="1:6" x14ac:dyDescent="0.2">
      <c r="A670" s="16" t="s">
        <v>736</v>
      </c>
      <c r="B670" s="15">
        <v>52</v>
      </c>
      <c r="C670" s="15">
        <v>47</v>
      </c>
      <c r="F670" s="5"/>
    </row>
    <row r="671" spans="1:6" x14ac:dyDescent="0.2">
      <c r="A671" s="16" t="s">
        <v>2176</v>
      </c>
      <c r="B671" s="15">
        <v>47</v>
      </c>
      <c r="C671" s="15">
        <v>47</v>
      </c>
      <c r="F671" s="5"/>
    </row>
    <row r="672" spans="1:6" x14ac:dyDescent="0.2">
      <c r="A672" s="16" t="s">
        <v>1408</v>
      </c>
      <c r="B672" s="15">
        <v>108</v>
      </c>
      <c r="C672" s="15">
        <v>47</v>
      </c>
      <c r="F672" s="5"/>
    </row>
    <row r="673" spans="1:6" x14ac:dyDescent="0.2">
      <c r="A673" s="16" t="s">
        <v>147</v>
      </c>
      <c r="B673" s="15">
        <v>58</v>
      </c>
      <c r="C673" s="15">
        <v>46</v>
      </c>
      <c r="F673" s="5"/>
    </row>
    <row r="674" spans="1:6" x14ac:dyDescent="0.2">
      <c r="A674" s="16" t="s">
        <v>636</v>
      </c>
      <c r="B674" s="15">
        <v>53</v>
      </c>
      <c r="C674" s="15">
        <v>46</v>
      </c>
      <c r="F674" s="5"/>
    </row>
    <row r="675" spans="1:6" x14ac:dyDescent="0.2">
      <c r="A675" s="16" t="s">
        <v>665</v>
      </c>
      <c r="B675" s="15">
        <v>71</v>
      </c>
      <c r="C675" s="15">
        <v>46</v>
      </c>
      <c r="F675" s="5"/>
    </row>
    <row r="676" spans="1:6" x14ac:dyDescent="0.2">
      <c r="A676" s="16" t="s">
        <v>2177</v>
      </c>
      <c r="B676" s="15">
        <v>46</v>
      </c>
      <c r="C676" s="15">
        <v>46</v>
      </c>
      <c r="F676" s="5"/>
    </row>
    <row r="677" spans="1:6" x14ac:dyDescent="0.2">
      <c r="A677" s="34" t="s">
        <v>2178</v>
      </c>
      <c r="B677" s="15">
        <v>46</v>
      </c>
      <c r="C677" s="15">
        <v>46</v>
      </c>
      <c r="F677" s="5"/>
    </row>
    <row r="678" spans="1:6" x14ac:dyDescent="0.2">
      <c r="A678" s="16" t="s">
        <v>1694</v>
      </c>
      <c r="B678" s="15">
        <v>46</v>
      </c>
      <c r="C678" s="15">
        <v>46</v>
      </c>
      <c r="F678" s="5"/>
    </row>
    <row r="679" spans="1:6" x14ac:dyDescent="0.2">
      <c r="A679" s="16" t="s">
        <v>1916</v>
      </c>
      <c r="B679" s="15">
        <v>49</v>
      </c>
      <c r="C679" s="15">
        <v>46</v>
      </c>
      <c r="F679" s="5"/>
    </row>
    <row r="680" spans="1:6" x14ac:dyDescent="0.2">
      <c r="A680" s="16" t="s">
        <v>2179</v>
      </c>
      <c r="B680" s="15">
        <v>46</v>
      </c>
      <c r="C680" s="15">
        <v>46</v>
      </c>
      <c r="F680" s="5"/>
    </row>
    <row r="681" spans="1:6" x14ac:dyDescent="0.2">
      <c r="A681" s="16" t="s">
        <v>920</v>
      </c>
      <c r="B681" s="15">
        <v>48</v>
      </c>
      <c r="C681" s="15">
        <v>46</v>
      </c>
      <c r="F681" s="5"/>
    </row>
    <row r="682" spans="1:6" x14ac:dyDescent="0.2">
      <c r="A682" s="16" t="s">
        <v>2180</v>
      </c>
      <c r="B682" s="15">
        <v>85</v>
      </c>
      <c r="C682" s="15">
        <v>46</v>
      </c>
      <c r="F682" s="5"/>
    </row>
    <row r="683" spans="1:6" x14ac:dyDescent="0.2">
      <c r="A683" s="16" t="s">
        <v>1648</v>
      </c>
      <c r="B683" s="15">
        <v>51</v>
      </c>
      <c r="C683" s="15">
        <v>46</v>
      </c>
      <c r="F683" s="5"/>
    </row>
    <row r="684" spans="1:6" x14ac:dyDescent="0.2">
      <c r="A684" s="16" t="s">
        <v>329</v>
      </c>
      <c r="B684" s="15">
        <v>51</v>
      </c>
      <c r="C684" s="15">
        <v>46</v>
      </c>
      <c r="F684" s="5"/>
    </row>
    <row r="685" spans="1:6" x14ac:dyDescent="0.2">
      <c r="A685" s="16" t="s">
        <v>481</v>
      </c>
      <c r="B685" s="15">
        <v>53</v>
      </c>
      <c r="C685" s="15">
        <v>46</v>
      </c>
      <c r="F685" s="5"/>
    </row>
    <row r="686" spans="1:6" x14ac:dyDescent="0.2">
      <c r="A686" s="16" t="s">
        <v>2181</v>
      </c>
      <c r="B686" s="15">
        <v>46</v>
      </c>
      <c r="C686" s="15">
        <v>46</v>
      </c>
      <c r="F686" s="5"/>
    </row>
    <row r="687" spans="1:6" x14ac:dyDescent="0.2">
      <c r="A687" s="16" t="s">
        <v>958</v>
      </c>
      <c r="B687" s="15">
        <v>54</v>
      </c>
      <c r="C687" s="15">
        <v>46</v>
      </c>
      <c r="F687" s="5"/>
    </row>
    <row r="688" spans="1:6" x14ac:dyDescent="0.2">
      <c r="A688" s="16" t="s">
        <v>962</v>
      </c>
      <c r="B688" s="15">
        <v>47</v>
      </c>
      <c r="C688" s="15">
        <v>46</v>
      </c>
      <c r="F688" s="5"/>
    </row>
    <row r="689" spans="1:6" x14ac:dyDescent="0.2">
      <c r="A689" s="16" t="s">
        <v>499</v>
      </c>
      <c r="B689" s="15">
        <v>47</v>
      </c>
      <c r="C689" s="15">
        <v>46</v>
      </c>
      <c r="F689" s="5"/>
    </row>
    <row r="690" spans="1:6" x14ac:dyDescent="0.2">
      <c r="A690" s="16" t="s">
        <v>2182</v>
      </c>
      <c r="B690" s="15">
        <v>49</v>
      </c>
      <c r="C690" s="15">
        <v>46</v>
      </c>
      <c r="F690" s="5"/>
    </row>
    <row r="691" spans="1:6" x14ac:dyDescent="0.2">
      <c r="A691" s="16" t="s">
        <v>208</v>
      </c>
      <c r="B691" s="15">
        <v>67</v>
      </c>
      <c r="C691" s="15">
        <v>46</v>
      </c>
      <c r="F691" s="5"/>
    </row>
    <row r="692" spans="1:6" x14ac:dyDescent="0.2">
      <c r="A692" s="16" t="s">
        <v>1825</v>
      </c>
      <c r="B692" s="15">
        <v>56</v>
      </c>
      <c r="C692" s="15">
        <v>46</v>
      </c>
      <c r="F692" s="5"/>
    </row>
    <row r="693" spans="1:6" x14ac:dyDescent="0.2">
      <c r="A693" s="16" t="s">
        <v>334</v>
      </c>
      <c r="B693" s="15">
        <v>59</v>
      </c>
      <c r="C693" s="15">
        <v>45</v>
      </c>
      <c r="F693" s="5"/>
    </row>
    <row r="694" spans="1:6" x14ac:dyDescent="0.2">
      <c r="A694" s="16" t="s">
        <v>2183</v>
      </c>
      <c r="B694" s="15">
        <v>45</v>
      </c>
      <c r="C694" s="15">
        <v>45</v>
      </c>
      <c r="F694" s="5"/>
    </row>
    <row r="695" spans="1:6" x14ac:dyDescent="0.2">
      <c r="A695" s="16" t="s">
        <v>201</v>
      </c>
      <c r="B695" s="15">
        <v>46</v>
      </c>
      <c r="C695" s="15">
        <v>45</v>
      </c>
      <c r="F695" s="5"/>
    </row>
    <row r="696" spans="1:6" x14ac:dyDescent="0.2">
      <c r="A696" s="16" t="s">
        <v>915</v>
      </c>
      <c r="B696" s="15">
        <v>48</v>
      </c>
      <c r="C696" s="15">
        <v>45</v>
      </c>
      <c r="F696" s="5"/>
    </row>
    <row r="697" spans="1:6" x14ac:dyDescent="0.2">
      <c r="A697" s="16" t="s">
        <v>2184</v>
      </c>
      <c r="B697" s="15">
        <v>45</v>
      </c>
      <c r="C697" s="15">
        <v>45</v>
      </c>
      <c r="F697" s="5"/>
    </row>
    <row r="698" spans="1:6" x14ac:dyDescent="0.2">
      <c r="A698" s="16" t="s">
        <v>829</v>
      </c>
      <c r="B698" s="15">
        <v>52</v>
      </c>
      <c r="C698" s="15">
        <v>45</v>
      </c>
      <c r="F698" s="5"/>
    </row>
    <row r="699" spans="1:6" x14ac:dyDescent="0.2">
      <c r="A699" s="16" t="s">
        <v>890</v>
      </c>
      <c r="B699" s="15">
        <v>63</v>
      </c>
      <c r="C699" s="15">
        <v>45</v>
      </c>
      <c r="F699" s="5"/>
    </row>
    <row r="700" spans="1:6" x14ac:dyDescent="0.2">
      <c r="A700" s="16" t="s">
        <v>1090</v>
      </c>
      <c r="B700" s="15">
        <v>49</v>
      </c>
      <c r="C700" s="15">
        <v>45</v>
      </c>
      <c r="F700" s="5"/>
    </row>
    <row r="701" spans="1:6" x14ac:dyDescent="0.2">
      <c r="A701" s="16" t="s">
        <v>674</v>
      </c>
      <c r="B701" s="15">
        <v>57</v>
      </c>
      <c r="C701" s="15">
        <v>45</v>
      </c>
      <c r="F701" s="5"/>
    </row>
    <row r="702" spans="1:6" x14ac:dyDescent="0.2">
      <c r="A702" s="16" t="s">
        <v>1071</v>
      </c>
      <c r="B702" s="15">
        <v>52</v>
      </c>
      <c r="C702" s="15">
        <v>45</v>
      </c>
      <c r="F702" s="5"/>
    </row>
    <row r="703" spans="1:6" x14ac:dyDescent="0.2">
      <c r="A703" s="16" t="s">
        <v>471</v>
      </c>
      <c r="B703" s="15">
        <v>61</v>
      </c>
      <c r="C703" s="15">
        <v>45</v>
      </c>
      <c r="F703" s="5"/>
    </row>
    <row r="704" spans="1:6" x14ac:dyDescent="0.2">
      <c r="A704" s="16" t="s">
        <v>2185</v>
      </c>
      <c r="B704" s="15">
        <v>45</v>
      </c>
      <c r="C704" s="15">
        <v>45</v>
      </c>
      <c r="F704" s="5"/>
    </row>
    <row r="705" spans="1:6" x14ac:dyDescent="0.2">
      <c r="A705" s="16" t="s">
        <v>632</v>
      </c>
      <c r="B705" s="15">
        <v>70</v>
      </c>
      <c r="C705" s="15">
        <v>45</v>
      </c>
      <c r="F705" s="5"/>
    </row>
    <row r="706" spans="1:6" x14ac:dyDescent="0.2">
      <c r="A706" s="16" t="s">
        <v>1239</v>
      </c>
      <c r="B706" s="15">
        <v>67</v>
      </c>
      <c r="C706" s="15">
        <v>45</v>
      </c>
      <c r="F706" s="5"/>
    </row>
    <row r="707" spans="1:6" x14ac:dyDescent="0.2">
      <c r="A707" s="16" t="s">
        <v>2186</v>
      </c>
      <c r="B707" s="15">
        <v>45</v>
      </c>
      <c r="C707" s="15">
        <v>45</v>
      </c>
      <c r="F707" s="5"/>
    </row>
    <row r="708" spans="1:6" x14ac:dyDescent="0.2">
      <c r="A708" s="16" t="s">
        <v>859</v>
      </c>
      <c r="B708" s="15">
        <v>48</v>
      </c>
      <c r="C708" s="15">
        <v>45</v>
      </c>
      <c r="F708" s="5"/>
    </row>
    <row r="709" spans="1:6" x14ac:dyDescent="0.2">
      <c r="A709" s="16" t="s">
        <v>2187</v>
      </c>
      <c r="B709" s="15">
        <v>46</v>
      </c>
      <c r="C709" s="15">
        <v>45</v>
      </c>
      <c r="F709" s="5"/>
    </row>
    <row r="710" spans="1:6" x14ac:dyDescent="0.2">
      <c r="A710" s="16" t="s">
        <v>1394</v>
      </c>
      <c r="B710" s="15">
        <v>45</v>
      </c>
      <c r="C710" s="15">
        <v>45</v>
      </c>
      <c r="F710" s="5"/>
    </row>
    <row r="711" spans="1:6" x14ac:dyDescent="0.2">
      <c r="A711" s="16" t="s">
        <v>2188</v>
      </c>
      <c r="B711" s="15">
        <v>67</v>
      </c>
      <c r="C711" s="15">
        <v>45</v>
      </c>
      <c r="F711" s="5"/>
    </row>
    <row r="712" spans="1:6" x14ac:dyDescent="0.2">
      <c r="A712" s="16" t="s">
        <v>1265</v>
      </c>
      <c r="B712" s="15">
        <v>83</v>
      </c>
      <c r="C712" s="15">
        <v>44</v>
      </c>
      <c r="F712" s="5"/>
    </row>
    <row r="713" spans="1:6" x14ac:dyDescent="0.2">
      <c r="A713" s="16" t="s">
        <v>2189</v>
      </c>
      <c r="B713" s="15">
        <v>45</v>
      </c>
      <c r="C713" s="15">
        <v>44</v>
      </c>
      <c r="F713" s="5"/>
    </row>
    <row r="714" spans="1:6" x14ac:dyDescent="0.2">
      <c r="A714" s="16" t="s">
        <v>2190</v>
      </c>
      <c r="B714" s="15">
        <v>44</v>
      </c>
      <c r="C714" s="15">
        <v>44</v>
      </c>
      <c r="F714" s="5"/>
    </row>
    <row r="715" spans="1:6" x14ac:dyDescent="0.2">
      <c r="A715" s="16" t="s">
        <v>2191</v>
      </c>
      <c r="B715" s="15">
        <v>44</v>
      </c>
      <c r="C715" s="15">
        <v>44</v>
      </c>
      <c r="F715" s="5"/>
    </row>
    <row r="716" spans="1:6" x14ac:dyDescent="0.2">
      <c r="A716" s="16" t="s">
        <v>2192</v>
      </c>
      <c r="B716" s="15">
        <v>45</v>
      </c>
      <c r="C716" s="15">
        <v>44</v>
      </c>
      <c r="F716" s="5"/>
    </row>
    <row r="717" spans="1:6" x14ac:dyDescent="0.2">
      <c r="A717" s="16" t="s">
        <v>841</v>
      </c>
      <c r="B717" s="15">
        <v>44</v>
      </c>
      <c r="C717" s="15">
        <v>44</v>
      </c>
      <c r="F717" s="5"/>
    </row>
    <row r="718" spans="1:6" x14ac:dyDescent="0.2">
      <c r="A718" s="16" t="s">
        <v>593</v>
      </c>
      <c r="B718" s="15">
        <v>44</v>
      </c>
      <c r="C718" s="15">
        <v>44</v>
      </c>
      <c r="F718" s="5"/>
    </row>
    <row r="719" spans="1:6" x14ac:dyDescent="0.2">
      <c r="A719" s="16" t="s">
        <v>2193</v>
      </c>
      <c r="B719" s="15">
        <v>44</v>
      </c>
      <c r="C719" s="15">
        <v>44</v>
      </c>
      <c r="F719" s="5"/>
    </row>
    <row r="720" spans="1:6" x14ac:dyDescent="0.2">
      <c r="A720" s="16" t="s">
        <v>2194</v>
      </c>
      <c r="B720" s="15">
        <v>44</v>
      </c>
      <c r="C720" s="15">
        <v>44</v>
      </c>
      <c r="F720" s="5"/>
    </row>
    <row r="721" spans="1:6" x14ac:dyDescent="0.2">
      <c r="A721" s="16" t="s">
        <v>1962</v>
      </c>
      <c r="B721" s="15">
        <v>53</v>
      </c>
      <c r="C721" s="15">
        <v>44</v>
      </c>
      <c r="F721" s="5"/>
    </row>
    <row r="722" spans="1:6" x14ac:dyDescent="0.2">
      <c r="A722" s="16" t="s">
        <v>101</v>
      </c>
      <c r="B722" s="15">
        <v>46</v>
      </c>
      <c r="C722" s="15">
        <v>44</v>
      </c>
      <c r="F722" s="5"/>
    </row>
    <row r="723" spans="1:6" x14ac:dyDescent="0.2">
      <c r="A723" s="16" t="s">
        <v>2195</v>
      </c>
      <c r="B723" s="15">
        <v>45</v>
      </c>
      <c r="C723" s="15">
        <v>43</v>
      </c>
      <c r="F723" s="5"/>
    </row>
    <row r="724" spans="1:6" x14ac:dyDescent="0.2">
      <c r="A724" s="16" t="s">
        <v>1336</v>
      </c>
      <c r="B724" s="15">
        <v>43</v>
      </c>
      <c r="C724" s="15">
        <v>43</v>
      </c>
      <c r="F724" s="5"/>
    </row>
    <row r="725" spans="1:6" x14ac:dyDescent="0.2">
      <c r="A725" s="16" t="s">
        <v>860</v>
      </c>
      <c r="B725" s="15">
        <v>45</v>
      </c>
      <c r="C725" s="15">
        <v>43</v>
      </c>
      <c r="F725" s="5"/>
    </row>
    <row r="726" spans="1:6" x14ac:dyDescent="0.2">
      <c r="A726" s="16" t="s">
        <v>2196</v>
      </c>
      <c r="B726" s="15">
        <v>43</v>
      </c>
      <c r="C726" s="15">
        <v>43</v>
      </c>
      <c r="F726" s="5"/>
    </row>
    <row r="727" spans="1:6" x14ac:dyDescent="0.2">
      <c r="A727" s="16" t="s">
        <v>2197</v>
      </c>
      <c r="B727" s="15">
        <v>48</v>
      </c>
      <c r="C727" s="15">
        <v>43</v>
      </c>
      <c r="F727" s="5"/>
    </row>
    <row r="728" spans="1:6" x14ac:dyDescent="0.2">
      <c r="A728" s="16" t="s">
        <v>894</v>
      </c>
      <c r="B728" s="15">
        <v>112</v>
      </c>
      <c r="C728" s="15">
        <v>43</v>
      </c>
      <c r="F728" s="5"/>
    </row>
    <row r="729" spans="1:6" x14ac:dyDescent="0.2">
      <c r="A729" s="16" t="s">
        <v>671</v>
      </c>
      <c r="B729" s="15">
        <v>48</v>
      </c>
      <c r="C729" s="15">
        <v>43</v>
      </c>
      <c r="F729" s="5"/>
    </row>
    <row r="730" spans="1:6" x14ac:dyDescent="0.2">
      <c r="A730" s="16" t="s">
        <v>1911</v>
      </c>
      <c r="B730" s="15">
        <v>44</v>
      </c>
      <c r="C730" s="15">
        <v>43</v>
      </c>
      <c r="F730" s="5"/>
    </row>
    <row r="731" spans="1:6" x14ac:dyDescent="0.2">
      <c r="A731" s="34" t="s">
        <v>572</v>
      </c>
      <c r="B731" s="15">
        <v>62</v>
      </c>
      <c r="C731" s="15">
        <v>43</v>
      </c>
      <c r="F731" s="5"/>
    </row>
    <row r="732" spans="1:6" x14ac:dyDescent="0.2">
      <c r="A732" s="16" t="s">
        <v>1016</v>
      </c>
      <c r="B732" s="15">
        <v>45</v>
      </c>
      <c r="C732" s="15">
        <v>43</v>
      </c>
      <c r="F732" s="5"/>
    </row>
    <row r="733" spans="1:6" x14ac:dyDescent="0.2">
      <c r="A733" s="16" t="s">
        <v>278</v>
      </c>
      <c r="B733" s="15">
        <v>43</v>
      </c>
      <c r="C733" s="15">
        <v>43</v>
      </c>
      <c r="F733" s="5"/>
    </row>
    <row r="734" spans="1:6" x14ac:dyDescent="0.2">
      <c r="A734" s="16" t="s">
        <v>2198</v>
      </c>
      <c r="B734" s="15">
        <v>44</v>
      </c>
      <c r="C734" s="15">
        <v>43</v>
      </c>
      <c r="F734" s="5"/>
    </row>
    <row r="735" spans="1:6" x14ac:dyDescent="0.2">
      <c r="A735" s="16" t="s">
        <v>633</v>
      </c>
      <c r="B735" s="15">
        <v>52</v>
      </c>
      <c r="C735" s="15">
        <v>43</v>
      </c>
      <c r="F735" s="5"/>
    </row>
    <row r="736" spans="1:6" x14ac:dyDescent="0.2">
      <c r="A736" s="16" t="s">
        <v>1503</v>
      </c>
      <c r="B736" s="15">
        <v>43</v>
      </c>
      <c r="C736" s="15">
        <v>43</v>
      </c>
      <c r="F736" s="5"/>
    </row>
    <row r="737" spans="1:6" x14ac:dyDescent="0.2">
      <c r="A737" s="16" t="s">
        <v>932</v>
      </c>
      <c r="B737" s="15">
        <v>52</v>
      </c>
      <c r="C737" s="15">
        <v>43</v>
      </c>
      <c r="F737" s="5"/>
    </row>
    <row r="738" spans="1:6" x14ac:dyDescent="0.2">
      <c r="A738" s="16" t="s">
        <v>1274</v>
      </c>
      <c r="B738" s="15">
        <v>50</v>
      </c>
      <c r="C738" s="15">
        <v>43</v>
      </c>
      <c r="F738" s="5"/>
    </row>
    <row r="739" spans="1:6" x14ac:dyDescent="0.2">
      <c r="A739" s="16" t="s">
        <v>689</v>
      </c>
      <c r="B739" s="15">
        <v>45</v>
      </c>
      <c r="C739" s="15">
        <v>43</v>
      </c>
      <c r="F739" s="5"/>
    </row>
    <row r="740" spans="1:6" x14ac:dyDescent="0.2">
      <c r="A740" s="16" t="s">
        <v>670</v>
      </c>
      <c r="B740" s="15">
        <v>68</v>
      </c>
      <c r="C740" s="15">
        <v>43</v>
      </c>
      <c r="F740" s="5"/>
    </row>
    <row r="741" spans="1:6" x14ac:dyDescent="0.2">
      <c r="A741" s="16" t="s">
        <v>2199</v>
      </c>
      <c r="B741" s="15">
        <v>255</v>
      </c>
      <c r="C741" s="15">
        <v>43</v>
      </c>
      <c r="F741" s="5"/>
    </row>
    <row r="742" spans="1:6" x14ac:dyDescent="0.2">
      <c r="A742" s="16" t="s">
        <v>373</v>
      </c>
      <c r="B742" s="15">
        <v>68</v>
      </c>
      <c r="C742" s="15">
        <v>43</v>
      </c>
      <c r="F742" s="5"/>
    </row>
    <row r="743" spans="1:6" x14ac:dyDescent="0.2">
      <c r="A743" s="16" t="s">
        <v>1170</v>
      </c>
      <c r="B743" s="15">
        <v>47</v>
      </c>
      <c r="C743" s="15">
        <v>43</v>
      </c>
      <c r="F743" s="5"/>
    </row>
    <row r="744" spans="1:6" x14ac:dyDescent="0.2">
      <c r="A744" s="16" t="s">
        <v>2200</v>
      </c>
      <c r="B744" s="15">
        <v>43</v>
      </c>
      <c r="C744" s="15">
        <v>43</v>
      </c>
      <c r="F744" s="5"/>
    </row>
    <row r="745" spans="1:6" x14ac:dyDescent="0.2">
      <c r="A745" s="16" t="s">
        <v>288</v>
      </c>
      <c r="B745" s="15">
        <v>56</v>
      </c>
      <c r="C745" s="15">
        <v>43</v>
      </c>
      <c r="F745" s="5"/>
    </row>
    <row r="746" spans="1:6" x14ac:dyDescent="0.2">
      <c r="A746" s="16" t="s">
        <v>2201</v>
      </c>
      <c r="B746" s="15">
        <v>43</v>
      </c>
      <c r="C746" s="15">
        <v>43</v>
      </c>
      <c r="F746" s="5"/>
    </row>
    <row r="747" spans="1:6" x14ac:dyDescent="0.2">
      <c r="A747" s="16" t="s">
        <v>622</v>
      </c>
      <c r="B747" s="15">
        <v>53</v>
      </c>
      <c r="C747" s="15">
        <v>43</v>
      </c>
      <c r="F747" s="5"/>
    </row>
    <row r="748" spans="1:6" x14ac:dyDescent="0.2">
      <c r="A748" s="16" t="s">
        <v>293</v>
      </c>
      <c r="B748" s="15">
        <v>88</v>
      </c>
      <c r="C748" s="15">
        <v>42</v>
      </c>
      <c r="F748" s="5"/>
    </row>
    <row r="749" spans="1:6" x14ac:dyDescent="0.2">
      <c r="A749" s="16" t="s">
        <v>1811</v>
      </c>
      <c r="B749" s="15">
        <v>97</v>
      </c>
      <c r="C749" s="15">
        <v>42</v>
      </c>
      <c r="F749" s="5"/>
    </row>
    <row r="750" spans="1:6" x14ac:dyDescent="0.2">
      <c r="A750" s="16" t="s">
        <v>1020</v>
      </c>
      <c r="B750" s="15">
        <v>44</v>
      </c>
      <c r="C750" s="15">
        <v>42</v>
      </c>
      <c r="F750" s="5"/>
    </row>
    <row r="751" spans="1:6" x14ac:dyDescent="0.2">
      <c r="A751" s="16" t="s">
        <v>2202</v>
      </c>
      <c r="B751" s="15">
        <v>47</v>
      </c>
      <c r="C751" s="15">
        <v>42</v>
      </c>
      <c r="F751" s="5"/>
    </row>
    <row r="752" spans="1:6" x14ac:dyDescent="0.2">
      <c r="A752" s="16" t="s">
        <v>2203</v>
      </c>
      <c r="B752" s="15">
        <v>42</v>
      </c>
      <c r="C752" s="15">
        <v>42</v>
      </c>
      <c r="F752" s="5"/>
    </row>
    <row r="753" spans="1:6" x14ac:dyDescent="0.2">
      <c r="A753" s="16" t="s">
        <v>2204</v>
      </c>
      <c r="B753" s="15">
        <v>68</v>
      </c>
      <c r="C753" s="15">
        <v>42</v>
      </c>
      <c r="F753" s="5"/>
    </row>
    <row r="754" spans="1:6" x14ac:dyDescent="0.2">
      <c r="A754" s="16" t="s">
        <v>757</v>
      </c>
      <c r="B754" s="15">
        <v>664</v>
      </c>
      <c r="C754" s="15">
        <v>42</v>
      </c>
      <c r="F754" s="5"/>
    </row>
    <row r="755" spans="1:6" x14ac:dyDescent="0.2">
      <c r="A755" s="16" t="s">
        <v>2205</v>
      </c>
      <c r="B755" s="15">
        <v>44</v>
      </c>
      <c r="C755" s="15">
        <v>42</v>
      </c>
      <c r="F755" s="5"/>
    </row>
    <row r="756" spans="1:6" x14ac:dyDescent="0.2">
      <c r="A756" s="16" t="s">
        <v>2206</v>
      </c>
      <c r="B756" s="15">
        <v>42</v>
      </c>
      <c r="C756" s="15">
        <v>42</v>
      </c>
      <c r="F756" s="5"/>
    </row>
    <row r="757" spans="1:6" x14ac:dyDescent="0.2">
      <c r="A757" s="16" t="s">
        <v>546</v>
      </c>
      <c r="B757" s="15">
        <v>42</v>
      </c>
      <c r="C757" s="15">
        <v>42</v>
      </c>
      <c r="F757" s="5"/>
    </row>
    <row r="758" spans="1:6" x14ac:dyDescent="0.2">
      <c r="A758" s="16" t="s">
        <v>804</v>
      </c>
      <c r="B758" s="15">
        <v>65</v>
      </c>
      <c r="C758" s="15">
        <v>42</v>
      </c>
      <c r="F758" s="5"/>
    </row>
    <row r="759" spans="1:6" x14ac:dyDescent="0.2">
      <c r="A759" s="16" t="s">
        <v>194</v>
      </c>
      <c r="B759" s="15">
        <v>50</v>
      </c>
      <c r="C759" s="15">
        <v>42</v>
      </c>
      <c r="F759" s="5"/>
    </row>
    <row r="760" spans="1:6" x14ac:dyDescent="0.2">
      <c r="A760" s="16" t="s">
        <v>869</v>
      </c>
      <c r="B760" s="15">
        <v>119</v>
      </c>
      <c r="C760" s="15">
        <v>42</v>
      </c>
      <c r="F760" s="5"/>
    </row>
    <row r="761" spans="1:6" x14ac:dyDescent="0.2">
      <c r="A761" s="16" t="s">
        <v>1853</v>
      </c>
      <c r="B761" s="15">
        <v>45</v>
      </c>
      <c r="C761" s="15">
        <v>42</v>
      </c>
      <c r="F761" s="5"/>
    </row>
    <row r="762" spans="1:6" x14ac:dyDescent="0.2">
      <c r="A762" s="16" t="s">
        <v>2207</v>
      </c>
      <c r="B762" s="15">
        <v>42</v>
      </c>
      <c r="C762" s="15">
        <v>42</v>
      </c>
      <c r="F762" s="5"/>
    </row>
    <row r="763" spans="1:6" x14ac:dyDescent="0.2">
      <c r="A763" s="16" t="s">
        <v>762</v>
      </c>
      <c r="B763" s="15">
        <v>53</v>
      </c>
      <c r="C763" s="15">
        <v>42</v>
      </c>
      <c r="F763" s="5"/>
    </row>
    <row r="764" spans="1:6" x14ac:dyDescent="0.2">
      <c r="A764" s="16" t="s">
        <v>1788</v>
      </c>
      <c r="B764" s="15">
        <v>42</v>
      </c>
      <c r="C764" s="15">
        <v>42</v>
      </c>
      <c r="F764" s="5"/>
    </row>
    <row r="765" spans="1:6" x14ac:dyDescent="0.2">
      <c r="A765" s="16" t="s">
        <v>486</v>
      </c>
      <c r="B765" s="15">
        <v>110</v>
      </c>
      <c r="C765" s="15">
        <v>42</v>
      </c>
      <c r="F765" s="5"/>
    </row>
    <row r="766" spans="1:6" x14ac:dyDescent="0.2">
      <c r="A766" s="16" t="s">
        <v>1208</v>
      </c>
      <c r="B766" s="15">
        <v>41</v>
      </c>
      <c r="C766" s="15">
        <v>41</v>
      </c>
      <c r="F766" s="5"/>
    </row>
    <row r="767" spans="1:6" x14ac:dyDescent="0.2">
      <c r="A767" s="16" t="s">
        <v>1703</v>
      </c>
      <c r="B767" s="15">
        <v>43</v>
      </c>
      <c r="C767" s="15">
        <v>41</v>
      </c>
      <c r="F767" s="5"/>
    </row>
    <row r="768" spans="1:6" x14ac:dyDescent="0.2">
      <c r="A768" s="16" t="s">
        <v>2208</v>
      </c>
      <c r="B768" s="15">
        <v>41</v>
      </c>
      <c r="C768" s="15">
        <v>41</v>
      </c>
      <c r="F768" s="5"/>
    </row>
    <row r="769" spans="1:6" x14ac:dyDescent="0.2">
      <c r="A769" s="16" t="s">
        <v>766</v>
      </c>
      <c r="B769" s="15">
        <v>47</v>
      </c>
      <c r="C769" s="15">
        <v>41</v>
      </c>
      <c r="F769" s="5"/>
    </row>
    <row r="770" spans="1:6" x14ac:dyDescent="0.2">
      <c r="A770" s="16" t="s">
        <v>1061</v>
      </c>
      <c r="B770" s="15">
        <v>204</v>
      </c>
      <c r="C770" s="15">
        <v>41</v>
      </c>
      <c r="F770" s="5"/>
    </row>
    <row r="771" spans="1:6" x14ac:dyDescent="0.2">
      <c r="A771" s="16" t="s">
        <v>2209</v>
      </c>
      <c r="B771" s="15">
        <v>42</v>
      </c>
      <c r="C771" s="15">
        <v>41</v>
      </c>
      <c r="F771" s="5"/>
    </row>
    <row r="772" spans="1:6" x14ac:dyDescent="0.2">
      <c r="A772" s="16" t="s">
        <v>1014</v>
      </c>
      <c r="B772" s="15">
        <v>42</v>
      </c>
      <c r="C772" s="15">
        <v>41</v>
      </c>
      <c r="F772" s="5"/>
    </row>
    <row r="773" spans="1:6" x14ac:dyDescent="0.2">
      <c r="A773" s="16" t="s">
        <v>2210</v>
      </c>
      <c r="B773" s="15">
        <v>41</v>
      </c>
      <c r="C773" s="15">
        <v>41</v>
      </c>
      <c r="F773" s="5"/>
    </row>
    <row r="774" spans="1:6" x14ac:dyDescent="0.2">
      <c r="A774" s="16" t="s">
        <v>2211</v>
      </c>
      <c r="B774" s="15">
        <v>46</v>
      </c>
      <c r="C774" s="15">
        <v>41</v>
      </c>
      <c r="F774" s="5"/>
    </row>
    <row r="775" spans="1:6" x14ac:dyDescent="0.2">
      <c r="A775" s="16" t="s">
        <v>2212</v>
      </c>
      <c r="B775" s="15">
        <v>206</v>
      </c>
      <c r="C775" s="15">
        <v>41</v>
      </c>
      <c r="F775" s="5"/>
    </row>
    <row r="776" spans="1:6" x14ac:dyDescent="0.2">
      <c r="A776" s="16" t="s">
        <v>1486</v>
      </c>
      <c r="B776" s="15">
        <v>65</v>
      </c>
      <c r="C776" s="15">
        <v>41</v>
      </c>
      <c r="F776" s="5"/>
    </row>
    <row r="777" spans="1:6" x14ac:dyDescent="0.2">
      <c r="A777" s="16" t="s">
        <v>479</v>
      </c>
      <c r="B777" s="15">
        <v>44</v>
      </c>
      <c r="C777" s="15">
        <v>41</v>
      </c>
      <c r="F777" s="5"/>
    </row>
    <row r="778" spans="1:6" x14ac:dyDescent="0.2">
      <c r="A778" s="16" t="s">
        <v>837</v>
      </c>
      <c r="B778" s="15">
        <v>142</v>
      </c>
      <c r="C778" s="15">
        <v>40</v>
      </c>
      <c r="F778" s="5"/>
    </row>
    <row r="779" spans="1:6" x14ac:dyDescent="0.2">
      <c r="A779" s="16" t="s">
        <v>2213</v>
      </c>
      <c r="B779" s="15">
        <v>40</v>
      </c>
      <c r="C779" s="15">
        <v>40</v>
      </c>
      <c r="F779" s="5"/>
    </row>
    <row r="780" spans="1:6" x14ac:dyDescent="0.2">
      <c r="A780" s="16" t="s">
        <v>2214</v>
      </c>
      <c r="B780" s="15">
        <v>40</v>
      </c>
      <c r="C780" s="15">
        <v>40</v>
      </c>
      <c r="F780" s="5"/>
    </row>
    <row r="781" spans="1:6" x14ac:dyDescent="0.2">
      <c r="A781" s="16" t="s">
        <v>545</v>
      </c>
      <c r="B781" s="15">
        <v>42</v>
      </c>
      <c r="C781" s="15">
        <v>40</v>
      </c>
      <c r="F781" s="5"/>
    </row>
    <row r="782" spans="1:6" x14ac:dyDescent="0.2">
      <c r="A782" s="16" t="s">
        <v>2215</v>
      </c>
      <c r="B782" s="15">
        <v>58</v>
      </c>
      <c r="C782" s="15">
        <v>40</v>
      </c>
      <c r="F782" s="5"/>
    </row>
    <row r="783" spans="1:6" x14ac:dyDescent="0.2">
      <c r="A783" s="16" t="s">
        <v>469</v>
      </c>
      <c r="B783" s="15">
        <v>42</v>
      </c>
      <c r="C783" s="15">
        <v>40</v>
      </c>
      <c r="F783" s="5"/>
    </row>
    <row r="784" spans="1:6" x14ac:dyDescent="0.2">
      <c r="A784" s="16" t="s">
        <v>730</v>
      </c>
      <c r="B784" s="15">
        <v>48</v>
      </c>
      <c r="C784" s="15">
        <v>40</v>
      </c>
      <c r="F784" s="5"/>
    </row>
    <row r="785" spans="1:6" x14ac:dyDescent="0.2">
      <c r="A785" s="16" t="s">
        <v>2216</v>
      </c>
      <c r="B785" s="15">
        <v>42</v>
      </c>
      <c r="C785" s="15">
        <v>40</v>
      </c>
      <c r="F785" s="5"/>
    </row>
    <row r="786" spans="1:6" x14ac:dyDescent="0.2">
      <c r="A786" s="16" t="s">
        <v>439</v>
      </c>
      <c r="B786" s="15">
        <v>40</v>
      </c>
      <c r="C786" s="15">
        <v>40</v>
      </c>
      <c r="F786" s="5"/>
    </row>
    <row r="787" spans="1:6" x14ac:dyDescent="0.2">
      <c r="A787" s="16" t="s">
        <v>463</v>
      </c>
      <c r="B787" s="15">
        <v>90</v>
      </c>
      <c r="C787" s="15">
        <v>40</v>
      </c>
      <c r="F787" s="5"/>
    </row>
    <row r="788" spans="1:6" x14ac:dyDescent="0.2">
      <c r="A788" s="16" t="s">
        <v>2013</v>
      </c>
      <c r="B788" s="15">
        <v>46</v>
      </c>
      <c r="C788" s="15">
        <v>40</v>
      </c>
      <c r="F788" s="5"/>
    </row>
    <row r="789" spans="1:6" x14ac:dyDescent="0.2">
      <c r="A789" s="16" t="s">
        <v>1110</v>
      </c>
      <c r="B789" s="15">
        <v>40</v>
      </c>
      <c r="C789" s="15">
        <v>40</v>
      </c>
      <c r="F789" s="5"/>
    </row>
    <row r="790" spans="1:6" x14ac:dyDescent="0.2">
      <c r="A790" s="16" t="s">
        <v>2217</v>
      </c>
      <c r="B790" s="15">
        <v>43</v>
      </c>
      <c r="C790" s="15">
        <v>40</v>
      </c>
      <c r="F790" s="5"/>
    </row>
    <row r="791" spans="1:6" x14ac:dyDescent="0.2">
      <c r="A791" s="16" t="s">
        <v>523</v>
      </c>
      <c r="B791" s="15">
        <v>40</v>
      </c>
      <c r="C791" s="15">
        <v>40</v>
      </c>
      <c r="F791" s="5"/>
    </row>
    <row r="792" spans="1:6" x14ac:dyDescent="0.2">
      <c r="A792" s="16" t="s">
        <v>1552</v>
      </c>
      <c r="B792" s="15">
        <v>67</v>
      </c>
      <c r="C792" s="15">
        <v>40</v>
      </c>
      <c r="F792" s="5"/>
    </row>
    <row r="793" spans="1:6" x14ac:dyDescent="0.2">
      <c r="A793" s="16" t="s">
        <v>2218</v>
      </c>
      <c r="B793" s="15">
        <v>44</v>
      </c>
      <c r="C793" s="15">
        <v>40</v>
      </c>
      <c r="F793" s="5"/>
    </row>
    <row r="794" spans="1:6" x14ac:dyDescent="0.2">
      <c r="A794" s="16" t="s">
        <v>2219</v>
      </c>
      <c r="B794" s="15">
        <v>40</v>
      </c>
      <c r="C794" s="15">
        <v>40</v>
      </c>
      <c r="F794" s="5"/>
    </row>
    <row r="795" spans="1:6" x14ac:dyDescent="0.2">
      <c r="A795" s="16" t="s">
        <v>287</v>
      </c>
      <c r="B795" s="15">
        <v>41</v>
      </c>
      <c r="C795" s="15">
        <v>40</v>
      </c>
      <c r="F795" s="5"/>
    </row>
    <row r="796" spans="1:6" x14ac:dyDescent="0.2">
      <c r="A796" s="16" t="s">
        <v>1278</v>
      </c>
      <c r="B796" s="15">
        <v>44</v>
      </c>
      <c r="C796" s="15">
        <v>40</v>
      </c>
      <c r="F796" s="5"/>
    </row>
    <row r="797" spans="1:6" x14ac:dyDescent="0.2">
      <c r="A797" s="16" t="s">
        <v>2220</v>
      </c>
      <c r="B797" s="15">
        <v>42</v>
      </c>
      <c r="C797" s="15">
        <v>40</v>
      </c>
      <c r="F797" s="5"/>
    </row>
    <row r="798" spans="1:6" x14ac:dyDescent="0.2">
      <c r="A798" s="16" t="s">
        <v>1528</v>
      </c>
      <c r="B798" s="15">
        <v>53</v>
      </c>
      <c r="C798" s="15">
        <v>40</v>
      </c>
      <c r="F798" s="5"/>
    </row>
    <row r="799" spans="1:6" x14ac:dyDescent="0.2">
      <c r="A799" s="16" t="s">
        <v>2221</v>
      </c>
      <c r="B799" s="15">
        <v>59</v>
      </c>
      <c r="C799" s="15">
        <v>40</v>
      </c>
      <c r="F799" s="5"/>
    </row>
    <row r="800" spans="1:6" x14ac:dyDescent="0.2">
      <c r="A800" s="16" t="s">
        <v>506</v>
      </c>
      <c r="B800" s="15">
        <v>46</v>
      </c>
      <c r="C800" s="15">
        <v>40</v>
      </c>
      <c r="F800" s="5"/>
    </row>
    <row r="801" spans="1:6" x14ac:dyDescent="0.2">
      <c r="A801" s="16" t="s">
        <v>2007</v>
      </c>
      <c r="B801" s="15">
        <v>62</v>
      </c>
      <c r="C801" s="15">
        <v>40</v>
      </c>
      <c r="F801" s="5"/>
    </row>
    <row r="802" spans="1:6" x14ac:dyDescent="0.2">
      <c r="A802" s="16" t="s">
        <v>931</v>
      </c>
      <c r="B802" s="15">
        <v>40</v>
      </c>
      <c r="C802" s="15">
        <v>39</v>
      </c>
      <c r="F802" s="5"/>
    </row>
    <row r="803" spans="1:6" x14ac:dyDescent="0.2">
      <c r="A803" s="16" t="s">
        <v>2222</v>
      </c>
      <c r="B803" s="15">
        <v>45</v>
      </c>
      <c r="C803" s="15">
        <v>39</v>
      </c>
      <c r="F803" s="5"/>
    </row>
    <row r="804" spans="1:6" x14ac:dyDescent="0.2">
      <c r="A804" s="16" t="s">
        <v>1282</v>
      </c>
      <c r="B804" s="15">
        <v>42</v>
      </c>
      <c r="C804" s="15">
        <v>39</v>
      </c>
      <c r="F804" s="5"/>
    </row>
    <row r="805" spans="1:6" x14ac:dyDescent="0.2">
      <c r="A805" s="16" t="s">
        <v>1759</v>
      </c>
      <c r="B805" s="15">
        <v>167</v>
      </c>
      <c r="C805" s="15">
        <v>39</v>
      </c>
      <c r="F805" s="5"/>
    </row>
    <row r="806" spans="1:6" x14ac:dyDescent="0.2">
      <c r="A806" s="16" t="s">
        <v>354</v>
      </c>
      <c r="B806" s="15">
        <v>89</v>
      </c>
      <c r="C806" s="15">
        <v>39</v>
      </c>
      <c r="F806" s="5"/>
    </row>
    <row r="807" spans="1:6" x14ac:dyDescent="0.2">
      <c r="A807" s="16" t="s">
        <v>1205</v>
      </c>
      <c r="B807" s="15">
        <v>63</v>
      </c>
      <c r="C807" s="15">
        <v>39</v>
      </c>
      <c r="F807" s="5"/>
    </row>
    <row r="808" spans="1:6" x14ac:dyDescent="0.2">
      <c r="A808" s="16" t="s">
        <v>1933</v>
      </c>
      <c r="B808" s="15">
        <v>42</v>
      </c>
      <c r="C808" s="15">
        <v>39</v>
      </c>
      <c r="F808" s="5"/>
    </row>
    <row r="809" spans="1:6" x14ac:dyDescent="0.2">
      <c r="A809" s="16" t="s">
        <v>1172</v>
      </c>
      <c r="B809" s="15">
        <v>42</v>
      </c>
      <c r="C809" s="15">
        <v>39</v>
      </c>
      <c r="F809" s="5"/>
    </row>
    <row r="810" spans="1:6" x14ac:dyDescent="0.2">
      <c r="A810" s="16" t="s">
        <v>2223</v>
      </c>
      <c r="B810" s="15">
        <v>39</v>
      </c>
      <c r="C810" s="15">
        <v>39</v>
      </c>
      <c r="F810" s="5"/>
    </row>
    <row r="811" spans="1:6" x14ac:dyDescent="0.2">
      <c r="A811" s="16" t="s">
        <v>895</v>
      </c>
      <c r="B811" s="15">
        <v>61</v>
      </c>
      <c r="C811" s="15">
        <v>39</v>
      </c>
      <c r="F811" s="5"/>
    </row>
    <row r="812" spans="1:6" x14ac:dyDescent="0.2">
      <c r="A812" s="16" t="s">
        <v>649</v>
      </c>
      <c r="B812" s="15">
        <v>39</v>
      </c>
      <c r="C812" s="15">
        <v>39</v>
      </c>
      <c r="F812" s="5"/>
    </row>
    <row r="813" spans="1:6" x14ac:dyDescent="0.2">
      <c r="A813" s="16" t="s">
        <v>430</v>
      </c>
      <c r="B813" s="15">
        <v>341</v>
      </c>
      <c r="C813" s="15">
        <v>39</v>
      </c>
      <c r="F813" s="5"/>
    </row>
    <row r="814" spans="1:6" x14ac:dyDescent="0.2">
      <c r="A814" s="16" t="s">
        <v>2224</v>
      </c>
      <c r="B814" s="15">
        <v>92</v>
      </c>
      <c r="C814" s="15">
        <v>39</v>
      </c>
      <c r="F814" s="5"/>
    </row>
    <row r="815" spans="1:6" x14ac:dyDescent="0.2">
      <c r="A815" s="16" t="s">
        <v>2225</v>
      </c>
      <c r="B815" s="15">
        <v>39</v>
      </c>
      <c r="C815" s="15">
        <v>39</v>
      </c>
      <c r="F815" s="5"/>
    </row>
    <row r="816" spans="1:6" x14ac:dyDescent="0.2">
      <c r="A816" s="16" t="s">
        <v>2226</v>
      </c>
      <c r="B816" s="15">
        <v>39</v>
      </c>
      <c r="C816" s="15">
        <v>39</v>
      </c>
      <c r="F816" s="5"/>
    </row>
    <row r="817" spans="1:6" x14ac:dyDescent="0.2">
      <c r="A817" s="16" t="s">
        <v>1149</v>
      </c>
      <c r="B817" s="15">
        <v>50</v>
      </c>
      <c r="C817" s="15">
        <v>39</v>
      </c>
      <c r="F817" s="5"/>
    </row>
    <row r="818" spans="1:6" x14ac:dyDescent="0.2">
      <c r="A818" s="16" t="s">
        <v>521</v>
      </c>
      <c r="B818" s="15">
        <v>56</v>
      </c>
      <c r="C818" s="15">
        <v>39</v>
      </c>
      <c r="F818" s="5"/>
    </row>
    <row r="819" spans="1:6" x14ac:dyDescent="0.2">
      <c r="A819" s="16" t="s">
        <v>1598</v>
      </c>
      <c r="B819" s="15">
        <v>38</v>
      </c>
      <c r="C819" s="15">
        <v>38</v>
      </c>
      <c r="F819" s="5"/>
    </row>
    <row r="820" spans="1:6" x14ac:dyDescent="0.2">
      <c r="A820" s="16" t="s">
        <v>423</v>
      </c>
      <c r="B820" s="15">
        <v>40</v>
      </c>
      <c r="C820" s="15">
        <v>38</v>
      </c>
      <c r="F820" s="5"/>
    </row>
    <row r="821" spans="1:6" x14ac:dyDescent="0.2">
      <c r="A821" s="16" t="s">
        <v>640</v>
      </c>
      <c r="B821" s="15">
        <v>38</v>
      </c>
      <c r="C821" s="15">
        <v>38</v>
      </c>
      <c r="F821" s="5"/>
    </row>
    <row r="822" spans="1:6" x14ac:dyDescent="0.2">
      <c r="A822" s="16" t="s">
        <v>1595</v>
      </c>
      <c r="B822" s="15">
        <v>50</v>
      </c>
      <c r="C822" s="15">
        <v>38</v>
      </c>
      <c r="F822" s="5"/>
    </row>
    <row r="823" spans="1:6" x14ac:dyDescent="0.2">
      <c r="A823" s="16" t="s">
        <v>698</v>
      </c>
      <c r="B823" s="15">
        <v>38</v>
      </c>
      <c r="C823" s="15">
        <v>38</v>
      </c>
      <c r="F823" s="5"/>
    </row>
    <row r="824" spans="1:6" x14ac:dyDescent="0.2">
      <c r="A824" s="16" t="s">
        <v>2227</v>
      </c>
      <c r="B824" s="15">
        <v>352</v>
      </c>
      <c r="C824" s="15">
        <v>38</v>
      </c>
      <c r="F824" s="5"/>
    </row>
    <row r="825" spans="1:6" x14ac:dyDescent="0.2">
      <c r="A825" s="16" t="s">
        <v>2228</v>
      </c>
      <c r="B825" s="15">
        <v>38</v>
      </c>
      <c r="C825" s="15">
        <v>38</v>
      </c>
      <c r="F825" s="5"/>
    </row>
    <row r="826" spans="1:6" x14ac:dyDescent="0.2">
      <c r="A826" s="16" t="s">
        <v>406</v>
      </c>
      <c r="B826" s="15">
        <v>160</v>
      </c>
      <c r="C826" s="15">
        <v>38</v>
      </c>
      <c r="F826" s="5"/>
    </row>
    <row r="827" spans="1:6" x14ac:dyDescent="0.2">
      <c r="A827" s="16" t="s">
        <v>2229</v>
      </c>
      <c r="B827" s="15">
        <v>38</v>
      </c>
      <c r="C827" s="15">
        <v>38</v>
      </c>
      <c r="F827" s="5"/>
    </row>
    <row r="828" spans="1:6" x14ac:dyDescent="0.2">
      <c r="A828" s="16" t="s">
        <v>2230</v>
      </c>
      <c r="B828" s="15">
        <v>40</v>
      </c>
      <c r="C828" s="15">
        <v>38</v>
      </c>
      <c r="F828" s="5"/>
    </row>
    <row r="829" spans="1:6" x14ac:dyDescent="0.2">
      <c r="A829" s="16" t="s">
        <v>431</v>
      </c>
      <c r="B829" s="15">
        <v>47</v>
      </c>
      <c r="C829" s="15">
        <v>38</v>
      </c>
      <c r="F829" s="5"/>
    </row>
    <row r="830" spans="1:6" x14ac:dyDescent="0.2">
      <c r="A830" s="16" t="s">
        <v>959</v>
      </c>
      <c r="B830" s="15">
        <v>43</v>
      </c>
      <c r="C830" s="15">
        <v>38</v>
      </c>
      <c r="F830" s="5"/>
    </row>
    <row r="831" spans="1:6" x14ac:dyDescent="0.2">
      <c r="A831" s="16" t="s">
        <v>2231</v>
      </c>
      <c r="B831" s="15">
        <v>38</v>
      </c>
      <c r="C831" s="15">
        <v>38</v>
      </c>
      <c r="F831" s="5"/>
    </row>
    <row r="832" spans="1:6" x14ac:dyDescent="0.2">
      <c r="A832" s="16" t="s">
        <v>1043</v>
      </c>
      <c r="B832" s="15">
        <v>38</v>
      </c>
      <c r="C832" s="15">
        <v>38</v>
      </c>
      <c r="F832" s="5"/>
    </row>
    <row r="833" spans="1:6" x14ac:dyDescent="0.2">
      <c r="A833" s="16" t="s">
        <v>629</v>
      </c>
      <c r="B833" s="15">
        <v>110</v>
      </c>
      <c r="C833" s="15">
        <v>38</v>
      </c>
      <c r="F833" s="5"/>
    </row>
    <row r="834" spans="1:6" x14ac:dyDescent="0.2">
      <c r="A834" s="16" t="s">
        <v>416</v>
      </c>
      <c r="B834" s="15">
        <v>54</v>
      </c>
      <c r="C834" s="15">
        <v>38</v>
      </c>
      <c r="F834" s="5"/>
    </row>
    <row r="835" spans="1:6" x14ac:dyDescent="0.2">
      <c r="A835" s="16" t="s">
        <v>2019</v>
      </c>
      <c r="B835" s="15">
        <v>38</v>
      </c>
      <c r="C835" s="15">
        <v>38</v>
      </c>
      <c r="F835" s="5"/>
    </row>
    <row r="836" spans="1:6" x14ac:dyDescent="0.2">
      <c r="A836" s="16" t="s">
        <v>2232</v>
      </c>
      <c r="B836" s="15">
        <v>39</v>
      </c>
      <c r="C836" s="15">
        <v>38</v>
      </c>
      <c r="F836" s="5"/>
    </row>
    <row r="837" spans="1:6" x14ac:dyDescent="0.2">
      <c r="A837" s="16" t="s">
        <v>2233</v>
      </c>
      <c r="B837" s="15">
        <v>38</v>
      </c>
      <c r="C837" s="15">
        <v>38</v>
      </c>
      <c r="F837" s="5"/>
    </row>
    <row r="838" spans="1:6" x14ac:dyDescent="0.2">
      <c r="A838" s="16" t="s">
        <v>722</v>
      </c>
      <c r="B838" s="15">
        <v>51</v>
      </c>
      <c r="C838" s="15">
        <v>38</v>
      </c>
      <c r="F838" s="5"/>
    </row>
    <row r="839" spans="1:6" x14ac:dyDescent="0.2">
      <c r="A839" s="16" t="s">
        <v>2234</v>
      </c>
      <c r="B839" s="15">
        <v>38</v>
      </c>
      <c r="C839" s="15">
        <v>38</v>
      </c>
      <c r="F839" s="5"/>
    </row>
    <row r="840" spans="1:6" x14ac:dyDescent="0.2">
      <c r="A840" s="16" t="s">
        <v>2235</v>
      </c>
      <c r="B840" s="15">
        <v>38</v>
      </c>
      <c r="C840" s="15">
        <v>38</v>
      </c>
      <c r="F840" s="5"/>
    </row>
    <row r="841" spans="1:6" x14ac:dyDescent="0.2">
      <c r="A841" s="16" t="s">
        <v>704</v>
      </c>
      <c r="B841" s="15">
        <v>39</v>
      </c>
      <c r="C841" s="15">
        <v>38</v>
      </c>
      <c r="F841" s="5"/>
    </row>
    <row r="842" spans="1:6" x14ac:dyDescent="0.2">
      <c r="A842" s="16" t="s">
        <v>683</v>
      </c>
      <c r="B842" s="15">
        <v>147</v>
      </c>
      <c r="C842" s="15">
        <v>38</v>
      </c>
      <c r="F842" s="5"/>
    </row>
    <row r="843" spans="1:6" x14ac:dyDescent="0.2">
      <c r="A843" s="16" t="s">
        <v>1566</v>
      </c>
      <c r="B843" s="15">
        <v>38</v>
      </c>
      <c r="C843" s="15">
        <v>38</v>
      </c>
      <c r="F843" s="5"/>
    </row>
    <row r="844" spans="1:6" x14ac:dyDescent="0.2">
      <c r="A844" s="16" t="s">
        <v>2236</v>
      </c>
      <c r="B844" s="15">
        <v>40</v>
      </c>
      <c r="C844" s="15">
        <v>38</v>
      </c>
      <c r="F844" s="5"/>
    </row>
    <row r="845" spans="1:6" x14ac:dyDescent="0.2">
      <c r="A845" s="16" t="s">
        <v>1687</v>
      </c>
      <c r="B845" s="15">
        <v>40</v>
      </c>
      <c r="C845" s="15">
        <v>38</v>
      </c>
      <c r="F845" s="5"/>
    </row>
    <row r="846" spans="1:6" x14ac:dyDescent="0.2">
      <c r="A846" s="16" t="s">
        <v>2237</v>
      </c>
      <c r="B846" s="15">
        <v>140</v>
      </c>
      <c r="C846" s="15">
        <v>37</v>
      </c>
      <c r="F846" s="5"/>
    </row>
    <row r="847" spans="1:6" x14ac:dyDescent="0.2">
      <c r="A847" s="16" t="s">
        <v>2238</v>
      </c>
      <c r="B847" s="15">
        <v>39</v>
      </c>
      <c r="C847" s="15">
        <v>37</v>
      </c>
      <c r="F847" s="5"/>
    </row>
    <row r="848" spans="1:6" x14ac:dyDescent="0.2">
      <c r="A848" s="16" t="s">
        <v>1599</v>
      </c>
      <c r="B848" s="15">
        <v>39</v>
      </c>
      <c r="C848" s="15">
        <v>37</v>
      </c>
      <c r="F848" s="5"/>
    </row>
    <row r="849" spans="1:6" x14ac:dyDescent="0.2">
      <c r="A849" s="16" t="s">
        <v>1319</v>
      </c>
      <c r="B849" s="15">
        <v>37</v>
      </c>
      <c r="C849" s="15">
        <v>37</v>
      </c>
      <c r="F849" s="5"/>
    </row>
    <row r="850" spans="1:6" x14ac:dyDescent="0.2">
      <c r="A850" s="16" t="s">
        <v>1118</v>
      </c>
      <c r="B850" s="15">
        <v>41</v>
      </c>
      <c r="C850" s="15">
        <v>37</v>
      </c>
      <c r="F850" s="5"/>
    </row>
    <row r="851" spans="1:6" x14ac:dyDescent="0.2">
      <c r="A851" s="16" t="s">
        <v>2036</v>
      </c>
      <c r="B851" s="15">
        <v>71</v>
      </c>
      <c r="C851" s="15">
        <v>37</v>
      </c>
      <c r="F851" s="5"/>
    </row>
    <row r="852" spans="1:6" x14ac:dyDescent="0.2">
      <c r="A852" s="16" t="s">
        <v>1902</v>
      </c>
      <c r="B852" s="15">
        <v>37</v>
      </c>
      <c r="C852" s="15">
        <v>37</v>
      </c>
      <c r="F852" s="5"/>
    </row>
    <row r="853" spans="1:6" x14ac:dyDescent="0.2">
      <c r="A853" s="16" t="s">
        <v>2239</v>
      </c>
      <c r="B853" s="15">
        <v>46</v>
      </c>
      <c r="C853" s="15">
        <v>37</v>
      </c>
      <c r="F853" s="5"/>
    </row>
    <row r="854" spans="1:6" x14ac:dyDescent="0.2">
      <c r="A854" s="16" t="s">
        <v>1377</v>
      </c>
      <c r="B854" s="15">
        <v>73</v>
      </c>
      <c r="C854" s="15">
        <v>37</v>
      </c>
      <c r="F854" s="5"/>
    </row>
    <row r="855" spans="1:6" x14ac:dyDescent="0.2">
      <c r="A855" s="16" t="s">
        <v>836</v>
      </c>
      <c r="B855" s="15">
        <v>40</v>
      </c>
      <c r="C855" s="15">
        <v>37</v>
      </c>
      <c r="F855" s="5"/>
    </row>
    <row r="856" spans="1:6" x14ac:dyDescent="0.2">
      <c r="A856" s="16" t="s">
        <v>1175</v>
      </c>
      <c r="B856" s="15">
        <v>66</v>
      </c>
      <c r="C856" s="15">
        <v>37</v>
      </c>
      <c r="F856" s="5"/>
    </row>
    <row r="857" spans="1:6" x14ac:dyDescent="0.2">
      <c r="A857" s="16" t="s">
        <v>999</v>
      </c>
      <c r="B857" s="15">
        <v>48</v>
      </c>
      <c r="C857" s="15">
        <v>37</v>
      </c>
      <c r="F857" s="5"/>
    </row>
    <row r="858" spans="1:6" x14ac:dyDescent="0.2">
      <c r="A858" s="16" t="s">
        <v>341</v>
      </c>
      <c r="B858" s="15">
        <v>38</v>
      </c>
      <c r="C858" s="15">
        <v>37</v>
      </c>
      <c r="F858" s="5"/>
    </row>
    <row r="859" spans="1:6" x14ac:dyDescent="0.2">
      <c r="A859" s="16" t="s">
        <v>1569</v>
      </c>
      <c r="B859" s="15">
        <v>60</v>
      </c>
      <c r="C859" s="15">
        <v>37</v>
      </c>
      <c r="F859" s="5"/>
    </row>
    <row r="860" spans="1:6" x14ac:dyDescent="0.2">
      <c r="A860" s="16" t="s">
        <v>308</v>
      </c>
      <c r="B860" s="15">
        <v>42</v>
      </c>
      <c r="C860" s="15">
        <v>37</v>
      </c>
      <c r="F860" s="5"/>
    </row>
    <row r="861" spans="1:6" x14ac:dyDescent="0.2">
      <c r="A861" s="16" t="s">
        <v>2240</v>
      </c>
      <c r="B861" s="15">
        <v>190</v>
      </c>
      <c r="C861" s="15">
        <v>37</v>
      </c>
      <c r="F861" s="5"/>
    </row>
    <row r="862" spans="1:6" x14ac:dyDescent="0.2">
      <c r="A862" s="16" t="s">
        <v>969</v>
      </c>
      <c r="B862" s="15">
        <v>37</v>
      </c>
      <c r="C862" s="15">
        <v>37</v>
      </c>
      <c r="F862" s="5"/>
    </row>
    <row r="863" spans="1:6" x14ac:dyDescent="0.2">
      <c r="A863" s="16" t="s">
        <v>1903</v>
      </c>
      <c r="B863" s="15">
        <v>37</v>
      </c>
      <c r="C863" s="15">
        <v>37</v>
      </c>
      <c r="F863" s="5"/>
    </row>
    <row r="864" spans="1:6" x14ac:dyDescent="0.2">
      <c r="A864" s="16" t="s">
        <v>2241</v>
      </c>
      <c r="B864" s="15">
        <v>37</v>
      </c>
      <c r="C864" s="15">
        <v>37</v>
      </c>
      <c r="F864" s="5"/>
    </row>
    <row r="865" spans="1:6" x14ac:dyDescent="0.2">
      <c r="A865" s="16" t="s">
        <v>896</v>
      </c>
      <c r="B865" s="15">
        <v>56</v>
      </c>
      <c r="C865" s="15">
        <v>37</v>
      </c>
      <c r="F865" s="5"/>
    </row>
    <row r="866" spans="1:6" x14ac:dyDescent="0.2">
      <c r="A866" s="16" t="s">
        <v>1843</v>
      </c>
      <c r="B866" s="15">
        <v>39</v>
      </c>
      <c r="C866" s="15">
        <v>37</v>
      </c>
      <c r="F866" s="5"/>
    </row>
    <row r="867" spans="1:6" x14ac:dyDescent="0.2">
      <c r="A867" s="16" t="s">
        <v>2242</v>
      </c>
      <c r="B867" s="15">
        <v>48</v>
      </c>
      <c r="C867" s="15">
        <v>37</v>
      </c>
      <c r="F867" s="5"/>
    </row>
    <row r="868" spans="1:6" x14ac:dyDescent="0.2">
      <c r="A868" s="16" t="s">
        <v>1180</v>
      </c>
      <c r="B868" s="15">
        <v>37</v>
      </c>
      <c r="C868" s="15">
        <v>37</v>
      </c>
      <c r="F868" s="5"/>
    </row>
    <row r="869" spans="1:6" x14ac:dyDescent="0.2">
      <c r="A869" s="16" t="s">
        <v>662</v>
      </c>
      <c r="B869" s="15">
        <v>44</v>
      </c>
      <c r="C869" s="15">
        <v>37</v>
      </c>
      <c r="F869" s="5"/>
    </row>
    <row r="870" spans="1:6" x14ac:dyDescent="0.2">
      <c r="A870" s="16" t="s">
        <v>2243</v>
      </c>
      <c r="B870" s="15">
        <v>37</v>
      </c>
      <c r="C870" s="15">
        <v>37</v>
      </c>
      <c r="F870" s="5"/>
    </row>
    <row r="871" spans="1:6" x14ac:dyDescent="0.2">
      <c r="A871" s="16" t="s">
        <v>2244</v>
      </c>
      <c r="B871" s="15">
        <v>37</v>
      </c>
      <c r="C871" s="15">
        <v>37</v>
      </c>
      <c r="F871" s="5"/>
    </row>
    <row r="872" spans="1:6" x14ac:dyDescent="0.2">
      <c r="A872" s="16" t="s">
        <v>1204</v>
      </c>
      <c r="B872" s="15">
        <v>44</v>
      </c>
      <c r="C872" s="15">
        <v>37</v>
      </c>
      <c r="F872" s="5"/>
    </row>
    <row r="873" spans="1:6" x14ac:dyDescent="0.2">
      <c r="A873" s="16" t="s">
        <v>2245</v>
      </c>
      <c r="B873" s="15">
        <v>37</v>
      </c>
      <c r="C873" s="15">
        <v>37</v>
      </c>
      <c r="F873" s="5"/>
    </row>
    <row r="874" spans="1:6" x14ac:dyDescent="0.2">
      <c r="A874" s="16" t="s">
        <v>553</v>
      </c>
      <c r="B874" s="15">
        <v>40</v>
      </c>
      <c r="C874" s="15">
        <v>37</v>
      </c>
      <c r="F874" s="5"/>
    </row>
    <row r="875" spans="1:6" x14ac:dyDescent="0.2">
      <c r="A875" s="16" t="s">
        <v>2246</v>
      </c>
      <c r="B875" s="15">
        <v>36</v>
      </c>
      <c r="C875" s="15">
        <v>36</v>
      </c>
      <c r="F875" s="5"/>
    </row>
    <row r="876" spans="1:6" x14ac:dyDescent="0.2">
      <c r="A876" s="16" t="s">
        <v>1431</v>
      </c>
      <c r="B876" s="15">
        <v>108</v>
      </c>
      <c r="C876" s="15">
        <v>36</v>
      </c>
      <c r="F876" s="5"/>
    </row>
    <row r="877" spans="1:6" x14ac:dyDescent="0.2">
      <c r="A877" s="16" t="s">
        <v>1275</v>
      </c>
      <c r="B877" s="15">
        <v>65</v>
      </c>
      <c r="C877" s="15">
        <v>36</v>
      </c>
      <c r="F877" s="5"/>
    </row>
    <row r="878" spans="1:6" x14ac:dyDescent="0.2">
      <c r="A878" s="16" t="s">
        <v>2247</v>
      </c>
      <c r="B878" s="15">
        <v>37</v>
      </c>
      <c r="C878" s="15">
        <v>36</v>
      </c>
      <c r="F878" s="5"/>
    </row>
    <row r="879" spans="1:6" x14ac:dyDescent="0.2">
      <c r="A879" s="16" t="s">
        <v>2248</v>
      </c>
      <c r="B879" s="15">
        <v>51</v>
      </c>
      <c r="C879" s="15">
        <v>36</v>
      </c>
      <c r="F879" s="5"/>
    </row>
    <row r="880" spans="1:6" x14ac:dyDescent="0.2">
      <c r="A880" s="16" t="s">
        <v>2249</v>
      </c>
      <c r="B880" s="15">
        <v>39</v>
      </c>
      <c r="C880" s="15">
        <v>36</v>
      </c>
      <c r="F880" s="5"/>
    </row>
    <row r="881" spans="1:6" x14ac:dyDescent="0.2">
      <c r="A881" s="16" t="s">
        <v>960</v>
      </c>
      <c r="B881" s="15">
        <v>37</v>
      </c>
      <c r="C881" s="15">
        <v>36</v>
      </c>
      <c r="F881" s="5"/>
    </row>
    <row r="882" spans="1:6" x14ac:dyDescent="0.2">
      <c r="A882" s="16" t="s">
        <v>2250</v>
      </c>
      <c r="B882" s="15">
        <v>111</v>
      </c>
      <c r="C882" s="15">
        <v>36</v>
      </c>
      <c r="F882" s="5"/>
    </row>
    <row r="883" spans="1:6" x14ac:dyDescent="0.2">
      <c r="A883" s="16" t="s">
        <v>978</v>
      </c>
      <c r="B883" s="15">
        <v>70</v>
      </c>
      <c r="C883" s="15">
        <v>36</v>
      </c>
      <c r="F883" s="5"/>
    </row>
    <row r="884" spans="1:6" x14ac:dyDescent="0.2">
      <c r="A884" s="16" t="s">
        <v>2251</v>
      </c>
      <c r="B884" s="15">
        <v>36</v>
      </c>
      <c r="C884" s="15">
        <v>36</v>
      </c>
      <c r="F884" s="5"/>
    </row>
    <row r="885" spans="1:6" x14ac:dyDescent="0.2">
      <c r="A885" s="16" t="s">
        <v>2252</v>
      </c>
      <c r="B885" s="15">
        <v>37</v>
      </c>
      <c r="C885" s="15">
        <v>36</v>
      </c>
      <c r="F885" s="5"/>
    </row>
    <row r="886" spans="1:6" x14ac:dyDescent="0.2">
      <c r="A886" s="16" t="s">
        <v>2046</v>
      </c>
      <c r="B886" s="15">
        <v>37</v>
      </c>
      <c r="C886" s="15">
        <v>36</v>
      </c>
      <c r="F886" s="5"/>
    </row>
    <row r="887" spans="1:6" x14ac:dyDescent="0.2">
      <c r="A887" s="16" t="s">
        <v>2253</v>
      </c>
      <c r="B887" s="15">
        <v>36</v>
      </c>
      <c r="C887" s="15">
        <v>36</v>
      </c>
      <c r="F887" s="5"/>
    </row>
    <row r="888" spans="1:6" x14ac:dyDescent="0.2">
      <c r="A888" s="16" t="s">
        <v>2254</v>
      </c>
      <c r="B888" s="15">
        <v>36</v>
      </c>
      <c r="C888" s="15">
        <v>36</v>
      </c>
      <c r="F888" s="5"/>
    </row>
    <row r="889" spans="1:6" x14ac:dyDescent="0.2">
      <c r="A889" s="16" t="s">
        <v>2255</v>
      </c>
      <c r="B889" s="15">
        <v>36</v>
      </c>
      <c r="C889" s="15">
        <v>36</v>
      </c>
      <c r="F889" s="5"/>
    </row>
    <row r="890" spans="1:6" x14ac:dyDescent="0.2">
      <c r="A890" s="16" t="s">
        <v>389</v>
      </c>
      <c r="B890" s="15">
        <v>37</v>
      </c>
      <c r="C890" s="15">
        <v>36</v>
      </c>
      <c r="F890" s="5"/>
    </row>
    <row r="891" spans="1:6" x14ac:dyDescent="0.2">
      <c r="A891" s="16" t="s">
        <v>686</v>
      </c>
      <c r="B891" s="15">
        <v>36</v>
      </c>
      <c r="C891" s="15">
        <v>36</v>
      </c>
      <c r="F891" s="5"/>
    </row>
    <row r="892" spans="1:6" x14ac:dyDescent="0.2">
      <c r="A892" s="16" t="s">
        <v>1395</v>
      </c>
      <c r="B892" s="15">
        <v>36</v>
      </c>
      <c r="C892" s="15">
        <v>36</v>
      </c>
      <c r="F892" s="5"/>
    </row>
    <row r="893" spans="1:6" x14ac:dyDescent="0.2">
      <c r="A893" s="16" t="s">
        <v>2256</v>
      </c>
      <c r="B893" s="15">
        <v>39</v>
      </c>
      <c r="C893" s="15">
        <v>36</v>
      </c>
      <c r="F893" s="5"/>
    </row>
    <row r="894" spans="1:6" x14ac:dyDescent="0.2">
      <c r="A894" s="16" t="s">
        <v>2257</v>
      </c>
      <c r="B894" s="15">
        <v>36</v>
      </c>
      <c r="C894" s="15">
        <v>36</v>
      </c>
      <c r="F894" s="5"/>
    </row>
    <row r="895" spans="1:6" x14ac:dyDescent="0.2">
      <c r="A895" s="16" t="s">
        <v>2258</v>
      </c>
      <c r="B895" s="15">
        <v>36</v>
      </c>
      <c r="C895" s="15">
        <v>36</v>
      </c>
      <c r="F895" s="5"/>
    </row>
    <row r="896" spans="1:6" x14ac:dyDescent="0.2">
      <c r="A896" s="16" t="s">
        <v>2259</v>
      </c>
      <c r="B896" s="15">
        <v>61</v>
      </c>
      <c r="C896" s="15">
        <v>36</v>
      </c>
      <c r="F896" s="5"/>
    </row>
    <row r="897" spans="1:6" x14ac:dyDescent="0.2">
      <c r="A897" s="16" t="s">
        <v>2260</v>
      </c>
      <c r="B897" s="15">
        <v>136</v>
      </c>
      <c r="C897" s="15">
        <v>36</v>
      </c>
      <c r="F897" s="5"/>
    </row>
    <row r="898" spans="1:6" x14ac:dyDescent="0.2">
      <c r="A898" s="16" t="s">
        <v>944</v>
      </c>
      <c r="B898" s="15">
        <v>38</v>
      </c>
      <c r="C898" s="15">
        <v>36</v>
      </c>
      <c r="F898" s="5"/>
    </row>
    <row r="899" spans="1:6" x14ac:dyDescent="0.2">
      <c r="A899" s="16" t="s">
        <v>1662</v>
      </c>
      <c r="B899" s="15">
        <v>37</v>
      </c>
      <c r="C899" s="15">
        <v>36</v>
      </c>
      <c r="F899" s="5"/>
    </row>
    <row r="900" spans="1:6" x14ac:dyDescent="0.2">
      <c r="A900" s="16" t="s">
        <v>2261</v>
      </c>
      <c r="B900" s="15">
        <v>36</v>
      </c>
      <c r="C900" s="15">
        <v>36</v>
      </c>
      <c r="F900" s="5"/>
    </row>
    <row r="901" spans="1:6" x14ac:dyDescent="0.2">
      <c r="A901" s="16" t="s">
        <v>2262</v>
      </c>
      <c r="B901" s="15">
        <v>36</v>
      </c>
      <c r="C901" s="15">
        <v>36</v>
      </c>
      <c r="F901" s="5"/>
    </row>
    <row r="902" spans="1:6" x14ac:dyDescent="0.2">
      <c r="A902" s="16" t="s">
        <v>936</v>
      </c>
      <c r="B902" s="15">
        <v>79</v>
      </c>
      <c r="C902" s="15">
        <v>36</v>
      </c>
      <c r="F902" s="5"/>
    </row>
    <row r="903" spans="1:6" x14ac:dyDescent="0.2">
      <c r="A903" s="16" t="s">
        <v>586</v>
      </c>
      <c r="B903" s="15">
        <v>58</v>
      </c>
      <c r="C903" s="15">
        <v>36</v>
      </c>
      <c r="F903" s="5"/>
    </row>
    <row r="904" spans="1:6" x14ac:dyDescent="0.2">
      <c r="A904" s="16" t="s">
        <v>246</v>
      </c>
      <c r="B904" s="15">
        <v>36</v>
      </c>
      <c r="C904" s="15">
        <v>36</v>
      </c>
      <c r="F904" s="5"/>
    </row>
    <row r="905" spans="1:6" x14ac:dyDescent="0.2">
      <c r="A905" s="16" t="s">
        <v>2263</v>
      </c>
      <c r="B905" s="15">
        <v>39</v>
      </c>
      <c r="C905" s="15">
        <v>36</v>
      </c>
      <c r="F905" s="5"/>
    </row>
    <row r="906" spans="1:6" x14ac:dyDescent="0.2">
      <c r="A906" s="16" t="s">
        <v>447</v>
      </c>
      <c r="B906" s="15">
        <v>63</v>
      </c>
      <c r="C906" s="15">
        <v>36</v>
      </c>
      <c r="F906" s="5"/>
    </row>
    <row r="907" spans="1:6" x14ac:dyDescent="0.2">
      <c r="A907" s="16" t="s">
        <v>516</v>
      </c>
      <c r="B907" s="15">
        <v>38</v>
      </c>
      <c r="C907" s="15">
        <v>35</v>
      </c>
      <c r="F907" s="5"/>
    </row>
    <row r="908" spans="1:6" x14ac:dyDescent="0.2">
      <c r="A908" s="16" t="s">
        <v>749</v>
      </c>
      <c r="B908" s="15">
        <v>44</v>
      </c>
      <c r="C908" s="15">
        <v>35</v>
      </c>
      <c r="F908" s="5"/>
    </row>
    <row r="909" spans="1:6" x14ac:dyDescent="0.2">
      <c r="A909" s="16" t="s">
        <v>2264</v>
      </c>
      <c r="B909" s="15">
        <v>35</v>
      </c>
      <c r="C909" s="15">
        <v>35</v>
      </c>
      <c r="F909" s="5"/>
    </row>
    <row r="910" spans="1:6" x14ac:dyDescent="0.2">
      <c r="A910" s="16" t="s">
        <v>1762</v>
      </c>
      <c r="B910" s="15">
        <v>35</v>
      </c>
      <c r="C910" s="15">
        <v>35</v>
      </c>
      <c r="F910" s="5"/>
    </row>
    <row r="911" spans="1:6" x14ac:dyDescent="0.2">
      <c r="A911" s="16" t="s">
        <v>2265</v>
      </c>
      <c r="B911" s="15">
        <v>35</v>
      </c>
      <c r="C911" s="15">
        <v>35</v>
      </c>
      <c r="F911" s="5"/>
    </row>
    <row r="912" spans="1:6" x14ac:dyDescent="0.2">
      <c r="A912" s="16" t="s">
        <v>902</v>
      </c>
      <c r="B912" s="15">
        <v>35</v>
      </c>
      <c r="C912" s="15">
        <v>35</v>
      </c>
      <c r="F912" s="5"/>
    </row>
    <row r="913" spans="1:6" x14ac:dyDescent="0.2">
      <c r="A913" s="16" t="s">
        <v>2266</v>
      </c>
      <c r="B913" s="15">
        <v>68</v>
      </c>
      <c r="C913" s="15">
        <v>35</v>
      </c>
      <c r="F913" s="5"/>
    </row>
    <row r="914" spans="1:6" x14ac:dyDescent="0.2">
      <c r="A914" s="16" t="s">
        <v>2267</v>
      </c>
      <c r="B914" s="15">
        <v>139</v>
      </c>
      <c r="C914" s="15">
        <v>35</v>
      </c>
      <c r="F914" s="5"/>
    </row>
    <row r="915" spans="1:6" x14ac:dyDescent="0.2">
      <c r="A915" s="16" t="s">
        <v>2268</v>
      </c>
      <c r="B915" s="15">
        <v>35</v>
      </c>
      <c r="C915" s="15">
        <v>35</v>
      </c>
      <c r="F915" s="5"/>
    </row>
    <row r="916" spans="1:6" x14ac:dyDescent="0.2">
      <c r="A916" s="16" t="s">
        <v>1200</v>
      </c>
      <c r="B916" s="15">
        <v>52</v>
      </c>
      <c r="C916" s="15">
        <v>35</v>
      </c>
      <c r="F916" s="5"/>
    </row>
    <row r="917" spans="1:6" x14ac:dyDescent="0.2">
      <c r="A917" s="16" t="s">
        <v>2269</v>
      </c>
      <c r="B917" s="15">
        <v>35</v>
      </c>
      <c r="C917" s="15">
        <v>35</v>
      </c>
      <c r="F917" s="5"/>
    </row>
    <row r="918" spans="1:6" x14ac:dyDescent="0.2">
      <c r="A918" s="16" t="s">
        <v>2270</v>
      </c>
      <c r="B918" s="15">
        <v>44</v>
      </c>
      <c r="C918" s="15">
        <v>35</v>
      </c>
      <c r="F918" s="5"/>
    </row>
    <row r="919" spans="1:6" x14ac:dyDescent="0.2">
      <c r="A919" s="16" t="s">
        <v>1373</v>
      </c>
      <c r="B919" s="15">
        <v>44</v>
      </c>
      <c r="C919" s="15">
        <v>35</v>
      </c>
      <c r="F919" s="5"/>
    </row>
    <row r="920" spans="1:6" x14ac:dyDescent="0.2">
      <c r="A920" s="16" t="s">
        <v>2271</v>
      </c>
      <c r="B920" s="15">
        <v>35</v>
      </c>
      <c r="C920" s="15">
        <v>35</v>
      </c>
      <c r="F920" s="5"/>
    </row>
    <row r="921" spans="1:6" x14ac:dyDescent="0.2">
      <c r="A921" s="16" t="s">
        <v>613</v>
      </c>
      <c r="B921" s="15">
        <v>51</v>
      </c>
      <c r="C921" s="15">
        <v>35</v>
      </c>
      <c r="F921" s="5"/>
    </row>
    <row r="922" spans="1:6" x14ac:dyDescent="0.2">
      <c r="A922" s="16" t="s">
        <v>1981</v>
      </c>
      <c r="B922" s="15">
        <v>35</v>
      </c>
      <c r="C922" s="15">
        <v>35</v>
      </c>
      <c r="F922" s="5"/>
    </row>
    <row r="923" spans="1:6" x14ac:dyDescent="0.2">
      <c r="A923" s="16" t="s">
        <v>1876</v>
      </c>
      <c r="B923" s="15">
        <v>73</v>
      </c>
      <c r="C923" s="15">
        <v>35</v>
      </c>
      <c r="F923" s="5"/>
    </row>
    <row r="924" spans="1:6" x14ac:dyDescent="0.2">
      <c r="A924" s="16" t="s">
        <v>2272</v>
      </c>
      <c r="B924" s="15">
        <v>50</v>
      </c>
      <c r="C924" s="15">
        <v>35</v>
      </c>
      <c r="F924" s="5"/>
    </row>
    <row r="925" spans="1:6" x14ac:dyDescent="0.2">
      <c r="A925" s="16" t="s">
        <v>2273</v>
      </c>
      <c r="B925" s="15">
        <v>56</v>
      </c>
      <c r="C925" s="15">
        <v>35</v>
      </c>
      <c r="F925" s="5"/>
    </row>
    <row r="926" spans="1:6" x14ac:dyDescent="0.2">
      <c r="A926" s="16" t="s">
        <v>1864</v>
      </c>
      <c r="B926" s="15">
        <v>35</v>
      </c>
      <c r="C926" s="15">
        <v>35</v>
      </c>
      <c r="F926" s="5"/>
    </row>
    <row r="927" spans="1:6" x14ac:dyDescent="0.2">
      <c r="A927" s="16" t="s">
        <v>852</v>
      </c>
      <c r="B927" s="15">
        <v>51</v>
      </c>
      <c r="C927" s="15">
        <v>35</v>
      </c>
      <c r="F927" s="5"/>
    </row>
    <row r="928" spans="1:6" x14ac:dyDescent="0.2">
      <c r="A928" s="16" t="s">
        <v>1822</v>
      </c>
      <c r="B928" s="15">
        <v>59</v>
      </c>
      <c r="C928" s="15">
        <v>35</v>
      </c>
      <c r="F928" s="5"/>
    </row>
    <row r="929" spans="1:6" x14ac:dyDescent="0.2">
      <c r="A929" s="16" t="s">
        <v>590</v>
      </c>
      <c r="B929" s="15">
        <v>116</v>
      </c>
      <c r="C929" s="15">
        <v>35</v>
      </c>
      <c r="F929" s="5"/>
    </row>
    <row r="930" spans="1:6" x14ac:dyDescent="0.2">
      <c r="A930" s="16" t="s">
        <v>1627</v>
      </c>
      <c r="B930" s="15">
        <v>37</v>
      </c>
      <c r="C930" s="15">
        <v>35</v>
      </c>
      <c r="F930" s="5"/>
    </row>
    <row r="931" spans="1:6" x14ac:dyDescent="0.2">
      <c r="A931" s="16" t="s">
        <v>2274</v>
      </c>
      <c r="B931" s="15">
        <v>37</v>
      </c>
      <c r="C931" s="15">
        <v>35</v>
      </c>
      <c r="F931" s="5"/>
    </row>
    <row r="932" spans="1:6" x14ac:dyDescent="0.2">
      <c r="A932" s="16" t="s">
        <v>976</v>
      </c>
      <c r="B932" s="15">
        <v>77</v>
      </c>
      <c r="C932" s="15">
        <v>35</v>
      </c>
      <c r="F932" s="5"/>
    </row>
    <row r="933" spans="1:6" x14ac:dyDescent="0.2">
      <c r="A933" s="16" t="s">
        <v>1005</v>
      </c>
      <c r="B933" s="15">
        <v>35</v>
      </c>
      <c r="C933" s="15">
        <v>35</v>
      </c>
      <c r="F933" s="5"/>
    </row>
    <row r="934" spans="1:6" x14ac:dyDescent="0.2">
      <c r="A934" s="16" t="s">
        <v>1960</v>
      </c>
      <c r="B934" s="15">
        <v>166</v>
      </c>
      <c r="C934" s="15">
        <v>35</v>
      </c>
      <c r="F934" s="5"/>
    </row>
    <row r="935" spans="1:6" x14ac:dyDescent="0.2">
      <c r="A935" s="16" t="s">
        <v>2275</v>
      </c>
      <c r="B935" s="15">
        <v>67</v>
      </c>
      <c r="C935" s="15">
        <v>35</v>
      </c>
      <c r="F935" s="5"/>
    </row>
    <row r="936" spans="1:6" x14ac:dyDescent="0.2">
      <c r="A936" s="16" t="s">
        <v>2031</v>
      </c>
      <c r="B936" s="15">
        <v>35</v>
      </c>
      <c r="C936" s="15">
        <v>35</v>
      </c>
      <c r="F936" s="5"/>
    </row>
    <row r="937" spans="1:6" x14ac:dyDescent="0.2">
      <c r="A937" s="16" t="s">
        <v>2276</v>
      </c>
      <c r="B937" s="15">
        <v>380</v>
      </c>
      <c r="C937" s="15">
        <v>35</v>
      </c>
      <c r="F937" s="5"/>
    </row>
    <row r="938" spans="1:6" x14ac:dyDescent="0.2">
      <c r="A938" s="16" t="s">
        <v>2277</v>
      </c>
      <c r="B938" s="15">
        <v>166</v>
      </c>
      <c r="C938" s="15">
        <v>35</v>
      </c>
      <c r="F938" s="5"/>
    </row>
    <row r="939" spans="1:6" x14ac:dyDescent="0.2">
      <c r="A939" s="16" t="s">
        <v>1101</v>
      </c>
      <c r="B939" s="15">
        <v>35</v>
      </c>
      <c r="C939" s="15">
        <v>35</v>
      </c>
      <c r="F939" s="5"/>
    </row>
    <row r="940" spans="1:6" x14ac:dyDescent="0.2">
      <c r="A940" s="16" t="s">
        <v>2278</v>
      </c>
      <c r="B940" s="15">
        <v>69</v>
      </c>
      <c r="C940" s="15">
        <v>35</v>
      </c>
      <c r="F940" s="5"/>
    </row>
    <row r="941" spans="1:6" x14ac:dyDescent="0.2">
      <c r="A941" s="16" t="s">
        <v>658</v>
      </c>
      <c r="B941" s="15">
        <v>55</v>
      </c>
      <c r="C941" s="15">
        <v>34</v>
      </c>
      <c r="F941" s="5"/>
    </row>
    <row r="942" spans="1:6" x14ac:dyDescent="0.2">
      <c r="A942" s="16" t="s">
        <v>2279</v>
      </c>
      <c r="B942" s="15">
        <v>34</v>
      </c>
      <c r="C942" s="15">
        <v>34</v>
      </c>
      <c r="F942" s="5"/>
    </row>
    <row r="943" spans="1:6" x14ac:dyDescent="0.2">
      <c r="A943" s="16" t="s">
        <v>2280</v>
      </c>
      <c r="B943" s="15">
        <v>34</v>
      </c>
      <c r="C943" s="15">
        <v>34</v>
      </c>
      <c r="F943" s="5"/>
    </row>
    <row r="944" spans="1:6" x14ac:dyDescent="0.2">
      <c r="A944" s="16" t="s">
        <v>2050</v>
      </c>
      <c r="B944" s="15">
        <v>34</v>
      </c>
      <c r="C944" s="15">
        <v>34</v>
      </c>
      <c r="F944" s="5"/>
    </row>
    <row r="945" spans="1:6" x14ac:dyDescent="0.2">
      <c r="A945" s="16" t="s">
        <v>366</v>
      </c>
      <c r="B945" s="15">
        <v>43</v>
      </c>
      <c r="C945" s="15">
        <v>34</v>
      </c>
      <c r="F945" s="5"/>
    </row>
    <row r="946" spans="1:6" x14ac:dyDescent="0.2">
      <c r="A946" s="16" t="s">
        <v>231</v>
      </c>
      <c r="B946" s="15">
        <v>38</v>
      </c>
      <c r="C946" s="15">
        <v>34</v>
      </c>
      <c r="F946" s="5"/>
    </row>
    <row r="947" spans="1:6" x14ac:dyDescent="0.2">
      <c r="A947" s="16" t="s">
        <v>707</v>
      </c>
      <c r="B947" s="15">
        <v>38</v>
      </c>
      <c r="C947" s="15">
        <v>34</v>
      </c>
      <c r="F947" s="5"/>
    </row>
    <row r="948" spans="1:6" x14ac:dyDescent="0.2">
      <c r="A948" s="16" t="s">
        <v>2281</v>
      </c>
      <c r="B948" s="15">
        <v>60</v>
      </c>
      <c r="C948" s="15">
        <v>34</v>
      </c>
      <c r="F948" s="5"/>
    </row>
    <row r="949" spans="1:6" x14ac:dyDescent="0.2">
      <c r="A949" s="16" t="s">
        <v>909</v>
      </c>
      <c r="B949" s="15">
        <v>42</v>
      </c>
      <c r="C949" s="15">
        <v>34</v>
      </c>
      <c r="F949" s="5"/>
    </row>
    <row r="950" spans="1:6" x14ac:dyDescent="0.2">
      <c r="A950" s="16" t="s">
        <v>2282</v>
      </c>
      <c r="B950" s="15">
        <v>46</v>
      </c>
      <c r="C950" s="15">
        <v>34</v>
      </c>
      <c r="F950" s="5"/>
    </row>
    <row r="951" spans="1:6" x14ac:dyDescent="0.2">
      <c r="A951" s="16" t="s">
        <v>2003</v>
      </c>
      <c r="B951" s="15">
        <v>34</v>
      </c>
      <c r="C951" s="15">
        <v>34</v>
      </c>
      <c r="F951" s="5"/>
    </row>
    <row r="952" spans="1:6" x14ac:dyDescent="0.2">
      <c r="A952" s="16" t="s">
        <v>2283</v>
      </c>
      <c r="B952" s="15">
        <v>34</v>
      </c>
      <c r="C952" s="15">
        <v>34</v>
      </c>
      <c r="F952" s="5"/>
    </row>
    <row r="953" spans="1:6" x14ac:dyDescent="0.2">
      <c r="A953" s="16" t="s">
        <v>2284</v>
      </c>
      <c r="B953" s="15">
        <v>93</v>
      </c>
      <c r="C953" s="15">
        <v>34</v>
      </c>
      <c r="F953" s="5"/>
    </row>
    <row r="954" spans="1:6" x14ac:dyDescent="0.2">
      <c r="A954" s="16" t="s">
        <v>1594</v>
      </c>
      <c r="B954" s="15">
        <v>34</v>
      </c>
      <c r="C954" s="15">
        <v>34</v>
      </c>
      <c r="F954" s="5"/>
    </row>
    <row r="955" spans="1:6" x14ac:dyDescent="0.2">
      <c r="A955" s="16" t="s">
        <v>1563</v>
      </c>
      <c r="B955" s="15">
        <v>35</v>
      </c>
      <c r="C955" s="15">
        <v>34</v>
      </c>
      <c r="F955" s="5"/>
    </row>
    <row r="956" spans="1:6" x14ac:dyDescent="0.2">
      <c r="A956" s="16" t="s">
        <v>2285</v>
      </c>
      <c r="B956" s="15">
        <v>35</v>
      </c>
      <c r="C956" s="15">
        <v>34</v>
      </c>
      <c r="F956" s="5"/>
    </row>
    <row r="957" spans="1:6" x14ac:dyDescent="0.2">
      <c r="A957" s="16" t="s">
        <v>2286</v>
      </c>
      <c r="B957" s="15">
        <v>423</v>
      </c>
      <c r="C957" s="15">
        <v>34</v>
      </c>
      <c r="F957" s="5"/>
    </row>
    <row r="958" spans="1:6" x14ac:dyDescent="0.2">
      <c r="A958" s="16" t="s">
        <v>2287</v>
      </c>
      <c r="B958" s="15">
        <v>34</v>
      </c>
      <c r="C958" s="15">
        <v>34</v>
      </c>
      <c r="F958" s="5"/>
    </row>
    <row r="959" spans="1:6" x14ac:dyDescent="0.2">
      <c r="A959" s="16" t="s">
        <v>1441</v>
      </c>
      <c r="B959" s="15">
        <v>35</v>
      </c>
      <c r="C959" s="15">
        <v>34</v>
      </c>
      <c r="F959" s="5"/>
    </row>
    <row r="960" spans="1:6" x14ac:dyDescent="0.2">
      <c r="A960" s="16" t="s">
        <v>1232</v>
      </c>
      <c r="B960" s="15">
        <v>44</v>
      </c>
      <c r="C960" s="15">
        <v>34</v>
      </c>
      <c r="F960" s="5"/>
    </row>
    <row r="961" spans="1:6" x14ac:dyDescent="0.2">
      <c r="A961" s="16" t="s">
        <v>709</v>
      </c>
      <c r="B961" s="15">
        <v>34</v>
      </c>
      <c r="C961" s="15">
        <v>34</v>
      </c>
      <c r="F961" s="5"/>
    </row>
    <row r="962" spans="1:6" x14ac:dyDescent="0.2">
      <c r="A962" s="16" t="s">
        <v>2288</v>
      </c>
      <c r="B962" s="15">
        <v>75</v>
      </c>
      <c r="C962" s="15">
        <v>34</v>
      </c>
      <c r="F962" s="5"/>
    </row>
    <row r="963" spans="1:6" x14ac:dyDescent="0.2">
      <c r="A963" s="16" t="s">
        <v>2289</v>
      </c>
      <c r="B963" s="15">
        <v>34</v>
      </c>
      <c r="C963" s="15">
        <v>34</v>
      </c>
      <c r="F963" s="5"/>
    </row>
    <row r="964" spans="1:6" x14ac:dyDescent="0.2">
      <c r="A964" s="16" t="s">
        <v>2290</v>
      </c>
      <c r="B964" s="15">
        <v>34</v>
      </c>
      <c r="C964" s="15">
        <v>34</v>
      </c>
      <c r="F964" s="5"/>
    </row>
    <row r="965" spans="1:6" x14ac:dyDescent="0.2">
      <c r="A965" s="16" t="s">
        <v>1174</v>
      </c>
      <c r="B965" s="15">
        <v>34</v>
      </c>
      <c r="C965" s="15">
        <v>34</v>
      </c>
      <c r="F965" s="5"/>
    </row>
    <row r="966" spans="1:6" x14ac:dyDescent="0.2">
      <c r="A966" s="16" t="s">
        <v>800</v>
      </c>
      <c r="B966" s="15">
        <v>34</v>
      </c>
      <c r="C966" s="15">
        <v>34</v>
      </c>
      <c r="F966" s="5"/>
    </row>
    <row r="967" spans="1:6" x14ac:dyDescent="0.2">
      <c r="A967" s="16" t="s">
        <v>776</v>
      </c>
      <c r="B967" s="15">
        <v>44</v>
      </c>
      <c r="C967" s="15">
        <v>34</v>
      </c>
      <c r="F967" s="5"/>
    </row>
    <row r="968" spans="1:6" x14ac:dyDescent="0.2">
      <c r="A968" s="16" t="s">
        <v>628</v>
      </c>
      <c r="B968" s="15">
        <v>50</v>
      </c>
      <c r="C968" s="15">
        <v>34</v>
      </c>
      <c r="F968" s="5"/>
    </row>
    <row r="969" spans="1:6" x14ac:dyDescent="0.2">
      <c r="A969" s="16" t="s">
        <v>2291</v>
      </c>
      <c r="B969" s="15">
        <v>34</v>
      </c>
      <c r="C969" s="15">
        <v>34</v>
      </c>
      <c r="F969" s="5"/>
    </row>
    <row r="970" spans="1:6" x14ac:dyDescent="0.2">
      <c r="A970" s="16" t="s">
        <v>397</v>
      </c>
      <c r="B970" s="15">
        <v>96</v>
      </c>
      <c r="C970" s="15">
        <v>34</v>
      </c>
      <c r="F970" s="5"/>
    </row>
    <row r="971" spans="1:6" x14ac:dyDescent="0.2">
      <c r="A971" s="16" t="s">
        <v>573</v>
      </c>
      <c r="B971" s="15">
        <v>187</v>
      </c>
      <c r="C971" s="15">
        <v>34</v>
      </c>
      <c r="F971" s="5"/>
    </row>
    <row r="972" spans="1:6" x14ac:dyDescent="0.2">
      <c r="A972" s="16" t="s">
        <v>2292</v>
      </c>
      <c r="B972" s="15">
        <v>34</v>
      </c>
      <c r="C972" s="15">
        <v>34</v>
      </c>
      <c r="F972" s="5"/>
    </row>
    <row r="973" spans="1:6" x14ac:dyDescent="0.2">
      <c r="A973" s="16" t="s">
        <v>433</v>
      </c>
      <c r="B973" s="15">
        <v>64</v>
      </c>
      <c r="C973" s="15">
        <v>34</v>
      </c>
      <c r="F973" s="5"/>
    </row>
    <row r="974" spans="1:6" x14ac:dyDescent="0.2">
      <c r="A974" s="16" t="s">
        <v>2293</v>
      </c>
      <c r="B974" s="15">
        <v>39</v>
      </c>
      <c r="C974" s="15">
        <v>34</v>
      </c>
      <c r="F974" s="5"/>
    </row>
    <row r="975" spans="1:6" x14ac:dyDescent="0.2">
      <c r="A975" s="16" t="s">
        <v>942</v>
      </c>
      <c r="B975" s="15">
        <v>34</v>
      </c>
      <c r="C975" s="15">
        <v>34</v>
      </c>
      <c r="F975" s="5"/>
    </row>
    <row r="976" spans="1:6" x14ac:dyDescent="0.2">
      <c r="A976" s="16" t="s">
        <v>2294</v>
      </c>
      <c r="B976" s="15">
        <v>34</v>
      </c>
      <c r="C976" s="15">
        <v>34</v>
      </c>
      <c r="F976" s="5"/>
    </row>
    <row r="977" spans="1:6" x14ac:dyDescent="0.2">
      <c r="A977" s="16" t="s">
        <v>459</v>
      </c>
      <c r="B977" s="15">
        <v>1511</v>
      </c>
      <c r="C977" s="15">
        <v>34</v>
      </c>
      <c r="F977" s="5"/>
    </row>
    <row r="978" spans="1:6" x14ac:dyDescent="0.2">
      <c r="A978" s="16" t="s">
        <v>2295</v>
      </c>
      <c r="B978" s="15">
        <v>36</v>
      </c>
      <c r="C978" s="15">
        <v>34</v>
      </c>
      <c r="F978" s="5"/>
    </row>
    <row r="979" spans="1:6" x14ac:dyDescent="0.2">
      <c r="A979" s="16" t="s">
        <v>2296</v>
      </c>
      <c r="B979" s="15">
        <v>34</v>
      </c>
      <c r="C979" s="15">
        <v>34</v>
      </c>
      <c r="F979" s="5"/>
    </row>
    <row r="980" spans="1:6" x14ac:dyDescent="0.2">
      <c r="A980" s="16" t="s">
        <v>988</v>
      </c>
      <c r="B980" s="15">
        <v>44</v>
      </c>
      <c r="C980" s="15">
        <v>34</v>
      </c>
      <c r="F980" s="5"/>
    </row>
    <row r="981" spans="1:6" x14ac:dyDescent="0.2">
      <c r="A981" s="16" t="s">
        <v>2297</v>
      </c>
      <c r="B981" s="15">
        <v>34</v>
      </c>
      <c r="C981" s="15">
        <v>34</v>
      </c>
      <c r="F981" s="5"/>
    </row>
    <row r="982" spans="1:6" x14ac:dyDescent="0.2">
      <c r="A982" s="16" t="s">
        <v>2298</v>
      </c>
      <c r="B982" s="15">
        <v>288</v>
      </c>
      <c r="C982" s="15">
        <v>34</v>
      </c>
      <c r="F982" s="5"/>
    </row>
    <row r="983" spans="1:6" x14ac:dyDescent="0.2">
      <c r="A983" s="16" t="s">
        <v>2299</v>
      </c>
      <c r="B983" s="15">
        <v>36</v>
      </c>
      <c r="C983" s="15">
        <v>34</v>
      </c>
      <c r="F983" s="5"/>
    </row>
    <row r="984" spans="1:6" x14ac:dyDescent="0.2">
      <c r="A984" s="16" t="s">
        <v>2300</v>
      </c>
      <c r="B984" s="15">
        <v>72</v>
      </c>
      <c r="C984" s="15">
        <v>33</v>
      </c>
      <c r="F984" s="5"/>
    </row>
    <row r="985" spans="1:6" x14ac:dyDescent="0.2">
      <c r="A985" s="16" t="s">
        <v>2301</v>
      </c>
      <c r="B985" s="15">
        <v>62</v>
      </c>
      <c r="C985" s="15">
        <v>33</v>
      </c>
      <c r="F985" s="5"/>
    </row>
    <row r="986" spans="1:6" x14ac:dyDescent="0.2">
      <c r="A986" s="16" t="s">
        <v>533</v>
      </c>
      <c r="B986" s="15">
        <v>76</v>
      </c>
      <c r="C986" s="15">
        <v>33</v>
      </c>
      <c r="F986" s="5"/>
    </row>
    <row r="987" spans="1:6" x14ac:dyDescent="0.2">
      <c r="A987" s="16" t="s">
        <v>2302</v>
      </c>
      <c r="B987" s="15">
        <v>33</v>
      </c>
      <c r="C987" s="15">
        <v>33</v>
      </c>
      <c r="F987" s="5"/>
    </row>
    <row r="988" spans="1:6" x14ac:dyDescent="0.2">
      <c r="A988" s="16" t="s">
        <v>1614</v>
      </c>
      <c r="B988" s="15">
        <v>69</v>
      </c>
      <c r="C988" s="15">
        <v>33</v>
      </c>
      <c r="F988" s="5"/>
    </row>
    <row r="989" spans="1:6" x14ac:dyDescent="0.2">
      <c r="A989" s="16" t="s">
        <v>2303</v>
      </c>
      <c r="B989" s="15">
        <v>34</v>
      </c>
      <c r="C989" s="15">
        <v>33</v>
      </c>
      <c r="F989" s="5"/>
    </row>
    <row r="990" spans="1:6" x14ac:dyDescent="0.2">
      <c r="A990" s="16" t="s">
        <v>2304</v>
      </c>
      <c r="B990" s="15">
        <v>33</v>
      </c>
      <c r="C990" s="15">
        <v>33</v>
      </c>
      <c r="F990" s="5"/>
    </row>
    <row r="991" spans="1:6" x14ac:dyDescent="0.2">
      <c r="A991" s="16" t="s">
        <v>644</v>
      </c>
      <c r="B991" s="15">
        <v>33</v>
      </c>
      <c r="C991" s="15">
        <v>33</v>
      </c>
      <c r="F991" s="5"/>
    </row>
    <row r="992" spans="1:6" x14ac:dyDescent="0.2">
      <c r="A992" s="16" t="s">
        <v>2305</v>
      </c>
      <c r="B992" s="15">
        <v>89</v>
      </c>
      <c r="C992" s="15">
        <v>33</v>
      </c>
      <c r="F992" s="5"/>
    </row>
    <row r="993" spans="1:6" x14ac:dyDescent="0.2">
      <c r="A993" s="16" t="s">
        <v>2306</v>
      </c>
      <c r="B993" s="15">
        <v>33</v>
      </c>
      <c r="C993" s="15">
        <v>33</v>
      </c>
      <c r="F993" s="5"/>
    </row>
    <row r="994" spans="1:6" x14ac:dyDescent="0.2">
      <c r="A994" s="16" t="s">
        <v>2307</v>
      </c>
      <c r="B994" s="15">
        <v>33</v>
      </c>
      <c r="C994" s="15">
        <v>33</v>
      </c>
      <c r="F994" s="5"/>
    </row>
    <row r="995" spans="1:6" x14ac:dyDescent="0.2">
      <c r="A995" s="16" t="s">
        <v>1023</v>
      </c>
      <c r="B995" s="15">
        <v>39</v>
      </c>
      <c r="C995" s="15">
        <v>33</v>
      </c>
      <c r="F995" s="5"/>
    </row>
    <row r="996" spans="1:6" x14ac:dyDescent="0.2">
      <c r="A996" s="16" t="s">
        <v>918</v>
      </c>
      <c r="B996" s="15">
        <v>50</v>
      </c>
      <c r="C996" s="15">
        <v>33</v>
      </c>
      <c r="F996" s="5"/>
    </row>
    <row r="997" spans="1:6" x14ac:dyDescent="0.2">
      <c r="A997" s="16" t="s">
        <v>2308</v>
      </c>
      <c r="B997" s="15">
        <v>42</v>
      </c>
      <c r="C997" s="15">
        <v>33</v>
      </c>
      <c r="F997" s="5"/>
    </row>
    <row r="998" spans="1:6" x14ac:dyDescent="0.2">
      <c r="A998" s="16" t="s">
        <v>2309</v>
      </c>
      <c r="B998" s="15">
        <v>34</v>
      </c>
      <c r="C998" s="15">
        <v>33</v>
      </c>
      <c r="F998" s="5"/>
    </row>
    <row r="999" spans="1:6" x14ac:dyDescent="0.2">
      <c r="A999" s="16" t="s">
        <v>2310</v>
      </c>
      <c r="B999" s="15">
        <v>34</v>
      </c>
      <c r="C999" s="15">
        <v>33</v>
      </c>
      <c r="F999" s="5"/>
    </row>
    <row r="1000" spans="1:6" x14ac:dyDescent="0.2">
      <c r="A1000" s="16" t="s">
        <v>1190</v>
      </c>
      <c r="B1000" s="15">
        <v>37</v>
      </c>
      <c r="C1000" s="15">
        <v>33</v>
      </c>
      <c r="F1000" s="5"/>
    </row>
    <row r="1001" spans="1:6" x14ac:dyDescent="0.2">
      <c r="A1001" s="16" t="s">
        <v>1290</v>
      </c>
      <c r="B1001" s="15">
        <v>42</v>
      </c>
      <c r="C1001" s="15">
        <v>33</v>
      </c>
      <c r="F1001" s="5"/>
    </row>
    <row r="1002" spans="1:6" x14ac:dyDescent="0.2">
      <c r="B1002" s="36"/>
      <c r="C1002" s="36"/>
      <c r="F1002" s="5"/>
    </row>
    <row r="1003" spans="1:6" x14ac:dyDescent="0.2">
      <c r="B1003" s="36"/>
      <c r="C1003" s="36"/>
      <c r="F1003" s="5"/>
    </row>
    <row r="1004" spans="1:6" x14ac:dyDescent="0.2">
      <c r="B1004" s="36"/>
      <c r="C1004" s="36"/>
      <c r="F1004" s="5"/>
    </row>
    <row r="1005" spans="1:6" x14ac:dyDescent="0.2">
      <c r="B1005" s="36"/>
      <c r="C1005" s="36"/>
      <c r="F1005" s="5"/>
    </row>
    <row r="1006" spans="1:6" x14ac:dyDescent="0.2">
      <c r="B1006" s="36"/>
      <c r="C1006" s="36"/>
      <c r="F1006" s="5"/>
    </row>
    <row r="1007" spans="1:6" x14ac:dyDescent="0.2">
      <c r="B1007" s="36"/>
      <c r="C1007" s="36"/>
      <c r="F1007" s="5"/>
    </row>
    <row r="1008" spans="1:6" x14ac:dyDescent="0.2">
      <c r="B1008" s="36"/>
      <c r="C1008" s="36"/>
      <c r="F1008" s="5"/>
    </row>
    <row r="1009" spans="2:6" x14ac:dyDescent="0.2">
      <c r="B1009" s="36"/>
      <c r="C1009" s="36"/>
      <c r="F1009" s="5"/>
    </row>
    <row r="1010" spans="2:6" x14ac:dyDescent="0.2">
      <c r="B1010" s="36"/>
      <c r="C1010" s="36"/>
      <c r="F1010" s="5"/>
    </row>
    <row r="1011" spans="2:6" x14ac:dyDescent="0.2">
      <c r="B1011" s="36"/>
      <c r="C1011" s="36"/>
      <c r="F1011" s="5"/>
    </row>
    <row r="1012" spans="2:6" x14ac:dyDescent="0.2">
      <c r="B1012" s="36"/>
      <c r="C1012" s="36"/>
      <c r="F1012" s="5"/>
    </row>
    <row r="1013" spans="2:6" x14ac:dyDescent="0.2">
      <c r="B1013" s="36"/>
      <c r="C1013" s="36"/>
      <c r="F1013" s="5"/>
    </row>
    <row r="1014" spans="2:6" x14ac:dyDescent="0.2">
      <c r="B1014" s="36"/>
      <c r="C1014" s="36"/>
      <c r="F1014" s="5"/>
    </row>
    <row r="1015" spans="2:6" x14ac:dyDescent="0.2">
      <c r="B1015" s="36"/>
      <c r="C1015" s="36"/>
      <c r="F1015" s="5"/>
    </row>
    <row r="1016" spans="2:6" x14ac:dyDescent="0.2">
      <c r="B1016" s="36"/>
      <c r="C1016" s="36"/>
      <c r="F1016" s="5"/>
    </row>
    <row r="1017" spans="2:6" x14ac:dyDescent="0.2">
      <c r="B1017" s="36"/>
      <c r="C1017" s="36"/>
      <c r="F1017" s="5"/>
    </row>
    <row r="1018" spans="2:6" x14ac:dyDescent="0.2">
      <c r="B1018" s="36"/>
      <c r="C1018" s="36"/>
      <c r="F1018" s="5"/>
    </row>
    <row r="1019" spans="2:6" x14ac:dyDescent="0.2">
      <c r="B1019" s="36"/>
      <c r="C1019" s="36"/>
      <c r="F1019" s="5"/>
    </row>
    <row r="1020" spans="2:6" x14ac:dyDescent="0.2">
      <c r="B1020" s="36"/>
      <c r="C1020" s="36"/>
      <c r="F1020" s="5"/>
    </row>
    <row r="1021" spans="2:6" x14ac:dyDescent="0.2">
      <c r="B1021" s="36"/>
      <c r="C1021" s="36"/>
      <c r="F1021" s="5"/>
    </row>
    <row r="1022" spans="2:6" x14ac:dyDescent="0.2">
      <c r="B1022" s="36"/>
      <c r="C1022" s="36"/>
      <c r="F1022" s="5"/>
    </row>
    <row r="1023" spans="2:6" x14ac:dyDescent="0.2">
      <c r="B1023" s="36"/>
      <c r="C1023" s="36"/>
      <c r="F1023" s="5"/>
    </row>
    <row r="1024" spans="2:6" x14ac:dyDescent="0.2">
      <c r="B1024" s="36"/>
      <c r="C1024" s="36"/>
      <c r="F1024" s="5"/>
    </row>
    <row r="1025" spans="2:6" x14ac:dyDescent="0.2">
      <c r="B1025" s="36"/>
      <c r="C1025" s="36"/>
      <c r="F1025" s="5"/>
    </row>
    <row r="1026" spans="2:6" x14ac:dyDescent="0.2">
      <c r="B1026" s="36"/>
      <c r="C1026" s="36"/>
      <c r="F1026" s="5"/>
    </row>
    <row r="1027" spans="2:6" x14ac:dyDescent="0.2">
      <c r="B1027" s="36"/>
      <c r="C1027" s="36"/>
      <c r="F1027" s="5"/>
    </row>
    <row r="1028" spans="2:6" x14ac:dyDescent="0.2">
      <c r="B1028" s="36"/>
      <c r="C1028" s="36"/>
      <c r="F1028" s="5"/>
    </row>
    <row r="1029" spans="2:6" x14ac:dyDescent="0.2">
      <c r="B1029" s="36"/>
      <c r="C1029" s="36"/>
      <c r="F1029" s="5"/>
    </row>
    <row r="1030" spans="2:6" x14ac:dyDescent="0.2">
      <c r="B1030" s="36"/>
      <c r="C1030" s="36"/>
      <c r="F1030" s="5"/>
    </row>
    <row r="1031" spans="2:6" x14ac:dyDescent="0.2">
      <c r="B1031" s="36"/>
      <c r="C1031" s="36"/>
      <c r="F1031" s="5"/>
    </row>
    <row r="1032" spans="2:6" x14ac:dyDescent="0.2">
      <c r="B1032" s="36"/>
      <c r="C1032" s="36"/>
      <c r="F1032" s="5"/>
    </row>
    <row r="1033" spans="2:6" x14ac:dyDescent="0.2">
      <c r="B1033" s="36"/>
      <c r="C1033" s="36"/>
      <c r="F1033" s="5"/>
    </row>
    <row r="1034" spans="2:6" x14ac:dyDescent="0.2">
      <c r="B1034" s="36"/>
      <c r="C1034" s="36"/>
      <c r="F1034" s="5"/>
    </row>
    <row r="1035" spans="2:6" x14ac:dyDescent="0.2">
      <c r="B1035" s="36"/>
      <c r="C1035" s="36"/>
      <c r="F1035" s="5"/>
    </row>
    <row r="1036" spans="2:6" x14ac:dyDescent="0.2">
      <c r="B1036" s="36"/>
      <c r="C1036" s="36"/>
      <c r="F1036" s="5"/>
    </row>
    <row r="1037" spans="2:6" x14ac:dyDescent="0.2">
      <c r="B1037" s="36"/>
      <c r="C1037" s="36"/>
      <c r="F1037" s="5"/>
    </row>
    <row r="1038" spans="2:6" x14ac:dyDescent="0.2">
      <c r="B1038" s="36"/>
      <c r="C1038" s="36"/>
      <c r="F1038" s="5"/>
    </row>
    <row r="1039" spans="2:6" x14ac:dyDescent="0.2">
      <c r="B1039" s="36"/>
      <c r="C1039" s="36"/>
      <c r="F1039" s="5"/>
    </row>
    <row r="1040" spans="2:6" x14ac:dyDescent="0.2">
      <c r="B1040" s="36"/>
      <c r="C1040" s="36"/>
      <c r="F1040" s="5"/>
    </row>
    <row r="1041" spans="2:6" x14ac:dyDescent="0.2">
      <c r="B1041" s="36"/>
      <c r="C1041" s="36"/>
      <c r="F1041" s="5"/>
    </row>
    <row r="1042" spans="2:6" x14ac:dyDescent="0.2">
      <c r="B1042" s="36"/>
      <c r="C1042" s="36"/>
      <c r="F1042" s="5"/>
    </row>
    <row r="1043" spans="2:6" x14ac:dyDescent="0.2">
      <c r="B1043" s="36"/>
      <c r="C1043" s="36"/>
      <c r="F1043" s="5"/>
    </row>
    <row r="1044" spans="2:6" x14ac:dyDescent="0.2">
      <c r="B1044" s="36"/>
      <c r="C1044" s="36"/>
      <c r="F1044" s="5"/>
    </row>
    <row r="1045" spans="2:6" x14ac:dyDescent="0.2">
      <c r="B1045" s="36"/>
      <c r="C1045" s="36"/>
      <c r="F1045" s="5"/>
    </row>
    <row r="1046" spans="2:6" x14ac:dyDescent="0.2">
      <c r="B1046" s="36"/>
      <c r="C1046" s="36"/>
      <c r="F1046" s="5"/>
    </row>
    <row r="1047" spans="2:6" x14ac:dyDescent="0.2">
      <c r="B1047" s="36"/>
      <c r="C1047" s="36"/>
      <c r="F1047" s="5"/>
    </row>
    <row r="1048" spans="2:6" x14ac:dyDescent="0.2">
      <c r="B1048" s="36"/>
      <c r="C1048" s="36"/>
      <c r="F1048" s="5"/>
    </row>
    <row r="1049" spans="2:6" x14ac:dyDescent="0.2">
      <c r="B1049" s="36"/>
      <c r="C1049" s="36"/>
      <c r="F1049" s="5"/>
    </row>
    <row r="1050" spans="2:6" x14ac:dyDescent="0.2">
      <c r="B1050" s="36"/>
      <c r="C1050" s="36"/>
      <c r="F1050" s="5"/>
    </row>
    <row r="1051" spans="2:6" x14ac:dyDescent="0.2">
      <c r="B1051" s="36"/>
      <c r="C1051" s="36"/>
      <c r="F1051" s="5"/>
    </row>
    <row r="1052" spans="2:6" x14ac:dyDescent="0.2">
      <c r="B1052" s="36"/>
      <c r="C1052" s="36"/>
      <c r="F1052" s="5"/>
    </row>
    <row r="1053" spans="2:6" x14ac:dyDescent="0.2">
      <c r="B1053" s="36"/>
      <c r="C1053" s="36"/>
      <c r="F1053" s="5"/>
    </row>
    <row r="1054" spans="2:6" x14ac:dyDescent="0.2">
      <c r="B1054" s="36"/>
      <c r="C1054" s="36"/>
      <c r="F1054" s="5"/>
    </row>
    <row r="1055" spans="2:6" x14ac:dyDescent="0.2">
      <c r="B1055" s="36"/>
      <c r="C1055" s="36"/>
      <c r="F1055" s="5"/>
    </row>
    <row r="1056" spans="2:6" x14ac:dyDescent="0.2">
      <c r="B1056" s="36"/>
      <c r="C1056" s="36"/>
      <c r="F1056" s="5"/>
    </row>
    <row r="1057" spans="2:6" x14ac:dyDescent="0.2">
      <c r="B1057" s="36"/>
      <c r="C1057" s="36"/>
      <c r="F1057" s="5"/>
    </row>
    <row r="1058" spans="2:6" x14ac:dyDescent="0.2">
      <c r="B1058" s="36"/>
      <c r="C1058" s="36"/>
      <c r="F1058" s="5"/>
    </row>
    <row r="1059" spans="2:6" x14ac:dyDescent="0.2">
      <c r="B1059" s="36"/>
      <c r="C1059" s="36"/>
      <c r="F1059" s="5"/>
    </row>
    <row r="1060" spans="2:6" x14ac:dyDescent="0.2">
      <c r="B1060" s="36"/>
      <c r="C1060" s="36"/>
      <c r="F1060" s="5"/>
    </row>
    <row r="1061" spans="2:6" x14ac:dyDescent="0.2">
      <c r="B1061" s="36"/>
      <c r="C1061" s="36"/>
      <c r="F1061" s="5"/>
    </row>
    <row r="1062" spans="2:6" x14ac:dyDescent="0.2">
      <c r="B1062" s="36"/>
      <c r="C1062" s="36"/>
      <c r="F1062" s="5"/>
    </row>
    <row r="1063" spans="2:6" x14ac:dyDescent="0.2">
      <c r="B1063" s="36"/>
      <c r="C1063" s="36"/>
      <c r="F1063" s="5"/>
    </row>
    <row r="1064" spans="2:6" x14ac:dyDescent="0.2">
      <c r="B1064" s="36"/>
      <c r="C1064" s="36"/>
      <c r="F1064" s="5"/>
    </row>
    <row r="1065" spans="2:6" x14ac:dyDescent="0.2">
      <c r="B1065" s="36"/>
      <c r="C1065" s="36"/>
      <c r="F1065" s="5"/>
    </row>
    <row r="1066" spans="2:6" x14ac:dyDescent="0.2">
      <c r="B1066" s="36"/>
      <c r="C1066" s="36"/>
      <c r="F1066" s="5"/>
    </row>
    <row r="1067" spans="2:6" x14ac:dyDescent="0.2">
      <c r="B1067" s="36"/>
      <c r="C1067" s="36"/>
      <c r="F1067" s="5"/>
    </row>
    <row r="1068" spans="2:6" x14ac:dyDescent="0.2">
      <c r="B1068" s="36"/>
      <c r="C1068" s="36"/>
      <c r="F1068" s="5"/>
    </row>
    <row r="1069" spans="2:6" x14ac:dyDescent="0.2">
      <c r="B1069" s="36"/>
      <c r="C1069" s="36"/>
      <c r="F1069" s="5"/>
    </row>
    <row r="1070" spans="2:6" x14ac:dyDescent="0.2">
      <c r="B1070" s="36"/>
      <c r="C1070" s="36"/>
      <c r="F1070" s="5"/>
    </row>
    <row r="1071" spans="2:6" x14ac:dyDescent="0.2">
      <c r="B1071" s="36"/>
      <c r="C1071" s="36"/>
      <c r="F1071" s="5"/>
    </row>
    <row r="1072" spans="2:6" x14ac:dyDescent="0.2">
      <c r="B1072" s="36"/>
      <c r="C1072" s="36"/>
      <c r="F1072" s="5"/>
    </row>
    <row r="1073" spans="2:6" x14ac:dyDescent="0.2">
      <c r="B1073" s="36"/>
      <c r="C1073" s="36"/>
      <c r="F1073" s="5"/>
    </row>
    <row r="1074" spans="2:6" x14ac:dyDescent="0.2">
      <c r="B1074" s="36"/>
      <c r="C1074" s="36"/>
      <c r="F1074" s="5"/>
    </row>
    <row r="1075" spans="2:6" x14ac:dyDescent="0.2">
      <c r="B1075" s="36"/>
      <c r="C1075" s="36"/>
      <c r="F1075" s="5"/>
    </row>
    <row r="1076" spans="2:6" x14ac:dyDescent="0.2">
      <c r="B1076" s="36"/>
      <c r="C1076" s="36"/>
      <c r="F1076" s="5"/>
    </row>
    <row r="1077" spans="2:6" x14ac:dyDescent="0.2">
      <c r="B1077" s="36"/>
      <c r="C1077" s="36"/>
      <c r="F1077" s="5"/>
    </row>
    <row r="1078" spans="2:6" x14ac:dyDescent="0.2">
      <c r="B1078" s="36"/>
      <c r="C1078" s="36"/>
      <c r="F1078" s="5"/>
    </row>
    <row r="1079" spans="2:6" x14ac:dyDescent="0.2">
      <c r="B1079" s="36"/>
      <c r="C1079" s="36"/>
      <c r="F1079" s="5"/>
    </row>
    <row r="1080" spans="2:6" x14ac:dyDescent="0.2">
      <c r="B1080" s="36"/>
      <c r="C1080" s="36"/>
      <c r="F1080" s="5"/>
    </row>
    <row r="1081" spans="2:6" x14ac:dyDescent="0.2">
      <c r="B1081" s="36"/>
      <c r="C1081" s="36"/>
      <c r="F1081" s="5"/>
    </row>
    <row r="1082" spans="2:6" x14ac:dyDescent="0.2">
      <c r="B1082" s="36"/>
      <c r="C1082" s="36"/>
      <c r="F1082" s="5"/>
    </row>
    <row r="1083" spans="2:6" x14ac:dyDescent="0.2">
      <c r="B1083" s="36"/>
      <c r="C1083" s="36"/>
      <c r="F1083" s="5"/>
    </row>
    <row r="1084" spans="2:6" x14ac:dyDescent="0.2">
      <c r="B1084" s="36"/>
      <c r="C1084" s="36"/>
      <c r="F1084" s="5"/>
    </row>
    <row r="1085" spans="2:6" x14ac:dyDescent="0.2">
      <c r="B1085" s="36"/>
      <c r="C1085" s="36"/>
      <c r="F1085" s="5"/>
    </row>
    <row r="1086" spans="2:6" x14ac:dyDescent="0.2">
      <c r="B1086" s="36"/>
      <c r="C1086" s="36"/>
      <c r="F1086" s="5"/>
    </row>
    <row r="1087" spans="2:6" x14ac:dyDescent="0.2">
      <c r="B1087" s="36"/>
      <c r="C1087" s="36"/>
      <c r="F1087" s="5"/>
    </row>
    <row r="1088" spans="2:6" x14ac:dyDescent="0.2">
      <c r="B1088" s="36"/>
      <c r="C1088" s="36"/>
      <c r="F1088" s="5"/>
    </row>
    <row r="1089" spans="2:6" x14ac:dyDescent="0.2">
      <c r="B1089" s="36"/>
      <c r="C1089" s="36"/>
      <c r="F1089" s="5"/>
    </row>
    <row r="1090" spans="2:6" x14ac:dyDescent="0.2">
      <c r="B1090" s="36"/>
      <c r="C1090" s="36"/>
      <c r="F1090" s="5"/>
    </row>
    <row r="1091" spans="2:6" x14ac:dyDescent="0.2">
      <c r="B1091" s="36"/>
      <c r="C1091" s="36"/>
      <c r="F1091" s="5"/>
    </row>
    <row r="1092" spans="2:6" x14ac:dyDescent="0.2">
      <c r="B1092" s="36"/>
      <c r="C1092" s="36"/>
      <c r="F1092" s="5"/>
    </row>
    <row r="1093" spans="2:6" x14ac:dyDescent="0.2">
      <c r="B1093" s="36"/>
      <c r="C1093" s="36"/>
      <c r="F1093" s="5"/>
    </row>
    <row r="1094" spans="2:6" x14ac:dyDescent="0.2">
      <c r="B1094" s="36"/>
      <c r="C1094" s="36"/>
      <c r="F1094" s="5"/>
    </row>
    <row r="1095" spans="2:6" x14ac:dyDescent="0.2">
      <c r="B1095" s="36"/>
      <c r="C1095" s="36"/>
      <c r="F1095" s="5"/>
    </row>
    <row r="1096" spans="2:6" x14ac:dyDescent="0.2">
      <c r="B1096" s="36"/>
      <c r="C1096" s="36"/>
      <c r="F1096" s="5"/>
    </row>
    <row r="1097" spans="2:6" x14ac:dyDescent="0.2">
      <c r="B1097" s="36"/>
      <c r="C1097" s="36"/>
      <c r="F1097" s="5"/>
    </row>
    <row r="1098" spans="2:6" x14ac:dyDescent="0.2">
      <c r="B1098" s="36"/>
      <c r="C1098" s="36"/>
      <c r="F1098" s="5"/>
    </row>
    <row r="1099" spans="2:6" x14ac:dyDescent="0.2">
      <c r="B1099" s="36"/>
      <c r="C1099" s="36"/>
      <c r="F1099" s="5"/>
    </row>
    <row r="1100" spans="2:6" x14ac:dyDescent="0.2">
      <c r="B1100" s="36"/>
      <c r="C1100" s="36"/>
      <c r="F1100" s="5"/>
    </row>
    <row r="1101" spans="2:6" x14ac:dyDescent="0.2">
      <c r="B1101" s="36"/>
      <c r="C1101" s="36"/>
      <c r="F1101" s="5"/>
    </row>
  </sheetData>
  <hyperlinks>
    <hyperlink ref="E42" r:id="rId1"/>
    <hyperlink ref="A115" r:id="rId2"/>
    <hyperlink ref="A264" r:id="rId3"/>
    <hyperlink ref="A295" r:id="rId4"/>
    <hyperlink ref="A666" r:id="rId5"/>
    <hyperlink ref="A677" r:id="rId6"/>
    <hyperlink ref="A731" r:id="rId7"/>
  </hyperlinks>
  <pageMargins left="0.7" right="0.7" top="0.75" bottom="0.75" header="0.3" footer="0.3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1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2.75" customHeight="1" x14ac:dyDescent="0.2"/>
  <cols>
    <col min="1" max="1" width="30.85546875" customWidth="1"/>
    <col min="4" max="4" width="10.85546875" customWidth="1"/>
    <col min="5" max="5" width="28" customWidth="1"/>
    <col min="6" max="6" width="10.42578125" customWidth="1"/>
    <col min="7" max="7" width="19.5703125" customWidth="1"/>
    <col min="8" max="18" width="17.28515625" customWidth="1"/>
  </cols>
  <sheetData>
    <row r="1" spans="1:18" x14ac:dyDescent="0.2">
      <c r="A1" s="27" t="s">
        <v>55</v>
      </c>
      <c r="B1" s="27" t="s">
        <v>56</v>
      </c>
      <c r="C1" s="27" t="s">
        <v>57</v>
      </c>
      <c r="D1" s="28"/>
      <c r="E1" s="29" t="s">
        <v>58</v>
      </c>
      <c r="F1" s="30" t="s">
        <v>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x14ac:dyDescent="0.2">
      <c r="A2" s="15" t="s">
        <v>16</v>
      </c>
      <c r="B2" s="15">
        <v>2563</v>
      </c>
      <c r="C2" s="15">
        <v>2542</v>
      </c>
      <c r="E2" s="1" t="s">
        <v>17</v>
      </c>
      <c r="F2" s="13">
        <f>SUMIF(A:A,"*irs*",C:C)+SUMIF(A:A,"*tax*",C:C)+SUMIF(A:A,"*1040*",C:C)+SUMIF(A:A,"*refund*",C:C)+SUMIF(A:A,"*940*",C:C)+SUMIF(A:A,"*941*",C:C)+SUMIF(A:A,"*w-9*",C:C)+SUMIF(A:A,"*w9*",C:C)+SUMIF(A:A,"*w-2*",C:C)+SUMIF(A:A,"*w2*",C:C)+SUMIF(A:A,"file extension",C:C)+SUMIF(A:A,"*file extension*",C:C)</f>
        <v>7415</v>
      </c>
    </row>
    <row r="3" spans="1:18" x14ac:dyDescent="0.2">
      <c r="A3" s="15" t="s">
        <v>68</v>
      </c>
      <c r="B3" s="15">
        <v>1647</v>
      </c>
      <c r="C3" s="15">
        <v>1641</v>
      </c>
      <c r="E3" s="1" t="s">
        <v>16</v>
      </c>
      <c r="F3" s="13">
        <f>SUMIF(A:A,"*job*",C:C)+SUMIF(A:A,"*career*",C:C)+SUMIF(A:A,"*employment*",C:C)</f>
        <v>6081</v>
      </c>
    </row>
    <row r="4" spans="1:18" x14ac:dyDescent="0.2">
      <c r="A4" s="15" t="s">
        <v>76</v>
      </c>
      <c r="B4" s="15">
        <v>2180</v>
      </c>
      <c r="C4" s="15">
        <v>1246</v>
      </c>
      <c r="E4" s="1" t="s">
        <v>18</v>
      </c>
      <c r="F4" s="13">
        <f>SUMIF(A:A,"*passport*",C:C)</f>
        <v>4617</v>
      </c>
    </row>
    <row r="5" spans="1:18" x14ac:dyDescent="0.2">
      <c r="A5" s="15" t="s">
        <v>65</v>
      </c>
      <c r="B5" s="15">
        <v>1286</v>
      </c>
      <c r="C5" s="15">
        <v>1151</v>
      </c>
      <c r="E5" s="1" t="s">
        <v>21</v>
      </c>
      <c r="F5" s="13">
        <f>SUMIF(A:A,"*form*",C:C)+SUMIF(A:A,"*dd214*",C:C)</f>
        <v>4429</v>
      </c>
    </row>
    <row r="6" spans="1:18" x14ac:dyDescent="0.2">
      <c r="A6" s="15" t="s">
        <v>82</v>
      </c>
      <c r="B6" s="15">
        <v>909</v>
      </c>
      <c r="C6" s="15">
        <v>908</v>
      </c>
      <c r="E6" s="1" t="s">
        <v>19</v>
      </c>
      <c r="F6" s="13">
        <f>SUMIF(A:A,"*social security*",C:C)+SUMIF(A:A,"*ssi*",C:C)+SUMIF(A:A,"ssa",C:C)</f>
        <v>3481</v>
      </c>
    </row>
    <row r="7" spans="1:18" x14ac:dyDescent="0.2">
      <c r="A7" s="15" t="s">
        <v>19</v>
      </c>
      <c r="B7" s="15">
        <v>979</v>
      </c>
      <c r="C7" s="15">
        <v>903</v>
      </c>
      <c r="E7" s="1" t="s">
        <v>22</v>
      </c>
      <c r="F7" s="13">
        <f>SUMIF(A:A,"*credit score*",C:C)+SUMIF(A:A,"*credit report*",C:C)</f>
        <v>2328</v>
      </c>
    </row>
    <row r="8" spans="1:18" x14ac:dyDescent="0.2">
      <c r="A8" s="15" t="s">
        <v>78</v>
      </c>
      <c r="B8" s="15">
        <v>770</v>
      </c>
      <c r="C8" s="15">
        <v>756</v>
      </c>
      <c r="E8" s="1" t="s">
        <v>27</v>
      </c>
      <c r="F8" s="13">
        <f>SUMIF(A:A,"*unclaimed*",C:C)+SUMIF(A:A,"*lost money*",C:C)+SUMIF(A:A,"*money owed to me*",C:C)+SUMIF(A:A,"*missing money*",C:C)</f>
        <v>1732</v>
      </c>
    </row>
    <row r="9" spans="1:18" x14ac:dyDescent="0.2">
      <c r="A9" s="15" t="s">
        <v>27</v>
      </c>
      <c r="B9" s="15">
        <v>780</v>
      </c>
      <c r="C9" s="15">
        <v>748</v>
      </c>
      <c r="E9" s="1" t="s">
        <v>23</v>
      </c>
      <c r="F9" s="13">
        <f>SUMIF(A:A,"*vital*",C:C)+SUMIF(A:A,"*birth*",C:C)+SUMIF(A:A,"*marriage*",C:C)+SUMIF(A:A,"*divorce*",C:C)+SUMIF(A:A,"*death*",C:C)</f>
        <v>1667</v>
      </c>
    </row>
    <row r="10" spans="1:18" x14ac:dyDescent="0.2">
      <c r="A10" s="15" t="s">
        <v>77</v>
      </c>
      <c r="B10" s="15">
        <v>768</v>
      </c>
      <c r="C10" s="15">
        <v>746</v>
      </c>
      <c r="E10" s="1" t="s">
        <v>20</v>
      </c>
      <c r="F10" s="13">
        <f>SUMIF(A:A,"*immigration*",C:C)+SUMIF(A:A,"*visa*",C:C)+SUMIF(A:A,"*dv*",C:C)+SUMIF(A:A,"green card",C:C)</f>
        <v>1504</v>
      </c>
    </row>
    <row r="11" spans="1:18" x14ac:dyDescent="0.2">
      <c r="A11" s="15" t="s">
        <v>70</v>
      </c>
      <c r="B11" s="15">
        <v>926</v>
      </c>
      <c r="C11" s="15">
        <v>613</v>
      </c>
      <c r="E11" s="1" t="s">
        <v>24</v>
      </c>
      <c r="F11" s="13">
        <f>SUMIF(A:A,"*puzzle*",C:C)+SUMIF(A:A,"*games*",C:C)</f>
        <v>1289</v>
      </c>
    </row>
    <row r="12" spans="1:18" x14ac:dyDescent="0.2">
      <c r="A12" s="15" t="s">
        <v>74</v>
      </c>
      <c r="B12" s="15">
        <v>618</v>
      </c>
      <c r="C12" s="15">
        <v>600</v>
      </c>
      <c r="E12" s="1" t="s">
        <v>25</v>
      </c>
      <c r="F12" s="13">
        <f>SUMIF(A:A,"*grant*",C:C)+SUMIF(A:A,"*benefit*",C:C)+SUMIF(A:A,"*free money*",C:C)</f>
        <v>1174</v>
      </c>
    </row>
    <row r="13" spans="1:18" x14ac:dyDescent="0.2">
      <c r="A13" s="15" t="s">
        <v>80</v>
      </c>
      <c r="B13" s="15">
        <v>808</v>
      </c>
      <c r="C13" s="15">
        <v>598</v>
      </c>
      <c r="E13" s="1" t="s">
        <v>29</v>
      </c>
      <c r="F13" s="13">
        <f>SUMIF(A:A,"*auction*",C:C)+SUMIF(A:A,"*sale*",C:C)</f>
        <v>828</v>
      </c>
      <c r="H13" s="5"/>
    </row>
    <row r="14" spans="1:18" x14ac:dyDescent="0.2">
      <c r="A14" s="15" t="s">
        <v>2071</v>
      </c>
      <c r="B14" s="15">
        <v>592</v>
      </c>
      <c r="C14" s="15">
        <v>592</v>
      </c>
      <c r="E14" s="15" t="s">
        <v>38</v>
      </c>
      <c r="F14" s="13">
        <f>SUMIF(A:A,"*tsa job*",C:C)+SUMIF(A:A,"*tso*",C:C)</f>
        <v>773</v>
      </c>
    </row>
    <row r="15" spans="1:18" x14ac:dyDescent="0.2">
      <c r="A15" s="15" t="s">
        <v>71</v>
      </c>
      <c r="B15" s="15">
        <v>591</v>
      </c>
      <c r="C15" s="15">
        <v>586</v>
      </c>
      <c r="E15" s="7" t="s">
        <v>944</v>
      </c>
      <c r="F15" s="5">
        <f>SUMIF(A:A,"*login*",C:C)</f>
        <v>751</v>
      </c>
    </row>
    <row r="16" spans="1:18" x14ac:dyDescent="0.2">
      <c r="A16" s="15" t="s">
        <v>111</v>
      </c>
      <c r="B16" s="15">
        <v>1044</v>
      </c>
      <c r="C16" s="15">
        <v>585</v>
      </c>
      <c r="E16" s="1" t="s">
        <v>34</v>
      </c>
      <c r="F16" s="13">
        <f>SUMIF(A:A,"*weather*",C:C)</f>
        <v>741</v>
      </c>
    </row>
    <row r="17" spans="1:8" x14ac:dyDescent="0.2">
      <c r="A17" s="15" t="s">
        <v>21</v>
      </c>
      <c r="B17" s="15">
        <v>511</v>
      </c>
      <c r="C17" s="15">
        <v>506</v>
      </c>
      <c r="E17" s="1" t="s">
        <v>31</v>
      </c>
      <c r="F17" s="13">
        <f>SUMIF(A:A,"*address*",C:C)</f>
        <v>738</v>
      </c>
    </row>
    <row r="18" spans="1:8" x14ac:dyDescent="0.2">
      <c r="A18" s="15" t="s">
        <v>105</v>
      </c>
      <c r="B18" s="15">
        <v>496</v>
      </c>
      <c r="C18" s="15">
        <v>452</v>
      </c>
      <c r="E18" s="1" t="s">
        <v>30</v>
      </c>
      <c r="F18" s="13">
        <f>SUMIF(A:A,"*bmi*",C:C)</f>
        <v>642</v>
      </c>
    </row>
    <row r="19" spans="1:8" x14ac:dyDescent="0.2">
      <c r="A19" s="15" t="s">
        <v>84</v>
      </c>
      <c r="B19" s="15">
        <v>520</v>
      </c>
      <c r="C19" s="15">
        <v>448</v>
      </c>
      <c r="E19" s="1" t="s">
        <v>35</v>
      </c>
      <c r="F19" s="13">
        <f>SUMIF(A:A,"*stamps*",C:C)+SUMIF(A:A,"*usda*",C:C)+SUMIF(A:A,"*wic*",C:C)+SUMIF(A:A,"*snap*",C:C)+SUMIF(A:A,"*ebt*",C:C)</f>
        <v>495</v>
      </c>
      <c r="H19" s="5"/>
    </row>
    <row r="20" spans="1:8" x14ac:dyDescent="0.2">
      <c r="A20" s="15" t="s">
        <v>1507</v>
      </c>
      <c r="B20" s="15">
        <v>923</v>
      </c>
      <c r="C20" s="15">
        <v>410</v>
      </c>
      <c r="E20" s="1" t="s">
        <v>32</v>
      </c>
      <c r="F20" s="13">
        <f>SUMIF(A:A,"*affordable*",C:C)+SUMIF(A:A,"*obama care*",C:C)+SUMIF(A:A,"*obamacare*",C:C)+SUMIF(A:A,"aca",C:C)+SUMIF(A:A,"*marketplace*",C:C)+SUMIF(A:A,"*health insurance*",C:C)+SUMIF(A:A,"*health care*",C:C)</f>
        <v>493</v>
      </c>
    </row>
    <row r="21" spans="1:8" x14ac:dyDescent="0.2">
      <c r="A21" s="15" t="s">
        <v>75</v>
      </c>
      <c r="B21" s="15">
        <v>526</v>
      </c>
      <c r="C21" s="15">
        <v>401</v>
      </c>
      <c r="E21" s="1" t="s">
        <v>41</v>
      </c>
      <c r="F21" s="13">
        <f>SUMIF(A:A,"*w4*",C:C)+SUMIF(A:A,"*w-4*",C:C)</f>
        <v>441</v>
      </c>
    </row>
    <row r="22" spans="1:8" x14ac:dyDescent="0.2">
      <c r="A22" s="15" t="s">
        <v>300</v>
      </c>
      <c r="B22" s="15">
        <v>398</v>
      </c>
      <c r="C22" s="15">
        <v>394</v>
      </c>
      <c r="E22" s="1" t="s">
        <v>50</v>
      </c>
      <c r="F22" s="13">
        <f>SUMIF(A:A,"*governor*",C:C)</f>
        <v>423</v>
      </c>
    </row>
    <row r="23" spans="1:8" x14ac:dyDescent="0.2">
      <c r="A23" s="15" t="s">
        <v>1756</v>
      </c>
      <c r="B23" s="15">
        <v>383</v>
      </c>
      <c r="C23" s="15">
        <v>381</v>
      </c>
      <c r="E23" s="15" t="s">
        <v>2311</v>
      </c>
      <c r="F23" s="5">
        <f>SUMIF(A:A,"*lumber*",C:C)</f>
        <v>406</v>
      </c>
    </row>
    <row r="24" spans="1:8" x14ac:dyDescent="0.2">
      <c r="A24" s="15" t="s">
        <v>95</v>
      </c>
      <c r="B24" s="15">
        <v>379</v>
      </c>
      <c r="C24" s="15">
        <v>379</v>
      </c>
      <c r="E24" s="1" t="s">
        <v>40</v>
      </c>
      <c r="F24" s="13">
        <f>SUMIF(A:A,"*garcinia*",C:C)</f>
        <v>361</v>
      </c>
    </row>
    <row r="25" spans="1:8" x14ac:dyDescent="0.2">
      <c r="A25" s="15" t="s">
        <v>34</v>
      </c>
      <c r="B25" s="15">
        <v>683</v>
      </c>
      <c r="C25" s="15">
        <v>375</v>
      </c>
      <c r="E25" s="1" t="s">
        <v>39</v>
      </c>
      <c r="F25" s="13">
        <f>SUMIF(A:A,"*medicare*",C:C)</f>
        <v>357</v>
      </c>
    </row>
    <row r="26" spans="1:8" x14ac:dyDescent="0.2">
      <c r="A26" s="15" t="s">
        <v>85</v>
      </c>
      <c r="B26" s="15">
        <v>429</v>
      </c>
      <c r="C26" s="15">
        <v>361</v>
      </c>
      <c r="E26" s="1" t="s">
        <v>44</v>
      </c>
      <c r="F26" s="13">
        <f>SUMIF(A:A,"*death penalty*",C:C)+SUMIF(A:A,"*execution*",C:C)+SUMIF(A:A,"*executed*",C:C)+SUMIF(A:A,"*last meal*",C:C)+SUMIF(A:A,"*capital punishment*",C:C)</f>
        <v>328</v>
      </c>
    </row>
    <row r="27" spans="1:8" x14ac:dyDescent="0.2">
      <c r="A27" s="15" t="s">
        <v>94</v>
      </c>
      <c r="B27" s="15">
        <v>1415</v>
      </c>
      <c r="C27" s="15">
        <v>357</v>
      </c>
      <c r="E27" s="1" t="s">
        <v>43</v>
      </c>
      <c r="F27" s="13">
        <f>SUMIF(A:A,"*saving*",C:C)</f>
        <v>290</v>
      </c>
    </row>
    <row r="28" spans="1:8" x14ac:dyDescent="0.2">
      <c r="A28" s="15" t="s">
        <v>110</v>
      </c>
      <c r="B28" s="15">
        <v>359</v>
      </c>
      <c r="C28" s="15">
        <v>357</v>
      </c>
      <c r="E28" s="1" t="s">
        <v>26</v>
      </c>
      <c r="F28" s="13">
        <f>SUMIF(A:A,"*dv*",C:C)+SUMIF(A:A,"*diversity visa*",C:C)+SUMIF(A:A,"green card lottery",C:C)+SUMIF(A:A,"lottery 2014",C:C)+SUMIF(A:A,"lottery 2015",C:C)+SUMIF(A:A,"lottery 2016",C:C)</f>
        <v>260</v>
      </c>
    </row>
    <row r="29" spans="1:8" x14ac:dyDescent="0.2">
      <c r="A29" s="15" t="s">
        <v>145</v>
      </c>
      <c r="B29" s="15">
        <v>421</v>
      </c>
      <c r="C29" s="15">
        <v>351</v>
      </c>
      <c r="E29" s="1" t="s">
        <v>37</v>
      </c>
      <c r="F29" s="13">
        <f>SUMIF(A:A,"*ebola*",C:C)</f>
        <v>241</v>
      </c>
    </row>
    <row r="30" spans="1:8" x14ac:dyDescent="0.2">
      <c r="A30" s="15" t="s">
        <v>90</v>
      </c>
      <c r="B30" s="15">
        <v>427</v>
      </c>
      <c r="C30" s="15">
        <v>350</v>
      </c>
      <c r="E30" s="1" t="s">
        <v>46</v>
      </c>
      <c r="F30" s="13">
        <f>SUMIF(A:A,"isis",C:C)+SUMIF(A:A,"isil",C:C)+SUMIF(A:A,"islamic state",C:C)</f>
        <v>184</v>
      </c>
    </row>
    <row r="31" spans="1:8" x14ac:dyDescent="0.2">
      <c r="A31" s="15" t="s">
        <v>18</v>
      </c>
      <c r="B31" s="15">
        <v>645</v>
      </c>
      <c r="C31" s="15">
        <v>349</v>
      </c>
      <c r="E31" s="1" t="s">
        <v>47</v>
      </c>
      <c r="F31" s="13">
        <f>SUMIF(A:A,"*alien*",C:C)+SUMIF(A:A,"*area 51*",C:C)+SUMIF(A:A,"*ufo*",C:C)</f>
        <v>181</v>
      </c>
    </row>
    <row r="32" spans="1:8" x14ac:dyDescent="0.2">
      <c r="A32" s="15" t="s">
        <v>73</v>
      </c>
      <c r="B32" s="15">
        <v>368</v>
      </c>
      <c r="C32" s="15">
        <v>346</v>
      </c>
      <c r="E32" s="1" t="s">
        <v>45</v>
      </c>
      <c r="F32" s="13">
        <f>SUMIF(A:A,"*consumer action handbook*",C:C)</f>
        <v>141</v>
      </c>
    </row>
    <row r="33" spans="1:9" x14ac:dyDescent="0.2">
      <c r="A33" s="15" t="s">
        <v>63</v>
      </c>
      <c r="B33" s="15">
        <v>345</v>
      </c>
      <c r="C33" s="15">
        <v>345</v>
      </c>
      <c r="E33" s="7" t="s">
        <v>243</v>
      </c>
      <c r="F33" s="5">
        <f>SUMIF(A:A,"*wind energy*",C:C)</f>
        <v>123</v>
      </c>
    </row>
    <row r="34" spans="1:9" x14ac:dyDescent="0.2">
      <c r="A34" s="15" t="s">
        <v>102</v>
      </c>
      <c r="B34" s="15">
        <v>356</v>
      </c>
      <c r="C34" s="15">
        <v>334</v>
      </c>
      <c r="E34" s="1" t="s">
        <v>49</v>
      </c>
      <c r="F34" s="13">
        <f>SUMIF(A:A,"*fafsa*",C:C)</f>
        <v>115</v>
      </c>
    </row>
    <row r="35" spans="1:9" x14ac:dyDescent="0.2">
      <c r="A35" s="15" t="s">
        <v>2312</v>
      </c>
      <c r="B35" s="15">
        <v>352</v>
      </c>
      <c r="C35" s="15">
        <v>334</v>
      </c>
      <c r="E35" s="1" t="s">
        <v>42</v>
      </c>
      <c r="F35" s="13">
        <f>SUMIF(A:A,"*vote*",C:C)+SUMIF(A:A,"*voting*",C:C)+SUMIF(A:A,"*election*",C:C)</f>
        <v>106</v>
      </c>
    </row>
    <row r="36" spans="1:9" x14ac:dyDescent="0.2">
      <c r="A36" s="15" t="s">
        <v>103</v>
      </c>
      <c r="B36" s="15">
        <v>815</v>
      </c>
      <c r="C36" s="15">
        <v>330</v>
      </c>
      <c r="E36" s="7" t="s">
        <v>1328</v>
      </c>
      <c r="F36" s="5">
        <f>SUMIF(A:A,"*official language*",C:C)</f>
        <v>45</v>
      </c>
      <c r="G36" s="32"/>
      <c r="H36" s="32"/>
      <c r="I36" s="32"/>
    </row>
    <row r="37" spans="1:9" x14ac:dyDescent="0.2">
      <c r="A37" s="15" t="s">
        <v>274</v>
      </c>
      <c r="B37" s="15">
        <v>320</v>
      </c>
      <c r="C37" s="15">
        <v>316</v>
      </c>
      <c r="E37" s="16" t="s">
        <v>818</v>
      </c>
      <c r="F37" s="5">
        <f>SUMIF(A:A,"*dual citizenship*",C:C)</f>
        <v>43</v>
      </c>
    </row>
    <row r="38" spans="1:9" x14ac:dyDescent="0.2">
      <c r="A38" s="15" t="s">
        <v>126</v>
      </c>
      <c r="B38" s="15">
        <v>333</v>
      </c>
      <c r="C38" s="15">
        <v>315</v>
      </c>
      <c r="E38" s="1" t="s">
        <v>87</v>
      </c>
      <c r="F38" s="13">
        <f>SUMIF(A:A,"*age of consent*",C:C)</f>
        <v>0</v>
      </c>
    </row>
    <row r="39" spans="1:9" x14ac:dyDescent="0.2">
      <c r="A39" s="15" t="s">
        <v>83</v>
      </c>
      <c r="B39" s="15">
        <v>397</v>
      </c>
      <c r="C39" s="15">
        <v>315</v>
      </c>
      <c r="E39" s="7" t="s">
        <v>1742</v>
      </c>
      <c r="F39" s="5">
        <f>SUMIF(A:A,"*usps complaint*",C:C)</f>
        <v>0</v>
      </c>
    </row>
    <row r="40" spans="1:9" x14ac:dyDescent="0.2">
      <c r="A40" s="15" t="s">
        <v>108</v>
      </c>
      <c r="B40" s="15">
        <v>313</v>
      </c>
      <c r="C40" s="15">
        <v>307</v>
      </c>
      <c r="E40" s="7" t="s">
        <v>48</v>
      </c>
      <c r="F40">
        <f>SUMIF(A:A,"*senior*",C:C)</f>
        <v>118</v>
      </c>
    </row>
    <row r="41" spans="1:9" x14ac:dyDescent="0.2">
      <c r="A41" s="15" t="s">
        <v>113</v>
      </c>
      <c r="B41" s="15">
        <v>347</v>
      </c>
      <c r="C41" s="15">
        <v>304</v>
      </c>
      <c r="E41" s="16" t="s">
        <v>36</v>
      </c>
      <c r="F41" s="17">
        <f>SUMIF(A:A,"*photo*",B:B)+SUMIF(A:A,"*image*",B:B)</f>
        <v>261</v>
      </c>
    </row>
    <row r="42" spans="1:9" x14ac:dyDescent="0.2">
      <c r="A42" s="15" t="s">
        <v>67</v>
      </c>
      <c r="B42" s="15">
        <v>305</v>
      </c>
      <c r="C42" s="15">
        <v>295</v>
      </c>
      <c r="E42" s="8" t="s">
        <v>33</v>
      </c>
      <c r="F42" s="13">
        <f>SUMIF(A:A,"*usajobs*",B:B)+SUMIF(A:A,"*usa jobs*",B:B)</f>
        <v>612</v>
      </c>
    </row>
    <row r="43" spans="1:9" x14ac:dyDescent="0.2">
      <c r="A43" s="15" t="s">
        <v>2313</v>
      </c>
      <c r="B43" s="15">
        <v>272</v>
      </c>
      <c r="C43" s="15">
        <v>272</v>
      </c>
      <c r="E43" s="7" t="s">
        <v>51</v>
      </c>
      <c r="F43">
        <f>SUMIF(A:A,"*abortion*",C:C)</f>
        <v>186</v>
      </c>
    </row>
    <row r="44" spans="1:9" x14ac:dyDescent="0.2">
      <c r="A44" s="15" t="s">
        <v>605</v>
      </c>
      <c r="B44" s="15">
        <v>280</v>
      </c>
      <c r="C44" s="15">
        <v>270</v>
      </c>
      <c r="E44" s="5"/>
      <c r="F44" s="36"/>
    </row>
    <row r="45" spans="1:9" x14ac:dyDescent="0.2">
      <c r="A45" s="15" t="s">
        <v>29</v>
      </c>
      <c r="B45" s="15">
        <v>272</v>
      </c>
      <c r="C45" s="15">
        <v>268</v>
      </c>
      <c r="E45" s="5"/>
      <c r="F45" s="36"/>
    </row>
    <row r="46" spans="1:9" x14ac:dyDescent="0.2">
      <c r="A46" s="15" t="s">
        <v>99</v>
      </c>
      <c r="B46" s="15">
        <v>279</v>
      </c>
      <c r="C46" s="15">
        <v>266</v>
      </c>
      <c r="E46" s="5"/>
      <c r="F46" s="36"/>
    </row>
    <row r="47" spans="1:9" x14ac:dyDescent="0.2">
      <c r="A47" s="15" t="s">
        <v>250</v>
      </c>
      <c r="B47" s="15">
        <v>291</v>
      </c>
      <c r="C47" s="15">
        <v>264</v>
      </c>
      <c r="E47" s="5"/>
      <c r="F47" s="36"/>
    </row>
    <row r="48" spans="1:9" x14ac:dyDescent="0.2">
      <c r="A48" s="15" t="s">
        <v>86</v>
      </c>
      <c r="B48" s="15">
        <v>265</v>
      </c>
      <c r="C48" s="15">
        <v>262</v>
      </c>
      <c r="E48" s="5"/>
      <c r="F48" s="36"/>
    </row>
    <row r="49" spans="1:6" x14ac:dyDescent="0.2">
      <c r="A49" s="15" t="s">
        <v>104</v>
      </c>
      <c r="B49" s="15">
        <v>269</v>
      </c>
      <c r="C49" s="15">
        <v>255</v>
      </c>
      <c r="E49" s="5"/>
      <c r="F49" s="36"/>
    </row>
    <row r="50" spans="1:6" x14ac:dyDescent="0.2">
      <c r="A50" s="15" t="s">
        <v>2051</v>
      </c>
      <c r="B50" s="15">
        <v>255</v>
      </c>
      <c r="C50" s="15">
        <v>255</v>
      </c>
      <c r="E50" s="5"/>
      <c r="F50" s="36"/>
    </row>
    <row r="51" spans="1:6" x14ac:dyDescent="0.2">
      <c r="A51" s="15" t="s">
        <v>2311</v>
      </c>
      <c r="B51" s="15">
        <v>259</v>
      </c>
      <c r="C51" s="15">
        <v>254</v>
      </c>
      <c r="E51" s="5"/>
      <c r="F51" s="36"/>
    </row>
    <row r="52" spans="1:6" x14ac:dyDescent="0.2">
      <c r="A52" s="15" t="s">
        <v>122</v>
      </c>
      <c r="B52" s="15">
        <v>297</v>
      </c>
      <c r="C52" s="15">
        <v>252</v>
      </c>
      <c r="E52" s="5"/>
      <c r="F52" s="36"/>
    </row>
    <row r="53" spans="1:6" x14ac:dyDescent="0.2">
      <c r="A53" s="15" t="s">
        <v>93</v>
      </c>
      <c r="B53" s="15">
        <v>341</v>
      </c>
      <c r="C53" s="15">
        <v>246</v>
      </c>
      <c r="E53" s="5"/>
      <c r="F53" s="36"/>
    </row>
    <row r="54" spans="1:6" x14ac:dyDescent="0.2">
      <c r="A54" s="15" t="s">
        <v>158</v>
      </c>
      <c r="B54" s="15">
        <v>1819</v>
      </c>
      <c r="C54" s="15">
        <v>243</v>
      </c>
      <c r="E54" s="5"/>
      <c r="F54" s="36"/>
    </row>
    <row r="55" spans="1:6" x14ac:dyDescent="0.2">
      <c r="A55" s="15" t="s">
        <v>476</v>
      </c>
      <c r="B55" s="15">
        <v>237</v>
      </c>
      <c r="C55" s="15">
        <v>235</v>
      </c>
      <c r="E55" s="5"/>
      <c r="F55" s="36"/>
    </row>
    <row r="56" spans="1:6" x14ac:dyDescent="0.2">
      <c r="A56" s="15" t="s">
        <v>61</v>
      </c>
      <c r="B56" s="15">
        <v>230</v>
      </c>
      <c r="C56" s="15">
        <v>228</v>
      </c>
      <c r="E56" s="5"/>
      <c r="F56" s="36"/>
    </row>
    <row r="57" spans="1:6" x14ac:dyDescent="0.2">
      <c r="A57" s="15" t="s">
        <v>109</v>
      </c>
      <c r="B57" s="15">
        <v>232</v>
      </c>
      <c r="C57" s="15">
        <v>226</v>
      </c>
      <c r="E57" s="5"/>
      <c r="F57" s="36"/>
    </row>
    <row r="58" spans="1:6" x14ac:dyDescent="0.2">
      <c r="A58" s="15" t="s">
        <v>1760</v>
      </c>
      <c r="B58" s="15">
        <v>228</v>
      </c>
      <c r="C58" s="15">
        <v>225</v>
      </c>
      <c r="E58" s="5"/>
      <c r="F58" s="36"/>
    </row>
    <row r="59" spans="1:6" x14ac:dyDescent="0.2">
      <c r="A59" s="15" t="s">
        <v>156</v>
      </c>
      <c r="B59" s="15">
        <v>239</v>
      </c>
      <c r="C59" s="15">
        <v>225</v>
      </c>
      <c r="E59" s="5"/>
      <c r="F59" s="36"/>
    </row>
    <row r="60" spans="1:6" x14ac:dyDescent="0.2">
      <c r="A60" s="15" t="s">
        <v>1748</v>
      </c>
      <c r="B60" s="15">
        <v>224</v>
      </c>
      <c r="C60" s="15">
        <v>222</v>
      </c>
      <c r="E60" s="5"/>
      <c r="F60" s="36"/>
    </row>
    <row r="61" spans="1:6" x14ac:dyDescent="0.2">
      <c r="A61" s="15" t="s">
        <v>43</v>
      </c>
      <c r="B61" s="15">
        <v>243</v>
      </c>
      <c r="C61" s="15">
        <v>222</v>
      </c>
      <c r="E61" s="5"/>
      <c r="F61" s="36"/>
    </row>
    <row r="62" spans="1:6" x14ac:dyDescent="0.2">
      <c r="A62" s="15" t="s">
        <v>137</v>
      </c>
      <c r="B62" s="15">
        <v>539</v>
      </c>
      <c r="C62" s="15">
        <v>221</v>
      </c>
      <c r="E62" s="5"/>
      <c r="F62" s="36"/>
    </row>
    <row r="63" spans="1:6" x14ac:dyDescent="0.2">
      <c r="A63" s="15" t="s">
        <v>89</v>
      </c>
      <c r="B63" s="15">
        <v>226</v>
      </c>
      <c r="C63" s="15">
        <v>221</v>
      </c>
      <c r="E63" s="5"/>
      <c r="F63" s="36"/>
    </row>
    <row r="64" spans="1:6" x14ac:dyDescent="0.2">
      <c r="A64" s="15" t="s">
        <v>31</v>
      </c>
      <c r="B64" s="15">
        <v>226</v>
      </c>
      <c r="C64" s="15">
        <v>217</v>
      </c>
      <c r="E64" s="5"/>
      <c r="F64" s="36"/>
    </row>
    <row r="65" spans="1:6" x14ac:dyDescent="0.2">
      <c r="A65" s="15" t="s">
        <v>301</v>
      </c>
      <c r="B65" s="15">
        <v>740</v>
      </c>
      <c r="C65" s="15">
        <v>210</v>
      </c>
      <c r="E65" s="5"/>
      <c r="F65" s="36"/>
    </row>
    <row r="66" spans="1:6" x14ac:dyDescent="0.2">
      <c r="A66" s="15" t="s">
        <v>97</v>
      </c>
      <c r="B66" s="15">
        <v>203</v>
      </c>
      <c r="C66" s="15">
        <v>203</v>
      </c>
      <c r="E66" s="5"/>
      <c r="F66" s="36"/>
    </row>
    <row r="67" spans="1:6" x14ac:dyDescent="0.2">
      <c r="A67" s="15" t="s">
        <v>115</v>
      </c>
      <c r="B67" s="15">
        <v>580</v>
      </c>
      <c r="C67" s="15">
        <v>200</v>
      </c>
      <c r="E67" s="5"/>
      <c r="F67" s="36"/>
    </row>
    <row r="68" spans="1:6" x14ac:dyDescent="0.2">
      <c r="A68" s="15" t="s">
        <v>134</v>
      </c>
      <c r="B68" s="15">
        <v>294</v>
      </c>
      <c r="C68" s="15">
        <v>200</v>
      </c>
      <c r="E68" s="5"/>
      <c r="F68" s="36"/>
    </row>
    <row r="69" spans="1:6" x14ac:dyDescent="0.2">
      <c r="A69" s="15" t="s">
        <v>164</v>
      </c>
      <c r="B69" s="15">
        <v>288</v>
      </c>
      <c r="C69" s="15">
        <v>199</v>
      </c>
      <c r="E69" s="5"/>
      <c r="F69" s="36"/>
    </row>
    <row r="70" spans="1:6" x14ac:dyDescent="0.2">
      <c r="A70" s="15" t="s">
        <v>2053</v>
      </c>
      <c r="B70" s="15">
        <v>195</v>
      </c>
      <c r="C70" s="15">
        <v>195</v>
      </c>
      <c r="E70" s="5"/>
      <c r="F70" s="36"/>
    </row>
    <row r="71" spans="1:6" x14ac:dyDescent="0.2">
      <c r="A71" s="15" t="s">
        <v>170</v>
      </c>
      <c r="B71" s="15">
        <v>239</v>
      </c>
      <c r="C71" s="15">
        <v>194</v>
      </c>
      <c r="E71" s="5"/>
      <c r="F71" s="36"/>
    </row>
    <row r="72" spans="1:6" x14ac:dyDescent="0.2">
      <c r="A72" s="15" t="s">
        <v>51</v>
      </c>
      <c r="B72" s="15">
        <v>234</v>
      </c>
      <c r="C72" s="15">
        <v>186</v>
      </c>
      <c r="E72" s="5"/>
      <c r="F72" s="36"/>
    </row>
    <row r="73" spans="1:6" x14ac:dyDescent="0.2">
      <c r="A73" s="15" t="s">
        <v>141</v>
      </c>
      <c r="B73" s="15">
        <v>221</v>
      </c>
      <c r="C73" s="15">
        <v>186</v>
      </c>
      <c r="E73" s="5"/>
      <c r="F73" s="36"/>
    </row>
    <row r="74" spans="1:6" x14ac:dyDescent="0.2">
      <c r="A74" s="15" t="s">
        <v>217</v>
      </c>
      <c r="B74" s="15">
        <v>188</v>
      </c>
      <c r="C74" s="15">
        <v>186</v>
      </c>
      <c r="E74" s="5"/>
      <c r="F74" s="36"/>
    </row>
    <row r="75" spans="1:6" x14ac:dyDescent="0.2">
      <c r="A75" s="15" t="s">
        <v>173</v>
      </c>
      <c r="B75" s="15">
        <v>315</v>
      </c>
      <c r="C75" s="15">
        <v>182</v>
      </c>
      <c r="E75" s="5"/>
      <c r="F75" s="36"/>
    </row>
    <row r="76" spans="1:6" x14ac:dyDescent="0.2">
      <c r="A76" s="15" t="s">
        <v>118</v>
      </c>
      <c r="B76" s="15">
        <v>224</v>
      </c>
      <c r="C76" s="15">
        <v>182</v>
      </c>
      <c r="E76" s="5"/>
      <c r="F76" s="36"/>
    </row>
    <row r="77" spans="1:6" x14ac:dyDescent="0.2">
      <c r="A77" s="15" t="s">
        <v>128</v>
      </c>
      <c r="B77" s="15">
        <v>242</v>
      </c>
      <c r="C77" s="15">
        <v>179</v>
      </c>
      <c r="E77" s="5"/>
      <c r="F77" s="36"/>
    </row>
    <row r="78" spans="1:6" x14ac:dyDescent="0.2">
      <c r="A78" s="15" t="s">
        <v>2150</v>
      </c>
      <c r="B78" s="15">
        <v>186</v>
      </c>
      <c r="C78" s="15">
        <v>176</v>
      </c>
      <c r="E78" s="5"/>
      <c r="F78" s="36"/>
    </row>
    <row r="79" spans="1:6" x14ac:dyDescent="0.2">
      <c r="A79" s="15" t="s">
        <v>1095</v>
      </c>
      <c r="B79" s="15">
        <v>174</v>
      </c>
      <c r="C79" s="15">
        <v>174</v>
      </c>
      <c r="E79" s="5"/>
      <c r="F79" s="36"/>
    </row>
    <row r="80" spans="1:6" x14ac:dyDescent="0.2">
      <c r="A80" s="15" t="s">
        <v>139</v>
      </c>
      <c r="B80" s="15">
        <v>184</v>
      </c>
      <c r="C80" s="15">
        <v>174</v>
      </c>
      <c r="E80" s="5"/>
      <c r="F80" s="36"/>
    </row>
    <row r="81" spans="1:6" x14ac:dyDescent="0.2">
      <c r="A81" s="15" t="s">
        <v>171</v>
      </c>
      <c r="B81" s="15">
        <v>192</v>
      </c>
      <c r="C81" s="15">
        <v>173</v>
      </c>
      <c r="E81" s="5"/>
      <c r="F81" s="36"/>
    </row>
    <row r="82" spans="1:6" x14ac:dyDescent="0.2">
      <c r="A82" s="15" t="s">
        <v>282</v>
      </c>
      <c r="B82" s="15">
        <v>171</v>
      </c>
      <c r="C82" s="15">
        <v>171</v>
      </c>
      <c r="E82" s="5"/>
      <c r="F82" s="36"/>
    </row>
    <row r="83" spans="1:6" x14ac:dyDescent="0.2">
      <c r="A83" s="15" t="s">
        <v>88</v>
      </c>
      <c r="B83" s="15">
        <v>172</v>
      </c>
      <c r="C83" s="15">
        <v>169</v>
      </c>
      <c r="E83" s="5"/>
      <c r="F83" s="36"/>
    </row>
    <row r="84" spans="1:6" x14ac:dyDescent="0.2">
      <c r="A84" s="15" t="s">
        <v>223</v>
      </c>
      <c r="B84" s="15">
        <v>251</v>
      </c>
      <c r="C84" s="15">
        <v>168</v>
      </c>
      <c r="E84" s="5"/>
      <c r="F84" s="36"/>
    </row>
    <row r="85" spans="1:6" x14ac:dyDescent="0.2">
      <c r="A85" s="15" t="s">
        <v>2057</v>
      </c>
      <c r="B85" s="15">
        <v>169</v>
      </c>
      <c r="C85" s="15">
        <v>167</v>
      </c>
      <c r="E85" s="5"/>
      <c r="F85" s="36"/>
    </row>
    <row r="86" spans="1:6" x14ac:dyDescent="0.2">
      <c r="A86" s="15" t="s">
        <v>100</v>
      </c>
      <c r="B86" s="15">
        <v>188</v>
      </c>
      <c r="C86" s="15">
        <v>165</v>
      </c>
      <c r="E86" s="5"/>
      <c r="F86" s="36"/>
    </row>
    <row r="87" spans="1:6" x14ac:dyDescent="0.2">
      <c r="A87" s="15" t="s">
        <v>509</v>
      </c>
      <c r="B87" s="15">
        <v>183</v>
      </c>
      <c r="C87" s="15">
        <v>163</v>
      </c>
      <c r="E87" s="5"/>
      <c r="F87" s="36"/>
    </row>
    <row r="88" spans="1:6" x14ac:dyDescent="0.2">
      <c r="A88" s="15" t="s">
        <v>165</v>
      </c>
      <c r="B88" s="15">
        <v>247</v>
      </c>
      <c r="C88" s="15">
        <v>163</v>
      </c>
      <c r="E88" s="5"/>
      <c r="F88" s="36"/>
    </row>
    <row r="89" spans="1:6" x14ac:dyDescent="0.2">
      <c r="A89" s="15" t="s">
        <v>222</v>
      </c>
      <c r="B89" s="15">
        <v>170</v>
      </c>
      <c r="C89" s="15">
        <v>162</v>
      </c>
      <c r="E89" s="5"/>
      <c r="F89" s="36"/>
    </row>
    <row r="90" spans="1:6" x14ac:dyDescent="0.2">
      <c r="A90" s="15" t="s">
        <v>148</v>
      </c>
      <c r="B90" s="15">
        <v>196</v>
      </c>
      <c r="C90" s="15">
        <v>161</v>
      </c>
      <c r="E90" s="5"/>
      <c r="F90" s="36"/>
    </row>
    <row r="91" spans="1:6" x14ac:dyDescent="0.2">
      <c r="A91" s="15" t="s">
        <v>754</v>
      </c>
      <c r="B91" s="15">
        <v>171</v>
      </c>
      <c r="C91" s="15">
        <v>158</v>
      </c>
      <c r="E91" s="5"/>
      <c r="F91" s="36"/>
    </row>
    <row r="92" spans="1:6" x14ac:dyDescent="0.2">
      <c r="A92" s="15">
        <v>1040</v>
      </c>
      <c r="B92" s="15">
        <v>160</v>
      </c>
      <c r="C92" s="15">
        <v>157</v>
      </c>
      <c r="E92" s="5"/>
      <c r="F92" s="36"/>
    </row>
    <row r="93" spans="1:6" x14ac:dyDescent="0.2">
      <c r="A93" s="15" t="s">
        <v>226</v>
      </c>
      <c r="B93" s="15">
        <v>164</v>
      </c>
      <c r="C93" s="15">
        <v>157</v>
      </c>
      <c r="E93" s="5"/>
      <c r="F93" s="36"/>
    </row>
    <row r="94" spans="1:6" x14ac:dyDescent="0.2">
      <c r="A94" s="15" t="s">
        <v>198</v>
      </c>
      <c r="B94" s="15">
        <v>310</v>
      </c>
      <c r="C94" s="15">
        <v>157</v>
      </c>
      <c r="E94" s="5"/>
      <c r="F94" s="36"/>
    </row>
    <row r="95" spans="1:6" x14ac:dyDescent="0.2">
      <c r="A95" s="15" t="s">
        <v>44</v>
      </c>
      <c r="B95" s="15">
        <v>198</v>
      </c>
      <c r="C95" s="15">
        <v>157</v>
      </c>
      <c r="E95" s="5"/>
      <c r="F95" s="36"/>
    </row>
    <row r="96" spans="1:6" x14ac:dyDescent="0.2">
      <c r="A96" s="15" t="s">
        <v>30</v>
      </c>
      <c r="B96" s="15">
        <v>157</v>
      </c>
      <c r="C96" s="15">
        <v>156</v>
      </c>
      <c r="E96" s="5"/>
      <c r="F96" s="36"/>
    </row>
    <row r="97" spans="1:6" x14ac:dyDescent="0.2">
      <c r="A97" s="15" t="s">
        <v>161</v>
      </c>
      <c r="B97" s="15">
        <v>191</v>
      </c>
      <c r="C97" s="15">
        <v>155</v>
      </c>
      <c r="E97" s="5"/>
      <c r="F97" s="36"/>
    </row>
    <row r="98" spans="1:6" x14ac:dyDescent="0.2">
      <c r="A98" s="15" t="s">
        <v>181</v>
      </c>
      <c r="B98" s="15">
        <v>155</v>
      </c>
      <c r="C98" s="15">
        <v>155</v>
      </c>
      <c r="E98" s="5"/>
      <c r="F98" s="36"/>
    </row>
    <row r="99" spans="1:6" x14ac:dyDescent="0.2">
      <c r="A99" s="15" t="s">
        <v>149</v>
      </c>
      <c r="B99" s="15">
        <v>200</v>
      </c>
      <c r="C99" s="15">
        <v>155</v>
      </c>
      <c r="E99" s="5"/>
      <c r="F99" s="36"/>
    </row>
    <row r="100" spans="1:6" x14ac:dyDescent="0.2">
      <c r="A100" s="15" t="s">
        <v>193</v>
      </c>
      <c r="B100" s="15">
        <v>153</v>
      </c>
      <c r="C100" s="15">
        <v>153</v>
      </c>
      <c r="E100" s="5"/>
      <c r="F100" s="36"/>
    </row>
    <row r="101" spans="1:6" x14ac:dyDescent="0.2">
      <c r="A101" s="15" t="s">
        <v>150</v>
      </c>
      <c r="B101" s="15">
        <v>155</v>
      </c>
      <c r="C101" s="15">
        <v>152</v>
      </c>
      <c r="E101" s="5"/>
      <c r="F101" s="36"/>
    </row>
    <row r="102" spans="1:6" x14ac:dyDescent="0.2">
      <c r="A102" s="15" t="s">
        <v>2314</v>
      </c>
      <c r="B102" s="15">
        <v>157</v>
      </c>
      <c r="C102" s="15">
        <v>152</v>
      </c>
      <c r="E102" s="5"/>
      <c r="F102" s="36"/>
    </row>
    <row r="103" spans="1:6" x14ac:dyDescent="0.2">
      <c r="A103" s="15" t="s">
        <v>310</v>
      </c>
      <c r="B103" s="15">
        <v>1046</v>
      </c>
      <c r="C103" s="15">
        <v>151</v>
      </c>
      <c r="E103" s="5"/>
      <c r="F103" s="36"/>
    </row>
    <row r="104" spans="1:6" x14ac:dyDescent="0.2">
      <c r="A104" s="15" t="s">
        <v>91</v>
      </c>
      <c r="B104" s="15">
        <v>180</v>
      </c>
      <c r="C104" s="15">
        <v>149</v>
      </c>
      <c r="E104" s="5"/>
      <c r="F104" s="36"/>
    </row>
    <row r="105" spans="1:6" x14ac:dyDescent="0.2">
      <c r="A105" s="15" t="s">
        <v>290</v>
      </c>
      <c r="B105" s="15">
        <v>157</v>
      </c>
      <c r="C105" s="15">
        <v>147</v>
      </c>
      <c r="E105" s="5"/>
      <c r="F105" s="36"/>
    </row>
    <row r="106" spans="1:6" x14ac:dyDescent="0.2">
      <c r="A106" s="15" t="s">
        <v>175</v>
      </c>
      <c r="B106" s="15">
        <v>170</v>
      </c>
      <c r="C106" s="15">
        <v>147</v>
      </c>
      <c r="E106" s="5"/>
      <c r="F106" s="36"/>
    </row>
    <row r="107" spans="1:6" x14ac:dyDescent="0.2">
      <c r="A107" s="15" t="s">
        <v>107</v>
      </c>
      <c r="B107" s="15">
        <v>213</v>
      </c>
      <c r="C107" s="15">
        <v>146</v>
      </c>
      <c r="E107" s="5"/>
      <c r="F107" s="36"/>
    </row>
    <row r="108" spans="1:6" x14ac:dyDescent="0.2">
      <c r="A108" s="15" t="s">
        <v>285</v>
      </c>
      <c r="B108" s="15">
        <v>147</v>
      </c>
      <c r="C108" s="15">
        <v>146</v>
      </c>
      <c r="E108" s="5"/>
      <c r="F108" s="36"/>
    </row>
    <row r="109" spans="1:6" x14ac:dyDescent="0.2">
      <c r="A109" s="15" t="s">
        <v>154</v>
      </c>
      <c r="B109" s="15">
        <v>154</v>
      </c>
      <c r="C109" s="15">
        <v>146</v>
      </c>
      <c r="E109" s="5"/>
      <c r="F109" s="36"/>
    </row>
    <row r="110" spans="1:6" x14ac:dyDescent="0.2">
      <c r="A110" s="15" t="s">
        <v>1816</v>
      </c>
      <c r="B110" s="15">
        <v>147</v>
      </c>
      <c r="C110" s="15">
        <v>145</v>
      </c>
      <c r="E110" s="5"/>
      <c r="F110" s="36"/>
    </row>
    <row r="111" spans="1:6" x14ac:dyDescent="0.2">
      <c r="A111" s="15" t="s">
        <v>314</v>
      </c>
      <c r="B111" s="15">
        <v>176</v>
      </c>
      <c r="C111" s="15">
        <v>145</v>
      </c>
      <c r="E111" s="5"/>
      <c r="F111" s="36"/>
    </row>
    <row r="112" spans="1:6" x14ac:dyDescent="0.2">
      <c r="A112" s="15" t="s">
        <v>1754</v>
      </c>
      <c r="B112" s="15">
        <v>146</v>
      </c>
      <c r="C112" s="15">
        <v>145</v>
      </c>
      <c r="E112" s="5"/>
      <c r="F112" s="36"/>
    </row>
    <row r="113" spans="1:6" x14ac:dyDescent="0.2">
      <c r="A113" s="15" t="s">
        <v>138</v>
      </c>
      <c r="B113" s="15">
        <v>153</v>
      </c>
      <c r="C113" s="15">
        <v>143</v>
      </c>
      <c r="E113" s="5"/>
      <c r="F113" s="36"/>
    </row>
    <row r="114" spans="1:6" x14ac:dyDescent="0.2">
      <c r="A114" s="15" t="s">
        <v>267</v>
      </c>
      <c r="B114" s="15">
        <v>163</v>
      </c>
      <c r="C114" s="15">
        <v>143</v>
      </c>
      <c r="E114" s="5"/>
      <c r="F114" s="36"/>
    </row>
    <row r="115" spans="1:6" x14ac:dyDescent="0.2">
      <c r="A115" s="15" t="s">
        <v>266</v>
      </c>
      <c r="B115" s="15">
        <v>173</v>
      </c>
      <c r="C115" s="15">
        <v>143</v>
      </c>
      <c r="E115" s="5"/>
      <c r="F115" s="36"/>
    </row>
    <row r="116" spans="1:6" x14ac:dyDescent="0.2">
      <c r="A116" s="15" t="s">
        <v>147</v>
      </c>
      <c r="B116" s="15">
        <v>262</v>
      </c>
      <c r="C116" s="15">
        <v>142</v>
      </c>
      <c r="E116" s="5"/>
      <c r="F116" s="36"/>
    </row>
    <row r="117" spans="1:6" x14ac:dyDescent="0.2">
      <c r="A117" s="15" t="s">
        <v>2315</v>
      </c>
      <c r="B117" s="15">
        <v>363</v>
      </c>
      <c r="C117" s="15">
        <v>142</v>
      </c>
      <c r="E117" s="5"/>
      <c r="F117" s="36"/>
    </row>
    <row r="118" spans="1:6" x14ac:dyDescent="0.2">
      <c r="A118" s="15" t="s">
        <v>179</v>
      </c>
      <c r="B118" s="15">
        <v>175</v>
      </c>
      <c r="C118" s="15">
        <v>142</v>
      </c>
      <c r="E118" s="5"/>
      <c r="F118" s="36"/>
    </row>
    <row r="119" spans="1:6" x14ac:dyDescent="0.2">
      <c r="A119" s="15" t="s">
        <v>79</v>
      </c>
      <c r="B119" s="15">
        <v>187</v>
      </c>
      <c r="C119" s="15">
        <v>142</v>
      </c>
      <c r="E119" s="5"/>
      <c r="F119" s="36"/>
    </row>
    <row r="120" spans="1:6" x14ac:dyDescent="0.2">
      <c r="A120" s="15" t="s">
        <v>1396</v>
      </c>
      <c r="B120" s="15">
        <v>141</v>
      </c>
      <c r="C120" s="15">
        <v>141</v>
      </c>
      <c r="E120" s="5"/>
      <c r="F120" s="36"/>
    </row>
    <row r="121" spans="1:6" x14ac:dyDescent="0.2">
      <c r="A121" s="15" t="s">
        <v>119</v>
      </c>
      <c r="B121" s="15">
        <v>141</v>
      </c>
      <c r="C121" s="15">
        <v>141</v>
      </c>
      <c r="E121" s="5"/>
      <c r="F121" s="36"/>
    </row>
    <row r="122" spans="1:6" x14ac:dyDescent="0.2">
      <c r="A122" s="15" t="s">
        <v>244</v>
      </c>
      <c r="B122" s="15">
        <v>143</v>
      </c>
      <c r="C122" s="15">
        <v>141</v>
      </c>
      <c r="E122" s="5"/>
      <c r="F122" s="36"/>
    </row>
    <row r="123" spans="1:6" x14ac:dyDescent="0.2">
      <c r="A123" s="15" t="s">
        <v>169</v>
      </c>
      <c r="B123" s="15">
        <v>151</v>
      </c>
      <c r="C123" s="15">
        <v>141</v>
      </c>
      <c r="E123" s="5"/>
      <c r="F123" s="36"/>
    </row>
    <row r="124" spans="1:6" x14ac:dyDescent="0.2">
      <c r="A124" s="15" t="s">
        <v>178</v>
      </c>
      <c r="B124" s="15">
        <v>144</v>
      </c>
      <c r="C124" s="15">
        <v>140</v>
      </c>
      <c r="E124" s="5"/>
      <c r="F124" s="36"/>
    </row>
    <row r="125" spans="1:6" x14ac:dyDescent="0.2">
      <c r="A125" s="15" t="s">
        <v>172</v>
      </c>
      <c r="B125" s="15">
        <v>919</v>
      </c>
      <c r="C125" s="15">
        <v>140</v>
      </c>
      <c r="E125" s="5"/>
      <c r="F125" s="36"/>
    </row>
    <row r="126" spans="1:6" x14ac:dyDescent="0.2">
      <c r="A126" s="15" t="s">
        <v>112</v>
      </c>
      <c r="B126" s="15">
        <v>143</v>
      </c>
      <c r="C126" s="15">
        <v>140</v>
      </c>
      <c r="E126" s="5"/>
      <c r="F126" s="36"/>
    </row>
    <row r="127" spans="1:6" x14ac:dyDescent="0.2">
      <c r="A127" s="15" t="s">
        <v>291</v>
      </c>
      <c r="B127" s="15">
        <v>585</v>
      </c>
      <c r="C127" s="15">
        <v>140</v>
      </c>
      <c r="E127" s="5"/>
      <c r="F127" s="36"/>
    </row>
    <row r="128" spans="1:6" x14ac:dyDescent="0.2">
      <c r="A128" s="15" t="s">
        <v>426</v>
      </c>
      <c r="B128" s="15">
        <v>246</v>
      </c>
      <c r="C128" s="15">
        <v>139</v>
      </c>
      <c r="E128" s="5"/>
      <c r="F128" s="36"/>
    </row>
    <row r="129" spans="1:6" x14ac:dyDescent="0.2">
      <c r="A129" s="15" t="s">
        <v>218</v>
      </c>
      <c r="B129" s="15">
        <v>202</v>
      </c>
      <c r="C129" s="15">
        <v>139</v>
      </c>
      <c r="E129" s="5"/>
      <c r="F129" s="36"/>
    </row>
    <row r="130" spans="1:6" x14ac:dyDescent="0.2">
      <c r="A130" s="15" t="s">
        <v>199</v>
      </c>
      <c r="B130" s="15">
        <v>217</v>
      </c>
      <c r="C130" s="15">
        <v>138</v>
      </c>
      <c r="E130" s="5"/>
      <c r="F130" s="36"/>
    </row>
    <row r="131" spans="1:6" x14ac:dyDescent="0.2">
      <c r="A131" s="15" t="s">
        <v>120</v>
      </c>
      <c r="B131" s="15">
        <v>148</v>
      </c>
      <c r="C131" s="15">
        <v>138</v>
      </c>
      <c r="E131" s="5"/>
      <c r="F131" s="36"/>
    </row>
    <row r="132" spans="1:6" x14ac:dyDescent="0.2">
      <c r="A132" s="15" t="s">
        <v>187</v>
      </c>
      <c r="B132" s="15">
        <v>165</v>
      </c>
      <c r="C132" s="15">
        <v>137</v>
      </c>
      <c r="E132" s="5"/>
      <c r="F132" s="36"/>
    </row>
    <row r="133" spans="1:6" x14ac:dyDescent="0.2">
      <c r="A133" s="15" t="s">
        <v>1398</v>
      </c>
      <c r="B133" s="15">
        <v>137</v>
      </c>
      <c r="C133" s="15">
        <v>137</v>
      </c>
      <c r="E133" s="5"/>
      <c r="F133" s="36"/>
    </row>
    <row r="134" spans="1:6" x14ac:dyDescent="0.2">
      <c r="A134" s="15" t="s">
        <v>96</v>
      </c>
      <c r="B134" s="15">
        <v>174</v>
      </c>
      <c r="C134" s="15">
        <v>137</v>
      </c>
      <c r="E134" s="5"/>
      <c r="F134" s="36"/>
    </row>
    <row r="135" spans="1:6" x14ac:dyDescent="0.2">
      <c r="A135" s="15" t="s">
        <v>284</v>
      </c>
      <c r="B135" s="15">
        <v>140</v>
      </c>
      <c r="C135" s="15">
        <v>136</v>
      </c>
      <c r="E135" s="5"/>
      <c r="F135" s="36"/>
    </row>
    <row r="136" spans="1:6" x14ac:dyDescent="0.2">
      <c r="A136" s="15" t="s">
        <v>204</v>
      </c>
      <c r="B136" s="15">
        <v>178</v>
      </c>
      <c r="C136" s="15">
        <v>136</v>
      </c>
      <c r="E136" s="5"/>
      <c r="F136" s="36"/>
    </row>
    <row r="137" spans="1:6" x14ac:dyDescent="0.2">
      <c r="A137" s="15" t="s">
        <v>189</v>
      </c>
      <c r="B137" s="15">
        <v>141</v>
      </c>
      <c r="C137" s="15">
        <v>135</v>
      </c>
      <c r="E137" s="5"/>
      <c r="F137" s="36"/>
    </row>
    <row r="138" spans="1:6" x14ac:dyDescent="0.2">
      <c r="A138" s="15" t="s">
        <v>144</v>
      </c>
      <c r="B138" s="15">
        <v>194</v>
      </c>
      <c r="C138" s="15">
        <v>134</v>
      </c>
      <c r="E138" s="5"/>
      <c r="F138" s="36"/>
    </row>
    <row r="139" spans="1:6" x14ac:dyDescent="0.2">
      <c r="A139" s="15" t="s">
        <v>1554</v>
      </c>
      <c r="B139" s="15">
        <v>135</v>
      </c>
      <c r="C139" s="15">
        <v>133</v>
      </c>
      <c r="E139" s="5"/>
      <c r="F139" s="36"/>
    </row>
    <row r="140" spans="1:6" x14ac:dyDescent="0.2">
      <c r="A140" s="15" t="s">
        <v>381</v>
      </c>
      <c r="B140" s="15">
        <v>165</v>
      </c>
      <c r="C140" s="15">
        <v>133</v>
      </c>
      <c r="E140" s="5"/>
      <c r="F140" s="36"/>
    </row>
    <row r="141" spans="1:6" x14ac:dyDescent="0.2">
      <c r="A141" s="15" t="s">
        <v>37</v>
      </c>
      <c r="B141" s="15">
        <v>287</v>
      </c>
      <c r="C141" s="15">
        <v>133</v>
      </c>
      <c r="E141" s="5"/>
      <c r="F141" s="36"/>
    </row>
    <row r="142" spans="1:6" x14ac:dyDescent="0.2">
      <c r="A142" s="15" t="s">
        <v>706</v>
      </c>
      <c r="B142" s="15">
        <v>148</v>
      </c>
      <c r="C142" s="15">
        <v>132</v>
      </c>
      <c r="E142" s="5"/>
      <c r="F142" s="36"/>
    </row>
    <row r="143" spans="1:6" x14ac:dyDescent="0.2">
      <c r="A143" s="15" t="s">
        <v>153</v>
      </c>
      <c r="B143" s="15">
        <v>150</v>
      </c>
      <c r="C143" s="15">
        <v>131</v>
      </c>
      <c r="E143" s="5"/>
      <c r="F143" s="36"/>
    </row>
    <row r="144" spans="1:6" x14ac:dyDescent="0.2">
      <c r="A144" s="15" t="s">
        <v>313</v>
      </c>
      <c r="B144" s="15">
        <v>150</v>
      </c>
      <c r="C144" s="15">
        <v>131</v>
      </c>
      <c r="E144" s="5"/>
      <c r="F144" s="36"/>
    </row>
    <row r="145" spans="1:6" x14ac:dyDescent="0.2">
      <c r="A145" s="15" t="s">
        <v>2316</v>
      </c>
      <c r="B145" s="15">
        <v>136</v>
      </c>
      <c r="C145" s="15">
        <v>130</v>
      </c>
      <c r="E145" s="5"/>
      <c r="F145" s="36"/>
    </row>
    <row r="146" spans="1:6" x14ac:dyDescent="0.2">
      <c r="A146" s="15" t="s">
        <v>132</v>
      </c>
      <c r="B146" s="15">
        <v>146</v>
      </c>
      <c r="C146" s="15">
        <v>130</v>
      </c>
      <c r="E146" s="5"/>
      <c r="F146" s="36"/>
    </row>
    <row r="147" spans="1:6" x14ac:dyDescent="0.2">
      <c r="A147" s="15" t="s">
        <v>114</v>
      </c>
      <c r="B147" s="15">
        <v>205</v>
      </c>
      <c r="C147" s="15">
        <v>130</v>
      </c>
      <c r="E147" s="5"/>
      <c r="F147" s="36"/>
    </row>
    <row r="148" spans="1:6" x14ac:dyDescent="0.2">
      <c r="A148" s="15" t="s">
        <v>283</v>
      </c>
      <c r="B148" s="15">
        <v>140</v>
      </c>
      <c r="C148" s="15">
        <v>128</v>
      </c>
      <c r="E148" s="5"/>
      <c r="F148" s="36"/>
    </row>
    <row r="149" spans="1:6" x14ac:dyDescent="0.2">
      <c r="A149" s="15" t="s">
        <v>207</v>
      </c>
      <c r="B149" s="15">
        <v>133</v>
      </c>
      <c r="C149" s="15">
        <v>127</v>
      </c>
      <c r="E149" s="5"/>
      <c r="F149" s="36"/>
    </row>
    <row r="150" spans="1:6" x14ac:dyDescent="0.2">
      <c r="A150" s="15" t="s">
        <v>273</v>
      </c>
      <c r="B150" s="15">
        <v>249</v>
      </c>
      <c r="C150" s="15">
        <v>127</v>
      </c>
      <c r="E150" s="5"/>
      <c r="F150" s="36"/>
    </row>
    <row r="151" spans="1:6" x14ac:dyDescent="0.2">
      <c r="A151" s="15" t="s">
        <v>1333</v>
      </c>
      <c r="B151" s="15">
        <v>234</v>
      </c>
      <c r="C151" s="15">
        <v>127</v>
      </c>
      <c r="E151" s="5"/>
      <c r="F151" s="36"/>
    </row>
    <row r="152" spans="1:6" x14ac:dyDescent="0.2">
      <c r="A152" s="15" t="s">
        <v>502</v>
      </c>
      <c r="B152" s="15">
        <v>152</v>
      </c>
      <c r="C152" s="15">
        <v>127</v>
      </c>
      <c r="E152" s="5"/>
      <c r="F152" s="36"/>
    </row>
    <row r="153" spans="1:6" x14ac:dyDescent="0.2">
      <c r="A153" s="15" t="s">
        <v>289</v>
      </c>
      <c r="B153" s="15">
        <v>11579</v>
      </c>
      <c r="C153" s="15">
        <v>127</v>
      </c>
      <c r="E153" s="5"/>
      <c r="F153" s="36"/>
    </row>
    <row r="154" spans="1:6" x14ac:dyDescent="0.2">
      <c r="A154" s="15" t="s">
        <v>180</v>
      </c>
      <c r="B154" s="15">
        <v>234</v>
      </c>
      <c r="C154" s="15">
        <v>127</v>
      </c>
      <c r="E154" s="5"/>
      <c r="F154" s="36"/>
    </row>
    <row r="155" spans="1:6" x14ac:dyDescent="0.2">
      <c r="A155" s="15" t="s">
        <v>391</v>
      </c>
      <c r="B155" s="15">
        <v>145</v>
      </c>
      <c r="C155" s="15">
        <v>127</v>
      </c>
      <c r="E155" s="5"/>
      <c r="F155" s="36"/>
    </row>
    <row r="156" spans="1:6" x14ac:dyDescent="0.2">
      <c r="A156" s="15" t="s">
        <v>2095</v>
      </c>
      <c r="B156" s="15">
        <v>126</v>
      </c>
      <c r="C156" s="15">
        <v>126</v>
      </c>
      <c r="E156" s="5"/>
      <c r="F156" s="36"/>
    </row>
    <row r="157" spans="1:6" x14ac:dyDescent="0.2">
      <c r="A157" s="15" t="s">
        <v>261</v>
      </c>
      <c r="B157" s="15">
        <v>156</v>
      </c>
      <c r="C157" s="15">
        <v>125</v>
      </c>
      <c r="E157" s="5"/>
      <c r="F157" s="36"/>
    </row>
    <row r="158" spans="1:6" x14ac:dyDescent="0.2">
      <c r="A158" s="15" t="s">
        <v>166</v>
      </c>
      <c r="B158" s="15">
        <v>147</v>
      </c>
      <c r="C158" s="15">
        <v>125</v>
      </c>
      <c r="E158" s="5"/>
      <c r="F158" s="36"/>
    </row>
    <row r="159" spans="1:6" x14ac:dyDescent="0.2">
      <c r="A159" s="15" t="s">
        <v>62</v>
      </c>
      <c r="B159" s="15">
        <v>125</v>
      </c>
      <c r="C159" s="15">
        <v>124</v>
      </c>
      <c r="E159" s="5"/>
      <c r="F159" s="36"/>
    </row>
    <row r="160" spans="1:6" x14ac:dyDescent="0.2">
      <c r="A160" s="15" t="s">
        <v>2317</v>
      </c>
      <c r="B160" s="15">
        <v>124</v>
      </c>
      <c r="C160" s="15">
        <v>124</v>
      </c>
      <c r="E160" s="5"/>
      <c r="F160" s="36"/>
    </row>
    <row r="161" spans="1:6" x14ac:dyDescent="0.2">
      <c r="A161" s="15" t="s">
        <v>243</v>
      </c>
      <c r="B161" s="15">
        <v>128</v>
      </c>
      <c r="C161" s="15">
        <v>123</v>
      </c>
      <c r="E161" s="5"/>
      <c r="F161" s="36"/>
    </row>
    <row r="162" spans="1:6" x14ac:dyDescent="0.2">
      <c r="A162" s="15" t="s">
        <v>1744</v>
      </c>
      <c r="B162" s="15">
        <v>124</v>
      </c>
      <c r="C162" s="15">
        <v>122</v>
      </c>
      <c r="E162" s="5"/>
      <c r="F162" s="36"/>
    </row>
    <row r="163" spans="1:6" x14ac:dyDescent="0.2">
      <c r="A163" s="15" t="s">
        <v>2076</v>
      </c>
      <c r="B163" s="15">
        <v>131</v>
      </c>
      <c r="C163" s="15">
        <v>122</v>
      </c>
      <c r="E163" s="5"/>
      <c r="F163" s="36"/>
    </row>
    <row r="164" spans="1:6" x14ac:dyDescent="0.2">
      <c r="A164" s="15" t="s">
        <v>157</v>
      </c>
      <c r="B164" s="15">
        <v>154</v>
      </c>
      <c r="C164" s="15">
        <v>122</v>
      </c>
      <c r="E164" s="5"/>
      <c r="F164" s="36"/>
    </row>
    <row r="165" spans="1:6" x14ac:dyDescent="0.2">
      <c r="A165" s="15" t="s">
        <v>2318</v>
      </c>
      <c r="B165" s="15">
        <v>123</v>
      </c>
      <c r="C165" s="15">
        <v>122</v>
      </c>
      <c r="E165" s="5"/>
      <c r="F165" s="36"/>
    </row>
    <row r="166" spans="1:6" x14ac:dyDescent="0.2">
      <c r="A166" s="15" t="s">
        <v>220</v>
      </c>
      <c r="B166" s="15">
        <v>150</v>
      </c>
      <c r="C166" s="15">
        <v>121</v>
      </c>
      <c r="E166" s="5"/>
      <c r="F166" s="36"/>
    </row>
    <row r="167" spans="1:6" x14ac:dyDescent="0.2">
      <c r="A167" s="15" t="s">
        <v>1916</v>
      </c>
      <c r="B167" s="15">
        <v>120</v>
      </c>
      <c r="C167" s="15">
        <v>120</v>
      </c>
      <c r="E167" s="5"/>
      <c r="F167" s="36"/>
    </row>
    <row r="168" spans="1:6" x14ac:dyDescent="0.2">
      <c r="A168" s="15" t="s">
        <v>551</v>
      </c>
      <c r="B168" s="15">
        <v>134</v>
      </c>
      <c r="C168" s="15">
        <v>120</v>
      </c>
      <c r="E168" s="5"/>
      <c r="F168" s="36"/>
    </row>
    <row r="169" spans="1:6" x14ac:dyDescent="0.2">
      <c r="A169" s="15" t="s">
        <v>229</v>
      </c>
      <c r="B169" s="15">
        <v>127</v>
      </c>
      <c r="C169" s="15">
        <v>120</v>
      </c>
      <c r="E169" s="5"/>
      <c r="F169" s="36"/>
    </row>
    <row r="170" spans="1:6" x14ac:dyDescent="0.2">
      <c r="A170" s="15" t="s">
        <v>1164</v>
      </c>
      <c r="B170" s="15">
        <v>119</v>
      </c>
      <c r="C170" s="15">
        <v>119</v>
      </c>
      <c r="E170" s="5"/>
      <c r="F170" s="36"/>
    </row>
    <row r="171" spans="1:6" x14ac:dyDescent="0.2">
      <c r="A171" s="15" t="s">
        <v>460</v>
      </c>
      <c r="B171" s="15">
        <v>121</v>
      </c>
      <c r="C171" s="15">
        <v>119</v>
      </c>
      <c r="E171" s="5"/>
      <c r="F171" s="36"/>
    </row>
    <row r="172" spans="1:6" x14ac:dyDescent="0.2">
      <c r="A172" s="15" t="s">
        <v>305</v>
      </c>
      <c r="B172" s="15">
        <v>127</v>
      </c>
      <c r="C172" s="15">
        <v>119</v>
      </c>
      <c r="E172" s="5"/>
      <c r="F172" s="36"/>
    </row>
    <row r="173" spans="1:6" x14ac:dyDescent="0.2">
      <c r="A173" s="15" t="s">
        <v>256</v>
      </c>
      <c r="B173" s="15">
        <v>137</v>
      </c>
      <c r="C173" s="15">
        <v>119</v>
      </c>
      <c r="E173" s="5"/>
      <c r="F173" s="36"/>
    </row>
    <row r="174" spans="1:6" x14ac:dyDescent="0.2">
      <c r="A174" s="37" t="s">
        <v>1013</v>
      </c>
      <c r="B174" s="15">
        <v>134</v>
      </c>
      <c r="C174" s="15">
        <v>118</v>
      </c>
      <c r="E174" s="5"/>
      <c r="F174" s="36"/>
    </row>
    <row r="175" spans="1:6" x14ac:dyDescent="0.2">
      <c r="A175" s="15" t="s">
        <v>237</v>
      </c>
      <c r="B175" s="15">
        <v>118</v>
      </c>
      <c r="C175" s="15">
        <v>118</v>
      </c>
      <c r="E175" s="5"/>
      <c r="F175" s="36"/>
    </row>
    <row r="176" spans="1:6" x14ac:dyDescent="0.2">
      <c r="A176" s="15" t="s">
        <v>72</v>
      </c>
      <c r="B176" s="15">
        <v>171</v>
      </c>
      <c r="C176" s="15">
        <v>118</v>
      </c>
      <c r="E176" s="5"/>
      <c r="F176" s="36"/>
    </row>
    <row r="177" spans="1:6" x14ac:dyDescent="0.2">
      <c r="A177" s="15" t="s">
        <v>129</v>
      </c>
      <c r="B177" s="15">
        <v>220</v>
      </c>
      <c r="C177" s="15">
        <v>117</v>
      </c>
      <c r="E177" s="5"/>
      <c r="F177" s="36"/>
    </row>
    <row r="178" spans="1:6" x14ac:dyDescent="0.2">
      <c r="A178" s="15" t="s">
        <v>1046</v>
      </c>
      <c r="B178" s="15">
        <v>168</v>
      </c>
      <c r="C178" s="15">
        <v>117</v>
      </c>
      <c r="E178" s="5"/>
      <c r="F178" s="36"/>
    </row>
    <row r="179" spans="1:6" x14ac:dyDescent="0.2">
      <c r="A179" s="15" t="s">
        <v>185</v>
      </c>
      <c r="B179" s="15">
        <v>546</v>
      </c>
      <c r="C179" s="15">
        <v>116</v>
      </c>
      <c r="E179" s="5"/>
      <c r="F179" s="36"/>
    </row>
    <row r="180" spans="1:6" x14ac:dyDescent="0.2">
      <c r="A180" s="15" t="s">
        <v>379</v>
      </c>
      <c r="B180" s="15">
        <v>275</v>
      </c>
      <c r="C180" s="15">
        <v>116</v>
      </c>
      <c r="E180" s="5"/>
      <c r="F180" s="36"/>
    </row>
    <row r="181" spans="1:6" x14ac:dyDescent="0.2">
      <c r="A181" s="15" t="s">
        <v>135</v>
      </c>
      <c r="B181" s="15">
        <v>128</v>
      </c>
      <c r="C181" s="15">
        <v>116</v>
      </c>
      <c r="E181" s="5"/>
      <c r="F181" s="36"/>
    </row>
    <row r="182" spans="1:6" x14ac:dyDescent="0.2">
      <c r="A182" s="15" t="s">
        <v>270</v>
      </c>
      <c r="B182" s="15">
        <v>135</v>
      </c>
      <c r="C182" s="15">
        <v>115</v>
      </c>
      <c r="E182" s="5"/>
      <c r="F182" s="36"/>
    </row>
    <row r="183" spans="1:6" x14ac:dyDescent="0.2">
      <c r="A183" s="15" t="s">
        <v>200</v>
      </c>
      <c r="B183" s="15">
        <v>131</v>
      </c>
      <c r="C183" s="15">
        <v>115</v>
      </c>
      <c r="E183" s="5"/>
      <c r="F183" s="36"/>
    </row>
    <row r="184" spans="1:6" x14ac:dyDescent="0.2">
      <c r="A184" s="15" t="s">
        <v>1315</v>
      </c>
      <c r="B184" s="15">
        <v>123</v>
      </c>
      <c r="C184" s="15">
        <v>115</v>
      </c>
      <c r="E184" s="5"/>
      <c r="F184" s="36"/>
    </row>
    <row r="185" spans="1:6" x14ac:dyDescent="0.2">
      <c r="A185" s="15" t="s">
        <v>136</v>
      </c>
      <c r="B185" s="15">
        <v>120</v>
      </c>
      <c r="C185" s="15">
        <v>114</v>
      </c>
      <c r="E185" s="5"/>
      <c r="F185" s="36"/>
    </row>
    <row r="186" spans="1:6" x14ac:dyDescent="0.2">
      <c r="A186" s="15" t="s">
        <v>1501</v>
      </c>
      <c r="B186" s="15">
        <v>115</v>
      </c>
      <c r="C186" s="15">
        <v>114</v>
      </c>
      <c r="E186" s="5"/>
      <c r="F186" s="36"/>
    </row>
    <row r="187" spans="1:6" x14ac:dyDescent="0.2">
      <c r="A187" s="15" t="s">
        <v>466</v>
      </c>
      <c r="B187" s="15">
        <v>118</v>
      </c>
      <c r="C187" s="15">
        <v>114</v>
      </c>
      <c r="E187" s="5"/>
      <c r="F187" s="36"/>
    </row>
    <row r="188" spans="1:6" x14ac:dyDescent="0.2">
      <c r="A188" s="15" t="s">
        <v>196</v>
      </c>
      <c r="B188" s="15">
        <v>523</v>
      </c>
      <c r="C188" s="15">
        <v>113</v>
      </c>
      <c r="E188" s="5"/>
      <c r="F188" s="36"/>
    </row>
    <row r="189" spans="1:6" x14ac:dyDescent="0.2">
      <c r="A189" s="15" t="s">
        <v>456</v>
      </c>
      <c r="B189" s="15">
        <v>6399</v>
      </c>
      <c r="C189" s="15">
        <v>113</v>
      </c>
      <c r="E189" s="5"/>
      <c r="F189" s="36"/>
    </row>
    <row r="190" spans="1:6" x14ac:dyDescent="0.2">
      <c r="A190" s="15" t="s">
        <v>298</v>
      </c>
      <c r="B190" s="15">
        <v>120</v>
      </c>
      <c r="C190" s="15">
        <v>113</v>
      </c>
      <c r="E190" s="5"/>
      <c r="F190" s="36"/>
    </row>
    <row r="191" spans="1:6" x14ac:dyDescent="0.2">
      <c r="A191" s="15" t="s">
        <v>225</v>
      </c>
      <c r="B191" s="15">
        <v>143</v>
      </c>
      <c r="C191" s="15">
        <v>112</v>
      </c>
      <c r="E191" s="5"/>
      <c r="F191" s="36"/>
    </row>
    <row r="192" spans="1:6" x14ac:dyDescent="0.2">
      <c r="A192" s="15" t="s">
        <v>216</v>
      </c>
      <c r="B192" s="15">
        <v>172</v>
      </c>
      <c r="C192" s="15">
        <v>112</v>
      </c>
      <c r="E192" s="5"/>
      <c r="F192" s="36"/>
    </row>
    <row r="193" spans="1:6" x14ac:dyDescent="0.2">
      <c r="A193" s="15" t="s">
        <v>552</v>
      </c>
      <c r="B193" s="15">
        <v>129</v>
      </c>
      <c r="C193" s="15">
        <v>112</v>
      </c>
      <c r="E193" s="5"/>
      <c r="F193" s="36"/>
    </row>
    <row r="194" spans="1:6" x14ac:dyDescent="0.2">
      <c r="A194" s="15" t="s">
        <v>307</v>
      </c>
      <c r="B194" s="15">
        <v>117</v>
      </c>
      <c r="C194" s="15">
        <v>112</v>
      </c>
      <c r="E194" s="5"/>
      <c r="F194" s="36"/>
    </row>
    <row r="195" spans="1:6" x14ac:dyDescent="0.2">
      <c r="A195" s="15" t="s">
        <v>363</v>
      </c>
      <c r="B195" s="15">
        <v>141</v>
      </c>
      <c r="C195" s="15">
        <v>112</v>
      </c>
      <c r="E195" s="5"/>
      <c r="F195" s="36"/>
    </row>
    <row r="196" spans="1:6" x14ac:dyDescent="0.2">
      <c r="A196" s="15" t="s">
        <v>253</v>
      </c>
      <c r="B196" s="15">
        <v>113</v>
      </c>
      <c r="C196" s="15">
        <v>112</v>
      </c>
      <c r="E196" s="5"/>
      <c r="F196" s="36"/>
    </row>
    <row r="197" spans="1:6" x14ac:dyDescent="0.2">
      <c r="A197" s="15" t="s">
        <v>176</v>
      </c>
      <c r="B197" s="15">
        <v>116</v>
      </c>
      <c r="C197" s="15">
        <v>112</v>
      </c>
      <c r="E197" s="5"/>
      <c r="F197" s="36"/>
    </row>
    <row r="198" spans="1:6" x14ac:dyDescent="0.2">
      <c r="A198" s="15" t="s">
        <v>186</v>
      </c>
      <c r="B198" s="15">
        <v>664</v>
      </c>
      <c r="C198" s="15">
        <v>111</v>
      </c>
      <c r="E198" s="5"/>
      <c r="F198" s="36"/>
    </row>
    <row r="199" spans="1:6" x14ac:dyDescent="0.2">
      <c r="A199" s="15" t="s">
        <v>262</v>
      </c>
      <c r="B199" s="15">
        <v>305</v>
      </c>
      <c r="C199" s="15">
        <v>111</v>
      </c>
      <c r="E199" s="5"/>
      <c r="F199" s="36"/>
    </row>
    <row r="200" spans="1:6" x14ac:dyDescent="0.2">
      <c r="A200" s="15" t="s">
        <v>325</v>
      </c>
      <c r="B200" s="15">
        <v>119</v>
      </c>
      <c r="C200" s="15">
        <v>111</v>
      </c>
      <c r="E200" s="5"/>
      <c r="F200" s="36"/>
    </row>
    <row r="201" spans="1:6" x14ac:dyDescent="0.2">
      <c r="A201" s="15" t="s">
        <v>453</v>
      </c>
      <c r="B201" s="15">
        <v>113</v>
      </c>
      <c r="C201" s="15">
        <v>111</v>
      </c>
      <c r="E201" s="5"/>
      <c r="F201" s="36"/>
    </row>
    <row r="202" spans="1:6" x14ac:dyDescent="0.2">
      <c r="A202" s="15" t="s">
        <v>570</v>
      </c>
      <c r="B202" s="15">
        <v>348</v>
      </c>
      <c r="C202" s="15">
        <v>111</v>
      </c>
      <c r="E202" s="5"/>
      <c r="F202" s="36"/>
    </row>
    <row r="203" spans="1:6" x14ac:dyDescent="0.2">
      <c r="A203" s="15" t="s">
        <v>195</v>
      </c>
      <c r="B203" s="15">
        <v>122</v>
      </c>
      <c r="C203" s="15">
        <v>111</v>
      </c>
      <c r="E203" s="5"/>
      <c r="F203" s="36"/>
    </row>
    <row r="204" spans="1:6" x14ac:dyDescent="0.2">
      <c r="A204" s="15" t="s">
        <v>252</v>
      </c>
      <c r="B204" s="15">
        <v>181</v>
      </c>
      <c r="C204" s="15">
        <v>110</v>
      </c>
      <c r="E204" s="5"/>
      <c r="F204" s="36"/>
    </row>
    <row r="205" spans="1:6" x14ac:dyDescent="0.2">
      <c r="A205" s="15" t="s">
        <v>268</v>
      </c>
      <c r="B205" s="15">
        <v>244</v>
      </c>
      <c r="C205" s="15">
        <v>109</v>
      </c>
      <c r="E205" s="5"/>
      <c r="F205" s="36"/>
    </row>
    <row r="206" spans="1:6" x14ac:dyDescent="0.2">
      <c r="A206" s="15" t="s">
        <v>159</v>
      </c>
      <c r="B206" s="15">
        <v>190</v>
      </c>
      <c r="C206" s="15">
        <v>109</v>
      </c>
      <c r="E206" s="5"/>
      <c r="F206" s="36"/>
    </row>
    <row r="207" spans="1:6" x14ac:dyDescent="0.2">
      <c r="A207" s="15" t="s">
        <v>309</v>
      </c>
      <c r="B207" s="15">
        <v>152</v>
      </c>
      <c r="C207" s="15">
        <v>109</v>
      </c>
      <c r="E207" s="5"/>
      <c r="F207" s="36"/>
    </row>
    <row r="208" spans="1:6" x14ac:dyDescent="0.2">
      <c r="A208" s="15" t="s">
        <v>328</v>
      </c>
      <c r="B208" s="15">
        <v>300</v>
      </c>
      <c r="C208" s="15">
        <v>109</v>
      </c>
      <c r="E208" s="5"/>
      <c r="F208" s="36"/>
    </row>
    <row r="209" spans="1:6" x14ac:dyDescent="0.2">
      <c r="A209" s="15" t="s">
        <v>2098</v>
      </c>
      <c r="B209" s="15">
        <v>109</v>
      </c>
      <c r="C209" s="15">
        <v>109</v>
      </c>
      <c r="E209" s="5"/>
      <c r="F209" s="36"/>
    </row>
    <row r="210" spans="1:6" x14ac:dyDescent="0.2">
      <c r="A210" s="15" t="s">
        <v>116</v>
      </c>
      <c r="B210" s="15">
        <v>141</v>
      </c>
      <c r="C210" s="15">
        <v>109</v>
      </c>
      <c r="E210" s="5"/>
      <c r="F210" s="36"/>
    </row>
    <row r="211" spans="1:6" x14ac:dyDescent="0.2">
      <c r="A211" s="15" t="s">
        <v>2319</v>
      </c>
      <c r="B211" s="15">
        <v>110</v>
      </c>
      <c r="C211" s="15">
        <v>108</v>
      </c>
      <c r="E211" s="5"/>
      <c r="F211" s="36"/>
    </row>
    <row r="212" spans="1:6" x14ac:dyDescent="0.2">
      <c r="A212" s="15" t="s">
        <v>383</v>
      </c>
      <c r="B212" s="15">
        <v>192</v>
      </c>
      <c r="C212" s="15">
        <v>107</v>
      </c>
      <c r="E212" s="5"/>
      <c r="F212" s="36"/>
    </row>
    <row r="213" spans="1:6" x14ac:dyDescent="0.2">
      <c r="A213" s="15" t="s">
        <v>255</v>
      </c>
      <c r="B213" s="15">
        <v>110</v>
      </c>
      <c r="C213" s="15">
        <v>107</v>
      </c>
      <c r="E213" s="5"/>
      <c r="F213" s="36"/>
    </row>
    <row r="214" spans="1:6" x14ac:dyDescent="0.2">
      <c r="A214" s="15" t="s">
        <v>219</v>
      </c>
      <c r="B214" s="15">
        <v>161</v>
      </c>
      <c r="C214" s="15">
        <v>107</v>
      </c>
      <c r="E214" s="5"/>
      <c r="F214" s="36"/>
    </row>
    <row r="215" spans="1:6" x14ac:dyDescent="0.2">
      <c r="A215" s="15" t="s">
        <v>1189</v>
      </c>
      <c r="B215" s="15">
        <v>110</v>
      </c>
      <c r="C215" s="15">
        <v>107</v>
      </c>
      <c r="E215" s="5"/>
      <c r="F215" s="36"/>
    </row>
    <row r="216" spans="1:6" x14ac:dyDescent="0.2">
      <c r="A216" s="15" t="s">
        <v>810</v>
      </c>
      <c r="B216" s="15">
        <v>122</v>
      </c>
      <c r="C216" s="15">
        <v>107</v>
      </c>
      <c r="E216" s="5"/>
      <c r="F216" s="36"/>
    </row>
    <row r="217" spans="1:6" x14ac:dyDescent="0.2">
      <c r="A217" s="15" t="s">
        <v>162</v>
      </c>
      <c r="B217" s="15">
        <v>165</v>
      </c>
      <c r="C217" s="15">
        <v>107</v>
      </c>
      <c r="E217" s="5"/>
      <c r="F217" s="36"/>
    </row>
    <row r="218" spans="1:6" x14ac:dyDescent="0.2">
      <c r="A218" s="15" t="s">
        <v>174</v>
      </c>
      <c r="B218" s="15">
        <v>107</v>
      </c>
      <c r="C218" s="15">
        <v>106</v>
      </c>
      <c r="E218" s="5"/>
      <c r="F218" s="36"/>
    </row>
    <row r="219" spans="1:6" x14ac:dyDescent="0.2">
      <c r="A219" s="15" t="s">
        <v>151</v>
      </c>
      <c r="B219" s="15">
        <v>110</v>
      </c>
      <c r="C219" s="15">
        <v>106</v>
      </c>
      <c r="E219" s="5"/>
      <c r="F219" s="36"/>
    </row>
    <row r="220" spans="1:6" x14ac:dyDescent="0.2">
      <c r="A220" s="15" t="s">
        <v>227</v>
      </c>
      <c r="B220" s="15">
        <v>120</v>
      </c>
      <c r="C220" s="15">
        <v>106</v>
      </c>
      <c r="E220" s="5"/>
      <c r="F220" s="36"/>
    </row>
    <row r="221" spans="1:6" x14ac:dyDescent="0.2">
      <c r="A221" s="15" t="s">
        <v>202</v>
      </c>
      <c r="B221" s="15">
        <v>119</v>
      </c>
      <c r="C221" s="15">
        <v>106</v>
      </c>
      <c r="E221" s="5"/>
      <c r="F221" s="36"/>
    </row>
    <row r="222" spans="1:6" x14ac:dyDescent="0.2">
      <c r="A222" s="15" t="s">
        <v>146</v>
      </c>
      <c r="B222" s="15">
        <v>207</v>
      </c>
      <c r="C222" s="15">
        <v>106</v>
      </c>
      <c r="E222" s="5"/>
      <c r="F222" s="36"/>
    </row>
    <row r="223" spans="1:6" x14ac:dyDescent="0.2">
      <c r="A223" s="15" t="s">
        <v>595</v>
      </c>
      <c r="B223" s="15">
        <v>127</v>
      </c>
      <c r="C223" s="15">
        <v>105</v>
      </c>
      <c r="E223" s="5"/>
      <c r="F223" s="36"/>
    </row>
    <row r="224" spans="1:6" x14ac:dyDescent="0.2">
      <c r="A224" s="15" t="s">
        <v>438</v>
      </c>
      <c r="B224" s="15">
        <v>127</v>
      </c>
      <c r="C224" s="15">
        <v>105</v>
      </c>
      <c r="E224" s="5"/>
      <c r="F224" s="36"/>
    </row>
    <row r="225" spans="1:6" x14ac:dyDescent="0.2">
      <c r="A225" s="15" t="s">
        <v>332</v>
      </c>
      <c r="B225" s="15">
        <v>133</v>
      </c>
      <c r="C225" s="15">
        <v>104</v>
      </c>
      <c r="E225" s="5"/>
      <c r="F225" s="36"/>
    </row>
    <row r="226" spans="1:6" x14ac:dyDescent="0.2">
      <c r="A226" s="15" t="s">
        <v>2320</v>
      </c>
      <c r="B226" s="15">
        <v>1228</v>
      </c>
      <c r="C226" s="15">
        <v>104</v>
      </c>
      <c r="E226" s="5"/>
      <c r="F226" s="36"/>
    </row>
    <row r="227" spans="1:6" x14ac:dyDescent="0.2">
      <c r="A227" s="15" t="s">
        <v>280</v>
      </c>
      <c r="B227" s="15">
        <v>134</v>
      </c>
      <c r="C227" s="15">
        <v>104</v>
      </c>
      <c r="E227" s="5"/>
      <c r="F227" s="36"/>
    </row>
    <row r="228" spans="1:6" x14ac:dyDescent="0.2">
      <c r="A228" s="15" t="s">
        <v>534</v>
      </c>
      <c r="B228" s="15">
        <v>106</v>
      </c>
      <c r="C228" s="15">
        <v>104</v>
      </c>
      <c r="E228" s="5"/>
      <c r="F228" s="36"/>
    </row>
    <row r="229" spans="1:6" x14ac:dyDescent="0.2">
      <c r="A229" s="15" t="s">
        <v>245</v>
      </c>
      <c r="B229" s="15">
        <v>1370</v>
      </c>
      <c r="C229" s="15">
        <v>104</v>
      </c>
      <c r="E229" s="5"/>
      <c r="F229" s="36"/>
    </row>
    <row r="230" spans="1:6" x14ac:dyDescent="0.2">
      <c r="A230" s="15" t="s">
        <v>214</v>
      </c>
      <c r="B230" s="15">
        <v>131</v>
      </c>
      <c r="C230" s="15">
        <v>104</v>
      </c>
      <c r="E230" s="5"/>
      <c r="F230" s="36"/>
    </row>
    <row r="231" spans="1:6" x14ac:dyDescent="0.2">
      <c r="A231" s="15" t="s">
        <v>408</v>
      </c>
      <c r="B231" s="15">
        <v>146</v>
      </c>
      <c r="C231" s="15">
        <v>104</v>
      </c>
      <c r="E231" s="5"/>
      <c r="F231" s="36"/>
    </row>
    <row r="232" spans="1:6" x14ac:dyDescent="0.2">
      <c r="A232" s="15" t="s">
        <v>394</v>
      </c>
      <c r="B232" s="15">
        <v>174</v>
      </c>
      <c r="C232" s="15">
        <v>104</v>
      </c>
      <c r="E232" s="5"/>
      <c r="F232" s="36"/>
    </row>
    <row r="233" spans="1:6" x14ac:dyDescent="0.2">
      <c r="A233" s="15" t="s">
        <v>1771</v>
      </c>
      <c r="B233" s="15">
        <v>104</v>
      </c>
      <c r="C233" s="15">
        <v>103</v>
      </c>
      <c r="E233" s="5"/>
      <c r="F233" s="36"/>
    </row>
    <row r="234" spans="1:6" x14ac:dyDescent="0.2">
      <c r="A234" s="15" t="s">
        <v>529</v>
      </c>
      <c r="B234" s="15">
        <v>142</v>
      </c>
      <c r="C234" s="15">
        <v>103</v>
      </c>
      <c r="E234" s="5"/>
      <c r="F234" s="36"/>
    </row>
    <row r="235" spans="1:6" x14ac:dyDescent="0.2">
      <c r="A235" s="15" t="s">
        <v>183</v>
      </c>
      <c r="B235" s="15">
        <v>103</v>
      </c>
      <c r="C235" s="15">
        <v>103</v>
      </c>
      <c r="E235" s="5"/>
      <c r="F235" s="36"/>
    </row>
    <row r="236" spans="1:6" x14ac:dyDescent="0.2">
      <c r="A236" s="15" t="s">
        <v>1772</v>
      </c>
      <c r="B236" s="15">
        <v>129</v>
      </c>
      <c r="C236" s="15">
        <v>102</v>
      </c>
      <c r="E236" s="5"/>
      <c r="F236" s="36"/>
    </row>
    <row r="237" spans="1:6" x14ac:dyDescent="0.2">
      <c r="A237" s="15" t="s">
        <v>369</v>
      </c>
      <c r="B237" s="15">
        <v>307</v>
      </c>
      <c r="C237" s="15">
        <v>101</v>
      </c>
      <c r="E237" s="5"/>
      <c r="F237" s="36"/>
    </row>
    <row r="238" spans="1:6" x14ac:dyDescent="0.2">
      <c r="A238" s="15" t="s">
        <v>356</v>
      </c>
      <c r="B238" s="15">
        <v>216</v>
      </c>
      <c r="C238" s="15">
        <v>100</v>
      </c>
      <c r="E238" s="5"/>
      <c r="F238" s="36"/>
    </row>
    <row r="239" spans="1:6" x14ac:dyDescent="0.2">
      <c r="A239" s="15" t="s">
        <v>331</v>
      </c>
      <c r="B239" s="15">
        <v>178</v>
      </c>
      <c r="C239" s="15">
        <v>100</v>
      </c>
      <c r="E239" s="5"/>
      <c r="F239" s="36"/>
    </row>
    <row r="240" spans="1:6" x14ac:dyDescent="0.2">
      <c r="A240" s="15" t="s">
        <v>254</v>
      </c>
      <c r="B240" s="15">
        <v>113</v>
      </c>
      <c r="C240" s="15">
        <v>99</v>
      </c>
      <c r="E240" s="5"/>
      <c r="F240" s="36"/>
    </row>
    <row r="241" spans="1:6" x14ac:dyDescent="0.2">
      <c r="A241" s="15" t="s">
        <v>2321</v>
      </c>
      <c r="B241" s="15">
        <v>99</v>
      </c>
      <c r="C241" s="15">
        <v>99</v>
      </c>
      <c r="E241" s="5"/>
      <c r="F241" s="36"/>
    </row>
    <row r="242" spans="1:6" x14ac:dyDescent="0.2">
      <c r="A242" s="15" t="s">
        <v>2322</v>
      </c>
      <c r="B242" s="15">
        <v>99</v>
      </c>
      <c r="C242" s="15">
        <v>99</v>
      </c>
      <c r="E242" s="5"/>
      <c r="F242" s="36"/>
    </row>
    <row r="243" spans="1:6" x14ac:dyDescent="0.2">
      <c r="A243" s="15" t="s">
        <v>322</v>
      </c>
      <c r="B243" s="15">
        <v>101</v>
      </c>
      <c r="C243" s="15">
        <v>99</v>
      </c>
      <c r="E243" s="5"/>
      <c r="F243" s="36"/>
    </row>
    <row r="244" spans="1:6" x14ac:dyDescent="0.2">
      <c r="A244" s="15" t="s">
        <v>2323</v>
      </c>
      <c r="B244" s="15">
        <v>115</v>
      </c>
      <c r="C244" s="15">
        <v>99</v>
      </c>
      <c r="E244" s="5"/>
      <c r="F244" s="36"/>
    </row>
    <row r="245" spans="1:6" x14ac:dyDescent="0.2">
      <c r="A245" s="15" t="s">
        <v>168</v>
      </c>
      <c r="B245" s="15">
        <v>154</v>
      </c>
      <c r="C245" s="15">
        <v>98</v>
      </c>
      <c r="E245" s="5"/>
      <c r="F245" s="36"/>
    </row>
    <row r="246" spans="1:6" x14ac:dyDescent="0.2">
      <c r="A246" s="15" t="s">
        <v>2324</v>
      </c>
      <c r="B246" s="15">
        <v>98</v>
      </c>
      <c r="C246" s="15">
        <v>98</v>
      </c>
      <c r="E246" s="5"/>
      <c r="F246" s="36"/>
    </row>
    <row r="247" spans="1:6" x14ac:dyDescent="0.2">
      <c r="A247" s="15" t="s">
        <v>234</v>
      </c>
      <c r="B247" s="15">
        <v>159</v>
      </c>
      <c r="C247" s="15">
        <v>98</v>
      </c>
      <c r="E247" s="5"/>
      <c r="F247" s="36"/>
    </row>
    <row r="248" spans="1:6" x14ac:dyDescent="0.2">
      <c r="A248" s="15" t="s">
        <v>793</v>
      </c>
      <c r="B248" s="15">
        <v>132</v>
      </c>
      <c r="C248" s="15">
        <v>98</v>
      </c>
      <c r="E248" s="5"/>
      <c r="F248" s="36"/>
    </row>
    <row r="249" spans="1:6" x14ac:dyDescent="0.2">
      <c r="A249" s="15" t="s">
        <v>319</v>
      </c>
      <c r="B249" s="15">
        <v>3369</v>
      </c>
      <c r="C249" s="15">
        <v>98</v>
      </c>
      <c r="E249" s="5"/>
      <c r="F249" s="36"/>
    </row>
    <row r="250" spans="1:6" x14ac:dyDescent="0.2">
      <c r="A250" s="15" t="s">
        <v>392</v>
      </c>
      <c r="B250" s="15">
        <v>107</v>
      </c>
      <c r="C250" s="15">
        <v>97</v>
      </c>
      <c r="E250" s="5"/>
      <c r="F250" s="36"/>
    </row>
    <row r="251" spans="1:6" x14ac:dyDescent="0.2">
      <c r="A251" s="15" t="s">
        <v>184</v>
      </c>
      <c r="B251" s="15">
        <v>97</v>
      </c>
      <c r="C251" s="15">
        <v>97</v>
      </c>
      <c r="E251" s="5"/>
      <c r="F251" s="36"/>
    </row>
    <row r="252" spans="1:6" x14ac:dyDescent="0.2">
      <c r="A252" s="15" t="s">
        <v>553</v>
      </c>
      <c r="B252" s="15">
        <v>105</v>
      </c>
      <c r="C252" s="15">
        <v>97</v>
      </c>
      <c r="E252" s="5"/>
      <c r="F252" s="36"/>
    </row>
    <row r="253" spans="1:6" x14ac:dyDescent="0.2">
      <c r="A253" s="15" t="s">
        <v>1516</v>
      </c>
      <c r="B253" s="15">
        <v>97</v>
      </c>
      <c r="C253" s="15">
        <v>97</v>
      </c>
      <c r="E253" s="5"/>
      <c r="F253" s="36"/>
    </row>
    <row r="254" spans="1:6" x14ac:dyDescent="0.2">
      <c r="A254" s="15" t="s">
        <v>403</v>
      </c>
      <c r="B254" s="15">
        <v>189</v>
      </c>
      <c r="C254" s="15">
        <v>97</v>
      </c>
      <c r="E254" s="5"/>
      <c r="F254" s="36"/>
    </row>
    <row r="255" spans="1:6" x14ac:dyDescent="0.2">
      <c r="A255" s="15" t="s">
        <v>608</v>
      </c>
      <c r="B255" s="15">
        <v>100</v>
      </c>
      <c r="C255" s="15">
        <v>96</v>
      </c>
      <c r="E255" s="5"/>
      <c r="F255" s="36"/>
    </row>
    <row r="256" spans="1:6" x14ac:dyDescent="0.2">
      <c r="A256" s="15" t="s">
        <v>228</v>
      </c>
      <c r="B256" s="15">
        <v>115</v>
      </c>
      <c r="C256" s="15">
        <v>96</v>
      </c>
      <c r="E256" s="5"/>
      <c r="F256" s="36"/>
    </row>
    <row r="257" spans="1:6" x14ac:dyDescent="0.2">
      <c r="A257" s="15" t="s">
        <v>293</v>
      </c>
      <c r="B257" s="15">
        <v>100</v>
      </c>
      <c r="C257" s="15">
        <v>96</v>
      </c>
      <c r="E257" s="5"/>
      <c r="F257" s="36"/>
    </row>
    <row r="258" spans="1:6" x14ac:dyDescent="0.2">
      <c r="A258" s="15">
        <v>42258</v>
      </c>
      <c r="B258" s="15">
        <v>110</v>
      </c>
      <c r="C258" s="15">
        <v>96</v>
      </c>
      <c r="E258" s="5"/>
      <c r="F258" s="36"/>
    </row>
    <row r="259" spans="1:6" x14ac:dyDescent="0.2">
      <c r="A259" s="15" t="s">
        <v>239</v>
      </c>
      <c r="B259" s="15">
        <v>95</v>
      </c>
      <c r="C259" s="15">
        <v>95</v>
      </c>
      <c r="E259" s="5"/>
      <c r="F259" s="36"/>
    </row>
    <row r="260" spans="1:6" x14ac:dyDescent="0.2">
      <c r="A260" s="15" t="s">
        <v>611</v>
      </c>
      <c r="B260" s="15">
        <v>125</v>
      </c>
      <c r="C260" s="15">
        <v>95</v>
      </c>
      <c r="E260" s="5"/>
      <c r="F260" s="36"/>
    </row>
    <row r="261" spans="1:6" x14ac:dyDescent="0.2">
      <c r="A261" s="15" t="s">
        <v>215</v>
      </c>
      <c r="B261" s="15">
        <v>120</v>
      </c>
      <c r="C261" s="15">
        <v>95</v>
      </c>
      <c r="E261" s="5"/>
      <c r="F261" s="36"/>
    </row>
    <row r="262" spans="1:6" x14ac:dyDescent="0.2">
      <c r="A262" s="15" t="s">
        <v>361</v>
      </c>
      <c r="B262" s="15">
        <v>116</v>
      </c>
      <c r="C262" s="15">
        <v>95</v>
      </c>
      <c r="E262" s="5"/>
      <c r="F262" s="36"/>
    </row>
    <row r="263" spans="1:6" x14ac:dyDescent="0.2">
      <c r="A263" s="15" t="s">
        <v>404</v>
      </c>
      <c r="B263" s="15">
        <v>98</v>
      </c>
      <c r="C263" s="15">
        <v>95</v>
      </c>
      <c r="E263" s="5"/>
      <c r="F263" s="36"/>
    </row>
    <row r="264" spans="1:6" x14ac:dyDescent="0.2">
      <c r="A264" s="15" t="s">
        <v>1766</v>
      </c>
      <c r="B264" s="15">
        <v>106</v>
      </c>
      <c r="C264" s="15">
        <v>95</v>
      </c>
      <c r="E264" s="5"/>
      <c r="F264" s="36"/>
    </row>
    <row r="265" spans="1:6" x14ac:dyDescent="0.2">
      <c r="A265" s="15" t="s">
        <v>528</v>
      </c>
      <c r="B265" s="15">
        <v>96</v>
      </c>
      <c r="C265" s="15">
        <v>94</v>
      </c>
      <c r="E265" s="5"/>
      <c r="F265" s="36"/>
    </row>
    <row r="266" spans="1:6" x14ac:dyDescent="0.2">
      <c r="A266" s="15" t="s">
        <v>35</v>
      </c>
      <c r="B266" s="15">
        <v>104</v>
      </c>
      <c r="C266" s="15">
        <v>94</v>
      </c>
      <c r="E266" s="5"/>
      <c r="F266" s="36"/>
    </row>
    <row r="267" spans="1:6" x14ac:dyDescent="0.2">
      <c r="A267" s="15" t="s">
        <v>1377</v>
      </c>
      <c r="B267" s="15">
        <v>100</v>
      </c>
      <c r="C267" s="15">
        <v>94</v>
      </c>
      <c r="E267" s="5"/>
      <c r="F267" s="36"/>
    </row>
    <row r="268" spans="1:6" x14ac:dyDescent="0.2">
      <c r="A268" s="15" t="s">
        <v>824</v>
      </c>
      <c r="B268" s="15">
        <v>95</v>
      </c>
      <c r="C268" s="15">
        <v>93</v>
      </c>
      <c r="E268" s="5"/>
      <c r="F268" s="36"/>
    </row>
    <row r="269" spans="1:6" x14ac:dyDescent="0.2">
      <c r="A269" s="15" t="s">
        <v>415</v>
      </c>
      <c r="B269" s="15">
        <v>133</v>
      </c>
      <c r="C269" s="15">
        <v>93</v>
      </c>
      <c r="E269" s="5"/>
      <c r="F269" s="36"/>
    </row>
    <row r="270" spans="1:6" x14ac:dyDescent="0.2">
      <c r="A270" s="15" t="s">
        <v>269</v>
      </c>
      <c r="B270" s="15">
        <v>94</v>
      </c>
      <c r="C270" s="15">
        <v>93</v>
      </c>
      <c r="E270" s="5"/>
      <c r="F270" s="36"/>
    </row>
    <row r="271" spans="1:6" x14ac:dyDescent="0.2">
      <c r="A271" s="15" t="s">
        <v>2083</v>
      </c>
      <c r="B271" s="15">
        <v>93</v>
      </c>
      <c r="C271" s="15">
        <v>93</v>
      </c>
      <c r="E271" s="5"/>
      <c r="F271" s="36"/>
    </row>
    <row r="272" spans="1:6" x14ac:dyDescent="0.2">
      <c r="A272" s="15" t="s">
        <v>421</v>
      </c>
      <c r="B272" s="15">
        <v>93</v>
      </c>
      <c r="C272" s="15">
        <v>92</v>
      </c>
      <c r="E272" s="5"/>
      <c r="F272" s="36"/>
    </row>
    <row r="273" spans="1:6" x14ac:dyDescent="0.2">
      <c r="A273" s="15" t="s">
        <v>410</v>
      </c>
      <c r="B273" s="15">
        <v>116</v>
      </c>
      <c r="C273" s="15">
        <v>92</v>
      </c>
      <c r="E273" s="5"/>
      <c r="F273" s="36"/>
    </row>
    <row r="274" spans="1:6" x14ac:dyDescent="0.2">
      <c r="A274" s="15" t="s">
        <v>1716</v>
      </c>
      <c r="B274" s="15">
        <v>141</v>
      </c>
      <c r="C274" s="15">
        <v>92</v>
      </c>
      <c r="E274" s="5"/>
      <c r="F274" s="36"/>
    </row>
    <row r="275" spans="1:6" x14ac:dyDescent="0.2">
      <c r="A275" s="15" t="s">
        <v>190</v>
      </c>
      <c r="B275" s="15">
        <v>115</v>
      </c>
      <c r="C275" s="15">
        <v>92</v>
      </c>
      <c r="E275" s="5"/>
      <c r="F275" s="36"/>
    </row>
    <row r="276" spans="1:6" x14ac:dyDescent="0.2">
      <c r="A276" s="15" t="s">
        <v>191</v>
      </c>
      <c r="B276" s="15">
        <v>103</v>
      </c>
      <c r="C276" s="15">
        <v>92</v>
      </c>
      <c r="E276" s="5"/>
      <c r="F276" s="36"/>
    </row>
    <row r="277" spans="1:6" x14ac:dyDescent="0.2">
      <c r="A277" s="15" t="s">
        <v>320</v>
      </c>
      <c r="B277" s="15">
        <v>95</v>
      </c>
      <c r="C277" s="15">
        <v>92</v>
      </c>
      <c r="E277" s="5"/>
      <c r="F277" s="36"/>
    </row>
    <row r="278" spans="1:6" x14ac:dyDescent="0.2">
      <c r="A278" s="15" t="s">
        <v>2068</v>
      </c>
      <c r="B278" s="15">
        <v>92</v>
      </c>
      <c r="C278" s="15">
        <v>92</v>
      </c>
      <c r="E278" s="5"/>
      <c r="F278" s="36"/>
    </row>
    <row r="279" spans="1:6" x14ac:dyDescent="0.2">
      <c r="A279" s="15" t="s">
        <v>259</v>
      </c>
      <c r="B279" s="15">
        <v>98</v>
      </c>
      <c r="C279" s="15">
        <v>91</v>
      </c>
      <c r="E279" s="5"/>
      <c r="F279" s="36"/>
    </row>
    <row r="280" spans="1:6" x14ac:dyDescent="0.2">
      <c r="A280" s="15" t="s">
        <v>297</v>
      </c>
      <c r="B280" s="15">
        <v>96</v>
      </c>
      <c r="C280" s="15">
        <v>91</v>
      </c>
      <c r="E280" s="5"/>
      <c r="F280" s="36"/>
    </row>
    <row r="281" spans="1:6" x14ac:dyDescent="0.2">
      <c r="A281" s="15" t="s">
        <v>376</v>
      </c>
      <c r="B281" s="15">
        <v>234</v>
      </c>
      <c r="C281" s="15">
        <v>91</v>
      </c>
      <c r="E281" s="5"/>
      <c r="F281" s="36"/>
    </row>
    <row r="282" spans="1:6" x14ac:dyDescent="0.2">
      <c r="A282" s="15" t="s">
        <v>2232</v>
      </c>
      <c r="B282" s="15">
        <v>96</v>
      </c>
      <c r="C282" s="15">
        <v>91</v>
      </c>
      <c r="E282" s="5"/>
      <c r="F282" s="36"/>
    </row>
    <row r="283" spans="1:6" x14ac:dyDescent="0.2">
      <c r="A283" s="15" t="s">
        <v>131</v>
      </c>
      <c r="B283" s="15">
        <v>111</v>
      </c>
      <c r="C283" s="15">
        <v>91</v>
      </c>
      <c r="E283" s="5"/>
      <c r="F283" s="36"/>
    </row>
    <row r="284" spans="1:6" x14ac:dyDescent="0.2">
      <c r="A284" s="15" t="s">
        <v>177</v>
      </c>
      <c r="B284" s="15">
        <v>164</v>
      </c>
      <c r="C284" s="15">
        <v>91</v>
      </c>
      <c r="E284" s="5"/>
      <c r="F284" s="36"/>
    </row>
    <row r="285" spans="1:6" x14ac:dyDescent="0.2">
      <c r="A285" s="15" t="s">
        <v>633</v>
      </c>
      <c r="B285" s="15">
        <v>92</v>
      </c>
      <c r="C285" s="15">
        <v>90</v>
      </c>
      <c r="E285" s="5"/>
      <c r="F285" s="36"/>
    </row>
    <row r="286" spans="1:6" x14ac:dyDescent="0.2">
      <c r="A286" s="15" t="s">
        <v>317</v>
      </c>
      <c r="B286" s="15">
        <v>98</v>
      </c>
      <c r="C286" s="15">
        <v>90</v>
      </c>
      <c r="E286" s="5"/>
      <c r="F286" s="36"/>
    </row>
    <row r="287" spans="1:6" x14ac:dyDescent="0.2">
      <c r="A287" s="15" t="s">
        <v>249</v>
      </c>
      <c r="B287" s="15">
        <v>812</v>
      </c>
      <c r="C287" s="15">
        <v>90</v>
      </c>
      <c r="E287" s="5"/>
      <c r="F287" s="36"/>
    </row>
    <row r="288" spans="1:6" x14ac:dyDescent="0.2">
      <c r="A288" s="15" t="s">
        <v>2110</v>
      </c>
      <c r="B288" s="15">
        <v>90</v>
      </c>
      <c r="C288" s="15">
        <v>90</v>
      </c>
      <c r="E288" s="5"/>
      <c r="F288" s="36"/>
    </row>
    <row r="289" spans="1:6" x14ac:dyDescent="0.2">
      <c r="A289" s="15" t="s">
        <v>342</v>
      </c>
      <c r="B289" s="15">
        <v>99</v>
      </c>
      <c r="C289" s="15">
        <v>90</v>
      </c>
      <c r="E289" s="5"/>
      <c r="F289" s="36"/>
    </row>
    <row r="290" spans="1:6" x14ac:dyDescent="0.2">
      <c r="A290" s="15" t="s">
        <v>499</v>
      </c>
      <c r="B290" s="15">
        <v>90</v>
      </c>
      <c r="C290" s="15">
        <v>90</v>
      </c>
      <c r="E290" s="5"/>
      <c r="F290" s="36"/>
    </row>
    <row r="291" spans="1:6" x14ac:dyDescent="0.2">
      <c r="A291" s="15" t="s">
        <v>923</v>
      </c>
      <c r="B291" s="15">
        <v>90</v>
      </c>
      <c r="C291" s="15">
        <v>90</v>
      </c>
      <c r="E291" s="5"/>
      <c r="F291" s="36"/>
    </row>
    <row r="292" spans="1:6" x14ac:dyDescent="0.2">
      <c r="A292" s="15" t="s">
        <v>366</v>
      </c>
      <c r="B292" s="15">
        <v>215</v>
      </c>
      <c r="C292" s="15">
        <v>89</v>
      </c>
      <c r="E292" s="5"/>
      <c r="F292" s="36"/>
    </row>
    <row r="293" spans="1:6" x14ac:dyDescent="0.2">
      <c r="A293" s="15" t="s">
        <v>2325</v>
      </c>
      <c r="B293" s="15">
        <v>89</v>
      </c>
      <c r="C293" s="15">
        <v>89</v>
      </c>
      <c r="E293" s="5"/>
      <c r="F293" s="36"/>
    </row>
    <row r="294" spans="1:6" x14ac:dyDescent="0.2">
      <c r="A294" s="15" t="s">
        <v>353</v>
      </c>
      <c r="B294" s="15">
        <v>105</v>
      </c>
      <c r="C294" s="15">
        <v>88</v>
      </c>
      <c r="E294" s="5"/>
      <c r="F294" s="36"/>
    </row>
    <row r="295" spans="1:6" x14ac:dyDescent="0.2">
      <c r="A295" s="15" t="s">
        <v>450</v>
      </c>
      <c r="B295" s="15">
        <v>93</v>
      </c>
      <c r="C295" s="15">
        <v>88</v>
      </c>
      <c r="E295" s="5"/>
      <c r="F295" s="36"/>
    </row>
    <row r="296" spans="1:6" x14ac:dyDescent="0.2">
      <c r="A296" s="15" t="s">
        <v>402</v>
      </c>
      <c r="B296" s="15">
        <v>124</v>
      </c>
      <c r="C296" s="15">
        <v>88</v>
      </c>
      <c r="E296" s="5"/>
      <c r="F296" s="36"/>
    </row>
    <row r="297" spans="1:6" x14ac:dyDescent="0.2">
      <c r="A297" s="15" t="s">
        <v>463</v>
      </c>
      <c r="B297" s="15">
        <v>1147</v>
      </c>
      <c r="C297" s="15">
        <v>88</v>
      </c>
      <c r="E297" s="5"/>
      <c r="F297" s="36"/>
    </row>
    <row r="298" spans="1:6" x14ac:dyDescent="0.2">
      <c r="A298" s="15" t="s">
        <v>188</v>
      </c>
      <c r="B298" s="15">
        <v>660</v>
      </c>
      <c r="C298" s="15">
        <v>88</v>
      </c>
      <c r="E298" s="5"/>
      <c r="F298" s="36"/>
    </row>
    <row r="299" spans="1:6" x14ac:dyDescent="0.2">
      <c r="A299" s="15" t="s">
        <v>1812</v>
      </c>
      <c r="B299" s="15">
        <v>108</v>
      </c>
      <c r="C299" s="15">
        <v>87</v>
      </c>
      <c r="E299" s="5"/>
      <c r="F299" s="36"/>
    </row>
    <row r="300" spans="1:6" x14ac:dyDescent="0.2">
      <c r="A300" s="15" t="s">
        <v>2326</v>
      </c>
      <c r="B300" s="15">
        <v>87</v>
      </c>
      <c r="C300" s="15">
        <v>87</v>
      </c>
      <c r="E300" s="5"/>
      <c r="F300" s="36"/>
    </row>
    <row r="301" spans="1:6" x14ac:dyDescent="0.2">
      <c r="A301" s="15" t="s">
        <v>348</v>
      </c>
      <c r="B301" s="15">
        <v>1370</v>
      </c>
      <c r="C301" s="15">
        <v>87</v>
      </c>
      <c r="E301" s="5"/>
      <c r="F301" s="36"/>
    </row>
    <row r="302" spans="1:6" x14ac:dyDescent="0.2">
      <c r="A302" s="15" t="s">
        <v>2327</v>
      </c>
      <c r="B302" s="15">
        <v>86</v>
      </c>
      <c r="C302" s="15">
        <v>86</v>
      </c>
      <c r="E302" s="5"/>
      <c r="F302" s="36"/>
    </row>
    <row r="303" spans="1:6" x14ac:dyDescent="0.2">
      <c r="A303" s="15" t="s">
        <v>850</v>
      </c>
      <c r="B303" s="15">
        <v>92</v>
      </c>
      <c r="C303" s="15">
        <v>86</v>
      </c>
      <c r="E303" s="5"/>
      <c r="F303" s="36"/>
    </row>
    <row r="304" spans="1:6" x14ac:dyDescent="0.2">
      <c r="A304" s="15" t="s">
        <v>192</v>
      </c>
      <c r="B304" s="15">
        <v>101</v>
      </c>
      <c r="C304" s="15">
        <v>85</v>
      </c>
      <c r="E304" s="5"/>
      <c r="F304" s="36"/>
    </row>
    <row r="305" spans="1:6" x14ac:dyDescent="0.2">
      <c r="A305" s="15" t="s">
        <v>1127</v>
      </c>
      <c r="B305" s="15">
        <v>91</v>
      </c>
      <c r="C305" s="15">
        <v>85</v>
      </c>
      <c r="E305" s="5"/>
      <c r="F305" s="36"/>
    </row>
    <row r="306" spans="1:6" x14ac:dyDescent="0.2">
      <c r="A306" s="15" t="s">
        <v>265</v>
      </c>
      <c r="B306" s="15">
        <v>709</v>
      </c>
      <c r="C306" s="15">
        <v>85</v>
      </c>
      <c r="E306" s="5"/>
      <c r="F306" s="36"/>
    </row>
    <row r="307" spans="1:6" x14ac:dyDescent="0.2">
      <c r="A307" s="15" t="s">
        <v>2162</v>
      </c>
      <c r="B307" s="15">
        <v>85</v>
      </c>
      <c r="C307" s="15">
        <v>85</v>
      </c>
      <c r="E307" s="5"/>
      <c r="F307" s="36"/>
    </row>
    <row r="308" spans="1:6" x14ac:dyDescent="0.2">
      <c r="A308" s="15" t="s">
        <v>247</v>
      </c>
      <c r="B308" s="15">
        <v>86</v>
      </c>
      <c r="C308" s="15">
        <v>85</v>
      </c>
      <c r="E308" s="5"/>
      <c r="F308" s="36"/>
    </row>
    <row r="309" spans="1:6" x14ac:dyDescent="0.2">
      <c r="A309" s="15" t="s">
        <v>1513</v>
      </c>
      <c r="B309" s="15">
        <v>85</v>
      </c>
      <c r="C309" s="15">
        <v>85</v>
      </c>
      <c r="E309" s="5"/>
      <c r="F309" s="36"/>
    </row>
    <row r="310" spans="1:6" x14ac:dyDescent="0.2">
      <c r="A310" s="15" t="s">
        <v>117</v>
      </c>
      <c r="B310" s="15">
        <v>88</v>
      </c>
      <c r="C310" s="15">
        <v>85</v>
      </c>
      <c r="E310" s="5"/>
      <c r="F310" s="36"/>
    </row>
    <row r="311" spans="1:6" x14ac:dyDescent="0.2">
      <c r="A311" s="15" t="s">
        <v>445</v>
      </c>
      <c r="B311" s="15">
        <v>87</v>
      </c>
      <c r="C311" s="15">
        <v>84</v>
      </c>
      <c r="E311" s="5"/>
      <c r="F311" s="36"/>
    </row>
    <row r="312" spans="1:6" x14ac:dyDescent="0.2">
      <c r="A312" s="15" t="s">
        <v>311</v>
      </c>
      <c r="B312" s="15">
        <v>89</v>
      </c>
      <c r="C312" s="15">
        <v>84</v>
      </c>
      <c r="E312" s="5"/>
      <c r="F312" s="36"/>
    </row>
    <row r="313" spans="1:6" x14ac:dyDescent="0.2">
      <c r="A313" s="15" t="s">
        <v>337</v>
      </c>
      <c r="B313" s="15">
        <v>171</v>
      </c>
      <c r="C313" s="15">
        <v>84</v>
      </c>
      <c r="E313" s="5"/>
      <c r="F313" s="36"/>
    </row>
    <row r="314" spans="1:6" x14ac:dyDescent="0.2">
      <c r="A314" s="15" t="s">
        <v>2158</v>
      </c>
      <c r="B314" s="15">
        <v>86</v>
      </c>
      <c r="C314" s="15">
        <v>84</v>
      </c>
      <c r="E314" s="5"/>
      <c r="F314" s="36"/>
    </row>
    <row r="315" spans="1:6" x14ac:dyDescent="0.2">
      <c r="A315" s="15" t="s">
        <v>399</v>
      </c>
      <c r="B315" s="15">
        <v>86</v>
      </c>
      <c r="C315" s="15">
        <v>84</v>
      </c>
      <c r="E315" s="5"/>
      <c r="F315" s="36"/>
    </row>
    <row r="316" spans="1:6" x14ac:dyDescent="0.2">
      <c r="A316" s="15" t="s">
        <v>409</v>
      </c>
      <c r="B316" s="15">
        <v>94</v>
      </c>
      <c r="C316" s="15">
        <v>84</v>
      </c>
      <c r="E316" s="5"/>
      <c r="F316" s="36"/>
    </row>
    <row r="317" spans="1:6" x14ac:dyDescent="0.2">
      <c r="A317" s="15" t="s">
        <v>364</v>
      </c>
      <c r="B317" s="15">
        <v>84</v>
      </c>
      <c r="C317" s="15">
        <v>84</v>
      </c>
      <c r="E317" s="5"/>
      <c r="F317" s="36"/>
    </row>
    <row r="318" spans="1:6" x14ac:dyDescent="0.2">
      <c r="A318" s="15" t="s">
        <v>257</v>
      </c>
      <c r="B318" s="15">
        <v>84</v>
      </c>
      <c r="C318" s="15">
        <v>84</v>
      </c>
      <c r="E318" s="5"/>
      <c r="F318" s="36"/>
    </row>
    <row r="319" spans="1:6" x14ac:dyDescent="0.2">
      <c r="A319" s="15" t="s">
        <v>365</v>
      </c>
      <c r="B319" s="15">
        <v>98</v>
      </c>
      <c r="C319" s="15">
        <v>83</v>
      </c>
      <c r="E319" s="5"/>
      <c r="F319" s="36"/>
    </row>
    <row r="320" spans="1:6" x14ac:dyDescent="0.2">
      <c r="A320" s="15" t="s">
        <v>271</v>
      </c>
      <c r="B320" s="15">
        <v>92</v>
      </c>
      <c r="C320" s="15">
        <v>83</v>
      </c>
      <c r="E320" s="5"/>
      <c r="F320" s="36"/>
    </row>
    <row r="321" spans="1:6" x14ac:dyDescent="0.2">
      <c r="A321" s="15" t="s">
        <v>1809</v>
      </c>
      <c r="B321" s="15">
        <v>4270</v>
      </c>
      <c r="C321" s="15">
        <v>83</v>
      </c>
      <c r="E321" s="5"/>
      <c r="F321" s="36"/>
    </row>
    <row r="322" spans="1:6" x14ac:dyDescent="0.2">
      <c r="A322" s="15" t="s">
        <v>1719</v>
      </c>
      <c r="B322" s="15">
        <v>98</v>
      </c>
      <c r="C322" s="15">
        <v>83</v>
      </c>
      <c r="E322" s="5"/>
      <c r="F322" s="36"/>
    </row>
    <row r="323" spans="1:6" x14ac:dyDescent="0.2">
      <c r="A323" s="15" t="s">
        <v>1239</v>
      </c>
      <c r="B323" s="15">
        <v>88</v>
      </c>
      <c r="C323" s="15">
        <v>83</v>
      </c>
      <c r="E323" s="5"/>
      <c r="F323" s="36"/>
    </row>
    <row r="324" spans="1:6" x14ac:dyDescent="0.2">
      <c r="A324" s="15" t="s">
        <v>2328</v>
      </c>
      <c r="B324" s="15">
        <v>94</v>
      </c>
      <c r="C324" s="15">
        <v>82</v>
      </c>
      <c r="E324" s="5"/>
      <c r="F324" s="36"/>
    </row>
    <row r="325" spans="1:6" x14ac:dyDescent="0.2">
      <c r="A325" s="15" t="s">
        <v>446</v>
      </c>
      <c r="B325" s="15">
        <v>104</v>
      </c>
      <c r="C325" s="15">
        <v>82</v>
      </c>
      <c r="E325" s="5"/>
      <c r="F325" s="36"/>
    </row>
    <row r="326" spans="1:6" x14ac:dyDescent="0.2">
      <c r="A326" s="15" t="s">
        <v>306</v>
      </c>
      <c r="B326" s="15">
        <v>83</v>
      </c>
      <c r="C326" s="15">
        <v>82</v>
      </c>
      <c r="E326" s="5"/>
      <c r="F326" s="36"/>
    </row>
    <row r="327" spans="1:6" x14ac:dyDescent="0.2">
      <c r="A327" s="15" t="s">
        <v>351</v>
      </c>
      <c r="B327" s="15">
        <v>99</v>
      </c>
      <c r="C327" s="15">
        <v>82</v>
      </c>
      <c r="E327" s="5"/>
      <c r="F327" s="36"/>
    </row>
    <row r="328" spans="1:6" x14ac:dyDescent="0.2">
      <c r="A328" s="15" t="s">
        <v>458</v>
      </c>
      <c r="B328" s="15">
        <v>100</v>
      </c>
      <c r="C328" s="15">
        <v>81</v>
      </c>
      <c r="E328" s="5"/>
      <c r="F328" s="36"/>
    </row>
    <row r="329" spans="1:6" x14ac:dyDescent="0.2">
      <c r="A329" s="15" t="s">
        <v>571</v>
      </c>
      <c r="B329" s="15">
        <v>101</v>
      </c>
      <c r="C329" s="15">
        <v>81</v>
      </c>
      <c r="E329" s="5"/>
      <c r="F329" s="36"/>
    </row>
    <row r="330" spans="1:6" x14ac:dyDescent="0.2">
      <c r="A330" s="15" t="s">
        <v>362</v>
      </c>
      <c r="B330" s="15">
        <v>81</v>
      </c>
      <c r="C330" s="15">
        <v>81</v>
      </c>
      <c r="E330" s="5"/>
      <c r="F330" s="36"/>
    </row>
    <row r="331" spans="1:6" x14ac:dyDescent="0.2">
      <c r="A331" s="15" t="s">
        <v>347</v>
      </c>
      <c r="B331" s="15">
        <v>106</v>
      </c>
      <c r="C331" s="15">
        <v>80</v>
      </c>
      <c r="E331" s="5"/>
      <c r="F331" s="36"/>
    </row>
    <row r="332" spans="1:6" x14ac:dyDescent="0.2">
      <c r="A332" s="15" t="s">
        <v>539</v>
      </c>
      <c r="B332" s="15">
        <v>195</v>
      </c>
      <c r="C332" s="15">
        <v>80</v>
      </c>
      <c r="E332" s="5"/>
      <c r="F332" s="36"/>
    </row>
    <row r="333" spans="1:6" x14ac:dyDescent="0.2">
      <c r="A333" s="15" t="s">
        <v>527</v>
      </c>
      <c r="B333" s="15">
        <v>85</v>
      </c>
      <c r="C333" s="15">
        <v>80</v>
      </c>
      <c r="E333" s="5"/>
      <c r="F333" s="36"/>
    </row>
    <row r="334" spans="1:6" x14ac:dyDescent="0.2">
      <c r="A334" s="15" t="s">
        <v>2329</v>
      </c>
      <c r="B334" s="15">
        <v>111</v>
      </c>
      <c r="C334" s="15">
        <v>79</v>
      </c>
      <c r="E334" s="5"/>
      <c r="F334" s="36"/>
    </row>
    <row r="335" spans="1:6" x14ac:dyDescent="0.2">
      <c r="A335" s="15" t="s">
        <v>212</v>
      </c>
      <c r="B335" s="15">
        <v>166</v>
      </c>
      <c r="C335" s="15">
        <v>79</v>
      </c>
      <c r="E335" s="5"/>
      <c r="F335" s="36"/>
    </row>
    <row r="336" spans="1:6" x14ac:dyDescent="0.2">
      <c r="A336" s="15" t="s">
        <v>2330</v>
      </c>
      <c r="B336" s="15">
        <v>132</v>
      </c>
      <c r="C336" s="15">
        <v>79</v>
      </c>
      <c r="E336" s="5"/>
      <c r="F336" s="36"/>
    </row>
    <row r="337" spans="1:6" x14ac:dyDescent="0.2">
      <c r="A337" s="15" t="s">
        <v>834</v>
      </c>
      <c r="B337" s="15">
        <v>79</v>
      </c>
      <c r="C337" s="15">
        <v>79</v>
      </c>
      <c r="E337" s="5"/>
      <c r="F337" s="36"/>
    </row>
    <row r="338" spans="1:6" x14ac:dyDescent="0.2">
      <c r="A338" s="15" t="s">
        <v>233</v>
      </c>
      <c r="B338" s="15">
        <v>92</v>
      </c>
      <c r="C338" s="15">
        <v>78</v>
      </c>
      <c r="E338" s="5"/>
      <c r="F338" s="36"/>
    </row>
    <row r="339" spans="1:6" x14ac:dyDescent="0.2">
      <c r="A339" s="15" t="s">
        <v>2331</v>
      </c>
      <c r="B339" s="15">
        <v>78</v>
      </c>
      <c r="C339" s="15">
        <v>78</v>
      </c>
      <c r="E339" s="5"/>
      <c r="F339" s="36"/>
    </row>
    <row r="340" spans="1:6" x14ac:dyDescent="0.2">
      <c r="A340" s="15" t="s">
        <v>1762</v>
      </c>
      <c r="B340" s="15">
        <v>78</v>
      </c>
      <c r="C340" s="15">
        <v>78</v>
      </c>
      <c r="E340" s="5"/>
      <c r="F340" s="36"/>
    </row>
    <row r="341" spans="1:6" x14ac:dyDescent="0.2">
      <c r="A341" s="15" t="s">
        <v>389</v>
      </c>
      <c r="B341" s="15">
        <v>78</v>
      </c>
      <c r="C341" s="15">
        <v>78</v>
      </c>
      <c r="E341" s="5"/>
      <c r="F341" s="36"/>
    </row>
    <row r="342" spans="1:6" x14ac:dyDescent="0.2">
      <c r="A342" s="15" t="s">
        <v>798</v>
      </c>
      <c r="B342" s="15">
        <v>102</v>
      </c>
      <c r="C342" s="15">
        <v>78</v>
      </c>
      <c r="E342" s="5"/>
      <c r="F342" s="36"/>
    </row>
    <row r="343" spans="1:6" x14ac:dyDescent="0.2">
      <c r="A343" s="15" t="s">
        <v>210</v>
      </c>
      <c r="B343" s="15">
        <v>245</v>
      </c>
      <c r="C343" s="15">
        <v>78</v>
      </c>
      <c r="E343" s="5"/>
      <c r="F343" s="36"/>
    </row>
    <row r="344" spans="1:6" x14ac:dyDescent="0.2">
      <c r="A344" s="15" t="s">
        <v>294</v>
      </c>
      <c r="B344" s="15">
        <v>115</v>
      </c>
      <c r="C344" s="15">
        <v>78</v>
      </c>
      <c r="E344" s="5"/>
      <c r="F344" s="36"/>
    </row>
    <row r="345" spans="1:6" x14ac:dyDescent="0.2">
      <c r="A345" s="15" t="s">
        <v>723</v>
      </c>
      <c r="B345" s="15">
        <v>95</v>
      </c>
      <c r="C345" s="15">
        <v>78</v>
      </c>
      <c r="E345" s="5"/>
      <c r="F345" s="36"/>
    </row>
    <row r="346" spans="1:6" x14ac:dyDescent="0.2">
      <c r="A346" s="15" t="s">
        <v>1323</v>
      </c>
      <c r="B346" s="15">
        <v>77</v>
      </c>
      <c r="C346" s="15">
        <v>77</v>
      </c>
      <c r="E346" s="5"/>
      <c r="F346" s="36"/>
    </row>
    <row r="347" spans="1:6" x14ac:dyDescent="0.2">
      <c r="A347" s="15" t="s">
        <v>327</v>
      </c>
      <c r="B347" s="15">
        <v>120</v>
      </c>
      <c r="C347" s="15">
        <v>77</v>
      </c>
      <c r="E347" s="5"/>
      <c r="F347" s="36"/>
    </row>
    <row r="348" spans="1:6" x14ac:dyDescent="0.2">
      <c r="A348" s="37" t="s">
        <v>238</v>
      </c>
      <c r="B348" s="15">
        <v>77</v>
      </c>
      <c r="C348" s="15">
        <v>77</v>
      </c>
      <c r="E348" s="5"/>
      <c r="F348" s="36"/>
    </row>
    <row r="349" spans="1:6" x14ac:dyDescent="0.2">
      <c r="A349" s="15" t="s">
        <v>475</v>
      </c>
      <c r="B349" s="15">
        <v>146</v>
      </c>
      <c r="C349" s="15">
        <v>77</v>
      </c>
      <c r="E349" s="5"/>
      <c r="F349" s="36"/>
    </row>
    <row r="350" spans="1:6" x14ac:dyDescent="0.2">
      <c r="A350" s="15" t="s">
        <v>197</v>
      </c>
      <c r="B350" s="15">
        <v>79</v>
      </c>
      <c r="C350" s="15">
        <v>76</v>
      </c>
      <c r="E350" s="5"/>
      <c r="F350" s="36"/>
    </row>
    <row r="351" spans="1:6" x14ac:dyDescent="0.2">
      <c r="A351" s="15" t="s">
        <v>711</v>
      </c>
      <c r="B351" s="15">
        <v>84</v>
      </c>
      <c r="C351" s="15">
        <v>76</v>
      </c>
      <c r="E351" s="5"/>
      <c r="F351" s="36"/>
    </row>
    <row r="352" spans="1:6" x14ac:dyDescent="0.2">
      <c r="A352" s="15" t="s">
        <v>962</v>
      </c>
      <c r="B352" s="15">
        <v>77</v>
      </c>
      <c r="C352" s="15">
        <v>76</v>
      </c>
      <c r="E352" s="5"/>
      <c r="F352" s="36"/>
    </row>
    <row r="353" spans="1:6" x14ac:dyDescent="0.2">
      <c r="A353" s="15" t="s">
        <v>59</v>
      </c>
      <c r="B353" s="15">
        <v>76</v>
      </c>
      <c r="C353" s="15">
        <v>76</v>
      </c>
      <c r="E353" s="5"/>
      <c r="F353" s="36"/>
    </row>
    <row r="354" spans="1:6" x14ac:dyDescent="0.2">
      <c r="A354" s="15" t="s">
        <v>246</v>
      </c>
      <c r="B354" s="15">
        <v>76</v>
      </c>
      <c r="C354" s="15">
        <v>76</v>
      </c>
      <c r="E354" s="5"/>
      <c r="F354" s="36"/>
    </row>
    <row r="355" spans="1:6" x14ac:dyDescent="0.2">
      <c r="A355" s="15" t="s">
        <v>511</v>
      </c>
      <c r="B355" s="15">
        <v>943</v>
      </c>
      <c r="C355" s="15">
        <v>76</v>
      </c>
      <c r="E355" s="5"/>
      <c r="F355" s="36"/>
    </row>
    <row r="356" spans="1:6" x14ac:dyDescent="0.2">
      <c r="A356" s="37" t="s">
        <v>206</v>
      </c>
      <c r="B356" s="15">
        <v>83</v>
      </c>
      <c r="C356" s="15">
        <v>76</v>
      </c>
      <c r="E356" s="5"/>
      <c r="F356" s="36"/>
    </row>
    <row r="357" spans="1:6" x14ac:dyDescent="0.2">
      <c r="A357" s="15" t="s">
        <v>492</v>
      </c>
      <c r="B357" s="15">
        <v>93</v>
      </c>
      <c r="C357" s="15">
        <v>75</v>
      </c>
      <c r="E357" s="5"/>
      <c r="F357" s="36"/>
    </row>
    <row r="358" spans="1:6" x14ac:dyDescent="0.2">
      <c r="A358" s="15" t="s">
        <v>232</v>
      </c>
      <c r="B358" s="15">
        <v>91</v>
      </c>
      <c r="C358" s="15">
        <v>75</v>
      </c>
      <c r="E358" s="5"/>
      <c r="F358" s="36"/>
    </row>
    <row r="359" spans="1:6" x14ac:dyDescent="0.2">
      <c r="A359" s="15" t="s">
        <v>2332</v>
      </c>
      <c r="B359" s="15">
        <v>75</v>
      </c>
      <c r="C359" s="15">
        <v>75</v>
      </c>
      <c r="E359" s="5"/>
      <c r="F359" s="36"/>
    </row>
    <row r="360" spans="1:6" x14ac:dyDescent="0.2">
      <c r="A360" s="15" t="s">
        <v>358</v>
      </c>
      <c r="B360" s="15">
        <v>91</v>
      </c>
      <c r="C360" s="15">
        <v>75</v>
      </c>
      <c r="E360" s="5"/>
      <c r="F360" s="36"/>
    </row>
    <row r="361" spans="1:6" x14ac:dyDescent="0.2">
      <c r="A361" s="15" t="s">
        <v>1003</v>
      </c>
      <c r="B361" s="15">
        <v>77</v>
      </c>
      <c r="C361" s="15">
        <v>75</v>
      </c>
      <c r="E361" s="5"/>
      <c r="F361" s="36"/>
    </row>
    <row r="362" spans="1:6" x14ac:dyDescent="0.2">
      <c r="A362" s="15" t="s">
        <v>666</v>
      </c>
      <c r="B362" s="15">
        <v>151</v>
      </c>
      <c r="C362" s="15">
        <v>75</v>
      </c>
      <c r="E362" s="5"/>
      <c r="F362" s="36"/>
    </row>
    <row r="363" spans="1:6" x14ac:dyDescent="0.2">
      <c r="A363" s="15" t="s">
        <v>1030</v>
      </c>
      <c r="B363" s="15">
        <v>1017</v>
      </c>
      <c r="C363" s="15">
        <v>75</v>
      </c>
      <c r="E363" s="5"/>
      <c r="F363" s="36"/>
    </row>
    <row r="364" spans="1:6" x14ac:dyDescent="0.2">
      <c r="A364" s="15" t="s">
        <v>121</v>
      </c>
      <c r="B364" s="15">
        <v>82</v>
      </c>
      <c r="C364" s="15">
        <v>75</v>
      </c>
      <c r="E364" s="5"/>
      <c r="F364" s="36"/>
    </row>
    <row r="365" spans="1:6" x14ac:dyDescent="0.2">
      <c r="A365" s="15" t="s">
        <v>330</v>
      </c>
      <c r="B365" s="15">
        <v>158</v>
      </c>
      <c r="C365" s="15">
        <v>75</v>
      </c>
      <c r="E365" s="5"/>
      <c r="F365" s="36"/>
    </row>
    <row r="366" spans="1:6" x14ac:dyDescent="0.2">
      <c r="A366" s="15" t="s">
        <v>2333</v>
      </c>
      <c r="B366" s="15">
        <v>75</v>
      </c>
      <c r="C366" s="15">
        <v>75</v>
      </c>
      <c r="E366" s="5"/>
      <c r="F366" s="36"/>
    </row>
    <row r="367" spans="1:6" x14ac:dyDescent="0.2">
      <c r="A367" s="15" t="s">
        <v>973</v>
      </c>
      <c r="B367" s="15">
        <v>697</v>
      </c>
      <c r="C367" s="15">
        <v>75</v>
      </c>
      <c r="E367" s="5"/>
      <c r="F367" s="36"/>
    </row>
    <row r="368" spans="1:6" x14ac:dyDescent="0.2">
      <c r="A368" s="15" t="s">
        <v>101</v>
      </c>
      <c r="B368" s="15">
        <v>79</v>
      </c>
      <c r="C368" s="15">
        <v>75</v>
      </c>
      <c r="E368" s="5"/>
      <c r="F368" s="36"/>
    </row>
    <row r="369" spans="1:6" x14ac:dyDescent="0.2">
      <c r="A369" s="15" t="s">
        <v>508</v>
      </c>
      <c r="B369" s="15">
        <v>106</v>
      </c>
      <c r="C369" s="15">
        <v>75</v>
      </c>
      <c r="E369" s="5"/>
      <c r="F369" s="36"/>
    </row>
    <row r="370" spans="1:6" x14ac:dyDescent="0.2">
      <c r="A370" s="15">
        <v>1099</v>
      </c>
      <c r="B370" s="15">
        <v>83</v>
      </c>
      <c r="C370" s="15">
        <v>75</v>
      </c>
      <c r="E370" s="5"/>
      <c r="F370" s="36"/>
    </row>
    <row r="371" spans="1:6" x14ac:dyDescent="0.2">
      <c r="A371" s="15" t="s">
        <v>532</v>
      </c>
      <c r="B371" s="15">
        <v>95</v>
      </c>
      <c r="C371" s="15">
        <v>75</v>
      </c>
      <c r="E371" s="5"/>
      <c r="F371" s="36"/>
    </row>
    <row r="372" spans="1:6" x14ac:dyDescent="0.2">
      <c r="A372" s="15" t="s">
        <v>303</v>
      </c>
      <c r="B372" s="15">
        <v>104</v>
      </c>
      <c r="C372" s="15">
        <v>74</v>
      </c>
      <c r="E372" s="5"/>
      <c r="F372" s="36"/>
    </row>
    <row r="373" spans="1:6" x14ac:dyDescent="0.2">
      <c r="A373" s="15" t="s">
        <v>2112</v>
      </c>
      <c r="B373" s="15">
        <v>81</v>
      </c>
      <c r="C373" s="15">
        <v>74</v>
      </c>
      <c r="E373" s="5"/>
      <c r="F373" s="36"/>
    </row>
    <row r="374" spans="1:6" x14ac:dyDescent="0.2">
      <c r="A374" s="15" t="s">
        <v>123</v>
      </c>
      <c r="B374" s="15">
        <v>76</v>
      </c>
      <c r="C374" s="15">
        <v>74</v>
      </c>
      <c r="E374" s="5"/>
      <c r="F374" s="36"/>
    </row>
    <row r="375" spans="1:6" x14ac:dyDescent="0.2">
      <c r="A375" s="37" t="s">
        <v>572</v>
      </c>
      <c r="B375" s="15">
        <v>81</v>
      </c>
      <c r="C375" s="15">
        <v>73</v>
      </c>
      <c r="E375" s="5"/>
      <c r="F375" s="36"/>
    </row>
    <row r="376" spans="1:6" x14ac:dyDescent="0.2">
      <c r="A376" s="15" t="s">
        <v>304</v>
      </c>
      <c r="B376" s="15">
        <v>73</v>
      </c>
      <c r="C376" s="15">
        <v>73</v>
      </c>
      <c r="E376" s="5"/>
      <c r="F376" s="36"/>
    </row>
    <row r="377" spans="1:6" x14ac:dyDescent="0.2">
      <c r="A377" s="15" t="s">
        <v>398</v>
      </c>
      <c r="B377" s="15">
        <v>110</v>
      </c>
      <c r="C377" s="15">
        <v>72</v>
      </c>
      <c r="E377" s="5"/>
      <c r="F377" s="36"/>
    </row>
    <row r="378" spans="1:6" x14ac:dyDescent="0.2">
      <c r="A378" s="15" t="s">
        <v>279</v>
      </c>
      <c r="B378" s="15">
        <v>84</v>
      </c>
      <c r="C378" s="15">
        <v>72</v>
      </c>
      <c r="E378" s="5"/>
      <c r="F378" s="36"/>
    </row>
    <row r="379" spans="1:6" x14ac:dyDescent="0.2">
      <c r="A379" s="15" t="s">
        <v>647</v>
      </c>
      <c r="B379" s="15">
        <v>138</v>
      </c>
      <c r="C379" s="15">
        <v>72</v>
      </c>
      <c r="E379" s="5"/>
      <c r="F379" s="36"/>
    </row>
    <row r="380" spans="1:6" x14ac:dyDescent="0.2">
      <c r="A380" s="15" t="s">
        <v>1245</v>
      </c>
      <c r="B380" s="15">
        <v>75</v>
      </c>
      <c r="C380" s="15">
        <v>72</v>
      </c>
      <c r="E380" s="5"/>
      <c r="F380" s="36"/>
    </row>
    <row r="381" spans="1:6" x14ac:dyDescent="0.2">
      <c r="A381" s="15" t="s">
        <v>2334</v>
      </c>
      <c r="B381" s="15">
        <v>72</v>
      </c>
      <c r="C381" s="15">
        <v>72</v>
      </c>
      <c r="E381" s="5"/>
      <c r="F381" s="36"/>
    </row>
    <row r="382" spans="1:6" x14ac:dyDescent="0.2">
      <c r="A382" s="15" t="s">
        <v>350</v>
      </c>
      <c r="B382" s="15">
        <v>139</v>
      </c>
      <c r="C382" s="15">
        <v>72</v>
      </c>
      <c r="E382" s="5"/>
      <c r="F382" s="36"/>
    </row>
    <row r="383" spans="1:6" x14ac:dyDescent="0.2">
      <c r="A383" s="15" t="s">
        <v>506</v>
      </c>
      <c r="B383" s="15">
        <v>75</v>
      </c>
      <c r="C383" s="15">
        <v>72</v>
      </c>
      <c r="E383" s="5"/>
      <c r="F383" s="36"/>
    </row>
    <row r="384" spans="1:6" x14ac:dyDescent="0.2">
      <c r="A384" s="15" t="s">
        <v>2335</v>
      </c>
      <c r="B384" s="15">
        <v>197</v>
      </c>
      <c r="C384" s="15">
        <v>72</v>
      </c>
      <c r="E384" s="5"/>
      <c r="F384" s="36"/>
    </row>
    <row r="385" spans="1:6" x14ac:dyDescent="0.2">
      <c r="A385" s="15" t="s">
        <v>880</v>
      </c>
      <c r="B385" s="15">
        <v>77</v>
      </c>
      <c r="C385" s="15">
        <v>72</v>
      </c>
      <c r="E385" s="5"/>
      <c r="F385" s="36"/>
    </row>
    <row r="386" spans="1:6" x14ac:dyDescent="0.2">
      <c r="A386" s="15" t="s">
        <v>316</v>
      </c>
      <c r="B386" s="15">
        <v>75</v>
      </c>
      <c r="C386" s="15">
        <v>72</v>
      </c>
      <c r="E386" s="5"/>
      <c r="F386" s="36"/>
    </row>
    <row r="387" spans="1:6" x14ac:dyDescent="0.2">
      <c r="A387" s="15" t="s">
        <v>1401</v>
      </c>
      <c r="B387" s="15">
        <v>72</v>
      </c>
      <c r="C387" s="15">
        <v>72</v>
      </c>
      <c r="E387" s="5"/>
      <c r="F387" s="36"/>
    </row>
    <row r="388" spans="1:6" x14ac:dyDescent="0.2">
      <c r="A388" s="15" t="s">
        <v>443</v>
      </c>
      <c r="B388" s="15">
        <v>75</v>
      </c>
      <c r="C388" s="15">
        <v>72</v>
      </c>
      <c r="E388" s="5"/>
      <c r="F388" s="36"/>
    </row>
    <row r="389" spans="1:6" x14ac:dyDescent="0.2">
      <c r="A389" s="15">
        <v>1763</v>
      </c>
      <c r="B389" s="15">
        <v>98</v>
      </c>
      <c r="C389" s="15">
        <v>71</v>
      </c>
      <c r="E389" s="5"/>
      <c r="F389" s="36"/>
    </row>
    <row r="390" spans="1:6" x14ac:dyDescent="0.2">
      <c r="A390" s="15" t="s">
        <v>2336</v>
      </c>
      <c r="B390" s="15">
        <v>115</v>
      </c>
      <c r="C390" s="15">
        <v>71</v>
      </c>
      <c r="E390" s="5"/>
      <c r="F390" s="36"/>
    </row>
    <row r="391" spans="1:6" x14ac:dyDescent="0.2">
      <c r="A391" s="15" t="s">
        <v>620</v>
      </c>
      <c r="B391" s="15">
        <v>71</v>
      </c>
      <c r="C391" s="15">
        <v>71</v>
      </c>
      <c r="E391" s="5"/>
      <c r="F391" s="36"/>
    </row>
    <row r="392" spans="1:6" x14ac:dyDescent="0.2">
      <c r="A392" s="15" t="s">
        <v>1128</v>
      </c>
      <c r="B392" s="15">
        <v>71</v>
      </c>
      <c r="C392" s="15">
        <v>71</v>
      </c>
      <c r="E392" s="5"/>
      <c r="F392" s="36"/>
    </row>
    <row r="393" spans="1:6" x14ac:dyDescent="0.2">
      <c r="A393" s="15" t="s">
        <v>127</v>
      </c>
      <c r="B393" s="15">
        <v>295</v>
      </c>
      <c r="C393" s="15">
        <v>71</v>
      </c>
      <c r="E393" s="5"/>
      <c r="F393" s="36"/>
    </row>
    <row r="394" spans="1:6" x14ac:dyDescent="0.2">
      <c r="A394" s="15" t="s">
        <v>455</v>
      </c>
      <c r="B394" s="15">
        <v>74</v>
      </c>
      <c r="C394" s="15">
        <v>70</v>
      </c>
      <c r="E394" s="5"/>
      <c r="F394" s="36"/>
    </row>
    <row r="395" spans="1:6" x14ac:dyDescent="0.2">
      <c r="A395" s="15" t="s">
        <v>494</v>
      </c>
      <c r="B395" s="15">
        <v>79</v>
      </c>
      <c r="C395" s="15">
        <v>70</v>
      </c>
      <c r="E395" s="5"/>
      <c r="F395" s="36"/>
    </row>
    <row r="396" spans="1:6" x14ac:dyDescent="0.2">
      <c r="A396" s="15" t="s">
        <v>2121</v>
      </c>
      <c r="B396" s="15">
        <v>83</v>
      </c>
      <c r="C396" s="15">
        <v>70</v>
      </c>
      <c r="E396" s="5"/>
      <c r="F396" s="36"/>
    </row>
    <row r="397" spans="1:6" x14ac:dyDescent="0.2">
      <c r="A397" s="15" t="s">
        <v>276</v>
      </c>
      <c r="B397" s="15">
        <v>111</v>
      </c>
      <c r="C397" s="15">
        <v>70</v>
      </c>
      <c r="E397" s="5"/>
      <c r="F397" s="36"/>
    </row>
    <row r="398" spans="1:6" x14ac:dyDescent="0.2">
      <c r="A398" s="15" t="s">
        <v>407</v>
      </c>
      <c r="B398" s="15">
        <v>75</v>
      </c>
      <c r="C398" s="15">
        <v>70</v>
      </c>
      <c r="E398" s="5"/>
      <c r="F398" s="36"/>
    </row>
    <row r="399" spans="1:6" x14ac:dyDescent="0.2">
      <c r="A399" s="15" t="s">
        <v>2337</v>
      </c>
      <c r="B399" s="15">
        <v>71</v>
      </c>
      <c r="C399" s="15">
        <v>70</v>
      </c>
      <c r="E399" s="5"/>
      <c r="F399" s="36"/>
    </row>
    <row r="400" spans="1:6" x14ac:dyDescent="0.2">
      <c r="A400" s="15" t="s">
        <v>1282</v>
      </c>
      <c r="B400" s="15">
        <v>73</v>
      </c>
      <c r="C400" s="15">
        <v>70</v>
      </c>
      <c r="E400" s="5"/>
      <c r="F400" s="36"/>
    </row>
    <row r="401" spans="1:6" x14ac:dyDescent="0.2">
      <c r="A401" s="15" t="s">
        <v>2338</v>
      </c>
      <c r="B401" s="15">
        <v>77</v>
      </c>
      <c r="C401" s="15">
        <v>70</v>
      </c>
      <c r="E401" s="5"/>
      <c r="F401" s="36"/>
    </row>
    <row r="402" spans="1:6" x14ac:dyDescent="0.2">
      <c r="A402" s="15" t="s">
        <v>2339</v>
      </c>
      <c r="B402" s="15">
        <v>70</v>
      </c>
      <c r="C402" s="15">
        <v>70</v>
      </c>
      <c r="E402" s="5"/>
      <c r="F402" s="36"/>
    </row>
    <row r="403" spans="1:6" x14ac:dyDescent="0.2">
      <c r="A403" s="15" t="s">
        <v>1204</v>
      </c>
      <c r="B403" s="15">
        <v>69</v>
      </c>
      <c r="C403" s="15">
        <v>69</v>
      </c>
      <c r="E403" s="5"/>
      <c r="F403" s="36"/>
    </row>
    <row r="404" spans="1:6" x14ac:dyDescent="0.2">
      <c r="A404" s="15" t="s">
        <v>895</v>
      </c>
      <c r="B404" s="15">
        <v>109</v>
      </c>
      <c r="C404" s="15">
        <v>69</v>
      </c>
      <c r="E404" s="5"/>
      <c r="F404" s="36"/>
    </row>
    <row r="405" spans="1:6" x14ac:dyDescent="0.2">
      <c r="A405" s="15" t="s">
        <v>2276</v>
      </c>
      <c r="B405" s="15">
        <v>9671</v>
      </c>
      <c r="C405" s="15">
        <v>69</v>
      </c>
      <c r="E405" s="5"/>
      <c r="F405" s="36"/>
    </row>
    <row r="406" spans="1:6" x14ac:dyDescent="0.2">
      <c r="A406" s="15" t="s">
        <v>585</v>
      </c>
      <c r="B406" s="15">
        <v>79</v>
      </c>
      <c r="C406" s="15">
        <v>69</v>
      </c>
      <c r="E406" s="5"/>
      <c r="F406" s="36"/>
    </row>
    <row r="407" spans="1:6" x14ac:dyDescent="0.2">
      <c r="A407" s="15" t="s">
        <v>867</v>
      </c>
      <c r="B407" s="15">
        <v>348</v>
      </c>
      <c r="C407" s="15">
        <v>69</v>
      </c>
      <c r="E407" s="5"/>
      <c r="F407" s="36"/>
    </row>
    <row r="408" spans="1:6" x14ac:dyDescent="0.2">
      <c r="A408" s="15" t="s">
        <v>2219</v>
      </c>
      <c r="B408" s="15">
        <v>69</v>
      </c>
      <c r="C408" s="15">
        <v>69</v>
      </c>
      <c r="E408" s="5"/>
      <c r="F408" s="36"/>
    </row>
    <row r="409" spans="1:6" x14ac:dyDescent="0.2">
      <c r="A409" s="15" t="s">
        <v>2122</v>
      </c>
      <c r="B409" s="15">
        <v>82</v>
      </c>
      <c r="C409" s="15">
        <v>69</v>
      </c>
      <c r="E409" s="5"/>
      <c r="F409" s="36"/>
    </row>
    <row r="410" spans="1:6" x14ac:dyDescent="0.2">
      <c r="A410" s="15" t="s">
        <v>2340</v>
      </c>
      <c r="B410" s="15">
        <v>69</v>
      </c>
      <c r="C410" s="15">
        <v>69</v>
      </c>
      <c r="E410" s="5"/>
      <c r="F410" s="36"/>
    </row>
    <row r="411" spans="1:6" x14ac:dyDescent="0.2">
      <c r="A411" s="15" t="s">
        <v>1393</v>
      </c>
      <c r="B411" s="15">
        <v>73</v>
      </c>
      <c r="C411" s="15">
        <v>68</v>
      </c>
      <c r="E411" s="5"/>
      <c r="F411" s="36"/>
    </row>
    <row r="412" spans="1:6" x14ac:dyDescent="0.2">
      <c r="A412" s="15" t="s">
        <v>425</v>
      </c>
      <c r="B412" s="15">
        <v>79</v>
      </c>
      <c r="C412" s="15">
        <v>68</v>
      </c>
      <c r="E412" s="5"/>
      <c r="F412" s="36"/>
    </row>
    <row r="413" spans="1:6" x14ac:dyDescent="0.2">
      <c r="A413" s="15" t="s">
        <v>2275</v>
      </c>
      <c r="B413" s="15">
        <v>76</v>
      </c>
      <c r="C413" s="15">
        <v>68</v>
      </c>
      <c r="E413" s="5"/>
      <c r="F413" s="36"/>
    </row>
    <row r="414" spans="1:6" x14ac:dyDescent="0.2">
      <c r="A414" s="15" t="s">
        <v>2108</v>
      </c>
      <c r="B414" s="15">
        <v>181</v>
      </c>
      <c r="C414" s="15">
        <v>68</v>
      </c>
      <c r="E414" s="5"/>
      <c r="F414" s="36"/>
    </row>
    <row r="415" spans="1:6" x14ac:dyDescent="0.2">
      <c r="A415" s="15" t="s">
        <v>2079</v>
      </c>
      <c r="B415" s="15">
        <v>68</v>
      </c>
      <c r="C415" s="15">
        <v>68</v>
      </c>
      <c r="E415" s="5"/>
      <c r="F415" s="36"/>
    </row>
    <row r="416" spans="1:6" x14ac:dyDescent="0.2">
      <c r="A416" s="15" t="s">
        <v>741</v>
      </c>
      <c r="B416" s="15">
        <v>5794</v>
      </c>
      <c r="C416" s="15">
        <v>68</v>
      </c>
      <c r="E416" s="5"/>
      <c r="F416" s="36"/>
    </row>
    <row r="417" spans="1:6" x14ac:dyDescent="0.2">
      <c r="A417" s="15" t="s">
        <v>1774</v>
      </c>
      <c r="B417" s="15">
        <v>8610</v>
      </c>
      <c r="C417" s="15">
        <v>68</v>
      </c>
      <c r="E417" s="5"/>
      <c r="F417" s="36"/>
    </row>
    <row r="418" spans="1:6" x14ac:dyDescent="0.2">
      <c r="A418" s="15" t="s">
        <v>396</v>
      </c>
      <c r="B418" s="15">
        <v>73</v>
      </c>
      <c r="C418" s="15">
        <v>68</v>
      </c>
      <c r="E418" s="5"/>
      <c r="F418" s="36"/>
    </row>
    <row r="419" spans="1:6" x14ac:dyDescent="0.2">
      <c r="A419" s="15" t="s">
        <v>2341</v>
      </c>
      <c r="B419" s="15">
        <v>127</v>
      </c>
      <c r="C419" s="15">
        <v>67</v>
      </c>
      <c r="E419" s="5"/>
      <c r="F419" s="36"/>
    </row>
    <row r="420" spans="1:6" x14ac:dyDescent="0.2">
      <c r="A420" s="15" t="s">
        <v>1909</v>
      </c>
      <c r="B420" s="15">
        <v>67</v>
      </c>
      <c r="C420" s="15">
        <v>67</v>
      </c>
      <c r="E420" s="5"/>
      <c r="F420" s="36"/>
    </row>
    <row r="421" spans="1:6" x14ac:dyDescent="0.2">
      <c r="A421" s="15" t="s">
        <v>1021</v>
      </c>
      <c r="B421" s="15">
        <v>67</v>
      </c>
      <c r="C421" s="15">
        <v>67</v>
      </c>
      <c r="E421" s="5"/>
      <c r="F421" s="36"/>
    </row>
    <row r="422" spans="1:6" x14ac:dyDescent="0.2">
      <c r="A422" s="15" t="s">
        <v>1993</v>
      </c>
      <c r="B422" s="15">
        <v>67</v>
      </c>
      <c r="C422" s="15">
        <v>67</v>
      </c>
      <c r="E422" s="5"/>
      <c r="F422" s="36"/>
    </row>
    <row r="423" spans="1:6" x14ac:dyDescent="0.2">
      <c r="A423" s="15" t="s">
        <v>560</v>
      </c>
      <c r="B423" s="15">
        <v>67</v>
      </c>
      <c r="C423" s="15">
        <v>67</v>
      </c>
      <c r="E423" s="5"/>
      <c r="F423" s="36"/>
    </row>
    <row r="424" spans="1:6" x14ac:dyDescent="0.2">
      <c r="A424" s="15" t="s">
        <v>764</v>
      </c>
      <c r="B424" s="15">
        <v>644</v>
      </c>
      <c r="C424" s="15">
        <v>67</v>
      </c>
      <c r="E424" s="5"/>
      <c r="F424" s="36"/>
    </row>
    <row r="425" spans="1:6" x14ac:dyDescent="0.2">
      <c r="A425" s="15" t="s">
        <v>519</v>
      </c>
      <c r="B425" s="15">
        <v>85</v>
      </c>
      <c r="C425" s="15">
        <v>66</v>
      </c>
      <c r="E425" s="5"/>
      <c r="F425" s="36"/>
    </row>
    <row r="426" spans="1:6" x14ac:dyDescent="0.2">
      <c r="A426" s="15" t="s">
        <v>429</v>
      </c>
      <c r="B426" s="15">
        <v>66</v>
      </c>
      <c r="C426" s="15">
        <v>66</v>
      </c>
      <c r="E426" s="5"/>
      <c r="F426" s="36"/>
    </row>
    <row r="427" spans="1:6" x14ac:dyDescent="0.2">
      <c r="A427" s="15" t="s">
        <v>612</v>
      </c>
      <c r="B427" s="15">
        <v>66</v>
      </c>
      <c r="C427" s="15">
        <v>66</v>
      </c>
      <c r="E427" s="5"/>
      <c r="F427" s="36"/>
    </row>
    <row r="428" spans="1:6" x14ac:dyDescent="0.2">
      <c r="A428" s="15" t="s">
        <v>1755</v>
      </c>
      <c r="B428" s="15">
        <v>66</v>
      </c>
      <c r="C428" s="15">
        <v>66</v>
      </c>
      <c r="E428" s="5"/>
      <c r="F428" s="36"/>
    </row>
    <row r="429" spans="1:6" x14ac:dyDescent="0.2">
      <c r="A429" s="15" t="s">
        <v>412</v>
      </c>
      <c r="B429" s="15">
        <v>118</v>
      </c>
      <c r="C429" s="15">
        <v>66</v>
      </c>
      <c r="E429" s="5"/>
      <c r="F429" s="36"/>
    </row>
    <row r="430" spans="1:6" x14ac:dyDescent="0.2">
      <c r="A430" s="15" t="s">
        <v>668</v>
      </c>
      <c r="B430" s="15">
        <v>131</v>
      </c>
      <c r="C430" s="15">
        <v>66</v>
      </c>
      <c r="E430" s="5"/>
      <c r="F430" s="36"/>
    </row>
    <row r="431" spans="1:6" x14ac:dyDescent="0.2">
      <c r="A431" s="15" t="s">
        <v>2342</v>
      </c>
      <c r="B431" s="15">
        <v>107</v>
      </c>
      <c r="C431" s="15">
        <v>65</v>
      </c>
      <c r="E431" s="5"/>
      <c r="F431" s="36"/>
    </row>
    <row r="432" spans="1:6" x14ac:dyDescent="0.2">
      <c r="A432" s="15" t="s">
        <v>2206</v>
      </c>
      <c r="B432" s="15">
        <v>66</v>
      </c>
      <c r="C432" s="15">
        <v>65</v>
      </c>
      <c r="E432" s="5"/>
      <c r="F432" s="36"/>
    </row>
    <row r="433" spans="1:6" x14ac:dyDescent="0.2">
      <c r="A433" s="15" t="s">
        <v>2343</v>
      </c>
      <c r="B433" s="15">
        <v>66</v>
      </c>
      <c r="C433" s="15">
        <v>65</v>
      </c>
      <c r="E433" s="5"/>
      <c r="F433" s="36"/>
    </row>
    <row r="434" spans="1:6" x14ac:dyDescent="0.2">
      <c r="A434" s="15" t="s">
        <v>1686</v>
      </c>
      <c r="B434" s="15">
        <v>188</v>
      </c>
      <c r="C434" s="15">
        <v>65</v>
      </c>
      <c r="E434" s="5"/>
      <c r="F434" s="36"/>
    </row>
    <row r="435" spans="1:6" x14ac:dyDescent="0.2">
      <c r="A435" s="15" t="s">
        <v>2013</v>
      </c>
      <c r="B435" s="15">
        <v>72</v>
      </c>
      <c r="C435" s="15">
        <v>65</v>
      </c>
      <c r="E435" s="5"/>
      <c r="F435" s="36"/>
    </row>
    <row r="436" spans="1:6" x14ac:dyDescent="0.2">
      <c r="A436" s="15" t="s">
        <v>768</v>
      </c>
      <c r="B436" s="15">
        <v>186</v>
      </c>
      <c r="C436" s="15">
        <v>65</v>
      </c>
      <c r="E436" s="5"/>
      <c r="F436" s="36"/>
    </row>
    <row r="437" spans="1:6" x14ac:dyDescent="0.2">
      <c r="A437" s="15" t="s">
        <v>1914</v>
      </c>
      <c r="B437" s="15">
        <v>65</v>
      </c>
      <c r="C437" s="15">
        <v>65</v>
      </c>
      <c r="E437" s="5"/>
      <c r="F437" s="36"/>
    </row>
    <row r="438" spans="1:6" x14ac:dyDescent="0.2">
      <c r="A438" s="15" t="s">
        <v>617</v>
      </c>
      <c r="B438" s="15">
        <v>88</v>
      </c>
      <c r="C438" s="15">
        <v>65</v>
      </c>
      <c r="E438" s="5"/>
      <c r="F438" s="36"/>
    </row>
    <row r="439" spans="1:6" x14ac:dyDescent="0.2">
      <c r="A439" s="15" t="s">
        <v>354</v>
      </c>
      <c r="B439" s="15">
        <v>122</v>
      </c>
      <c r="C439" s="15">
        <v>65</v>
      </c>
      <c r="E439" s="5"/>
      <c r="F439" s="36"/>
    </row>
    <row r="440" spans="1:6" x14ac:dyDescent="0.2">
      <c r="A440" s="15" t="s">
        <v>422</v>
      </c>
      <c r="B440" s="15">
        <v>264</v>
      </c>
      <c r="C440" s="15">
        <v>64</v>
      </c>
      <c r="E440" s="5"/>
      <c r="F440" s="36"/>
    </row>
    <row r="441" spans="1:6" x14ac:dyDescent="0.2">
      <c r="A441" s="15" t="s">
        <v>2344</v>
      </c>
      <c r="B441" s="15">
        <v>128</v>
      </c>
      <c r="C441" s="15">
        <v>64</v>
      </c>
      <c r="E441" s="5"/>
      <c r="F441" s="36"/>
    </row>
    <row r="442" spans="1:6" x14ac:dyDescent="0.2">
      <c r="A442" s="15" t="s">
        <v>2345</v>
      </c>
      <c r="B442" s="15">
        <v>64</v>
      </c>
      <c r="C442" s="15">
        <v>64</v>
      </c>
      <c r="E442" s="5"/>
      <c r="F442" s="36"/>
    </row>
    <row r="443" spans="1:6" x14ac:dyDescent="0.2">
      <c r="A443" s="15" t="s">
        <v>567</v>
      </c>
      <c r="B443" s="15">
        <v>85</v>
      </c>
      <c r="C443" s="15">
        <v>64</v>
      </c>
      <c r="E443" s="5"/>
      <c r="F443" s="36"/>
    </row>
    <row r="444" spans="1:6" x14ac:dyDescent="0.2">
      <c r="A444" s="15" t="s">
        <v>673</v>
      </c>
      <c r="B444" s="15">
        <v>64</v>
      </c>
      <c r="C444" s="15">
        <v>64</v>
      </c>
      <c r="E444" s="5"/>
      <c r="F444" s="36"/>
    </row>
    <row r="445" spans="1:6" x14ac:dyDescent="0.2">
      <c r="A445" s="15" t="s">
        <v>433</v>
      </c>
      <c r="B445" s="15">
        <v>72</v>
      </c>
      <c r="C445" s="15">
        <v>64</v>
      </c>
      <c r="E445" s="5"/>
      <c r="F445" s="36"/>
    </row>
    <row r="446" spans="1:6" x14ac:dyDescent="0.2">
      <c r="A446" s="15" t="s">
        <v>2346</v>
      </c>
      <c r="B446" s="15">
        <v>70</v>
      </c>
      <c r="C446" s="15">
        <v>64</v>
      </c>
      <c r="E446" s="5"/>
      <c r="F446" s="36"/>
    </row>
    <row r="447" spans="1:6" x14ac:dyDescent="0.2">
      <c r="A447" s="15" t="s">
        <v>497</v>
      </c>
      <c r="B447" s="15">
        <v>76</v>
      </c>
      <c r="C447" s="15">
        <v>64</v>
      </c>
      <c r="E447" s="5"/>
      <c r="F447" s="36"/>
    </row>
    <row r="448" spans="1:6" x14ac:dyDescent="0.2">
      <c r="A448" s="15" t="s">
        <v>2347</v>
      </c>
      <c r="B448" s="15">
        <v>72</v>
      </c>
      <c r="C448" s="15">
        <v>64</v>
      </c>
      <c r="E448" s="5"/>
      <c r="F448" s="36"/>
    </row>
    <row r="449" spans="1:6" x14ac:dyDescent="0.2">
      <c r="A449" s="15" t="s">
        <v>738</v>
      </c>
      <c r="B449" s="15">
        <v>87</v>
      </c>
      <c r="C449" s="15">
        <v>64</v>
      </c>
      <c r="E449" s="5"/>
      <c r="F449" s="36"/>
    </row>
    <row r="450" spans="1:6" x14ac:dyDescent="0.2">
      <c r="A450" s="15" t="s">
        <v>338</v>
      </c>
      <c r="B450" s="15">
        <v>357</v>
      </c>
      <c r="C450" s="15">
        <v>64</v>
      </c>
      <c r="E450" s="5"/>
      <c r="F450" s="36"/>
    </row>
    <row r="451" spans="1:6" x14ac:dyDescent="0.2">
      <c r="A451" s="15" t="s">
        <v>727</v>
      </c>
      <c r="B451" s="15">
        <v>64</v>
      </c>
      <c r="C451" s="15">
        <v>64</v>
      </c>
      <c r="E451" s="5"/>
      <c r="F451" s="36"/>
    </row>
    <row r="452" spans="1:6" x14ac:dyDescent="0.2">
      <c r="A452" s="15" t="s">
        <v>167</v>
      </c>
      <c r="B452" s="15">
        <v>64</v>
      </c>
      <c r="C452" s="15">
        <v>64</v>
      </c>
      <c r="E452" s="5"/>
      <c r="F452" s="36"/>
    </row>
    <row r="453" spans="1:6" x14ac:dyDescent="0.2">
      <c r="A453" s="15" t="s">
        <v>757</v>
      </c>
      <c r="B453" s="15">
        <v>744</v>
      </c>
      <c r="C453" s="15">
        <v>64</v>
      </c>
      <c r="E453" s="5"/>
      <c r="F453" s="36"/>
    </row>
    <row r="454" spans="1:6" x14ac:dyDescent="0.2">
      <c r="A454" s="15" t="s">
        <v>355</v>
      </c>
      <c r="B454" s="15">
        <v>85</v>
      </c>
      <c r="C454" s="15">
        <v>64</v>
      </c>
      <c r="E454" s="5"/>
      <c r="F454" s="36"/>
    </row>
    <row r="455" spans="1:6" x14ac:dyDescent="0.2">
      <c r="A455" s="15" t="s">
        <v>1958</v>
      </c>
      <c r="B455" s="15">
        <v>84</v>
      </c>
      <c r="C455" s="15">
        <v>63</v>
      </c>
      <c r="E455" s="5"/>
      <c r="F455" s="36"/>
    </row>
    <row r="456" spans="1:6" x14ac:dyDescent="0.2">
      <c r="A456" s="15" t="s">
        <v>2004</v>
      </c>
      <c r="B456" s="15">
        <v>63</v>
      </c>
      <c r="C456" s="15">
        <v>63</v>
      </c>
      <c r="E456" s="5"/>
      <c r="F456" s="36"/>
    </row>
    <row r="457" spans="1:6" x14ac:dyDescent="0.2">
      <c r="A457" s="15" t="s">
        <v>852</v>
      </c>
      <c r="B457" s="15">
        <v>76</v>
      </c>
      <c r="C457" s="15">
        <v>63</v>
      </c>
      <c r="E457" s="5"/>
      <c r="F457" s="36"/>
    </row>
    <row r="458" spans="1:6" x14ac:dyDescent="0.2">
      <c r="A458" s="15" t="s">
        <v>785</v>
      </c>
      <c r="B458" s="15">
        <v>83</v>
      </c>
      <c r="C458" s="15">
        <v>63</v>
      </c>
      <c r="E458" s="5"/>
      <c r="F458" s="36"/>
    </row>
    <row r="459" spans="1:6" x14ac:dyDescent="0.2">
      <c r="A459" s="15" t="s">
        <v>1761</v>
      </c>
      <c r="B459" s="15">
        <v>65</v>
      </c>
      <c r="C459" s="15">
        <v>63</v>
      </c>
      <c r="E459" s="5"/>
      <c r="F459" s="36"/>
    </row>
    <row r="460" spans="1:6" x14ac:dyDescent="0.2">
      <c r="A460" s="15" t="s">
        <v>2148</v>
      </c>
      <c r="B460" s="15">
        <v>64</v>
      </c>
      <c r="C460" s="15">
        <v>63</v>
      </c>
      <c r="E460" s="5"/>
      <c r="F460" s="36"/>
    </row>
    <row r="461" spans="1:6" x14ac:dyDescent="0.2">
      <c r="A461" s="15" t="s">
        <v>2348</v>
      </c>
      <c r="B461" s="15">
        <v>63</v>
      </c>
      <c r="C461" s="15">
        <v>63</v>
      </c>
      <c r="E461" s="5"/>
      <c r="F461" s="36"/>
    </row>
    <row r="462" spans="1:6" x14ac:dyDescent="0.2">
      <c r="A462" s="15" t="s">
        <v>1276</v>
      </c>
      <c r="B462" s="15">
        <v>69</v>
      </c>
      <c r="C462" s="15">
        <v>63</v>
      </c>
      <c r="E462" s="5"/>
      <c r="F462" s="36"/>
    </row>
    <row r="463" spans="1:6" x14ac:dyDescent="0.2">
      <c r="A463" s="15" t="s">
        <v>543</v>
      </c>
      <c r="B463" s="15">
        <v>63</v>
      </c>
      <c r="C463" s="15">
        <v>63</v>
      </c>
      <c r="E463" s="5"/>
      <c r="F463" s="36"/>
    </row>
    <row r="464" spans="1:6" x14ac:dyDescent="0.2">
      <c r="A464" s="15" t="s">
        <v>1215</v>
      </c>
      <c r="B464" s="15">
        <v>66</v>
      </c>
      <c r="C464" s="15">
        <v>62</v>
      </c>
      <c r="E464" s="5"/>
      <c r="F464" s="36"/>
    </row>
    <row r="465" spans="1:6" x14ac:dyDescent="0.2">
      <c r="A465" s="15" t="s">
        <v>563</v>
      </c>
      <c r="B465" s="15">
        <v>70</v>
      </c>
      <c r="C465" s="15">
        <v>62</v>
      </c>
      <c r="E465" s="5"/>
      <c r="F465" s="36"/>
    </row>
    <row r="466" spans="1:6" x14ac:dyDescent="0.2">
      <c r="A466" s="15" t="s">
        <v>194</v>
      </c>
      <c r="B466" s="15">
        <v>136</v>
      </c>
      <c r="C466" s="15">
        <v>62</v>
      </c>
      <c r="E466" s="5"/>
      <c r="F466" s="36"/>
    </row>
    <row r="467" spans="1:6" x14ac:dyDescent="0.2">
      <c r="A467" s="15" t="s">
        <v>2349</v>
      </c>
      <c r="B467" s="15">
        <v>62</v>
      </c>
      <c r="C467" s="15">
        <v>62</v>
      </c>
      <c r="E467" s="5"/>
      <c r="F467" s="36"/>
    </row>
    <row r="468" spans="1:6" x14ac:dyDescent="0.2">
      <c r="A468" s="15" t="s">
        <v>784</v>
      </c>
      <c r="B468" s="15">
        <v>71</v>
      </c>
      <c r="C468" s="15">
        <v>62</v>
      </c>
      <c r="E468" s="5"/>
      <c r="F468" s="36"/>
    </row>
    <row r="469" spans="1:6" x14ac:dyDescent="0.2">
      <c r="A469" s="15" t="s">
        <v>2350</v>
      </c>
      <c r="B469" s="15">
        <v>62</v>
      </c>
      <c r="C469" s="15">
        <v>62</v>
      </c>
      <c r="E469" s="5"/>
      <c r="F469" s="36"/>
    </row>
    <row r="470" spans="1:6" x14ac:dyDescent="0.2">
      <c r="A470" s="15" t="s">
        <v>211</v>
      </c>
      <c r="B470" s="15">
        <v>113</v>
      </c>
      <c r="C470" s="15">
        <v>62</v>
      </c>
      <c r="E470" s="5"/>
      <c r="F470" s="36"/>
    </row>
    <row r="471" spans="1:6" x14ac:dyDescent="0.2">
      <c r="A471" s="15" t="s">
        <v>1020</v>
      </c>
      <c r="B471" s="15">
        <v>62</v>
      </c>
      <c r="C471" s="15">
        <v>61</v>
      </c>
      <c r="E471" s="5"/>
      <c r="F471" s="36"/>
    </row>
    <row r="472" spans="1:6" x14ac:dyDescent="0.2">
      <c r="A472" s="15" t="s">
        <v>777</v>
      </c>
      <c r="B472" s="15">
        <v>63</v>
      </c>
      <c r="C472" s="15">
        <v>61</v>
      </c>
      <c r="E472" s="5"/>
      <c r="F472" s="36"/>
    </row>
    <row r="473" spans="1:6" x14ac:dyDescent="0.2">
      <c r="A473" s="15" t="s">
        <v>2351</v>
      </c>
      <c r="B473" s="15">
        <v>63</v>
      </c>
      <c r="C473" s="15">
        <v>61</v>
      </c>
      <c r="E473" s="5"/>
      <c r="F473" s="36"/>
    </row>
    <row r="474" spans="1:6" x14ac:dyDescent="0.2">
      <c r="A474" s="15" t="s">
        <v>1790</v>
      </c>
      <c r="B474" s="15">
        <v>61</v>
      </c>
      <c r="C474" s="15">
        <v>61</v>
      </c>
      <c r="E474" s="5"/>
      <c r="F474" s="36"/>
    </row>
    <row r="475" spans="1:6" x14ac:dyDescent="0.2">
      <c r="A475" s="15" t="s">
        <v>442</v>
      </c>
      <c r="B475" s="15">
        <v>70</v>
      </c>
      <c r="C475" s="15">
        <v>61</v>
      </c>
      <c r="E475" s="5"/>
      <c r="F475" s="36"/>
    </row>
    <row r="476" spans="1:6" x14ac:dyDescent="0.2">
      <c r="A476" s="15" t="s">
        <v>887</v>
      </c>
      <c r="B476" s="15">
        <v>61</v>
      </c>
      <c r="C476" s="15">
        <v>61</v>
      </c>
      <c r="E476" s="5"/>
      <c r="F476" s="36"/>
    </row>
    <row r="477" spans="1:6" x14ac:dyDescent="0.2">
      <c r="A477" s="15" t="s">
        <v>487</v>
      </c>
      <c r="B477" s="15">
        <v>61</v>
      </c>
      <c r="C477" s="15">
        <v>61</v>
      </c>
      <c r="E477" s="5"/>
      <c r="F477" s="36"/>
    </row>
    <row r="478" spans="1:6" x14ac:dyDescent="0.2">
      <c r="A478" s="15" t="s">
        <v>702</v>
      </c>
      <c r="B478" s="15">
        <v>63</v>
      </c>
      <c r="C478" s="15">
        <v>61</v>
      </c>
      <c r="E478" s="5"/>
      <c r="F478" s="36"/>
    </row>
    <row r="479" spans="1:6" x14ac:dyDescent="0.2">
      <c r="A479" s="15" t="s">
        <v>1648</v>
      </c>
      <c r="B479" s="15">
        <v>69</v>
      </c>
      <c r="C479" s="15">
        <v>61</v>
      </c>
      <c r="E479" s="5"/>
      <c r="F479" s="36"/>
    </row>
    <row r="480" spans="1:6" x14ac:dyDescent="0.2">
      <c r="A480" s="15" t="s">
        <v>1445</v>
      </c>
      <c r="B480" s="15">
        <v>63</v>
      </c>
      <c r="C480" s="15">
        <v>61</v>
      </c>
      <c r="E480" s="5"/>
      <c r="F480" s="36"/>
    </row>
    <row r="481" spans="1:6" x14ac:dyDescent="0.2">
      <c r="A481" s="15" t="s">
        <v>349</v>
      </c>
      <c r="B481" s="15">
        <v>160</v>
      </c>
      <c r="C481" s="15">
        <v>61</v>
      </c>
      <c r="E481" s="5"/>
      <c r="F481" s="36"/>
    </row>
    <row r="482" spans="1:6" x14ac:dyDescent="0.2">
      <c r="A482" s="15" t="s">
        <v>2073</v>
      </c>
      <c r="B482" s="15">
        <v>62</v>
      </c>
      <c r="C482" s="15">
        <v>61</v>
      </c>
      <c r="E482" s="5"/>
      <c r="F482" s="36"/>
    </row>
    <row r="483" spans="1:6" x14ac:dyDescent="0.2">
      <c r="A483" s="15" t="s">
        <v>569</v>
      </c>
      <c r="B483" s="15">
        <v>79</v>
      </c>
      <c r="C483" s="15">
        <v>60</v>
      </c>
      <c r="E483" s="5"/>
      <c r="F483" s="36"/>
    </row>
    <row r="484" spans="1:6" x14ac:dyDescent="0.2">
      <c r="A484" s="15" t="s">
        <v>1815</v>
      </c>
      <c r="B484" s="15">
        <v>67</v>
      </c>
      <c r="C484" s="15">
        <v>60</v>
      </c>
      <c r="E484" s="5"/>
      <c r="F484" s="36"/>
    </row>
    <row r="485" spans="1:6" x14ac:dyDescent="0.2">
      <c r="A485" s="15" t="s">
        <v>397</v>
      </c>
      <c r="B485" s="15">
        <v>91</v>
      </c>
      <c r="C485" s="15">
        <v>60</v>
      </c>
      <c r="E485" s="5"/>
      <c r="F485" s="36"/>
    </row>
    <row r="486" spans="1:6" x14ac:dyDescent="0.2">
      <c r="A486" s="15" t="s">
        <v>1509</v>
      </c>
      <c r="B486" s="15">
        <v>62</v>
      </c>
      <c r="C486" s="15">
        <v>60</v>
      </c>
      <c r="E486" s="5"/>
      <c r="F486" s="36"/>
    </row>
    <row r="487" spans="1:6" x14ac:dyDescent="0.2">
      <c r="A487" s="15" t="s">
        <v>598</v>
      </c>
      <c r="B487" s="15">
        <v>134</v>
      </c>
      <c r="C487" s="15">
        <v>60</v>
      </c>
      <c r="E487" s="5"/>
      <c r="F487" s="36"/>
    </row>
    <row r="488" spans="1:6" x14ac:dyDescent="0.2">
      <c r="A488" s="15" t="s">
        <v>2352</v>
      </c>
      <c r="B488" s="15">
        <v>60</v>
      </c>
      <c r="C488" s="15">
        <v>60</v>
      </c>
      <c r="E488" s="5"/>
      <c r="F488" s="36"/>
    </row>
    <row r="489" spans="1:6" x14ac:dyDescent="0.2">
      <c r="A489" s="15" t="s">
        <v>1434</v>
      </c>
      <c r="B489" s="15">
        <v>97</v>
      </c>
      <c r="C489" s="15">
        <v>60</v>
      </c>
      <c r="E489" s="5"/>
      <c r="F489" s="36"/>
    </row>
    <row r="490" spans="1:6" x14ac:dyDescent="0.2">
      <c r="A490" s="15" t="s">
        <v>540</v>
      </c>
      <c r="B490" s="15">
        <v>65</v>
      </c>
      <c r="C490" s="15">
        <v>60</v>
      </c>
      <c r="E490" s="5"/>
      <c r="F490" s="36"/>
    </row>
    <row r="491" spans="1:6" x14ac:dyDescent="0.2">
      <c r="A491" s="15" t="s">
        <v>2353</v>
      </c>
      <c r="B491" s="15">
        <v>86</v>
      </c>
      <c r="C491" s="15">
        <v>60</v>
      </c>
      <c r="E491" s="5"/>
      <c r="F491" s="36"/>
    </row>
    <row r="492" spans="1:6" x14ac:dyDescent="0.2">
      <c r="A492" s="15" t="s">
        <v>2354</v>
      </c>
      <c r="B492" s="15">
        <v>60</v>
      </c>
      <c r="C492" s="15">
        <v>60</v>
      </c>
      <c r="E492" s="5"/>
      <c r="F492" s="36"/>
    </row>
    <row r="493" spans="1:6" x14ac:dyDescent="0.2">
      <c r="A493" s="15" t="s">
        <v>462</v>
      </c>
      <c r="B493" s="15">
        <v>117</v>
      </c>
      <c r="C493" s="15">
        <v>60</v>
      </c>
      <c r="E493" s="5"/>
      <c r="F493" s="36"/>
    </row>
    <row r="494" spans="1:6" x14ac:dyDescent="0.2">
      <c r="A494" s="15" t="s">
        <v>774</v>
      </c>
      <c r="B494" s="15">
        <v>61</v>
      </c>
      <c r="C494" s="15">
        <v>59</v>
      </c>
      <c r="E494" s="5"/>
      <c r="F494" s="36"/>
    </row>
    <row r="495" spans="1:6" x14ac:dyDescent="0.2">
      <c r="A495" s="15" t="s">
        <v>622</v>
      </c>
      <c r="B495" s="15">
        <v>60</v>
      </c>
      <c r="C495" s="15">
        <v>59</v>
      </c>
      <c r="E495" s="5"/>
      <c r="F495" s="36"/>
    </row>
    <row r="496" spans="1:6" x14ac:dyDescent="0.2">
      <c r="A496" s="15" t="s">
        <v>472</v>
      </c>
      <c r="B496" s="15">
        <v>62</v>
      </c>
      <c r="C496" s="15">
        <v>59</v>
      </c>
      <c r="E496" s="5"/>
      <c r="F496" s="36"/>
    </row>
    <row r="497" spans="1:6" x14ac:dyDescent="0.2">
      <c r="A497" s="15" t="s">
        <v>1846</v>
      </c>
      <c r="B497" s="15">
        <v>9311</v>
      </c>
      <c r="C497" s="15">
        <v>59</v>
      </c>
      <c r="E497" s="5"/>
      <c r="F497" s="36"/>
    </row>
    <row r="498" spans="1:6" x14ac:dyDescent="0.2">
      <c r="A498" s="15" t="s">
        <v>544</v>
      </c>
      <c r="B498" s="15">
        <v>60</v>
      </c>
      <c r="C498" s="15">
        <v>59</v>
      </c>
      <c r="E498" s="5"/>
      <c r="F498" s="36"/>
    </row>
    <row r="499" spans="1:6" x14ac:dyDescent="0.2">
      <c r="A499" s="15" t="s">
        <v>1877</v>
      </c>
      <c r="B499" s="15">
        <v>984</v>
      </c>
      <c r="C499" s="15">
        <v>59</v>
      </c>
      <c r="E499" s="5"/>
      <c r="F499" s="36"/>
    </row>
    <row r="500" spans="1:6" x14ac:dyDescent="0.2">
      <c r="A500" s="15" t="s">
        <v>1435</v>
      </c>
      <c r="B500" s="15">
        <v>70</v>
      </c>
      <c r="C500" s="15">
        <v>59</v>
      </c>
      <c r="E500" s="5"/>
      <c r="F500" s="36"/>
    </row>
    <row r="501" spans="1:6" x14ac:dyDescent="0.2">
      <c r="A501" s="15" t="s">
        <v>747</v>
      </c>
      <c r="B501" s="15">
        <v>59</v>
      </c>
      <c r="C501" s="15">
        <v>59</v>
      </c>
      <c r="E501" s="5"/>
      <c r="F501" s="36"/>
    </row>
    <row r="502" spans="1:6" x14ac:dyDescent="0.2">
      <c r="A502" s="15" t="s">
        <v>1647</v>
      </c>
      <c r="B502" s="15">
        <v>84</v>
      </c>
      <c r="C502" s="15">
        <v>59</v>
      </c>
      <c r="E502" s="5"/>
      <c r="F502" s="36"/>
    </row>
    <row r="503" spans="1:6" x14ac:dyDescent="0.2">
      <c r="A503" s="15" t="s">
        <v>1251</v>
      </c>
      <c r="B503" s="15">
        <v>59</v>
      </c>
      <c r="C503" s="15">
        <v>59</v>
      </c>
      <c r="E503" s="5"/>
      <c r="F503" s="36"/>
    </row>
    <row r="504" spans="1:6" x14ac:dyDescent="0.2">
      <c r="A504" s="15" t="s">
        <v>2355</v>
      </c>
      <c r="B504" s="15">
        <v>61</v>
      </c>
      <c r="C504" s="15">
        <v>59</v>
      </c>
      <c r="E504" s="5"/>
      <c r="F504" s="36"/>
    </row>
    <row r="505" spans="1:6" x14ac:dyDescent="0.2">
      <c r="A505" s="15" t="s">
        <v>471</v>
      </c>
      <c r="B505" s="15">
        <v>67</v>
      </c>
      <c r="C505" s="15">
        <v>59</v>
      </c>
      <c r="E505" s="5"/>
      <c r="F505" s="36"/>
    </row>
    <row r="506" spans="1:6" x14ac:dyDescent="0.2">
      <c r="A506" s="15" t="s">
        <v>477</v>
      </c>
      <c r="B506" s="15">
        <v>69</v>
      </c>
      <c r="C506" s="15">
        <v>59</v>
      </c>
      <c r="E506" s="5"/>
      <c r="F506" s="36"/>
    </row>
    <row r="507" spans="1:6" x14ac:dyDescent="0.2">
      <c r="A507" s="15" t="s">
        <v>1839</v>
      </c>
      <c r="B507" s="15">
        <v>59</v>
      </c>
      <c r="C507" s="15">
        <v>59</v>
      </c>
      <c r="E507" s="5"/>
      <c r="F507" s="36"/>
    </row>
    <row r="508" spans="1:6" x14ac:dyDescent="0.2">
      <c r="A508" s="15" t="s">
        <v>2261</v>
      </c>
      <c r="B508" s="15">
        <v>77</v>
      </c>
      <c r="C508" s="15">
        <v>59</v>
      </c>
      <c r="E508" s="5"/>
      <c r="F508" s="36"/>
    </row>
    <row r="509" spans="1:6" x14ac:dyDescent="0.2">
      <c r="A509" s="15" t="s">
        <v>2285</v>
      </c>
      <c r="B509" s="15">
        <v>59</v>
      </c>
      <c r="C509" s="15">
        <v>58</v>
      </c>
      <c r="E509" s="5"/>
      <c r="F509" s="36"/>
    </row>
    <row r="510" spans="1:6" x14ac:dyDescent="0.2">
      <c r="A510" s="15" t="s">
        <v>859</v>
      </c>
      <c r="B510" s="15">
        <v>62</v>
      </c>
      <c r="C510" s="15">
        <v>58</v>
      </c>
      <c r="E510" s="5"/>
      <c r="F510" s="36"/>
    </row>
    <row r="511" spans="1:6" x14ac:dyDescent="0.2">
      <c r="A511" s="15" t="s">
        <v>334</v>
      </c>
      <c r="B511" s="15">
        <v>453</v>
      </c>
      <c r="C511" s="15">
        <v>58</v>
      </c>
      <c r="E511" s="5"/>
      <c r="F511" s="36"/>
    </row>
    <row r="512" spans="1:6" x14ac:dyDescent="0.2">
      <c r="A512" s="15" t="s">
        <v>224</v>
      </c>
      <c r="B512" s="15">
        <v>59</v>
      </c>
      <c r="C512" s="15">
        <v>58</v>
      </c>
      <c r="E512" s="5"/>
      <c r="F512" s="36"/>
    </row>
    <row r="513" spans="1:6" x14ac:dyDescent="0.2">
      <c r="A513" s="15" t="s">
        <v>448</v>
      </c>
      <c r="B513" s="15">
        <v>62</v>
      </c>
      <c r="C513" s="15">
        <v>58</v>
      </c>
      <c r="E513" s="5"/>
      <c r="F513" s="36"/>
    </row>
    <row r="514" spans="1:6" x14ac:dyDescent="0.2">
      <c r="A514" s="15" t="s">
        <v>2003</v>
      </c>
      <c r="B514" s="15">
        <v>58</v>
      </c>
      <c r="C514" s="15">
        <v>58</v>
      </c>
      <c r="E514" s="5"/>
      <c r="F514" s="36"/>
    </row>
    <row r="515" spans="1:6" x14ac:dyDescent="0.2">
      <c r="A515" s="15" t="s">
        <v>1845</v>
      </c>
      <c r="B515" s="15">
        <v>64</v>
      </c>
      <c r="C515" s="15">
        <v>58</v>
      </c>
      <c r="E515" s="5"/>
      <c r="F515" s="36"/>
    </row>
    <row r="516" spans="1:6" x14ac:dyDescent="0.2">
      <c r="A516" s="15" t="s">
        <v>2356</v>
      </c>
      <c r="B516" s="15">
        <v>58</v>
      </c>
      <c r="C516" s="15">
        <v>58</v>
      </c>
      <c r="E516" s="5"/>
      <c r="F516" s="36"/>
    </row>
    <row r="517" spans="1:6" x14ac:dyDescent="0.2">
      <c r="A517" s="15" t="s">
        <v>444</v>
      </c>
      <c r="B517" s="15">
        <v>68</v>
      </c>
      <c r="C517" s="15">
        <v>58</v>
      </c>
      <c r="E517" s="5"/>
      <c r="F517" s="36"/>
    </row>
    <row r="518" spans="1:6" x14ac:dyDescent="0.2">
      <c r="A518" s="15" t="s">
        <v>896</v>
      </c>
      <c r="B518" s="15">
        <v>86</v>
      </c>
      <c r="C518" s="15">
        <v>58</v>
      </c>
      <c r="E518" s="5"/>
      <c r="F518" s="36"/>
    </row>
    <row r="519" spans="1:6" x14ac:dyDescent="0.2">
      <c r="A519" s="15" t="s">
        <v>431</v>
      </c>
      <c r="B519" s="15">
        <v>71</v>
      </c>
      <c r="C519" s="15">
        <v>58</v>
      </c>
      <c r="E519" s="5"/>
      <c r="F519" s="36"/>
    </row>
    <row r="520" spans="1:6" x14ac:dyDescent="0.2">
      <c r="A520" s="15" t="s">
        <v>2357</v>
      </c>
      <c r="B520" s="15">
        <v>57</v>
      </c>
      <c r="C520" s="15">
        <v>57</v>
      </c>
      <c r="E520" s="5"/>
      <c r="F520" s="36"/>
    </row>
    <row r="521" spans="1:6" x14ac:dyDescent="0.2">
      <c r="A521" s="15" t="s">
        <v>2358</v>
      </c>
      <c r="B521" s="15">
        <v>57</v>
      </c>
      <c r="C521" s="15">
        <v>57</v>
      </c>
      <c r="E521" s="5"/>
      <c r="F521" s="36"/>
    </row>
    <row r="522" spans="1:6" x14ac:dyDescent="0.2">
      <c r="A522" s="15" t="s">
        <v>894</v>
      </c>
      <c r="B522" s="15">
        <v>1335</v>
      </c>
      <c r="C522" s="15">
        <v>57</v>
      </c>
      <c r="E522" s="5"/>
      <c r="F522" s="36"/>
    </row>
    <row r="523" spans="1:6" x14ac:dyDescent="0.2">
      <c r="A523" s="15" t="s">
        <v>632</v>
      </c>
      <c r="B523" s="15">
        <v>206</v>
      </c>
      <c r="C523" s="15">
        <v>57</v>
      </c>
      <c r="E523" s="5"/>
      <c r="F523" s="36"/>
    </row>
    <row r="524" spans="1:6" x14ac:dyDescent="0.2">
      <c r="A524" s="15" t="s">
        <v>281</v>
      </c>
      <c r="B524" s="15">
        <v>58</v>
      </c>
      <c r="C524" s="15">
        <v>57</v>
      </c>
      <c r="E524" s="5"/>
      <c r="F524" s="36"/>
    </row>
    <row r="525" spans="1:6" x14ac:dyDescent="0.2">
      <c r="A525" s="15" t="s">
        <v>236</v>
      </c>
      <c r="B525" s="15">
        <v>67</v>
      </c>
      <c r="C525" s="15">
        <v>57</v>
      </c>
      <c r="E525" s="5"/>
      <c r="F525" s="36"/>
    </row>
    <row r="526" spans="1:6" x14ac:dyDescent="0.2">
      <c r="A526" s="15" t="s">
        <v>700</v>
      </c>
      <c r="B526" s="15">
        <v>1109</v>
      </c>
      <c r="C526" s="15">
        <v>57</v>
      </c>
      <c r="E526" s="5"/>
      <c r="F526" s="36"/>
    </row>
    <row r="527" spans="1:6" x14ac:dyDescent="0.2">
      <c r="A527" s="15" t="s">
        <v>315</v>
      </c>
      <c r="B527" s="15">
        <v>557</v>
      </c>
      <c r="C527" s="15">
        <v>57</v>
      </c>
      <c r="E527" s="5"/>
      <c r="F527" s="36"/>
    </row>
    <row r="528" spans="1:6" x14ac:dyDescent="0.2">
      <c r="A528" s="15" t="s">
        <v>469</v>
      </c>
      <c r="B528" s="15">
        <v>64</v>
      </c>
      <c r="C528" s="15">
        <v>57</v>
      </c>
      <c r="E528" s="5"/>
      <c r="F528" s="36"/>
    </row>
    <row r="529" spans="1:6" x14ac:dyDescent="0.2">
      <c r="A529" s="15" t="s">
        <v>427</v>
      </c>
      <c r="B529" s="15">
        <v>301</v>
      </c>
      <c r="C529" s="15">
        <v>57</v>
      </c>
      <c r="E529" s="5"/>
      <c r="F529" s="36"/>
    </row>
    <row r="530" spans="1:6" x14ac:dyDescent="0.2">
      <c r="A530" s="15" t="s">
        <v>371</v>
      </c>
      <c r="B530" s="15">
        <v>84</v>
      </c>
      <c r="C530" s="15">
        <v>57</v>
      </c>
      <c r="E530" s="5"/>
      <c r="F530" s="36"/>
    </row>
    <row r="531" spans="1:6" x14ac:dyDescent="0.2">
      <c r="A531" s="15" t="s">
        <v>791</v>
      </c>
      <c r="B531" s="15">
        <v>92</v>
      </c>
      <c r="C531" s="15">
        <v>57</v>
      </c>
      <c r="E531" s="5"/>
      <c r="F531" s="36"/>
    </row>
    <row r="532" spans="1:6" x14ac:dyDescent="0.2">
      <c r="A532" s="15" t="s">
        <v>990</v>
      </c>
      <c r="B532" s="15">
        <v>67</v>
      </c>
      <c r="C532" s="15">
        <v>56</v>
      </c>
      <c r="E532" s="5"/>
      <c r="F532" s="36"/>
    </row>
    <row r="533" spans="1:6" x14ac:dyDescent="0.2">
      <c r="A533" s="15" t="s">
        <v>2359</v>
      </c>
      <c r="B533" s="15">
        <v>66</v>
      </c>
      <c r="C533" s="15">
        <v>56</v>
      </c>
      <c r="E533" s="5"/>
      <c r="F533" s="36"/>
    </row>
    <row r="534" spans="1:6" x14ac:dyDescent="0.2">
      <c r="A534" s="15" t="s">
        <v>999</v>
      </c>
      <c r="B534" s="15">
        <v>81</v>
      </c>
      <c r="C534" s="15">
        <v>56</v>
      </c>
      <c r="E534" s="5"/>
      <c r="F534" s="36"/>
    </row>
    <row r="535" spans="1:6" x14ac:dyDescent="0.2">
      <c r="A535" s="15" t="s">
        <v>600</v>
      </c>
      <c r="B535" s="15">
        <v>59</v>
      </c>
      <c r="C535" s="15">
        <v>56</v>
      </c>
      <c r="E535" s="5"/>
      <c r="F535" s="36"/>
    </row>
    <row r="536" spans="1:6" x14ac:dyDescent="0.2">
      <c r="A536" s="15" t="s">
        <v>2360</v>
      </c>
      <c r="B536" s="15">
        <v>56</v>
      </c>
      <c r="C536" s="15">
        <v>56</v>
      </c>
      <c r="E536" s="5"/>
      <c r="F536" s="36"/>
    </row>
    <row r="537" spans="1:6" x14ac:dyDescent="0.2">
      <c r="A537" s="15" t="s">
        <v>1149</v>
      </c>
      <c r="B537" s="15">
        <v>58</v>
      </c>
      <c r="C537" s="15">
        <v>56</v>
      </c>
      <c r="E537" s="5"/>
      <c r="F537" s="36"/>
    </row>
    <row r="538" spans="1:6" x14ac:dyDescent="0.2">
      <c r="A538" s="15" t="s">
        <v>1861</v>
      </c>
      <c r="B538" s="15">
        <v>56</v>
      </c>
      <c r="C538" s="15">
        <v>56</v>
      </c>
      <c r="E538" s="5"/>
      <c r="F538" s="36"/>
    </row>
    <row r="539" spans="1:6" x14ac:dyDescent="0.2">
      <c r="A539" s="15" t="s">
        <v>817</v>
      </c>
      <c r="B539" s="15">
        <v>61</v>
      </c>
      <c r="C539" s="15">
        <v>56</v>
      </c>
      <c r="E539" s="5"/>
      <c r="F539" s="36"/>
    </row>
    <row r="540" spans="1:6" x14ac:dyDescent="0.2">
      <c r="A540" s="15" t="s">
        <v>805</v>
      </c>
      <c r="B540" s="15">
        <v>108</v>
      </c>
      <c r="C540" s="15">
        <v>56</v>
      </c>
      <c r="E540" s="5"/>
      <c r="F540" s="36"/>
    </row>
    <row r="541" spans="1:6" x14ac:dyDescent="0.2">
      <c r="A541" s="15" t="s">
        <v>251</v>
      </c>
      <c r="B541" s="15">
        <v>58</v>
      </c>
      <c r="C541" s="15">
        <v>55</v>
      </c>
      <c r="E541" s="5"/>
      <c r="F541" s="36"/>
    </row>
    <row r="542" spans="1:6" x14ac:dyDescent="0.2">
      <c r="A542" s="15" t="s">
        <v>2249</v>
      </c>
      <c r="B542" s="15">
        <v>64</v>
      </c>
      <c r="C542" s="15">
        <v>55</v>
      </c>
      <c r="E542" s="5"/>
      <c r="F542" s="36"/>
    </row>
    <row r="543" spans="1:6" x14ac:dyDescent="0.2">
      <c r="A543" s="15" t="s">
        <v>2361</v>
      </c>
      <c r="B543" s="15">
        <v>55</v>
      </c>
      <c r="C543" s="15">
        <v>55</v>
      </c>
      <c r="E543" s="5"/>
      <c r="F543" s="36"/>
    </row>
    <row r="544" spans="1:6" x14ac:dyDescent="0.2">
      <c r="A544" s="15" t="s">
        <v>1290</v>
      </c>
      <c r="B544" s="15">
        <v>59</v>
      </c>
      <c r="C544" s="15">
        <v>55</v>
      </c>
      <c r="E544" s="5"/>
      <c r="F544" s="36"/>
    </row>
    <row r="545" spans="1:6" x14ac:dyDescent="0.2">
      <c r="A545" s="15" t="s">
        <v>762</v>
      </c>
      <c r="B545" s="15">
        <v>61</v>
      </c>
      <c r="C545" s="15">
        <v>55</v>
      </c>
      <c r="E545" s="5"/>
      <c r="F545" s="36"/>
    </row>
    <row r="546" spans="1:6" x14ac:dyDescent="0.2">
      <c r="A546" s="15" t="s">
        <v>439</v>
      </c>
      <c r="B546" s="15">
        <v>55</v>
      </c>
      <c r="C546" s="15">
        <v>55</v>
      </c>
      <c r="E546" s="5"/>
      <c r="F546" s="36"/>
    </row>
    <row r="547" spans="1:6" x14ac:dyDescent="0.2">
      <c r="A547" s="15" t="s">
        <v>424</v>
      </c>
      <c r="B547" s="15">
        <v>73</v>
      </c>
      <c r="C547" s="15">
        <v>55</v>
      </c>
      <c r="E547" s="5"/>
      <c r="F547" s="36"/>
    </row>
    <row r="548" spans="1:6" x14ac:dyDescent="0.2">
      <c r="A548" s="15" t="s">
        <v>734</v>
      </c>
      <c r="B548" s="15">
        <v>172</v>
      </c>
      <c r="C548" s="15">
        <v>55</v>
      </c>
      <c r="E548" s="5"/>
      <c r="F548" s="36"/>
    </row>
    <row r="549" spans="1:6" x14ac:dyDescent="0.2">
      <c r="A549" s="15" t="s">
        <v>2245</v>
      </c>
      <c r="B549" s="15">
        <v>55</v>
      </c>
      <c r="C549" s="15">
        <v>55</v>
      </c>
      <c r="E549" s="5"/>
      <c r="F549" s="36"/>
    </row>
    <row r="550" spans="1:6" x14ac:dyDescent="0.2">
      <c r="A550" s="15" t="s">
        <v>484</v>
      </c>
      <c r="B550" s="15">
        <v>55</v>
      </c>
      <c r="C550" s="15">
        <v>55</v>
      </c>
      <c r="E550" s="5"/>
      <c r="F550" s="36"/>
    </row>
    <row r="551" spans="1:6" x14ac:dyDescent="0.2">
      <c r="A551" s="15" t="s">
        <v>1880</v>
      </c>
      <c r="B551" s="15">
        <v>331</v>
      </c>
      <c r="C551" s="15">
        <v>55</v>
      </c>
      <c r="E551" s="5"/>
      <c r="F551" s="36"/>
    </row>
    <row r="552" spans="1:6" x14ac:dyDescent="0.2">
      <c r="A552" s="15" t="s">
        <v>1915</v>
      </c>
      <c r="B552" s="15">
        <v>81</v>
      </c>
      <c r="C552" s="15">
        <v>55</v>
      </c>
      <c r="E552" s="5"/>
      <c r="F552" s="36"/>
    </row>
    <row r="553" spans="1:6" x14ac:dyDescent="0.2">
      <c r="A553" s="15" t="s">
        <v>2240</v>
      </c>
      <c r="B553" s="15">
        <v>168</v>
      </c>
      <c r="C553" s="15">
        <v>55</v>
      </c>
      <c r="E553" s="5"/>
      <c r="F553" s="36"/>
    </row>
    <row r="554" spans="1:6" x14ac:dyDescent="0.2">
      <c r="A554" s="15" t="s">
        <v>1057</v>
      </c>
      <c r="B554" s="15">
        <v>55</v>
      </c>
      <c r="C554" s="15">
        <v>55</v>
      </c>
      <c r="E554" s="5"/>
      <c r="F554" s="36"/>
    </row>
    <row r="555" spans="1:6" x14ac:dyDescent="0.2">
      <c r="A555" s="15" t="s">
        <v>1829</v>
      </c>
      <c r="B555" s="15">
        <v>55</v>
      </c>
      <c r="C555" s="15">
        <v>55</v>
      </c>
      <c r="E555" s="5"/>
      <c r="F555" s="36"/>
    </row>
    <row r="556" spans="1:6" x14ac:dyDescent="0.2">
      <c r="A556" s="15" t="s">
        <v>665</v>
      </c>
      <c r="B556" s="15">
        <v>60</v>
      </c>
      <c r="C556" s="15">
        <v>55</v>
      </c>
      <c r="E556" s="5"/>
      <c r="F556" s="36"/>
    </row>
    <row r="557" spans="1:6" x14ac:dyDescent="0.2">
      <c r="A557" s="15" t="s">
        <v>699</v>
      </c>
      <c r="B557" s="15">
        <v>109</v>
      </c>
      <c r="C557" s="15">
        <v>55</v>
      </c>
      <c r="E557" s="5"/>
      <c r="F557" s="36"/>
    </row>
    <row r="558" spans="1:6" x14ac:dyDescent="0.2">
      <c r="A558" s="15" t="s">
        <v>729</v>
      </c>
      <c r="B558" s="15">
        <v>239</v>
      </c>
      <c r="C558" s="15">
        <v>55</v>
      </c>
      <c r="E558" s="5"/>
      <c r="F558" s="36"/>
    </row>
    <row r="559" spans="1:6" x14ac:dyDescent="0.2">
      <c r="A559" s="15" t="s">
        <v>599</v>
      </c>
      <c r="B559" s="15">
        <v>102</v>
      </c>
      <c r="C559" s="15">
        <v>55</v>
      </c>
      <c r="E559" s="5"/>
      <c r="F559" s="36"/>
    </row>
    <row r="560" spans="1:6" x14ac:dyDescent="0.2">
      <c r="A560" s="15" t="s">
        <v>503</v>
      </c>
      <c r="B560" s="15">
        <v>73</v>
      </c>
      <c r="C560" s="15">
        <v>55</v>
      </c>
      <c r="E560" s="5"/>
      <c r="F560" s="36"/>
    </row>
    <row r="561" spans="1:6" x14ac:dyDescent="0.2">
      <c r="A561" s="15" t="s">
        <v>2362</v>
      </c>
      <c r="B561" s="15">
        <v>54</v>
      </c>
      <c r="C561" s="15">
        <v>54</v>
      </c>
      <c r="E561" s="5"/>
      <c r="F561" s="36"/>
    </row>
    <row r="562" spans="1:6" x14ac:dyDescent="0.2">
      <c r="A562" s="15" t="s">
        <v>2238</v>
      </c>
      <c r="B562" s="15">
        <v>65</v>
      </c>
      <c r="C562" s="15">
        <v>54</v>
      </c>
      <c r="E562" s="5"/>
      <c r="F562" s="36"/>
    </row>
    <row r="563" spans="1:6" x14ac:dyDescent="0.2">
      <c r="A563" s="15" t="s">
        <v>1408</v>
      </c>
      <c r="B563" s="15">
        <v>82</v>
      </c>
      <c r="C563" s="15">
        <v>54</v>
      </c>
      <c r="E563" s="5"/>
      <c r="F563" s="36"/>
    </row>
    <row r="564" spans="1:6" x14ac:dyDescent="0.2">
      <c r="A564" s="15" t="s">
        <v>2363</v>
      </c>
      <c r="B564" s="15">
        <v>62</v>
      </c>
      <c r="C564" s="15">
        <v>54</v>
      </c>
      <c r="E564" s="5"/>
      <c r="F564" s="36"/>
    </row>
    <row r="565" spans="1:6" x14ac:dyDescent="0.2">
      <c r="A565" s="15" t="s">
        <v>2117</v>
      </c>
      <c r="B565" s="15">
        <v>54</v>
      </c>
      <c r="C565" s="15">
        <v>54</v>
      </c>
      <c r="E565" s="5"/>
      <c r="F565" s="36"/>
    </row>
    <row r="566" spans="1:6" x14ac:dyDescent="0.2">
      <c r="A566" s="15" t="s">
        <v>2364</v>
      </c>
      <c r="B566" s="15">
        <v>54</v>
      </c>
      <c r="C566" s="15">
        <v>54</v>
      </c>
      <c r="E566" s="5"/>
      <c r="F566" s="36"/>
    </row>
    <row r="567" spans="1:6" x14ac:dyDescent="0.2">
      <c r="A567" s="15" t="s">
        <v>2365</v>
      </c>
      <c r="B567" s="15">
        <v>54</v>
      </c>
      <c r="C567" s="15">
        <v>54</v>
      </c>
      <c r="E567" s="5"/>
      <c r="F567" s="36"/>
    </row>
    <row r="568" spans="1:6" x14ac:dyDescent="0.2">
      <c r="A568" s="15" t="s">
        <v>2366</v>
      </c>
      <c r="B568" s="15">
        <v>662</v>
      </c>
      <c r="C568" s="15">
        <v>54</v>
      </c>
      <c r="E568" s="5"/>
      <c r="F568" s="36"/>
    </row>
    <row r="569" spans="1:6" x14ac:dyDescent="0.2">
      <c r="A569" s="15" t="s">
        <v>489</v>
      </c>
      <c r="B569" s="15">
        <v>62</v>
      </c>
      <c r="C569" s="15">
        <v>54</v>
      </c>
      <c r="E569" s="5"/>
      <c r="F569" s="36"/>
    </row>
    <row r="570" spans="1:6" x14ac:dyDescent="0.2">
      <c r="A570" s="15" t="s">
        <v>2064</v>
      </c>
      <c r="B570" s="15">
        <v>56</v>
      </c>
      <c r="C570" s="15">
        <v>54</v>
      </c>
      <c r="E570" s="5"/>
      <c r="F570" s="36"/>
    </row>
    <row r="571" spans="1:6" x14ac:dyDescent="0.2">
      <c r="A571" s="15" t="s">
        <v>920</v>
      </c>
      <c r="B571" s="15">
        <v>55</v>
      </c>
      <c r="C571" s="15">
        <v>54</v>
      </c>
      <c r="E571" s="5"/>
      <c r="F571" s="36"/>
    </row>
    <row r="572" spans="1:6" x14ac:dyDescent="0.2">
      <c r="A572" s="15" t="s">
        <v>766</v>
      </c>
      <c r="B572" s="15">
        <v>59</v>
      </c>
      <c r="C572" s="15">
        <v>54</v>
      </c>
      <c r="E572" s="5"/>
      <c r="F572" s="36"/>
    </row>
    <row r="573" spans="1:6" x14ac:dyDescent="0.2">
      <c r="A573" s="15" t="s">
        <v>288</v>
      </c>
      <c r="B573" s="15">
        <v>56</v>
      </c>
      <c r="C573" s="15">
        <v>54</v>
      </c>
      <c r="E573" s="5"/>
      <c r="F573" s="36"/>
    </row>
    <row r="574" spans="1:6" x14ac:dyDescent="0.2">
      <c r="A574" s="15" t="s">
        <v>2367</v>
      </c>
      <c r="B574" s="15">
        <v>3389</v>
      </c>
      <c r="C574" s="15">
        <v>54</v>
      </c>
      <c r="E574" s="5"/>
      <c r="F574" s="36"/>
    </row>
    <row r="575" spans="1:6" x14ac:dyDescent="0.2">
      <c r="A575" s="15" t="s">
        <v>263</v>
      </c>
      <c r="B575" s="15">
        <v>1433</v>
      </c>
      <c r="C575" s="15">
        <v>54</v>
      </c>
      <c r="E575" s="5"/>
      <c r="F575" s="36"/>
    </row>
    <row r="576" spans="1:6" x14ac:dyDescent="0.2">
      <c r="A576" s="15" t="s">
        <v>1817</v>
      </c>
      <c r="B576" s="15">
        <v>7096</v>
      </c>
      <c r="C576" s="15">
        <v>54</v>
      </c>
      <c r="E576" s="5"/>
      <c r="F576" s="36"/>
    </row>
    <row r="577" spans="1:6" x14ac:dyDescent="0.2">
      <c r="A577" s="15" t="s">
        <v>386</v>
      </c>
      <c r="B577" s="15">
        <v>59</v>
      </c>
      <c r="C577" s="15">
        <v>54</v>
      </c>
      <c r="E577" s="5"/>
      <c r="F577" s="36"/>
    </row>
    <row r="578" spans="1:6" x14ac:dyDescent="0.2">
      <c r="A578" s="15" t="s">
        <v>1010</v>
      </c>
      <c r="B578" s="15">
        <v>65</v>
      </c>
      <c r="C578" s="15">
        <v>53</v>
      </c>
      <c r="E578" s="5"/>
      <c r="F578" s="36"/>
    </row>
    <row r="579" spans="1:6" x14ac:dyDescent="0.2">
      <c r="A579" s="15" t="s">
        <v>2368</v>
      </c>
      <c r="B579" s="15">
        <v>54</v>
      </c>
      <c r="C579" s="15">
        <v>53</v>
      </c>
      <c r="E579" s="5"/>
      <c r="F579" s="36"/>
    </row>
    <row r="580" spans="1:6" x14ac:dyDescent="0.2">
      <c r="A580" s="15" t="s">
        <v>2369</v>
      </c>
      <c r="B580" s="15">
        <v>53</v>
      </c>
      <c r="C580" s="15">
        <v>53</v>
      </c>
      <c r="E580" s="5"/>
      <c r="F580" s="36"/>
    </row>
    <row r="581" spans="1:6" x14ac:dyDescent="0.2">
      <c r="A581" s="15" t="s">
        <v>689</v>
      </c>
      <c r="B581" s="15">
        <v>54</v>
      </c>
      <c r="C581" s="15">
        <v>53</v>
      </c>
      <c r="E581" s="5"/>
      <c r="F581" s="36"/>
    </row>
    <row r="582" spans="1:6" x14ac:dyDescent="0.2">
      <c r="A582" s="15" t="s">
        <v>524</v>
      </c>
      <c r="B582" s="15">
        <v>83</v>
      </c>
      <c r="C582" s="15">
        <v>53</v>
      </c>
      <c r="E582" s="5"/>
      <c r="F582" s="36"/>
    </row>
    <row r="583" spans="1:6" x14ac:dyDescent="0.2">
      <c r="A583" s="15" t="s">
        <v>2370</v>
      </c>
      <c r="B583" s="15">
        <v>53</v>
      </c>
      <c r="C583" s="15">
        <v>53</v>
      </c>
      <c r="E583" s="5"/>
      <c r="F583" s="36"/>
    </row>
    <row r="584" spans="1:6" x14ac:dyDescent="0.2">
      <c r="A584" s="15" t="s">
        <v>514</v>
      </c>
      <c r="B584" s="15">
        <v>53</v>
      </c>
      <c r="C584" s="15">
        <v>53</v>
      </c>
      <c r="E584" s="5"/>
      <c r="F584" s="36"/>
    </row>
    <row r="585" spans="1:6" x14ac:dyDescent="0.2">
      <c r="A585" s="15" t="s">
        <v>1274</v>
      </c>
      <c r="B585" s="15">
        <v>56</v>
      </c>
      <c r="C585" s="15">
        <v>53</v>
      </c>
      <c r="E585" s="5"/>
      <c r="F585" s="36"/>
    </row>
    <row r="586" spans="1:6" x14ac:dyDescent="0.2">
      <c r="A586" s="15" t="s">
        <v>1854</v>
      </c>
      <c r="B586" s="15">
        <v>2585</v>
      </c>
      <c r="C586" s="15">
        <v>53</v>
      </c>
      <c r="E586" s="5"/>
      <c r="F586" s="36"/>
    </row>
    <row r="587" spans="1:6" x14ac:dyDescent="0.2">
      <c r="A587" s="15" t="s">
        <v>1864</v>
      </c>
      <c r="B587" s="15">
        <v>53</v>
      </c>
      <c r="C587" s="15">
        <v>53</v>
      </c>
      <c r="E587" s="5"/>
      <c r="F587" s="36"/>
    </row>
    <row r="588" spans="1:6" x14ac:dyDescent="0.2">
      <c r="A588" s="15" t="s">
        <v>1515</v>
      </c>
      <c r="B588" s="15">
        <v>1184</v>
      </c>
      <c r="C588" s="15">
        <v>53</v>
      </c>
      <c r="E588" s="5"/>
      <c r="F588" s="36"/>
    </row>
    <row r="589" spans="1:6" x14ac:dyDescent="0.2">
      <c r="A589" s="15" t="s">
        <v>683</v>
      </c>
      <c r="B589" s="15">
        <v>1503</v>
      </c>
      <c r="C589" s="15">
        <v>53</v>
      </c>
      <c r="E589" s="5"/>
      <c r="F589" s="36"/>
    </row>
    <row r="590" spans="1:6" x14ac:dyDescent="0.2">
      <c r="A590" s="15" t="s">
        <v>513</v>
      </c>
      <c r="B590" s="15">
        <v>70</v>
      </c>
      <c r="C590" s="15">
        <v>53</v>
      </c>
      <c r="E590" s="5"/>
      <c r="F590" s="36"/>
    </row>
    <row r="591" spans="1:6" x14ac:dyDescent="0.2">
      <c r="A591" s="15" t="s">
        <v>654</v>
      </c>
      <c r="B591" s="15">
        <v>160</v>
      </c>
      <c r="C591" s="15">
        <v>52</v>
      </c>
      <c r="E591" s="5"/>
      <c r="F591" s="36"/>
    </row>
    <row r="592" spans="1:6" x14ac:dyDescent="0.2">
      <c r="A592" s="15" t="s">
        <v>2371</v>
      </c>
      <c r="B592" s="15">
        <v>55</v>
      </c>
      <c r="C592" s="15">
        <v>52</v>
      </c>
      <c r="E592" s="5"/>
      <c r="F592" s="36"/>
    </row>
    <row r="593" spans="1:6" x14ac:dyDescent="0.2">
      <c r="A593" s="15" t="s">
        <v>993</v>
      </c>
      <c r="B593" s="15">
        <v>65</v>
      </c>
      <c r="C593" s="15">
        <v>52</v>
      </c>
      <c r="E593" s="5"/>
      <c r="F593" s="36"/>
    </row>
    <row r="594" spans="1:6" x14ac:dyDescent="0.2">
      <c r="A594" s="15" t="s">
        <v>2125</v>
      </c>
      <c r="B594" s="15">
        <v>52</v>
      </c>
      <c r="C594" s="15">
        <v>52</v>
      </c>
      <c r="E594" s="5"/>
      <c r="F594" s="36"/>
    </row>
    <row r="595" spans="1:6" x14ac:dyDescent="0.2">
      <c r="A595" s="15" t="s">
        <v>2372</v>
      </c>
      <c r="B595" s="15">
        <v>52</v>
      </c>
      <c r="C595" s="15">
        <v>52</v>
      </c>
      <c r="E595" s="5"/>
      <c r="F595" s="36"/>
    </row>
    <row r="596" spans="1:6" x14ac:dyDescent="0.2">
      <c r="A596" s="15" t="s">
        <v>208</v>
      </c>
      <c r="B596" s="15">
        <v>181</v>
      </c>
      <c r="C596" s="15">
        <v>52</v>
      </c>
      <c r="E596" s="5"/>
      <c r="F596" s="36"/>
    </row>
    <row r="597" spans="1:6" x14ac:dyDescent="0.2">
      <c r="A597" s="15" t="s">
        <v>788</v>
      </c>
      <c r="B597" s="15">
        <v>107</v>
      </c>
      <c r="C597" s="15">
        <v>52</v>
      </c>
      <c r="E597" s="5"/>
      <c r="F597" s="36"/>
    </row>
    <row r="598" spans="1:6" x14ac:dyDescent="0.2">
      <c r="A598" s="15" t="s">
        <v>1821</v>
      </c>
      <c r="B598" s="15">
        <v>54</v>
      </c>
      <c r="C598" s="15">
        <v>52</v>
      </c>
      <c r="E598" s="5"/>
      <c r="F598" s="36"/>
    </row>
    <row r="599" spans="1:6" x14ac:dyDescent="0.2">
      <c r="A599" s="15" t="s">
        <v>2373</v>
      </c>
      <c r="B599" s="15">
        <v>52</v>
      </c>
      <c r="C599" s="15">
        <v>52</v>
      </c>
      <c r="E599" s="5"/>
      <c r="F599" s="36"/>
    </row>
    <row r="600" spans="1:6" x14ac:dyDescent="0.2">
      <c r="A600" s="15" t="s">
        <v>2374</v>
      </c>
      <c r="B600" s="15">
        <v>63</v>
      </c>
      <c r="C600" s="15">
        <v>52</v>
      </c>
      <c r="E600" s="5"/>
      <c r="F600" s="36"/>
    </row>
    <row r="601" spans="1:6" x14ac:dyDescent="0.2">
      <c r="A601" s="15" t="s">
        <v>823</v>
      </c>
      <c r="B601" s="15">
        <v>58</v>
      </c>
      <c r="C601" s="15">
        <v>52</v>
      </c>
      <c r="E601" s="5"/>
      <c r="F601" s="36"/>
    </row>
    <row r="602" spans="1:6" x14ac:dyDescent="0.2">
      <c r="A602" s="15" t="s">
        <v>1190</v>
      </c>
      <c r="B602" s="15">
        <v>59</v>
      </c>
      <c r="C602" s="15">
        <v>52</v>
      </c>
      <c r="E602" s="5"/>
      <c r="F602" s="36"/>
    </row>
    <row r="603" spans="1:6" x14ac:dyDescent="0.2">
      <c r="A603" s="15" t="s">
        <v>1850</v>
      </c>
      <c r="B603" s="15">
        <v>53</v>
      </c>
      <c r="C603" s="15">
        <v>52</v>
      </c>
      <c r="E603" s="5"/>
      <c r="F603" s="36"/>
    </row>
    <row r="604" spans="1:6" x14ac:dyDescent="0.2">
      <c r="A604" s="15" t="s">
        <v>636</v>
      </c>
      <c r="B604" s="15">
        <v>308</v>
      </c>
      <c r="C604" s="15">
        <v>52</v>
      </c>
      <c r="E604" s="5"/>
      <c r="F604" s="36"/>
    </row>
    <row r="605" spans="1:6" x14ac:dyDescent="0.2">
      <c r="A605" s="15" t="s">
        <v>526</v>
      </c>
      <c r="B605" s="15">
        <v>60</v>
      </c>
      <c r="C605" s="15">
        <v>52</v>
      </c>
      <c r="E605" s="5"/>
      <c r="F605" s="36"/>
    </row>
    <row r="606" spans="1:6" x14ac:dyDescent="0.2">
      <c r="A606" s="15" t="s">
        <v>1800</v>
      </c>
      <c r="B606" s="15">
        <v>52</v>
      </c>
      <c r="C606" s="15">
        <v>52</v>
      </c>
      <c r="E606" s="5"/>
      <c r="F606" s="36"/>
    </row>
    <row r="607" spans="1:6" x14ac:dyDescent="0.2">
      <c r="A607" s="15" t="s">
        <v>2375</v>
      </c>
      <c r="B607" s="15">
        <v>52</v>
      </c>
      <c r="C607" s="15">
        <v>52</v>
      </c>
      <c r="E607" s="5"/>
      <c r="F607" s="36"/>
    </row>
    <row r="608" spans="1:6" x14ac:dyDescent="0.2">
      <c r="A608" s="15" t="s">
        <v>760</v>
      </c>
      <c r="B608" s="15">
        <v>53</v>
      </c>
      <c r="C608" s="15">
        <v>51</v>
      </c>
      <c r="E608" s="5"/>
      <c r="F608" s="36"/>
    </row>
    <row r="609" spans="1:6" x14ac:dyDescent="0.2">
      <c r="A609" s="15" t="s">
        <v>2376</v>
      </c>
      <c r="B609" s="15">
        <v>51</v>
      </c>
      <c r="C609" s="15">
        <v>51</v>
      </c>
      <c r="E609" s="5"/>
      <c r="F609" s="36"/>
    </row>
    <row r="610" spans="1:6" x14ac:dyDescent="0.2">
      <c r="A610" s="15" t="s">
        <v>359</v>
      </c>
      <c r="B610" s="15">
        <v>169</v>
      </c>
      <c r="C610" s="15">
        <v>51</v>
      </c>
      <c r="E610" s="5"/>
      <c r="F610" s="36"/>
    </row>
    <row r="611" spans="1:6" x14ac:dyDescent="0.2">
      <c r="A611" s="15" t="s">
        <v>1542</v>
      </c>
      <c r="B611" s="15">
        <v>210</v>
      </c>
      <c r="C611" s="15">
        <v>51</v>
      </c>
      <c r="E611" s="5"/>
      <c r="F611" s="36"/>
    </row>
    <row r="612" spans="1:6" x14ac:dyDescent="0.2">
      <c r="A612" s="15" t="s">
        <v>1280</v>
      </c>
      <c r="B612" s="15">
        <v>71</v>
      </c>
      <c r="C612" s="15">
        <v>51</v>
      </c>
      <c r="E612" s="5"/>
      <c r="F612" s="36"/>
    </row>
    <row r="613" spans="1:6" x14ac:dyDescent="0.2">
      <c r="A613" s="15" t="s">
        <v>411</v>
      </c>
      <c r="B613" s="15">
        <v>51</v>
      </c>
      <c r="C613" s="15">
        <v>51</v>
      </c>
      <c r="E613" s="5"/>
      <c r="F613" s="36"/>
    </row>
    <row r="614" spans="1:6" x14ac:dyDescent="0.2">
      <c r="A614" s="15" t="s">
        <v>2377</v>
      </c>
      <c r="B614" s="15">
        <v>67</v>
      </c>
      <c r="C614" s="15">
        <v>51</v>
      </c>
      <c r="E614" s="5"/>
      <c r="F614" s="36"/>
    </row>
    <row r="615" spans="1:6" x14ac:dyDescent="0.2">
      <c r="A615" s="15" t="s">
        <v>240</v>
      </c>
      <c r="B615" s="15">
        <v>55</v>
      </c>
      <c r="C615" s="15">
        <v>51</v>
      </c>
      <c r="E615" s="5"/>
      <c r="F615" s="36"/>
    </row>
    <row r="616" spans="1:6" x14ac:dyDescent="0.2">
      <c r="A616" s="15" t="s">
        <v>2378</v>
      </c>
      <c r="B616" s="15">
        <v>51</v>
      </c>
      <c r="C616" s="15">
        <v>51</v>
      </c>
      <c r="E616" s="5"/>
      <c r="F616" s="36"/>
    </row>
    <row r="617" spans="1:6" x14ac:dyDescent="0.2">
      <c r="A617" s="15" t="s">
        <v>821</v>
      </c>
      <c r="B617" s="15">
        <v>65</v>
      </c>
      <c r="C617" s="15">
        <v>51</v>
      </c>
      <c r="E617" s="5"/>
      <c r="F617" s="36"/>
    </row>
    <row r="618" spans="1:6" x14ac:dyDescent="0.2">
      <c r="A618" s="15" t="s">
        <v>642</v>
      </c>
      <c r="B618" s="15">
        <v>264</v>
      </c>
      <c r="C618" s="15">
        <v>51</v>
      </c>
      <c r="E618" s="5"/>
      <c r="F618" s="36"/>
    </row>
    <row r="619" spans="1:6" x14ac:dyDescent="0.2">
      <c r="A619" s="15" t="s">
        <v>822</v>
      </c>
      <c r="B619" s="15">
        <v>51</v>
      </c>
      <c r="C619" s="15">
        <v>51</v>
      </c>
      <c r="E619" s="5"/>
      <c r="F619" s="36"/>
    </row>
    <row r="620" spans="1:6" x14ac:dyDescent="0.2">
      <c r="A620" s="15" t="s">
        <v>952</v>
      </c>
      <c r="B620" s="15">
        <v>67</v>
      </c>
      <c r="C620" s="15">
        <v>51</v>
      </c>
      <c r="E620" s="5"/>
      <c r="F620" s="36"/>
    </row>
    <row r="621" spans="1:6" x14ac:dyDescent="0.2">
      <c r="A621" s="15" t="s">
        <v>565</v>
      </c>
      <c r="B621" s="15">
        <v>62</v>
      </c>
      <c r="C621" s="15">
        <v>51</v>
      </c>
      <c r="E621" s="5"/>
      <c r="F621" s="36"/>
    </row>
    <row r="622" spans="1:6" x14ac:dyDescent="0.2">
      <c r="A622" s="15" t="s">
        <v>1000</v>
      </c>
      <c r="B622" s="15">
        <v>69</v>
      </c>
      <c r="C622" s="15">
        <v>51</v>
      </c>
      <c r="E622" s="5"/>
      <c r="F622" s="36"/>
    </row>
    <row r="623" spans="1:6" x14ac:dyDescent="0.2">
      <c r="A623" s="15" t="s">
        <v>2379</v>
      </c>
      <c r="B623" s="15">
        <v>50</v>
      </c>
      <c r="C623" s="15">
        <v>50</v>
      </c>
      <c r="E623" s="5"/>
      <c r="F623" s="36"/>
    </row>
    <row r="624" spans="1:6" x14ac:dyDescent="0.2">
      <c r="A624" s="15" t="s">
        <v>1394</v>
      </c>
      <c r="B624" s="15">
        <v>50</v>
      </c>
      <c r="C624" s="15">
        <v>50</v>
      </c>
      <c r="E624" s="5"/>
      <c r="F624" s="36"/>
    </row>
    <row r="625" spans="1:6" x14ac:dyDescent="0.2">
      <c r="A625" s="15" t="s">
        <v>771</v>
      </c>
      <c r="B625" s="15">
        <v>66</v>
      </c>
      <c r="C625" s="15">
        <v>50</v>
      </c>
      <c r="E625" s="5"/>
      <c r="F625" s="36"/>
    </row>
    <row r="626" spans="1:6" x14ac:dyDescent="0.2">
      <c r="A626" s="15" t="s">
        <v>2380</v>
      </c>
      <c r="B626" s="15">
        <v>76</v>
      </c>
      <c r="C626" s="15">
        <v>50</v>
      </c>
      <c r="E626" s="5"/>
      <c r="F626" s="36"/>
    </row>
    <row r="627" spans="1:6" x14ac:dyDescent="0.2">
      <c r="A627" s="15" t="s">
        <v>602</v>
      </c>
      <c r="B627" s="15">
        <v>278</v>
      </c>
      <c r="C627" s="15">
        <v>50</v>
      </c>
      <c r="E627" s="5"/>
      <c r="F627" s="36"/>
    </row>
    <row r="628" spans="1:6" x14ac:dyDescent="0.2">
      <c r="A628" s="15" t="s">
        <v>1747</v>
      </c>
      <c r="B628" s="15">
        <v>50</v>
      </c>
      <c r="C628" s="15">
        <v>50</v>
      </c>
      <c r="E628" s="5"/>
      <c r="F628" s="36"/>
    </row>
    <row r="629" spans="1:6" x14ac:dyDescent="0.2">
      <c r="A629" s="15" t="s">
        <v>2381</v>
      </c>
      <c r="B629" s="15">
        <v>55</v>
      </c>
      <c r="C629" s="15">
        <v>50</v>
      </c>
      <c r="E629" s="5"/>
      <c r="F629" s="36"/>
    </row>
    <row r="630" spans="1:6" x14ac:dyDescent="0.2">
      <c r="A630" s="15" t="s">
        <v>740</v>
      </c>
      <c r="B630" s="15">
        <v>123</v>
      </c>
      <c r="C630" s="15">
        <v>50</v>
      </c>
      <c r="E630" s="5"/>
      <c r="F630" s="36"/>
    </row>
    <row r="631" spans="1:6" x14ac:dyDescent="0.2">
      <c r="A631" s="15" t="s">
        <v>671</v>
      </c>
      <c r="B631" s="15">
        <v>52</v>
      </c>
      <c r="C631" s="15">
        <v>50</v>
      </c>
      <c r="E631" s="5"/>
      <c r="F631" s="36"/>
    </row>
    <row r="632" spans="1:6" x14ac:dyDescent="0.2">
      <c r="A632" s="15" t="s">
        <v>2382</v>
      </c>
      <c r="B632" s="15">
        <v>50</v>
      </c>
      <c r="C632" s="15">
        <v>50</v>
      </c>
      <c r="E632" s="5"/>
      <c r="F632" s="36"/>
    </row>
    <row r="633" spans="1:6" x14ac:dyDescent="0.2">
      <c r="A633" s="15" t="s">
        <v>2383</v>
      </c>
      <c r="B633" s="15">
        <v>50</v>
      </c>
      <c r="C633" s="15">
        <v>50</v>
      </c>
      <c r="E633" s="5"/>
      <c r="F633" s="36"/>
    </row>
    <row r="634" spans="1:6" x14ac:dyDescent="0.2">
      <c r="A634" s="15" t="s">
        <v>860</v>
      </c>
      <c r="B634" s="15">
        <v>50</v>
      </c>
      <c r="C634" s="15">
        <v>50</v>
      </c>
      <c r="E634" s="5"/>
      <c r="F634" s="36"/>
    </row>
    <row r="635" spans="1:6" x14ac:dyDescent="0.2">
      <c r="A635" s="15" t="s">
        <v>531</v>
      </c>
      <c r="B635" s="15">
        <v>141</v>
      </c>
      <c r="C635" s="15">
        <v>50</v>
      </c>
      <c r="E635" s="5"/>
      <c r="F635" s="36"/>
    </row>
    <row r="636" spans="1:6" x14ac:dyDescent="0.2">
      <c r="A636" s="15" t="s">
        <v>1205</v>
      </c>
      <c r="B636" s="15">
        <v>52</v>
      </c>
      <c r="C636" s="15">
        <v>50</v>
      </c>
      <c r="E636" s="5"/>
      <c r="F636" s="36"/>
    </row>
    <row r="637" spans="1:6" x14ac:dyDescent="0.2">
      <c r="A637" s="15" t="s">
        <v>2384</v>
      </c>
      <c r="B637" s="15">
        <v>50</v>
      </c>
      <c r="C637" s="15">
        <v>50</v>
      </c>
      <c r="E637" s="5"/>
      <c r="F637" s="36"/>
    </row>
    <row r="638" spans="1:6" x14ac:dyDescent="0.2">
      <c r="A638" s="15" t="s">
        <v>926</v>
      </c>
      <c r="B638" s="15">
        <v>50</v>
      </c>
      <c r="C638" s="15">
        <v>49</v>
      </c>
      <c r="E638" s="5"/>
      <c r="F638" s="36"/>
    </row>
    <row r="639" spans="1:6" x14ac:dyDescent="0.2">
      <c r="A639" s="15" t="s">
        <v>2385</v>
      </c>
      <c r="B639" s="15">
        <v>51</v>
      </c>
      <c r="C639" s="15">
        <v>49</v>
      </c>
      <c r="E639" s="5"/>
      <c r="F639" s="36"/>
    </row>
    <row r="640" spans="1:6" x14ac:dyDescent="0.2">
      <c r="A640" s="15" t="s">
        <v>1778</v>
      </c>
      <c r="B640" s="15">
        <v>55</v>
      </c>
      <c r="C640" s="15">
        <v>49</v>
      </c>
      <c r="E640" s="5"/>
      <c r="F640" s="36"/>
    </row>
    <row r="641" spans="1:6" x14ac:dyDescent="0.2">
      <c r="A641" s="15" t="s">
        <v>1068</v>
      </c>
      <c r="B641" s="15">
        <v>221</v>
      </c>
      <c r="C641" s="15">
        <v>49</v>
      </c>
      <c r="E641" s="5"/>
      <c r="F641" s="36"/>
    </row>
    <row r="642" spans="1:6" x14ac:dyDescent="0.2">
      <c r="A642" s="15" t="s">
        <v>2386</v>
      </c>
      <c r="B642" s="15">
        <v>49</v>
      </c>
      <c r="C642" s="15">
        <v>49</v>
      </c>
      <c r="E642" s="5"/>
      <c r="F642" s="36"/>
    </row>
    <row r="643" spans="1:6" x14ac:dyDescent="0.2">
      <c r="A643" s="15" t="s">
        <v>1340</v>
      </c>
      <c r="B643" s="15">
        <v>67</v>
      </c>
      <c r="C643" s="15">
        <v>49</v>
      </c>
      <c r="E643" s="5"/>
      <c r="F643" s="36"/>
    </row>
    <row r="644" spans="1:6" x14ac:dyDescent="0.2">
      <c r="A644" s="15" t="s">
        <v>643</v>
      </c>
      <c r="B644" s="15">
        <v>68</v>
      </c>
      <c r="C644" s="15">
        <v>49</v>
      </c>
      <c r="E644" s="5"/>
      <c r="F644" s="36"/>
    </row>
    <row r="645" spans="1:6" x14ac:dyDescent="0.2">
      <c r="A645" s="15" t="s">
        <v>2387</v>
      </c>
      <c r="B645" s="15">
        <v>49</v>
      </c>
      <c r="C645" s="15">
        <v>49</v>
      </c>
      <c r="E645" s="5"/>
      <c r="F645" s="36"/>
    </row>
    <row r="646" spans="1:6" x14ac:dyDescent="0.2">
      <c r="A646" s="15" t="s">
        <v>640</v>
      </c>
      <c r="B646" s="15">
        <v>49</v>
      </c>
      <c r="C646" s="15">
        <v>49</v>
      </c>
      <c r="E646" s="5"/>
      <c r="F646" s="36"/>
    </row>
    <row r="647" spans="1:6" x14ac:dyDescent="0.2">
      <c r="A647" s="15" t="s">
        <v>854</v>
      </c>
      <c r="B647" s="15">
        <v>50</v>
      </c>
      <c r="C647" s="15">
        <v>49</v>
      </c>
      <c r="E647" s="5"/>
      <c r="F647" s="36"/>
    </row>
    <row r="648" spans="1:6" x14ac:dyDescent="0.2">
      <c r="A648" s="15" t="s">
        <v>618</v>
      </c>
      <c r="B648" s="15">
        <v>217</v>
      </c>
      <c r="C648" s="15">
        <v>49</v>
      </c>
      <c r="E648" s="5"/>
      <c r="F648" s="36"/>
    </row>
    <row r="649" spans="1:6" x14ac:dyDescent="0.2">
      <c r="A649" s="15" t="s">
        <v>1662</v>
      </c>
      <c r="B649" s="15">
        <v>50</v>
      </c>
      <c r="C649" s="15">
        <v>49</v>
      </c>
      <c r="E649" s="5"/>
      <c r="F649" s="36"/>
    </row>
    <row r="650" spans="1:6" x14ac:dyDescent="0.2">
      <c r="A650" s="15" t="s">
        <v>2388</v>
      </c>
      <c r="B650" s="15">
        <v>49</v>
      </c>
      <c r="C650" s="15">
        <v>49</v>
      </c>
      <c r="E650" s="5"/>
      <c r="F650" s="36"/>
    </row>
    <row r="651" spans="1:6" x14ac:dyDescent="0.2">
      <c r="A651" s="15" t="s">
        <v>2389</v>
      </c>
      <c r="B651" s="15">
        <v>49</v>
      </c>
      <c r="C651" s="15">
        <v>49</v>
      </c>
      <c r="E651" s="5"/>
      <c r="F651" s="36"/>
    </row>
    <row r="652" spans="1:6" x14ac:dyDescent="0.2">
      <c r="A652" s="15" t="s">
        <v>1281</v>
      </c>
      <c r="B652" s="15">
        <v>67</v>
      </c>
      <c r="C652" s="15">
        <v>48</v>
      </c>
      <c r="E652" s="5"/>
      <c r="F652" s="36"/>
    </row>
    <row r="653" spans="1:6" x14ac:dyDescent="0.2">
      <c r="A653" s="15" t="s">
        <v>707</v>
      </c>
      <c r="B653" s="15">
        <v>52</v>
      </c>
      <c r="C653" s="15">
        <v>48</v>
      </c>
      <c r="E653" s="5"/>
      <c r="F653" s="36"/>
    </row>
    <row r="654" spans="1:6" x14ac:dyDescent="0.2">
      <c r="A654" s="15" t="s">
        <v>1598</v>
      </c>
      <c r="B654" s="15">
        <v>48</v>
      </c>
      <c r="C654" s="15">
        <v>48</v>
      </c>
      <c r="E654" s="5"/>
      <c r="F654" s="36"/>
    </row>
    <row r="655" spans="1:6" x14ac:dyDescent="0.2">
      <c r="A655" s="15" t="s">
        <v>231</v>
      </c>
      <c r="B655" s="15">
        <v>48</v>
      </c>
      <c r="C655" s="15">
        <v>48</v>
      </c>
      <c r="E655" s="5"/>
      <c r="F655" s="36"/>
    </row>
    <row r="656" spans="1:6" x14ac:dyDescent="0.2">
      <c r="A656" s="15" t="s">
        <v>2390</v>
      </c>
      <c r="B656" s="15">
        <v>48</v>
      </c>
      <c r="C656" s="15">
        <v>48</v>
      </c>
      <c r="E656" s="5"/>
      <c r="F656" s="36"/>
    </row>
    <row r="657" spans="1:6" x14ac:dyDescent="0.2">
      <c r="A657" s="15" t="s">
        <v>628</v>
      </c>
      <c r="B657" s="15">
        <v>68</v>
      </c>
      <c r="C657" s="15">
        <v>48</v>
      </c>
      <c r="E657" s="5"/>
      <c r="F657" s="36"/>
    </row>
    <row r="658" spans="1:6" x14ac:dyDescent="0.2">
      <c r="A658" s="15" t="s">
        <v>1825</v>
      </c>
      <c r="B658" s="15">
        <v>48</v>
      </c>
      <c r="C658" s="15">
        <v>48</v>
      </c>
      <c r="E658" s="5"/>
      <c r="F658" s="36"/>
    </row>
    <row r="659" spans="1:6" x14ac:dyDescent="0.2">
      <c r="A659" s="15" t="s">
        <v>1066</v>
      </c>
      <c r="B659" s="15">
        <v>1385</v>
      </c>
      <c r="C659" s="15">
        <v>48</v>
      </c>
      <c r="E659" s="5"/>
      <c r="F659" s="36"/>
    </row>
    <row r="660" spans="1:6" x14ac:dyDescent="0.2">
      <c r="A660" s="15" t="s">
        <v>869</v>
      </c>
      <c r="B660" s="15">
        <v>189</v>
      </c>
      <c r="C660" s="15">
        <v>48</v>
      </c>
      <c r="E660" s="5"/>
      <c r="F660" s="36"/>
    </row>
    <row r="661" spans="1:6" x14ac:dyDescent="0.2">
      <c r="A661" s="15" t="s">
        <v>2391</v>
      </c>
      <c r="B661" s="15">
        <v>48</v>
      </c>
      <c r="C661" s="15">
        <v>48</v>
      </c>
      <c r="E661" s="5"/>
      <c r="F661" s="36"/>
    </row>
    <row r="662" spans="1:6" x14ac:dyDescent="0.2">
      <c r="A662" s="15" t="s">
        <v>1843</v>
      </c>
      <c r="B662" s="15">
        <v>51</v>
      </c>
      <c r="C662" s="15">
        <v>48</v>
      </c>
      <c r="E662" s="5"/>
      <c r="F662" s="36"/>
    </row>
    <row r="663" spans="1:6" x14ac:dyDescent="0.2">
      <c r="A663" s="15" t="s">
        <v>704</v>
      </c>
      <c r="B663" s="15">
        <v>56</v>
      </c>
      <c r="C663" s="15">
        <v>48</v>
      </c>
      <c r="E663" s="5"/>
      <c r="F663" s="36"/>
    </row>
    <row r="664" spans="1:6" x14ac:dyDescent="0.2">
      <c r="A664" s="15" t="s">
        <v>2392</v>
      </c>
      <c r="B664" s="15">
        <v>49</v>
      </c>
      <c r="C664" s="15">
        <v>48</v>
      </c>
      <c r="E664" s="5"/>
      <c r="F664" s="36"/>
    </row>
    <row r="665" spans="1:6" x14ac:dyDescent="0.2">
      <c r="A665" s="15" t="s">
        <v>2393</v>
      </c>
      <c r="B665" s="15">
        <v>48</v>
      </c>
      <c r="C665" s="15">
        <v>48</v>
      </c>
      <c r="E665" s="5"/>
      <c r="F665" s="36"/>
    </row>
    <row r="666" spans="1:6" x14ac:dyDescent="0.2">
      <c r="A666" s="15" t="s">
        <v>1431</v>
      </c>
      <c r="B666" s="15">
        <v>61</v>
      </c>
      <c r="C666" s="15">
        <v>48</v>
      </c>
      <c r="E666" s="5"/>
      <c r="F666" s="36"/>
    </row>
    <row r="667" spans="1:6" x14ac:dyDescent="0.2">
      <c r="A667" s="15" t="s">
        <v>2394</v>
      </c>
      <c r="B667" s="15">
        <v>48</v>
      </c>
      <c r="C667" s="15">
        <v>48</v>
      </c>
      <c r="E667" s="5"/>
      <c r="F667" s="36"/>
    </row>
    <row r="668" spans="1:6" x14ac:dyDescent="0.2">
      <c r="A668" s="15" t="s">
        <v>501</v>
      </c>
      <c r="B668" s="15">
        <v>3245</v>
      </c>
      <c r="C668" s="15">
        <v>48</v>
      </c>
      <c r="E668" s="5"/>
      <c r="F668" s="36"/>
    </row>
    <row r="669" spans="1:6" x14ac:dyDescent="0.2">
      <c r="A669" s="15" t="s">
        <v>661</v>
      </c>
      <c r="B669" s="15">
        <v>466</v>
      </c>
      <c r="C669" s="15">
        <v>48</v>
      </c>
      <c r="E669" s="5"/>
      <c r="F669" s="36"/>
    </row>
    <row r="670" spans="1:6" x14ac:dyDescent="0.2">
      <c r="A670" s="15" t="s">
        <v>2395</v>
      </c>
      <c r="B670" s="15">
        <v>48</v>
      </c>
      <c r="C670" s="15">
        <v>48</v>
      </c>
      <c r="E670" s="5"/>
      <c r="F670" s="36"/>
    </row>
    <row r="671" spans="1:6" x14ac:dyDescent="0.2">
      <c r="A671" s="15" t="s">
        <v>902</v>
      </c>
      <c r="B671" s="15">
        <v>47</v>
      </c>
      <c r="C671" s="15">
        <v>47</v>
      </c>
      <c r="E671" s="5"/>
      <c r="F671" s="36"/>
    </row>
    <row r="672" spans="1:6" x14ac:dyDescent="0.2">
      <c r="A672" s="15" t="s">
        <v>92</v>
      </c>
      <c r="B672" s="15">
        <v>53</v>
      </c>
      <c r="C672" s="15">
        <v>47</v>
      </c>
      <c r="E672" s="5"/>
      <c r="F672" s="36"/>
    </row>
    <row r="673" spans="1:6" x14ac:dyDescent="0.2">
      <c r="A673" s="15" t="s">
        <v>2396</v>
      </c>
      <c r="B673" s="15">
        <v>47</v>
      </c>
      <c r="C673" s="15">
        <v>47</v>
      </c>
      <c r="E673" s="5"/>
      <c r="F673" s="36"/>
    </row>
    <row r="674" spans="1:6" x14ac:dyDescent="0.2">
      <c r="A674" s="15" t="s">
        <v>517</v>
      </c>
      <c r="B674" s="15">
        <v>1348</v>
      </c>
      <c r="C674" s="15">
        <v>47</v>
      </c>
      <c r="E674" s="5"/>
      <c r="F674" s="36"/>
    </row>
    <row r="675" spans="1:6" x14ac:dyDescent="0.2">
      <c r="A675" s="15" t="s">
        <v>372</v>
      </c>
      <c r="B675" s="15">
        <v>51</v>
      </c>
      <c r="C675" s="15">
        <v>47</v>
      </c>
      <c r="E675" s="5"/>
      <c r="F675" s="36"/>
    </row>
    <row r="676" spans="1:6" x14ac:dyDescent="0.2">
      <c r="A676" s="15" t="s">
        <v>1232</v>
      </c>
      <c r="B676" s="15">
        <v>55</v>
      </c>
      <c r="C676" s="15">
        <v>47</v>
      </c>
      <c r="E676" s="5"/>
      <c r="F676" s="36"/>
    </row>
    <row r="677" spans="1:6" x14ac:dyDescent="0.2">
      <c r="A677" s="15" t="s">
        <v>2397</v>
      </c>
      <c r="B677" s="15">
        <v>51</v>
      </c>
      <c r="C677" s="15">
        <v>47</v>
      </c>
      <c r="E677" s="5"/>
      <c r="F677" s="36"/>
    </row>
    <row r="678" spans="1:6" x14ac:dyDescent="0.2">
      <c r="A678" s="15" t="s">
        <v>2151</v>
      </c>
      <c r="B678" s="15">
        <v>48</v>
      </c>
      <c r="C678" s="15">
        <v>47</v>
      </c>
      <c r="E678" s="5"/>
      <c r="F678" s="36"/>
    </row>
    <row r="679" spans="1:6" x14ac:dyDescent="0.2">
      <c r="A679" s="15" t="s">
        <v>390</v>
      </c>
      <c r="B679" s="15">
        <v>152</v>
      </c>
      <c r="C679" s="15">
        <v>47</v>
      </c>
      <c r="E679" s="5"/>
      <c r="F679" s="36"/>
    </row>
    <row r="680" spans="1:6" x14ac:dyDescent="0.2">
      <c r="A680" s="15" t="s">
        <v>2398</v>
      </c>
      <c r="B680" s="15">
        <v>64</v>
      </c>
      <c r="C680" s="15">
        <v>47</v>
      </c>
      <c r="E680" s="5"/>
      <c r="F680" s="36"/>
    </row>
    <row r="681" spans="1:6" x14ac:dyDescent="0.2">
      <c r="A681" s="15" t="s">
        <v>50</v>
      </c>
      <c r="B681" s="15">
        <v>319</v>
      </c>
      <c r="C681" s="15">
        <v>47</v>
      </c>
      <c r="E681" s="5"/>
      <c r="F681" s="36"/>
    </row>
    <row r="682" spans="1:6" x14ac:dyDescent="0.2">
      <c r="A682" s="15" t="s">
        <v>1126</v>
      </c>
      <c r="B682" s="15">
        <v>53</v>
      </c>
      <c r="C682" s="15">
        <v>47</v>
      </c>
      <c r="E682" s="5"/>
      <c r="F682" s="36"/>
    </row>
    <row r="683" spans="1:6" x14ac:dyDescent="0.2">
      <c r="A683" s="15" t="s">
        <v>2085</v>
      </c>
      <c r="B683" s="15">
        <v>64</v>
      </c>
      <c r="C683" s="15">
        <v>47</v>
      </c>
      <c r="E683" s="5"/>
      <c r="F683" s="36"/>
    </row>
    <row r="684" spans="1:6" x14ac:dyDescent="0.2">
      <c r="A684" s="15" t="s">
        <v>2399</v>
      </c>
      <c r="B684" s="15">
        <v>47</v>
      </c>
      <c r="C684" s="15">
        <v>47</v>
      </c>
      <c r="E684" s="5"/>
      <c r="F684" s="36"/>
    </row>
    <row r="685" spans="1:6" x14ac:dyDescent="0.2">
      <c r="A685" s="15" t="s">
        <v>958</v>
      </c>
      <c r="B685" s="15">
        <v>50</v>
      </c>
      <c r="C685" s="15">
        <v>47</v>
      </c>
      <c r="E685" s="5"/>
      <c r="F685" s="36"/>
    </row>
    <row r="686" spans="1:6" x14ac:dyDescent="0.2">
      <c r="A686" s="15" t="s">
        <v>586</v>
      </c>
      <c r="B686" s="15">
        <v>149</v>
      </c>
      <c r="C686" s="15">
        <v>47</v>
      </c>
      <c r="E686" s="5"/>
      <c r="F686" s="36"/>
    </row>
    <row r="687" spans="1:6" x14ac:dyDescent="0.2">
      <c r="A687" s="15" t="s">
        <v>2400</v>
      </c>
      <c r="B687" s="15">
        <v>53</v>
      </c>
      <c r="C687" s="15">
        <v>47</v>
      </c>
      <c r="E687" s="5"/>
      <c r="F687" s="36"/>
    </row>
    <row r="688" spans="1:6" x14ac:dyDescent="0.2">
      <c r="A688" s="15" t="s">
        <v>2401</v>
      </c>
      <c r="B688" s="15">
        <v>6332</v>
      </c>
      <c r="C688" s="15">
        <v>47</v>
      </c>
      <c r="E688" s="5"/>
      <c r="F688" s="36"/>
    </row>
    <row r="689" spans="1:6" x14ac:dyDescent="0.2">
      <c r="A689" s="15" t="s">
        <v>1242</v>
      </c>
      <c r="B689" s="15">
        <v>72</v>
      </c>
      <c r="C689" s="15">
        <v>47</v>
      </c>
      <c r="E689" s="5"/>
      <c r="F689" s="36"/>
    </row>
    <row r="690" spans="1:6" x14ac:dyDescent="0.2">
      <c r="A690" s="15" t="s">
        <v>753</v>
      </c>
      <c r="B690" s="15">
        <v>291</v>
      </c>
      <c r="C690" s="15">
        <v>47</v>
      </c>
      <c r="E690" s="5"/>
      <c r="F690" s="36"/>
    </row>
    <row r="691" spans="1:6" x14ac:dyDescent="0.2">
      <c r="A691" s="15" t="s">
        <v>368</v>
      </c>
      <c r="B691" s="15">
        <v>106</v>
      </c>
      <c r="C691" s="15">
        <v>46</v>
      </c>
      <c r="E691" s="5"/>
      <c r="F691" s="36"/>
    </row>
    <row r="692" spans="1:6" x14ac:dyDescent="0.2">
      <c r="A692" s="15" t="s">
        <v>1035</v>
      </c>
      <c r="B692" s="15">
        <v>401</v>
      </c>
      <c r="C692" s="15">
        <v>46</v>
      </c>
      <c r="E692" s="5"/>
      <c r="F692" s="36"/>
    </row>
    <row r="693" spans="1:6" x14ac:dyDescent="0.2">
      <c r="A693" s="15" t="s">
        <v>761</v>
      </c>
      <c r="B693" s="15">
        <v>1042</v>
      </c>
      <c r="C693" s="15">
        <v>46</v>
      </c>
      <c r="E693" s="5"/>
      <c r="F693" s="36"/>
    </row>
    <row r="694" spans="1:6" x14ac:dyDescent="0.2">
      <c r="A694" s="15" t="s">
        <v>726</v>
      </c>
      <c r="B694" s="15">
        <v>60</v>
      </c>
      <c r="C694" s="15">
        <v>46</v>
      </c>
      <c r="E694" s="5"/>
      <c r="F694" s="36"/>
    </row>
    <row r="695" spans="1:6" x14ac:dyDescent="0.2">
      <c r="A695" s="15" t="s">
        <v>592</v>
      </c>
      <c r="B695" s="15">
        <v>179</v>
      </c>
      <c r="C695" s="15">
        <v>46</v>
      </c>
      <c r="E695" s="5"/>
      <c r="F695" s="36"/>
    </row>
    <row r="696" spans="1:6" x14ac:dyDescent="0.2">
      <c r="A696" s="15" t="s">
        <v>2402</v>
      </c>
      <c r="B696" s="15">
        <v>54</v>
      </c>
      <c r="C696" s="15">
        <v>46</v>
      </c>
      <c r="E696" s="5"/>
      <c r="F696" s="36"/>
    </row>
    <row r="697" spans="1:6" x14ac:dyDescent="0.2">
      <c r="A697" s="15" t="s">
        <v>2403</v>
      </c>
      <c r="B697" s="15">
        <v>46</v>
      </c>
      <c r="C697" s="15">
        <v>46</v>
      </c>
      <c r="E697" s="5"/>
      <c r="F697" s="36"/>
    </row>
    <row r="698" spans="1:6" x14ac:dyDescent="0.2">
      <c r="A698" s="15" t="s">
        <v>2404</v>
      </c>
      <c r="B698" s="15">
        <v>64</v>
      </c>
      <c r="C698" s="15">
        <v>46</v>
      </c>
      <c r="E698" s="5"/>
      <c r="F698" s="36"/>
    </row>
    <row r="699" spans="1:6" x14ac:dyDescent="0.2">
      <c r="A699" s="15" t="s">
        <v>950</v>
      </c>
      <c r="B699" s="15">
        <v>1432</v>
      </c>
      <c r="C699" s="15">
        <v>46</v>
      </c>
      <c r="E699" s="5"/>
      <c r="F699" s="36"/>
    </row>
    <row r="700" spans="1:6" x14ac:dyDescent="0.2">
      <c r="A700" s="15" t="s">
        <v>542</v>
      </c>
      <c r="B700" s="15">
        <v>46</v>
      </c>
      <c r="C700" s="15">
        <v>46</v>
      </c>
      <c r="E700" s="5"/>
      <c r="F700" s="36"/>
    </row>
    <row r="701" spans="1:6" x14ac:dyDescent="0.2">
      <c r="A701" s="15" t="s">
        <v>2405</v>
      </c>
      <c r="B701" s="15">
        <v>65</v>
      </c>
      <c r="C701" s="15">
        <v>46</v>
      </c>
      <c r="E701" s="5"/>
      <c r="F701" s="36"/>
    </row>
    <row r="702" spans="1:6" x14ac:dyDescent="0.2">
      <c r="A702" s="15" t="s">
        <v>1672</v>
      </c>
      <c r="B702" s="15">
        <v>46</v>
      </c>
      <c r="C702" s="15">
        <v>46</v>
      </c>
      <c r="E702" s="5"/>
      <c r="F702" s="36"/>
    </row>
    <row r="703" spans="1:6" x14ac:dyDescent="0.2">
      <c r="A703" s="15" t="s">
        <v>2406</v>
      </c>
      <c r="B703" s="15">
        <v>46</v>
      </c>
      <c r="C703" s="15">
        <v>46</v>
      </c>
      <c r="E703" s="5"/>
      <c r="F703" s="36"/>
    </row>
    <row r="704" spans="1:6" x14ac:dyDescent="0.2">
      <c r="A704" s="15" t="s">
        <v>2407</v>
      </c>
      <c r="B704" s="15">
        <v>46</v>
      </c>
      <c r="C704" s="15">
        <v>46</v>
      </c>
      <c r="E704" s="5"/>
      <c r="F704" s="36"/>
    </row>
    <row r="705" spans="1:6" x14ac:dyDescent="0.2">
      <c r="A705" s="15" t="s">
        <v>2408</v>
      </c>
      <c r="B705" s="15">
        <v>46</v>
      </c>
      <c r="C705" s="15">
        <v>46</v>
      </c>
      <c r="E705" s="5"/>
      <c r="F705" s="36"/>
    </row>
    <row r="706" spans="1:6" x14ac:dyDescent="0.2">
      <c r="A706" s="15" t="s">
        <v>292</v>
      </c>
      <c r="B706" s="15">
        <v>67</v>
      </c>
      <c r="C706" s="15">
        <v>46</v>
      </c>
      <c r="E706" s="5"/>
      <c r="F706" s="36"/>
    </row>
    <row r="707" spans="1:6" x14ac:dyDescent="0.2">
      <c r="A707" s="15" t="s">
        <v>541</v>
      </c>
      <c r="B707" s="15">
        <v>66</v>
      </c>
      <c r="C707" s="15">
        <v>46</v>
      </c>
      <c r="E707" s="5"/>
      <c r="F707" s="36"/>
    </row>
    <row r="708" spans="1:6" x14ac:dyDescent="0.2">
      <c r="A708" s="15" t="s">
        <v>2409</v>
      </c>
      <c r="B708" s="15">
        <v>56</v>
      </c>
      <c r="C708" s="15">
        <v>45</v>
      </c>
      <c r="E708" s="5"/>
      <c r="F708" s="36"/>
    </row>
    <row r="709" spans="1:6" x14ac:dyDescent="0.2">
      <c r="A709" s="15" t="s">
        <v>329</v>
      </c>
      <c r="B709" s="15">
        <v>46</v>
      </c>
      <c r="C709" s="15">
        <v>45</v>
      </c>
      <c r="E709" s="5"/>
      <c r="F709" s="36"/>
    </row>
    <row r="710" spans="1:6" x14ac:dyDescent="0.2">
      <c r="A710" s="15" t="s">
        <v>1328</v>
      </c>
      <c r="B710" s="15">
        <v>45</v>
      </c>
      <c r="C710" s="15">
        <v>45</v>
      </c>
      <c r="E710" s="5"/>
      <c r="F710" s="36"/>
    </row>
    <row r="711" spans="1:6" x14ac:dyDescent="0.2">
      <c r="A711" s="15" t="s">
        <v>1029</v>
      </c>
      <c r="B711" s="15">
        <v>221</v>
      </c>
      <c r="C711" s="15">
        <v>45</v>
      </c>
      <c r="E711" s="5"/>
      <c r="F711" s="36"/>
    </row>
    <row r="712" spans="1:6" x14ac:dyDescent="0.2">
      <c r="A712" s="15" t="s">
        <v>2410</v>
      </c>
      <c r="B712" s="15">
        <v>45</v>
      </c>
      <c r="C712" s="15">
        <v>45</v>
      </c>
      <c r="E712" s="5"/>
      <c r="F712" s="36"/>
    </row>
    <row r="713" spans="1:6" x14ac:dyDescent="0.2">
      <c r="A713" s="15">
        <v>941</v>
      </c>
      <c r="B713" s="15">
        <v>46</v>
      </c>
      <c r="C713" s="15">
        <v>45</v>
      </c>
      <c r="E713" s="5"/>
      <c r="F713" s="36"/>
    </row>
    <row r="714" spans="1:6" x14ac:dyDescent="0.2">
      <c r="A714" s="15" t="s">
        <v>695</v>
      </c>
      <c r="B714" s="15">
        <v>67</v>
      </c>
      <c r="C714" s="15">
        <v>45</v>
      </c>
      <c r="E714" s="5"/>
      <c r="F714" s="36"/>
    </row>
    <row r="715" spans="1:6" x14ac:dyDescent="0.2">
      <c r="A715" s="15" t="s">
        <v>2411</v>
      </c>
      <c r="B715" s="15">
        <v>99</v>
      </c>
      <c r="C715" s="15">
        <v>45</v>
      </c>
      <c r="E715" s="5"/>
      <c r="F715" s="36"/>
    </row>
    <row r="716" spans="1:6" x14ac:dyDescent="0.2">
      <c r="A716" s="15" t="s">
        <v>2412</v>
      </c>
      <c r="B716" s="15">
        <v>45</v>
      </c>
      <c r="C716" s="15">
        <v>45</v>
      </c>
      <c r="E716" s="5"/>
      <c r="F716" s="36"/>
    </row>
    <row r="717" spans="1:6" x14ac:dyDescent="0.2">
      <c r="A717" s="15" t="s">
        <v>2413</v>
      </c>
      <c r="B717" s="15">
        <v>45</v>
      </c>
      <c r="C717" s="15">
        <v>45</v>
      </c>
      <c r="E717" s="5"/>
      <c r="F717" s="36"/>
    </row>
    <row r="718" spans="1:6" x14ac:dyDescent="0.2">
      <c r="A718" s="15" t="s">
        <v>2414</v>
      </c>
      <c r="B718" s="15">
        <v>47</v>
      </c>
      <c r="C718" s="15">
        <v>45</v>
      </c>
      <c r="E718" s="5"/>
      <c r="F718" s="36"/>
    </row>
    <row r="719" spans="1:6" x14ac:dyDescent="0.2">
      <c r="A719" s="15" t="s">
        <v>430</v>
      </c>
      <c r="B719" s="15">
        <v>399</v>
      </c>
      <c r="C719" s="15">
        <v>45</v>
      </c>
      <c r="E719" s="5"/>
      <c r="F719" s="36"/>
    </row>
    <row r="720" spans="1:6" x14ac:dyDescent="0.2">
      <c r="A720" s="15" t="s">
        <v>2259</v>
      </c>
      <c r="B720" s="15">
        <v>65</v>
      </c>
      <c r="C720" s="15">
        <v>45</v>
      </c>
      <c r="E720" s="5"/>
      <c r="F720" s="36"/>
    </row>
    <row r="721" spans="1:6" x14ac:dyDescent="0.2">
      <c r="A721" s="15" t="s">
        <v>2415</v>
      </c>
      <c r="B721" s="15">
        <v>45</v>
      </c>
      <c r="C721" s="15">
        <v>45</v>
      </c>
      <c r="E721" s="5"/>
      <c r="F721" s="36"/>
    </row>
    <row r="722" spans="1:6" x14ac:dyDescent="0.2">
      <c r="A722" s="15" t="s">
        <v>2416</v>
      </c>
      <c r="B722" s="15">
        <v>46</v>
      </c>
      <c r="C722" s="15">
        <v>45</v>
      </c>
      <c r="E722" s="5"/>
      <c r="F722" s="36"/>
    </row>
    <row r="723" spans="1:6" x14ac:dyDescent="0.2">
      <c r="A723" s="15" t="s">
        <v>2227</v>
      </c>
      <c r="B723" s="15">
        <v>3863</v>
      </c>
      <c r="C723" s="15">
        <v>45</v>
      </c>
      <c r="E723" s="5"/>
      <c r="F723" s="36"/>
    </row>
    <row r="724" spans="1:6" x14ac:dyDescent="0.2">
      <c r="A724" s="15" t="s">
        <v>2417</v>
      </c>
      <c r="B724" s="15">
        <v>58</v>
      </c>
      <c r="C724" s="15">
        <v>44</v>
      </c>
      <c r="E724" s="5"/>
      <c r="F724" s="36"/>
    </row>
    <row r="725" spans="1:6" x14ac:dyDescent="0.2">
      <c r="A725" s="15" t="s">
        <v>1848</v>
      </c>
      <c r="B725" s="15">
        <v>48</v>
      </c>
      <c r="C725" s="15">
        <v>44</v>
      </c>
      <c r="E725" s="5"/>
      <c r="F725" s="36"/>
    </row>
    <row r="726" spans="1:6" x14ac:dyDescent="0.2">
      <c r="A726" s="15" t="s">
        <v>825</v>
      </c>
      <c r="B726" s="15">
        <v>1088</v>
      </c>
      <c r="C726" s="15">
        <v>44</v>
      </c>
      <c r="E726" s="5"/>
      <c r="F726" s="36"/>
    </row>
    <row r="727" spans="1:6" x14ac:dyDescent="0.2">
      <c r="A727" s="15" t="s">
        <v>657</v>
      </c>
      <c r="B727" s="15">
        <v>47</v>
      </c>
      <c r="C727" s="15">
        <v>44</v>
      </c>
      <c r="E727" s="5"/>
      <c r="F727" s="36"/>
    </row>
    <row r="728" spans="1:6" x14ac:dyDescent="0.2">
      <c r="A728" s="15" t="s">
        <v>927</v>
      </c>
      <c r="B728" s="15">
        <v>1641</v>
      </c>
      <c r="C728" s="15">
        <v>44</v>
      </c>
      <c r="E728" s="5"/>
      <c r="F728" s="36"/>
    </row>
    <row r="729" spans="1:6" x14ac:dyDescent="0.2">
      <c r="A729" s="15" t="s">
        <v>1096</v>
      </c>
      <c r="B729" s="15">
        <v>66</v>
      </c>
      <c r="C729" s="15">
        <v>44</v>
      </c>
      <c r="E729" s="5"/>
      <c r="F729" s="36"/>
    </row>
    <row r="730" spans="1:6" x14ac:dyDescent="0.2">
      <c r="A730" s="15" t="s">
        <v>203</v>
      </c>
      <c r="B730" s="15">
        <v>44</v>
      </c>
      <c r="C730" s="15">
        <v>44</v>
      </c>
      <c r="E730" s="5"/>
      <c r="F730" s="36"/>
    </row>
    <row r="731" spans="1:6" x14ac:dyDescent="0.2">
      <c r="A731" s="15" t="s">
        <v>1739</v>
      </c>
      <c r="B731" s="15">
        <v>62</v>
      </c>
      <c r="C731" s="15">
        <v>44</v>
      </c>
      <c r="E731" s="5"/>
      <c r="F731" s="36"/>
    </row>
    <row r="732" spans="1:6" x14ac:dyDescent="0.2">
      <c r="A732" s="15" t="s">
        <v>2418</v>
      </c>
      <c r="B732" s="15">
        <v>44</v>
      </c>
      <c r="C732" s="15">
        <v>44</v>
      </c>
      <c r="E732" s="5"/>
      <c r="F732" s="36"/>
    </row>
    <row r="733" spans="1:6" x14ac:dyDescent="0.2">
      <c r="A733" s="15" t="s">
        <v>2419</v>
      </c>
      <c r="B733" s="15">
        <v>44</v>
      </c>
      <c r="C733" s="15">
        <v>44</v>
      </c>
      <c r="E733" s="5"/>
      <c r="F733" s="36"/>
    </row>
    <row r="734" spans="1:6" x14ac:dyDescent="0.2">
      <c r="A734" s="15" t="s">
        <v>1503</v>
      </c>
      <c r="B734" s="15">
        <v>44</v>
      </c>
      <c r="C734" s="15">
        <v>44</v>
      </c>
      <c r="E734" s="5"/>
      <c r="F734" s="36"/>
    </row>
    <row r="735" spans="1:6" x14ac:dyDescent="0.2">
      <c r="A735" s="15" t="s">
        <v>1468</v>
      </c>
      <c r="B735" s="15">
        <v>45</v>
      </c>
      <c r="C735" s="15">
        <v>44</v>
      </c>
      <c r="E735" s="5"/>
      <c r="F735" s="36"/>
    </row>
    <row r="736" spans="1:6" x14ac:dyDescent="0.2">
      <c r="A736" s="15" t="s">
        <v>2420</v>
      </c>
      <c r="B736" s="15">
        <v>63</v>
      </c>
      <c r="C736" s="15">
        <v>44</v>
      </c>
      <c r="E736" s="5"/>
      <c r="F736" s="36"/>
    </row>
    <row r="737" spans="1:6" x14ac:dyDescent="0.2">
      <c r="A737" s="15" t="s">
        <v>2421</v>
      </c>
      <c r="B737" s="15">
        <v>44</v>
      </c>
      <c r="C737" s="15">
        <v>44</v>
      </c>
      <c r="E737" s="5"/>
      <c r="F737" s="36"/>
    </row>
    <row r="738" spans="1:6" x14ac:dyDescent="0.2">
      <c r="A738" s="15" t="s">
        <v>742</v>
      </c>
      <c r="B738" s="15">
        <v>48</v>
      </c>
      <c r="C738" s="15">
        <v>44</v>
      </c>
      <c r="E738" s="5"/>
      <c r="F738" s="36"/>
    </row>
    <row r="739" spans="1:6" x14ac:dyDescent="0.2">
      <c r="A739" s="15" t="s">
        <v>1191</v>
      </c>
      <c r="B739" s="15">
        <v>68</v>
      </c>
      <c r="C739" s="15">
        <v>44</v>
      </c>
      <c r="E739" s="5"/>
      <c r="F739" s="36"/>
    </row>
    <row r="740" spans="1:6" x14ac:dyDescent="0.2">
      <c r="A740" s="15" t="s">
        <v>932</v>
      </c>
      <c r="B740" s="15">
        <v>57</v>
      </c>
      <c r="C740" s="15">
        <v>44</v>
      </c>
      <c r="E740" s="5"/>
      <c r="F740" s="36"/>
    </row>
    <row r="741" spans="1:6" x14ac:dyDescent="0.2">
      <c r="A741" s="15" t="s">
        <v>963</v>
      </c>
      <c r="B741" s="15">
        <v>48</v>
      </c>
      <c r="C741" s="15">
        <v>44</v>
      </c>
      <c r="E741" s="5"/>
      <c r="F741" s="36"/>
    </row>
    <row r="742" spans="1:6" x14ac:dyDescent="0.2">
      <c r="A742" s="15" t="s">
        <v>523</v>
      </c>
      <c r="B742" s="15">
        <v>47</v>
      </c>
      <c r="C742" s="15">
        <v>44</v>
      </c>
      <c r="E742" s="5"/>
      <c r="F742" s="36"/>
    </row>
    <row r="743" spans="1:6" x14ac:dyDescent="0.2">
      <c r="A743" s="15" t="s">
        <v>2422</v>
      </c>
      <c r="B743" s="15">
        <v>44</v>
      </c>
      <c r="C743" s="15">
        <v>44</v>
      </c>
      <c r="E743" s="5"/>
      <c r="F743" s="36"/>
    </row>
    <row r="744" spans="1:6" x14ac:dyDescent="0.2">
      <c r="A744" s="15" t="s">
        <v>2019</v>
      </c>
      <c r="B744" s="15">
        <v>46</v>
      </c>
      <c r="C744" s="15">
        <v>44</v>
      </c>
      <c r="E744" s="5"/>
      <c r="F744" s="36"/>
    </row>
    <row r="745" spans="1:6" x14ac:dyDescent="0.2">
      <c r="A745" s="15" t="s">
        <v>929</v>
      </c>
      <c r="B745" s="15">
        <v>103</v>
      </c>
      <c r="C745" s="15">
        <v>44</v>
      </c>
      <c r="E745" s="5"/>
      <c r="F745" s="36"/>
    </row>
    <row r="746" spans="1:6" x14ac:dyDescent="0.2">
      <c r="A746" s="15" t="s">
        <v>2423</v>
      </c>
      <c r="B746" s="15">
        <v>43</v>
      </c>
      <c r="C746" s="15">
        <v>43</v>
      </c>
      <c r="E746" s="5"/>
      <c r="F746" s="36"/>
    </row>
    <row r="747" spans="1:6" x14ac:dyDescent="0.2">
      <c r="A747" s="15" t="s">
        <v>2001</v>
      </c>
      <c r="B747" s="15">
        <v>1912</v>
      </c>
      <c r="C747" s="15">
        <v>43</v>
      </c>
      <c r="E747" s="5"/>
      <c r="F747" s="36"/>
    </row>
    <row r="748" spans="1:6" x14ac:dyDescent="0.2">
      <c r="A748" s="15" t="s">
        <v>2424</v>
      </c>
      <c r="B748" s="15">
        <v>47</v>
      </c>
      <c r="C748" s="15">
        <v>43</v>
      </c>
      <c r="E748" s="5"/>
      <c r="F748" s="36"/>
    </row>
    <row r="749" spans="1:6" x14ac:dyDescent="0.2">
      <c r="A749" s="15" t="s">
        <v>2248</v>
      </c>
      <c r="B749" s="15">
        <v>47</v>
      </c>
      <c r="C749" s="15">
        <v>43</v>
      </c>
      <c r="E749" s="5"/>
      <c r="F749" s="36"/>
    </row>
    <row r="750" spans="1:6" x14ac:dyDescent="0.2">
      <c r="A750" s="15" t="s">
        <v>1231</v>
      </c>
      <c r="B750" s="15">
        <v>43</v>
      </c>
      <c r="C750" s="15">
        <v>43</v>
      </c>
      <c r="E750" s="5"/>
      <c r="F750" s="36"/>
    </row>
    <row r="751" spans="1:6" x14ac:dyDescent="0.2">
      <c r="A751" s="15" t="s">
        <v>447</v>
      </c>
      <c r="B751" s="15">
        <v>187</v>
      </c>
      <c r="C751" s="15">
        <v>43</v>
      </c>
      <c r="E751" s="5"/>
      <c r="F751" s="36"/>
    </row>
    <row r="752" spans="1:6" x14ac:dyDescent="0.2">
      <c r="A752" s="15" t="s">
        <v>573</v>
      </c>
      <c r="B752" s="15">
        <v>240</v>
      </c>
      <c r="C752" s="15">
        <v>43</v>
      </c>
      <c r="E752" s="5"/>
      <c r="F752" s="36"/>
    </row>
    <row r="753" spans="1:6" x14ac:dyDescent="0.2">
      <c r="A753" s="15" t="s">
        <v>997</v>
      </c>
      <c r="B753" s="15">
        <v>45</v>
      </c>
      <c r="C753" s="15">
        <v>43</v>
      </c>
      <c r="E753" s="5"/>
      <c r="F753" s="36"/>
    </row>
    <row r="754" spans="1:6" x14ac:dyDescent="0.2">
      <c r="A754" s="15" t="s">
        <v>2425</v>
      </c>
      <c r="B754" s="15">
        <v>405</v>
      </c>
      <c r="C754" s="15">
        <v>43</v>
      </c>
      <c r="E754" s="5"/>
      <c r="F754" s="36"/>
    </row>
    <row r="755" spans="1:6" x14ac:dyDescent="0.2">
      <c r="A755" s="15" t="s">
        <v>564</v>
      </c>
      <c r="B755" s="15">
        <v>52</v>
      </c>
      <c r="C755" s="15">
        <v>43</v>
      </c>
      <c r="E755" s="5"/>
      <c r="F755" s="36"/>
    </row>
    <row r="756" spans="1:6" x14ac:dyDescent="0.2">
      <c r="A756" s="15" t="s">
        <v>818</v>
      </c>
      <c r="B756" s="15">
        <v>51</v>
      </c>
      <c r="C756" s="15">
        <v>43</v>
      </c>
      <c r="E756" s="5"/>
      <c r="F756" s="36"/>
    </row>
    <row r="757" spans="1:6" x14ac:dyDescent="0.2">
      <c r="A757" s="15" t="s">
        <v>1563</v>
      </c>
      <c r="B757" s="15">
        <v>44</v>
      </c>
      <c r="C757" s="15">
        <v>43</v>
      </c>
      <c r="E757" s="5"/>
      <c r="F757" s="36"/>
    </row>
    <row r="758" spans="1:6" x14ac:dyDescent="0.2">
      <c r="A758" s="15" t="s">
        <v>2426</v>
      </c>
      <c r="B758" s="15">
        <v>43</v>
      </c>
      <c r="C758" s="15">
        <v>43</v>
      </c>
      <c r="E758" s="5"/>
      <c r="F758" s="36"/>
    </row>
    <row r="759" spans="1:6" x14ac:dyDescent="0.2">
      <c r="A759" s="15" t="s">
        <v>2427</v>
      </c>
      <c r="B759" s="15">
        <v>43</v>
      </c>
      <c r="C759" s="15">
        <v>43</v>
      </c>
      <c r="E759" s="5"/>
      <c r="F759" s="36"/>
    </row>
    <row r="760" spans="1:6" x14ac:dyDescent="0.2">
      <c r="A760" s="15" t="s">
        <v>2046</v>
      </c>
      <c r="B760" s="15">
        <v>44</v>
      </c>
      <c r="C760" s="15">
        <v>43</v>
      </c>
      <c r="E760" s="5"/>
      <c r="F760" s="36"/>
    </row>
    <row r="761" spans="1:6" x14ac:dyDescent="0.2">
      <c r="A761" s="15" t="s">
        <v>616</v>
      </c>
      <c r="B761" s="15">
        <v>53</v>
      </c>
      <c r="C761" s="15">
        <v>43</v>
      </c>
      <c r="E761" s="5"/>
      <c r="F761" s="36"/>
    </row>
    <row r="762" spans="1:6" x14ac:dyDescent="0.2">
      <c r="A762" s="15" t="s">
        <v>639</v>
      </c>
      <c r="B762" s="15">
        <v>95</v>
      </c>
      <c r="C762" s="15">
        <v>43</v>
      </c>
      <c r="E762" s="5"/>
      <c r="F762" s="36"/>
    </row>
    <row r="763" spans="1:6" x14ac:dyDescent="0.2">
      <c r="A763" s="15" t="s">
        <v>437</v>
      </c>
      <c r="B763" s="15">
        <v>1156</v>
      </c>
      <c r="C763" s="15">
        <v>43</v>
      </c>
      <c r="E763" s="5"/>
      <c r="F763" s="36"/>
    </row>
    <row r="764" spans="1:6" x14ac:dyDescent="0.2">
      <c r="A764" s="15" t="s">
        <v>2428</v>
      </c>
      <c r="B764" s="15">
        <v>43</v>
      </c>
      <c r="C764" s="15">
        <v>43</v>
      </c>
      <c r="E764" s="5"/>
      <c r="F764" s="36"/>
    </row>
    <row r="765" spans="1:6" x14ac:dyDescent="0.2">
      <c r="A765" s="15" t="s">
        <v>2429</v>
      </c>
      <c r="B765" s="15">
        <v>44</v>
      </c>
      <c r="C765" s="15">
        <v>43</v>
      </c>
      <c r="E765" s="5"/>
      <c r="F765" s="36"/>
    </row>
    <row r="766" spans="1:6" x14ac:dyDescent="0.2">
      <c r="A766" s="15" t="s">
        <v>2111</v>
      </c>
      <c r="B766" s="15">
        <v>54</v>
      </c>
      <c r="C766" s="15">
        <v>42</v>
      </c>
      <c r="E766" s="5"/>
      <c r="F766" s="36"/>
    </row>
    <row r="767" spans="1:6" x14ac:dyDescent="0.2">
      <c r="A767" s="15" t="s">
        <v>1170</v>
      </c>
      <c r="B767" s="15">
        <v>54</v>
      </c>
      <c r="C767" s="15">
        <v>42</v>
      </c>
      <c r="E767" s="5"/>
      <c r="F767" s="36"/>
    </row>
    <row r="768" spans="1:6" x14ac:dyDescent="0.2">
      <c r="A768" s="15" t="s">
        <v>2430</v>
      </c>
      <c r="B768" s="15">
        <v>42</v>
      </c>
      <c r="C768" s="15">
        <v>42</v>
      </c>
      <c r="E768" s="5"/>
      <c r="F768" s="36"/>
    </row>
    <row r="769" spans="1:6" x14ac:dyDescent="0.2">
      <c r="A769" s="15" t="s">
        <v>2277</v>
      </c>
      <c r="B769" s="15">
        <v>3629</v>
      </c>
      <c r="C769" s="15">
        <v>42</v>
      </c>
      <c r="E769" s="5"/>
      <c r="F769" s="36"/>
    </row>
    <row r="770" spans="1:6" x14ac:dyDescent="0.2">
      <c r="A770" s="15" t="s">
        <v>264</v>
      </c>
      <c r="B770" s="15">
        <v>48</v>
      </c>
      <c r="C770" s="15">
        <v>42</v>
      </c>
      <c r="E770" s="5"/>
      <c r="F770" s="36"/>
    </row>
    <row r="771" spans="1:6" x14ac:dyDescent="0.2">
      <c r="A771" s="15" t="s">
        <v>512</v>
      </c>
      <c r="B771" s="15">
        <v>83</v>
      </c>
      <c r="C771" s="15">
        <v>42</v>
      </c>
      <c r="E771" s="5"/>
      <c r="F771" s="36"/>
    </row>
    <row r="772" spans="1:6" x14ac:dyDescent="0.2">
      <c r="A772" s="15" t="s">
        <v>1971</v>
      </c>
      <c r="B772" s="15">
        <v>43</v>
      </c>
      <c r="C772" s="15">
        <v>42</v>
      </c>
      <c r="E772" s="5"/>
      <c r="F772" s="36"/>
    </row>
    <row r="773" spans="1:6" x14ac:dyDescent="0.2">
      <c r="A773" s="15" t="s">
        <v>2431</v>
      </c>
      <c r="B773" s="15">
        <v>42</v>
      </c>
      <c r="C773" s="15">
        <v>42</v>
      </c>
      <c r="E773" s="5"/>
      <c r="F773" s="36"/>
    </row>
    <row r="774" spans="1:6" x14ac:dyDescent="0.2">
      <c r="A774" s="15" t="s">
        <v>686</v>
      </c>
      <c r="B774" s="15">
        <v>42</v>
      </c>
      <c r="C774" s="15">
        <v>42</v>
      </c>
      <c r="E774" s="5"/>
      <c r="F774" s="36"/>
    </row>
    <row r="775" spans="1:6" x14ac:dyDescent="0.2">
      <c r="A775" s="15" t="s">
        <v>776</v>
      </c>
      <c r="B775" s="15">
        <v>1606</v>
      </c>
      <c r="C775" s="15">
        <v>42</v>
      </c>
      <c r="E775" s="5"/>
      <c r="F775" s="36"/>
    </row>
    <row r="776" spans="1:6" x14ac:dyDescent="0.2">
      <c r="A776" s="15" t="s">
        <v>2093</v>
      </c>
      <c r="B776" s="15">
        <v>42</v>
      </c>
      <c r="C776" s="15">
        <v>42</v>
      </c>
      <c r="E776" s="5"/>
      <c r="F776" s="36"/>
    </row>
    <row r="777" spans="1:6" x14ac:dyDescent="0.2">
      <c r="A777" s="15" t="s">
        <v>658</v>
      </c>
      <c r="B777" s="15">
        <v>42</v>
      </c>
      <c r="C777" s="15">
        <v>42</v>
      </c>
      <c r="E777" s="5"/>
      <c r="F777" s="36"/>
    </row>
    <row r="778" spans="1:6" x14ac:dyDescent="0.2">
      <c r="A778" s="15" t="s">
        <v>719</v>
      </c>
      <c r="B778" s="15">
        <v>251</v>
      </c>
      <c r="C778" s="15">
        <v>42</v>
      </c>
      <c r="E778" s="5"/>
      <c r="F778" s="36"/>
    </row>
    <row r="779" spans="1:6" x14ac:dyDescent="0.2">
      <c r="A779" s="15" t="s">
        <v>419</v>
      </c>
      <c r="B779" s="15">
        <v>61</v>
      </c>
      <c r="C779" s="15">
        <v>42</v>
      </c>
      <c r="E779" s="5"/>
      <c r="F779" s="36"/>
    </row>
    <row r="780" spans="1:6" x14ac:dyDescent="0.2">
      <c r="A780" s="15" t="s">
        <v>2432</v>
      </c>
      <c r="B780" s="15">
        <v>48</v>
      </c>
      <c r="C780" s="15">
        <v>42</v>
      </c>
      <c r="E780" s="5"/>
      <c r="F780" s="36"/>
    </row>
    <row r="781" spans="1:6" x14ac:dyDescent="0.2">
      <c r="A781" s="15" t="s">
        <v>2433</v>
      </c>
      <c r="B781" s="15">
        <v>1938</v>
      </c>
      <c r="C781" s="15">
        <v>42</v>
      </c>
      <c r="E781" s="5"/>
      <c r="F781" s="36"/>
    </row>
    <row r="782" spans="1:6" x14ac:dyDescent="0.2">
      <c r="A782" s="15" t="s">
        <v>1016</v>
      </c>
      <c r="B782" s="15">
        <v>43</v>
      </c>
      <c r="C782" s="15">
        <v>42</v>
      </c>
      <c r="E782" s="5"/>
      <c r="F782" s="36"/>
    </row>
    <row r="783" spans="1:6" x14ac:dyDescent="0.2">
      <c r="A783" s="15" t="s">
        <v>800</v>
      </c>
      <c r="B783" s="15">
        <v>45</v>
      </c>
      <c r="C783" s="15">
        <v>42</v>
      </c>
      <c r="E783" s="5"/>
      <c r="F783" s="36"/>
    </row>
    <row r="784" spans="1:6" x14ac:dyDescent="0.2">
      <c r="A784" s="15" t="s">
        <v>1265</v>
      </c>
      <c r="B784" s="15">
        <v>58</v>
      </c>
      <c r="C784" s="15">
        <v>42</v>
      </c>
      <c r="E784" s="5"/>
      <c r="F784" s="36"/>
    </row>
    <row r="785" spans="1:6" x14ac:dyDescent="0.2">
      <c r="A785" s="15" t="s">
        <v>2434</v>
      </c>
      <c r="B785" s="15">
        <v>43</v>
      </c>
      <c r="C785" s="15">
        <v>42</v>
      </c>
      <c r="E785" s="5"/>
      <c r="F785" s="36"/>
    </row>
    <row r="786" spans="1:6" x14ac:dyDescent="0.2">
      <c r="A786" s="15" t="s">
        <v>295</v>
      </c>
      <c r="B786" s="15">
        <v>58</v>
      </c>
      <c r="C786" s="15">
        <v>42</v>
      </c>
      <c r="E786" s="5"/>
      <c r="F786" s="36"/>
    </row>
    <row r="787" spans="1:6" x14ac:dyDescent="0.2">
      <c r="A787" s="15" t="s">
        <v>2129</v>
      </c>
      <c r="B787" s="15">
        <v>45</v>
      </c>
      <c r="C787" s="15">
        <v>41</v>
      </c>
      <c r="E787" s="5"/>
      <c r="F787" s="36"/>
    </row>
    <row r="788" spans="1:6" x14ac:dyDescent="0.2">
      <c r="A788" s="15" t="s">
        <v>2435</v>
      </c>
      <c r="B788" s="15">
        <v>44</v>
      </c>
      <c r="C788" s="15">
        <v>41</v>
      </c>
      <c r="E788" s="5"/>
      <c r="F788" s="36"/>
    </row>
    <row r="789" spans="1:6" x14ac:dyDescent="0.2">
      <c r="A789" s="15" t="s">
        <v>1402</v>
      </c>
      <c r="B789" s="15">
        <v>42</v>
      </c>
      <c r="C789" s="15">
        <v>41</v>
      </c>
      <c r="E789" s="5"/>
      <c r="F789" s="36"/>
    </row>
    <row r="790" spans="1:6" x14ac:dyDescent="0.2">
      <c r="A790" s="15" t="s">
        <v>1622</v>
      </c>
      <c r="B790" s="15">
        <v>46</v>
      </c>
      <c r="C790" s="15">
        <v>41</v>
      </c>
      <c r="E790" s="5"/>
      <c r="F790" s="36"/>
    </row>
    <row r="791" spans="1:6" x14ac:dyDescent="0.2">
      <c r="A791" s="15" t="s">
        <v>1532</v>
      </c>
      <c r="B791" s="15">
        <v>41</v>
      </c>
      <c r="C791" s="15">
        <v>41</v>
      </c>
      <c r="E791" s="5"/>
      <c r="F791" s="36"/>
    </row>
    <row r="792" spans="1:6" x14ac:dyDescent="0.2">
      <c r="A792" s="15" t="s">
        <v>201</v>
      </c>
      <c r="B792" s="15">
        <v>42</v>
      </c>
      <c r="C792" s="15">
        <v>41</v>
      </c>
      <c r="E792" s="5"/>
      <c r="F792" s="36"/>
    </row>
    <row r="793" spans="1:6" x14ac:dyDescent="0.2">
      <c r="A793" s="15" t="s">
        <v>2436</v>
      </c>
      <c r="B793" s="15">
        <v>41</v>
      </c>
      <c r="C793" s="15">
        <v>41</v>
      </c>
      <c r="E793" s="5"/>
      <c r="F793" s="36"/>
    </row>
    <row r="794" spans="1:6" x14ac:dyDescent="0.2">
      <c r="A794" s="15" t="s">
        <v>2437</v>
      </c>
      <c r="B794" s="15">
        <v>4127</v>
      </c>
      <c r="C794" s="15">
        <v>41</v>
      </c>
      <c r="E794" s="5"/>
      <c r="F794" s="36"/>
    </row>
    <row r="795" spans="1:6" x14ac:dyDescent="0.2">
      <c r="A795" s="15" t="s">
        <v>755</v>
      </c>
      <c r="B795" s="15">
        <v>44</v>
      </c>
      <c r="C795" s="15">
        <v>41</v>
      </c>
      <c r="E795" s="5"/>
      <c r="F795" s="36"/>
    </row>
    <row r="796" spans="1:6" x14ac:dyDescent="0.2">
      <c r="A796" s="15" t="s">
        <v>970</v>
      </c>
      <c r="B796" s="15">
        <v>72</v>
      </c>
      <c r="C796" s="15">
        <v>41</v>
      </c>
      <c r="E796" s="5"/>
      <c r="F796" s="36"/>
    </row>
    <row r="797" spans="1:6" x14ac:dyDescent="0.2">
      <c r="A797" s="37" t="s">
        <v>596</v>
      </c>
      <c r="B797" s="15">
        <v>41</v>
      </c>
      <c r="C797" s="15">
        <v>41</v>
      </c>
      <c r="E797" s="5"/>
      <c r="F797" s="36"/>
    </row>
    <row r="798" spans="1:6" x14ac:dyDescent="0.2">
      <c r="A798" s="15" t="s">
        <v>1071</v>
      </c>
      <c r="B798" s="15">
        <v>171</v>
      </c>
      <c r="C798" s="15">
        <v>41</v>
      </c>
      <c r="E798" s="5"/>
      <c r="F798" s="36"/>
    </row>
    <row r="799" spans="1:6" x14ac:dyDescent="0.2">
      <c r="A799" s="15" t="s">
        <v>2438</v>
      </c>
      <c r="B799" s="15">
        <v>41</v>
      </c>
      <c r="C799" s="15">
        <v>41</v>
      </c>
      <c r="E799" s="5"/>
      <c r="F799" s="36"/>
    </row>
    <row r="800" spans="1:6" x14ac:dyDescent="0.2">
      <c r="A800" s="15" t="s">
        <v>2092</v>
      </c>
      <c r="B800" s="15">
        <v>43</v>
      </c>
      <c r="C800" s="15">
        <v>41</v>
      </c>
      <c r="E800" s="5"/>
      <c r="F800" s="36"/>
    </row>
    <row r="801" spans="1:6" x14ac:dyDescent="0.2">
      <c r="A801" s="15" t="s">
        <v>2439</v>
      </c>
      <c r="B801" s="15">
        <v>41</v>
      </c>
      <c r="C801" s="15">
        <v>41</v>
      </c>
      <c r="E801" s="5"/>
      <c r="F801" s="36"/>
    </row>
    <row r="802" spans="1:6" x14ac:dyDescent="0.2">
      <c r="A802" s="15" t="s">
        <v>615</v>
      </c>
      <c r="B802" s="15">
        <v>40</v>
      </c>
      <c r="C802" s="15">
        <v>40</v>
      </c>
      <c r="E802" s="5"/>
      <c r="F802" s="36"/>
    </row>
    <row r="803" spans="1:6" x14ac:dyDescent="0.2">
      <c r="A803" s="15" t="s">
        <v>1614</v>
      </c>
      <c r="B803" s="15">
        <v>57</v>
      </c>
      <c r="C803" s="15">
        <v>40</v>
      </c>
      <c r="E803" s="5"/>
      <c r="F803" s="36"/>
    </row>
    <row r="804" spans="1:6" x14ac:dyDescent="0.2">
      <c r="A804" s="15" t="s">
        <v>545</v>
      </c>
      <c r="B804" s="15">
        <v>49</v>
      </c>
      <c r="C804" s="15">
        <v>40</v>
      </c>
      <c r="E804" s="5"/>
      <c r="F804" s="36"/>
    </row>
    <row r="805" spans="1:6" x14ac:dyDescent="0.2">
      <c r="A805" s="15" t="s">
        <v>2440</v>
      </c>
      <c r="B805" s="15">
        <v>40</v>
      </c>
      <c r="C805" s="15">
        <v>40</v>
      </c>
      <c r="E805" s="5"/>
      <c r="F805" s="36"/>
    </row>
    <row r="806" spans="1:6" x14ac:dyDescent="0.2">
      <c r="A806" s="15" t="s">
        <v>648</v>
      </c>
      <c r="B806" s="15">
        <v>1431</v>
      </c>
      <c r="C806" s="15">
        <v>40</v>
      </c>
      <c r="E806" s="5"/>
      <c r="F806" s="36"/>
    </row>
    <row r="807" spans="1:6" x14ac:dyDescent="0.2">
      <c r="A807" s="15" t="s">
        <v>1300</v>
      </c>
      <c r="B807" s="15">
        <v>56</v>
      </c>
      <c r="C807" s="15">
        <v>40</v>
      </c>
      <c r="E807" s="5"/>
      <c r="F807" s="36"/>
    </row>
    <row r="808" spans="1:6" x14ac:dyDescent="0.2">
      <c r="A808" s="15" t="s">
        <v>2441</v>
      </c>
      <c r="B808" s="15">
        <v>40</v>
      </c>
      <c r="C808" s="15">
        <v>40</v>
      </c>
      <c r="E808" s="5"/>
      <c r="F808" s="36"/>
    </row>
    <row r="809" spans="1:6" x14ac:dyDescent="0.2">
      <c r="A809" s="15" t="s">
        <v>2442</v>
      </c>
      <c r="B809" s="15">
        <v>63</v>
      </c>
      <c r="C809" s="15">
        <v>40</v>
      </c>
      <c r="E809" s="5"/>
      <c r="F809" s="36"/>
    </row>
    <row r="810" spans="1:6" x14ac:dyDescent="0.2">
      <c r="A810" s="15" t="s">
        <v>2443</v>
      </c>
      <c r="B810" s="15">
        <v>40</v>
      </c>
      <c r="C810" s="15">
        <v>40</v>
      </c>
      <c r="E810" s="5"/>
      <c r="F810" s="36"/>
    </row>
    <row r="811" spans="1:6" x14ac:dyDescent="0.2">
      <c r="A811" s="15" t="s">
        <v>664</v>
      </c>
      <c r="B811" s="15">
        <v>43</v>
      </c>
      <c r="C811" s="15">
        <v>40</v>
      </c>
      <c r="E811" s="5"/>
      <c r="F811" s="36"/>
    </row>
    <row r="812" spans="1:6" x14ac:dyDescent="0.2">
      <c r="A812" s="15" t="s">
        <v>2444</v>
      </c>
      <c r="B812" s="15">
        <v>53</v>
      </c>
      <c r="C812" s="15">
        <v>40</v>
      </c>
      <c r="E812" s="5"/>
      <c r="F812" s="36"/>
    </row>
    <row r="813" spans="1:6" x14ac:dyDescent="0.2">
      <c r="A813" s="15" t="s">
        <v>2445</v>
      </c>
      <c r="B813" s="15">
        <v>40</v>
      </c>
      <c r="C813" s="15">
        <v>40</v>
      </c>
      <c r="E813" s="5"/>
      <c r="F813" s="36"/>
    </row>
    <row r="814" spans="1:6" x14ac:dyDescent="0.2">
      <c r="A814" s="15" t="s">
        <v>687</v>
      </c>
      <c r="B814" s="15">
        <v>887</v>
      </c>
      <c r="C814" s="15">
        <v>40</v>
      </c>
      <c r="E814" s="5"/>
      <c r="F814" s="36"/>
    </row>
    <row r="815" spans="1:6" x14ac:dyDescent="0.2">
      <c r="A815" s="15" t="s">
        <v>504</v>
      </c>
      <c r="B815" s="15">
        <v>105</v>
      </c>
      <c r="C815" s="15">
        <v>40</v>
      </c>
      <c r="E815" s="5"/>
      <c r="F815" s="36"/>
    </row>
    <row r="816" spans="1:6" x14ac:dyDescent="0.2">
      <c r="A816" s="15" t="s">
        <v>2446</v>
      </c>
      <c r="B816" s="15">
        <v>42</v>
      </c>
      <c r="C816" s="15">
        <v>40</v>
      </c>
      <c r="E816" s="5"/>
      <c r="F816" s="36"/>
    </row>
    <row r="817" spans="1:6" x14ac:dyDescent="0.2">
      <c r="A817" s="15" t="s">
        <v>2447</v>
      </c>
      <c r="B817" s="15">
        <v>425</v>
      </c>
      <c r="C817" s="15">
        <v>40</v>
      </c>
      <c r="E817" s="5"/>
      <c r="F817" s="36"/>
    </row>
    <row r="818" spans="1:6" x14ac:dyDescent="0.2">
      <c r="A818" s="15" t="s">
        <v>2448</v>
      </c>
      <c r="B818" s="15">
        <v>40</v>
      </c>
      <c r="C818" s="15">
        <v>40</v>
      </c>
      <c r="E818" s="5"/>
      <c r="F818" s="36"/>
    </row>
    <row r="819" spans="1:6" x14ac:dyDescent="0.2">
      <c r="A819" s="15" t="s">
        <v>2449</v>
      </c>
      <c r="B819" s="15">
        <v>40</v>
      </c>
      <c r="C819" s="15">
        <v>40</v>
      </c>
      <c r="E819" s="5"/>
      <c r="F819" s="36"/>
    </row>
    <row r="820" spans="1:6" x14ac:dyDescent="0.2">
      <c r="A820" s="15" t="s">
        <v>1481</v>
      </c>
      <c r="B820" s="15">
        <v>42</v>
      </c>
      <c r="C820" s="15">
        <v>40</v>
      </c>
      <c r="E820" s="5"/>
      <c r="F820" s="36"/>
    </row>
    <row r="821" spans="1:6" x14ac:dyDescent="0.2">
      <c r="A821" s="15" t="s">
        <v>482</v>
      </c>
      <c r="B821" s="15">
        <v>51</v>
      </c>
      <c r="C821" s="15">
        <v>40</v>
      </c>
      <c r="E821" s="5"/>
      <c r="F821" s="36"/>
    </row>
    <row r="822" spans="1:6" x14ac:dyDescent="0.2">
      <c r="A822" s="15" t="s">
        <v>2450</v>
      </c>
      <c r="B822" s="15">
        <v>43</v>
      </c>
      <c r="C822" s="15">
        <v>40</v>
      </c>
      <c r="E822" s="5"/>
      <c r="F822" s="36"/>
    </row>
    <row r="823" spans="1:6" x14ac:dyDescent="0.2">
      <c r="A823" s="15" t="s">
        <v>2451</v>
      </c>
      <c r="B823" s="15">
        <v>521</v>
      </c>
      <c r="C823" s="15">
        <v>40</v>
      </c>
      <c r="E823" s="5"/>
      <c r="F823" s="36"/>
    </row>
    <row r="824" spans="1:6" x14ac:dyDescent="0.2">
      <c r="A824" s="15" t="s">
        <v>1775</v>
      </c>
      <c r="B824" s="15">
        <v>39</v>
      </c>
      <c r="C824" s="15">
        <v>39</v>
      </c>
      <c r="E824" s="5"/>
      <c r="F824" s="36"/>
    </row>
    <row r="825" spans="1:6" x14ac:dyDescent="0.2">
      <c r="A825" s="15" t="s">
        <v>1195</v>
      </c>
      <c r="B825" s="15">
        <v>68</v>
      </c>
      <c r="C825" s="15">
        <v>39</v>
      </c>
      <c r="E825" s="5"/>
      <c r="F825" s="36"/>
    </row>
    <row r="826" spans="1:6" x14ac:dyDescent="0.2">
      <c r="A826" s="15" t="s">
        <v>2452</v>
      </c>
      <c r="B826" s="15">
        <v>47</v>
      </c>
      <c r="C826" s="15">
        <v>39</v>
      </c>
      <c r="E826" s="5"/>
      <c r="F826" s="36"/>
    </row>
    <row r="827" spans="1:6" x14ac:dyDescent="0.2">
      <c r="A827" s="15" t="s">
        <v>548</v>
      </c>
      <c r="B827" s="15">
        <v>62</v>
      </c>
      <c r="C827" s="15">
        <v>39</v>
      </c>
      <c r="E827" s="5"/>
      <c r="F827" s="36"/>
    </row>
    <row r="828" spans="1:6" x14ac:dyDescent="0.2">
      <c r="A828" s="15" t="s">
        <v>2453</v>
      </c>
      <c r="B828" s="15">
        <v>39</v>
      </c>
      <c r="C828" s="15">
        <v>39</v>
      </c>
      <c r="E828" s="5"/>
      <c r="F828" s="36"/>
    </row>
    <row r="829" spans="1:6" x14ac:dyDescent="0.2">
      <c r="A829" s="15" t="s">
        <v>2025</v>
      </c>
      <c r="B829" s="15">
        <v>40</v>
      </c>
      <c r="C829" s="15">
        <v>39</v>
      </c>
      <c r="E829" s="5"/>
      <c r="F829" s="36"/>
    </row>
    <row r="830" spans="1:6" x14ac:dyDescent="0.2">
      <c r="A830" s="15" t="s">
        <v>2454</v>
      </c>
      <c r="B830" s="15">
        <v>39</v>
      </c>
      <c r="C830" s="15">
        <v>39</v>
      </c>
      <c r="E830" s="5"/>
      <c r="F830" s="36"/>
    </row>
    <row r="831" spans="1:6" x14ac:dyDescent="0.2">
      <c r="A831" s="15" t="s">
        <v>2455</v>
      </c>
      <c r="B831" s="15">
        <v>39</v>
      </c>
      <c r="C831" s="15">
        <v>39</v>
      </c>
      <c r="E831" s="5"/>
      <c r="F831" s="36"/>
    </row>
    <row r="832" spans="1:6" x14ac:dyDescent="0.2">
      <c r="A832" s="15" t="s">
        <v>2456</v>
      </c>
      <c r="B832" s="15">
        <v>144</v>
      </c>
      <c r="C832" s="15">
        <v>39</v>
      </c>
      <c r="E832" s="5"/>
      <c r="F832" s="36"/>
    </row>
    <row r="833" spans="1:6" x14ac:dyDescent="0.2">
      <c r="A833" s="15" t="s">
        <v>1569</v>
      </c>
      <c r="B833" s="15">
        <v>41</v>
      </c>
      <c r="C833" s="15">
        <v>39</v>
      </c>
      <c r="E833" s="5"/>
      <c r="F833" s="36"/>
    </row>
    <row r="834" spans="1:6" x14ac:dyDescent="0.2">
      <c r="A834" s="15" t="s">
        <v>1177</v>
      </c>
      <c r="B834" s="15">
        <v>39</v>
      </c>
      <c r="C834" s="15">
        <v>39</v>
      </c>
      <c r="E834" s="5"/>
      <c r="F834" s="36"/>
    </row>
    <row r="835" spans="1:6" x14ac:dyDescent="0.2">
      <c r="A835" s="15" t="s">
        <v>2457</v>
      </c>
      <c r="B835" s="15">
        <v>39</v>
      </c>
      <c r="C835" s="15">
        <v>39</v>
      </c>
      <c r="E835" s="5"/>
      <c r="F835" s="36"/>
    </row>
    <row r="836" spans="1:6" x14ac:dyDescent="0.2">
      <c r="A836" s="15" t="s">
        <v>1118</v>
      </c>
      <c r="B836" s="15">
        <v>44</v>
      </c>
      <c r="C836" s="15">
        <v>39</v>
      </c>
      <c r="E836" s="5"/>
      <c r="F836" s="36"/>
    </row>
    <row r="837" spans="1:6" x14ac:dyDescent="0.2">
      <c r="A837" s="15" t="s">
        <v>1240</v>
      </c>
      <c r="B837" s="15">
        <v>40</v>
      </c>
      <c r="C837" s="15">
        <v>39</v>
      </c>
      <c r="E837" s="5"/>
      <c r="F837" s="36"/>
    </row>
    <row r="838" spans="1:6" x14ac:dyDescent="0.2">
      <c r="A838" s="15" t="s">
        <v>2458</v>
      </c>
      <c r="B838" s="15">
        <v>39</v>
      </c>
      <c r="C838" s="15">
        <v>39</v>
      </c>
      <c r="E838" s="5"/>
      <c r="F838" s="36"/>
    </row>
    <row r="839" spans="1:6" x14ac:dyDescent="0.2">
      <c r="A839" s="15" t="s">
        <v>649</v>
      </c>
      <c r="B839" s="15">
        <v>39</v>
      </c>
      <c r="C839" s="15">
        <v>39</v>
      </c>
      <c r="E839" s="5"/>
      <c r="F839" s="36"/>
    </row>
    <row r="840" spans="1:6" x14ac:dyDescent="0.2">
      <c r="A840" s="15" t="s">
        <v>2459</v>
      </c>
      <c r="B840" s="15">
        <v>51</v>
      </c>
      <c r="C840" s="15">
        <v>39</v>
      </c>
      <c r="E840" s="5"/>
      <c r="F840" s="36"/>
    </row>
    <row r="841" spans="1:6" x14ac:dyDescent="0.2">
      <c r="A841" s="15" t="s">
        <v>2460</v>
      </c>
      <c r="B841" s="15">
        <v>51</v>
      </c>
      <c r="C841" s="15">
        <v>39</v>
      </c>
      <c r="E841" s="5"/>
      <c r="F841" s="36"/>
    </row>
    <row r="842" spans="1:6" x14ac:dyDescent="0.2">
      <c r="A842" s="15" t="s">
        <v>2461</v>
      </c>
      <c r="B842" s="15">
        <v>39</v>
      </c>
      <c r="C842" s="15">
        <v>39</v>
      </c>
      <c r="E842" s="5"/>
      <c r="F842" s="36"/>
    </row>
    <row r="843" spans="1:6" x14ac:dyDescent="0.2">
      <c r="A843" s="15" t="s">
        <v>1919</v>
      </c>
      <c r="B843" s="15">
        <v>619</v>
      </c>
      <c r="C843" s="15">
        <v>39</v>
      </c>
      <c r="E843" s="5"/>
      <c r="F843" s="36"/>
    </row>
    <row r="844" spans="1:6" x14ac:dyDescent="0.2">
      <c r="A844" s="15" t="s">
        <v>2462</v>
      </c>
      <c r="B844" s="15">
        <v>41</v>
      </c>
      <c r="C844" s="15">
        <v>39</v>
      </c>
      <c r="E844" s="5"/>
      <c r="F844" s="36"/>
    </row>
    <row r="845" spans="1:6" x14ac:dyDescent="0.2">
      <c r="A845" s="15" t="s">
        <v>1131</v>
      </c>
      <c r="B845" s="15">
        <v>38</v>
      </c>
      <c r="C845" s="15">
        <v>38</v>
      </c>
      <c r="E845" s="5"/>
      <c r="F845" s="36"/>
    </row>
    <row r="846" spans="1:6" x14ac:dyDescent="0.2">
      <c r="A846" s="15" t="s">
        <v>890</v>
      </c>
      <c r="B846" s="15">
        <v>55</v>
      </c>
      <c r="C846" s="15">
        <v>38</v>
      </c>
      <c r="E846" s="5"/>
      <c r="F846" s="36"/>
    </row>
    <row r="847" spans="1:6" x14ac:dyDescent="0.2">
      <c r="A847" s="15" t="s">
        <v>2463</v>
      </c>
      <c r="B847" s="15">
        <v>49</v>
      </c>
      <c r="C847" s="15">
        <v>38</v>
      </c>
      <c r="E847" s="5"/>
      <c r="F847" s="36"/>
    </row>
    <row r="848" spans="1:6" x14ac:dyDescent="0.2">
      <c r="A848" s="15" t="s">
        <v>874</v>
      </c>
      <c r="B848" s="15">
        <v>42</v>
      </c>
      <c r="C848" s="15">
        <v>38</v>
      </c>
      <c r="E848" s="5"/>
      <c r="F848" s="36"/>
    </row>
    <row r="849" spans="1:6" x14ac:dyDescent="0.2">
      <c r="A849" s="15" t="s">
        <v>881</v>
      </c>
      <c r="B849" s="15">
        <v>38</v>
      </c>
      <c r="C849" s="15">
        <v>38</v>
      </c>
      <c r="E849" s="5"/>
      <c r="F849" s="36"/>
    </row>
    <row r="850" spans="1:6" x14ac:dyDescent="0.2">
      <c r="A850" s="15" t="s">
        <v>505</v>
      </c>
      <c r="B850" s="15">
        <v>53</v>
      </c>
      <c r="C850" s="15">
        <v>38</v>
      </c>
      <c r="E850" s="5"/>
      <c r="F850" s="36"/>
    </row>
    <row r="851" spans="1:6" x14ac:dyDescent="0.2">
      <c r="A851" s="15" t="s">
        <v>698</v>
      </c>
      <c r="B851" s="15">
        <v>38</v>
      </c>
      <c r="C851" s="15">
        <v>38</v>
      </c>
      <c r="E851" s="5"/>
      <c r="F851" s="36"/>
    </row>
    <row r="852" spans="1:6" x14ac:dyDescent="0.2">
      <c r="A852" s="15" t="s">
        <v>631</v>
      </c>
      <c r="B852" s="15">
        <v>38</v>
      </c>
      <c r="C852" s="15">
        <v>38</v>
      </c>
      <c r="E852" s="5"/>
      <c r="F852" s="36"/>
    </row>
    <row r="853" spans="1:6" x14ac:dyDescent="0.2">
      <c r="A853" s="15" t="s">
        <v>2464</v>
      </c>
      <c r="B853" s="15">
        <v>126</v>
      </c>
      <c r="C853" s="15">
        <v>38</v>
      </c>
      <c r="E853" s="5"/>
      <c r="F853" s="36"/>
    </row>
    <row r="854" spans="1:6" x14ac:dyDescent="0.2">
      <c r="A854" s="15" t="s">
        <v>2465</v>
      </c>
      <c r="B854" s="15">
        <v>40</v>
      </c>
      <c r="C854" s="15">
        <v>38</v>
      </c>
      <c r="E854" s="5"/>
      <c r="F854" s="36"/>
    </row>
    <row r="855" spans="1:6" x14ac:dyDescent="0.2">
      <c r="A855" s="15" t="s">
        <v>2466</v>
      </c>
      <c r="B855" s="15">
        <v>4960</v>
      </c>
      <c r="C855" s="15">
        <v>38</v>
      </c>
      <c r="E855" s="5"/>
      <c r="F855" s="36"/>
    </row>
    <row r="856" spans="1:6" x14ac:dyDescent="0.2">
      <c r="A856" s="15" t="s">
        <v>2467</v>
      </c>
      <c r="B856" s="15">
        <v>38</v>
      </c>
      <c r="C856" s="15">
        <v>38</v>
      </c>
      <c r="E856" s="5"/>
      <c r="F856" s="36"/>
    </row>
    <row r="857" spans="1:6" x14ac:dyDescent="0.2">
      <c r="A857" s="15" t="s">
        <v>2468</v>
      </c>
      <c r="B857" s="15">
        <v>49</v>
      </c>
      <c r="C857" s="15">
        <v>38</v>
      </c>
      <c r="E857" s="5"/>
      <c r="F857" s="36"/>
    </row>
    <row r="858" spans="1:6" x14ac:dyDescent="0.2">
      <c r="A858" s="15" t="s">
        <v>260</v>
      </c>
      <c r="B858" s="15">
        <v>40</v>
      </c>
      <c r="C858" s="15">
        <v>38</v>
      </c>
      <c r="E858" s="5"/>
      <c r="F858" s="36"/>
    </row>
    <row r="859" spans="1:6" x14ac:dyDescent="0.2">
      <c r="A859" s="15" t="s">
        <v>1083</v>
      </c>
      <c r="B859" s="15">
        <v>255</v>
      </c>
      <c r="C859" s="15">
        <v>38</v>
      </c>
      <c r="E859" s="5"/>
      <c r="F859" s="36"/>
    </row>
    <row r="860" spans="1:6" x14ac:dyDescent="0.2">
      <c r="A860" s="15" t="s">
        <v>2469</v>
      </c>
      <c r="B860" s="15">
        <v>38</v>
      </c>
      <c r="C860" s="15">
        <v>38</v>
      </c>
      <c r="E860" s="5"/>
      <c r="F860" s="36"/>
    </row>
    <row r="861" spans="1:6" x14ac:dyDescent="0.2">
      <c r="A861" s="15" t="s">
        <v>555</v>
      </c>
      <c r="B861" s="15">
        <v>95</v>
      </c>
      <c r="C861" s="15">
        <v>38</v>
      </c>
      <c r="E861" s="5"/>
      <c r="F861" s="36"/>
    </row>
    <row r="862" spans="1:6" x14ac:dyDescent="0.2">
      <c r="A862" s="15" t="s">
        <v>2470</v>
      </c>
      <c r="B862" s="15">
        <v>38</v>
      </c>
      <c r="C862" s="15">
        <v>38</v>
      </c>
      <c r="E862" s="5"/>
      <c r="F862" s="36"/>
    </row>
    <row r="863" spans="1:6" x14ac:dyDescent="0.2">
      <c r="A863" s="15" t="s">
        <v>2134</v>
      </c>
      <c r="B863" s="15">
        <v>38</v>
      </c>
      <c r="C863" s="15">
        <v>38</v>
      </c>
      <c r="E863" s="5"/>
      <c r="F863" s="36"/>
    </row>
    <row r="864" spans="1:6" x14ac:dyDescent="0.2">
      <c r="A864" s="15" t="s">
        <v>521</v>
      </c>
      <c r="B864" s="15">
        <v>43</v>
      </c>
      <c r="C864" s="15">
        <v>38</v>
      </c>
      <c r="E864" s="5"/>
      <c r="F864" s="36"/>
    </row>
    <row r="865" spans="1:6" x14ac:dyDescent="0.2">
      <c r="A865" s="15" t="s">
        <v>988</v>
      </c>
      <c r="B865" s="15">
        <v>45</v>
      </c>
      <c r="C865" s="15">
        <v>38</v>
      </c>
      <c r="E865" s="5"/>
      <c r="F865" s="36"/>
    </row>
    <row r="866" spans="1:6" x14ac:dyDescent="0.2">
      <c r="A866" s="15" t="s">
        <v>2471</v>
      </c>
      <c r="B866" s="15">
        <v>38</v>
      </c>
      <c r="C866" s="15">
        <v>38</v>
      </c>
      <c r="E866" s="5"/>
      <c r="F866" s="36"/>
    </row>
    <row r="867" spans="1:6" x14ac:dyDescent="0.2">
      <c r="A867" s="15" t="s">
        <v>2472</v>
      </c>
      <c r="B867" s="15">
        <v>38</v>
      </c>
      <c r="C867" s="15">
        <v>38</v>
      </c>
      <c r="E867" s="5"/>
      <c r="F867" s="36"/>
    </row>
    <row r="868" spans="1:6" x14ac:dyDescent="0.2">
      <c r="A868" s="15" t="s">
        <v>2228</v>
      </c>
      <c r="B868" s="15">
        <v>38</v>
      </c>
      <c r="C868" s="15">
        <v>38</v>
      </c>
      <c r="E868" s="5"/>
      <c r="F868" s="36"/>
    </row>
    <row r="869" spans="1:6" x14ac:dyDescent="0.2">
      <c r="A869" s="15" t="s">
        <v>587</v>
      </c>
      <c r="B869" s="15">
        <v>38</v>
      </c>
      <c r="C869" s="15">
        <v>38</v>
      </c>
      <c r="E869" s="5"/>
      <c r="F869" s="36"/>
    </row>
    <row r="870" spans="1:6" x14ac:dyDescent="0.2">
      <c r="A870" s="15" t="s">
        <v>2473</v>
      </c>
      <c r="B870" s="15">
        <v>50</v>
      </c>
      <c r="C870" s="15">
        <v>37</v>
      </c>
      <c r="E870" s="5"/>
      <c r="F870" s="36"/>
    </row>
    <row r="871" spans="1:6" x14ac:dyDescent="0.2">
      <c r="A871" s="15" t="s">
        <v>2474</v>
      </c>
      <c r="B871" s="15">
        <v>37</v>
      </c>
      <c r="C871" s="15">
        <v>37</v>
      </c>
      <c r="E871" s="5"/>
      <c r="F871" s="36"/>
    </row>
    <row r="872" spans="1:6" x14ac:dyDescent="0.2">
      <c r="A872" s="15" t="s">
        <v>1390</v>
      </c>
      <c r="B872" s="15">
        <v>41</v>
      </c>
      <c r="C872" s="15">
        <v>37</v>
      </c>
      <c r="E872" s="5"/>
      <c r="F872" s="36"/>
    </row>
    <row r="873" spans="1:6" x14ac:dyDescent="0.2">
      <c r="A873" s="15" t="s">
        <v>1188</v>
      </c>
      <c r="B873" s="15">
        <v>37</v>
      </c>
      <c r="C873" s="15">
        <v>37</v>
      </c>
      <c r="E873" s="5"/>
      <c r="F873" s="36"/>
    </row>
    <row r="874" spans="1:6" x14ac:dyDescent="0.2">
      <c r="A874" s="15" t="s">
        <v>2475</v>
      </c>
      <c r="B874" s="15">
        <v>38</v>
      </c>
      <c r="C874" s="15">
        <v>37</v>
      </c>
      <c r="E874" s="5"/>
      <c r="F874" s="36"/>
    </row>
    <row r="875" spans="1:6" x14ac:dyDescent="0.2">
      <c r="A875" s="15" t="s">
        <v>2476</v>
      </c>
      <c r="B875" s="15">
        <v>40</v>
      </c>
      <c r="C875" s="15">
        <v>37</v>
      </c>
      <c r="E875" s="5"/>
      <c r="F875" s="36"/>
    </row>
    <row r="876" spans="1:6" x14ac:dyDescent="0.2">
      <c r="A876" s="15" t="s">
        <v>837</v>
      </c>
      <c r="B876" s="15">
        <v>2563</v>
      </c>
      <c r="C876" s="15">
        <v>37</v>
      </c>
      <c r="E876" s="5"/>
      <c r="F876" s="36"/>
    </row>
    <row r="877" spans="1:6" x14ac:dyDescent="0.2">
      <c r="A877" s="15" t="s">
        <v>2477</v>
      </c>
      <c r="B877" s="15">
        <v>60</v>
      </c>
      <c r="C877" s="15">
        <v>37</v>
      </c>
      <c r="E877" s="5"/>
      <c r="F877" s="36"/>
    </row>
    <row r="878" spans="1:6" x14ac:dyDescent="0.2">
      <c r="A878" s="15" t="s">
        <v>1759</v>
      </c>
      <c r="B878" s="15">
        <v>106</v>
      </c>
      <c r="C878" s="15">
        <v>37</v>
      </c>
      <c r="E878" s="5"/>
      <c r="F878" s="36"/>
    </row>
    <row r="879" spans="1:6" x14ac:dyDescent="0.2">
      <c r="A879" s="15" t="s">
        <v>843</v>
      </c>
      <c r="B879" s="15">
        <v>37</v>
      </c>
      <c r="C879" s="15">
        <v>37</v>
      </c>
      <c r="E879" s="5"/>
      <c r="F879" s="36"/>
    </row>
    <row r="880" spans="1:6" x14ac:dyDescent="0.2">
      <c r="A880" s="15" t="s">
        <v>2478</v>
      </c>
      <c r="B880" s="15">
        <v>39</v>
      </c>
      <c r="C880" s="15">
        <v>37</v>
      </c>
      <c r="E880" s="5"/>
      <c r="F880" s="36"/>
    </row>
    <row r="881" spans="1:6" x14ac:dyDescent="0.2">
      <c r="A881" s="15" t="s">
        <v>2479</v>
      </c>
      <c r="B881" s="15">
        <v>37</v>
      </c>
      <c r="C881" s="15">
        <v>37</v>
      </c>
      <c r="E881" s="5"/>
      <c r="F881" s="36"/>
    </row>
    <row r="882" spans="1:6" x14ac:dyDescent="0.2">
      <c r="A882" s="15" t="s">
        <v>1326</v>
      </c>
      <c r="B882" s="15">
        <v>38</v>
      </c>
      <c r="C882" s="15">
        <v>37</v>
      </c>
      <c r="E882" s="5"/>
      <c r="F882" s="36"/>
    </row>
    <row r="883" spans="1:6" x14ac:dyDescent="0.2">
      <c r="A883" s="15" t="s">
        <v>1905</v>
      </c>
      <c r="B883" s="15">
        <v>38</v>
      </c>
      <c r="C883" s="15">
        <v>37</v>
      </c>
      <c r="E883" s="5"/>
      <c r="F883" s="36"/>
    </row>
    <row r="884" spans="1:6" x14ac:dyDescent="0.2">
      <c r="A884" s="15" t="s">
        <v>2480</v>
      </c>
      <c r="B884" s="15">
        <v>53</v>
      </c>
      <c r="C884" s="15">
        <v>37</v>
      </c>
      <c r="E884" s="5"/>
      <c r="F884" s="36"/>
    </row>
    <row r="885" spans="1:6" x14ac:dyDescent="0.2">
      <c r="A885" s="15" t="s">
        <v>1119</v>
      </c>
      <c r="B885" s="15">
        <v>42</v>
      </c>
      <c r="C885" s="15">
        <v>37</v>
      </c>
      <c r="E885" s="5"/>
      <c r="F885" s="36"/>
    </row>
    <row r="886" spans="1:6" x14ac:dyDescent="0.2">
      <c r="A886" s="15" t="s">
        <v>2481</v>
      </c>
      <c r="B886" s="15">
        <v>42</v>
      </c>
      <c r="C886" s="15">
        <v>37</v>
      </c>
      <c r="E886" s="5"/>
      <c r="F886" s="36"/>
    </row>
    <row r="887" spans="1:6" x14ac:dyDescent="0.2">
      <c r="A887" s="15" t="s">
        <v>797</v>
      </c>
      <c r="B887" s="15">
        <v>40</v>
      </c>
      <c r="C887" s="15">
        <v>37</v>
      </c>
      <c r="E887" s="5"/>
      <c r="F887" s="36"/>
    </row>
    <row r="888" spans="1:6" x14ac:dyDescent="0.2">
      <c r="A888" s="15" t="s">
        <v>2482</v>
      </c>
      <c r="B888" s="15">
        <v>38</v>
      </c>
      <c r="C888" s="15">
        <v>37</v>
      </c>
      <c r="E888" s="5"/>
      <c r="F888" s="36"/>
    </row>
    <row r="889" spans="1:6" x14ac:dyDescent="0.2">
      <c r="A889" s="15" t="s">
        <v>655</v>
      </c>
      <c r="B889" s="15">
        <v>37</v>
      </c>
      <c r="C889" s="15">
        <v>37</v>
      </c>
      <c r="E889" s="5"/>
      <c r="F889" s="36"/>
    </row>
    <row r="890" spans="1:6" x14ac:dyDescent="0.2">
      <c r="A890" s="15" t="s">
        <v>2483</v>
      </c>
      <c r="B890" s="15">
        <v>37</v>
      </c>
      <c r="C890" s="15">
        <v>37</v>
      </c>
      <c r="E890" s="5"/>
      <c r="F890" s="36"/>
    </row>
    <row r="891" spans="1:6" x14ac:dyDescent="0.2">
      <c r="A891" s="15" t="s">
        <v>2201</v>
      </c>
      <c r="B891" s="15">
        <v>37</v>
      </c>
      <c r="C891" s="15">
        <v>37</v>
      </c>
      <c r="E891" s="5"/>
      <c r="F891" s="36"/>
    </row>
    <row r="892" spans="1:6" x14ac:dyDescent="0.2">
      <c r="A892" s="15" t="s">
        <v>2484</v>
      </c>
      <c r="B892" s="15">
        <v>38</v>
      </c>
      <c r="C892" s="15">
        <v>37</v>
      </c>
      <c r="E892" s="5"/>
      <c r="F892" s="36"/>
    </row>
    <row r="893" spans="1:6" x14ac:dyDescent="0.2">
      <c r="A893" s="15" t="s">
        <v>2485</v>
      </c>
      <c r="B893" s="15">
        <v>37</v>
      </c>
      <c r="C893" s="15">
        <v>37</v>
      </c>
      <c r="E893" s="5"/>
      <c r="F893" s="36"/>
    </row>
    <row r="894" spans="1:6" x14ac:dyDescent="0.2">
      <c r="A894" s="15" t="s">
        <v>373</v>
      </c>
      <c r="B894" s="15">
        <v>77</v>
      </c>
      <c r="C894" s="15">
        <v>37</v>
      </c>
      <c r="E894" s="5"/>
      <c r="F894" s="36"/>
    </row>
    <row r="895" spans="1:6" x14ac:dyDescent="0.2">
      <c r="A895" s="15" t="s">
        <v>2486</v>
      </c>
      <c r="B895" s="15">
        <v>57</v>
      </c>
      <c r="C895" s="15">
        <v>37</v>
      </c>
      <c r="E895" s="5"/>
      <c r="F895" s="36"/>
    </row>
    <row r="896" spans="1:6" x14ac:dyDescent="0.2">
      <c r="A896" s="15" t="s">
        <v>2078</v>
      </c>
      <c r="B896" s="15">
        <v>37</v>
      </c>
      <c r="C896" s="15">
        <v>37</v>
      </c>
      <c r="E896" s="5"/>
      <c r="F896" s="36"/>
    </row>
    <row r="897" spans="1:6" x14ac:dyDescent="0.2">
      <c r="A897" s="15" t="s">
        <v>401</v>
      </c>
      <c r="B897" s="15">
        <v>39</v>
      </c>
      <c r="C897" s="15">
        <v>36</v>
      </c>
      <c r="E897" s="5"/>
      <c r="F897" s="36"/>
    </row>
    <row r="898" spans="1:6" x14ac:dyDescent="0.2">
      <c r="A898" s="15" t="s">
        <v>2487</v>
      </c>
      <c r="B898" s="15">
        <v>77</v>
      </c>
      <c r="C898" s="15">
        <v>36</v>
      </c>
      <c r="E898" s="5"/>
      <c r="F898" s="36"/>
    </row>
    <row r="899" spans="1:6" x14ac:dyDescent="0.2">
      <c r="A899" s="15" t="s">
        <v>2488</v>
      </c>
      <c r="B899" s="15">
        <v>36</v>
      </c>
      <c r="C899" s="15">
        <v>36</v>
      </c>
      <c r="E899" s="5"/>
      <c r="F899" s="36"/>
    </row>
    <row r="900" spans="1:6" x14ac:dyDescent="0.2">
      <c r="A900" s="15" t="s">
        <v>2489</v>
      </c>
      <c r="B900" s="15">
        <v>36</v>
      </c>
      <c r="C900" s="15">
        <v>36</v>
      </c>
      <c r="E900" s="5"/>
      <c r="F900" s="36"/>
    </row>
    <row r="901" spans="1:6" x14ac:dyDescent="0.2">
      <c r="A901" s="15" t="s">
        <v>2490</v>
      </c>
      <c r="B901" s="15">
        <v>36</v>
      </c>
      <c r="C901" s="15">
        <v>36</v>
      </c>
      <c r="E901" s="5"/>
      <c r="F901" s="36"/>
    </row>
    <row r="902" spans="1:6" x14ac:dyDescent="0.2">
      <c r="A902" s="15" t="s">
        <v>773</v>
      </c>
      <c r="B902" s="15">
        <v>39</v>
      </c>
      <c r="C902" s="15">
        <v>36</v>
      </c>
      <c r="E902" s="5"/>
      <c r="F902" s="36"/>
    </row>
    <row r="903" spans="1:6" x14ac:dyDescent="0.2">
      <c r="A903" s="15" t="s">
        <v>1302</v>
      </c>
      <c r="B903" s="15">
        <v>137</v>
      </c>
      <c r="C903" s="15">
        <v>36</v>
      </c>
      <c r="E903" s="5"/>
      <c r="F903" s="36"/>
    </row>
    <row r="904" spans="1:6" x14ac:dyDescent="0.2">
      <c r="A904" s="15" t="s">
        <v>2491</v>
      </c>
      <c r="B904" s="15">
        <v>36</v>
      </c>
      <c r="C904" s="15">
        <v>36</v>
      </c>
      <c r="E904" s="5"/>
      <c r="F904" s="36"/>
    </row>
    <row r="905" spans="1:6" x14ac:dyDescent="0.2">
      <c r="A905" s="15" t="s">
        <v>2492</v>
      </c>
      <c r="B905" s="15">
        <v>36</v>
      </c>
      <c r="C905" s="15">
        <v>36</v>
      </c>
      <c r="E905" s="5"/>
      <c r="F905" s="36"/>
    </row>
    <row r="906" spans="1:6" x14ac:dyDescent="0.2">
      <c r="A906" s="15" t="s">
        <v>1275</v>
      </c>
      <c r="B906" s="15">
        <v>57</v>
      </c>
      <c r="C906" s="15">
        <v>36</v>
      </c>
      <c r="E906" s="5"/>
      <c r="F906" s="36"/>
    </row>
    <row r="907" spans="1:6" x14ac:dyDescent="0.2">
      <c r="A907" s="15" t="s">
        <v>2493</v>
      </c>
      <c r="B907" s="15">
        <v>36</v>
      </c>
      <c r="C907" s="15">
        <v>36</v>
      </c>
      <c r="E907" s="5"/>
      <c r="F907" s="36"/>
    </row>
    <row r="908" spans="1:6" x14ac:dyDescent="0.2">
      <c r="A908" s="15" t="s">
        <v>1167</v>
      </c>
      <c r="B908" s="15">
        <v>93</v>
      </c>
      <c r="C908" s="15">
        <v>36</v>
      </c>
      <c r="E908" s="5"/>
      <c r="F908" s="36"/>
    </row>
    <row r="909" spans="1:6" x14ac:dyDescent="0.2">
      <c r="A909" s="15" t="s">
        <v>2494</v>
      </c>
      <c r="B909" s="15">
        <v>195</v>
      </c>
      <c r="C909" s="15">
        <v>36</v>
      </c>
      <c r="E909" s="5"/>
      <c r="F909" s="36"/>
    </row>
    <row r="910" spans="1:6" x14ac:dyDescent="0.2">
      <c r="A910" s="15" t="s">
        <v>1811</v>
      </c>
      <c r="B910" s="15">
        <v>426</v>
      </c>
      <c r="C910" s="15">
        <v>36</v>
      </c>
      <c r="E910" s="5"/>
      <c r="F910" s="36"/>
    </row>
    <row r="911" spans="1:6" x14ac:dyDescent="0.2">
      <c r="A911" s="15" t="s">
        <v>2106</v>
      </c>
      <c r="B911" s="15">
        <v>38</v>
      </c>
      <c r="C911" s="15">
        <v>36</v>
      </c>
      <c r="E911" s="5"/>
      <c r="F911" s="36"/>
    </row>
    <row r="912" spans="1:6" x14ac:dyDescent="0.2">
      <c r="A912" s="15" t="s">
        <v>2495</v>
      </c>
      <c r="B912" s="15">
        <v>36</v>
      </c>
      <c r="C912" s="15">
        <v>36</v>
      </c>
      <c r="E912" s="5"/>
      <c r="F912" s="36"/>
    </row>
    <row r="913" spans="1:6" x14ac:dyDescent="0.2">
      <c r="A913" s="15" t="s">
        <v>2496</v>
      </c>
      <c r="B913" s="15">
        <v>39</v>
      </c>
      <c r="C913" s="15">
        <v>36</v>
      </c>
      <c r="E913" s="5"/>
      <c r="F913" s="36"/>
    </row>
    <row r="914" spans="1:6" x14ac:dyDescent="0.2">
      <c r="A914" s="15" t="s">
        <v>2497</v>
      </c>
      <c r="B914" s="15">
        <v>46</v>
      </c>
      <c r="C914" s="15">
        <v>36</v>
      </c>
      <c r="E914" s="5"/>
      <c r="F914" s="36"/>
    </row>
    <row r="915" spans="1:6" x14ac:dyDescent="0.2">
      <c r="A915" s="15" t="s">
        <v>1903</v>
      </c>
      <c r="B915" s="15">
        <v>36</v>
      </c>
      <c r="C915" s="15">
        <v>36</v>
      </c>
      <c r="E915" s="5"/>
      <c r="F915" s="36"/>
    </row>
    <row r="916" spans="1:6" x14ac:dyDescent="0.2">
      <c r="A916" s="15" t="s">
        <v>496</v>
      </c>
      <c r="B916" s="15">
        <v>36</v>
      </c>
      <c r="C916" s="15">
        <v>36</v>
      </c>
      <c r="E916" s="5"/>
      <c r="F916" s="36"/>
    </row>
    <row r="917" spans="1:6" x14ac:dyDescent="0.2">
      <c r="A917" s="15" t="s">
        <v>2062</v>
      </c>
      <c r="B917" s="15">
        <v>36</v>
      </c>
      <c r="C917" s="15">
        <v>36</v>
      </c>
      <c r="E917" s="5"/>
      <c r="F917" s="36"/>
    </row>
    <row r="918" spans="1:6" x14ac:dyDescent="0.2">
      <c r="A918" s="15" t="s">
        <v>2293</v>
      </c>
      <c r="B918" s="15">
        <v>43</v>
      </c>
      <c r="C918" s="15">
        <v>36</v>
      </c>
      <c r="E918" s="5"/>
      <c r="F918" s="36"/>
    </row>
    <row r="919" spans="1:6" x14ac:dyDescent="0.2">
      <c r="A919" s="15" t="s">
        <v>730</v>
      </c>
      <c r="B919" s="15">
        <v>65</v>
      </c>
      <c r="C919" s="15">
        <v>36</v>
      </c>
      <c r="E919" s="5"/>
      <c r="F919" s="36"/>
    </row>
    <row r="920" spans="1:6" x14ac:dyDescent="0.2">
      <c r="A920" s="15" t="s">
        <v>2498</v>
      </c>
      <c r="B920" s="15">
        <v>36</v>
      </c>
      <c r="C920" s="15">
        <v>36</v>
      </c>
      <c r="E920" s="5"/>
      <c r="F920" s="36"/>
    </row>
    <row r="921" spans="1:6" x14ac:dyDescent="0.2">
      <c r="A921" s="15" t="s">
        <v>2499</v>
      </c>
      <c r="B921" s="15">
        <v>36</v>
      </c>
      <c r="C921" s="15">
        <v>36</v>
      </c>
      <c r="E921" s="5"/>
      <c r="F921" s="36"/>
    </row>
    <row r="922" spans="1:6" x14ac:dyDescent="0.2">
      <c r="A922" s="15" t="s">
        <v>977</v>
      </c>
      <c r="B922" s="15">
        <v>92</v>
      </c>
      <c r="C922" s="15">
        <v>36</v>
      </c>
      <c r="E922" s="5"/>
      <c r="F922" s="36"/>
    </row>
    <row r="923" spans="1:6" x14ac:dyDescent="0.2">
      <c r="A923" s="15" t="s">
        <v>2500</v>
      </c>
      <c r="B923" s="15">
        <v>37</v>
      </c>
      <c r="C923" s="15">
        <v>36</v>
      </c>
      <c r="E923" s="5"/>
      <c r="F923" s="36"/>
    </row>
    <row r="924" spans="1:6" x14ac:dyDescent="0.2">
      <c r="A924" s="15" t="s">
        <v>2086</v>
      </c>
      <c r="B924" s="15">
        <v>36</v>
      </c>
      <c r="C924" s="15">
        <v>36</v>
      </c>
      <c r="E924" s="5"/>
      <c r="F924" s="36"/>
    </row>
    <row r="925" spans="1:6" x14ac:dyDescent="0.2">
      <c r="A925" s="15" t="s">
        <v>960</v>
      </c>
      <c r="B925" s="15">
        <v>37</v>
      </c>
      <c r="C925" s="15">
        <v>36</v>
      </c>
      <c r="E925" s="5"/>
      <c r="F925" s="36"/>
    </row>
    <row r="926" spans="1:6" x14ac:dyDescent="0.2">
      <c r="A926" s="15" t="s">
        <v>1673</v>
      </c>
      <c r="B926" s="15">
        <v>42</v>
      </c>
      <c r="C926" s="15">
        <v>36</v>
      </c>
      <c r="E926" s="5"/>
      <c r="F926" s="36"/>
    </row>
    <row r="927" spans="1:6" x14ac:dyDescent="0.2">
      <c r="A927" s="15" t="s">
        <v>2501</v>
      </c>
      <c r="B927" s="15">
        <v>36</v>
      </c>
      <c r="C927" s="15">
        <v>36</v>
      </c>
      <c r="E927" s="5"/>
      <c r="F927" s="36"/>
    </row>
    <row r="928" spans="1:6" x14ac:dyDescent="0.2">
      <c r="A928" s="15" t="s">
        <v>1248</v>
      </c>
      <c r="B928" s="15">
        <v>38</v>
      </c>
      <c r="C928" s="15">
        <v>36</v>
      </c>
      <c r="E928" s="5"/>
      <c r="F928" s="36"/>
    </row>
    <row r="929" spans="1:6" x14ac:dyDescent="0.2">
      <c r="A929" s="15" t="s">
        <v>2220</v>
      </c>
      <c r="B929" s="15">
        <v>44</v>
      </c>
      <c r="C929" s="15">
        <v>35</v>
      </c>
      <c r="E929" s="5"/>
      <c r="F929" s="36"/>
    </row>
    <row r="930" spans="1:6" x14ac:dyDescent="0.2">
      <c r="A930" s="15" t="s">
        <v>2502</v>
      </c>
      <c r="B930" s="15">
        <v>70</v>
      </c>
      <c r="C930" s="15">
        <v>35</v>
      </c>
      <c r="E930" s="5"/>
      <c r="F930" s="36"/>
    </row>
    <row r="931" spans="1:6" x14ac:dyDescent="0.2">
      <c r="A931" s="15" t="s">
        <v>2503</v>
      </c>
      <c r="B931" s="15">
        <v>35</v>
      </c>
      <c r="C931" s="15">
        <v>35</v>
      </c>
      <c r="E931" s="5"/>
      <c r="F931" s="36"/>
    </row>
    <row r="932" spans="1:6" x14ac:dyDescent="0.2">
      <c r="A932" s="15" t="s">
        <v>1341</v>
      </c>
      <c r="B932" s="15">
        <v>39</v>
      </c>
      <c r="C932" s="15">
        <v>35</v>
      </c>
      <c r="E932" s="5"/>
      <c r="F932" s="36"/>
    </row>
    <row r="933" spans="1:6" x14ac:dyDescent="0.2">
      <c r="A933" s="15" t="s">
        <v>1183</v>
      </c>
      <c r="B933" s="15">
        <v>101</v>
      </c>
      <c r="C933" s="15">
        <v>35</v>
      </c>
      <c r="E933" s="5"/>
      <c r="F933" s="36"/>
    </row>
    <row r="934" spans="1:6" x14ac:dyDescent="0.2">
      <c r="A934" s="15" t="s">
        <v>1203</v>
      </c>
      <c r="B934" s="15">
        <v>35</v>
      </c>
      <c r="C934" s="15">
        <v>35</v>
      </c>
      <c r="E934" s="5"/>
      <c r="F934" s="36"/>
    </row>
    <row r="935" spans="1:6" x14ac:dyDescent="0.2">
      <c r="A935" s="15" t="s">
        <v>2504</v>
      </c>
      <c r="B935" s="15">
        <v>35</v>
      </c>
      <c r="C935" s="15">
        <v>35</v>
      </c>
      <c r="E935" s="5"/>
      <c r="F935" s="36"/>
    </row>
    <row r="936" spans="1:6" x14ac:dyDescent="0.2">
      <c r="A936" s="15" t="s">
        <v>483</v>
      </c>
      <c r="B936" s="15">
        <v>46</v>
      </c>
      <c r="C936" s="15">
        <v>35</v>
      </c>
      <c r="E936" s="5"/>
      <c r="F936" s="36"/>
    </row>
    <row r="937" spans="1:6" x14ac:dyDescent="0.2">
      <c r="A937" s="15" t="s">
        <v>2505</v>
      </c>
      <c r="B937" s="15">
        <v>35</v>
      </c>
      <c r="C937" s="15">
        <v>35</v>
      </c>
      <c r="E937" s="5"/>
      <c r="F937" s="36"/>
    </row>
    <row r="938" spans="1:6" x14ac:dyDescent="0.2">
      <c r="A938" s="15" t="s">
        <v>2506</v>
      </c>
      <c r="B938" s="15">
        <v>60</v>
      </c>
      <c r="C938" s="15">
        <v>35</v>
      </c>
      <c r="E938" s="5"/>
      <c r="F938" s="36"/>
    </row>
    <row r="939" spans="1:6" x14ac:dyDescent="0.2">
      <c r="A939" s="15" t="s">
        <v>1012</v>
      </c>
      <c r="B939" s="15">
        <v>54</v>
      </c>
      <c r="C939" s="15">
        <v>35</v>
      </c>
      <c r="E939" s="5"/>
      <c r="F939" s="36"/>
    </row>
    <row r="940" spans="1:6" x14ac:dyDescent="0.2">
      <c r="A940" s="15" t="s">
        <v>2507</v>
      </c>
      <c r="B940" s="15">
        <v>35</v>
      </c>
      <c r="C940" s="15">
        <v>35</v>
      </c>
      <c r="E940" s="5"/>
      <c r="F940" s="36"/>
    </row>
    <row r="941" spans="1:6" x14ac:dyDescent="0.2">
      <c r="A941" s="15" t="s">
        <v>853</v>
      </c>
      <c r="B941" s="15">
        <v>36</v>
      </c>
      <c r="C941" s="15">
        <v>35</v>
      </c>
      <c r="E941" s="5"/>
      <c r="F941" s="36"/>
    </row>
    <row r="942" spans="1:6" x14ac:dyDescent="0.2">
      <c r="A942" s="15" t="s">
        <v>949</v>
      </c>
      <c r="B942" s="15">
        <v>2792</v>
      </c>
      <c r="C942" s="15">
        <v>35</v>
      </c>
      <c r="E942" s="5"/>
      <c r="F942" s="36"/>
    </row>
    <row r="943" spans="1:6" x14ac:dyDescent="0.2">
      <c r="A943" s="15" t="s">
        <v>277</v>
      </c>
      <c r="B943" s="15">
        <v>43</v>
      </c>
      <c r="C943" s="15">
        <v>35</v>
      </c>
      <c r="E943" s="5"/>
      <c r="F943" s="36"/>
    </row>
    <row r="944" spans="1:6" x14ac:dyDescent="0.2">
      <c r="A944" s="15" t="s">
        <v>2508</v>
      </c>
      <c r="B944" s="15">
        <v>35</v>
      </c>
      <c r="C944" s="15">
        <v>35</v>
      </c>
      <c r="E944" s="5"/>
      <c r="F944" s="36"/>
    </row>
    <row r="945" spans="1:6" x14ac:dyDescent="0.2">
      <c r="A945" s="15" t="s">
        <v>352</v>
      </c>
      <c r="B945" s="15">
        <v>35</v>
      </c>
      <c r="C945" s="15">
        <v>35</v>
      </c>
      <c r="E945" s="5"/>
      <c r="F945" s="36"/>
    </row>
    <row r="946" spans="1:6" x14ac:dyDescent="0.2">
      <c r="A946" s="15" t="s">
        <v>1172</v>
      </c>
      <c r="B946" s="15">
        <v>44</v>
      </c>
      <c r="C946" s="15">
        <v>35</v>
      </c>
      <c r="E946" s="5"/>
      <c r="F946" s="36"/>
    </row>
    <row r="947" spans="1:6" x14ac:dyDescent="0.2">
      <c r="A947" s="15" t="s">
        <v>549</v>
      </c>
      <c r="B947" s="15">
        <v>42</v>
      </c>
      <c r="C947" s="15">
        <v>35</v>
      </c>
      <c r="E947" s="5"/>
      <c r="F947" s="36"/>
    </row>
    <row r="948" spans="1:6" x14ac:dyDescent="0.2">
      <c r="A948" s="15" t="s">
        <v>1562</v>
      </c>
      <c r="B948" s="15">
        <v>39</v>
      </c>
      <c r="C948" s="15">
        <v>35</v>
      </c>
      <c r="E948" s="5"/>
      <c r="F948" s="36"/>
    </row>
    <row r="949" spans="1:6" x14ac:dyDescent="0.2">
      <c r="A949" s="15" t="s">
        <v>2509</v>
      </c>
      <c r="B949" s="15">
        <v>47</v>
      </c>
      <c r="C949" s="15">
        <v>35</v>
      </c>
      <c r="E949" s="5"/>
      <c r="F949" s="36"/>
    </row>
    <row r="950" spans="1:6" x14ac:dyDescent="0.2">
      <c r="A950" s="15" t="s">
        <v>241</v>
      </c>
      <c r="B950" s="15">
        <v>75</v>
      </c>
      <c r="C950" s="15">
        <v>35</v>
      </c>
      <c r="E950" s="5"/>
      <c r="F950" s="36"/>
    </row>
    <row r="951" spans="1:6" x14ac:dyDescent="0.2">
      <c r="A951" s="15" t="s">
        <v>732</v>
      </c>
      <c r="B951" s="15">
        <v>47</v>
      </c>
      <c r="C951" s="15">
        <v>35</v>
      </c>
      <c r="E951" s="5"/>
      <c r="F951" s="36"/>
    </row>
    <row r="952" spans="1:6" x14ac:dyDescent="0.2">
      <c r="A952" s="15" t="s">
        <v>2510</v>
      </c>
      <c r="B952" s="15">
        <v>35</v>
      </c>
      <c r="C952" s="15">
        <v>35</v>
      </c>
      <c r="E952" s="5"/>
      <c r="F952" s="36"/>
    </row>
    <row r="953" spans="1:6" x14ac:dyDescent="0.2">
      <c r="A953" s="15" t="s">
        <v>1410</v>
      </c>
      <c r="B953" s="15">
        <v>53</v>
      </c>
      <c r="C953" s="15">
        <v>35</v>
      </c>
      <c r="E953" s="5"/>
      <c r="F953" s="36"/>
    </row>
    <row r="954" spans="1:6" x14ac:dyDescent="0.2">
      <c r="A954" s="15" t="s">
        <v>2511</v>
      </c>
      <c r="B954" s="15">
        <v>141</v>
      </c>
      <c r="C954" s="15">
        <v>35</v>
      </c>
      <c r="E954" s="5"/>
      <c r="F954" s="36"/>
    </row>
    <row r="955" spans="1:6" x14ac:dyDescent="0.2">
      <c r="A955" s="15" t="s">
        <v>863</v>
      </c>
      <c r="B955" s="15">
        <v>537</v>
      </c>
      <c r="C955" s="15">
        <v>35</v>
      </c>
      <c r="E955" s="5"/>
      <c r="F955" s="36"/>
    </row>
    <row r="956" spans="1:6" x14ac:dyDescent="0.2">
      <c r="A956" s="15" t="s">
        <v>2303</v>
      </c>
      <c r="B956" s="15">
        <v>39</v>
      </c>
      <c r="C956" s="15">
        <v>35</v>
      </c>
      <c r="E956" s="5"/>
      <c r="F956" s="36"/>
    </row>
    <row r="957" spans="1:6" x14ac:dyDescent="0.2">
      <c r="A957" s="15" t="s">
        <v>2512</v>
      </c>
      <c r="B957" s="15">
        <v>57</v>
      </c>
      <c r="C957" s="15">
        <v>35</v>
      </c>
      <c r="E957" s="5"/>
      <c r="F957" s="36"/>
    </row>
    <row r="958" spans="1:6" x14ac:dyDescent="0.2">
      <c r="A958" s="15" t="s">
        <v>1320</v>
      </c>
      <c r="B958" s="15">
        <v>39</v>
      </c>
      <c r="C958" s="15">
        <v>35</v>
      </c>
      <c r="E958" s="5"/>
      <c r="F958" s="36"/>
    </row>
    <row r="959" spans="1:6" x14ac:dyDescent="0.2">
      <c r="A959" s="15" t="s">
        <v>2305</v>
      </c>
      <c r="B959" s="15">
        <v>44</v>
      </c>
      <c r="C959" s="15">
        <v>35</v>
      </c>
      <c r="E959" s="5"/>
      <c r="F959" s="36"/>
    </row>
    <row r="960" spans="1:6" x14ac:dyDescent="0.2">
      <c r="A960" s="15" t="s">
        <v>416</v>
      </c>
      <c r="B960" s="15">
        <v>254</v>
      </c>
      <c r="C960" s="15">
        <v>35</v>
      </c>
      <c r="E960" s="5"/>
      <c r="F960" s="36"/>
    </row>
    <row r="961" spans="1:6" x14ac:dyDescent="0.2">
      <c r="A961" s="15" t="s">
        <v>1241</v>
      </c>
      <c r="B961" s="15">
        <v>55</v>
      </c>
      <c r="C961" s="15">
        <v>35</v>
      </c>
      <c r="E961" s="5"/>
      <c r="F961" s="36"/>
    </row>
    <row r="962" spans="1:6" x14ac:dyDescent="0.2">
      <c r="A962" s="15" t="s">
        <v>2513</v>
      </c>
      <c r="B962" s="15">
        <v>35</v>
      </c>
      <c r="C962" s="15">
        <v>35</v>
      </c>
      <c r="E962" s="5"/>
      <c r="F962" s="36"/>
    </row>
    <row r="963" spans="1:6" x14ac:dyDescent="0.2">
      <c r="A963" s="15" t="s">
        <v>2224</v>
      </c>
      <c r="B963" s="15">
        <v>890</v>
      </c>
      <c r="C963" s="15">
        <v>34</v>
      </c>
      <c r="E963" s="5"/>
      <c r="F963" s="36"/>
    </row>
    <row r="964" spans="1:6" x14ac:dyDescent="0.2">
      <c r="A964" s="15" t="s">
        <v>2514</v>
      </c>
      <c r="B964" s="15">
        <v>4139</v>
      </c>
      <c r="C964" s="15">
        <v>34</v>
      </c>
      <c r="E964" s="5"/>
      <c r="F964" s="36"/>
    </row>
    <row r="965" spans="1:6" x14ac:dyDescent="0.2">
      <c r="A965" s="15" t="s">
        <v>2515</v>
      </c>
      <c r="B965" s="15">
        <v>35</v>
      </c>
      <c r="C965" s="15">
        <v>34</v>
      </c>
      <c r="E965" s="5"/>
      <c r="F965" s="36"/>
    </row>
    <row r="966" spans="1:6" x14ac:dyDescent="0.2">
      <c r="A966" s="15" t="s">
        <v>1077</v>
      </c>
      <c r="B966" s="15">
        <v>36</v>
      </c>
      <c r="C966" s="15">
        <v>34</v>
      </c>
      <c r="E966" s="5"/>
      <c r="F966" s="36"/>
    </row>
    <row r="967" spans="1:6" x14ac:dyDescent="0.2">
      <c r="A967" s="15" t="s">
        <v>2516</v>
      </c>
      <c r="B967" s="15">
        <v>47</v>
      </c>
      <c r="C967" s="15">
        <v>34</v>
      </c>
      <c r="E967" s="5"/>
      <c r="F967" s="36"/>
    </row>
    <row r="968" spans="1:6" x14ac:dyDescent="0.2">
      <c r="A968" s="15" t="s">
        <v>562</v>
      </c>
      <c r="B968" s="15">
        <v>55</v>
      </c>
      <c r="C968" s="15">
        <v>34</v>
      </c>
      <c r="E968" s="5"/>
      <c r="F968" s="36"/>
    </row>
    <row r="969" spans="1:6" x14ac:dyDescent="0.2">
      <c r="A969" s="15" t="s">
        <v>1948</v>
      </c>
      <c r="B969" s="15">
        <v>36</v>
      </c>
      <c r="C969" s="15">
        <v>34</v>
      </c>
      <c r="E969" s="5"/>
      <c r="F969" s="36"/>
    </row>
    <row r="970" spans="1:6" x14ac:dyDescent="0.2">
      <c r="A970" s="15" t="s">
        <v>944</v>
      </c>
      <c r="B970" s="15">
        <v>36</v>
      </c>
      <c r="C970" s="15">
        <v>34</v>
      </c>
      <c r="E970" s="5"/>
      <c r="F970" s="36"/>
    </row>
    <row r="971" spans="1:6" x14ac:dyDescent="0.2">
      <c r="A971" s="15" t="s">
        <v>2517</v>
      </c>
      <c r="B971" s="15">
        <v>34</v>
      </c>
      <c r="C971" s="15">
        <v>34</v>
      </c>
      <c r="E971" s="5"/>
      <c r="F971" s="36"/>
    </row>
    <row r="972" spans="1:6" x14ac:dyDescent="0.2">
      <c r="A972" s="15" t="s">
        <v>2518</v>
      </c>
      <c r="B972" s="15">
        <v>34</v>
      </c>
      <c r="C972" s="15">
        <v>34</v>
      </c>
      <c r="E972" s="5"/>
      <c r="F972" s="36"/>
    </row>
    <row r="973" spans="1:6" x14ac:dyDescent="0.2">
      <c r="A973" s="15" t="s">
        <v>1222</v>
      </c>
      <c r="B973" s="15">
        <v>35</v>
      </c>
      <c r="C973" s="15">
        <v>34</v>
      </c>
      <c r="E973" s="5"/>
      <c r="F973" s="36"/>
    </row>
    <row r="974" spans="1:6" x14ac:dyDescent="0.2">
      <c r="A974" s="15" t="s">
        <v>2519</v>
      </c>
      <c r="B974" s="15">
        <v>4407</v>
      </c>
      <c r="C974" s="15">
        <v>34</v>
      </c>
      <c r="E974" s="5"/>
      <c r="F974" s="36"/>
    </row>
    <row r="975" spans="1:6" x14ac:dyDescent="0.2">
      <c r="A975" s="15" t="s">
        <v>23</v>
      </c>
      <c r="B975" s="15">
        <v>41</v>
      </c>
      <c r="C975" s="15">
        <v>34</v>
      </c>
      <c r="E975" s="5"/>
      <c r="F975" s="36"/>
    </row>
    <row r="976" spans="1:6" x14ac:dyDescent="0.2">
      <c r="A976" s="15" t="s">
        <v>2520</v>
      </c>
      <c r="B976" s="15">
        <v>34</v>
      </c>
      <c r="C976" s="15">
        <v>34</v>
      </c>
      <c r="E976" s="5"/>
      <c r="F976" s="36"/>
    </row>
    <row r="977" spans="1:6" x14ac:dyDescent="0.2">
      <c r="A977" s="15" t="s">
        <v>2274</v>
      </c>
      <c r="B977" s="15">
        <v>49</v>
      </c>
      <c r="C977" s="15">
        <v>34</v>
      </c>
      <c r="E977" s="5"/>
      <c r="F977" s="36"/>
    </row>
    <row r="978" spans="1:6" x14ac:dyDescent="0.2">
      <c r="A978" s="15" t="s">
        <v>2521</v>
      </c>
      <c r="B978" s="15">
        <v>275</v>
      </c>
      <c r="C978" s="15">
        <v>34</v>
      </c>
      <c r="E978" s="5"/>
      <c r="F978" s="36"/>
    </row>
    <row r="979" spans="1:6" x14ac:dyDescent="0.2">
      <c r="A979" s="15" t="s">
        <v>2522</v>
      </c>
      <c r="B979" s="15">
        <v>34</v>
      </c>
      <c r="C979" s="15">
        <v>34</v>
      </c>
      <c r="E979" s="5"/>
      <c r="F979" s="36"/>
    </row>
    <row r="980" spans="1:6" x14ac:dyDescent="0.2">
      <c r="A980" s="15" t="s">
        <v>2523</v>
      </c>
      <c r="B980" s="15">
        <v>34</v>
      </c>
      <c r="C980" s="15">
        <v>34</v>
      </c>
      <c r="E980" s="5"/>
      <c r="F980" s="36"/>
    </row>
    <row r="981" spans="1:6" x14ac:dyDescent="0.2">
      <c r="A981" s="15" t="s">
        <v>2524</v>
      </c>
      <c r="B981" s="15">
        <v>34</v>
      </c>
      <c r="C981" s="15">
        <v>34</v>
      </c>
      <c r="E981" s="5"/>
      <c r="F981" s="36"/>
    </row>
    <row r="982" spans="1:6" x14ac:dyDescent="0.2">
      <c r="A982" s="15" t="s">
        <v>2525</v>
      </c>
      <c r="B982" s="15">
        <v>34</v>
      </c>
      <c r="C982" s="15">
        <v>34</v>
      </c>
      <c r="E982" s="5"/>
      <c r="F982" s="36"/>
    </row>
    <row r="983" spans="1:6" x14ac:dyDescent="0.2">
      <c r="A983" s="15" t="s">
        <v>748</v>
      </c>
      <c r="B983" s="15">
        <v>35</v>
      </c>
      <c r="C983" s="15">
        <v>34</v>
      </c>
      <c r="E983" s="5"/>
      <c r="F983" s="36"/>
    </row>
    <row r="984" spans="1:6" x14ac:dyDescent="0.2">
      <c r="A984" s="15" t="s">
        <v>1959</v>
      </c>
      <c r="B984" s="15">
        <v>5085</v>
      </c>
      <c r="C984" s="15">
        <v>34</v>
      </c>
      <c r="E984" s="5"/>
      <c r="F984" s="36"/>
    </row>
    <row r="985" spans="1:6" x14ac:dyDescent="0.2">
      <c r="A985" s="15" t="s">
        <v>2526</v>
      </c>
      <c r="B985" s="15">
        <v>35</v>
      </c>
      <c r="C985" s="15">
        <v>34</v>
      </c>
      <c r="E985" s="5"/>
      <c r="F985" s="36"/>
    </row>
    <row r="986" spans="1:6" x14ac:dyDescent="0.2">
      <c r="A986" s="15" t="s">
        <v>974</v>
      </c>
      <c r="B986" s="15">
        <v>47</v>
      </c>
      <c r="C986" s="15">
        <v>34</v>
      </c>
      <c r="E986" s="5"/>
      <c r="F986" s="36"/>
    </row>
    <row r="987" spans="1:6" x14ac:dyDescent="0.2">
      <c r="A987" s="15" t="s">
        <v>2527</v>
      </c>
      <c r="B987" s="15">
        <v>34</v>
      </c>
      <c r="C987" s="15">
        <v>34</v>
      </c>
      <c r="E987" s="5"/>
      <c r="F987" s="36"/>
    </row>
    <row r="988" spans="1:6" x14ac:dyDescent="0.2">
      <c r="A988" s="15" t="s">
        <v>1005</v>
      </c>
      <c r="B988" s="15">
        <v>34</v>
      </c>
      <c r="C988" s="15">
        <v>34</v>
      </c>
      <c r="E988" s="5"/>
      <c r="F988" s="36"/>
    </row>
    <row r="989" spans="1:6" x14ac:dyDescent="0.2">
      <c r="A989" s="15" t="s">
        <v>2528</v>
      </c>
      <c r="B989" s="15">
        <v>34</v>
      </c>
      <c r="C989" s="15">
        <v>34</v>
      </c>
      <c r="E989" s="5"/>
      <c r="F989" s="36"/>
    </row>
    <row r="990" spans="1:6" x14ac:dyDescent="0.2">
      <c r="A990" s="15" t="s">
        <v>374</v>
      </c>
      <c r="B990" s="15">
        <v>65</v>
      </c>
      <c r="C990" s="15">
        <v>34</v>
      </c>
      <c r="E990" s="5"/>
      <c r="F990" s="36"/>
    </row>
    <row r="991" spans="1:6" x14ac:dyDescent="0.2">
      <c r="A991" s="15" t="s">
        <v>2529</v>
      </c>
      <c r="B991" s="15">
        <v>34</v>
      </c>
      <c r="C991" s="15">
        <v>34</v>
      </c>
      <c r="E991" s="5"/>
      <c r="F991" s="36"/>
    </row>
    <row r="992" spans="1:6" x14ac:dyDescent="0.2">
      <c r="A992" s="15" t="s">
        <v>287</v>
      </c>
      <c r="B992" s="15">
        <v>38</v>
      </c>
      <c r="C992" s="15">
        <v>34</v>
      </c>
      <c r="E992" s="5"/>
      <c r="F992" s="36"/>
    </row>
    <row r="993" spans="1:6" x14ac:dyDescent="0.2">
      <c r="A993" s="15" t="s">
        <v>1380</v>
      </c>
      <c r="B993" s="15">
        <v>84</v>
      </c>
      <c r="C993" s="15">
        <v>34</v>
      </c>
      <c r="E993" s="5"/>
      <c r="F993" s="36"/>
    </row>
    <row r="994" spans="1:6" x14ac:dyDescent="0.2">
      <c r="A994" s="15" t="s">
        <v>2530</v>
      </c>
      <c r="B994" s="15">
        <v>34</v>
      </c>
      <c r="C994" s="15">
        <v>34</v>
      </c>
      <c r="E994" s="5"/>
      <c r="F994" s="36"/>
    </row>
    <row r="995" spans="1:6" x14ac:dyDescent="0.2">
      <c r="A995" s="15" t="s">
        <v>2531</v>
      </c>
      <c r="B995" s="15">
        <v>40</v>
      </c>
      <c r="C995" s="15">
        <v>34</v>
      </c>
      <c r="E995" s="5"/>
      <c r="F995" s="36"/>
    </row>
    <row r="996" spans="1:6" x14ac:dyDescent="0.2">
      <c r="A996" s="15" t="s">
        <v>715</v>
      </c>
      <c r="B996" s="15">
        <v>37</v>
      </c>
      <c r="C996" s="15">
        <v>34</v>
      </c>
      <c r="E996" s="5"/>
      <c r="F996" s="36"/>
    </row>
    <row r="997" spans="1:6" x14ac:dyDescent="0.2">
      <c r="A997" s="15" t="s">
        <v>2532</v>
      </c>
      <c r="B997" s="15">
        <v>165</v>
      </c>
      <c r="C997" s="15">
        <v>34</v>
      </c>
      <c r="E997" s="5"/>
      <c r="F997" s="36"/>
    </row>
    <row r="998" spans="1:6" x14ac:dyDescent="0.2">
      <c r="A998" s="15" t="s">
        <v>832</v>
      </c>
      <c r="B998" s="15">
        <v>35</v>
      </c>
      <c r="C998" s="15">
        <v>34</v>
      </c>
      <c r="E998" s="5"/>
      <c r="F998" s="36"/>
    </row>
    <row r="999" spans="1:6" x14ac:dyDescent="0.2">
      <c r="A999" s="15" t="s">
        <v>2017</v>
      </c>
      <c r="B999" s="15">
        <v>41</v>
      </c>
      <c r="C999" s="15">
        <v>34</v>
      </c>
      <c r="E999" s="5"/>
      <c r="F999" s="36"/>
    </row>
    <row r="1000" spans="1:6" x14ac:dyDescent="0.2">
      <c r="A1000" s="15" t="s">
        <v>1090</v>
      </c>
      <c r="B1000" s="15">
        <v>39</v>
      </c>
      <c r="C1000" s="15">
        <v>34</v>
      </c>
      <c r="E1000" s="5"/>
      <c r="F1000" s="36"/>
    </row>
    <row r="1001" spans="1:6" x14ac:dyDescent="0.2">
      <c r="A1001" s="15" t="s">
        <v>2533</v>
      </c>
      <c r="B1001" s="15">
        <v>34</v>
      </c>
      <c r="C1001" s="15">
        <v>34</v>
      </c>
      <c r="E1001" s="5"/>
      <c r="F1001" s="36"/>
    </row>
    <row r="1002" spans="1:6" x14ac:dyDescent="0.2">
      <c r="A1002" s="36"/>
      <c r="B1002" s="36"/>
      <c r="C1002" s="36"/>
      <c r="E1002" s="5"/>
      <c r="F1002" s="36"/>
    </row>
    <row r="1003" spans="1:6" x14ac:dyDescent="0.2">
      <c r="A1003" s="36"/>
      <c r="B1003" s="36"/>
      <c r="C1003" s="36"/>
      <c r="E1003" s="5"/>
      <c r="F1003" s="36"/>
    </row>
    <row r="1004" spans="1:6" x14ac:dyDescent="0.2">
      <c r="A1004" s="36"/>
      <c r="B1004" s="36"/>
      <c r="C1004" s="36"/>
      <c r="E1004" s="5"/>
      <c r="F1004" s="36"/>
    </row>
    <row r="1005" spans="1:6" x14ac:dyDescent="0.2">
      <c r="A1005" s="36"/>
      <c r="B1005" s="36"/>
      <c r="C1005" s="36"/>
      <c r="E1005" s="5"/>
      <c r="F1005" s="36"/>
    </row>
    <row r="1006" spans="1:6" x14ac:dyDescent="0.2">
      <c r="A1006" s="36"/>
      <c r="B1006" s="36"/>
      <c r="C1006" s="36"/>
      <c r="E1006" s="5"/>
      <c r="F1006" s="36"/>
    </row>
    <row r="1007" spans="1:6" x14ac:dyDescent="0.2">
      <c r="A1007" s="36"/>
      <c r="B1007" s="36"/>
      <c r="C1007" s="36"/>
      <c r="E1007" s="5"/>
      <c r="F1007" s="36"/>
    </row>
    <row r="1008" spans="1:6" x14ac:dyDescent="0.2">
      <c r="A1008" s="36"/>
      <c r="B1008" s="36"/>
      <c r="C1008" s="36"/>
      <c r="E1008" s="5"/>
      <c r="F1008" s="36"/>
    </row>
    <row r="1009" spans="1:6" x14ac:dyDescent="0.2">
      <c r="A1009" s="36"/>
      <c r="B1009" s="36"/>
      <c r="C1009" s="36"/>
      <c r="E1009" s="5"/>
      <c r="F1009" s="36"/>
    </row>
    <row r="1010" spans="1:6" x14ac:dyDescent="0.2">
      <c r="A1010" s="36"/>
      <c r="B1010" s="36"/>
      <c r="C1010" s="36"/>
      <c r="E1010" s="5"/>
      <c r="F1010" s="36"/>
    </row>
    <row r="1011" spans="1:6" x14ac:dyDescent="0.2">
      <c r="A1011" s="36"/>
      <c r="B1011" s="36"/>
      <c r="C1011" s="36"/>
      <c r="E1011" s="5"/>
      <c r="F1011" s="36"/>
    </row>
    <row r="1012" spans="1:6" x14ac:dyDescent="0.2">
      <c r="A1012" s="36"/>
      <c r="B1012" s="36"/>
      <c r="C1012" s="36"/>
      <c r="E1012" s="5"/>
      <c r="F1012" s="36"/>
    </row>
    <row r="1013" spans="1:6" x14ac:dyDescent="0.2">
      <c r="A1013" s="36"/>
      <c r="B1013" s="36"/>
      <c r="C1013" s="36"/>
      <c r="E1013" s="5"/>
      <c r="F1013" s="36"/>
    </row>
    <row r="1014" spans="1:6" x14ac:dyDescent="0.2">
      <c r="A1014" s="36"/>
      <c r="B1014" s="36"/>
      <c r="C1014" s="36"/>
      <c r="E1014" s="5"/>
      <c r="F1014" s="36"/>
    </row>
    <row r="1015" spans="1:6" x14ac:dyDescent="0.2">
      <c r="A1015" s="36"/>
      <c r="B1015" s="36"/>
      <c r="C1015" s="36"/>
      <c r="E1015" s="5"/>
      <c r="F1015" s="36"/>
    </row>
    <row r="1016" spans="1:6" x14ac:dyDescent="0.2">
      <c r="A1016" s="36"/>
      <c r="B1016" s="36"/>
      <c r="C1016" s="36"/>
      <c r="E1016" s="5"/>
      <c r="F1016" s="36"/>
    </row>
    <row r="1017" spans="1:6" x14ac:dyDescent="0.2">
      <c r="A1017" s="36"/>
      <c r="B1017" s="36"/>
      <c r="C1017" s="36"/>
      <c r="E1017" s="5"/>
      <c r="F1017" s="36"/>
    </row>
    <row r="1018" spans="1:6" x14ac:dyDescent="0.2">
      <c r="A1018" s="36"/>
      <c r="B1018" s="36"/>
      <c r="C1018" s="36"/>
      <c r="E1018" s="5"/>
      <c r="F1018" s="36"/>
    </row>
    <row r="1019" spans="1:6" x14ac:dyDescent="0.2">
      <c r="A1019" s="36"/>
      <c r="B1019" s="36"/>
      <c r="C1019" s="36"/>
      <c r="E1019" s="5"/>
      <c r="F1019" s="36"/>
    </row>
    <row r="1020" spans="1:6" x14ac:dyDescent="0.2">
      <c r="A1020" s="36"/>
      <c r="B1020" s="36"/>
      <c r="C1020" s="36"/>
      <c r="E1020" s="5"/>
      <c r="F1020" s="36"/>
    </row>
    <row r="1021" spans="1:6" x14ac:dyDescent="0.2">
      <c r="A1021" s="36"/>
      <c r="B1021" s="36"/>
      <c r="C1021" s="36"/>
      <c r="E1021" s="5"/>
      <c r="F1021" s="36"/>
    </row>
    <row r="1022" spans="1:6" x14ac:dyDescent="0.2">
      <c r="A1022" s="36"/>
      <c r="B1022" s="36"/>
      <c r="C1022" s="36"/>
      <c r="E1022" s="5"/>
      <c r="F1022" s="36"/>
    </row>
    <row r="1023" spans="1:6" x14ac:dyDescent="0.2">
      <c r="A1023" s="36"/>
      <c r="B1023" s="36"/>
      <c r="C1023" s="36"/>
      <c r="E1023" s="5"/>
      <c r="F1023" s="36"/>
    </row>
    <row r="1024" spans="1:6" x14ac:dyDescent="0.2">
      <c r="A1024" s="36"/>
      <c r="B1024" s="36"/>
      <c r="C1024" s="36"/>
      <c r="E1024" s="5"/>
      <c r="F1024" s="36"/>
    </row>
    <row r="1025" spans="1:6" x14ac:dyDescent="0.2">
      <c r="A1025" s="36"/>
      <c r="B1025" s="36"/>
      <c r="C1025" s="36"/>
      <c r="E1025" s="5"/>
      <c r="F1025" s="36"/>
    </row>
    <row r="1026" spans="1:6" x14ac:dyDescent="0.2">
      <c r="A1026" s="36"/>
      <c r="B1026" s="36"/>
      <c r="C1026" s="36"/>
      <c r="E1026" s="5"/>
      <c r="F1026" s="36"/>
    </row>
    <row r="1027" spans="1:6" x14ac:dyDescent="0.2">
      <c r="A1027" s="36"/>
      <c r="B1027" s="36"/>
      <c r="C1027" s="36"/>
      <c r="E1027" s="5"/>
      <c r="F1027" s="36"/>
    </row>
    <row r="1028" spans="1:6" x14ac:dyDescent="0.2">
      <c r="A1028" s="36"/>
      <c r="B1028" s="36"/>
      <c r="C1028" s="36"/>
      <c r="E1028" s="5"/>
      <c r="F1028" s="36"/>
    </row>
    <row r="1029" spans="1:6" x14ac:dyDescent="0.2">
      <c r="A1029" s="36"/>
      <c r="B1029" s="36"/>
      <c r="C1029" s="36"/>
      <c r="E1029" s="5"/>
      <c r="F1029" s="36"/>
    </row>
    <row r="1030" spans="1:6" x14ac:dyDescent="0.2">
      <c r="A1030" s="36"/>
      <c r="B1030" s="36"/>
      <c r="C1030" s="36"/>
      <c r="E1030" s="5"/>
      <c r="F1030" s="36"/>
    </row>
    <row r="1031" spans="1:6" x14ac:dyDescent="0.2">
      <c r="A1031" s="36"/>
      <c r="B1031" s="36"/>
      <c r="C1031" s="36"/>
      <c r="E1031" s="5"/>
      <c r="F1031" s="36"/>
    </row>
    <row r="1032" spans="1:6" x14ac:dyDescent="0.2">
      <c r="A1032" s="36"/>
      <c r="B1032" s="36"/>
      <c r="C1032" s="36"/>
      <c r="E1032" s="5"/>
      <c r="F1032" s="36"/>
    </row>
    <row r="1033" spans="1:6" x14ac:dyDescent="0.2">
      <c r="A1033" s="36"/>
      <c r="B1033" s="36"/>
      <c r="C1033" s="36"/>
      <c r="E1033" s="5"/>
      <c r="F1033" s="36"/>
    </row>
    <row r="1034" spans="1:6" x14ac:dyDescent="0.2">
      <c r="A1034" s="36"/>
      <c r="B1034" s="36"/>
      <c r="C1034" s="36"/>
      <c r="E1034" s="5"/>
      <c r="F1034" s="36"/>
    </row>
    <row r="1035" spans="1:6" x14ac:dyDescent="0.2">
      <c r="A1035" s="36"/>
      <c r="B1035" s="36"/>
      <c r="C1035" s="36"/>
      <c r="E1035" s="5"/>
      <c r="F1035" s="36"/>
    </row>
    <row r="1036" spans="1:6" x14ac:dyDescent="0.2">
      <c r="A1036" s="36"/>
      <c r="B1036" s="36"/>
      <c r="C1036" s="36"/>
      <c r="E1036" s="5"/>
      <c r="F1036" s="36"/>
    </row>
    <row r="1037" spans="1:6" x14ac:dyDescent="0.2">
      <c r="A1037" s="36"/>
      <c r="B1037" s="36"/>
      <c r="C1037" s="36"/>
      <c r="E1037" s="5"/>
      <c r="F1037" s="36"/>
    </row>
    <row r="1038" spans="1:6" x14ac:dyDescent="0.2">
      <c r="A1038" s="36"/>
      <c r="B1038" s="36"/>
      <c r="C1038" s="36"/>
      <c r="E1038" s="5"/>
      <c r="F1038" s="36"/>
    </row>
    <row r="1039" spans="1:6" x14ac:dyDescent="0.2">
      <c r="A1039" s="36"/>
      <c r="B1039" s="36"/>
      <c r="C1039" s="36"/>
      <c r="E1039" s="5"/>
      <c r="F1039" s="36"/>
    </row>
    <row r="1040" spans="1:6" x14ac:dyDescent="0.2">
      <c r="A1040" s="36"/>
      <c r="B1040" s="36"/>
      <c r="C1040" s="36"/>
      <c r="E1040" s="5"/>
      <c r="F1040" s="36"/>
    </row>
    <row r="1041" spans="1:6" x14ac:dyDescent="0.2">
      <c r="A1041" s="36"/>
      <c r="B1041" s="36"/>
      <c r="C1041" s="36"/>
      <c r="E1041" s="5"/>
      <c r="F1041" s="36"/>
    </row>
    <row r="1042" spans="1:6" x14ac:dyDescent="0.2">
      <c r="A1042" s="36"/>
      <c r="B1042" s="36"/>
      <c r="C1042" s="36"/>
      <c r="E1042" s="5"/>
      <c r="F1042" s="36"/>
    </row>
    <row r="1043" spans="1:6" x14ac:dyDescent="0.2">
      <c r="A1043" s="36"/>
      <c r="B1043" s="36"/>
      <c r="C1043" s="36"/>
      <c r="E1043" s="5"/>
      <c r="F1043" s="36"/>
    </row>
    <row r="1044" spans="1:6" x14ac:dyDescent="0.2">
      <c r="A1044" s="36"/>
      <c r="B1044" s="36"/>
      <c r="C1044" s="36"/>
      <c r="E1044" s="5"/>
      <c r="F1044" s="36"/>
    </row>
    <row r="1045" spans="1:6" x14ac:dyDescent="0.2">
      <c r="A1045" s="36"/>
      <c r="B1045" s="36"/>
      <c r="C1045" s="36"/>
      <c r="E1045" s="5"/>
      <c r="F1045" s="36"/>
    </row>
    <row r="1046" spans="1:6" x14ac:dyDescent="0.2">
      <c r="A1046" s="36"/>
      <c r="B1046" s="36"/>
      <c r="C1046" s="36"/>
      <c r="E1046" s="5"/>
      <c r="F1046" s="36"/>
    </row>
    <row r="1047" spans="1:6" x14ac:dyDescent="0.2">
      <c r="A1047" s="36"/>
      <c r="B1047" s="36"/>
      <c r="C1047" s="36"/>
      <c r="E1047" s="5"/>
      <c r="F1047" s="36"/>
    </row>
    <row r="1048" spans="1:6" x14ac:dyDescent="0.2">
      <c r="A1048" s="36"/>
      <c r="B1048" s="36"/>
      <c r="C1048" s="36"/>
      <c r="E1048" s="5"/>
      <c r="F1048" s="36"/>
    </row>
    <row r="1049" spans="1:6" x14ac:dyDescent="0.2">
      <c r="A1049" s="36"/>
      <c r="B1049" s="36"/>
      <c r="C1049" s="36"/>
      <c r="E1049" s="5"/>
      <c r="F1049" s="36"/>
    </row>
    <row r="1050" spans="1:6" x14ac:dyDescent="0.2">
      <c r="A1050" s="36"/>
      <c r="B1050" s="36"/>
      <c r="C1050" s="36"/>
      <c r="E1050" s="5"/>
      <c r="F1050" s="36"/>
    </row>
    <row r="1051" spans="1:6" x14ac:dyDescent="0.2">
      <c r="A1051" s="36"/>
      <c r="B1051" s="36"/>
      <c r="C1051" s="36"/>
      <c r="E1051" s="5"/>
      <c r="F1051" s="36"/>
    </row>
    <row r="1052" spans="1:6" x14ac:dyDescent="0.2">
      <c r="A1052" s="36"/>
      <c r="B1052" s="36"/>
      <c r="C1052" s="36"/>
      <c r="E1052" s="5"/>
      <c r="F1052" s="36"/>
    </row>
    <row r="1053" spans="1:6" x14ac:dyDescent="0.2">
      <c r="A1053" s="36"/>
      <c r="B1053" s="36"/>
      <c r="C1053" s="36"/>
      <c r="E1053" s="5"/>
      <c r="F1053" s="36"/>
    </row>
    <row r="1054" spans="1:6" x14ac:dyDescent="0.2">
      <c r="A1054" s="36"/>
      <c r="B1054" s="36"/>
      <c r="C1054" s="36"/>
      <c r="E1054" s="5"/>
      <c r="F1054" s="36"/>
    </row>
    <row r="1055" spans="1:6" x14ac:dyDescent="0.2">
      <c r="A1055" s="36"/>
      <c r="B1055" s="36"/>
      <c r="C1055" s="36"/>
      <c r="E1055" s="5"/>
      <c r="F1055" s="36"/>
    </row>
    <row r="1056" spans="1:6" x14ac:dyDescent="0.2">
      <c r="A1056" s="36"/>
      <c r="B1056" s="36"/>
      <c r="C1056" s="36"/>
      <c r="E1056" s="5"/>
      <c r="F1056" s="36"/>
    </row>
    <row r="1057" spans="1:6" x14ac:dyDescent="0.2">
      <c r="A1057" s="36"/>
      <c r="B1057" s="36"/>
      <c r="C1057" s="36"/>
      <c r="E1057" s="5"/>
      <c r="F1057" s="36"/>
    </row>
    <row r="1058" spans="1:6" x14ac:dyDescent="0.2">
      <c r="A1058" s="36"/>
      <c r="B1058" s="36"/>
      <c r="C1058" s="36"/>
      <c r="E1058" s="5"/>
      <c r="F1058" s="36"/>
    </row>
    <row r="1059" spans="1:6" x14ac:dyDescent="0.2">
      <c r="A1059" s="36"/>
      <c r="B1059" s="36"/>
      <c r="C1059" s="36"/>
      <c r="E1059" s="5"/>
      <c r="F1059" s="36"/>
    </row>
    <row r="1060" spans="1:6" x14ac:dyDescent="0.2">
      <c r="A1060" s="36"/>
      <c r="B1060" s="36"/>
      <c r="C1060" s="36"/>
      <c r="E1060" s="5"/>
      <c r="F1060" s="36"/>
    </row>
    <row r="1061" spans="1:6" x14ac:dyDescent="0.2">
      <c r="A1061" s="36"/>
      <c r="B1061" s="36"/>
      <c r="C1061" s="36"/>
      <c r="E1061" s="5"/>
      <c r="F1061" s="36"/>
    </row>
    <row r="1062" spans="1:6" x14ac:dyDescent="0.2">
      <c r="A1062" s="36"/>
      <c r="B1062" s="36"/>
      <c r="C1062" s="36"/>
      <c r="E1062" s="5"/>
      <c r="F1062" s="36"/>
    </row>
    <row r="1063" spans="1:6" x14ac:dyDescent="0.2">
      <c r="A1063" s="36"/>
      <c r="B1063" s="36"/>
      <c r="C1063" s="36"/>
      <c r="E1063" s="5"/>
      <c r="F1063" s="36"/>
    </row>
    <row r="1064" spans="1:6" x14ac:dyDescent="0.2">
      <c r="A1064" s="36"/>
      <c r="B1064" s="36"/>
      <c r="C1064" s="36"/>
      <c r="E1064" s="5"/>
      <c r="F1064" s="36"/>
    </row>
    <row r="1065" spans="1:6" x14ac:dyDescent="0.2">
      <c r="A1065" s="36"/>
      <c r="B1065" s="36"/>
      <c r="C1065" s="36"/>
      <c r="E1065" s="5"/>
      <c r="F1065" s="36"/>
    </row>
    <row r="1066" spans="1:6" x14ac:dyDescent="0.2">
      <c r="A1066" s="36"/>
      <c r="B1066" s="36"/>
      <c r="C1066" s="36"/>
      <c r="E1066" s="5"/>
      <c r="F1066" s="36"/>
    </row>
    <row r="1067" spans="1:6" x14ac:dyDescent="0.2">
      <c r="A1067" s="36"/>
      <c r="B1067" s="36"/>
      <c r="C1067" s="36"/>
      <c r="E1067" s="5"/>
      <c r="F1067" s="36"/>
    </row>
    <row r="1068" spans="1:6" x14ac:dyDescent="0.2">
      <c r="A1068" s="36"/>
      <c r="B1068" s="36"/>
      <c r="C1068" s="36"/>
      <c r="E1068" s="5"/>
      <c r="F1068" s="36"/>
    </row>
    <row r="1069" spans="1:6" x14ac:dyDescent="0.2">
      <c r="A1069" s="36"/>
      <c r="B1069" s="36"/>
      <c r="C1069" s="36"/>
      <c r="E1069" s="5"/>
      <c r="F1069" s="36"/>
    </row>
    <row r="1070" spans="1:6" x14ac:dyDescent="0.2">
      <c r="A1070" s="36"/>
      <c r="B1070" s="36"/>
      <c r="C1070" s="36"/>
      <c r="E1070" s="5"/>
      <c r="F1070" s="36"/>
    </row>
    <row r="1071" spans="1:6" x14ac:dyDescent="0.2">
      <c r="A1071" s="36"/>
      <c r="B1071" s="36"/>
      <c r="C1071" s="36"/>
      <c r="E1071" s="5"/>
      <c r="F1071" s="36"/>
    </row>
    <row r="1072" spans="1:6" x14ac:dyDescent="0.2">
      <c r="A1072" s="36"/>
      <c r="B1072" s="36"/>
      <c r="C1072" s="36"/>
      <c r="E1072" s="5"/>
      <c r="F1072" s="36"/>
    </row>
    <row r="1073" spans="1:6" x14ac:dyDescent="0.2">
      <c r="A1073" s="36"/>
      <c r="B1073" s="36"/>
      <c r="C1073" s="36"/>
      <c r="E1073" s="5"/>
      <c r="F1073" s="36"/>
    </row>
    <row r="1074" spans="1:6" x14ac:dyDescent="0.2">
      <c r="A1074" s="36"/>
      <c r="B1074" s="36"/>
      <c r="C1074" s="36"/>
      <c r="E1074" s="5"/>
      <c r="F1074" s="36"/>
    </row>
    <row r="1075" spans="1:6" x14ac:dyDescent="0.2">
      <c r="A1075" s="36"/>
      <c r="B1075" s="36"/>
      <c r="C1075" s="36"/>
      <c r="E1075" s="5"/>
      <c r="F1075" s="36"/>
    </row>
    <row r="1076" spans="1:6" x14ac:dyDescent="0.2">
      <c r="A1076" s="36"/>
      <c r="B1076" s="36"/>
      <c r="C1076" s="36"/>
      <c r="E1076" s="5"/>
      <c r="F1076" s="36"/>
    </row>
    <row r="1077" spans="1:6" x14ac:dyDescent="0.2">
      <c r="A1077" s="36"/>
      <c r="B1077" s="36"/>
      <c r="C1077" s="36"/>
      <c r="E1077" s="5"/>
      <c r="F1077" s="36"/>
    </row>
    <row r="1078" spans="1:6" x14ac:dyDescent="0.2">
      <c r="A1078" s="36"/>
      <c r="B1078" s="36"/>
      <c r="C1078" s="36"/>
      <c r="E1078" s="5"/>
      <c r="F1078" s="36"/>
    </row>
    <row r="1079" spans="1:6" x14ac:dyDescent="0.2">
      <c r="A1079" s="36"/>
      <c r="B1079" s="36"/>
      <c r="C1079" s="36"/>
      <c r="E1079" s="5"/>
      <c r="F1079" s="36"/>
    </row>
    <row r="1080" spans="1:6" x14ac:dyDescent="0.2">
      <c r="A1080" s="36"/>
      <c r="B1080" s="36"/>
      <c r="C1080" s="36"/>
      <c r="E1080" s="5"/>
      <c r="F1080" s="36"/>
    </row>
    <row r="1081" spans="1:6" x14ac:dyDescent="0.2">
      <c r="A1081" s="36"/>
      <c r="B1081" s="36"/>
      <c r="C1081" s="36"/>
      <c r="E1081" s="5"/>
      <c r="F1081" s="36"/>
    </row>
    <row r="1082" spans="1:6" x14ac:dyDescent="0.2">
      <c r="A1082" s="36"/>
      <c r="B1082" s="36"/>
      <c r="C1082" s="36"/>
      <c r="E1082" s="5"/>
      <c r="F1082" s="36"/>
    </row>
    <row r="1083" spans="1:6" x14ac:dyDescent="0.2">
      <c r="A1083" s="36"/>
      <c r="B1083" s="36"/>
      <c r="C1083" s="36"/>
      <c r="E1083" s="5"/>
      <c r="F1083" s="36"/>
    </row>
    <row r="1084" spans="1:6" x14ac:dyDescent="0.2">
      <c r="A1084" s="36"/>
      <c r="B1084" s="36"/>
      <c r="C1084" s="36"/>
      <c r="E1084" s="5"/>
      <c r="F1084" s="36"/>
    </row>
    <row r="1085" spans="1:6" x14ac:dyDescent="0.2">
      <c r="A1085" s="36"/>
      <c r="B1085" s="36"/>
      <c r="C1085" s="36"/>
      <c r="E1085" s="5"/>
      <c r="F1085" s="36"/>
    </row>
    <row r="1086" spans="1:6" x14ac:dyDescent="0.2">
      <c r="A1086" s="36"/>
      <c r="B1086" s="36"/>
      <c r="C1086" s="36"/>
      <c r="E1086" s="5"/>
      <c r="F1086" s="36"/>
    </row>
    <row r="1087" spans="1:6" x14ac:dyDescent="0.2">
      <c r="A1087" s="36"/>
      <c r="B1087" s="36"/>
      <c r="C1087" s="36"/>
      <c r="E1087" s="5"/>
      <c r="F1087" s="36"/>
    </row>
    <row r="1088" spans="1:6" x14ac:dyDescent="0.2">
      <c r="A1088" s="36"/>
      <c r="B1088" s="36"/>
      <c r="C1088" s="36"/>
      <c r="E1088" s="5"/>
      <c r="F1088" s="36"/>
    </row>
    <row r="1089" spans="1:6" x14ac:dyDescent="0.2">
      <c r="A1089" s="36"/>
      <c r="B1089" s="36"/>
      <c r="C1089" s="36"/>
      <c r="E1089" s="5"/>
      <c r="F1089" s="36"/>
    </row>
    <row r="1090" spans="1:6" x14ac:dyDescent="0.2">
      <c r="A1090" s="36"/>
      <c r="B1090" s="36"/>
      <c r="C1090" s="36"/>
      <c r="E1090" s="5"/>
      <c r="F1090" s="36"/>
    </row>
    <row r="1091" spans="1:6" x14ac:dyDescent="0.2">
      <c r="A1091" s="36"/>
      <c r="B1091" s="36"/>
      <c r="C1091" s="36"/>
      <c r="E1091" s="5"/>
      <c r="F1091" s="36"/>
    </row>
    <row r="1092" spans="1:6" x14ac:dyDescent="0.2">
      <c r="A1092" s="36"/>
      <c r="B1092" s="36"/>
      <c r="C1092" s="36"/>
      <c r="E1092" s="5"/>
      <c r="F1092" s="36"/>
    </row>
    <row r="1093" spans="1:6" x14ac:dyDescent="0.2">
      <c r="A1093" s="36"/>
      <c r="B1093" s="36"/>
      <c r="C1093" s="36"/>
      <c r="E1093" s="5"/>
      <c r="F1093" s="36"/>
    </row>
    <row r="1094" spans="1:6" x14ac:dyDescent="0.2">
      <c r="A1094" s="36"/>
      <c r="B1094" s="36"/>
      <c r="C1094" s="36"/>
      <c r="E1094" s="5"/>
      <c r="F1094" s="36"/>
    </row>
    <row r="1095" spans="1:6" x14ac:dyDescent="0.2">
      <c r="A1095" s="36"/>
      <c r="B1095" s="36"/>
      <c r="C1095" s="36"/>
      <c r="E1095" s="5"/>
      <c r="F1095" s="36"/>
    </row>
    <row r="1096" spans="1:6" x14ac:dyDescent="0.2">
      <c r="A1096" s="36"/>
      <c r="B1096" s="36"/>
      <c r="C1096" s="36"/>
      <c r="E1096" s="5"/>
      <c r="F1096" s="36"/>
    </row>
    <row r="1097" spans="1:6" x14ac:dyDescent="0.2">
      <c r="A1097" s="36"/>
      <c r="B1097" s="36"/>
      <c r="C1097" s="36"/>
      <c r="E1097" s="5"/>
      <c r="F1097" s="36"/>
    </row>
    <row r="1098" spans="1:6" x14ac:dyDescent="0.2">
      <c r="A1098" s="36"/>
      <c r="B1098" s="36"/>
      <c r="C1098" s="36"/>
      <c r="E1098" s="5"/>
      <c r="F1098" s="36"/>
    </row>
    <row r="1099" spans="1:6" x14ac:dyDescent="0.2">
      <c r="A1099" s="36"/>
      <c r="B1099" s="36"/>
      <c r="C1099" s="36"/>
      <c r="E1099" s="5"/>
      <c r="F1099" s="36"/>
    </row>
    <row r="1100" spans="1:6" x14ac:dyDescent="0.2">
      <c r="A1100" s="36"/>
      <c r="B1100" s="36"/>
      <c r="C1100" s="36"/>
      <c r="E1100" s="5"/>
      <c r="F1100" s="36"/>
    </row>
    <row r="1101" spans="1:6" x14ac:dyDescent="0.2">
      <c r="A1101" s="36"/>
      <c r="B1101" s="36"/>
      <c r="C1101" s="36"/>
      <c r="E1101" s="5"/>
      <c r="F1101" s="36"/>
    </row>
  </sheetData>
  <hyperlinks>
    <hyperlink ref="E42" r:id="rId1"/>
    <hyperlink ref="A174" r:id="rId2"/>
    <hyperlink ref="A348" r:id="rId3"/>
    <hyperlink ref="A356" r:id="rId4"/>
    <hyperlink ref="A375" r:id="rId5"/>
    <hyperlink ref="A797" r:id="rId6"/>
  </hyperlinks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1"/>
  <sheetViews>
    <sheetView workbookViewId="0">
      <pane ySplit="1" topLeftCell="A2" activePane="bottomLeft" state="frozen"/>
      <selection pane="bottomLeft" sqref="A1:A1048576"/>
    </sheetView>
  </sheetViews>
  <sheetFormatPr defaultColWidth="14.42578125" defaultRowHeight="12.75" customHeight="1" x14ac:dyDescent="0.2"/>
  <cols>
    <col min="1" max="1" width="30.85546875" customWidth="1"/>
    <col min="2" max="4" width="10.85546875" customWidth="1"/>
    <col min="5" max="5" width="28" customWidth="1"/>
    <col min="6" max="6" width="10.42578125" customWidth="1"/>
    <col min="7" max="7" width="10.5703125" customWidth="1"/>
    <col min="8" max="19" width="17.28515625" customWidth="1"/>
  </cols>
  <sheetData>
    <row r="1" spans="1:19" ht="38.25" x14ac:dyDescent="0.2">
      <c r="A1" s="27" t="s">
        <v>55</v>
      </c>
      <c r="B1" s="27" t="s">
        <v>56</v>
      </c>
      <c r="C1" s="27" t="s">
        <v>57</v>
      </c>
      <c r="D1" s="28"/>
      <c r="E1" s="29" t="s">
        <v>58</v>
      </c>
      <c r="F1" s="30" t="s">
        <v>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.5" customHeight="1" x14ac:dyDescent="0.2">
      <c r="A2" s="38" t="s">
        <v>2534</v>
      </c>
      <c r="B2" s="38">
        <v>16226</v>
      </c>
      <c r="C2" s="38">
        <v>14303</v>
      </c>
      <c r="E2" s="1" t="s">
        <v>17</v>
      </c>
      <c r="F2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6806</v>
      </c>
      <c r="H2" s="69"/>
      <c r="I2" s="70"/>
      <c r="J2" s="70"/>
    </row>
    <row r="3" spans="1:19" x14ac:dyDescent="0.2">
      <c r="A3" s="15" t="s">
        <v>16</v>
      </c>
      <c r="B3" s="15">
        <v>2289</v>
      </c>
      <c r="C3" s="15">
        <v>2269</v>
      </c>
      <c r="E3" s="1" t="s">
        <v>16</v>
      </c>
      <c r="F3" s="13">
        <f>SUMIF(A:A,"*job*",C:C)+SUMIF(A:A,"*career*",C:C)+SUMIF(A:A,"*employment*",C:C)</f>
        <v>5158</v>
      </c>
      <c r="I3" s="5"/>
    </row>
    <row r="4" spans="1:19" x14ac:dyDescent="0.2">
      <c r="A4" s="15" t="s">
        <v>68</v>
      </c>
      <c r="B4" s="15">
        <v>1397</v>
      </c>
      <c r="C4" s="15">
        <v>1392</v>
      </c>
      <c r="E4" s="1" t="s">
        <v>21</v>
      </c>
      <c r="F4" s="13">
        <f>SUMIF(A:A,"*form*",C:C)+SUMIF(A:A,"*dd214*",C:C)</f>
        <v>4050</v>
      </c>
    </row>
    <row r="5" spans="1:19" x14ac:dyDescent="0.2">
      <c r="A5" s="15" t="s">
        <v>2535</v>
      </c>
      <c r="B5" s="15">
        <v>1026</v>
      </c>
      <c r="C5" s="15">
        <v>896</v>
      </c>
      <c r="E5" s="1" t="s">
        <v>18</v>
      </c>
      <c r="F5" s="13">
        <f>SUMIF(A:A,"*passport*",C:C)</f>
        <v>4037</v>
      </c>
    </row>
    <row r="6" spans="1:19" x14ac:dyDescent="0.2">
      <c r="A6" s="15" t="s">
        <v>76</v>
      </c>
      <c r="B6" s="15">
        <v>1672</v>
      </c>
      <c r="C6" s="15">
        <v>894</v>
      </c>
      <c r="E6" s="1" t="s">
        <v>19</v>
      </c>
      <c r="F6" s="13">
        <f>SUMIF(A:A,"*social security*",C:C)+SUMIF(A:A,"*ssi*",C:C)+SUMIF(A:A,"ssa",C:C)</f>
        <v>2563</v>
      </c>
    </row>
    <row r="7" spans="1:19" x14ac:dyDescent="0.2">
      <c r="A7" s="15" t="s">
        <v>77</v>
      </c>
      <c r="B7" s="15">
        <v>942</v>
      </c>
      <c r="C7" s="15">
        <v>846</v>
      </c>
      <c r="E7" s="1" t="s">
        <v>23</v>
      </c>
      <c r="F7" s="13">
        <f>SUMIF(A:A,"*vital*",C:C)+SUMIF(A:A,"*birth*",C:C)+SUMIF(A:A,"*marriage*",C:C)+SUMIF(A:A,"*divorce*",C:C)+SUMIF(A:A,"*death*",C:C)</f>
        <v>1848</v>
      </c>
      <c r="I7" s="5"/>
    </row>
    <row r="8" spans="1:19" x14ac:dyDescent="0.2">
      <c r="A8" s="15" t="s">
        <v>71</v>
      </c>
      <c r="B8" s="15">
        <v>804</v>
      </c>
      <c r="C8" s="15">
        <v>799</v>
      </c>
      <c r="E8" s="7" t="s">
        <v>944</v>
      </c>
      <c r="F8" s="5">
        <f>SUMIF(A:A,"*login*",C:C)</f>
        <v>1734</v>
      </c>
      <c r="I8" s="5"/>
    </row>
    <row r="9" spans="1:19" x14ac:dyDescent="0.2">
      <c r="A9" s="15" t="s">
        <v>82</v>
      </c>
      <c r="B9" s="15">
        <v>669</v>
      </c>
      <c r="C9" s="15">
        <v>668</v>
      </c>
      <c r="E9" s="1" t="s">
        <v>22</v>
      </c>
      <c r="F9" s="13">
        <f>SUMIF(A:A,"*credit score*",C:C)+SUMIF(A:A,"*credit report*",C:C)</f>
        <v>1678</v>
      </c>
    </row>
    <row r="10" spans="1:19" x14ac:dyDescent="0.2">
      <c r="A10" s="15" t="s">
        <v>65</v>
      </c>
      <c r="B10" s="15">
        <v>735</v>
      </c>
      <c r="C10" s="15">
        <v>648</v>
      </c>
      <c r="E10" s="1" t="s">
        <v>20</v>
      </c>
      <c r="F10" s="13">
        <f>SUMIF(A:A,"*immigration*",C:C)+SUMIF(A:A,"*visa*",C:C)+SUMIF(A:A,"*dv*",C:C)+SUMIF(A:A,"green card",C:C)</f>
        <v>1553</v>
      </c>
    </row>
    <row r="11" spans="1:19" x14ac:dyDescent="0.2">
      <c r="A11" s="15" t="s">
        <v>21</v>
      </c>
      <c r="B11" s="15">
        <v>598</v>
      </c>
      <c r="C11" s="15">
        <v>598</v>
      </c>
      <c r="E11" s="1" t="s">
        <v>27</v>
      </c>
      <c r="F11" s="13">
        <f>SUMIF(A:A,"*unclaimed*",C:C)+SUMIF(A:A,"*lost money*",C:C)+SUMIF(A:A,"*money owed to me*",C:C)+SUMIF(A:A,"*missing money*",C:C)</f>
        <v>1433</v>
      </c>
    </row>
    <row r="12" spans="1:19" x14ac:dyDescent="0.2">
      <c r="A12" s="15" t="s">
        <v>78</v>
      </c>
      <c r="B12" s="15">
        <v>542</v>
      </c>
      <c r="C12" s="15">
        <v>534</v>
      </c>
      <c r="E12" s="1" t="s">
        <v>25</v>
      </c>
      <c r="F12" s="13">
        <f>SUMIF(A:A,"*grant*",C:C)+SUMIF(A:A,"*benefit*",C:C)+SUMIF(A:A,"*free money*",C:C)</f>
        <v>1339</v>
      </c>
    </row>
    <row r="13" spans="1:19" x14ac:dyDescent="0.2">
      <c r="A13" s="15" t="s">
        <v>74</v>
      </c>
      <c r="B13" s="15">
        <v>528</v>
      </c>
      <c r="C13" s="15">
        <v>526</v>
      </c>
      <c r="E13" s="1" t="s">
        <v>24</v>
      </c>
      <c r="F13" s="13">
        <f>SUMIF(A:A,"*puzzle*",C:C)+SUMIF(A:A,"*games*",C:C)</f>
        <v>1017</v>
      </c>
    </row>
    <row r="14" spans="1:19" x14ac:dyDescent="0.2">
      <c r="A14" s="15" t="s">
        <v>2536</v>
      </c>
      <c r="B14" s="15">
        <v>627</v>
      </c>
      <c r="C14" s="15">
        <v>524</v>
      </c>
      <c r="E14" s="15" t="s">
        <v>38</v>
      </c>
      <c r="F14" s="13">
        <f>SUMIF(A:A,"*tsa job*",C:C)+SUMIF(A:A,"*tso*",C:C)</f>
        <v>772</v>
      </c>
    </row>
    <row r="15" spans="1:19" x14ac:dyDescent="0.2">
      <c r="A15" s="15" t="s">
        <v>300</v>
      </c>
      <c r="B15" s="15">
        <v>522</v>
      </c>
      <c r="C15" s="15">
        <v>522</v>
      </c>
      <c r="E15" s="1" t="s">
        <v>31</v>
      </c>
      <c r="F15" s="13">
        <f>SUMIF(A:A,"*address*",C:C)</f>
        <v>746</v>
      </c>
    </row>
    <row r="16" spans="1:19" x14ac:dyDescent="0.2">
      <c r="A16" s="15" t="s">
        <v>70</v>
      </c>
      <c r="B16" s="15">
        <v>1253</v>
      </c>
      <c r="C16" s="15">
        <v>502</v>
      </c>
      <c r="E16" s="1" t="s">
        <v>29</v>
      </c>
      <c r="F16" s="13">
        <f>SUMIF(A:A,"*auction*",C:C)+SUMIF(A:A,"*sale*",C:C)</f>
        <v>735</v>
      </c>
    </row>
    <row r="17" spans="1:6" x14ac:dyDescent="0.2">
      <c r="A17" s="15" t="s">
        <v>92</v>
      </c>
      <c r="B17" s="15">
        <v>483</v>
      </c>
      <c r="C17" s="15">
        <v>482</v>
      </c>
      <c r="E17" s="7" t="s">
        <v>2386</v>
      </c>
      <c r="F17" s="13">
        <f>SUMIF(A:A,"*jade*",C:C)</f>
        <v>656</v>
      </c>
    </row>
    <row r="18" spans="1:6" x14ac:dyDescent="0.2">
      <c r="A18" s="15" t="s">
        <v>2312</v>
      </c>
      <c r="B18" s="15">
        <v>456</v>
      </c>
      <c r="C18" s="15">
        <v>455</v>
      </c>
      <c r="E18" s="1" t="s">
        <v>30</v>
      </c>
      <c r="F18" s="13">
        <f>SUMIF(A:A,"*bmi*",C:C)</f>
        <v>590</v>
      </c>
    </row>
    <row r="19" spans="1:6" x14ac:dyDescent="0.2">
      <c r="A19" s="15" t="s">
        <v>2071</v>
      </c>
      <c r="B19" s="15">
        <v>458</v>
      </c>
      <c r="C19" s="15">
        <v>453</v>
      </c>
      <c r="E19" s="1" t="s">
        <v>35</v>
      </c>
      <c r="F19" s="13">
        <f>SUMIF(A:A,"*stamps*",C:C)+SUMIF(A:A,"*usda*",C:C)+SUMIF(A:A,"*wic*",C:C)+SUMIF(A:A,"*snap*",C:C)+SUMIF(A:A,"*ebt*",C:C)</f>
        <v>424</v>
      </c>
    </row>
    <row r="20" spans="1:6" x14ac:dyDescent="0.2">
      <c r="A20" s="15" t="s">
        <v>2363</v>
      </c>
      <c r="B20" s="15">
        <v>490</v>
      </c>
      <c r="C20" s="15">
        <v>432</v>
      </c>
      <c r="E20" s="1" t="s">
        <v>34</v>
      </c>
      <c r="F20" s="13">
        <f>SUMIF(A:A,"*weather*",C:C)</f>
        <v>384</v>
      </c>
    </row>
    <row r="21" spans="1:6" ht="25.5" x14ac:dyDescent="0.2">
      <c r="A21" s="15" t="s">
        <v>80</v>
      </c>
      <c r="B21" s="15">
        <v>602</v>
      </c>
      <c r="C21" s="15">
        <v>416</v>
      </c>
      <c r="E21" s="1" t="s">
        <v>32</v>
      </c>
      <c r="F21" s="13">
        <f>SUMIF(A:A,"*affordable*",C:C)+SUMIF(A:A,"*obama care*",C:C)+SUMIF(A:A,"*obamacare*",C:C)+SUMIF(A:A,"aca",C:C)+SUMIF(A:A,"*marketplace*",C:C)+SUMIF(A:A,"*health insurance*",C:C)+SUMIF(A:A,"*health care*",C:C)</f>
        <v>383</v>
      </c>
    </row>
    <row r="22" spans="1:6" x14ac:dyDescent="0.2">
      <c r="A22" s="15" t="s">
        <v>90</v>
      </c>
      <c r="B22" s="15">
        <v>496</v>
      </c>
      <c r="C22" s="15">
        <v>411</v>
      </c>
      <c r="E22" s="1" t="s">
        <v>41</v>
      </c>
      <c r="F22" s="13">
        <f>SUMIF(A:A,"*w4*",C:C)+SUMIF(A:A,"*w-4*",C:C)</f>
        <v>356</v>
      </c>
    </row>
    <row r="23" spans="1:6" x14ac:dyDescent="0.2">
      <c r="A23" s="15" t="s">
        <v>110</v>
      </c>
      <c r="B23" s="15">
        <v>400</v>
      </c>
      <c r="C23" s="15">
        <v>399</v>
      </c>
      <c r="E23" s="1" t="s">
        <v>44</v>
      </c>
      <c r="F23" s="13">
        <f>SUMIF(A:A,"*death penalty*",C:C)+SUMIF(A:A,"*execution*",C:C)+SUMIF(A:A,"*executed*",C:C)+SUMIF(A:A,"*last meal*",C:C)+SUMIF(A:A,"*capital punishment*",C:C)</f>
        <v>326</v>
      </c>
    </row>
    <row r="24" spans="1:6" x14ac:dyDescent="0.2">
      <c r="A24" s="15" t="s">
        <v>27</v>
      </c>
      <c r="B24" s="15">
        <v>417</v>
      </c>
      <c r="C24" s="15">
        <v>396</v>
      </c>
      <c r="E24" s="1" t="s">
        <v>39</v>
      </c>
      <c r="F24" s="13">
        <f>SUMIF(A:A,"*medicare*",C:C)</f>
        <v>308</v>
      </c>
    </row>
    <row r="25" spans="1:6" x14ac:dyDescent="0.2">
      <c r="A25" s="15" t="s">
        <v>19</v>
      </c>
      <c r="B25" s="15">
        <v>455</v>
      </c>
      <c r="C25" s="15">
        <v>381</v>
      </c>
      <c r="E25" s="1" t="s">
        <v>40</v>
      </c>
      <c r="F25" s="13">
        <f>SUMIF(A:A,"*garcinia*",C:C)</f>
        <v>263</v>
      </c>
    </row>
    <row r="26" spans="1:6" x14ac:dyDescent="0.2">
      <c r="A26" s="15" t="s">
        <v>73</v>
      </c>
      <c r="B26" s="15">
        <v>415</v>
      </c>
      <c r="C26" s="15">
        <v>380</v>
      </c>
      <c r="E26" s="1" t="s">
        <v>43</v>
      </c>
      <c r="F26" s="13">
        <f>SUMIF(A:A,"*saving*",C:C)</f>
        <v>243</v>
      </c>
    </row>
    <row r="27" spans="1:6" x14ac:dyDescent="0.2">
      <c r="A27" s="15" t="s">
        <v>274</v>
      </c>
      <c r="B27" s="15">
        <v>370</v>
      </c>
      <c r="C27" s="15">
        <v>365</v>
      </c>
      <c r="E27" s="1" t="s">
        <v>26</v>
      </c>
      <c r="F27" s="13">
        <f>SUMIF(A:A,"*dv*",C:C)+SUMIF(A:A,"*diversity visa*",C:C)+SUMIF(A:A,"green card lottery",C:C)+SUMIF(A:A,"lottery 2014",C:C)+SUMIF(A:A,"lottery 2015",C:C)+SUMIF(A:A,"lottery 2016",C:C)</f>
        <v>238</v>
      </c>
    </row>
    <row r="28" spans="1:6" x14ac:dyDescent="0.2">
      <c r="A28" s="15" t="s">
        <v>84</v>
      </c>
      <c r="B28" s="15">
        <v>367</v>
      </c>
      <c r="C28" s="15">
        <v>330</v>
      </c>
      <c r="E28" s="1" t="s">
        <v>50</v>
      </c>
      <c r="F28" s="13">
        <f>SUMIF(A:A,"*governor*",C:C)</f>
        <v>228</v>
      </c>
    </row>
    <row r="29" spans="1:6" x14ac:dyDescent="0.2">
      <c r="A29" s="15" t="s">
        <v>1756</v>
      </c>
      <c r="B29" s="15">
        <v>325</v>
      </c>
      <c r="C29" s="15">
        <v>324</v>
      </c>
      <c r="E29" s="1" t="s">
        <v>42</v>
      </c>
      <c r="F29" s="13">
        <f>SUMIF(A:A,"*vote*",C:C)+SUMIF(A:A,"*voting*",C:C)+SUMIF(A:A,"*election*",C:C)</f>
        <v>208</v>
      </c>
    </row>
    <row r="30" spans="1:6" x14ac:dyDescent="0.2">
      <c r="A30" s="15" t="s">
        <v>62</v>
      </c>
      <c r="B30" s="15">
        <v>322</v>
      </c>
      <c r="C30" s="15">
        <v>320</v>
      </c>
      <c r="E30" s="1" t="s">
        <v>47</v>
      </c>
      <c r="F30" s="13">
        <f>SUMIF(A:A,"*alien*",C:C)+SUMIF(A:A,"*area 51*",C:C)+SUMIF(A:A,"*ufo*",C:C)</f>
        <v>195</v>
      </c>
    </row>
    <row r="31" spans="1:6" x14ac:dyDescent="0.2">
      <c r="A31" s="15" t="s">
        <v>67</v>
      </c>
      <c r="B31" s="15">
        <v>328</v>
      </c>
      <c r="C31" s="15">
        <v>314</v>
      </c>
      <c r="E31" s="7" t="s">
        <v>243</v>
      </c>
      <c r="F31" s="5">
        <f>SUMIF(A:A,"*wind energy*",C:C)</f>
        <v>191</v>
      </c>
    </row>
    <row r="32" spans="1:6" x14ac:dyDescent="0.2">
      <c r="A32" s="15" t="s">
        <v>105</v>
      </c>
      <c r="B32" s="15">
        <v>327</v>
      </c>
      <c r="C32" s="15">
        <v>310</v>
      </c>
      <c r="E32" s="1" t="s">
        <v>46</v>
      </c>
      <c r="F32" s="13">
        <f>SUMIF(A:A,"isis",C:C)+SUMIF(A:A,"isil",C:C)+SUMIF(A:A,"islamic state",C:C)</f>
        <v>152</v>
      </c>
    </row>
    <row r="33" spans="1:6" x14ac:dyDescent="0.2">
      <c r="A33" s="15" t="s">
        <v>111</v>
      </c>
      <c r="B33" s="15">
        <v>453</v>
      </c>
      <c r="C33" s="15">
        <v>306</v>
      </c>
      <c r="E33" s="1" t="s">
        <v>45</v>
      </c>
      <c r="F33" s="13">
        <f>SUMIF(A:A,"*consumer action handbook*",C:C)</f>
        <v>113</v>
      </c>
    </row>
    <row r="34" spans="1:6" x14ac:dyDescent="0.2">
      <c r="A34" s="15" t="s">
        <v>63</v>
      </c>
      <c r="B34" s="15">
        <v>302</v>
      </c>
      <c r="C34" s="15">
        <v>302</v>
      </c>
      <c r="E34" s="1" t="s">
        <v>49</v>
      </c>
      <c r="F34" s="13">
        <f>SUMIF(A:A,"*fafsa*",C:C)</f>
        <v>95</v>
      </c>
    </row>
    <row r="35" spans="1:6" x14ac:dyDescent="0.2">
      <c r="A35" s="15" t="s">
        <v>75</v>
      </c>
      <c r="B35" s="15">
        <v>351</v>
      </c>
      <c r="C35" s="15">
        <v>290</v>
      </c>
      <c r="E35" s="1" t="s">
        <v>37</v>
      </c>
      <c r="F35" s="13">
        <f>SUMIF(A:A,"*ebola*",C:C)</f>
        <v>65</v>
      </c>
    </row>
    <row r="36" spans="1:6" x14ac:dyDescent="0.2">
      <c r="A36" s="15" t="s">
        <v>126</v>
      </c>
      <c r="B36" s="15">
        <v>288</v>
      </c>
      <c r="C36" s="15">
        <v>280</v>
      </c>
      <c r="E36" s="7" t="s">
        <v>48</v>
      </c>
      <c r="F36">
        <f>SUMIF(A:A,"*senior*",C:C)</f>
        <v>77</v>
      </c>
    </row>
    <row r="37" spans="1:6" ht="14.25" x14ac:dyDescent="0.2">
      <c r="A37" s="15" t="s">
        <v>94</v>
      </c>
      <c r="B37" s="15">
        <v>1059</v>
      </c>
      <c r="C37" s="15">
        <v>274</v>
      </c>
      <c r="E37" s="16" t="s">
        <v>36</v>
      </c>
      <c r="F37" s="17">
        <f>SUMIF(A:A,"*photo*",B:B)+SUMIF(A:A,"*image*",B:B)</f>
        <v>327</v>
      </c>
    </row>
    <row r="38" spans="1:6" x14ac:dyDescent="0.2">
      <c r="A38" s="15" t="s">
        <v>34</v>
      </c>
      <c r="B38" s="15">
        <v>513</v>
      </c>
      <c r="C38" s="15">
        <v>263</v>
      </c>
      <c r="E38" s="8" t="s">
        <v>33</v>
      </c>
      <c r="F38" s="13">
        <f>SUMIF(A:A,"*usajobs*",B:B)+SUMIF(A:A,"*usa jobs*",B:B)</f>
        <v>425</v>
      </c>
    </row>
    <row r="39" spans="1:6" x14ac:dyDescent="0.2">
      <c r="A39" s="15" t="s">
        <v>85</v>
      </c>
      <c r="B39" s="15">
        <v>277</v>
      </c>
      <c r="C39" s="15">
        <v>263</v>
      </c>
      <c r="E39" s="7" t="s">
        <v>51</v>
      </c>
      <c r="F39">
        <f>SUMIF(A:A,"*abortion*",C:C)</f>
        <v>175</v>
      </c>
    </row>
    <row r="40" spans="1:6" x14ac:dyDescent="0.2">
      <c r="A40" s="15" t="s">
        <v>99</v>
      </c>
      <c r="B40" s="15">
        <v>267</v>
      </c>
      <c r="C40" s="15">
        <v>263</v>
      </c>
      <c r="E40" s="5"/>
      <c r="F40" s="36"/>
    </row>
    <row r="41" spans="1:6" x14ac:dyDescent="0.2">
      <c r="A41" s="15" t="s">
        <v>2386</v>
      </c>
      <c r="B41" s="15">
        <v>262</v>
      </c>
      <c r="C41" s="15">
        <v>262</v>
      </c>
      <c r="E41" s="5"/>
      <c r="F41" s="36"/>
    </row>
    <row r="42" spans="1:6" x14ac:dyDescent="0.2">
      <c r="A42" s="15" t="s">
        <v>108</v>
      </c>
      <c r="B42" s="15">
        <v>262</v>
      </c>
      <c r="C42" s="15">
        <v>261</v>
      </c>
      <c r="E42" s="5"/>
      <c r="F42" s="36"/>
    </row>
    <row r="43" spans="1:6" x14ac:dyDescent="0.2">
      <c r="A43" s="15" t="s">
        <v>86</v>
      </c>
      <c r="B43" s="15">
        <v>317</v>
      </c>
      <c r="C43" s="15">
        <v>257</v>
      </c>
      <c r="E43" s="5"/>
      <c r="F43" s="36"/>
    </row>
    <row r="44" spans="1:6" x14ac:dyDescent="0.2">
      <c r="A44" s="15" t="s">
        <v>113</v>
      </c>
      <c r="B44" s="15">
        <v>691</v>
      </c>
      <c r="C44" s="15">
        <v>252</v>
      </c>
      <c r="E44" s="5"/>
      <c r="F44" s="36"/>
    </row>
    <row r="45" spans="1:6" x14ac:dyDescent="0.2">
      <c r="A45" s="15" t="s">
        <v>18</v>
      </c>
      <c r="B45" s="15">
        <v>253</v>
      </c>
      <c r="C45" s="15">
        <v>251</v>
      </c>
      <c r="E45" s="5"/>
      <c r="F45" s="36"/>
    </row>
    <row r="46" spans="1:6" x14ac:dyDescent="0.2">
      <c r="A46" s="15" t="s">
        <v>95</v>
      </c>
      <c r="B46" s="15">
        <v>251</v>
      </c>
      <c r="C46" s="15">
        <v>250</v>
      </c>
      <c r="E46" s="5"/>
      <c r="F46" s="36"/>
    </row>
    <row r="47" spans="1:6" x14ac:dyDescent="0.2">
      <c r="A47" s="15" t="s">
        <v>104</v>
      </c>
      <c r="B47" s="15">
        <v>252</v>
      </c>
      <c r="C47" s="15">
        <v>247</v>
      </c>
      <c r="E47" s="5"/>
      <c r="F47" s="36"/>
    </row>
    <row r="48" spans="1:6" x14ac:dyDescent="0.2">
      <c r="A48" s="15" t="s">
        <v>29</v>
      </c>
      <c r="B48" s="15">
        <v>289</v>
      </c>
      <c r="C48" s="15">
        <v>244</v>
      </c>
      <c r="E48" s="5"/>
      <c r="F48" s="36"/>
    </row>
    <row r="49" spans="1:6" x14ac:dyDescent="0.2">
      <c r="A49" s="15" t="s">
        <v>164</v>
      </c>
      <c r="B49" s="15">
        <v>315</v>
      </c>
      <c r="C49" s="15">
        <v>241</v>
      </c>
      <c r="E49" s="5"/>
      <c r="F49" s="36"/>
    </row>
    <row r="50" spans="1:6" x14ac:dyDescent="0.2">
      <c r="A50" s="15" t="s">
        <v>2537</v>
      </c>
      <c r="B50" s="15">
        <v>240</v>
      </c>
      <c r="C50" s="15">
        <v>238</v>
      </c>
      <c r="E50" s="5"/>
      <c r="F50" s="36"/>
    </row>
    <row r="51" spans="1:6" x14ac:dyDescent="0.2">
      <c r="A51" s="15" t="s">
        <v>362</v>
      </c>
      <c r="B51" s="15">
        <v>370</v>
      </c>
      <c r="C51" s="15">
        <v>237</v>
      </c>
      <c r="E51" s="5"/>
      <c r="F51" s="36"/>
    </row>
    <row r="52" spans="1:6" x14ac:dyDescent="0.2">
      <c r="A52" s="15" t="s">
        <v>605</v>
      </c>
      <c r="B52" s="15">
        <v>235</v>
      </c>
      <c r="C52" s="15">
        <v>235</v>
      </c>
      <c r="E52" s="5"/>
      <c r="F52" s="36"/>
    </row>
    <row r="53" spans="1:6" x14ac:dyDescent="0.2">
      <c r="A53" s="15" t="s">
        <v>158</v>
      </c>
      <c r="B53" s="15">
        <v>408</v>
      </c>
      <c r="C53" s="15">
        <v>234</v>
      </c>
      <c r="E53" s="5"/>
      <c r="F53" s="36"/>
    </row>
    <row r="54" spans="1:6" x14ac:dyDescent="0.2">
      <c r="A54" s="15" t="s">
        <v>93</v>
      </c>
      <c r="B54" s="15">
        <v>249</v>
      </c>
      <c r="C54" s="15">
        <v>229</v>
      </c>
      <c r="E54" s="5"/>
      <c r="F54" s="36"/>
    </row>
    <row r="55" spans="1:6" x14ac:dyDescent="0.2">
      <c r="A55" s="15" t="s">
        <v>103</v>
      </c>
      <c r="B55" s="15">
        <v>612</v>
      </c>
      <c r="C55" s="15">
        <v>229</v>
      </c>
      <c r="E55" s="5"/>
      <c r="F55" s="36"/>
    </row>
    <row r="56" spans="1:6" x14ac:dyDescent="0.2">
      <c r="A56" s="15" t="s">
        <v>83</v>
      </c>
      <c r="B56" s="15">
        <v>321</v>
      </c>
      <c r="C56" s="15">
        <v>225</v>
      </c>
      <c r="E56" s="5"/>
      <c r="F56" s="36"/>
    </row>
    <row r="57" spans="1:6" x14ac:dyDescent="0.2">
      <c r="A57" s="15" t="s">
        <v>122</v>
      </c>
      <c r="B57" s="15">
        <v>286</v>
      </c>
      <c r="C57" s="15">
        <v>216</v>
      </c>
      <c r="E57" s="5"/>
      <c r="F57" s="36"/>
    </row>
    <row r="58" spans="1:6" x14ac:dyDescent="0.2">
      <c r="A58" s="15" t="s">
        <v>145</v>
      </c>
      <c r="B58" s="15">
        <v>278</v>
      </c>
      <c r="C58" s="15">
        <v>210</v>
      </c>
      <c r="E58" s="5"/>
      <c r="F58" s="36"/>
    </row>
    <row r="59" spans="1:6" x14ac:dyDescent="0.2">
      <c r="A59" s="15" t="s">
        <v>114</v>
      </c>
      <c r="B59" s="15">
        <v>210</v>
      </c>
      <c r="C59" s="15">
        <v>206</v>
      </c>
      <c r="E59" s="5"/>
      <c r="F59" s="36"/>
    </row>
    <row r="60" spans="1:6" x14ac:dyDescent="0.2">
      <c r="A60" s="15" t="s">
        <v>153</v>
      </c>
      <c r="B60" s="15">
        <v>233</v>
      </c>
      <c r="C60" s="15">
        <v>205</v>
      </c>
      <c r="E60" s="5"/>
      <c r="F60" s="36"/>
    </row>
    <row r="61" spans="1:6" x14ac:dyDescent="0.2">
      <c r="A61" s="15" t="s">
        <v>115</v>
      </c>
      <c r="B61" s="15">
        <v>315</v>
      </c>
      <c r="C61" s="15">
        <v>203</v>
      </c>
      <c r="E61" s="5"/>
      <c r="F61" s="36"/>
    </row>
    <row r="62" spans="1:6" x14ac:dyDescent="0.2">
      <c r="A62" s="15" t="s">
        <v>118</v>
      </c>
      <c r="B62" s="15">
        <v>570</v>
      </c>
      <c r="C62" s="15">
        <v>201</v>
      </c>
      <c r="E62" s="5"/>
      <c r="F62" s="36"/>
    </row>
    <row r="63" spans="1:6" x14ac:dyDescent="0.2">
      <c r="A63" s="15" t="s">
        <v>156</v>
      </c>
      <c r="B63" s="15">
        <v>210</v>
      </c>
      <c r="C63" s="15">
        <v>195</v>
      </c>
      <c r="E63" s="5"/>
      <c r="F63" s="36"/>
    </row>
    <row r="64" spans="1:6" x14ac:dyDescent="0.2">
      <c r="A64" s="15" t="s">
        <v>2538</v>
      </c>
      <c r="B64" s="15">
        <v>195</v>
      </c>
      <c r="C64" s="15">
        <v>195</v>
      </c>
      <c r="E64" s="5"/>
      <c r="F64" s="36"/>
    </row>
    <row r="65" spans="1:6" x14ac:dyDescent="0.2">
      <c r="A65" s="15" t="s">
        <v>102</v>
      </c>
      <c r="B65" s="15">
        <v>199</v>
      </c>
      <c r="C65" s="15">
        <v>194</v>
      </c>
      <c r="E65" s="5"/>
      <c r="F65" s="36"/>
    </row>
    <row r="66" spans="1:6" x14ac:dyDescent="0.2">
      <c r="A66" s="15" t="s">
        <v>243</v>
      </c>
      <c r="B66" s="15">
        <v>258</v>
      </c>
      <c r="C66" s="15">
        <v>191</v>
      </c>
      <c r="E66" s="5"/>
      <c r="F66" s="36"/>
    </row>
    <row r="67" spans="1:6" x14ac:dyDescent="0.2">
      <c r="A67" s="15" t="s">
        <v>100</v>
      </c>
      <c r="B67" s="15">
        <v>205</v>
      </c>
      <c r="C67" s="15">
        <v>190</v>
      </c>
      <c r="E67" s="5"/>
      <c r="F67" s="36"/>
    </row>
    <row r="68" spans="1:6" x14ac:dyDescent="0.2">
      <c r="A68" s="15" t="s">
        <v>97</v>
      </c>
      <c r="B68" s="15">
        <v>190</v>
      </c>
      <c r="C68" s="15">
        <v>190</v>
      </c>
      <c r="E68" s="5"/>
      <c r="F68" s="36"/>
    </row>
    <row r="69" spans="1:6" x14ac:dyDescent="0.2">
      <c r="A69" s="15" t="s">
        <v>141</v>
      </c>
      <c r="B69" s="15">
        <v>190</v>
      </c>
      <c r="C69" s="15">
        <v>187</v>
      </c>
      <c r="E69" s="5"/>
      <c r="F69" s="36"/>
    </row>
    <row r="70" spans="1:6" x14ac:dyDescent="0.2">
      <c r="A70" s="15" t="s">
        <v>170</v>
      </c>
      <c r="B70" s="15">
        <v>213</v>
      </c>
      <c r="C70" s="15">
        <v>185</v>
      </c>
      <c r="E70" s="5"/>
      <c r="F70" s="36"/>
    </row>
    <row r="71" spans="1:6" x14ac:dyDescent="0.2">
      <c r="A71" s="15" t="s">
        <v>178</v>
      </c>
      <c r="B71" s="15">
        <v>184</v>
      </c>
      <c r="C71" s="15">
        <v>182</v>
      </c>
      <c r="E71" s="5"/>
      <c r="F71" s="36"/>
    </row>
    <row r="72" spans="1:6" x14ac:dyDescent="0.2">
      <c r="A72" s="15" t="s">
        <v>43</v>
      </c>
      <c r="B72" s="15">
        <v>193</v>
      </c>
      <c r="C72" s="15">
        <v>179</v>
      </c>
      <c r="E72" s="5"/>
      <c r="F72" s="36"/>
    </row>
    <row r="73" spans="1:6" x14ac:dyDescent="0.2">
      <c r="A73" s="15" t="s">
        <v>51</v>
      </c>
      <c r="B73" s="15">
        <v>218</v>
      </c>
      <c r="C73" s="15">
        <v>175</v>
      </c>
      <c r="E73" s="5"/>
      <c r="F73" s="36"/>
    </row>
    <row r="74" spans="1:6" x14ac:dyDescent="0.2">
      <c r="A74" s="15" t="s">
        <v>101</v>
      </c>
      <c r="B74" s="15">
        <v>171</v>
      </c>
      <c r="C74" s="15">
        <v>171</v>
      </c>
      <c r="E74" s="5"/>
      <c r="F74" s="36"/>
    </row>
    <row r="75" spans="1:6" x14ac:dyDescent="0.2">
      <c r="A75" s="15" t="s">
        <v>139</v>
      </c>
      <c r="B75" s="15">
        <v>177</v>
      </c>
      <c r="C75" s="15">
        <v>164</v>
      </c>
      <c r="E75" s="5"/>
      <c r="F75" s="36"/>
    </row>
    <row r="76" spans="1:6" x14ac:dyDescent="0.2">
      <c r="A76" s="15" t="s">
        <v>171</v>
      </c>
      <c r="B76" s="15">
        <v>189</v>
      </c>
      <c r="C76" s="15">
        <v>163</v>
      </c>
      <c r="E76" s="5"/>
      <c r="F76" s="36"/>
    </row>
    <row r="77" spans="1:6" x14ac:dyDescent="0.2">
      <c r="A77" s="15" t="s">
        <v>408</v>
      </c>
      <c r="B77" s="15">
        <v>190</v>
      </c>
      <c r="C77" s="15">
        <v>163</v>
      </c>
      <c r="E77" s="5"/>
      <c r="F77" s="36"/>
    </row>
    <row r="78" spans="1:6" x14ac:dyDescent="0.2">
      <c r="A78" s="15" t="s">
        <v>2315</v>
      </c>
      <c r="B78" s="15">
        <v>558</v>
      </c>
      <c r="C78" s="15">
        <v>162</v>
      </c>
      <c r="E78" s="5"/>
      <c r="F78" s="36"/>
    </row>
    <row r="79" spans="1:6" x14ac:dyDescent="0.2">
      <c r="A79" s="15" t="s">
        <v>2539</v>
      </c>
      <c r="B79" s="15">
        <v>169</v>
      </c>
      <c r="C79" s="15">
        <v>162</v>
      </c>
      <c r="E79" s="5"/>
      <c r="F79" s="36"/>
    </row>
    <row r="80" spans="1:6" x14ac:dyDescent="0.2">
      <c r="A80" s="15" t="s">
        <v>173</v>
      </c>
      <c r="B80" s="15">
        <v>354</v>
      </c>
      <c r="C80" s="15">
        <v>161</v>
      </c>
      <c r="E80" s="5"/>
      <c r="F80" s="36"/>
    </row>
    <row r="81" spans="1:6" x14ac:dyDescent="0.2">
      <c r="A81" s="15" t="s">
        <v>2540</v>
      </c>
      <c r="B81" s="15">
        <v>159</v>
      </c>
      <c r="C81" s="15">
        <v>159</v>
      </c>
      <c r="E81" s="5"/>
      <c r="F81" s="36"/>
    </row>
    <row r="82" spans="1:6" x14ac:dyDescent="0.2">
      <c r="A82" s="15" t="s">
        <v>175</v>
      </c>
      <c r="B82" s="15">
        <v>207</v>
      </c>
      <c r="C82" s="15">
        <v>159</v>
      </c>
      <c r="E82" s="5"/>
      <c r="F82" s="36"/>
    </row>
    <row r="83" spans="1:6" x14ac:dyDescent="0.2">
      <c r="A83" s="15" t="s">
        <v>224</v>
      </c>
      <c r="B83" s="15">
        <v>158</v>
      </c>
      <c r="C83" s="15">
        <v>158</v>
      </c>
      <c r="E83" s="5"/>
      <c r="F83" s="36"/>
    </row>
    <row r="84" spans="1:6" x14ac:dyDescent="0.2">
      <c r="A84" s="15" t="s">
        <v>2541</v>
      </c>
      <c r="B84" s="15">
        <v>156</v>
      </c>
      <c r="C84" s="15">
        <v>156</v>
      </c>
      <c r="E84" s="5"/>
      <c r="F84" s="36"/>
    </row>
    <row r="85" spans="1:6" x14ac:dyDescent="0.2">
      <c r="A85" s="15" t="s">
        <v>2051</v>
      </c>
      <c r="B85" s="15">
        <v>156</v>
      </c>
      <c r="C85" s="15">
        <v>156</v>
      </c>
      <c r="E85" s="5"/>
      <c r="F85" s="36"/>
    </row>
    <row r="86" spans="1:6" x14ac:dyDescent="0.2">
      <c r="A86" s="15" t="s">
        <v>138</v>
      </c>
      <c r="B86" s="15">
        <v>155</v>
      </c>
      <c r="C86" s="15">
        <v>155</v>
      </c>
      <c r="E86" s="5"/>
      <c r="F86" s="36"/>
    </row>
    <row r="87" spans="1:6" x14ac:dyDescent="0.2">
      <c r="A87" s="15" t="s">
        <v>124</v>
      </c>
      <c r="B87" s="15">
        <v>154</v>
      </c>
      <c r="C87" s="15">
        <v>154</v>
      </c>
      <c r="E87" s="5"/>
      <c r="F87" s="36"/>
    </row>
    <row r="88" spans="1:6" x14ac:dyDescent="0.2">
      <c r="A88" s="15" t="s">
        <v>79</v>
      </c>
      <c r="B88" s="15">
        <v>184</v>
      </c>
      <c r="C88" s="15">
        <v>154</v>
      </c>
      <c r="E88" s="5"/>
      <c r="F88" s="36"/>
    </row>
    <row r="89" spans="1:6" x14ac:dyDescent="0.2">
      <c r="A89" s="15" t="s">
        <v>1396</v>
      </c>
      <c r="B89" s="15">
        <v>154</v>
      </c>
      <c r="C89" s="15">
        <v>154</v>
      </c>
      <c r="E89" s="5"/>
      <c r="F89" s="36"/>
    </row>
    <row r="90" spans="1:6" x14ac:dyDescent="0.2">
      <c r="A90" s="15" t="s">
        <v>2542</v>
      </c>
      <c r="B90" s="15">
        <v>155</v>
      </c>
      <c r="C90" s="15">
        <v>154</v>
      </c>
      <c r="E90" s="5"/>
      <c r="F90" s="36"/>
    </row>
    <row r="91" spans="1:6" x14ac:dyDescent="0.2">
      <c r="A91" s="15" t="s">
        <v>89</v>
      </c>
      <c r="B91" s="15">
        <v>193</v>
      </c>
      <c r="C91" s="15">
        <v>153</v>
      </c>
      <c r="E91" s="5"/>
      <c r="F91" s="36"/>
    </row>
    <row r="92" spans="1:6" x14ac:dyDescent="0.2">
      <c r="A92" s="15" t="s">
        <v>154</v>
      </c>
      <c r="B92" s="15">
        <v>161</v>
      </c>
      <c r="C92" s="15">
        <v>153</v>
      </c>
      <c r="E92" s="5"/>
      <c r="F92" s="36"/>
    </row>
    <row r="93" spans="1:6" x14ac:dyDescent="0.2">
      <c r="A93" s="15" t="s">
        <v>244</v>
      </c>
      <c r="B93" s="15">
        <v>154</v>
      </c>
      <c r="C93" s="15">
        <v>153</v>
      </c>
      <c r="E93" s="5"/>
      <c r="F93" s="36"/>
    </row>
    <row r="94" spans="1:6" x14ac:dyDescent="0.2">
      <c r="A94" s="15" t="s">
        <v>31</v>
      </c>
      <c r="B94" s="15">
        <v>159</v>
      </c>
      <c r="C94" s="15">
        <v>150</v>
      </c>
      <c r="E94" s="5"/>
      <c r="F94" s="36"/>
    </row>
    <row r="95" spans="1:6" x14ac:dyDescent="0.2">
      <c r="A95" s="15" t="s">
        <v>1095</v>
      </c>
      <c r="B95" s="15">
        <v>150</v>
      </c>
      <c r="C95" s="15">
        <v>150</v>
      </c>
      <c r="E95" s="5"/>
      <c r="F95" s="36"/>
    </row>
    <row r="96" spans="1:6" x14ac:dyDescent="0.2">
      <c r="A96" s="15" t="s">
        <v>179</v>
      </c>
      <c r="B96" s="15">
        <v>175</v>
      </c>
      <c r="C96" s="15">
        <v>150</v>
      </c>
      <c r="E96" s="5"/>
      <c r="F96" s="36"/>
    </row>
    <row r="97" spans="1:6" x14ac:dyDescent="0.2">
      <c r="A97" s="15" t="s">
        <v>137</v>
      </c>
      <c r="B97" s="15">
        <v>474</v>
      </c>
      <c r="C97" s="15">
        <v>150</v>
      </c>
      <c r="E97" s="5"/>
      <c r="F97" s="36"/>
    </row>
    <row r="98" spans="1:6" x14ac:dyDescent="0.2">
      <c r="A98" s="15" t="s">
        <v>172</v>
      </c>
      <c r="B98" s="15">
        <v>503</v>
      </c>
      <c r="C98" s="15">
        <v>149</v>
      </c>
      <c r="E98" s="5"/>
      <c r="F98" s="36"/>
    </row>
    <row r="99" spans="1:6" x14ac:dyDescent="0.2">
      <c r="A99" s="15" t="s">
        <v>136</v>
      </c>
      <c r="B99" s="15">
        <v>157</v>
      </c>
      <c r="C99" s="15">
        <v>148</v>
      </c>
      <c r="E99" s="5"/>
      <c r="F99" s="36"/>
    </row>
    <row r="100" spans="1:6" x14ac:dyDescent="0.2">
      <c r="A100" s="15" t="s">
        <v>754</v>
      </c>
      <c r="B100" s="15">
        <v>158</v>
      </c>
      <c r="C100" s="15">
        <v>147</v>
      </c>
      <c r="E100" s="5"/>
      <c r="F100" s="36"/>
    </row>
    <row r="101" spans="1:6" x14ac:dyDescent="0.2">
      <c r="A101" s="15" t="s">
        <v>134</v>
      </c>
      <c r="B101" s="15">
        <v>219</v>
      </c>
      <c r="C101" s="15">
        <v>147</v>
      </c>
      <c r="E101" s="5"/>
      <c r="F101" s="36"/>
    </row>
    <row r="102" spans="1:6" x14ac:dyDescent="0.2">
      <c r="A102" s="15" t="s">
        <v>44</v>
      </c>
      <c r="B102" s="15">
        <v>176</v>
      </c>
      <c r="C102" s="15">
        <v>145</v>
      </c>
      <c r="E102" s="5"/>
      <c r="F102" s="36"/>
    </row>
    <row r="103" spans="1:6" x14ac:dyDescent="0.2">
      <c r="A103" s="15" t="s">
        <v>1760</v>
      </c>
      <c r="B103" s="15">
        <v>144</v>
      </c>
      <c r="C103" s="15">
        <v>143</v>
      </c>
      <c r="E103" s="5"/>
      <c r="F103" s="36"/>
    </row>
    <row r="104" spans="1:6" x14ac:dyDescent="0.2">
      <c r="A104" s="15" t="s">
        <v>159</v>
      </c>
      <c r="B104" s="15">
        <v>344</v>
      </c>
      <c r="C104" s="15">
        <v>143</v>
      </c>
      <c r="E104" s="5"/>
      <c r="F104" s="36"/>
    </row>
    <row r="105" spans="1:6" x14ac:dyDescent="0.2">
      <c r="A105" s="15" t="s">
        <v>291</v>
      </c>
      <c r="B105" s="15">
        <v>798</v>
      </c>
      <c r="C105" s="15">
        <v>142</v>
      </c>
      <c r="E105" s="5"/>
      <c r="F105" s="36"/>
    </row>
    <row r="106" spans="1:6" x14ac:dyDescent="0.2">
      <c r="A106" s="15" t="s">
        <v>398</v>
      </c>
      <c r="B106" s="15">
        <v>159</v>
      </c>
      <c r="C106" s="15">
        <v>141</v>
      </c>
      <c r="E106" s="5"/>
      <c r="F106" s="36"/>
    </row>
    <row r="107" spans="1:6" x14ac:dyDescent="0.2">
      <c r="A107" s="15" t="s">
        <v>2543</v>
      </c>
      <c r="B107" s="15">
        <v>140</v>
      </c>
      <c r="C107" s="15">
        <v>140</v>
      </c>
      <c r="E107" s="5"/>
      <c r="F107" s="36"/>
    </row>
    <row r="108" spans="1:6" x14ac:dyDescent="0.2">
      <c r="A108" s="15" t="s">
        <v>222</v>
      </c>
      <c r="B108" s="15">
        <v>142</v>
      </c>
      <c r="C108" s="15">
        <v>139</v>
      </c>
      <c r="E108" s="5"/>
      <c r="F108" s="36"/>
    </row>
    <row r="109" spans="1:6" x14ac:dyDescent="0.2">
      <c r="A109" s="15" t="s">
        <v>150</v>
      </c>
      <c r="B109" s="15">
        <v>140</v>
      </c>
      <c r="C109" s="15">
        <v>138</v>
      </c>
      <c r="E109" s="5"/>
      <c r="F109" s="36"/>
    </row>
    <row r="110" spans="1:6" x14ac:dyDescent="0.2">
      <c r="A110" s="15" t="s">
        <v>59</v>
      </c>
      <c r="B110" s="15">
        <v>137</v>
      </c>
      <c r="C110" s="15">
        <v>137</v>
      </c>
      <c r="E110" s="5"/>
      <c r="F110" s="36"/>
    </row>
    <row r="111" spans="1:6" x14ac:dyDescent="0.2">
      <c r="A111" s="15" t="s">
        <v>112</v>
      </c>
      <c r="B111" s="15">
        <v>137</v>
      </c>
      <c r="C111" s="15">
        <v>137</v>
      </c>
      <c r="E111" s="5"/>
      <c r="F111" s="36"/>
    </row>
    <row r="112" spans="1:6" x14ac:dyDescent="0.2">
      <c r="A112" s="15" t="s">
        <v>894</v>
      </c>
      <c r="B112" s="15">
        <v>1876</v>
      </c>
      <c r="C112" s="15">
        <v>137</v>
      </c>
      <c r="E112" s="5"/>
      <c r="F112" s="36"/>
    </row>
    <row r="113" spans="1:6" x14ac:dyDescent="0.2">
      <c r="A113" s="15" t="s">
        <v>181</v>
      </c>
      <c r="B113" s="15">
        <v>137</v>
      </c>
      <c r="C113" s="15">
        <v>137</v>
      </c>
      <c r="E113" s="5"/>
      <c r="F113" s="36"/>
    </row>
    <row r="114" spans="1:6" x14ac:dyDescent="0.2">
      <c r="A114" s="15" t="s">
        <v>1748</v>
      </c>
      <c r="B114" s="15">
        <v>136</v>
      </c>
      <c r="C114" s="15">
        <v>136</v>
      </c>
      <c r="E114" s="5"/>
      <c r="F114" s="36"/>
    </row>
    <row r="115" spans="1:6" x14ac:dyDescent="0.2">
      <c r="A115" s="15" t="s">
        <v>30</v>
      </c>
      <c r="B115" s="15">
        <v>134</v>
      </c>
      <c r="C115" s="15">
        <v>134</v>
      </c>
      <c r="E115" s="5"/>
      <c r="F115" s="36"/>
    </row>
    <row r="116" spans="1:6" x14ac:dyDescent="0.2">
      <c r="A116" s="15" t="s">
        <v>2318</v>
      </c>
      <c r="B116" s="15">
        <v>134</v>
      </c>
      <c r="C116" s="15">
        <v>133</v>
      </c>
      <c r="E116" s="5"/>
      <c r="F116" s="36"/>
    </row>
    <row r="117" spans="1:6" x14ac:dyDescent="0.2">
      <c r="A117" s="15" t="s">
        <v>253</v>
      </c>
      <c r="B117" s="15">
        <v>133</v>
      </c>
      <c r="C117" s="15">
        <v>133</v>
      </c>
      <c r="E117" s="5"/>
      <c r="F117" s="36"/>
    </row>
    <row r="118" spans="1:6" x14ac:dyDescent="0.2">
      <c r="A118" s="15" t="s">
        <v>72</v>
      </c>
      <c r="B118" s="15">
        <v>139</v>
      </c>
      <c r="C118" s="15">
        <v>133</v>
      </c>
      <c r="E118" s="5"/>
      <c r="F118" s="36"/>
    </row>
    <row r="119" spans="1:6" x14ac:dyDescent="0.2">
      <c r="A119" s="15" t="s">
        <v>132</v>
      </c>
      <c r="B119" s="15">
        <v>144</v>
      </c>
      <c r="C119" s="15">
        <v>133</v>
      </c>
      <c r="E119" s="5"/>
      <c r="F119" s="36"/>
    </row>
    <row r="120" spans="1:6" x14ac:dyDescent="0.2">
      <c r="A120" s="15" t="s">
        <v>342</v>
      </c>
      <c r="B120" s="15">
        <v>147</v>
      </c>
      <c r="C120" s="15">
        <v>133</v>
      </c>
      <c r="E120" s="5"/>
      <c r="F120" s="36"/>
    </row>
    <row r="121" spans="1:6" x14ac:dyDescent="0.2">
      <c r="A121" s="15" t="s">
        <v>131</v>
      </c>
      <c r="B121" s="15">
        <v>170</v>
      </c>
      <c r="C121" s="15">
        <v>133</v>
      </c>
      <c r="E121" s="5"/>
      <c r="F121" s="36"/>
    </row>
    <row r="122" spans="1:6" x14ac:dyDescent="0.2">
      <c r="A122" s="15" t="s">
        <v>250</v>
      </c>
      <c r="B122" s="15">
        <v>266</v>
      </c>
      <c r="C122" s="15">
        <v>132</v>
      </c>
      <c r="E122" s="5"/>
      <c r="F122" s="36"/>
    </row>
    <row r="123" spans="1:6" x14ac:dyDescent="0.2">
      <c r="A123" s="15" t="s">
        <v>129</v>
      </c>
      <c r="B123" s="15">
        <v>206</v>
      </c>
      <c r="C123" s="15">
        <v>132</v>
      </c>
      <c r="E123" s="5"/>
      <c r="F123" s="36"/>
    </row>
    <row r="124" spans="1:6" x14ac:dyDescent="0.2">
      <c r="A124" s="15" t="s">
        <v>183</v>
      </c>
      <c r="B124" s="15">
        <v>131</v>
      </c>
      <c r="C124" s="15">
        <v>131</v>
      </c>
      <c r="E124" s="5"/>
      <c r="F124" s="36"/>
    </row>
    <row r="125" spans="1:6" x14ac:dyDescent="0.2">
      <c r="A125" s="15" t="s">
        <v>216</v>
      </c>
      <c r="B125" s="15">
        <v>178</v>
      </c>
      <c r="C125" s="15">
        <v>131</v>
      </c>
      <c r="E125" s="5"/>
      <c r="F125" s="36"/>
    </row>
    <row r="126" spans="1:6" x14ac:dyDescent="0.2">
      <c r="A126" s="15" t="s">
        <v>476</v>
      </c>
      <c r="B126" s="15">
        <v>130</v>
      </c>
      <c r="C126" s="15">
        <v>130</v>
      </c>
      <c r="E126" s="5"/>
      <c r="F126" s="36"/>
    </row>
    <row r="127" spans="1:6" x14ac:dyDescent="0.2">
      <c r="A127" s="15" t="s">
        <v>381</v>
      </c>
      <c r="B127" s="15">
        <v>154</v>
      </c>
      <c r="C127" s="15">
        <v>129</v>
      </c>
      <c r="E127" s="5"/>
      <c r="F127" s="36"/>
    </row>
    <row r="128" spans="1:6" x14ac:dyDescent="0.2">
      <c r="A128" s="15" t="s">
        <v>144</v>
      </c>
      <c r="B128" s="15">
        <v>165</v>
      </c>
      <c r="C128" s="15">
        <v>127</v>
      </c>
      <c r="E128" s="5"/>
      <c r="F128" s="36"/>
    </row>
    <row r="129" spans="1:6" x14ac:dyDescent="0.2">
      <c r="A129" s="15" t="s">
        <v>2544</v>
      </c>
      <c r="B129" s="15">
        <v>129</v>
      </c>
      <c r="C129" s="15">
        <v>127</v>
      </c>
      <c r="E129" s="5"/>
      <c r="F129" s="36"/>
    </row>
    <row r="130" spans="1:6" x14ac:dyDescent="0.2">
      <c r="A130" s="15" t="s">
        <v>128</v>
      </c>
      <c r="B130" s="15">
        <v>169</v>
      </c>
      <c r="C130" s="15">
        <v>126</v>
      </c>
      <c r="E130" s="5"/>
      <c r="F130" s="36"/>
    </row>
    <row r="131" spans="1:6" x14ac:dyDescent="0.2">
      <c r="A131" s="15" t="s">
        <v>1507</v>
      </c>
      <c r="B131" s="15">
        <v>1086</v>
      </c>
      <c r="C131" s="15">
        <v>126</v>
      </c>
      <c r="E131" s="5"/>
      <c r="F131" s="36"/>
    </row>
    <row r="132" spans="1:6" x14ac:dyDescent="0.2">
      <c r="A132" s="15" t="s">
        <v>301</v>
      </c>
      <c r="B132" s="15">
        <v>585</v>
      </c>
      <c r="C132" s="15">
        <v>126</v>
      </c>
      <c r="E132" s="5"/>
      <c r="F132" s="36"/>
    </row>
    <row r="133" spans="1:6" x14ac:dyDescent="0.2">
      <c r="A133" s="15" t="s">
        <v>148</v>
      </c>
      <c r="B133" s="15">
        <v>129</v>
      </c>
      <c r="C133" s="15">
        <v>125</v>
      </c>
      <c r="E133" s="5"/>
      <c r="F133" s="36"/>
    </row>
    <row r="134" spans="1:6" x14ac:dyDescent="0.2">
      <c r="A134" s="15" t="s">
        <v>199</v>
      </c>
      <c r="B134" s="15">
        <v>151</v>
      </c>
      <c r="C134" s="15">
        <v>125</v>
      </c>
      <c r="E134" s="5"/>
      <c r="F134" s="36"/>
    </row>
    <row r="135" spans="1:6" x14ac:dyDescent="0.2">
      <c r="A135" s="15" t="s">
        <v>196</v>
      </c>
      <c r="B135" s="15">
        <v>232</v>
      </c>
      <c r="C135" s="15">
        <v>124</v>
      </c>
      <c r="E135" s="5"/>
      <c r="F135" s="36"/>
    </row>
    <row r="136" spans="1:6" x14ac:dyDescent="0.2">
      <c r="A136" s="15" t="s">
        <v>2462</v>
      </c>
      <c r="B136" s="15">
        <v>126</v>
      </c>
      <c r="C136" s="15">
        <v>123</v>
      </c>
      <c r="E136" s="5"/>
      <c r="F136" s="36"/>
    </row>
    <row r="137" spans="1:6" x14ac:dyDescent="0.2">
      <c r="A137" s="15" t="s">
        <v>1754</v>
      </c>
      <c r="B137" s="15">
        <v>124</v>
      </c>
      <c r="C137" s="15">
        <v>123</v>
      </c>
      <c r="E137" s="5"/>
      <c r="F137" s="36"/>
    </row>
    <row r="138" spans="1:6" x14ac:dyDescent="0.2">
      <c r="A138" s="15" t="s">
        <v>306</v>
      </c>
      <c r="B138" s="15">
        <v>450</v>
      </c>
      <c r="C138" s="15">
        <v>123</v>
      </c>
      <c r="E138" s="5"/>
      <c r="F138" s="36"/>
    </row>
    <row r="139" spans="1:6" x14ac:dyDescent="0.2">
      <c r="A139" s="15" t="s">
        <v>193</v>
      </c>
      <c r="B139" s="15">
        <v>124</v>
      </c>
      <c r="C139" s="15">
        <v>123</v>
      </c>
      <c r="E139" s="5"/>
      <c r="F139" s="36"/>
    </row>
    <row r="140" spans="1:6" x14ac:dyDescent="0.2">
      <c r="A140" s="15" t="s">
        <v>109</v>
      </c>
      <c r="B140" s="15">
        <v>123</v>
      </c>
      <c r="C140" s="15">
        <v>122</v>
      </c>
      <c r="E140" s="5"/>
      <c r="F140" s="36"/>
    </row>
    <row r="141" spans="1:6" x14ac:dyDescent="0.2">
      <c r="A141" s="15" t="s">
        <v>285</v>
      </c>
      <c r="B141" s="15">
        <v>121</v>
      </c>
      <c r="C141" s="15">
        <v>121</v>
      </c>
      <c r="E141" s="5"/>
      <c r="F141" s="36"/>
    </row>
    <row r="142" spans="1:6" x14ac:dyDescent="0.2">
      <c r="A142" s="15" t="s">
        <v>1516</v>
      </c>
      <c r="B142" s="15">
        <v>121</v>
      </c>
      <c r="C142" s="15">
        <v>121</v>
      </c>
      <c r="E142" s="5"/>
      <c r="F142" s="36"/>
    </row>
    <row r="143" spans="1:6" x14ac:dyDescent="0.2">
      <c r="A143" s="15" t="s">
        <v>198</v>
      </c>
      <c r="B143" s="15">
        <v>177</v>
      </c>
      <c r="C143" s="15">
        <v>121</v>
      </c>
      <c r="E143" s="5"/>
      <c r="F143" s="36"/>
    </row>
    <row r="144" spans="1:6" x14ac:dyDescent="0.2">
      <c r="A144" s="15" t="s">
        <v>310</v>
      </c>
      <c r="B144" s="15">
        <v>282</v>
      </c>
      <c r="C144" s="15">
        <v>121</v>
      </c>
      <c r="E144" s="5"/>
      <c r="F144" s="36"/>
    </row>
    <row r="145" spans="1:6" x14ac:dyDescent="0.2">
      <c r="A145" s="15">
        <v>941</v>
      </c>
      <c r="B145" s="15">
        <v>120</v>
      </c>
      <c r="C145" s="15">
        <v>120</v>
      </c>
      <c r="E145" s="5"/>
      <c r="F145" s="36"/>
    </row>
    <row r="146" spans="1:6" x14ac:dyDescent="0.2">
      <c r="A146" s="15" t="s">
        <v>239</v>
      </c>
      <c r="B146" s="15">
        <v>121</v>
      </c>
      <c r="C146" s="15">
        <v>120</v>
      </c>
      <c r="E146" s="5"/>
      <c r="F146" s="36"/>
    </row>
    <row r="147" spans="1:6" x14ac:dyDescent="0.2">
      <c r="A147" s="37" t="s">
        <v>1013</v>
      </c>
      <c r="B147" s="15">
        <v>154</v>
      </c>
      <c r="C147" s="15">
        <v>120</v>
      </c>
      <c r="E147" s="5"/>
      <c r="F147" s="36"/>
    </row>
    <row r="148" spans="1:6" x14ac:dyDescent="0.2">
      <c r="A148" s="15" t="s">
        <v>165</v>
      </c>
      <c r="B148" s="15">
        <v>206</v>
      </c>
      <c r="C148" s="15">
        <v>120</v>
      </c>
      <c r="E148" s="5"/>
      <c r="F148" s="36"/>
    </row>
    <row r="149" spans="1:6" x14ac:dyDescent="0.2">
      <c r="A149" s="15" t="s">
        <v>270</v>
      </c>
      <c r="B149" s="15">
        <v>136</v>
      </c>
      <c r="C149" s="15">
        <v>120</v>
      </c>
      <c r="E149" s="5"/>
      <c r="F149" s="36"/>
    </row>
    <row r="150" spans="1:6" x14ac:dyDescent="0.2">
      <c r="A150" s="15" t="s">
        <v>180</v>
      </c>
      <c r="B150" s="15">
        <v>235</v>
      </c>
      <c r="C150" s="15">
        <v>118</v>
      </c>
      <c r="E150" s="5"/>
      <c r="F150" s="36"/>
    </row>
    <row r="151" spans="1:6" x14ac:dyDescent="0.2">
      <c r="A151" s="15" t="s">
        <v>176</v>
      </c>
      <c r="B151" s="15">
        <v>132</v>
      </c>
      <c r="C151" s="15">
        <v>117</v>
      </c>
      <c r="E151" s="5"/>
      <c r="F151" s="36"/>
    </row>
    <row r="152" spans="1:6" x14ac:dyDescent="0.2">
      <c r="A152" s="15" t="s">
        <v>2545</v>
      </c>
      <c r="B152" s="15">
        <v>117</v>
      </c>
      <c r="C152" s="15">
        <v>117</v>
      </c>
      <c r="E152" s="5"/>
      <c r="F152" s="36"/>
    </row>
    <row r="153" spans="1:6" x14ac:dyDescent="0.2">
      <c r="A153" s="15" t="s">
        <v>107</v>
      </c>
      <c r="B153" s="15">
        <v>192</v>
      </c>
      <c r="C153" s="15">
        <v>117</v>
      </c>
      <c r="E153" s="5"/>
      <c r="F153" s="36"/>
    </row>
    <row r="154" spans="1:6" x14ac:dyDescent="0.2">
      <c r="A154" s="15" t="s">
        <v>2546</v>
      </c>
      <c r="B154" s="15">
        <v>177</v>
      </c>
      <c r="C154" s="15">
        <v>117</v>
      </c>
      <c r="E154" s="5"/>
      <c r="F154" s="36"/>
    </row>
    <row r="155" spans="1:6" x14ac:dyDescent="0.2">
      <c r="A155" s="15" t="s">
        <v>422</v>
      </c>
      <c r="B155" s="15">
        <v>482</v>
      </c>
      <c r="C155" s="15">
        <v>116</v>
      </c>
      <c r="E155" s="5"/>
      <c r="F155" s="36"/>
    </row>
    <row r="156" spans="1:6" x14ac:dyDescent="0.2">
      <c r="A156" s="15" t="s">
        <v>217</v>
      </c>
      <c r="B156" s="15">
        <v>116</v>
      </c>
      <c r="C156" s="15">
        <v>116</v>
      </c>
      <c r="E156" s="5"/>
      <c r="F156" s="36"/>
    </row>
    <row r="157" spans="1:6" x14ac:dyDescent="0.2">
      <c r="A157" s="15" t="s">
        <v>120</v>
      </c>
      <c r="B157" s="15">
        <v>118</v>
      </c>
      <c r="C157" s="15">
        <v>115</v>
      </c>
      <c r="E157" s="5"/>
      <c r="F157" s="36"/>
    </row>
    <row r="158" spans="1:6" x14ac:dyDescent="0.2">
      <c r="A158" s="15" t="s">
        <v>316</v>
      </c>
      <c r="B158" s="15">
        <v>126</v>
      </c>
      <c r="C158" s="15">
        <v>115</v>
      </c>
      <c r="E158" s="5"/>
      <c r="F158" s="36"/>
    </row>
    <row r="159" spans="1:6" x14ac:dyDescent="0.2">
      <c r="A159" s="15" t="s">
        <v>123</v>
      </c>
      <c r="B159" s="15">
        <v>114</v>
      </c>
      <c r="C159" s="15">
        <v>114</v>
      </c>
      <c r="E159" s="5"/>
      <c r="F159" s="36"/>
    </row>
    <row r="160" spans="1:6" x14ac:dyDescent="0.2">
      <c r="A160" s="15" t="s">
        <v>2547</v>
      </c>
      <c r="B160" s="15">
        <v>114</v>
      </c>
      <c r="C160" s="15">
        <v>114</v>
      </c>
      <c r="E160" s="5"/>
      <c r="F160" s="36"/>
    </row>
    <row r="161" spans="1:6" x14ac:dyDescent="0.2">
      <c r="A161" s="15" t="s">
        <v>923</v>
      </c>
      <c r="B161" s="15">
        <v>113</v>
      </c>
      <c r="C161" s="15">
        <v>113</v>
      </c>
      <c r="E161" s="5"/>
      <c r="F161" s="36"/>
    </row>
    <row r="162" spans="1:6" x14ac:dyDescent="0.2">
      <c r="A162" s="15" t="s">
        <v>169</v>
      </c>
      <c r="B162" s="15">
        <v>143</v>
      </c>
      <c r="C162" s="15">
        <v>113</v>
      </c>
      <c r="E162" s="5"/>
      <c r="F162" s="36"/>
    </row>
    <row r="163" spans="1:6" x14ac:dyDescent="0.2">
      <c r="A163" s="15" t="s">
        <v>289</v>
      </c>
      <c r="B163" s="15">
        <v>5906</v>
      </c>
      <c r="C163" s="15">
        <v>113</v>
      </c>
      <c r="E163" s="5"/>
      <c r="F163" s="36"/>
    </row>
    <row r="164" spans="1:6" x14ac:dyDescent="0.2">
      <c r="A164" s="15" t="s">
        <v>311</v>
      </c>
      <c r="B164" s="15">
        <v>130</v>
      </c>
      <c r="C164" s="15">
        <v>112</v>
      </c>
      <c r="E164" s="5"/>
      <c r="F164" s="36"/>
    </row>
    <row r="165" spans="1:6" x14ac:dyDescent="0.2">
      <c r="A165" s="15" t="s">
        <v>223</v>
      </c>
      <c r="B165" s="15">
        <v>189</v>
      </c>
      <c r="C165" s="15">
        <v>112</v>
      </c>
      <c r="E165" s="5"/>
      <c r="F165" s="36"/>
    </row>
    <row r="166" spans="1:6" x14ac:dyDescent="0.2">
      <c r="A166" s="15" t="s">
        <v>190</v>
      </c>
      <c r="B166" s="15">
        <v>137</v>
      </c>
      <c r="C166" s="15">
        <v>111</v>
      </c>
      <c r="E166" s="5"/>
      <c r="F166" s="36"/>
    </row>
    <row r="167" spans="1:6" x14ac:dyDescent="0.2">
      <c r="A167" s="15" t="s">
        <v>189</v>
      </c>
      <c r="B167" s="15">
        <v>153</v>
      </c>
      <c r="C167" s="15">
        <v>111</v>
      </c>
      <c r="E167" s="5"/>
      <c r="F167" s="36"/>
    </row>
    <row r="168" spans="1:6" x14ac:dyDescent="0.2">
      <c r="A168" s="15" t="s">
        <v>266</v>
      </c>
      <c r="B168" s="15">
        <v>122</v>
      </c>
      <c r="C168" s="15">
        <v>111</v>
      </c>
      <c r="E168" s="5"/>
      <c r="F168" s="36"/>
    </row>
    <row r="169" spans="1:6" x14ac:dyDescent="0.2">
      <c r="A169" s="15" t="s">
        <v>234</v>
      </c>
      <c r="B169" s="15">
        <v>161</v>
      </c>
      <c r="C169" s="15">
        <v>110</v>
      </c>
      <c r="E169" s="5"/>
      <c r="F169" s="36"/>
    </row>
    <row r="170" spans="1:6" x14ac:dyDescent="0.2">
      <c r="A170" s="15" t="s">
        <v>307</v>
      </c>
      <c r="B170" s="15">
        <v>118</v>
      </c>
      <c r="C170" s="15">
        <v>109</v>
      </c>
      <c r="E170" s="5"/>
      <c r="F170" s="36"/>
    </row>
    <row r="171" spans="1:6" x14ac:dyDescent="0.2">
      <c r="A171" s="15" t="s">
        <v>91</v>
      </c>
      <c r="B171" s="15">
        <v>118</v>
      </c>
      <c r="C171" s="15">
        <v>109</v>
      </c>
      <c r="E171" s="5"/>
      <c r="F171" s="36"/>
    </row>
    <row r="172" spans="1:6" x14ac:dyDescent="0.2">
      <c r="A172" s="15" t="s">
        <v>226</v>
      </c>
      <c r="B172" s="15">
        <v>113</v>
      </c>
      <c r="C172" s="15">
        <v>109</v>
      </c>
      <c r="E172" s="5"/>
      <c r="F172" s="36"/>
    </row>
    <row r="173" spans="1:6" x14ac:dyDescent="0.2">
      <c r="A173" s="15" t="s">
        <v>147</v>
      </c>
      <c r="B173" s="15">
        <v>146</v>
      </c>
      <c r="C173" s="15">
        <v>109</v>
      </c>
      <c r="E173" s="5"/>
      <c r="F173" s="36"/>
    </row>
    <row r="174" spans="1:6" x14ac:dyDescent="0.2">
      <c r="A174" s="15" t="s">
        <v>1333</v>
      </c>
      <c r="B174" s="15">
        <v>205</v>
      </c>
      <c r="C174" s="15">
        <v>108</v>
      </c>
      <c r="E174" s="5"/>
      <c r="F174" s="36"/>
    </row>
    <row r="175" spans="1:6" x14ac:dyDescent="0.2">
      <c r="A175" s="15" t="s">
        <v>96</v>
      </c>
      <c r="B175" s="15">
        <v>126</v>
      </c>
      <c r="C175" s="15">
        <v>107</v>
      </c>
      <c r="E175" s="5"/>
      <c r="F175" s="36"/>
    </row>
    <row r="176" spans="1:6" x14ac:dyDescent="0.2">
      <c r="A176" s="15" t="s">
        <v>88</v>
      </c>
      <c r="B176" s="15">
        <v>108</v>
      </c>
      <c r="C176" s="15">
        <v>107</v>
      </c>
      <c r="E176" s="5"/>
      <c r="F176" s="36"/>
    </row>
    <row r="177" spans="1:6" x14ac:dyDescent="0.2">
      <c r="A177" s="15" t="s">
        <v>567</v>
      </c>
      <c r="B177" s="15">
        <v>120</v>
      </c>
      <c r="C177" s="15">
        <v>107</v>
      </c>
      <c r="E177" s="5"/>
      <c r="F177" s="36"/>
    </row>
    <row r="178" spans="1:6" x14ac:dyDescent="0.2">
      <c r="A178" s="15" t="s">
        <v>185</v>
      </c>
      <c r="B178" s="15">
        <v>537</v>
      </c>
      <c r="C178" s="15">
        <v>107</v>
      </c>
      <c r="E178" s="5"/>
      <c r="F178" s="36"/>
    </row>
    <row r="179" spans="1:6" x14ac:dyDescent="0.2">
      <c r="A179" s="15" t="s">
        <v>1554</v>
      </c>
      <c r="B179" s="15">
        <v>107</v>
      </c>
      <c r="C179" s="15">
        <v>107</v>
      </c>
      <c r="E179" s="5"/>
      <c r="F179" s="36"/>
    </row>
    <row r="180" spans="1:6" x14ac:dyDescent="0.2">
      <c r="A180" s="15" t="s">
        <v>331</v>
      </c>
      <c r="B180" s="15">
        <v>164</v>
      </c>
      <c r="C180" s="15">
        <v>106</v>
      </c>
      <c r="E180" s="5"/>
      <c r="F180" s="36"/>
    </row>
    <row r="181" spans="1:6" x14ac:dyDescent="0.2">
      <c r="A181" s="15" t="s">
        <v>187</v>
      </c>
      <c r="B181" s="15">
        <v>170</v>
      </c>
      <c r="C181" s="15">
        <v>106</v>
      </c>
      <c r="E181" s="5"/>
      <c r="F181" s="36"/>
    </row>
    <row r="182" spans="1:6" x14ac:dyDescent="0.2">
      <c r="A182" s="15" t="s">
        <v>186</v>
      </c>
      <c r="B182" s="15">
        <v>147</v>
      </c>
      <c r="C182" s="15">
        <v>105</v>
      </c>
      <c r="E182" s="5"/>
      <c r="F182" s="36"/>
    </row>
    <row r="183" spans="1:6" x14ac:dyDescent="0.2">
      <c r="A183" s="15" t="s">
        <v>456</v>
      </c>
      <c r="B183" s="15">
        <v>9159</v>
      </c>
      <c r="C183" s="15">
        <v>105</v>
      </c>
      <c r="E183" s="5"/>
      <c r="F183" s="36"/>
    </row>
    <row r="184" spans="1:6" x14ac:dyDescent="0.2">
      <c r="A184" s="15" t="s">
        <v>116</v>
      </c>
      <c r="B184" s="15">
        <v>128</v>
      </c>
      <c r="C184" s="15">
        <v>105</v>
      </c>
      <c r="E184" s="5"/>
      <c r="F184" s="36"/>
    </row>
    <row r="185" spans="1:6" x14ac:dyDescent="0.2">
      <c r="A185" s="15" t="s">
        <v>267</v>
      </c>
      <c r="B185" s="15">
        <v>107</v>
      </c>
      <c r="C185" s="15">
        <v>105</v>
      </c>
      <c r="E185" s="5"/>
      <c r="F185" s="36"/>
    </row>
    <row r="186" spans="1:6" x14ac:dyDescent="0.2">
      <c r="A186" s="15" t="s">
        <v>162</v>
      </c>
      <c r="B186" s="15">
        <v>301</v>
      </c>
      <c r="C186" s="15">
        <v>105</v>
      </c>
      <c r="E186" s="5"/>
      <c r="F186" s="36"/>
    </row>
    <row r="187" spans="1:6" x14ac:dyDescent="0.2">
      <c r="A187" s="15" t="s">
        <v>174</v>
      </c>
      <c r="B187" s="15">
        <v>106</v>
      </c>
      <c r="C187" s="15">
        <v>105</v>
      </c>
      <c r="E187" s="5"/>
      <c r="F187" s="36"/>
    </row>
    <row r="188" spans="1:6" x14ac:dyDescent="0.2">
      <c r="A188" s="15" t="s">
        <v>2548</v>
      </c>
      <c r="B188" s="15">
        <v>104</v>
      </c>
      <c r="C188" s="15">
        <v>104</v>
      </c>
      <c r="E188" s="5"/>
      <c r="F188" s="36"/>
    </row>
    <row r="189" spans="1:6" x14ac:dyDescent="0.2">
      <c r="A189" s="15" t="s">
        <v>157</v>
      </c>
      <c r="B189" s="15">
        <v>113</v>
      </c>
      <c r="C189" s="15">
        <v>104</v>
      </c>
      <c r="E189" s="5"/>
      <c r="F189" s="36"/>
    </row>
    <row r="190" spans="1:6" x14ac:dyDescent="0.2">
      <c r="A190" s="15" t="s">
        <v>392</v>
      </c>
      <c r="B190" s="15">
        <v>109</v>
      </c>
      <c r="C190" s="15">
        <v>104</v>
      </c>
      <c r="E190" s="5"/>
      <c r="F190" s="36"/>
    </row>
    <row r="191" spans="1:6" x14ac:dyDescent="0.2">
      <c r="A191" s="15" t="s">
        <v>149</v>
      </c>
      <c r="B191" s="15">
        <v>224</v>
      </c>
      <c r="C191" s="15">
        <v>103</v>
      </c>
      <c r="E191" s="5"/>
      <c r="F191" s="36"/>
    </row>
    <row r="192" spans="1:6" x14ac:dyDescent="0.2">
      <c r="A192" s="15" t="s">
        <v>200</v>
      </c>
      <c r="B192" s="15">
        <v>124</v>
      </c>
      <c r="C192" s="15">
        <v>103</v>
      </c>
      <c r="E192" s="5"/>
      <c r="F192" s="36"/>
    </row>
    <row r="193" spans="1:6" x14ac:dyDescent="0.2">
      <c r="A193" s="15" t="s">
        <v>2345</v>
      </c>
      <c r="B193" s="15">
        <v>102</v>
      </c>
      <c r="C193" s="15">
        <v>102</v>
      </c>
      <c r="E193" s="5"/>
      <c r="F193" s="36"/>
    </row>
    <row r="194" spans="1:6" x14ac:dyDescent="0.2">
      <c r="A194" s="15" t="s">
        <v>269</v>
      </c>
      <c r="B194" s="15">
        <v>102</v>
      </c>
      <c r="C194" s="15">
        <v>102</v>
      </c>
      <c r="E194" s="5"/>
      <c r="F194" s="36"/>
    </row>
    <row r="195" spans="1:6" x14ac:dyDescent="0.2">
      <c r="A195" s="15" t="s">
        <v>810</v>
      </c>
      <c r="B195" s="15">
        <v>129</v>
      </c>
      <c r="C195" s="15">
        <v>102</v>
      </c>
      <c r="E195" s="5"/>
      <c r="F195" s="36"/>
    </row>
    <row r="196" spans="1:6" x14ac:dyDescent="0.2">
      <c r="A196" s="15" t="s">
        <v>1658</v>
      </c>
      <c r="B196" s="15">
        <v>101</v>
      </c>
      <c r="C196" s="15">
        <v>101</v>
      </c>
      <c r="E196" s="5"/>
      <c r="F196" s="36"/>
    </row>
    <row r="197" spans="1:6" x14ac:dyDescent="0.2">
      <c r="A197" s="15" t="s">
        <v>1199</v>
      </c>
      <c r="B197" s="15">
        <v>143</v>
      </c>
      <c r="C197" s="15">
        <v>101</v>
      </c>
      <c r="E197" s="5"/>
      <c r="F197" s="36"/>
    </row>
    <row r="198" spans="1:6" x14ac:dyDescent="0.2">
      <c r="A198" s="15" t="s">
        <v>325</v>
      </c>
      <c r="B198" s="15">
        <v>114</v>
      </c>
      <c r="C198" s="15">
        <v>101</v>
      </c>
      <c r="E198" s="5"/>
      <c r="F198" s="36"/>
    </row>
    <row r="199" spans="1:6" x14ac:dyDescent="0.2">
      <c r="A199" s="15" t="s">
        <v>282</v>
      </c>
      <c r="B199" s="15">
        <v>102</v>
      </c>
      <c r="C199" s="15">
        <v>101</v>
      </c>
      <c r="E199" s="5"/>
      <c r="F199" s="36"/>
    </row>
    <row r="200" spans="1:6" x14ac:dyDescent="0.2">
      <c r="A200" s="15" t="s">
        <v>850</v>
      </c>
      <c r="B200" s="15">
        <v>105</v>
      </c>
      <c r="C200" s="15">
        <v>101</v>
      </c>
      <c r="E200" s="5"/>
      <c r="F200" s="36"/>
    </row>
    <row r="201" spans="1:6" x14ac:dyDescent="0.2">
      <c r="A201" s="15" t="s">
        <v>348</v>
      </c>
      <c r="B201" s="15">
        <v>1592</v>
      </c>
      <c r="C201" s="15">
        <v>100</v>
      </c>
      <c r="E201" s="5"/>
      <c r="F201" s="36"/>
    </row>
    <row r="202" spans="1:6" x14ac:dyDescent="0.2">
      <c r="A202" s="15" t="s">
        <v>1047</v>
      </c>
      <c r="B202" s="15">
        <v>207</v>
      </c>
      <c r="C202" s="15">
        <v>100</v>
      </c>
      <c r="E202" s="5"/>
      <c r="F202" s="36"/>
    </row>
    <row r="203" spans="1:6" x14ac:dyDescent="0.2">
      <c r="A203" s="15" t="s">
        <v>425</v>
      </c>
      <c r="B203" s="15">
        <v>116</v>
      </c>
      <c r="C203" s="15">
        <v>100</v>
      </c>
      <c r="E203" s="5"/>
      <c r="F203" s="36"/>
    </row>
    <row r="204" spans="1:6" x14ac:dyDescent="0.2">
      <c r="A204" s="15" t="s">
        <v>167</v>
      </c>
      <c r="B204" s="15">
        <v>101</v>
      </c>
      <c r="C204" s="15">
        <v>100</v>
      </c>
      <c r="E204" s="5"/>
      <c r="F204" s="36"/>
    </row>
    <row r="205" spans="1:6" x14ac:dyDescent="0.2">
      <c r="A205" s="15" t="s">
        <v>168</v>
      </c>
      <c r="B205" s="15">
        <v>133</v>
      </c>
      <c r="C205" s="15">
        <v>100</v>
      </c>
      <c r="E205" s="5"/>
      <c r="F205" s="36"/>
    </row>
    <row r="206" spans="1:6" x14ac:dyDescent="0.2">
      <c r="A206" s="37" t="s">
        <v>238</v>
      </c>
      <c r="B206" s="15">
        <v>101</v>
      </c>
      <c r="C206" s="15">
        <v>99</v>
      </c>
      <c r="E206" s="5"/>
      <c r="F206" s="36"/>
    </row>
    <row r="207" spans="1:6" x14ac:dyDescent="0.2">
      <c r="A207" s="15" t="s">
        <v>2426</v>
      </c>
      <c r="B207" s="15">
        <v>98</v>
      </c>
      <c r="C207" s="15">
        <v>98</v>
      </c>
      <c r="E207" s="5"/>
      <c r="F207" s="36"/>
    </row>
    <row r="208" spans="1:6" x14ac:dyDescent="0.2">
      <c r="A208" s="15" t="s">
        <v>204</v>
      </c>
      <c r="B208" s="15">
        <v>173</v>
      </c>
      <c r="C208" s="15">
        <v>98</v>
      </c>
      <c r="E208" s="5"/>
      <c r="F208" s="36"/>
    </row>
    <row r="209" spans="1:6" x14ac:dyDescent="0.2">
      <c r="A209" s="15" t="s">
        <v>245</v>
      </c>
      <c r="B209" s="15">
        <v>919</v>
      </c>
      <c r="C209" s="15">
        <v>98</v>
      </c>
      <c r="E209" s="5"/>
      <c r="F209" s="36"/>
    </row>
    <row r="210" spans="1:6" x14ac:dyDescent="0.2">
      <c r="A210" s="15" t="s">
        <v>210</v>
      </c>
      <c r="B210" s="15">
        <v>1628</v>
      </c>
      <c r="C210" s="15">
        <v>98</v>
      </c>
      <c r="E210" s="5"/>
      <c r="F210" s="36"/>
    </row>
    <row r="211" spans="1:6" x14ac:dyDescent="0.2">
      <c r="A211" s="15" t="s">
        <v>254</v>
      </c>
      <c r="B211" s="15">
        <v>114</v>
      </c>
      <c r="C211" s="15">
        <v>97</v>
      </c>
      <c r="E211" s="5"/>
      <c r="F211" s="36"/>
    </row>
    <row r="212" spans="1:6" x14ac:dyDescent="0.2">
      <c r="A212" s="15" t="s">
        <v>261</v>
      </c>
      <c r="B212" s="15">
        <v>108</v>
      </c>
      <c r="C212" s="15">
        <v>97</v>
      </c>
      <c r="E212" s="5"/>
      <c r="F212" s="36"/>
    </row>
    <row r="213" spans="1:6" x14ac:dyDescent="0.2">
      <c r="A213" s="15" t="s">
        <v>219</v>
      </c>
      <c r="B213" s="15">
        <v>168</v>
      </c>
      <c r="C213" s="15">
        <v>96</v>
      </c>
      <c r="E213" s="5"/>
      <c r="F213" s="36"/>
    </row>
    <row r="214" spans="1:6" x14ac:dyDescent="0.2">
      <c r="A214" s="15" t="s">
        <v>313</v>
      </c>
      <c r="B214" s="15">
        <v>118</v>
      </c>
      <c r="C214" s="15">
        <v>96</v>
      </c>
      <c r="E214" s="5"/>
      <c r="F214" s="36"/>
    </row>
    <row r="215" spans="1:6" x14ac:dyDescent="0.2">
      <c r="A215" s="15" t="s">
        <v>249</v>
      </c>
      <c r="B215" s="15">
        <v>215</v>
      </c>
      <c r="C215" s="15">
        <v>96</v>
      </c>
      <c r="E215" s="5"/>
      <c r="F215" s="36"/>
    </row>
    <row r="216" spans="1:6" x14ac:dyDescent="0.2">
      <c r="A216" s="15" t="s">
        <v>188</v>
      </c>
      <c r="B216" s="15">
        <v>320</v>
      </c>
      <c r="C216" s="15">
        <v>95</v>
      </c>
      <c r="E216" s="5"/>
      <c r="F216" s="36"/>
    </row>
    <row r="217" spans="1:6" x14ac:dyDescent="0.2">
      <c r="A217" s="15" t="s">
        <v>1315</v>
      </c>
      <c r="B217" s="15">
        <v>107</v>
      </c>
      <c r="C217" s="15">
        <v>95</v>
      </c>
      <c r="E217" s="5"/>
      <c r="F217" s="36"/>
    </row>
    <row r="218" spans="1:6" x14ac:dyDescent="0.2">
      <c r="A218" s="15" t="s">
        <v>389</v>
      </c>
      <c r="B218" s="15">
        <v>97</v>
      </c>
      <c r="C218" s="15">
        <v>95</v>
      </c>
      <c r="E218" s="5"/>
      <c r="F218" s="36"/>
    </row>
    <row r="219" spans="1:6" x14ac:dyDescent="0.2">
      <c r="A219" s="15" t="s">
        <v>228</v>
      </c>
      <c r="B219" s="15">
        <v>116</v>
      </c>
      <c r="C219" s="15">
        <v>95</v>
      </c>
      <c r="E219" s="5"/>
      <c r="F219" s="36"/>
    </row>
    <row r="220" spans="1:6" x14ac:dyDescent="0.2">
      <c r="A220" s="15" t="s">
        <v>1046</v>
      </c>
      <c r="B220" s="15">
        <v>143</v>
      </c>
      <c r="C220" s="15">
        <v>95</v>
      </c>
      <c r="E220" s="5"/>
      <c r="F220" s="36"/>
    </row>
    <row r="221" spans="1:6" x14ac:dyDescent="0.2">
      <c r="A221" s="15" t="s">
        <v>363</v>
      </c>
      <c r="B221" s="15">
        <v>106</v>
      </c>
      <c r="C221" s="15">
        <v>94</v>
      </c>
      <c r="E221" s="5"/>
      <c r="F221" s="36"/>
    </row>
    <row r="222" spans="1:6" x14ac:dyDescent="0.2">
      <c r="A222" s="15" t="s">
        <v>218</v>
      </c>
      <c r="B222" s="15">
        <v>121</v>
      </c>
      <c r="C222" s="15">
        <v>94</v>
      </c>
      <c r="E222" s="5"/>
      <c r="F222" s="36"/>
    </row>
    <row r="223" spans="1:6" x14ac:dyDescent="0.2">
      <c r="A223" s="15" t="s">
        <v>35</v>
      </c>
      <c r="B223" s="15">
        <v>100</v>
      </c>
      <c r="C223" s="15">
        <v>94</v>
      </c>
      <c r="E223" s="5"/>
      <c r="F223" s="36"/>
    </row>
    <row r="224" spans="1:6" x14ac:dyDescent="0.2">
      <c r="A224" s="15" t="s">
        <v>458</v>
      </c>
      <c r="B224" s="15">
        <v>119</v>
      </c>
      <c r="C224" s="15">
        <v>94</v>
      </c>
      <c r="E224" s="5"/>
      <c r="F224" s="36"/>
    </row>
    <row r="225" spans="1:6" x14ac:dyDescent="0.2">
      <c r="A225" s="15" t="s">
        <v>859</v>
      </c>
      <c r="B225" s="15">
        <v>102</v>
      </c>
      <c r="C225" s="15">
        <v>93</v>
      </c>
      <c r="E225" s="5"/>
      <c r="F225" s="36"/>
    </row>
    <row r="226" spans="1:6" x14ac:dyDescent="0.2">
      <c r="A226" s="15" t="s">
        <v>231</v>
      </c>
      <c r="B226" s="15">
        <v>93</v>
      </c>
      <c r="C226" s="15">
        <v>93</v>
      </c>
      <c r="E226" s="5"/>
      <c r="F226" s="36"/>
    </row>
    <row r="227" spans="1:6" x14ac:dyDescent="0.2">
      <c r="A227" s="15" t="s">
        <v>415</v>
      </c>
      <c r="B227" s="15">
        <v>105</v>
      </c>
      <c r="C227" s="15">
        <v>93</v>
      </c>
      <c r="E227" s="5"/>
      <c r="F227" s="36"/>
    </row>
    <row r="228" spans="1:6" x14ac:dyDescent="0.2">
      <c r="A228" s="15" t="s">
        <v>119</v>
      </c>
      <c r="B228" s="15">
        <v>97</v>
      </c>
      <c r="C228" s="15">
        <v>93</v>
      </c>
      <c r="E228" s="5"/>
      <c r="F228" s="36"/>
    </row>
    <row r="229" spans="1:6" x14ac:dyDescent="0.2">
      <c r="A229" s="15" t="s">
        <v>257</v>
      </c>
      <c r="B229" s="15">
        <v>92</v>
      </c>
      <c r="C229" s="15">
        <v>92</v>
      </c>
      <c r="E229" s="5"/>
      <c r="F229" s="36"/>
    </row>
    <row r="230" spans="1:6" x14ac:dyDescent="0.2">
      <c r="A230" s="15" t="s">
        <v>2057</v>
      </c>
      <c r="B230" s="15">
        <v>93</v>
      </c>
      <c r="C230" s="15">
        <v>92</v>
      </c>
      <c r="E230" s="5"/>
      <c r="F230" s="36"/>
    </row>
    <row r="231" spans="1:6" x14ac:dyDescent="0.2">
      <c r="A231" s="15" t="s">
        <v>2549</v>
      </c>
      <c r="B231" s="15">
        <v>94</v>
      </c>
      <c r="C231" s="15">
        <v>92</v>
      </c>
      <c r="E231" s="5"/>
      <c r="F231" s="36"/>
    </row>
    <row r="232" spans="1:6" x14ac:dyDescent="0.2">
      <c r="A232" s="15" t="s">
        <v>369</v>
      </c>
      <c r="B232" s="15">
        <v>184</v>
      </c>
      <c r="C232" s="15">
        <v>92</v>
      </c>
      <c r="E232" s="5"/>
      <c r="F232" s="36"/>
    </row>
    <row r="233" spans="1:6" x14ac:dyDescent="0.2">
      <c r="A233" s="15" t="s">
        <v>220</v>
      </c>
      <c r="B233" s="15">
        <v>113</v>
      </c>
      <c r="C233" s="15">
        <v>92</v>
      </c>
      <c r="E233" s="5"/>
      <c r="F233" s="36"/>
    </row>
    <row r="234" spans="1:6" x14ac:dyDescent="0.2">
      <c r="A234" s="15" t="s">
        <v>1916</v>
      </c>
      <c r="B234" s="15">
        <v>92</v>
      </c>
      <c r="C234" s="15">
        <v>92</v>
      </c>
      <c r="E234" s="5"/>
      <c r="F234" s="36"/>
    </row>
    <row r="235" spans="1:6" x14ac:dyDescent="0.2">
      <c r="A235" s="15" t="s">
        <v>236</v>
      </c>
      <c r="B235" s="15">
        <v>110</v>
      </c>
      <c r="C235" s="15">
        <v>92</v>
      </c>
      <c r="E235" s="5"/>
      <c r="F235" s="36"/>
    </row>
    <row r="236" spans="1:6" x14ac:dyDescent="0.2">
      <c r="A236" s="15" t="s">
        <v>1445</v>
      </c>
      <c r="B236" s="15">
        <v>91</v>
      </c>
      <c r="C236" s="15">
        <v>91</v>
      </c>
      <c r="E236" s="5"/>
      <c r="F236" s="36"/>
    </row>
    <row r="237" spans="1:6" x14ac:dyDescent="0.2">
      <c r="A237" s="15" t="s">
        <v>256</v>
      </c>
      <c r="B237" s="15">
        <v>173</v>
      </c>
      <c r="C237" s="15">
        <v>91</v>
      </c>
      <c r="E237" s="5"/>
      <c r="F237" s="36"/>
    </row>
    <row r="238" spans="1:6" x14ac:dyDescent="0.2">
      <c r="A238" s="15" t="s">
        <v>255</v>
      </c>
      <c r="B238" s="15">
        <v>93</v>
      </c>
      <c r="C238" s="15">
        <v>90</v>
      </c>
      <c r="E238" s="5"/>
      <c r="F238" s="36"/>
    </row>
    <row r="239" spans="1:6" x14ac:dyDescent="0.2">
      <c r="A239" s="15" t="s">
        <v>2068</v>
      </c>
      <c r="B239" s="15">
        <v>93</v>
      </c>
      <c r="C239" s="15">
        <v>90</v>
      </c>
      <c r="E239" s="5"/>
      <c r="F239" s="36"/>
    </row>
    <row r="240" spans="1:6" x14ac:dyDescent="0.2">
      <c r="A240" s="15" t="s">
        <v>1755</v>
      </c>
      <c r="B240" s="15">
        <v>90</v>
      </c>
      <c r="C240" s="15">
        <v>90</v>
      </c>
      <c r="E240" s="5"/>
      <c r="F240" s="36"/>
    </row>
    <row r="241" spans="1:6" x14ac:dyDescent="0.2">
      <c r="A241" s="15" t="s">
        <v>309</v>
      </c>
      <c r="B241" s="15">
        <v>114</v>
      </c>
      <c r="C241" s="15">
        <v>90</v>
      </c>
      <c r="E241" s="5"/>
      <c r="F241" s="36"/>
    </row>
    <row r="242" spans="1:6" x14ac:dyDescent="0.2">
      <c r="A242" s="15" t="s">
        <v>421</v>
      </c>
      <c r="B242" s="15">
        <v>90</v>
      </c>
      <c r="C242" s="15">
        <v>90</v>
      </c>
      <c r="E242" s="5"/>
      <c r="F242" s="36"/>
    </row>
    <row r="243" spans="1:6" x14ac:dyDescent="0.2">
      <c r="A243" s="15" t="s">
        <v>229</v>
      </c>
      <c r="B243" s="15">
        <v>103</v>
      </c>
      <c r="C243" s="15">
        <v>89</v>
      </c>
      <c r="E243" s="5"/>
      <c r="F243" s="36"/>
    </row>
    <row r="244" spans="1:6" x14ac:dyDescent="0.2">
      <c r="A244" s="15" t="s">
        <v>463</v>
      </c>
      <c r="B244" s="15">
        <v>614</v>
      </c>
      <c r="C244" s="15">
        <v>89</v>
      </c>
      <c r="E244" s="5"/>
      <c r="F244" s="36"/>
    </row>
    <row r="245" spans="1:6" x14ac:dyDescent="0.2">
      <c r="A245" s="15" t="s">
        <v>880</v>
      </c>
      <c r="B245" s="15">
        <v>89</v>
      </c>
      <c r="C245" s="15">
        <v>89</v>
      </c>
      <c r="E245" s="5"/>
      <c r="F245" s="36"/>
    </row>
    <row r="246" spans="1:6" x14ac:dyDescent="0.2">
      <c r="A246" s="15" t="s">
        <v>2550</v>
      </c>
      <c r="B246" s="15">
        <v>89</v>
      </c>
      <c r="C246" s="15">
        <v>89</v>
      </c>
      <c r="E246" s="5"/>
      <c r="F246" s="36"/>
    </row>
    <row r="247" spans="1:6" x14ac:dyDescent="0.2">
      <c r="A247" s="15" t="s">
        <v>195</v>
      </c>
      <c r="B247" s="15">
        <v>90</v>
      </c>
      <c r="C247" s="15">
        <v>88</v>
      </c>
      <c r="E247" s="5"/>
      <c r="F247" s="36"/>
    </row>
    <row r="248" spans="1:6" x14ac:dyDescent="0.2">
      <c r="A248" s="15" t="s">
        <v>391</v>
      </c>
      <c r="B248" s="15">
        <v>126</v>
      </c>
      <c r="C248" s="15">
        <v>88</v>
      </c>
      <c r="E248" s="5"/>
      <c r="F248" s="36"/>
    </row>
    <row r="249" spans="1:6" x14ac:dyDescent="0.2">
      <c r="A249" s="15" t="s">
        <v>1327</v>
      </c>
      <c r="B249" s="15">
        <v>88</v>
      </c>
      <c r="C249" s="15">
        <v>88</v>
      </c>
      <c r="E249" s="5"/>
      <c r="F249" s="36"/>
    </row>
    <row r="250" spans="1:6" x14ac:dyDescent="0.2">
      <c r="A250" s="15" t="s">
        <v>570</v>
      </c>
      <c r="B250" s="15">
        <v>830</v>
      </c>
      <c r="C250" s="15">
        <v>87</v>
      </c>
      <c r="E250" s="5"/>
      <c r="F250" s="36"/>
    </row>
    <row r="251" spans="1:6" x14ac:dyDescent="0.2">
      <c r="A251" s="15" t="s">
        <v>1513</v>
      </c>
      <c r="B251" s="15">
        <v>87</v>
      </c>
      <c r="C251" s="15">
        <v>87</v>
      </c>
      <c r="E251" s="5"/>
      <c r="F251" s="36"/>
    </row>
    <row r="252" spans="1:6" x14ac:dyDescent="0.2">
      <c r="A252" s="15" t="s">
        <v>532</v>
      </c>
      <c r="B252" s="15">
        <v>105</v>
      </c>
      <c r="C252" s="15">
        <v>87</v>
      </c>
      <c r="E252" s="5"/>
      <c r="F252" s="36"/>
    </row>
    <row r="253" spans="1:6" x14ac:dyDescent="0.2">
      <c r="A253" s="15" t="s">
        <v>1164</v>
      </c>
      <c r="B253" s="15">
        <v>87</v>
      </c>
      <c r="C253" s="15">
        <v>87</v>
      </c>
      <c r="E253" s="5"/>
      <c r="F253" s="36"/>
    </row>
    <row r="254" spans="1:6" x14ac:dyDescent="0.2">
      <c r="A254" s="15" t="s">
        <v>1846</v>
      </c>
      <c r="B254" s="15">
        <v>9128</v>
      </c>
      <c r="C254" s="15">
        <v>87</v>
      </c>
      <c r="E254" s="5"/>
      <c r="F254" s="36"/>
    </row>
    <row r="255" spans="1:6" x14ac:dyDescent="0.2">
      <c r="A255" s="15" t="s">
        <v>529</v>
      </c>
      <c r="B255" s="15">
        <v>119</v>
      </c>
      <c r="C255" s="15">
        <v>87</v>
      </c>
      <c r="E255" s="5"/>
      <c r="F255" s="36"/>
    </row>
    <row r="256" spans="1:6" x14ac:dyDescent="0.2">
      <c r="A256" s="15" t="s">
        <v>527</v>
      </c>
      <c r="B256" s="15">
        <v>92</v>
      </c>
      <c r="C256" s="15">
        <v>86</v>
      </c>
      <c r="E256" s="5"/>
      <c r="F256" s="36"/>
    </row>
    <row r="257" spans="1:6" x14ac:dyDescent="0.2">
      <c r="A257" s="15" t="s">
        <v>161</v>
      </c>
      <c r="B257" s="15">
        <v>96</v>
      </c>
      <c r="C257" s="15">
        <v>86</v>
      </c>
      <c r="E257" s="5"/>
      <c r="F257" s="36"/>
    </row>
    <row r="258" spans="1:6" x14ac:dyDescent="0.2">
      <c r="A258" s="15" t="s">
        <v>202</v>
      </c>
      <c r="B258" s="15">
        <v>91</v>
      </c>
      <c r="C258" s="15">
        <v>86</v>
      </c>
      <c r="E258" s="5"/>
      <c r="F258" s="36"/>
    </row>
    <row r="259" spans="1:6" x14ac:dyDescent="0.2">
      <c r="A259" s="15" t="s">
        <v>268</v>
      </c>
      <c r="B259" s="15">
        <v>227</v>
      </c>
      <c r="C259" s="15">
        <v>86</v>
      </c>
      <c r="E259" s="5"/>
      <c r="F259" s="36"/>
    </row>
    <row r="260" spans="1:6" x14ac:dyDescent="0.2">
      <c r="A260" s="15" t="s">
        <v>305</v>
      </c>
      <c r="B260" s="15">
        <v>100</v>
      </c>
      <c r="C260" s="15">
        <v>86</v>
      </c>
      <c r="E260" s="5"/>
      <c r="F260" s="36"/>
    </row>
    <row r="261" spans="1:6" x14ac:dyDescent="0.2">
      <c r="A261" s="15" t="s">
        <v>552</v>
      </c>
      <c r="B261" s="15">
        <v>95</v>
      </c>
      <c r="C261" s="15">
        <v>85</v>
      </c>
      <c r="E261" s="5"/>
      <c r="F261" s="36"/>
    </row>
    <row r="262" spans="1:6" x14ac:dyDescent="0.2">
      <c r="A262" s="15" t="s">
        <v>303</v>
      </c>
      <c r="B262" s="15">
        <v>112</v>
      </c>
      <c r="C262" s="15">
        <v>85</v>
      </c>
      <c r="E262" s="5"/>
      <c r="F262" s="36"/>
    </row>
    <row r="263" spans="1:6" x14ac:dyDescent="0.2">
      <c r="A263" s="15" t="s">
        <v>564</v>
      </c>
      <c r="B263" s="15">
        <v>101</v>
      </c>
      <c r="C263" s="15">
        <v>85</v>
      </c>
      <c r="E263" s="5"/>
      <c r="F263" s="36"/>
    </row>
    <row r="264" spans="1:6" x14ac:dyDescent="0.2">
      <c r="A264" s="15" t="s">
        <v>2095</v>
      </c>
      <c r="B264" s="15">
        <v>85</v>
      </c>
      <c r="C264" s="15">
        <v>85</v>
      </c>
      <c r="E264" s="5"/>
      <c r="F264" s="36"/>
    </row>
    <row r="265" spans="1:6" x14ac:dyDescent="0.2">
      <c r="A265" s="15" t="s">
        <v>1157</v>
      </c>
      <c r="B265" s="15">
        <v>191</v>
      </c>
      <c r="C265" s="15">
        <v>84</v>
      </c>
      <c r="E265" s="5"/>
      <c r="F265" s="36"/>
    </row>
    <row r="266" spans="1:6" x14ac:dyDescent="0.2">
      <c r="A266" s="15" t="s">
        <v>577</v>
      </c>
      <c r="B266" s="15">
        <v>84</v>
      </c>
      <c r="C266" s="15">
        <v>84</v>
      </c>
      <c r="E266" s="5"/>
      <c r="F266" s="36"/>
    </row>
    <row r="267" spans="1:6" x14ac:dyDescent="0.2">
      <c r="A267" s="15" t="s">
        <v>2551</v>
      </c>
      <c r="B267" s="15">
        <v>182</v>
      </c>
      <c r="C267" s="15">
        <v>84</v>
      </c>
      <c r="E267" s="5"/>
      <c r="F267" s="36"/>
    </row>
    <row r="268" spans="1:6" x14ac:dyDescent="0.2">
      <c r="A268" s="15" t="s">
        <v>684</v>
      </c>
      <c r="B268" s="15">
        <v>151</v>
      </c>
      <c r="C268" s="15">
        <v>84</v>
      </c>
      <c r="E268" s="5"/>
      <c r="F268" s="36"/>
    </row>
    <row r="269" spans="1:6" x14ac:dyDescent="0.2">
      <c r="A269" s="15">
        <v>42258</v>
      </c>
      <c r="B269" s="15">
        <v>115</v>
      </c>
      <c r="C269" s="15">
        <v>83</v>
      </c>
      <c r="E269" s="5"/>
      <c r="F269" s="36"/>
    </row>
    <row r="270" spans="1:6" x14ac:dyDescent="0.2">
      <c r="A270" s="15" t="s">
        <v>328</v>
      </c>
      <c r="B270" s="15">
        <v>283</v>
      </c>
      <c r="C270" s="15">
        <v>83</v>
      </c>
      <c r="E270" s="5"/>
      <c r="F270" s="36"/>
    </row>
    <row r="271" spans="1:6" x14ac:dyDescent="0.2">
      <c r="A271" s="15" t="s">
        <v>294</v>
      </c>
      <c r="B271" s="15">
        <v>119</v>
      </c>
      <c r="C271" s="15">
        <v>82</v>
      </c>
      <c r="E271" s="5"/>
      <c r="F271" s="36"/>
    </row>
    <row r="272" spans="1:6" x14ac:dyDescent="0.2">
      <c r="A272" s="15">
        <v>4868</v>
      </c>
      <c r="B272" s="15">
        <v>86</v>
      </c>
      <c r="C272" s="15">
        <v>82</v>
      </c>
      <c r="E272" s="5"/>
      <c r="F272" s="36"/>
    </row>
    <row r="273" spans="1:6" x14ac:dyDescent="0.2">
      <c r="A273" s="15" t="s">
        <v>214</v>
      </c>
      <c r="B273" s="15">
        <v>547</v>
      </c>
      <c r="C273" s="15">
        <v>82</v>
      </c>
      <c r="E273" s="5"/>
      <c r="F273" s="36"/>
    </row>
    <row r="274" spans="1:6" x14ac:dyDescent="0.2">
      <c r="A274" s="15" t="s">
        <v>317</v>
      </c>
      <c r="B274" s="15">
        <v>83</v>
      </c>
      <c r="C274" s="15">
        <v>82</v>
      </c>
      <c r="E274" s="5"/>
      <c r="F274" s="36"/>
    </row>
    <row r="275" spans="1:6" x14ac:dyDescent="0.2">
      <c r="A275" s="15" t="s">
        <v>534</v>
      </c>
      <c r="B275" s="15">
        <v>124</v>
      </c>
      <c r="C275" s="15">
        <v>81</v>
      </c>
      <c r="E275" s="5"/>
      <c r="F275" s="36"/>
    </row>
    <row r="276" spans="1:6" x14ac:dyDescent="0.2">
      <c r="A276" s="15" t="s">
        <v>304</v>
      </c>
      <c r="B276" s="15">
        <v>83</v>
      </c>
      <c r="C276" s="15">
        <v>81</v>
      </c>
      <c r="E276" s="5"/>
      <c r="F276" s="36"/>
    </row>
    <row r="277" spans="1:6" x14ac:dyDescent="0.2">
      <c r="A277" s="15" t="s">
        <v>1747</v>
      </c>
      <c r="B277" s="15">
        <v>81</v>
      </c>
      <c r="C277" s="15">
        <v>81</v>
      </c>
      <c r="E277" s="5"/>
      <c r="F277" s="36"/>
    </row>
    <row r="278" spans="1:6" x14ac:dyDescent="0.2">
      <c r="A278" s="15" t="s">
        <v>252</v>
      </c>
      <c r="B278" s="15">
        <v>96</v>
      </c>
      <c r="C278" s="15">
        <v>81</v>
      </c>
      <c r="E278" s="5"/>
      <c r="F278" s="36"/>
    </row>
    <row r="279" spans="1:6" x14ac:dyDescent="0.2">
      <c r="A279" s="15" t="s">
        <v>1809</v>
      </c>
      <c r="B279" s="15">
        <v>7964</v>
      </c>
      <c r="C279" s="15">
        <v>81</v>
      </c>
      <c r="E279" s="5"/>
      <c r="F279" s="36"/>
    </row>
    <row r="280" spans="1:6" x14ac:dyDescent="0.2">
      <c r="A280" s="15" t="s">
        <v>259</v>
      </c>
      <c r="B280" s="15">
        <v>101</v>
      </c>
      <c r="C280" s="15">
        <v>81</v>
      </c>
      <c r="E280" s="5"/>
      <c r="F280" s="36"/>
    </row>
    <row r="281" spans="1:6" x14ac:dyDescent="0.2">
      <c r="A281" s="15" t="s">
        <v>356</v>
      </c>
      <c r="B281" s="15">
        <v>110</v>
      </c>
      <c r="C281" s="15">
        <v>81</v>
      </c>
      <c r="E281" s="5"/>
      <c r="F281" s="36"/>
    </row>
    <row r="282" spans="1:6" x14ac:dyDescent="0.2">
      <c r="A282" s="15" t="s">
        <v>2552</v>
      </c>
      <c r="B282" s="15">
        <v>81</v>
      </c>
      <c r="C282" s="15">
        <v>81</v>
      </c>
      <c r="E282" s="5"/>
      <c r="F282" s="36"/>
    </row>
    <row r="283" spans="1:6" x14ac:dyDescent="0.2">
      <c r="A283" s="15" t="s">
        <v>2303</v>
      </c>
      <c r="B283" s="15">
        <v>81</v>
      </c>
      <c r="C283" s="15">
        <v>80</v>
      </c>
      <c r="E283" s="5"/>
      <c r="F283" s="36"/>
    </row>
    <row r="284" spans="1:6" x14ac:dyDescent="0.2">
      <c r="A284" s="15" t="s">
        <v>247</v>
      </c>
      <c r="B284" s="15">
        <v>80</v>
      </c>
      <c r="C284" s="15">
        <v>80</v>
      </c>
      <c r="E284" s="5"/>
      <c r="F284" s="36"/>
    </row>
    <row r="285" spans="1:6" x14ac:dyDescent="0.2">
      <c r="A285" s="15" t="s">
        <v>322</v>
      </c>
      <c r="B285" s="15">
        <v>86</v>
      </c>
      <c r="C285" s="15">
        <v>80</v>
      </c>
      <c r="E285" s="5"/>
      <c r="F285" s="36"/>
    </row>
    <row r="286" spans="1:6" x14ac:dyDescent="0.2">
      <c r="A286" s="15" t="s">
        <v>166</v>
      </c>
      <c r="B286" s="15">
        <v>97</v>
      </c>
      <c r="C286" s="15">
        <v>80</v>
      </c>
      <c r="E286" s="5"/>
      <c r="F286" s="36"/>
    </row>
    <row r="287" spans="1:6" x14ac:dyDescent="0.2">
      <c r="A287" s="15" t="s">
        <v>484</v>
      </c>
      <c r="B287" s="15">
        <v>80</v>
      </c>
      <c r="C287" s="15">
        <v>80</v>
      </c>
      <c r="E287" s="5"/>
      <c r="F287" s="36"/>
    </row>
    <row r="288" spans="1:6" x14ac:dyDescent="0.2">
      <c r="A288" s="15">
        <v>1040</v>
      </c>
      <c r="B288" s="15">
        <v>80</v>
      </c>
      <c r="C288" s="15">
        <v>79</v>
      </c>
      <c r="E288" s="5"/>
      <c r="F288" s="36"/>
    </row>
    <row r="289" spans="1:6" x14ac:dyDescent="0.2">
      <c r="A289" s="15" t="s">
        <v>824</v>
      </c>
      <c r="B289" s="15">
        <v>80</v>
      </c>
      <c r="C289" s="15">
        <v>79</v>
      </c>
      <c r="E289" s="5"/>
      <c r="F289" s="36"/>
    </row>
    <row r="290" spans="1:6" x14ac:dyDescent="0.2">
      <c r="A290" s="15" t="s">
        <v>1401</v>
      </c>
      <c r="B290" s="15">
        <v>80</v>
      </c>
      <c r="C290" s="15">
        <v>79</v>
      </c>
      <c r="E290" s="5"/>
      <c r="F290" s="36"/>
    </row>
    <row r="291" spans="1:6" x14ac:dyDescent="0.2">
      <c r="A291" s="15" t="s">
        <v>298</v>
      </c>
      <c r="B291" s="15">
        <v>81</v>
      </c>
      <c r="C291" s="15">
        <v>79</v>
      </c>
      <c r="E291" s="5"/>
      <c r="F291" s="36"/>
    </row>
    <row r="292" spans="1:6" x14ac:dyDescent="0.2">
      <c r="A292" s="15" t="s">
        <v>315</v>
      </c>
      <c r="B292" s="15">
        <v>467</v>
      </c>
      <c r="C292" s="15">
        <v>79</v>
      </c>
      <c r="E292" s="5"/>
      <c r="F292" s="36"/>
    </row>
    <row r="293" spans="1:6" x14ac:dyDescent="0.2">
      <c r="A293" s="15" t="s">
        <v>2122</v>
      </c>
      <c r="B293" s="15">
        <v>106</v>
      </c>
      <c r="C293" s="15">
        <v>79</v>
      </c>
      <c r="E293" s="5"/>
      <c r="F293" s="36"/>
    </row>
    <row r="294" spans="1:6" x14ac:dyDescent="0.2">
      <c r="A294" s="15" t="s">
        <v>146</v>
      </c>
      <c r="B294" s="15">
        <v>251</v>
      </c>
      <c r="C294" s="15">
        <v>79</v>
      </c>
      <c r="E294" s="5"/>
      <c r="F294" s="36"/>
    </row>
    <row r="295" spans="1:6" x14ac:dyDescent="0.2">
      <c r="A295" s="15" t="s">
        <v>489</v>
      </c>
      <c r="B295" s="15">
        <v>113</v>
      </c>
      <c r="C295" s="15">
        <v>78</v>
      </c>
      <c r="E295" s="5"/>
      <c r="F295" s="36"/>
    </row>
    <row r="296" spans="1:6" x14ac:dyDescent="0.2">
      <c r="A296" s="15" t="s">
        <v>524</v>
      </c>
      <c r="B296" s="15">
        <v>98</v>
      </c>
      <c r="C296" s="15">
        <v>78</v>
      </c>
      <c r="E296" s="5"/>
      <c r="F296" s="36"/>
    </row>
    <row r="297" spans="1:6" x14ac:dyDescent="0.2">
      <c r="A297" s="15" t="s">
        <v>2553</v>
      </c>
      <c r="B297" s="15">
        <v>89</v>
      </c>
      <c r="C297" s="15">
        <v>78</v>
      </c>
      <c r="E297" s="5"/>
      <c r="F297" s="36"/>
    </row>
    <row r="298" spans="1:6" x14ac:dyDescent="0.2">
      <c r="A298" s="15" t="s">
        <v>330</v>
      </c>
      <c r="B298" s="15">
        <v>249</v>
      </c>
      <c r="C298" s="15">
        <v>78</v>
      </c>
      <c r="E298" s="5"/>
      <c r="F298" s="36"/>
    </row>
    <row r="299" spans="1:6" x14ac:dyDescent="0.2">
      <c r="A299" s="15" t="s">
        <v>283</v>
      </c>
      <c r="B299" s="15">
        <v>79</v>
      </c>
      <c r="C299" s="15">
        <v>78</v>
      </c>
      <c r="E299" s="5"/>
      <c r="F299" s="36"/>
    </row>
    <row r="300" spans="1:6" x14ac:dyDescent="0.2">
      <c r="A300" s="15" t="s">
        <v>774</v>
      </c>
      <c r="B300" s="15">
        <v>87</v>
      </c>
      <c r="C300" s="15">
        <v>77</v>
      </c>
      <c r="E300" s="5"/>
      <c r="F300" s="36"/>
    </row>
    <row r="301" spans="1:6" x14ac:dyDescent="0.2">
      <c r="A301" s="15" t="s">
        <v>1719</v>
      </c>
      <c r="B301" s="15">
        <v>78</v>
      </c>
      <c r="C301" s="15">
        <v>77</v>
      </c>
      <c r="E301" s="5"/>
      <c r="F301" s="36"/>
    </row>
    <row r="302" spans="1:6" x14ac:dyDescent="0.2">
      <c r="A302" s="15" t="s">
        <v>337</v>
      </c>
      <c r="B302" s="15">
        <v>646</v>
      </c>
      <c r="C302" s="15">
        <v>77</v>
      </c>
      <c r="E302" s="5"/>
      <c r="F302" s="36"/>
    </row>
    <row r="303" spans="1:6" x14ac:dyDescent="0.2">
      <c r="A303" s="15" t="s">
        <v>358</v>
      </c>
      <c r="B303" s="15">
        <v>80</v>
      </c>
      <c r="C303" s="15">
        <v>77</v>
      </c>
      <c r="E303" s="5"/>
      <c r="F303" s="36"/>
    </row>
    <row r="304" spans="1:6" x14ac:dyDescent="0.2">
      <c r="A304" s="15" t="s">
        <v>1501</v>
      </c>
      <c r="B304" s="15">
        <v>98</v>
      </c>
      <c r="C304" s="15">
        <v>77</v>
      </c>
      <c r="E304" s="5"/>
      <c r="F304" s="36"/>
    </row>
    <row r="305" spans="1:6" x14ac:dyDescent="0.2">
      <c r="A305" s="15" t="s">
        <v>2554</v>
      </c>
      <c r="B305" s="15">
        <v>156</v>
      </c>
      <c r="C305" s="15">
        <v>77</v>
      </c>
      <c r="E305" s="5"/>
      <c r="F305" s="36"/>
    </row>
    <row r="306" spans="1:6" x14ac:dyDescent="0.2">
      <c r="A306" s="15" t="s">
        <v>453</v>
      </c>
      <c r="B306" s="15">
        <v>78</v>
      </c>
      <c r="C306" s="15">
        <v>77</v>
      </c>
      <c r="E306" s="5"/>
      <c r="F306" s="36"/>
    </row>
    <row r="307" spans="1:6" x14ac:dyDescent="0.2">
      <c r="A307" s="15" t="s">
        <v>191</v>
      </c>
      <c r="B307" s="15">
        <v>88</v>
      </c>
      <c r="C307" s="15">
        <v>77</v>
      </c>
      <c r="E307" s="5"/>
      <c r="F307" s="36"/>
    </row>
    <row r="308" spans="1:6" x14ac:dyDescent="0.2">
      <c r="A308" s="15" t="s">
        <v>2555</v>
      </c>
      <c r="B308" s="15">
        <v>1235</v>
      </c>
      <c r="C308" s="15">
        <v>77</v>
      </c>
      <c r="E308" s="5"/>
      <c r="F308" s="36"/>
    </row>
    <row r="309" spans="1:6" x14ac:dyDescent="0.2">
      <c r="A309" s="15" t="s">
        <v>290</v>
      </c>
      <c r="B309" s="15">
        <v>79</v>
      </c>
      <c r="C309" s="15">
        <v>76</v>
      </c>
      <c r="E309" s="5"/>
      <c r="F309" s="36"/>
    </row>
    <row r="310" spans="1:6" x14ac:dyDescent="0.2">
      <c r="A310" s="15" t="s">
        <v>1775</v>
      </c>
      <c r="B310" s="15">
        <v>76</v>
      </c>
      <c r="C310" s="15">
        <v>76</v>
      </c>
      <c r="E310" s="5"/>
      <c r="F310" s="36"/>
    </row>
    <row r="311" spans="1:6" x14ac:dyDescent="0.2">
      <c r="A311" s="15" t="s">
        <v>399</v>
      </c>
      <c r="B311" s="15">
        <v>85</v>
      </c>
      <c r="C311" s="15">
        <v>76</v>
      </c>
      <c r="E311" s="5"/>
      <c r="F311" s="36"/>
    </row>
    <row r="312" spans="1:6" x14ac:dyDescent="0.2">
      <c r="A312" s="15" t="s">
        <v>585</v>
      </c>
      <c r="B312" s="15">
        <v>133</v>
      </c>
      <c r="C312" s="15">
        <v>76</v>
      </c>
      <c r="E312" s="5"/>
      <c r="F312" s="36"/>
    </row>
    <row r="313" spans="1:6" x14ac:dyDescent="0.2">
      <c r="A313" s="15" t="s">
        <v>426</v>
      </c>
      <c r="B313" s="15">
        <v>137</v>
      </c>
      <c r="C313" s="15">
        <v>75</v>
      </c>
      <c r="E313" s="5"/>
      <c r="F313" s="36"/>
    </row>
    <row r="314" spans="1:6" x14ac:dyDescent="0.2">
      <c r="A314" s="15">
        <v>1763</v>
      </c>
      <c r="B314" s="15">
        <v>76</v>
      </c>
      <c r="C314" s="15">
        <v>75</v>
      </c>
      <c r="E314" s="5"/>
      <c r="F314" s="36"/>
    </row>
    <row r="315" spans="1:6" x14ac:dyDescent="0.2">
      <c r="A315" s="15" t="s">
        <v>410</v>
      </c>
      <c r="B315" s="15">
        <v>121</v>
      </c>
      <c r="C315" s="15">
        <v>75</v>
      </c>
      <c r="E315" s="5"/>
      <c r="F315" s="36"/>
    </row>
    <row r="316" spans="1:6" x14ac:dyDescent="0.2">
      <c r="A316" s="15" t="s">
        <v>2323</v>
      </c>
      <c r="B316" s="15">
        <v>91</v>
      </c>
      <c r="C316" s="15">
        <v>75</v>
      </c>
      <c r="E316" s="5"/>
      <c r="F316" s="36"/>
    </row>
    <row r="317" spans="1:6" x14ac:dyDescent="0.2">
      <c r="A317" s="15" t="s">
        <v>184</v>
      </c>
      <c r="B317" s="15">
        <v>75</v>
      </c>
      <c r="C317" s="15">
        <v>75</v>
      </c>
      <c r="E317" s="5"/>
      <c r="F317" s="36"/>
    </row>
    <row r="318" spans="1:6" x14ac:dyDescent="0.2">
      <c r="A318" s="15" t="s">
        <v>319</v>
      </c>
      <c r="B318" s="15">
        <v>2711</v>
      </c>
      <c r="C318" s="15">
        <v>75</v>
      </c>
      <c r="E318" s="5"/>
      <c r="F318" s="36"/>
    </row>
    <row r="319" spans="1:6" x14ac:dyDescent="0.2">
      <c r="A319" s="15" t="s">
        <v>406</v>
      </c>
      <c r="B319" s="15">
        <v>284</v>
      </c>
      <c r="C319" s="15">
        <v>75</v>
      </c>
      <c r="E319" s="5"/>
      <c r="F319" s="36"/>
    </row>
    <row r="320" spans="1:6" x14ac:dyDescent="0.2">
      <c r="A320" s="15" t="s">
        <v>747</v>
      </c>
      <c r="B320" s="15">
        <v>75</v>
      </c>
      <c r="C320" s="15">
        <v>75</v>
      </c>
      <c r="E320" s="5"/>
      <c r="F320" s="36"/>
    </row>
    <row r="321" spans="1:6" x14ac:dyDescent="0.2">
      <c r="A321" s="15" t="s">
        <v>896</v>
      </c>
      <c r="B321" s="15">
        <v>94</v>
      </c>
      <c r="C321" s="15">
        <v>74</v>
      </c>
      <c r="E321" s="5"/>
      <c r="F321" s="36"/>
    </row>
    <row r="322" spans="1:6" x14ac:dyDescent="0.2">
      <c r="A322" s="15" t="s">
        <v>2480</v>
      </c>
      <c r="B322" s="15">
        <v>236</v>
      </c>
      <c r="C322" s="15">
        <v>74</v>
      </c>
      <c r="E322" s="5"/>
      <c r="F322" s="36"/>
    </row>
    <row r="323" spans="1:6" x14ac:dyDescent="0.2">
      <c r="A323" s="15" t="s">
        <v>135</v>
      </c>
      <c r="B323" s="15">
        <v>75</v>
      </c>
      <c r="C323" s="15">
        <v>74</v>
      </c>
      <c r="E323" s="5"/>
      <c r="F323" s="36"/>
    </row>
    <row r="324" spans="1:6" x14ac:dyDescent="0.2">
      <c r="A324" s="15" t="s">
        <v>2556</v>
      </c>
      <c r="B324" s="15">
        <v>73</v>
      </c>
      <c r="C324" s="15">
        <v>73</v>
      </c>
      <c r="E324" s="5"/>
      <c r="F324" s="36"/>
    </row>
    <row r="325" spans="1:6" x14ac:dyDescent="0.2">
      <c r="A325" s="15" t="s">
        <v>1394</v>
      </c>
      <c r="B325" s="15">
        <v>76</v>
      </c>
      <c r="C325" s="15">
        <v>73</v>
      </c>
      <c r="E325" s="5"/>
      <c r="F325" s="36"/>
    </row>
    <row r="326" spans="1:6" x14ac:dyDescent="0.2">
      <c r="A326" s="15" t="s">
        <v>1326</v>
      </c>
      <c r="B326" s="15">
        <v>82</v>
      </c>
      <c r="C326" s="15">
        <v>73</v>
      </c>
      <c r="E326" s="5"/>
      <c r="F326" s="36"/>
    </row>
    <row r="327" spans="1:6" x14ac:dyDescent="0.2">
      <c r="A327" s="15" t="s">
        <v>351</v>
      </c>
      <c r="B327" s="15">
        <v>134</v>
      </c>
      <c r="C327" s="15">
        <v>73</v>
      </c>
      <c r="E327" s="5"/>
      <c r="F327" s="36"/>
    </row>
    <row r="328" spans="1:6" x14ac:dyDescent="0.2">
      <c r="A328" s="15" t="s">
        <v>1761</v>
      </c>
      <c r="B328" s="15">
        <v>74</v>
      </c>
      <c r="C328" s="15">
        <v>73</v>
      </c>
      <c r="E328" s="5"/>
      <c r="F328" s="36"/>
    </row>
    <row r="329" spans="1:6" x14ac:dyDescent="0.2">
      <c r="A329" s="15" t="s">
        <v>350</v>
      </c>
      <c r="B329" s="15">
        <v>151</v>
      </c>
      <c r="C329" s="15">
        <v>73</v>
      </c>
      <c r="E329" s="5"/>
      <c r="F329" s="36"/>
    </row>
    <row r="330" spans="1:6" x14ac:dyDescent="0.2">
      <c r="A330" s="15" t="s">
        <v>177</v>
      </c>
      <c r="B330" s="15">
        <v>355</v>
      </c>
      <c r="C330" s="15">
        <v>73</v>
      </c>
      <c r="E330" s="5"/>
      <c r="F330" s="36"/>
    </row>
    <row r="331" spans="1:6" x14ac:dyDescent="0.2">
      <c r="A331" s="15" t="s">
        <v>246</v>
      </c>
      <c r="B331" s="15">
        <v>73</v>
      </c>
      <c r="C331" s="15">
        <v>73</v>
      </c>
      <c r="E331" s="5"/>
      <c r="F331" s="36"/>
    </row>
    <row r="332" spans="1:6" x14ac:dyDescent="0.2">
      <c r="A332" s="37" t="s">
        <v>206</v>
      </c>
      <c r="B332" s="15">
        <v>82</v>
      </c>
      <c r="C332" s="15">
        <v>72</v>
      </c>
      <c r="E332" s="5"/>
      <c r="F332" s="36"/>
    </row>
    <row r="333" spans="1:6" x14ac:dyDescent="0.2">
      <c r="A333" s="15" t="s">
        <v>611</v>
      </c>
      <c r="B333" s="15">
        <v>81</v>
      </c>
      <c r="C333" s="15">
        <v>72</v>
      </c>
      <c r="E333" s="5"/>
      <c r="F333" s="36"/>
    </row>
    <row r="334" spans="1:6" x14ac:dyDescent="0.2">
      <c r="A334" s="15" t="s">
        <v>555</v>
      </c>
      <c r="B334" s="15">
        <v>129</v>
      </c>
      <c r="C334" s="15">
        <v>72</v>
      </c>
      <c r="E334" s="5"/>
      <c r="F334" s="36"/>
    </row>
    <row r="335" spans="1:6" x14ac:dyDescent="0.2">
      <c r="A335" s="15" t="s">
        <v>502</v>
      </c>
      <c r="B335" s="15">
        <v>77</v>
      </c>
      <c r="C335" s="15">
        <v>72</v>
      </c>
      <c r="E335" s="5"/>
      <c r="F335" s="36"/>
    </row>
    <row r="336" spans="1:6" x14ac:dyDescent="0.2">
      <c r="A336" s="15" t="s">
        <v>450</v>
      </c>
      <c r="B336" s="15">
        <v>75</v>
      </c>
      <c r="C336" s="15">
        <v>72</v>
      </c>
      <c r="E336" s="5"/>
      <c r="F336" s="36"/>
    </row>
    <row r="337" spans="1:6" x14ac:dyDescent="0.2">
      <c r="A337" s="15" t="s">
        <v>151</v>
      </c>
      <c r="B337" s="15">
        <v>72</v>
      </c>
      <c r="C337" s="15">
        <v>72</v>
      </c>
      <c r="E337" s="5"/>
      <c r="F337" s="36"/>
    </row>
    <row r="338" spans="1:6" x14ac:dyDescent="0.2">
      <c r="A338" s="15" t="s">
        <v>2557</v>
      </c>
      <c r="B338" s="15">
        <v>174</v>
      </c>
      <c r="C338" s="15">
        <v>72</v>
      </c>
      <c r="E338" s="5"/>
      <c r="F338" s="36"/>
    </row>
    <row r="339" spans="1:6" x14ac:dyDescent="0.2">
      <c r="A339" s="15" t="s">
        <v>2414</v>
      </c>
      <c r="B339" s="15">
        <v>72</v>
      </c>
      <c r="C339" s="15">
        <v>72</v>
      </c>
      <c r="E339" s="5"/>
      <c r="F339" s="36"/>
    </row>
    <row r="340" spans="1:6" x14ac:dyDescent="0.2">
      <c r="A340" s="15" t="s">
        <v>2558</v>
      </c>
      <c r="B340" s="15">
        <v>72</v>
      </c>
      <c r="C340" s="15">
        <v>72</v>
      </c>
      <c r="E340" s="5"/>
      <c r="F340" s="36"/>
    </row>
    <row r="341" spans="1:6" x14ac:dyDescent="0.2">
      <c r="A341" s="15" t="s">
        <v>608</v>
      </c>
      <c r="B341" s="15">
        <v>74</v>
      </c>
      <c r="C341" s="15">
        <v>72</v>
      </c>
      <c r="E341" s="5"/>
      <c r="F341" s="36"/>
    </row>
    <row r="342" spans="1:6" x14ac:dyDescent="0.2">
      <c r="A342" s="15" t="s">
        <v>407</v>
      </c>
      <c r="B342" s="15">
        <v>78</v>
      </c>
      <c r="C342" s="15">
        <v>72</v>
      </c>
      <c r="E342" s="5"/>
      <c r="F342" s="36"/>
    </row>
    <row r="343" spans="1:6" x14ac:dyDescent="0.2">
      <c r="A343" s="15" t="s">
        <v>295</v>
      </c>
      <c r="B343" s="15">
        <v>97</v>
      </c>
      <c r="C343" s="15">
        <v>72</v>
      </c>
      <c r="E343" s="5"/>
      <c r="F343" s="36"/>
    </row>
    <row r="344" spans="1:6" x14ac:dyDescent="0.2">
      <c r="A344" s="15" t="s">
        <v>2362</v>
      </c>
      <c r="B344" s="15">
        <v>71</v>
      </c>
      <c r="C344" s="15">
        <v>71</v>
      </c>
      <c r="E344" s="5"/>
      <c r="F344" s="36"/>
    </row>
    <row r="345" spans="1:6" x14ac:dyDescent="0.2">
      <c r="A345" s="15" t="s">
        <v>262</v>
      </c>
      <c r="B345" s="15">
        <v>75</v>
      </c>
      <c r="C345" s="15">
        <v>71</v>
      </c>
      <c r="E345" s="5"/>
      <c r="F345" s="36"/>
    </row>
    <row r="346" spans="1:6" x14ac:dyDescent="0.2">
      <c r="A346" s="15" t="s">
        <v>280</v>
      </c>
      <c r="B346" s="15">
        <v>217</v>
      </c>
      <c r="C346" s="15">
        <v>71</v>
      </c>
      <c r="E346" s="5"/>
      <c r="F346" s="36"/>
    </row>
    <row r="347" spans="1:6" x14ac:dyDescent="0.2">
      <c r="A347" s="15" t="s">
        <v>225</v>
      </c>
      <c r="B347" s="15">
        <v>96</v>
      </c>
      <c r="C347" s="15">
        <v>71</v>
      </c>
      <c r="E347" s="5"/>
      <c r="F347" s="36"/>
    </row>
    <row r="348" spans="1:6" x14ac:dyDescent="0.2">
      <c r="A348" s="15" t="s">
        <v>197</v>
      </c>
      <c r="B348" s="15">
        <v>71</v>
      </c>
      <c r="C348" s="15">
        <v>71</v>
      </c>
      <c r="E348" s="5"/>
      <c r="F348" s="36"/>
    </row>
    <row r="349" spans="1:6" x14ac:dyDescent="0.2">
      <c r="A349" s="15" t="s">
        <v>622</v>
      </c>
      <c r="B349" s="15">
        <v>71</v>
      </c>
      <c r="C349" s="15">
        <v>71</v>
      </c>
      <c r="E349" s="5"/>
      <c r="F349" s="36"/>
    </row>
    <row r="350" spans="1:6" x14ac:dyDescent="0.2">
      <c r="A350" s="15" t="s">
        <v>50</v>
      </c>
      <c r="B350" s="15">
        <v>87</v>
      </c>
      <c r="C350" s="15">
        <v>71</v>
      </c>
      <c r="E350" s="5"/>
      <c r="F350" s="36"/>
    </row>
    <row r="351" spans="1:6" x14ac:dyDescent="0.2">
      <c r="A351" s="15" t="s">
        <v>211</v>
      </c>
      <c r="B351" s="15">
        <v>121</v>
      </c>
      <c r="C351" s="15">
        <v>71</v>
      </c>
      <c r="E351" s="5"/>
      <c r="F351" s="36"/>
    </row>
    <row r="352" spans="1:6" x14ac:dyDescent="0.2">
      <c r="A352" s="15" t="s">
        <v>2559</v>
      </c>
      <c r="B352" s="15">
        <v>71</v>
      </c>
      <c r="C352" s="15">
        <v>71</v>
      </c>
      <c r="E352" s="5"/>
      <c r="F352" s="36"/>
    </row>
    <row r="353" spans="1:6" x14ac:dyDescent="0.2">
      <c r="A353" s="15" t="s">
        <v>592</v>
      </c>
      <c r="B353" s="15">
        <v>250</v>
      </c>
      <c r="C353" s="15">
        <v>71</v>
      </c>
      <c r="E353" s="5"/>
      <c r="F353" s="36"/>
    </row>
    <row r="354" spans="1:6" x14ac:dyDescent="0.2">
      <c r="A354" s="15" t="s">
        <v>2560</v>
      </c>
      <c r="B354" s="15">
        <v>83</v>
      </c>
      <c r="C354" s="15">
        <v>71</v>
      </c>
      <c r="E354" s="5"/>
      <c r="F354" s="36"/>
    </row>
    <row r="355" spans="1:6" x14ac:dyDescent="0.2">
      <c r="A355" s="15" t="s">
        <v>1149</v>
      </c>
      <c r="B355" s="15">
        <v>71</v>
      </c>
      <c r="C355" s="15">
        <v>70</v>
      </c>
      <c r="E355" s="5"/>
      <c r="F355" s="36"/>
    </row>
    <row r="356" spans="1:6" x14ac:dyDescent="0.2">
      <c r="A356" s="15" t="s">
        <v>785</v>
      </c>
      <c r="B356" s="15">
        <v>95</v>
      </c>
      <c r="C356" s="15">
        <v>70</v>
      </c>
      <c r="E356" s="5"/>
      <c r="F356" s="36"/>
    </row>
    <row r="357" spans="1:6" x14ac:dyDescent="0.2">
      <c r="A357" s="15" t="s">
        <v>2561</v>
      </c>
      <c r="B357" s="15">
        <v>84</v>
      </c>
      <c r="C357" s="15">
        <v>70</v>
      </c>
      <c r="E357" s="5"/>
      <c r="F357" s="36"/>
    </row>
    <row r="358" spans="1:6" x14ac:dyDescent="0.2">
      <c r="A358" s="15" t="s">
        <v>314</v>
      </c>
      <c r="B358" s="15">
        <v>94</v>
      </c>
      <c r="C358" s="15">
        <v>70</v>
      </c>
      <c r="E358" s="5"/>
      <c r="F358" s="36"/>
    </row>
    <row r="359" spans="1:6" x14ac:dyDescent="0.2">
      <c r="A359" s="15" t="s">
        <v>2562</v>
      </c>
      <c r="B359" s="15">
        <v>70</v>
      </c>
      <c r="C359" s="15">
        <v>70</v>
      </c>
      <c r="E359" s="5"/>
      <c r="F359" s="36"/>
    </row>
    <row r="360" spans="1:6" x14ac:dyDescent="0.2">
      <c r="A360" s="15" t="s">
        <v>598</v>
      </c>
      <c r="B360" s="15">
        <v>103</v>
      </c>
      <c r="C360" s="15">
        <v>70</v>
      </c>
      <c r="E360" s="5"/>
      <c r="F360" s="36"/>
    </row>
    <row r="361" spans="1:6" x14ac:dyDescent="0.2">
      <c r="A361" s="15" t="s">
        <v>212</v>
      </c>
      <c r="B361" s="15">
        <v>124</v>
      </c>
      <c r="C361" s="15">
        <v>70</v>
      </c>
      <c r="E361" s="5"/>
      <c r="F361" s="36"/>
    </row>
    <row r="362" spans="1:6" x14ac:dyDescent="0.2">
      <c r="A362" s="15" t="s">
        <v>279</v>
      </c>
      <c r="B362" s="15">
        <v>74</v>
      </c>
      <c r="C362" s="15">
        <v>69</v>
      </c>
      <c r="E362" s="5"/>
      <c r="F362" s="36"/>
    </row>
    <row r="363" spans="1:6" x14ac:dyDescent="0.2">
      <c r="A363" s="15" t="s">
        <v>284</v>
      </c>
      <c r="B363" s="15">
        <v>75</v>
      </c>
      <c r="C363" s="15">
        <v>69</v>
      </c>
      <c r="E363" s="5"/>
      <c r="F363" s="36"/>
    </row>
    <row r="364" spans="1:6" x14ac:dyDescent="0.2">
      <c r="A364" s="15" t="s">
        <v>723</v>
      </c>
      <c r="B364" s="15">
        <v>75</v>
      </c>
      <c r="C364" s="15">
        <v>69</v>
      </c>
      <c r="E364" s="5"/>
      <c r="F364" s="36"/>
    </row>
    <row r="365" spans="1:6" x14ac:dyDescent="0.2">
      <c r="A365" s="15" t="s">
        <v>192</v>
      </c>
      <c r="B365" s="15">
        <v>85</v>
      </c>
      <c r="C365" s="15">
        <v>69</v>
      </c>
      <c r="E365" s="5"/>
      <c r="F365" s="36"/>
    </row>
    <row r="366" spans="1:6" x14ac:dyDescent="0.2">
      <c r="A366" s="15" t="s">
        <v>1393</v>
      </c>
      <c r="B366" s="15">
        <v>76</v>
      </c>
      <c r="C366" s="15">
        <v>69</v>
      </c>
      <c r="E366" s="5"/>
      <c r="F366" s="36"/>
    </row>
    <row r="367" spans="1:6" x14ac:dyDescent="0.2">
      <c r="A367" s="15" t="s">
        <v>834</v>
      </c>
      <c r="B367" s="15">
        <v>71</v>
      </c>
      <c r="C367" s="15">
        <v>69</v>
      </c>
      <c r="E367" s="5"/>
      <c r="F367" s="36"/>
    </row>
    <row r="368" spans="1:6" x14ac:dyDescent="0.2">
      <c r="A368" s="15" t="s">
        <v>2475</v>
      </c>
      <c r="B368" s="15">
        <v>68</v>
      </c>
      <c r="C368" s="15">
        <v>68</v>
      </c>
      <c r="E368" s="5"/>
      <c r="F368" s="36"/>
    </row>
    <row r="369" spans="1:6" x14ac:dyDescent="0.2">
      <c r="A369" s="15" t="s">
        <v>595</v>
      </c>
      <c r="B369" s="15">
        <v>75</v>
      </c>
      <c r="C369" s="15">
        <v>68</v>
      </c>
      <c r="E369" s="5"/>
      <c r="F369" s="36"/>
    </row>
    <row r="370" spans="1:6" x14ac:dyDescent="0.2">
      <c r="A370" s="15" t="s">
        <v>444</v>
      </c>
      <c r="B370" s="15">
        <v>107</v>
      </c>
      <c r="C370" s="15">
        <v>68</v>
      </c>
      <c r="E370" s="5"/>
      <c r="F370" s="36"/>
    </row>
    <row r="371" spans="1:6" x14ac:dyDescent="0.2">
      <c r="A371" s="15" t="s">
        <v>1601</v>
      </c>
      <c r="B371" s="15">
        <v>70</v>
      </c>
      <c r="C371" s="15">
        <v>68</v>
      </c>
      <c r="E371" s="5"/>
      <c r="F371" s="36"/>
    </row>
    <row r="372" spans="1:6" x14ac:dyDescent="0.2">
      <c r="A372" s="15" t="s">
        <v>455</v>
      </c>
      <c r="B372" s="15">
        <v>69</v>
      </c>
      <c r="C372" s="15">
        <v>68</v>
      </c>
      <c r="E372" s="5"/>
      <c r="F372" s="36"/>
    </row>
    <row r="373" spans="1:6" x14ac:dyDescent="0.2">
      <c r="A373" s="15" t="s">
        <v>2563</v>
      </c>
      <c r="B373" s="15">
        <v>68</v>
      </c>
      <c r="C373" s="15">
        <v>68</v>
      </c>
      <c r="E373" s="5"/>
      <c r="F373" s="36"/>
    </row>
    <row r="374" spans="1:6" x14ac:dyDescent="0.2">
      <c r="A374" s="15" t="s">
        <v>2564</v>
      </c>
      <c r="B374" s="15">
        <v>68</v>
      </c>
      <c r="C374" s="15">
        <v>68</v>
      </c>
      <c r="E374" s="5"/>
      <c r="F374" s="36"/>
    </row>
    <row r="375" spans="1:6" x14ac:dyDescent="0.2">
      <c r="A375" s="15" t="s">
        <v>2222</v>
      </c>
      <c r="B375" s="15">
        <v>73</v>
      </c>
      <c r="C375" s="15">
        <v>68</v>
      </c>
      <c r="E375" s="5"/>
      <c r="F375" s="36"/>
    </row>
    <row r="376" spans="1:6" x14ac:dyDescent="0.2">
      <c r="A376" s="15" t="s">
        <v>697</v>
      </c>
      <c r="B376" s="15">
        <v>89</v>
      </c>
      <c r="C376" s="15">
        <v>67</v>
      </c>
      <c r="E376" s="5"/>
      <c r="F376" s="36"/>
    </row>
    <row r="377" spans="1:6" x14ac:dyDescent="0.2">
      <c r="A377" s="15" t="s">
        <v>364</v>
      </c>
      <c r="B377" s="15">
        <v>67</v>
      </c>
      <c r="C377" s="15">
        <v>67</v>
      </c>
      <c r="E377" s="5"/>
      <c r="F377" s="36"/>
    </row>
    <row r="378" spans="1:6" x14ac:dyDescent="0.2">
      <c r="A378" s="15" t="s">
        <v>265</v>
      </c>
      <c r="B378" s="15">
        <v>722</v>
      </c>
      <c r="C378" s="15">
        <v>67</v>
      </c>
      <c r="E378" s="5"/>
      <c r="F378" s="36"/>
    </row>
    <row r="379" spans="1:6" x14ac:dyDescent="0.2">
      <c r="A379" s="15" t="s">
        <v>2006</v>
      </c>
      <c r="B379" s="15">
        <v>158</v>
      </c>
      <c r="C379" s="15">
        <v>67</v>
      </c>
      <c r="E379" s="5"/>
      <c r="F379" s="36"/>
    </row>
    <row r="380" spans="1:6" x14ac:dyDescent="0.2">
      <c r="A380" s="15" t="s">
        <v>509</v>
      </c>
      <c r="B380" s="15">
        <v>82</v>
      </c>
      <c r="C380" s="15">
        <v>67</v>
      </c>
      <c r="E380" s="5"/>
      <c r="F380" s="36"/>
    </row>
    <row r="381" spans="1:6" x14ac:dyDescent="0.2">
      <c r="A381" s="15" t="s">
        <v>466</v>
      </c>
      <c r="B381" s="15">
        <v>75</v>
      </c>
      <c r="C381" s="15">
        <v>67</v>
      </c>
      <c r="E381" s="5"/>
      <c r="F381" s="36"/>
    </row>
    <row r="382" spans="1:6" x14ac:dyDescent="0.2">
      <c r="A382" s="15" t="s">
        <v>666</v>
      </c>
      <c r="B382" s="15">
        <v>145</v>
      </c>
      <c r="C382" s="15">
        <v>67</v>
      </c>
      <c r="E382" s="5"/>
      <c r="F382" s="36"/>
    </row>
    <row r="383" spans="1:6" x14ac:dyDescent="0.2">
      <c r="A383" s="15" t="s">
        <v>297</v>
      </c>
      <c r="B383" s="15">
        <v>76</v>
      </c>
      <c r="C383" s="15">
        <v>67</v>
      </c>
      <c r="E383" s="5"/>
      <c r="F383" s="36"/>
    </row>
    <row r="384" spans="1:6" x14ac:dyDescent="0.2">
      <c r="A384" s="15" t="s">
        <v>1892</v>
      </c>
      <c r="B384" s="15">
        <v>67</v>
      </c>
      <c r="C384" s="15">
        <v>67</v>
      </c>
      <c r="E384" s="5"/>
      <c r="F384" s="36"/>
    </row>
    <row r="385" spans="1:6" x14ac:dyDescent="0.2">
      <c r="A385" s="15" t="s">
        <v>736</v>
      </c>
      <c r="B385" s="15">
        <v>66</v>
      </c>
      <c r="C385" s="15">
        <v>66</v>
      </c>
      <c r="E385" s="5"/>
      <c r="F385" s="36"/>
    </row>
    <row r="386" spans="1:6" x14ac:dyDescent="0.2">
      <c r="A386" s="15" t="s">
        <v>793</v>
      </c>
      <c r="B386" s="15">
        <v>88</v>
      </c>
      <c r="C386" s="15">
        <v>66</v>
      </c>
      <c r="E386" s="5"/>
      <c r="F386" s="36"/>
    </row>
    <row r="387" spans="1:6" x14ac:dyDescent="0.2">
      <c r="A387" s="15" t="s">
        <v>656</v>
      </c>
      <c r="B387" s="15">
        <v>234</v>
      </c>
      <c r="C387" s="15">
        <v>66</v>
      </c>
      <c r="E387" s="5"/>
      <c r="F387" s="36"/>
    </row>
    <row r="388" spans="1:6" x14ac:dyDescent="0.2">
      <c r="A388" s="15" t="s">
        <v>505</v>
      </c>
      <c r="B388" s="15">
        <v>78</v>
      </c>
      <c r="C388" s="15">
        <v>65</v>
      </c>
      <c r="E388" s="5"/>
      <c r="F388" s="36"/>
    </row>
    <row r="389" spans="1:6" x14ac:dyDescent="0.2">
      <c r="A389" s="15" t="s">
        <v>404</v>
      </c>
      <c r="B389" s="15">
        <v>65</v>
      </c>
      <c r="C389" s="15">
        <v>65</v>
      </c>
      <c r="E389" s="5"/>
      <c r="F389" s="36"/>
    </row>
    <row r="390" spans="1:6" x14ac:dyDescent="0.2">
      <c r="A390" s="15" t="s">
        <v>396</v>
      </c>
      <c r="B390" s="15">
        <v>75</v>
      </c>
      <c r="C390" s="15">
        <v>65</v>
      </c>
      <c r="E390" s="5"/>
      <c r="F390" s="36"/>
    </row>
    <row r="391" spans="1:6" x14ac:dyDescent="0.2">
      <c r="A391" s="15" t="s">
        <v>443</v>
      </c>
      <c r="B391" s="15">
        <v>67</v>
      </c>
      <c r="C391" s="15">
        <v>65</v>
      </c>
      <c r="E391" s="5"/>
      <c r="F391" s="36"/>
    </row>
    <row r="392" spans="1:6" x14ac:dyDescent="0.2">
      <c r="A392" s="15" t="s">
        <v>764</v>
      </c>
      <c r="B392" s="15">
        <v>849</v>
      </c>
      <c r="C392" s="15">
        <v>65</v>
      </c>
      <c r="E392" s="5"/>
      <c r="F392" s="36"/>
    </row>
    <row r="393" spans="1:6" x14ac:dyDescent="0.2">
      <c r="A393" s="15" t="s">
        <v>263</v>
      </c>
      <c r="B393" s="15">
        <v>657</v>
      </c>
      <c r="C393" s="15">
        <v>65</v>
      </c>
      <c r="E393" s="5"/>
      <c r="F393" s="36"/>
    </row>
    <row r="394" spans="1:6" x14ac:dyDescent="0.2">
      <c r="A394" s="15" t="s">
        <v>37</v>
      </c>
      <c r="B394" s="15">
        <v>157</v>
      </c>
      <c r="C394" s="15">
        <v>65</v>
      </c>
      <c r="E394" s="5"/>
      <c r="F394" s="36"/>
    </row>
    <row r="395" spans="1:6" x14ac:dyDescent="0.2">
      <c r="A395" s="15" t="s">
        <v>446</v>
      </c>
      <c r="B395" s="15">
        <v>66</v>
      </c>
      <c r="C395" s="15">
        <v>65</v>
      </c>
      <c r="E395" s="5"/>
      <c r="F395" s="36"/>
    </row>
    <row r="396" spans="1:6" x14ac:dyDescent="0.2">
      <c r="A396" s="15" t="s">
        <v>1301</v>
      </c>
      <c r="B396" s="15">
        <v>66</v>
      </c>
      <c r="C396" s="15">
        <v>65</v>
      </c>
      <c r="E396" s="5"/>
      <c r="F396" s="36"/>
    </row>
    <row r="397" spans="1:6" x14ac:dyDescent="0.2">
      <c r="A397" s="15" t="s">
        <v>127</v>
      </c>
      <c r="B397" s="15">
        <v>89</v>
      </c>
      <c r="C397" s="15">
        <v>65</v>
      </c>
      <c r="E397" s="5"/>
      <c r="F397" s="36"/>
    </row>
    <row r="398" spans="1:6" x14ac:dyDescent="0.2">
      <c r="A398" s="15" t="s">
        <v>293</v>
      </c>
      <c r="B398" s="15">
        <v>78</v>
      </c>
      <c r="C398" s="15">
        <v>64</v>
      </c>
      <c r="E398" s="5"/>
      <c r="F398" s="36"/>
    </row>
    <row r="399" spans="1:6" x14ac:dyDescent="0.2">
      <c r="A399" s="15" t="s">
        <v>353</v>
      </c>
      <c r="B399" s="15">
        <v>77</v>
      </c>
      <c r="C399" s="15">
        <v>64</v>
      </c>
      <c r="E399" s="5"/>
      <c r="F399" s="36"/>
    </row>
    <row r="400" spans="1:6" x14ac:dyDescent="0.2">
      <c r="A400" s="15" t="s">
        <v>368</v>
      </c>
      <c r="B400" s="15">
        <v>219</v>
      </c>
      <c r="C400" s="15">
        <v>64</v>
      </c>
      <c r="E400" s="5"/>
      <c r="F400" s="36"/>
    </row>
    <row r="401" spans="1:6" x14ac:dyDescent="0.2">
      <c r="A401" s="15" t="s">
        <v>2565</v>
      </c>
      <c r="B401" s="15">
        <v>64</v>
      </c>
      <c r="C401" s="15">
        <v>64</v>
      </c>
      <c r="E401" s="5"/>
      <c r="F401" s="36"/>
    </row>
    <row r="402" spans="1:6" x14ac:dyDescent="0.2">
      <c r="A402" s="15" t="s">
        <v>437</v>
      </c>
      <c r="B402" s="15">
        <v>258</v>
      </c>
      <c r="C402" s="15">
        <v>64</v>
      </c>
      <c r="E402" s="5"/>
      <c r="F402" s="36"/>
    </row>
    <row r="403" spans="1:6" x14ac:dyDescent="0.2">
      <c r="A403" s="15" t="s">
        <v>2566</v>
      </c>
      <c r="B403" s="15">
        <v>64</v>
      </c>
      <c r="C403" s="15">
        <v>63</v>
      </c>
      <c r="E403" s="5"/>
      <c r="F403" s="36"/>
    </row>
    <row r="404" spans="1:6" x14ac:dyDescent="0.2">
      <c r="A404" s="15" t="s">
        <v>760</v>
      </c>
      <c r="B404" s="15">
        <v>64</v>
      </c>
      <c r="C404" s="15">
        <v>63</v>
      </c>
      <c r="E404" s="5"/>
      <c r="F404" s="36"/>
    </row>
    <row r="405" spans="1:6" x14ac:dyDescent="0.2">
      <c r="A405" s="15" t="s">
        <v>2441</v>
      </c>
      <c r="B405" s="15">
        <v>66</v>
      </c>
      <c r="C405" s="15">
        <v>63</v>
      </c>
      <c r="E405" s="5"/>
      <c r="F405" s="36"/>
    </row>
    <row r="406" spans="1:6" x14ac:dyDescent="0.2">
      <c r="A406" s="15" t="s">
        <v>430</v>
      </c>
      <c r="B406" s="15">
        <v>379</v>
      </c>
      <c r="C406" s="15">
        <v>63</v>
      </c>
      <c r="E406" s="5"/>
      <c r="F406" s="36"/>
    </row>
    <row r="407" spans="1:6" x14ac:dyDescent="0.2">
      <c r="A407" s="15" t="s">
        <v>2003</v>
      </c>
      <c r="B407" s="15">
        <v>63</v>
      </c>
      <c r="C407" s="15">
        <v>63</v>
      </c>
      <c r="E407" s="5"/>
      <c r="F407" s="36"/>
    </row>
    <row r="408" spans="1:6" x14ac:dyDescent="0.2">
      <c r="A408" s="15" t="s">
        <v>2328</v>
      </c>
      <c r="B408" s="15">
        <v>100</v>
      </c>
      <c r="C408" s="15">
        <v>62</v>
      </c>
      <c r="E408" s="5"/>
      <c r="F408" s="36"/>
    </row>
    <row r="409" spans="1:6" x14ac:dyDescent="0.2">
      <c r="A409" s="15" t="s">
        <v>320</v>
      </c>
      <c r="B409" s="15">
        <v>70</v>
      </c>
      <c r="C409" s="15">
        <v>62</v>
      </c>
      <c r="E409" s="5"/>
      <c r="F409" s="36"/>
    </row>
    <row r="410" spans="1:6" x14ac:dyDescent="0.2">
      <c r="A410" s="15" t="s">
        <v>409</v>
      </c>
      <c r="B410" s="15">
        <v>79</v>
      </c>
      <c r="C410" s="15">
        <v>62</v>
      </c>
      <c r="E410" s="5"/>
      <c r="F410" s="36"/>
    </row>
    <row r="411" spans="1:6" x14ac:dyDescent="0.2">
      <c r="A411" s="15" t="s">
        <v>355</v>
      </c>
      <c r="B411" s="15">
        <v>77</v>
      </c>
      <c r="C411" s="15">
        <v>62</v>
      </c>
      <c r="E411" s="5"/>
      <c r="F411" s="36"/>
    </row>
    <row r="412" spans="1:6" x14ac:dyDescent="0.2">
      <c r="A412" s="15" t="s">
        <v>349</v>
      </c>
      <c r="B412" s="15">
        <v>119</v>
      </c>
      <c r="C412" s="15">
        <v>62</v>
      </c>
      <c r="E412" s="5"/>
      <c r="F412" s="36"/>
    </row>
    <row r="413" spans="1:6" x14ac:dyDescent="0.2">
      <c r="A413" s="15" t="s">
        <v>1328</v>
      </c>
      <c r="B413" s="15">
        <v>62</v>
      </c>
      <c r="C413" s="15">
        <v>62</v>
      </c>
      <c r="E413" s="5"/>
      <c r="F413" s="36"/>
    </row>
    <row r="414" spans="1:6" x14ac:dyDescent="0.2">
      <c r="A414" s="15" t="s">
        <v>734</v>
      </c>
      <c r="B414" s="15">
        <v>223</v>
      </c>
      <c r="C414" s="15">
        <v>62</v>
      </c>
      <c r="E414" s="5"/>
      <c r="F414" s="36"/>
    </row>
    <row r="415" spans="1:6" x14ac:dyDescent="0.2">
      <c r="A415" s="15" t="s">
        <v>2567</v>
      </c>
      <c r="B415" s="15">
        <v>92</v>
      </c>
      <c r="C415" s="15">
        <v>62</v>
      </c>
      <c r="E415" s="5"/>
      <c r="F415" s="36"/>
    </row>
    <row r="416" spans="1:6" x14ac:dyDescent="0.2">
      <c r="A416" s="15" t="s">
        <v>354</v>
      </c>
      <c r="B416" s="15">
        <v>130</v>
      </c>
      <c r="C416" s="15">
        <v>62</v>
      </c>
      <c r="E416" s="5"/>
      <c r="F416" s="36"/>
    </row>
    <row r="417" spans="1:6" x14ac:dyDescent="0.2">
      <c r="A417" s="15" t="s">
        <v>2227</v>
      </c>
      <c r="B417" s="15">
        <v>3351</v>
      </c>
      <c r="C417" s="15">
        <v>62</v>
      </c>
      <c r="E417" s="5"/>
      <c r="F417" s="36"/>
    </row>
    <row r="418" spans="1:6" x14ac:dyDescent="0.2">
      <c r="A418" s="15" t="s">
        <v>1771</v>
      </c>
      <c r="B418" s="15">
        <v>62</v>
      </c>
      <c r="C418" s="15">
        <v>62</v>
      </c>
      <c r="E418" s="5"/>
      <c r="F418" s="36"/>
    </row>
    <row r="419" spans="1:6" x14ac:dyDescent="0.2">
      <c r="A419" s="15" t="s">
        <v>2568</v>
      </c>
      <c r="B419" s="15">
        <v>72</v>
      </c>
      <c r="C419" s="15">
        <v>61</v>
      </c>
      <c r="E419" s="5"/>
      <c r="F419" s="36"/>
    </row>
    <row r="420" spans="1:6" x14ac:dyDescent="0.2">
      <c r="A420" s="15" t="s">
        <v>816</v>
      </c>
      <c r="B420" s="15">
        <v>61</v>
      </c>
      <c r="C420" s="15">
        <v>61</v>
      </c>
      <c r="E420" s="5"/>
      <c r="F420" s="36"/>
    </row>
    <row r="421" spans="1:6" x14ac:dyDescent="0.2">
      <c r="A421" s="15" t="s">
        <v>531</v>
      </c>
      <c r="B421" s="15">
        <v>661</v>
      </c>
      <c r="C421" s="15">
        <v>61</v>
      </c>
      <c r="E421" s="5"/>
      <c r="F421" s="36"/>
    </row>
    <row r="422" spans="1:6" x14ac:dyDescent="0.2">
      <c r="A422" s="15" t="s">
        <v>376</v>
      </c>
      <c r="B422" s="15">
        <v>190</v>
      </c>
      <c r="C422" s="15">
        <v>61</v>
      </c>
      <c r="E422" s="5"/>
      <c r="F422" s="36"/>
    </row>
    <row r="423" spans="1:6" x14ac:dyDescent="0.2">
      <c r="A423" s="15" t="s">
        <v>194</v>
      </c>
      <c r="B423" s="15">
        <v>269</v>
      </c>
      <c r="C423" s="15">
        <v>61</v>
      </c>
      <c r="E423" s="5"/>
      <c r="F423" s="36"/>
    </row>
    <row r="424" spans="1:6" x14ac:dyDescent="0.2">
      <c r="A424" s="15" t="s">
        <v>475</v>
      </c>
      <c r="B424" s="15">
        <v>96</v>
      </c>
      <c r="C424" s="15">
        <v>61</v>
      </c>
      <c r="E424" s="5"/>
      <c r="F424" s="36"/>
    </row>
    <row r="425" spans="1:6" x14ac:dyDescent="0.2">
      <c r="A425" s="15" t="s">
        <v>895</v>
      </c>
      <c r="B425" s="15">
        <v>72</v>
      </c>
      <c r="C425" s="15">
        <v>61</v>
      </c>
      <c r="E425" s="5"/>
      <c r="F425" s="36"/>
    </row>
    <row r="426" spans="1:6" x14ac:dyDescent="0.2">
      <c r="A426" s="15" t="s">
        <v>753</v>
      </c>
      <c r="B426" s="15">
        <v>122</v>
      </c>
      <c r="C426" s="15">
        <v>61</v>
      </c>
      <c r="E426" s="5"/>
      <c r="F426" s="36"/>
    </row>
    <row r="427" spans="1:6" x14ac:dyDescent="0.2">
      <c r="A427" s="15" t="s">
        <v>438</v>
      </c>
      <c r="B427" s="15">
        <v>76</v>
      </c>
      <c r="C427" s="15">
        <v>61</v>
      </c>
      <c r="E427" s="5"/>
      <c r="F427" s="36"/>
    </row>
    <row r="428" spans="1:6" x14ac:dyDescent="0.2">
      <c r="A428" s="15" t="s">
        <v>805</v>
      </c>
      <c r="B428" s="15">
        <v>100</v>
      </c>
      <c r="C428" s="15">
        <v>61</v>
      </c>
      <c r="E428" s="5"/>
      <c r="F428" s="36"/>
    </row>
    <row r="429" spans="1:6" x14ac:dyDescent="0.2">
      <c r="A429" s="15" t="s">
        <v>722</v>
      </c>
      <c r="B429" s="15">
        <v>66</v>
      </c>
      <c r="C429" s="15">
        <v>61</v>
      </c>
      <c r="E429" s="5"/>
      <c r="F429" s="36"/>
    </row>
    <row r="430" spans="1:6" x14ac:dyDescent="0.2">
      <c r="A430" s="15" t="s">
        <v>689</v>
      </c>
      <c r="B430" s="15">
        <v>63</v>
      </c>
      <c r="C430" s="15">
        <v>61</v>
      </c>
      <c r="E430" s="5"/>
      <c r="F430" s="36"/>
    </row>
    <row r="431" spans="1:6" x14ac:dyDescent="0.2">
      <c r="A431" s="15" t="s">
        <v>379</v>
      </c>
      <c r="B431" s="15">
        <v>134</v>
      </c>
      <c r="C431" s="15">
        <v>61</v>
      </c>
      <c r="E431" s="5"/>
      <c r="F431" s="36"/>
    </row>
    <row r="432" spans="1:6" x14ac:dyDescent="0.2">
      <c r="A432" s="15" t="s">
        <v>332</v>
      </c>
      <c r="B432" s="15">
        <v>90</v>
      </c>
      <c r="C432" s="15">
        <v>60</v>
      </c>
      <c r="E432" s="5"/>
      <c r="F432" s="36"/>
    </row>
    <row r="433" spans="1:6" x14ac:dyDescent="0.2">
      <c r="A433" s="15" t="s">
        <v>513</v>
      </c>
      <c r="B433" s="15">
        <v>98</v>
      </c>
      <c r="C433" s="15">
        <v>60</v>
      </c>
      <c r="E433" s="5"/>
      <c r="F433" s="36"/>
    </row>
    <row r="434" spans="1:6" x14ac:dyDescent="0.2">
      <c r="A434" s="15" t="s">
        <v>566</v>
      </c>
      <c r="B434" s="15">
        <v>71</v>
      </c>
      <c r="C434" s="15">
        <v>60</v>
      </c>
      <c r="E434" s="5"/>
      <c r="F434" s="36"/>
    </row>
    <row r="435" spans="1:6" x14ac:dyDescent="0.2">
      <c r="A435" s="15" t="s">
        <v>347</v>
      </c>
      <c r="B435" s="15">
        <v>88</v>
      </c>
      <c r="C435" s="15">
        <v>60</v>
      </c>
      <c r="E435" s="5"/>
      <c r="F435" s="36"/>
    </row>
    <row r="436" spans="1:6" x14ac:dyDescent="0.2">
      <c r="A436" s="15" t="s">
        <v>788</v>
      </c>
      <c r="B436" s="15">
        <v>111</v>
      </c>
      <c r="C436" s="15">
        <v>60</v>
      </c>
      <c r="E436" s="5"/>
      <c r="F436" s="36"/>
    </row>
    <row r="437" spans="1:6" x14ac:dyDescent="0.2">
      <c r="A437" s="15" t="s">
        <v>706</v>
      </c>
      <c r="B437" s="15">
        <v>85</v>
      </c>
      <c r="C437" s="15">
        <v>60</v>
      </c>
      <c r="E437" s="5"/>
      <c r="F437" s="36"/>
    </row>
    <row r="438" spans="1:6" x14ac:dyDescent="0.2">
      <c r="A438" s="15" t="s">
        <v>729</v>
      </c>
      <c r="B438" s="15">
        <v>220</v>
      </c>
      <c r="C438" s="15">
        <v>60</v>
      </c>
      <c r="E438" s="5"/>
      <c r="F438" s="36"/>
    </row>
    <row r="439" spans="1:6" x14ac:dyDescent="0.2">
      <c r="A439" s="15" t="s">
        <v>1915</v>
      </c>
      <c r="B439" s="15">
        <v>70</v>
      </c>
      <c r="C439" s="15">
        <v>60</v>
      </c>
      <c r="E439" s="5"/>
      <c r="F439" s="36"/>
    </row>
    <row r="440" spans="1:6" x14ac:dyDescent="0.2">
      <c r="A440" s="15" t="s">
        <v>497</v>
      </c>
      <c r="B440" s="15">
        <v>113</v>
      </c>
      <c r="C440" s="15">
        <v>60</v>
      </c>
      <c r="E440" s="5"/>
      <c r="F440" s="36"/>
    </row>
    <row r="441" spans="1:6" x14ac:dyDescent="0.2">
      <c r="A441" s="15" t="s">
        <v>215</v>
      </c>
      <c r="B441" s="15">
        <v>70</v>
      </c>
      <c r="C441" s="15">
        <v>60</v>
      </c>
      <c r="E441" s="5"/>
      <c r="F441" s="36"/>
    </row>
    <row r="442" spans="1:6" x14ac:dyDescent="0.2">
      <c r="A442" s="15" t="s">
        <v>2569</v>
      </c>
      <c r="B442" s="15">
        <v>60</v>
      </c>
      <c r="C442" s="15">
        <v>60</v>
      </c>
      <c r="E442" s="5"/>
      <c r="F442" s="36"/>
    </row>
    <row r="443" spans="1:6" x14ac:dyDescent="0.2">
      <c r="A443" s="15" t="s">
        <v>2570</v>
      </c>
      <c r="B443" s="15">
        <v>60</v>
      </c>
      <c r="C443" s="15">
        <v>60</v>
      </c>
      <c r="E443" s="5"/>
      <c r="F443" s="36"/>
    </row>
    <row r="444" spans="1:6" x14ac:dyDescent="0.2">
      <c r="A444" s="15" t="s">
        <v>654</v>
      </c>
      <c r="B444" s="15">
        <v>60</v>
      </c>
      <c r="C444" s="15">
        <v>59</v>
      </c>
      <c r="E444" s="5"/>
      <c r="F444" s="36"/>
    </row>
    <row r="445" spans="1:6" x14ac:dyDescent="0.2">
      <c r="A445" s="15" t="s">
        <v>1189</v>
      </c>
      <c r="B445" s="15">
        <v>63</v>
      </c>
      <c r="C445" s="15">
        <v>59</v>
      </c>
      <c r="E445" s="5"/>
      <c r="F445" s="36"/>
    </row>
    <row r="446" spans="1:6" x14ac:dyDescent="0.2">
      <c r="A446" s="15" t="s">
        <v>403</v>
      </c>
      <c r="B446" s="15">
        <v>76</v>
      </c>
      <c r="C446" s="15">
        <v>59</v>
      </c>
      <c r="E446" s="5"/>
      <c r="F446" s="36"/>
    </row>
    <row r="447" spans="1:6" x14ac:dyDescent="0.2">
      <c r="A447" s="15" t="s">
        <v>460</v>
      </c>
      <c r="B447" s="15">
        <v>62</v>
      </c>
      <c r="C447" s="15">
        <v>59</v>
      </c>
      <c r="E447" s="5"/>
      <c r="F447" s="36"/>
    </row>
    <row r="448" spans="1:6" x14ac:dyDescent="0.2">
      <c r="A448" s="15" t="s">
        <v>1968</v>
      </c>
      <c r="B448" s="15">
        <v>133</v>
      </c>
      <c r="C448" s="15">
        <v>58</v>
      </c>
      <c r="E448" s="5"/>
      <c r="F448" s="36"/>
    </row>
    <row r="449" spans="1:6" x14ac:dyDescent="0.2">
      <c r="A449" s="15" t="s">
        <v>551</v>
      </c>
      <c r="B449" s="15">
        <v>69</v>
      </c>
      <c r="C449" s="15">
        <v>58</v>
      </c>
      <c r="E449" s="5"/>
      <c r="F449" s="36"/>
    </row>
    <row r="450" spans="1:6" x14ac:dyDescent="0.2">
      <c r="A450" s="15" t="s">
        <v>2244</v>
      </c>
      <c r="B450" s="15">
        <v>64</v>
      </c>
      <c r="C450" s="15">
        <v>58</v>
      </c>
      <c r="E450" s="5"/>
      <c r="F450" s="36"/>
    </row>
    <row r="451" spans="1:6" x14ac:dyDescent="0.2">
      <c r="A451" s="15" t="s">
        <v>2261</v>
      </c>
      <c r="B451" s="15">
        <v>59</v>
      </c>
      <c r="C451" s="15">
        <v>58</v>
      </c>
      <c r="E451" s="5"/>
      <c r="F451" s="36"/>
    </row>
    <row r="452" spans="1:6" x14ac:dyDescent="0.2">
      <c r="A452" s="15" t="s">
        <v>447</v>
      </c>
      <c r="B452" s="15">
        <v>133</v>
      </c>
      <c r="C452" s="15">
        <v>58</v>
      </c>
      <c r="E452" s="5"/>
      <c r="F452" s="36"/>
    </row>
    <row r="453" spans="1:6" x14ac:dyDescent="0.2">
      <c r="A453" s="15" t="s">
        <v>756</v>
      </c>
      <c r="B453" s="15">
        <v>60</v>
      </c>
      <c r="C453" s="15">
        <v>57</v>
      </c>
      <c r="E453" s="5"/>
      <c r="F453" s="36"/>
    </row>
    <row r="454" spans="1:6" x14ac:dyDescent="0.2">
      <c r="A454" s="15" t="s">
        <v>499</v>
      </c>
      <c r="B454" s="15">
        <v>57</v>
      </c>
      <c r="C454" s="15">
        <v>57</v>
      </c>
      <c r="E454" s="5"/>
      <c r="F454" s="36"/>
    </row>
    <row r="455" spans="1:6" x14ac:dyDescent="0.2">
      <c r="A455" s="15" t="s">
        <v>2571</v>
      </c>
      <c r="B455" s="15">
        <v>57</v>
      </c>
      <c r="C455" s="15">
        <v>57</v>
      </c>
      <c r="E455" s="5"/>
      <c r="F455" s="36"/>
    </row>
    <row r="456" spans="1:6" x14ac:dyDescent="0.2">
      <c r="A456" s="15" t="s">
        <v>1099</v>
      </c>
      <c r="B456" s="15">
        <v>59</v>
      </c>
      <c r="C456" s="15">
        <v>57</v>
      </c>
      <c r="E456" s="5"/>
      <c r="F456" s="36"/>
    </row>
    <row r="457" spans="1:6" x14ac:dyDescent="0.2">
      <c r="A457" s="15" t="s">
        <v>338</v>
      </c>
      <c r="B457" s="15">
        <v>279</v>
      </c>
      <c r="C457" s="15">
        <v>57</v>
      </c>
      <c r="E457" s="5"/>
      <c r="F457" s="36"/>
    </row>
    <row r="458" spans="1:6" x14ac:dyDescent="0.2">
      <c r="A458" s="15" t="s">
        <v>1127</v>
      </c>
      <c r="B458" s="15">
        <v>58</v>
      </c>
      <c r="C458" s="15">
        <v>57</v>
      </c>
      <c r="E458" s="5"/>
      <c r="F458" s="36"/>
    </row>
    <row r="459" spans="1:6" x14ac:dyDescent="0.2">
      <c r="A459" s="15" t="s">
        <v>2224</v>
      </c>
      <c r="B459" s="15">
        <v>524</v>
      </c>
      <c r="C459" s="15">
        <v>57</v>
      </c>
      <c r="E459" s="5"/>
      <c r="F459" s="36"/>
    </row>
    <row r="460" spans="1:6" x14ac:dyDescent="0.2">
      <c r="A460" s="15" t="s">
        <v>1815</v>
      </c>
      <c r="B460" s="15">
        <v>69</v>
      </c>
      <c r="C460" s="15">
        <v>57</v>
      </c>
      <c r="E460" s="5"/>
      <c r="F460" s="36"/>
    </row>
    <row r="461" spans="1:6" x14ac:dyDescent="0.2">
      <c r="A461" s="15" t="s">
        <v>2572</v>
      </c>
      <c r="B461" s="15">
        <v>80</v>
      </c>
      <c r="C461" s="15">
        <v>57</v>
      </c>
      <c r="E461" s="5"/>
      <c r="F461" s="36"/>
    </row>
    <row r="462" spans="1:6" x14ac:dyDescent="0.2">
      <c r="A462" s="15" t="s">
        <v>1976</v>
      </c>
      <c r="B462" s="15">
        <v>78</v>
      </c>
      <c r="C462" s="15">
        <v>56</v>
      </c>
      <c r="E462" s="5"/>
      <c r="F462" s="36"/>
    </row>
    <row r="463" spans="1:6" x14ac:dyDescent="0.2">
      <c r="A463" s="15" t="s">
        <v>2573</v>
      </c>
      <c r="B463" s="15">
        <v>56</v>
      </c>
      <c r="C463" s="15">
        <v>56</v>
      </c>
      <c r="E463" s="5"/>
      <c r="F463" s="36"/>
    </row>
    <row r="464" spans="1:6" x14ac:dyDescent="0.2">
      <c r="A464" s="15" t="s">
        <v>361</v>
      </c>
      <c r="B464" s="15">
        <v>63</v>
      </c>
      <c r="C464" s="15">
        <v>56</v>
      </c>
      <c r="E464" s="5"/>
      <c r="F464" s="36"/>
    </row>
    <row r="465" spans="1:6" x14ac:dyDescent="0.2">
      <c r="A465" s="15" t="s">
        <v>2574</v>
      </c>
      <c r="B465" s="15">
        <v>58</v>
      </c>
      <c r="C465" s="15">
        <v>56</v>
      </c>
      <c r="E465" s="5"/>
      <c r="F465" s="36"/>
    </row>
    <row r="466" spans="1:6" x14ac:dyDescent="0.2">
      <c r="A466" s="15" t="s">
        <v>1993</v>
      </c>
      <c r="B466" s="15">
        <v>57</v>
      </c>
      <c r="C466" s="15">
        <v>56</v>
      </c>
      <c r="E466" s="5"/>
      <c r="F466" s="36"/>
    </row>
    <row r="467" spans="1:6" x14ac:dyDescent="0.2">
      <c r="A467" s="15" t="s">
        <v>359</v>
      </c>
      <c r="B467" s="15">
        <v>116</v>
      </c>
      <c r="C467" s="15">
        <v>56</v>
      </c>
      <c r="E467" s="5"/>
      <c r="F467" s="36"/>
    </row>
    <row r="468" spans="1:6" x14ac:dyDescent="0.2">
      <c r="A468" s="15" t="s">
        <v>2575</v>
      </c>
      <c r="B468" s="15">
        <v>56</v>
      </c>
      <c r="C468" s="15">
        <v>56</v>
      </c>
      <c r="E468" s="5"/>
      <c r="F468" s="36"/>
    </row>
    <row r="469" spans="1:6" x14ac:dyDescent="0.2">
      <c r="A469" s="15" t="s">
        <v>486</v>
      </c>
      <c r="B469" s="15">
        <v>121</v>
      </c>
      <c r="C469" s="15">
        <v>56</v>
      </c>
      <c r="E469" s="5"/>
      <c r="F469" s="36"/>
    </row>
    <row r="470" spans="1:6" x14ac:dyDescent="0.2">
      <c r="A470" s="15" t="s">
        <v>273</v>
      </c>
      <c r="B470" s="15">
        <v>504</v>
      </c>
      <c r="C470" s="15">
        <v>56</v>
      </c>
      <c r="E470" s="5"/>
      <c r="F470" s="36"/>
    </row>
    <row r="471" spans="1:6" x14ac:dyDescent="0.2">
      <c r="A471" s="15" t="s">
        <v>973</v>
      </c>
      <c r="B471" s="15">
        <v>500</v>
      </c>
      <c r="C471" s="15">
        <v>55</v>
      </c>
      <c r="E471" s="5"/>
      <c r="F471" s="36"/>
    </row>
    <row r="472" spans="1:6" x14ac:dyDescent="0.2">
      <c r="A472" s="15" t="s">
        <v>639</v>
      </c>
      <c r="B472" s="15">
        <v>131</v>
      </c>
      <c r="C472" s="15">
        <v>55</v>
      </c>
      <c r="E472" s="5"/>
      <c r="F472" s="36"/>
    </row>
    <row r="473" spans="1:6" x14ac:dyDescent="0.2">
      <c r="A473" s="15" t="s">
        <v>814</v>
      </c>
      <c r="B473" s="15">
        <v>60</v>
      </c>
      <c r="C473" s="15">
        <v>55</v>
      </c>
      <c r="E473" s="5"/>
      <c r="F473" s="36"/>
    </row>
    <row r="474" spans="1:6" x14ac:dyDescent="0.2">
      <c r="A474" s="15" t="s">
        <v>597</v>
      </c>
      <c r="B474" s="15">
        <v>59</v>
      </c>
      <c r="C474" s="15">
        <v>55</v>
      </c>
      <c r="E474" s="5"/>
      <c r="F474" s="36"/>
    </row>
    <row r="475" spans="1:6" x14ac:dyDescent="0.2">
      <c r="A475" s="15" t="s">
        <v>2576</v>
      </c>
      <c r="B475" s="15">
        <v>55</v>
      </c>
      <c r="C475" s="15">
        <v>55</v>
      </c>
      <c r="E475" s="5"/>
      <c r="F475" s="36"/>
    </row>
    <row r="476" spans="1:6" x14ac:dyDescent="0.2">
      <c r="A476" s="15" t="s">
        <v>2407</v>
      </c>
      <c r="B476" s="15">
        <v>55</v>
      </c>
      <c r="C476" s="15">
        <v>55</v>
      </c>
      <c r="E476" s="5"/>
      <c r="F476" s="36"/>
    </row>
    <row r="477" spans="1:6" x14ac:dyDescent="0.2">
      <c r="A477" s="15" t="s">
        <v>512</v>
      </c>
      <c r="B477" s="15">
        <v>73</v>
      </c>
      <c r="C477" s="15">
        <v>55</v>
      </c>
      <c r="E477" s="5"/>
      <c r="F477" s="36"/>
    </row>
    <row r="478" spans="1:6" x14ac:dyDescent="0.2">
      <c r="A478" s="15" t="s">
        <v>2577</v>
      </c>
      <c r="B478" s="15">
        <v>56</v>
      </c>
      <c r="C478" s="15">
        <v>55</v>
      </c>
      <c r="E478" s="5"/>
      <c r="F478" s="36"/>
    </row>
    <row r="479" spans="1:6" x14ac:dyDescent="0.2">
      <c r="A479" s="15" t="s">
        <v>487</v>
      </c>
      <c r="B479" s="15">
        <v>55</v>
      </c>
      <c r="C479" s="15">
        <v>55</v>
      </c>
      <c r="E479" s="5"/>
      <c r="F479" s="36"/>
    </row>
    <row r="480" spans="1:6" x14ac:dyDescent="0.2">
      <c r="A480" s="15" t="s">
        <v>2578</v>
      </c>
      <c r="B480" s="15">
        <v>55</v>
      </c>
      <c r="C480" s="15">
        <v>55</v>
      </c>
      <c r="E480" s="5"/>
      <c r="F480" s="36"/>
    </row>
    <row r="481" spans="1:6" x14ac:dyDescent="0.2">
      <c r="A481" s="15" t="s">
        <v>117</v>
      </c>
      <c r="B481" s="15">
        <v>59</v>
      </c>
      <c r="C481" s="15">
        <v>55</v>
      </c>
      <c r="E481" s="5"/>
      <c r="F481" s="36"/>
    </row>
    <row r="482" spans="1:6" x14ac:dyDescent="0.2">
      <c r="A482" s="15" t="s">
        <v>2579</v>
      </c>
      <c r="B482" s="15">
        <v>63</v>
      </c>
      <c r="C482" s="15">
        <v>55</v>
      </c>
      <c r="E482" s="5"/>
      <c r="F482" s="36"/>
    </row>
    <row r="483" spans="1:6" x14ac:dyDescent="0.2">
      <c r="A483" s="15" t="s">
        <v>668</v>
      </c>
      <c r="B483" s="15">
        <v>108</v>
      </c>
      <c r="C483" s="15">
        <v>55</v>
      </c>
      <c r="E483" s="5"/>
      <c r="F483" s="36"/>
    </row>
    <row r="484" spans="1:6" x14ac:dyDescent="0.2">
      <c r="A484" s="15" t="s">
        <v>539</v>
      </c>
      <c r="B484" s="15">
        <v>155</v>
      </c>
      <c r="C484" s="15">
        <v>55</v>
      </c>
      <c r="E484" s="5"/>
      <c r="F484" s="36"/>
    </row>
    <row r="485" spans="1:6" x14ac:dyDescent="0.2">
      <c r="A485" s="15" t="s">
        <v>2404</v>
      </c>
      <c r="B485" s="15">
        <v>72</v>
      </c>
      <c r="C485" s="15">
        <v>55</v>
      </c>
      <c r="E485" s="5"/>
      <c r="F485" s="36"/>
    </row>
    <row r="486" spans="1:6" x14ac:dyDescent="0.2">
      <c r="A486" s="15" t="s">
        <v>511</v>
      </c>
      <c r="B486" s="15">
        <v>210</v>
      </c>
      <c r="C486" s="15">
        <v>55</v>
      </c>
      <c r="E486" s="5"/>
      <c r="F486" s="36"/>
    </row>
    <row r="487" spans="1:6" x14ac:dyDescent="0.2">
      <c r="A487" s="15" t="s">
        <v>571</v>
      </c>
      <c r="B487" s="15">
        <v>71</v>
      </c>
      <c r="C487" s="15">
        <v>54</v>
      </c>
      <c r="E487" s="5"/>
      <c r="F487" s="36"/>
    </row>
    <row r="488" spans="1:6" x14ac:dyDescent="0.2">
      <c r="A488" s="15" t="s">
        <v>664</v>
      </c>
      <c r="B488" s="15">
        <v>54</v>
      </c>
      <c r="C488" s="15">
        <v>54</v>
      </c>
      <c r="E488" s="5"/>
      <c r="F488" s="36"/>
    </row>
    <row r="489" spans="1:6" x14ac:dyDescent="0.2">
      <c r="A489" s="15" t="s">
        <v>2580</v>
      </c>
      <c r="B489" s="15">
        <v>54</v>
      </c>
      <c r="C489" s="15">
        <v>54</v>
      </c>
      <c r="E489" s="5"/>
      <c r="F489" s="36"/>
    </row>
    <row r="490" spans="1:6" x14ac:dyDescent="0.2">
      <c r="A490" s="15" t="s">
        <v>1536</v>
      </c>
      <c r="B490" s="15">
        <v>106</v>
      </c>
      <c r="C490" s="15">
        <v>54</v>
      </c>
      <c r="E490" s="5"/>
      <c r="F490" s="36"/>
    </row>
    <row r="491" spans="1:6" x14ac:dyDescent="0.2">
      <c r="A491" s="15" t="s">
        <v>620</v>
      </c>
      <c r="B491" s="15">
        <v>54</v>
      </c>
      <c r="C491" s="15">
        <v>54</v>
      </c>
      <c r="E491" s="5"/>
      <c r="F491" s="36"/>
    </row>
    <row r="492" spans="1:6" x14ac:dyDescent="0.2">
      <c r="A492" s="15" t="s">
        <v>1914</v>
      </c>
      <c r="B492" s="15">
        <v>54</v>
      </c>
      <c r="C492" s="15">
        <v>54</v>
      </c>
      <c r="E492" s="5"/>
      <c r="F492" s="36"/>
    </row>
    <row r="493" spans="1:6" x14ac:dyDescent="0.2">
      <c r="A493" s="15" t="s">
        <v>1251</v>
      </c>
      <c r="B493" s="15">
        <v>54</v>
      </c>
      <c r="C493" s="15">
        <v>54</v>
      </c>
      <c r="E493" s="5"/>
      <c r="F493" s="36"/>
    </row>
    <row r="494" spans="1:6" x14ac:dyDescent="0.2">
      <c r="A494" s="15" t="s">
        <v>2112</v>
      </c>
      <c r="B494" s="15">
        <v>57</v>
      </c>
      <c r="C494" s="15">
        <v>54</v>
      </c>
      <c r="E494" s="5"/>
      <c r="F494" s="36"/>
    </row>
    <row r="495" spans="1:6" x14ac:dyDescent="0.2">
      <c r="A495" s="15" t="s">
        <v>2581</v>
      </c>
      <c r="B495" s="15">
        <v>68</v>
      </c>
      <c r="C495" s="15">
        <v>54</v>
      </c>
      <c r="E495" s="5"/>
      <c r="F495" s="36"/>
    </row>
    <row r="496" spans="1:6" x14ac:dyDescent="0.2">
      <c r="A496" s="15" t="s">
        <v>2582</v>
      </c>
      <c r="B496" s="15">
        <v>54</v>
      </c>
      <c r="C496" s="15">
        <v>54</v>
      </c>
      <c r="E496" s="5"/>
      <c r="F496" s="36"/>
    </row>
    <row r="497" spans="1:6" x14ac:dyDescent="0.2">
      <c r="A497" s="15" t="s">
        <v>950</v>
      </c>
      <c r="B497" s="15">
        <v>103</v>
      </c>
      <c r="C497" s="15">
        <v>54</v>
      </c>
      <c r="E497" s="5"/>
      <c r="F497" s="36"/>
    </row>
    <row r="498" spans="1:6" x14ac:dyDescent="0.2">
      <c r="A498" s="15" t="s">
        <v>671</v>
      </c>
      <c r="B498" s="15">
        <v>65</v>
      </c>
      <c r="C498" s="15">
        <v>54</v>
      </c>
      <c r="E498" s="5"/>
      <c r="F498" s="36"/>
    </row>
    <row r="499" spans="1:6" x14ac:dyDescent="0.2">
      <c r="A499" s="15" t="s">
        <v>757</v>
      </c>
      <c r="B499" s="15">
        <v>666</v>
      </c>
      <c r="C499" s="15">
        <v>54</v>
      </c>
      <c r="E499" s="5"/>
      <c r="F499" s="36"/>
    </row>
    <row r="500" spans="1:6" x14ac:dyDescent="0.2">
      <c r="A500" s="15" t="s">
        <v>1083</v>
      </c>
      <c r="B500" s="15">
        <v>141</v>
      </c>
      <c r="C500" s="15">
        <v>54</v>
      </c>
      <c r="E500" s="5"/>
      <c r="F500" s="36"/>
    </row>
    <row r="501" spans="1:6" x14ac:dyDescent="0.2">
      <c r="A501" s="15" t="s">
        <v>23</v>
      </c>
      <c r="B501" s="15">
        <v>67</v>
      </c>
      <c r="C501" s="15">
        <v>54</v>
      </c>
      <c r="E501" s="5"/>
      <c r="F501" s="36"/>
    </row>
    <row r="502" spans="1:6" x14ac:dyDescent="0.2">
      <c r="A502" s="15" t="s">
        <v>2583</v>
      </c>
      <c r="B502" s="15">
        <v>57</v>
      </c>
      <c r="C502" s="15">
        <v>54</v>
      </c>
      <c r="E502" s="5"/>
      <c r="F502" s="36"/>
    </row>
    <row r="503" spans="1:6" x14ac:dyDescent="0.2">
      <c r="A503" s="15" t="s">
        <v>2584</v>
      </c>
      <c r="B503" s="15">
        <v>55</v>
      </c>
      <c r="C503" s="15">
        <v>54</v>
      </c>
      <c r="E503" s="5"/>
      <c r="F503" s="36"/>
    </row>
    <row r="504" spans="1:6" x14ac:dyDescent="0.2">
      <c r="A504" s="15" t="s">
        <v>492</v>
      </c>
      <c r="B504" s="15">
        <v>58</v>
      </c>
      <c r="C504" s="15">
        <v>53</v>
      </c>
      <c r="E504" s="5"/>
      <c r="F504" s="36"/>
    </row>
    <row r="505" spans="1:6" x14ac:dyDescent="0.2">
      <c r="A505" s="15" t="s">
        <v>2585</v>
      </c>
      <c r="B505" s="15">
        <v>59</v>
      </c>
      <c r="C505" s="15">
        <v>53</v>
      </c>
      <c r="E505" s="5"/>
      <c r="F505" s="36"/>
    </row>
    <row r="506" spans="1:6" x14ac:dyDescent="0.2">
      <c r="A506" s="15" t="s">
        <v>969</v>
      </c>
      <c r="B506" s="15">
        <v>78</v>
      </c>
      <c r="C506" s="15">
        <v>53</v>
      </c>
      <c r="E506" s="5"/>
      <c r="F506" s="36"/>
    </row>
    <row r="507" spans="1:6" x14ac:dyDescent="0.2">
      <c r="A507" s="15" t="s">
        <v>271</v>
      </c>
      <c r="B507" s="15">
        <v>72</v>
      </c>
      <c r="C507" s="15">
        <v>53</v>
      </c>
      <c r="E507" s="5"/>
      <c r="F507" s="36"/>
    </row>
    <row r="508" spans="1:6" x14ac:dyDescent="0.2">
      <c r="A508" s="15" t="s">
        <v>1468</v>
      </c>
      <c r="B508" s="15">
        <v>56</v>
      </c>
      <c r="C508" s="15">
        <v>53</v>
      </c>
      <c r="E508" s="5"/>
      <c r="F508" s="36"/>
    </row>
    <row r="509" spans="1:6" x14ac:dyDescent="0.2">
      <c r="A509" s="15" t="s">
        <v>2586</v>
      </c>
      <c r="B509" s="15">
        <v>58</v>
      </c>
      <c r="C509" s="15">
        <v>53</v>
      </c>
      <c r="E509" s="5"/>
      <c r="F509" s="36"/>
    </row>
    <row r="510" spans="1:6" x14ac:dyDescent="0.2">
      <c r="A510" s="15" t="s">
        <v>978</v>
      </c>
      <c r="B510" s="15">
        <v>199</v>
      </c>
      <c r="C510" s="15">
        <v>53</v>
      </c>
      <c r="E510" s="5"/>
      <c r="F510" s="36"/>
    </row>
    <row r="511" spans="1:6" x14ac:dyDescent="0.2">
      <c r="A511" s="15" t="s">
        <v>1096</v>
      </c>
      <c r="B511" s="15">
        <v>74</v>
      </c>
      <c r="C511" s="15">
        <v>53</v>
      </c>
      <c r="E511" s="5"/>
      <c r="F511" s="36"/>
    </row>
    <row r="512" spans="1:6" x14ac:dyDescent="0.2">
      <c r="A512" s="15" t="s">
        <v>650</v>
      </c>
      <c r="B512" s="15">
        <v>53</v>
      </c>
      <c r="C512" s="15">
        <v>53</v>
      </c>
      <c r="E512" s="5"/>
      <c r="F512" s="36"/>
    </row>
    <row r="513" spans="1:6" x14ac:dyDescent="0.2">
      <c r="A513" s="15" t="s">
        <v>2587</v>
      </c>
      <c r="B513" s="15">
        <v>53</v>
      </c>
      <c r="C513" s="15">
        <v>53</v>
      </c>
      <c r="E513" s="5"/>
      <c r="F513" s="36"/>
    </row>
    <row r="514" spans="1:6" x14ac:dyDescent="0.2">
      <c r="A514" s="15" t="s">
        <v>2588</v>
      </c>
      <c r="B514" s="15">
        <v>52</v>
      </c>
      <c r="C514" s="15">
        <v>52</v>
      </c>
      <c r="E514" s="5"/>
      <c r="F514" s="36"/>
    </row>
    <row r="515" spans="1:6" x14ac:dyDescent="0.2">
      <c r="A515" s="15" t="s">
        <v>2589</v>
      </c>
      <c r="B515" s="15">
        <v>52</v>
      </c>
      <c r="C515" s="15">
        <v>52</v>
      </c>
      <c r="E515" s="5"/>
      <c r="F515" s="36"/>
    </row>
    <row r="516" spans="1:6" x14ac:dyDescent="0.2">
      <c r="A516" s="15" t="s">
        <v>573</v>
      </c>
      <c r="B516" s="15">
        <v>176</v>
      </c>
      <c r="C516" s="15">
        <v>52</v>
      </c>
      <c r="E516" s="5"/>
      <c r="F516" s="36"/>
    </row>
    <row r="517" spans="1:6" x14ac:dyDescent="0.2">
      <c r="A517" s="15" t="s">
        <v>2342</v>
      </c>
      <c r="B517" s="15">
        <v>92</v>
      </c>
      <c r="C517" s="15">
        <v>52</v>
      </c>
      <c r="E517" s="5"/>
      <c r="F517" s="36"/>
    </row>
    <row r="518" spans="1:6" x14ac:dyDescent="0.2">
      <c r="A518" s="15" t="s">
        <v>2590</v>
      </c>
      <c r="B518" s="15">
        <v>52</v>
      </c>
      <c r="C518" s="15">
        <v>52</v>
      </c>
      <c r="E518" s="5"/>
      <c r="F518" s="36"/>
    </row>
    <row r="519" spans="1:6" x14ac:dyDescent="0.2">
      <c r="A519" s="15" t="s">
        <v>390</v>
      </c>
      <c r="B519" s="15">
        <v>278</v>
      </c>
      <c r="C519" s="15">
        <v>52</v>
      </c>
      <c r="E519" s="5"/>
      <c r="F519" s="36"/>
    </row>
    <row r="520" spans="1:6" x14ac:dyDescent="0.2">
      <c r="A520" s="15" t="s">
        <v>2591</v>
      </c>
      <c r="B520" s="15">
        <v>53</v>
      </c>
      <c r="C520" s="15">
        <v>52</v>
      </c>
      <c r="E520" s="5"/>
      <c r="F520" s="36"/>
    </row>
    <row r="521" spans="1:6" x14ac:dyDescent="0.2">
      <c r="A521" s="15" t="s">
        <v>2592</v>
      </c>
      <c r="B521" s="15">
        <v>52</v>
      </c>
      <c r="C521" s="15">
        <v>52</v>
      </c>
      <c r="E521" s="5"/>
      <c r="F521" s="36"/>
    </row>
    <row r="522" spans="1:6" x14ac:dyDescent="0.2">
      <c r="A522" s="15" t="s">
        <v>683</v>
      </c>
      <c r="B522" s="15">
        <v>1551</v>
      </c>
      <c r="C522" s="15">
        <v>52</v>
      </c>
      <c r="E522" s="5"/>
      <c r="F522" s="36"/>
    </row>
    <row r="523" spans="1:6" x14ac:dyDescent="0.2">
      <c r="A523" s="15" t="s">
        <v>2593</v>
      </c>
      <c r="B523" s="15">
        <v>61</v>
      </c>
      <c r="C523" s="15">
        <v>52</v>
      </c>
      <c r="E523" s="5"/>
      <c r="F523" s="36"/>
    </row>
    <row r="524" spans="1:6" x14ac:dyDescent="0.2">
      <c r="A524" s="15" t="s">
        <v>2083</v>
      </c>
      <c r="B524" s="15">
        <v>54</v>
      </c>
      <c r="C524" s="15">
        <v>52</v>
      </c>
      <c r="E524" s="5"/>
      <c r="F524" s="36"/>
    </row>
    <row r="525" spans="1:6" x14ac:dyDescent="0.2">
      <c r="A525" s="15" t="s">
        <v>599</v>
      </c>
      <c r="B525" s="15">
        <v>153</v>
      </c>
      <c r="C525" s="15">
        <v>52</v>
      </c>
      <c r="E525" s="5"/>
      <c r="F525" s="36"/>
    </row>
    <row r="526" spans="1:6" x14ac:dyDescent="0.2">
      <c r="A526" s="15" t="s">
        <v>628</v>
      </c>
      <c r="B526" s="15">
        <v>72</v>
      </c>
      <c r="C526" s="15">
        <v>51</v>
      </c>
      <c r="E526" s="5"/>
      <c r="F526" s="36"/>
    </row>
    <row r="527" spans="1:6" x14ac:dyDescent="0.2">
      <c r="A527" s="15" t="s">
        <v>2594</v>
      </c>
      <c r="B527" s="15">
        <v>51</v>
      </c>
      <c r="C527" s="15">
        <v>51</v>
      </c>
      <c r="E527" s="5"/>
      <c r="F527" s="36"/>
    </row>
    <row r="528" spans="1:6" x14ac:dyDescent="0.2">
      <c r="A528" s="15" t="s">
        <v>2595</v>
      </c>
      <c r="B528" s="15">
        <v>53</v>
      </c>
      <c r="C528" s="15">
        <v>51</v>
      </c>
      <c r="E528" s="5"/>
      <c r="F528" s="36"/>
    </row>
    <row r="529" spans="1:6" x14ac:dyDescent="0.2">
      <c r="A529" s="15" t="s">
        <v>829</v>
      </c>
      <c r="B529" s="15">
        <v>90</v>
      </c>
      <c r="C529" s="15">
        <v>51</v>
      </c>
      <c r="E529" s="5"/>
      <c r="F529" s="36"/>
    </row>
    <row r="530" spans="1:6" x14ac:dyDescent="0.2">
      <c r="A530" s="15" t="s">
        <v>960</v>
      </c>
      <c r="B530" s="15">
        <v>56</v>
      </c>
      <c r="C530" s="15">
        <v>51</v>
      </c>
      <c r="E530" s="5"/>
      <c r="F530" s="36"/>
    </row>
    <row r="531" spans="1:6" x14ac:dyDescent="0.2">
      <c r="A531" s="15" t="s">
        <v>413</v>
      </c>
      <c r="B531" s="15">
        <v>50</v>
      </c>
      <c r="C531" s="15">
        <v>50</v>
      </c>
      <c r="E531" s="5"/>
      <c r="F531" s="36"/>
    </row>
    <row r="532" spans="1:6" x14ac:dyDescent="0.2">
      <c r="A532" s="15" t="s">
        <v>1000</v>
      </c>
      <c r="B532" s="15">
        <v>70</v>
      </c>
      <c r="C532" s="15">
        <v>50</v>
      </c>
      <c r="E532" s="5"/>
      <c r="F532" s="36"/>
    </row>
    <row r="533" spans="1:6" x14ac:dyDescent="0.2">
      <c r="A533" s="15" t="s">
        <v>2248</v>
      </c>
      <c r="B533" s="15">
        <v>76</v>
      </c>
      <c r="C533" s="15">
        <v>50</v>
      </c>
      <c r="E533" s="5"/>
      <c r="F533" s="36"/>
    </row>
    <row r="534" spans="1:6" x14ac:dyDescent="0.2">
      <c r="A534" s="15" t="s">
        <v>207</v>
      </c>
      <c r="B534" s="15">
        <v>53</v>
      </c>
      <c r="C534" s="15">
        <v>50</v>
      </c>
      <c r="E534" s="5"/>
      <c r="F534" s="36"/>
    </row>
    <row r="535" spans="1:6" x14ac:dyDescent="0.2">
      <c r="A535" s="15" t="s">
        <v>702</v>
      </c>
      <c r="B535" s="15">
        <v>68</v>
      </c>
      <c r="C535" s="15">
        <v>50</v>
      </c>
      <c r="E535" s="5"/>
      <c r="F535" s="36"/>
    </row>
    <row r="536" spans="1:6" x14ac:dyDescent="0.2">
      <c r="A536" s="15" t="s">
        <v>427</v>
      </c>
      <c r="B536" s="15">
        <v>351</v>
      </c>
      <c r="C536" s="15">
        <v>50</v>
      </c>
      <c r="E536" s="5"/>
      <c r="F536" s="36"/>
    </row>
    <row r="537" spans="1:6" x14ac:dyDescent="0.2">
      <c r="A537" s="15" t="s">
        <v>1766</v>
      </c>
      <c r="B537" s="15">
        <v>53</v>
      </c>
      <c r="C537" s="15">
        <v>50</v>
      </c>
      <c r="E537" s="5"/>
      <c r="F537" s="36"/>
    </row>
    <row r="538" spans="1:6" x14ac:dyDescent="0.2">
      <c r="A538" s="15" t="s">
        <v>1076</v>
      </c>
      <c r="B538" s="15">
        <v>59</v>
      </c>
      <c r="C538" s="15">
        <v>50</v>
      </c>
      <c r="E538" s="5"/>
      <c r="F538" s="36"/>
    </row>
    <row r="539" spans="1:6" x14ac:dyDescent="0.2">
      <c r="A539" s="15" t="s">
        <v>1542</v>
      </c>
      <c r="B539" s="15">
        <v>173</v>
      </c>
      <c r="C539" s="15">
        <v>50</v>
      </c>
      <c r="E539" s="5"/>
      <c r="F539" s="36"/>
    </row>
    <row r="540" spans="1:6" x14ac:dyDescent="0.2">
      <c r="A540" s="15" t="s">
        <v>2596</v>
      </c>
      <c r="B540" s="15">
        <v>50</v>
      </c>
      <c r="C540" s="15">
        <v>50</v>
      </c>
      <c r="E540" s="5"/>
      <c r="F540" s="36"/>
    </row>
    <row r="541" spans="1:6" x14ac:dyDescent="0.2">
      <c r="A541" s="15" t="s">
        <v>1812</v>
      </c>
      <c r="B541" s="15">
        <v>50</v>
      </c>
      <c r="C541" s="15">
        <v>50</v>
      </c>
      <c r="E541" s="5"/>
      <c r="F541" s="36"/>
    </row>
    <row r="542" spans="1:6" x14ac:dyDescent="0.2">
      <c r="A542" s="15" t="s">
        <v>2150</v>
      </c>
      <c r="B542" s="15">
        <v>50</v>
      </c>
      <c r="C542" s="15">
        <v>50</v>
      </c>
      <c r="E542" s="5"/>
      <c r="F542" s="36"/>
    </row>
    <row r="543" spans="1:6" x14ac:dyDescent="0.2">
      <c r="A543" s="15" t="s">
        <v>1158</v>
      </c>
      <c r="B543" s="15">
        <v>1850</v>
      </c>
      <c r="C543" s="15">
        <v>50</v>
      </c>
      <c r="E543" s="5"/>
      <c r="F543" s="36"/>
    </row>
    <row r="544" spans="1:6" x14ac:dyDescent="0.2">
      <c r="A544" s="15" t="s">
        <v>1662</v>
      </c>
      <c r="B544" s="15">
        <v>51</v>
      </c>
      <c r="C544" s="15">
        <v>50</v>
      </c>
      <c r="E544" s="5"/>
      <c r="F544" s="36"/>
    </row>
    <row r="545" spans="1:6" x14ac:dyDescent="0.2">
      <c r="A545" s="15" t="s">
        <v>1281</v>
      </c>
      <c r="B545" s="15">
        <v>62</v>
      </c>
      <c r="C545" s="15">
        <v>50</v>
      </c>
      <c r="E545" s="5"/>
      <c r="F545" s="36"/>
    </row>
    <row r="546" spans="1:6" x14ac:dyDescent="0.2">
      <c r="A546" s="15" t="s">
        <v>1368</v>
      </c>
      <c r="B546" s="15">
        <v>51</v>
      </c>
      <c r="C546" s="15">
        <v>50</v>
      </c>
      <c r="E546" s="5"/>
      <c r="F546" s="36"/>
    </row>
    <row r="547" spans="1:6" x14ac:dyDescent="0.2">
      <c r="A547" s="15" t="s">
        <v>556</v>
      </c>
      <c r="B547" s="15">
        <v>74</v>
      </c>
      <c r="C547" s="15">
        <v>50</v>
      </c>
      <c r="E547" s="5"/>
      <c r="F547" s="36"/>
    </row>
    <row r="548" spans="1:6" x14ac:dyDescent="0.2">
      <c r="A548" s="15" t="s">
        <v>1774</v>
      </c>
      <c r="B548" s="15">
        <v>5166</v>
      </c>
      <c r="C548" s="15">
        <v>50</v>
      </c>
      <c r="E548" s="5"/>
      <c r="F548" s="36"/>
    </row>
    <row r="549" spans="1:6" x14ac:dyDescent="0.2">
      <c r="A549" s="15" t="s">
        <v>1772</v>
      </c>
      <c r="B549" s="15">
        <v>155</v>
      </c>
      <c r="C549" s="15">
        <v>50</v>
      </c>
      <c r="E549" s="5"/>
      <c r="F549" s="36"/>
    </row>
    <row r="550" spans="1:6" x14ac:dyDescent="0.2">
      <c r="A550" s="15" t="s">
        <v>2597</v>
      </c>
      <c r="B550" s="15">
        <v>49</v>
      </c>
      <c r="C550" s="15">
        <v>49</v>
      </c>
      <c r="E550" s="5"/>
      <c r="F550" s="36"/>
    </row>
    <row r="551" spans="1:6" x14ac:dyDescent="0.2">
      <c r="A551" s="15" t="s">
        <v>429</v>
      </c>
      <c r="B551" s="15">
        <v>49</v>
      </c>
      <c r="C551" s="15">
        <v>49</v>
      </c>
      <c r="E551" s="5"/>
      <c r="F551" s="36"/>
    </row>
    <row r="552" spans="1:6" x14ac:dyDescent="0.2">
      <c r="A552" s="15" t="s">
        <v>2452</v>
      </c>
      <c r="B552" s="15">
        <v>71</v>
      </c>
      <c r="C552" s="15">
        <v>49</v>
      </c>
      <c r="E552" s="5"/>
      <c r="F552" s="36"/>
    </row>
    <row r="553" spans="1:6" x14ac:dyDescent="0.2">
      <c r="A553" s="15" t="s">
        <v>553</v>
      </c>
      <c r="B553" s="15">
        <v>52</v>
      </c>
      <c r="C553" s="15">
        <v>49</v>
      </c>
      <c r="E553" s="5"/>
      <c r="F553" s="36"/>
    </row>
    <row r="554" spans="1:6" x14ac:dyDescent="0.2">
      <c r="A554" s="15" t="s">
        <v>643</v>
      </c>
      <c r="B554" s="15">
        <v>53</v>
      </c>
      <c r="C554" s="15">
        <v>49</v>
      </c>
      <c r="E554" s="5"/>
      <c r="F554" s="36"/>
    </row>
    <row r="555" spans="1:6" x14ac:dyDescent="0.2">
      <c r="A555" s="15" t="s">
        <v>860</v>
      </c>
      <c r="B555" s="15">
        <v>54</v>
      </c>
      <c r="C555" s="15">
        <v>49</v>
      </c>
      <c r="E555" s="5"/>
      <c r="F555" s="36"/>
    </row>
    <row r="556" spans="1:6" x14ac:dyDescent="0.2">
      <c r="A556" s="15" t="s">
        <v>2598</v>
      </c>
      <c r="B556" s="15">
        <v>54</v>
      </c>
      <c r="C556" s="15">
        <v>49</v>
      </c>
      <c r="E556" s="5"/>
      <c r="F556" s="36"/>
    </row>
    <row r="557" spans="1:6" x14ac:dyDescent="0.2">
      <c r="A557" s="15" t="s">
        <v>1043</v>
      </c>
      <c r="B557" s="15">
        <v>53</v>
      </c>
      <c r="C557" s="15">
        <v>49</v>
      </c>
      <c r="E557" s="5"/>
      <c r="F557" s="36"/>
    </row>
    <row r="558" spans="1:6" x14ac:dyDescent="0.2">
      <c r="A558" s="15" t="s">
        <v>521</v>
      </c>
      <c r="B558" s="15">
        <v>59</v>
      </c>
      <c r="C558" s="15">
        <v>49</v>
      </c>
      <c r="E558" s="5"/>
      <c r="F558" s="36"/>
    </row>
    <row r="559" spans="1:6" x14ac:dyDescent="0.2">
      <c r="A559" s="15" t="s">
        <v>616</v>
      </c>
      <c r="B559" s="15">
        <v>117</v>
      </c>
      <c r="C559" s="15">
        <v>49</v>
      </c>
      <c r="E559" s="5"/>
      <c r="F559" s="36"/>
    </row>
    <row r="560" spans="1:6" x14ac:dyDescent="0.2">
      <c r="A560" s="15" t="s">
        <v>1861</v>
      </c>
      <c r="B560" s="15">
        <v>50</v>
      </c>
      <c r="C560" s="15">
        <v>49</v>
      </c>
      <c r="E560" s="5"/>
      <c r="F560" s="36"/>
    </row>
    <row r="561" spans="1:6" x14ac:dyDescent="0.2">
      <c r="A561" s="15" t="s">
        <v>738</v>
      </c>
      <c r="B561" s="15">
        <v>56</v>
      </c>
      <c r="C561" s="15">
        <v>48</v>
      </c>
      <c r="E561" s="5"/>
      <c r="F561" s="36"/>
    </row>
    <row r="562" spans="1:6" x14ac:dyDescent="0.2">
      <c r="A562" s="15" t="s">
        <v>2479</v>
      </c>
      <c r="B562" s="15">
        <v>50</v>
      </c>
      <c r="C562" s="15">
        <v>48</v>
      </c>
      <c r="E562" s="5"/>
      <c r="F562" s="36"/>
    </row>
    <row r="563" spans="1:6" x14ac:dyDescent="0.2">
      <c r="A563" s="15" t="s">
        <v>1886</v>
      </c>
      <c r="B563" s="15">
        <v>48</v>
      </c>
      <c r="C563" s="15">
        <v>48</v>
      </c>
      <c r="E563" s="5"/>
      <c r="F563" s="36"/>
    </row>
    <row r="564" spans="1:6" x14ac:dyDescent="0.2">
      <c r="A564" s="15" t="s">
        <v>394</v>
      </c>
      <c r="B564" s="15">
        <v>89</v>
      </c>
      <c r="C564" s="15">
        <v>48</v>
      </c>
      <c r="E564" s="5"/>
      <c r="F564" s="36"/>
    </row>
    <row r="565" spans="1:6" x14ac:dyDescent="0.2">
      <c r="A565" s="15" t="s">
        <v>1183</v>
      </c>
      <c r="B565" s="15">
        <v>90</v>
      </c>
      <c r="C565" s="15">
        <v>48</v>
      </c>
      <c r="E565" s="5"/>
      <c r="F565" s="36"/>
    </row>
    <row r="566" spans="1:6" x14ac:dyDescent="0.2">
      <c r="A566" s="15" t="s">
        <v>762</v>
      </c>
      <c r="B566" s="15">
        <v>52</v>
      </c>
      <c r="C566" s="15">
        <v>48</v>
      </c>
      <c r="E566" s="5"/>
      <c r="F566" s="36"/>
    </row>
    <row r="567" spans="1:6" x14ac:dyDescent="0.2">
      <c r="A567" s="15" t="s">
        <v>2599</v>
      </c>
      <c r="B567" s="15">
        <v>48</v>
      </c>
      <c r="C567" s="15">
        <v>48</v>
      </c>
      <c r="E567" s="5"/>
      <c r="F567" s="36"/>
    </row>
    <row r="568" spans="1:6" x14ac:dyDescent="0.2">
      <c r="A568" s="15" t="s">
        <v>700</v>
      </c>
      <c r="B568" s="15">
        <v>64</v>
      </c>
      <c r="C568" s="15">
        <v>48</v>
      </c>
      <c r="E568" s="5"/>
      <c r="F568" s="36"/>
    </row>
    <row r="569" spans="1:6" x14ac:dyDescent="0.2">
      <c r="A569" s="15" t="s">
        <v>544</v>
      </c>
      <c r="B569" s="15">
        <v>48</v>
      </c>
      <c r="C569" s="15">
        <v>48</v>
      </c>
      <c r="E569" s="5"/>
      <c r="F569" s="36"/>
    </row>
    <row r="570" spans="1:6" x14ac:dyDescent="0.2">
      <c r="A570" s="15" t="s">
        <v>1170</v>
      </c>
      <c r="B570" s="15">
        <v>51</v>
      </c>
      <c r="C570" s="15">
        <v>48</v>
      </c>
      <c r="E570" s="5"/>
      <c r="F570" s="36"/>
    </row>
    <row r="571" spans="1:6" x14ac:dyDescent="0.2">
      <c r="A571" s="15" t="s">
        <v>742</v>
      </c>
      <c r="B571" s="15">
        <v>99</v>
      </c>
      <c r="C571" s="15">
        <v>48</v>
      </c>
      <c r="E571" s="5"/>
      <c r="F571" s="36"/>
    </row>
    <row r="572" spans="1:6" x14ac:dyDescent="0.2">
      <c r="A572" s="15" t="s">
        <v>2600</v>
      </c>
      <c r="B572" s="15">
        <v>48</v>
      </c>
      <c r="C572" s="15">
        <v>48</v>
      </c>
      <c r="E572" s="5"/>
      <c r="F572" s="36"/>
    </row>
    <row r="573" spans="1:6" x14ac:dyDescent="0.2">
      <c r="A573" s="15" t="s">
        <v>2601</v>
      </c>
      <c r="B573" s="15">
        <v>185</v>
      </c>
      <c r="C573" s="15">
        <v>47</v>
      </c>
      <c r="E573" s="5"/>
      <c r="F573" s="36"/>
    </row>
    <row r="574" spans="1:6" x14ac:dyDescent="0.2">
      <c r="A574" s="15" t="s">
        <v>2602</v>
      </c>
      <c r="B574" s="15">
        <v>356</v>
      </c>
      <c r="C574" s="15">
        <v>47</v>
      </c>
      <c r="E574" s="5"/>
      <c r="F574" s="36"/>
    </row>
    <row r="575" spans="1:6" x14ac:dyDescent="0.2">
      <c r="A575" s="15" t="s">
        <v>327</v>
      </c>
      <c r="B575" s="15">
        <v>47</v>
      </c>
      <c r="C575" s="15">
        <v>47</v>
      </c>
      <c r="E575" s="5"/>
      <c r="F575" s="36"/>
    </row>
    <row r="576" spans="1:6" x14ac:dyDescent="0.2">
      <c r="A576" s="15" t="s">
        <v>730</v>
      </c>
      <c r="B576" s="15">
        <v>198</v>
      </c>
      <c r="C576" s="15">
        <v>47</v>
      </c>
      <c r="E576" s="5"/>
      <c r="F576" s="36"/>
    </row>
    <row r="577" spans="1:6" x14ac:dyDescent="0.2">
      <c r="A577" s="15" t="s">
        <v>2466</v>
      </c>
      <c r="B577" s="15">
        <v>749</v>
      </c>
      <c r="C577" s="15">
        <v>47</v>
      </c>
      <c r="E577" s="5"/>
      <c r="F577" s="36"/>
    </row>
    <row r="578" spans="1:6" x14ac:dyDescent="0.2">
      <c r="A578" s="15" t="s">
        <v>1825</v>
      </c>
      <c r="B578" s="15">
        <v>47</v>
      </c>
      <c r="C578" s="15">
        <v>47</v>
      </c>
      <c r="E578" s="5"/>
      <c r="F578" s="36"/>
    </row>
    <row r="579" spans="1:6" x14ac:dyDescent="0.2">
      <c r="A579" s="15" t="s">
        <v>817</v>
      </c>
      <c r="B579" s="15">
        <v>445</v>
      </c>
      <c r="C579" s="15">
        <v>47</v>
      </c>
      <c r="E579" s="5"/>
      <c r="F579" s="36"/>
    </row>
    <row r="580" spans="1:6" x14ac:dyDescent="0.2">
      <c r="A580" s="15" t="s">
        <v>741</v>
      </c>
      <c r="B580" s="15">
        <v>6281</v>
      </c>
      <c r="C580" s="15">
        <v>47</v>
      </c>
      <c r="E580" s="5"/>
      <c r="F580" s="36"/>
    </row>
    <row r="581" spans="1:6" x14ac:dyDescent="0.2">
      <c r="A581" s="15" t="s">
        <v>405</v>
      </c>
      <c r="B581" s="15">
        <v>207</v>
      </c>
      <c r="C581" s="15">
        <v>47</v>
      </c>
      <c r="E581" s="5"/>
      <c r="F581" s="36"/>
    </row>
    <row r="582" spans="1:6" x14ac:dyDescent="0.2">
      <c r="A582" s="15" t="s">
        <v>471</v>
      </c>
      <c r="B582" s="15">
        <v>50</v>
      </c>
      <c r="C582" s="15">
        <v>47</v>
      </c>
      <c r="E582" s="5"/>
      <c r="F582" s="36"/>
    </row>
    <row r="583" spans="1:6" x14ac:dyDescent="0.2">
      <c r="A583" s="15" t="s">
        <v>687</v>
      </c>
      <c r="B583" s="15">
        <v>749</v>
      </c>
      <c r="C583" s="15">
        <v>47</v>
      </c>
      <c r="E583" s="5"/>
      <c r="F583" s="36"/>
    </row>
    <row r="584" spans="1:6" x14ac:dyDescent="0.2">
      <c r="A584" s="37" t="s">
        <v>596</v>
      </c>
      <c r="B584" s="15">
        <v>46</v>
      </c>
      <c r="C584" s="15">
        <v>46</v>
      </c>
      <c r="E584" s="5"/>
      <c r="F584" s="36"/>
    </row>
    <row r="585" spans="1:6" x14ac:dyDescent="0.2">
      <c r="A585" s="15" t="s">
        <v>2603</v>
      </c>
      <c r="B585" s="15">
        <v>48</v>
      </c>
      <c r="C585" s="15">
        <v>46</v>
      </c>
      <c r="E585" s="5"/>
      <c r="F585" s="36"/>
    </row>
    <row r="586" spans="1:6" x14ac:dyDescent="0.2">
      <c r="A586" s="15" t="s">
        <v>1232</v>
      </c>
      <c r="B586" s="15">
        <v>54</v>
      </c>
      <c r="C586" s="15">
        <v>46</v>
      </c>
      <c r="E586" s="5"/>
      <c r="F586" s="36"/>
    </row>
    <row r="587" spans="1:6" x14ac:dyDescent="0.2">
      <c r="A587" s="15" t="s">
        <v>732</v>
      </c>
      <c r="B587" s="15">
        <v>50</v>
      </c>
      <c r="C587" s="15">
        <v>46</v>
      </c>
      <c r="E587" s="5"/>
      <c r="F587" s="36"/>
    </row>
    <row r="588" spans="1:6" x14ac:dyDescent="0.2">
      <c r="A588" s="15" t="s">
        <v>155</v>
      </c>
      <c r="B588" s="15">
        <v>48</v>
      </c>
      <c r="C588" s="15">
        <v>46</v>
      </c>
      <c r="E588" s="5"/>
      <c r="F588" s="36"/>
    </row>
    <row r="589" spans="1:6" x14ac:dyDescent="0.2">
      <c r="A589" s="15" t="s">
        <v>461</v>
      </c>
      <c r="B589" s="15">
        <v>56</v>
      </c>
      <c r="C589" s="15">
        <v>46</v>
      </c>
      <c r="E589" s="5"/>
      <c r="F589" s="36"/>
    </row>
    <row r="590" spans="1:6" x14ac:dyDescent="0.2">
      <c r="A590" s="15" t="s">
        <v>504</v>
      </c>
      <c r="B590" s="15">
        <v>104</v>
      </c>
      <c r="C590" s="15">
        <v>46</v>
      </c>
      <c r="E590" s="5"/>
      <c r="F590" s="36"/>
    </row>
    <row r="591" spans="1:6" x14ac:dyDescent="0.2">
      <c r="A591" s="15" t="s">
        <v>740</v>
      </c>
      <c r="B591" s="15">
        <v>179</v>
      </c>
      <c r="C591" s="15">
        <v>46</v>
      </c>
      <c r="E591" s="5"/>
      <c r="F591" s="36"/>
    </row>
    <row r="592" spans="1:6" x14ac:dyDescent="0.2">
      <c r="A592" s="15" t="s">
        <v>2604</v>
      </c>
      <c r="B592" s="15">
        <v>46</v>
      </c>
      <c r="C592" s="15">
        <v>46</v>
      </c>
      <c r="E592" s="5"/>
      <c r="F592" s="36"/>
    </row>
    <row r="593" spans="1:6" x14ac:dyDescent="0.2">
      <c r="A593" s="15" t="s">
        <v>540</v>
      </c>
      <c r="B593" s="15">
        <v>46</v>
      </c>
      <c r="C593" s="15">
        <v>46</v>
      </c>
      <c r="E593" s="5"/>
      <c r="F593" s="36"/>
    </row>
    <row r="594" spans="1:6" x14ac:dyDescent="0.2">
      <c r="A594" s="15" t="s">
        <v>401</v>
      </c>
      <c r="B594" s="15">
        <v>46</v>
      </c>
      <c r="C594" s="15">
        <v>46</v>
      </c>
      <c r="E594" s="5"/>
      <c r="F594" s="36"/>
    </row>
    <row r="595" spans="1:6" x14ac:dyDescent="0.2">
      <c r="A595" s="15" t="s">
        <v>439</v>
      </c>
      <c r="B595" s="15">
        <v>46</v>
      </c>
      <c r="C595" s="15">
        <v>46</v>
      </c>
      <c r="E595" s="5"/>
      <c r="F595" s="36"/>
    </row>
    <row r="596" spans="1:6" x14ac:dyDescent="0.2">
      <c r="A596" s="15" t="s">
        <v>1172</v>
      </c>
      <c r="B596" s="15">
        <v>65</v>
      </c>
      <c r="C596" s="15">
        <v>46</v>
      </c>
      <c r="E596" s="5"/>
      <c r="F596" s="36"/>
    </row>
    <row r="597" spans="1:6" x14ac:dyDescent="0.2">
      <c r="A597" s="15" t="s">
        <v>2605</v>
      </c>
      <c r="B597" s="15">
        <v>46</v>
      </c>
      <c r="C597" s="15">
        <v>46</v>
      </c>
      <c r="E597" s="5"/>
      <c r="F597" s="36"/>
    </row>
    <row r="598" spans="1:6" x14ac:dyDescent="0.2">
      <c r="A598" s="15" t="s">
        <v>1811</v>
      </c>
      <c r="B598" s="15">
        <v>489</v>
      </c>
      <c r="C598" s="15">
        <v>46</v>
      </c>
      <c r="E598" s="5"/>
      <c r="F598" s="36"/>
    </row>
    <row r="599" spans="1:6" x14ac:dyDescent="0.2">
      <c r="A599" s="15" t="s">
        <v>468</v>
      </c>
      <c r="B599" s="15">
        <v>80</v>
      </c>
      <c r="C599" s="15">
        <v>46</v>
      </c>
      <c r="E599" s="5"/>
      <c r="F599" s="36"/>
    </row>
    <row r="600" spans="1:6" x14ac:dyDescent="0.2">
      <c r="A600" s="15" t="s">
        <v>2606</v>
      </c>
      <c r="B600" s="15">
        <v>48</v>
      </c>
      <c r="C600" s="15">
        <v>46</v>
      </c>
      <c r="E600" s="5"/>
      <c r="F600" s="36"/>
    </row>
    <row r="601" spans="1:6" x14ac:dyDescent="0.2">
      <c r="A601" s="15" t="s">
        <v>1456</v>
      </c>
      <c r="B601" s="15">
        <v>97</v>
      </c>
      <c r="C601" s="15">
        <v>46</v>
      </c>
      <c r="E601" s="5"/>
      <c r="F601" s="36"/>
    </row>
    <row r="602" spans="1:6" x14ac:dyDescent="0.2">
      <c r="A602" s="15" t="s">
        <v>519</v>
      </c>
      <c r="B602" s="15">
        <v>57</v>
      </c>
      <c r="C602" s="15">
        <v>46</v>
      </c>
      <c r="E602" s="5"/>
      <c r="F602" s="36"/>
    </row>
    <row r="603" spans="1:6" x14ac:dyDescent="0.2">
      <c r="A603" s="15" t="s">
        <v>1005</v>
      </c>
      <c r="B603" s="15">
        <v>46</v>
      </c>
      <c r="C603" s="15">
        <v>45</v>
      </c>
      <c r="E603" s="5"/>
      <c r="F603" s="36"/>
    </row>
    <row r="604" spans="1:6" x14ac:dyDescent="0.2">
      <c r="A604" s="15" t="s">
        <v>822</v>
      </c>
      <c r="B604" s="15">
        <v>48</v>
      </c>
      <c r="C604" s="15">
        <v>45</v>
      </c>
      <c r="E604" s="5"/>
      <c r="F604" s="36"/>
    </row>
    <row r="605" spans="1:6" x14ac:dyDescent="0.2">
      <c r="A605" s="15" t="s">
        <v>2201</v>
      </c>
      <c r="B605" s="15">
        <v>46</v>
      </c>
      <c r="C605" s="15">
        <v>45</v>
      </c>
      <c r="E605" s="5"/>
      <c r="F605" s="36"/>
    </row>
    <row r="606" spans="1:6" x14ac:dyDescent="0.2">
      <c r="A606" s="15" t="s">
        <v>665</v>
      </c>
      <c r="B606" s="15">
        <v>48</v>
      </c>
      <c r="C606" s="15">
        <v>45</v>
      </c>
      <c r="E606" s="5"/>
      <c r="F606" s="36"/>
    </row>
    <row r="607" spans="1:6" x14ac:dyDescent="0.2">
      <c r="A607" s="15" t="s">
        <v>1030</v>
      </c>
      <c r="B607" s="15">
        <v>311</v>
      </c>
      <c r="C607" s="15">
        <v>45</v>
      </c>
      <c r="E607" s="5"/>
      <c r="F607" s="36"/>
    </row>
    <row r="608" spans="1:6" x14ac:dyDescent="0.2">
      <c r="A608" s="15" t="s">
        <v>2607</v>
      </c>
      <c r="B608" s="15">
        <v>137</v>
      </c>
      <c r="C608" s="15">
        <v>45</v>
      </c>
      <c r="E608" s="5"/>
      <c r="F608" s="36"/>
    </row>
    <row r="609" spans="1:6" x14ac:dyDescent="0.2">
      <c r="A609" s="15" t="s">
        <v>371</v>
      </c>
      <c r="B609" s="15">
        <v>91</v>
      </c>
      <c r="C609" s="15">
        <v>45</v>
      </c>
      <c r="E609" s="5"/>
      <c r="F609" s="36"/>
    </row>
    <row r="610" spans="1:6" x14ac:dyDescent="0.2">
      <c r="A610" s="15" t="s">
        <v>402</v>
      </c>
      <c r="B610" s="15">
        <v>78</v>
      </c>
      <c r="C610" s="15">
        <v>45</v>
      </c>
      <c r="E610" s="5"/>
      <c r="F610" s="36"/>
    </row>
    <row r="611" spans="1:6" x14ac:dyDescent="0.2">
      <c r="A611" s="15" t="s">
        <v>1434</v>
      </c>
      <c r="B611" s="15">
        <v>54</v>
      </c>
      <c r="C611" s="15">
        <v>45</v>
      </c>
      <c r="E611" s="5"/>
      <c r="F611" s="36"/>
    </row>
    <row r="612" spans="1:6" x14ac:dyDescent="0.2">
      <c r="A612" s="15" t="s">
        <v>2608</v>
      </c>
      <c r="B612" s="15">
        <v>49</v>
      </c>
      <c r="C612" s="15">
        <v>45</v>
      </c>
      <c r="E612" s="5"/>
      <c r="F612" s="36"/>
    </row>
    <row r="613" spans="1:6" x14ac:dyDescent="0.2">
      <c r="A613" s="15" t="s">
        <v>2609</v>
      </c>
      <c r="B613" s="15">
        <v>45</v>
      </c>
      <c r="C613" s="15">
        <v>45</v>
      </c>
      <c r="E613" s="5"/>
      <c r="F613" s="36"/>
    </row>
    <row r="614" spans="1:6" x14ac:dyDescent="0.2">
      <c r="A614" s="15" t="s">
        <v>934</v>
      </c>
      <c r="B614" s="15">
        <v>46</v>
      </c>
      <c r="C614" s="15">
        <v>45</v>
      </c>
      <c r="E614" s="5"/>
      <c r="F614" s="36"/>
    </row>
    <row r="615" spans="1:6" x14ac:dyDescent="0.2">
      <c r="A615" s="15" t="s">
        <v>2610</v>
      </c>
      <c r="B615" s="15">
        <v>45</v>
      </c>
      <c r="C615" s="15">
        <v>45</v>
      </c>
      <c r="E615" s="5"/>
      <c r="F615" s="36"/>
    </row>
    <row r="616" spans="1:6" ht="25.5" x14ac:dyDescent="0.2">
      <c r="A616" s="39" t="s">
        <v>2611</v>
      </c>
      <c r="B616" s="15">
        <v>49</v>
      </c>
      <c r="C616" s="15">
        <v>44</v>
      </c>
      <c r="E616" s="5"/>
      <c r="F616" s="36"/>
    </row>
    <row r="617" spans="1:6" x14ac:dyDescent="0.2">
      <c r="A617" s="15" t="s">
        <v>2612</v>
      </c>
      <c r="B617" s="15">
        <v>45</v>
      </c>
      <c r="C617" s="15">
        <v>44</v>
      </c>
      <c r="E617" s="5"/>
      <c r="F617" s="36"/>
    </row>
    <row r="618" spans="1:6" x14ac:dyDescent="0.2">
      <c r="A618" s="15" t="s">
        <v>949</v>
      </c>
      <c r="B618" s="15">
        <v>3413</v>
      </c>
      <c r="C618" s="15">
        <v>44</v>
      </c>
      <c r="E618" s="5"/>
      <c r="F618" s="36"/>
    </row>
    <row r="619" spans="1:6" x14ac:dyDescent="0.2">
      <c r="A619" s="15" t="s">
        <v>442</v>
      </c>
      <c r="B619" s="15">
        <v>55</v>
      </c>
      <c r="C619" s="15">
        <v>44</v>
      </c>
      <c r="E619" s="5"/>
      <c r="F619" s="36"/>
    </row>
    <row r="620" spans="1:6" x14ac:dyDescent="0.2">
      <c r="A620" s="15" t="s">
        <v>701</v>
      </c>
      <c r="B620" s="15">
        <v>51</v>
      </c>
      <c r="C620" s="15">
        <v>44</v>
      </c>
      <c r="E620" s="5"/>
      <c r="F620" s="36"/>
    </row>
    <row r="621" spans="1:6" x14ac:dyDescent="0.2">
      <c r="A621" s="15" t="s">
        <v>2232</v>
      </c>
      <c r="B621" s="15">
        <v>44</v>
      </c>
      <c r="C621" s="15">
        <v>44</v>
      </c>
      <c r="E621" s="5"/>
      <c r="F621" s="36"/>
    </row>
    <row r="622" spans="1:6" x14ac:dyDescent="0.2">
      <c r="A622" s="15" t="s">
        <v>1971</v>
      </c>
      <c r="B622" s="15">
        <v>46</v>
      </c>
      <c r="C622" s="15">
        <v>44</v>
      </c>
      <c r="E622" s="5"/>
      <c r="F622" s="36"/>
    </row>
    <row r="623" spans="1:6" x14ac:dyDescent="0.2">
      <c r="A623" s="15" t="s">
        <v>602</v>
      </c>
      <c r="B623" s="15">
        <v>356</v>
      </c>
      <c r="C623" s="15">
        <v>44</v>
      </c>
      <c r="E623" s="5"/>
      <c r="F623" s="36"/>
    </row>
    <row r="624" spans="1:6" x14ac:dyDescent="0.2">
      <c r="A624" s="15" t="s">
        <v>501</v>
      </c>
      <c r="B624" s="15">
        <v>1005</v>
      </c>
      <c r="C624" s="15">
        <v>44</v>
      </c>
      <c r="E624" s="5"/>
      <c r="F624" s="36"/>
    </row>
    <row r="625" spans="1:6" x14ac:dyDescent="0.2">
      <c r="A625" s="15" t="s">
        <v>2613</v>
      </c>
      <c r="B625" s="15">
        <v>47</v>
      </c>
      <c r="C625" s="15">
        <v>44</v>
      </c>
      <c r="E625" s="5"/>
      <c r="F625" s="36"/>
    </row>
    <row r="626" spans="1:6" x14ac:dyDescent="0.2">
      <c r="A626" s="15" t="s">
        <v>545</v>
      </c>
      <c r="B626" s="15">
        <v>48</v>
      </c>
      <c r="C626" s="15">
        <v>44</v>
      </c>
      <c r="E626" s="5"/>
      <c r="F626" s="36"/>
    </row>
    <row r="627" spans="1:6" x14ac:dyDescent="0.2">
      <c r="A627" s="15" t="s">
        <v>2260</v>
      </c>
      <c r="B627" s="15">
        <v>206</v>
      </c>
      <c r="C627" s="15">
        <v>44</v>
      </c>
      <c r="E627" s="5"/>
      <c r="F627" s="36"/>
    </row>
    <row r="628" spans="1:6" x14ac:dyDescent="0.2">
      <c r="A628" s="15" t="s">
        <v>1817</v>
      </c>
      <c r="B628" s="15">
        <v>5618</v>
      </c>
      <c r="C628" s="15">
        <v>44</v>
      </c>
      <c r="E628" s="5"/>
      <c r="F628" s="36"/>
    </row>
    <row r="629" spans="1:6" x14ac:dyDescent="0.2">
      <c r="A629" s="15" t="s">
        <v>798</v>
      </c>
      <c r="B629" s="15">
        <v>45</v>
      </c>
      <c r="C629" s="15">
        <v>44</v>
      </c>
      <c r="E629" s="5"/>
      <c r="F629" s="36"/>
    </row>
    <row r="630" spans="1:6" x14ac:dyDescent="0.2">
      <c r="A630" s="15" t="s">
        <v>2434</v>
      </c>
      <c r="B630" s="15">
        <v>45</v>
      </c>
      <c r="C630" s="15">
        <v>44</v>
      </c>
      <c r="E630" s="5"/>
      <c r="F630" s="36"/>
    </row>
    <row r="631" spans="1:6" x14ac:dyDescent="0.2">
      <c r="A631" s="15" t="s">
        <v>548</v>
      </c>
      <c r="B631" s="15">
        <v>63</v>
      </c>
      <c r="C631" s="15">
        <v>44</v>
      </c>
      <c r="E631" s="5"/>
      <c r="F631" s="36"/>
    </row>
    <row r="632" spans="1:6" x14ac:dyDescent="0.2">
      <c r="A632" s="15" t="s">
        <v>508</v>
      </c>
      <c r="B632" s="15">
        <v>58</v>
      </c>
      <c r="C632" s="15">
        <v>44</v>
      </c>
      <c r="E632" s="5"/>
      <c r="F632" s="36"/>
    </row>
    <row r="633" spans="1:6" x14ac:dyDescent="0.2">
      <c r="A633" s="15" t="s">
        <v>746</v>
      </c>
      <c r="B633" s="15">
        <v>3979</v>
      </c>
      <c r="C633" s="15">
        <v>44</v>
      </c>
      <c r="E633" s="5"/>
      <c r="F633" s="36"/>
    </row>
    <row r="634" spans="1:6" x14ac:dyDescent="0.2">
      <c r="A634" s="15" t="s">
        <v>2327</v>
      </c>
      <c r="B634" s="15">
        <v>47</v>
      </c>
      <c r="C634" s="15">
        <v>44</v>
      </c>
      <c r="E634" s="5"/>
      <c r="F634" s="36"/>
    </row>
    <row r="635" spans="1:6" x14ac:dyDescent="0.2">
      <c r="A635" s="15" t="s">
        <v>640</v>
      </c>
      <c r="B635" s="15">
        <v>44</v>
      </c>
      <c r="C635" s="15">
        <v>44</v>
      </c>
      <c r="E635" s="5"/>
      <c r="F635" s="36"/>
    </row>
    <row r="636" spans="1:6" x14ac:dyDescent="0.2">
      <c r="A636" s="15" t="s">
        <v>2614</v>
      </c>
      <c r="B636" s="15">
        <v>44</v>
      </c>
      <c r="C636" s="15">
        <v>44</v>
      </c>
      <c r="E636" s="5"/>
      <c r="F636" s="36"/>
    </row>
    <row r="637" spans="1:6" x14ac:dyDescent="0.2">
      <c r="A637" s="15" t="s">
        <v>423</v>
      </c>
      <c r="B637" s="15">
        <v>45</v>
      </c>
      <c r="C637" s="15">
        <v>44</v>
      </c>
      <c r="E637" s="5"/>
      <c r="F637" s="36"/>
    </row>
    <row r="638" spans="1:6" x14ac:dyDescent="0.2">
      <c r="A638" s="15" t="s">
        <v>1562</v>
      </c>
      <c r="B638" s="15">
        <v>46</v>
      </c>
      <c r="C638" s="15">
        <v>44</v>
      </c>
      <c r="E638" s="5"/>
      <c r="F638" s="36"/>
    </row>
    <row r="639" spans="1:6" x14ac:dyDescent="0.2">
      <c r="A639" s="15" t="s">
        <v>2615</v>
      </c>
      <c r="B639" s="15">
        <v>45</v>
      </c>
      <c r="C639" s="15">
        <v>44</v>
      </c>
      <c r="E639" s="5"/>
      <c r="F639" s="36"/>
    </row>
    <row r="640" spans="1:6" x14ac:dyDescent="0.2">
      <c r="A640" s="15" t="s">
        <v>726</v>
      </c>
      <c r="B640" s="15">
        <v>62</v>
      </c>
      <c r="C640" s="15">
        <v>43</v>
      </c>
      <c r="E640" s="5"/>
      <c r="F640" s="36"/>
    </row>
    <row r="641" spans="1:6" x14ac:dyDescent="0.2">
      <c r="A641" s="15" t="s">
        <v>944</v>
      </c>
      <c r="B641" s="15">
        <v>44</v>
      </c>
      <c r="C641" s="15">
        <v>43</v>
      </c>
      <c r="E641" s="5"/>
      <c r="F641" s="36"/>
    </row>
    <row r="642" spans="1:6" x14ac:dyDescent="0.2">
      <c r="A642" s="15" t="s">
        <v>465</v>
      </c>
      <c r="B642" s="15">
        <v>43</v>
      </c>
      <c r="C642" s="15">
        <v>43</v>
      </c>
      <c r="E642" s="5"/>
      <c r="F642" s="36"/>
    </row>
    <row r="643" spans="1:6" x14ac:dyDescent="0.2">
      <c r="A643" s="15" t="s">
        <v>543</v>
      </c>
      <c r="B643" s="15">
        <v>47</v>
      </c>
      <c r="C643" s="15">
        <v>43</v>
      </c>
      <c r="E643" s="5"/>
      <c r="F643" s="36"/>
    </row>
    <row r="644" spans="1:6" x14ac:dyDescent="0.2">
      <c r="A644" s="15" t="s">
        <v>334</v>
      </c>
      <c r="B644" s="15">
        <v>390</v>
      </c>
      <c r="C644" s="15">
        <v>43</v>
      </c>
      <c r="E644" s="5"/>
      <c r="F644" s="36"/>
    </row>
    <row r="645" spans="1:6" x14ac:dyDescent="0.2">
      <c r="A645" s="15" t="s">
        <v>233</v>
      </c>
      <c r="B645" s="15">
        <v>50</v>
      </c>
      <c r="C645" s="15">
        <v>43</v>
      </c>
      <c r="E645" s="5"/>
      <c r="F645" s="36"/>
    </row>
    <row r="646" spans="1:6" x14ac:dyDescent="0.2">
      <c r="A646" s="15" t="s">
        <v>2117</v>
      </c>
      <c r="B646" s="15">
        <v>43</v>
      </c>
      <c r="C646" s="15">
        <v>43</v>
      </c>
      <c r="E646" s="5"/>
      <c r="F646" s="36"/>
    </row>
    <row r="647" spans="1:6" x14ac:dyDescent="0.2">
      <c r="A647" s="37" t="s">
        <v>572</v>
      </c>
      <c r="B647" s="15">
        <v>53</v>
      </c>
      <c r="C647" s="15">
        <v>43</v>
      </c>
      <c r="E647" s="5"/>
      <c r="F647" s="36"/>
    </row>
    <row r="648" spans="1:6" x14ac:dyDescent="0.2">
      <c r="A648" s="15" t="s">
        <v>2206</v>
      </c>
      <c r="B648" s="15">
        <v>43</v>
      </c>
      <c r="C648" s="15">
        <v>43</v>
      </c>
      <c r="E648" s="5"/>
      <c r="F648" s="36"/>
    </row>
    <row r="649" spans="1:6" x14ac:dyDescent="0.2">
      <c r="A649" s="15" t="s">
        <v>1509</v>
      </c>
      <c r="B649" s="15">
        <v>45</v>
      </c>
      <c r="C649" s="15">
        <v>43</v>
      </c>
      <c r="E649" s="5"/>
      <c r="F649" s="36"/>
    </row>
    <row r="650" spans="1:6" x14ac:dyDescent="0.2">
      <c r="A650" s="15" t="s">
        <v>1486</v>
      </c>
      <c r="B650" s="15">
        <v>43</v>
      </c>
      <c r="C650" s="15">
        <v>43</v>
      </c>
      <c r="E650" s="5"/>
      <c r="F650" s="36"/>
    </row>
    <row r="651" spans="1:6" x14ac:dyDescent="0.2">
      <c r="A651" s="15" t="s">
        <v>1146</v>
      </c>
      <c r="B651" s="15">
        <v>45</v>
      </c>
      <c r="C651" s="15">
        <v>43</v>
      </c>
      <c r="E651" s="5"/>
      <c r="F651" s="36"/>
    </row>
    <row r="652" spans="1:6" x14ac:dyDescent="0.2">
      <c r="A652" s="15" t="s">
        <v>2616</v>
      </c>
      <c r="B652" s="15">
        <v>45</v>
      </c>
      <c r="C652" s="15">
        <v>43</v>
      </c>
      <c r="E652" s="5"/>
      <c r="F652" s="36"/>
    </row>
    <row r="653" spans="1:6" x14ac:dyDescent="0.2">
      <c r="A653" s="15" t="s">
        <v>2617</v>
      </c>
      <c r="B653" s="15">
        <v>43</v>
      </c>
      <c r="C653" s="15">
        <v>43</v>
      </c>
      <c r="E653" s="5"/>
      <c r="F653" s="36"/>
    </row>
    <row r="654" spans="1:6" x14ac:dyDescent="0.2">
      <c r="A654" s="15" t="s">
        <v>1435</v>
      </c>
      <c r="B654" s="15">
        <v>49</v>
      </c>
      <c r="C654" s="15">
        <v>42</v>
      </c>
      <c r="E654" s="5"/>
      <c r="F654" s="36"/>
    </row>
    <row r="655" spans="1:6" x14ac:dyDescent="0.2">
      <c r="A655" s="15" t="s">
        <v>2618</v>
      </c>
      <c r="B655" s="15">
        <v>200</v>
      </c>
      <c r="C655" s="15">
        <v>42</v>
      </c>
      <c r="E655" s="5"/>
      <c r="F655" s="36"/>
    </row>
    <row r="656" spans="1:6" x14ac:dyDescent="0.2">
      <c r="A656" s="15" t="s">
        <v>276</v>
      </c>
      <c r="B656" s="15">
        <v>43</v>
      </c>
      <c r="C656" s="15">
        <v>42</v>
      </c>
      <c r="E656" s="5"/>
      <c r="F656" s="36"/>
    </row>
    <row r="657" spans="1:6" x14ac:dyDescent="0.2">
      <c r="A657" s="15" t="s">
        <v>312</v>
      </c>
      <c r="B657" s="15">
        <v>43</v>
      </c>
      <c r="C657" s="15">
        <v>42</v>
      </c>
      <c r="E657" s="5"/>
      <c r="F657" s="36"/>
    </row>
    <row r="658" spans="1:6" x14ac:dyDescent="0.2">
      <c r="A658" s="15" t="s">
        <v>2619</v>
      </c>
      <c r="B658" s="15">
        <v>43</v>
      </c>
      <c r="C658" s="15">
        <v>42</v>
      </c>
      <c r="E658" s="5"/>
      <c r="F658" s="36"/>
    </row>
    <row r="659" spans="1:6" x14ac:dyDescent="0.2">
      <c r="A659" s="15" t="s">
        <v>2620</v>
      </c>
      <c r="B659" s="15">
        <v>43</v>
      </c>
      <c r="C659" s="15">
        <v>42</v>
      </c>
      <c r="E659" s="5"/>
      <c r="F659" s="36"/>
    </row>
    <row r="660" spans="1:6" x14ac:dyDescent="0.2">
      <c r="A660" s="15" t="s">
        <v>2007</v>
      </c>
      <c r="B660" s="15">
        <v>59</v>
      </c>
      <c r="C660" s="15">
        <v>42</v>
      </c>
      <c r="E660" s="5"/>
      <c r="F660" s="36"/>
    </row>
    <row r="661" spans="1:6" x14ac:dyDescent="0.2">
      <c r="A661" s="15" t="s">
        <v>667</v>
      </c>
      <c r="B661" s="15">
        <v>43</v>
      </c>
      <c r="C661" s="15">
        <v>42</v>
      </c>
      <c r="E661" s="5"/>
      <c r="F661" s="36"/>
    </row>
    <row r="662" spans="1:6" x14ac:dyDescent="0.2">
      <c r="A662" s="15" t="s">
        <v>568</v>
      </c>
      <c r="B662" s="15">
        <v>42</v>
      </c>
      <c r="C662" s="15">
        <v>42</v>
      </c>
      <c r="E662" s="5"/>
      <c r="F662" s="36"/>
    </row>
    <row r="663" spans="1:6" x14ac:dyDescent="0.2">
      <c r="A663" s="15" t="s">
        <v>2621</v>
      </c>
      <c r="B663" s="15">
        <v>6336</v>
      </c>
      <c r="C663" s="15">
        <v>42</v>
      </c>
      <c r="E663" s="5"/>
      <c r="F663" s="36"/>
    </row>
    <row r="664" spans="1:6" x14ac:dyDescent="0.2">
      <c r="A664" s="15" t="s">
        <v>479</v>
      </c>
      <c r="B664" s="15">
        <v>44</v>
      </c>
      <c r="C664" s="15">
        <v>42</v>
      </c>
      <c r="E664" s="5"/>
      <c r="F664" s="36"/>
    </row>
    <row r="665" spans="1:6" x14ac:dyDescent="0.2">
      <c r="A665" s="15" t="s">
        <v>2622</v>
      </c>
      <c r="B665" s="15">
        <v>447</v>
      </c>
      <c r="C665" s="15">
        <v>42</v>
      </c>
      <c r="E665" s="5"/>
      <c r="F665" s="36"/>
    </row>
    <row r="666" spans="1:6" x14ac:dyDescent="0.2">
      <c r="A666" s="15" t="s">
        <v>1598</v>
      </c>
      <c r="B666" s="15">
        <v>42</v>
      </c>
      <c r="C666" s="15">
        <v>42</v>
      </c>
      <c r="E666" s="5"/>
      <c r="F666" s="36"/>
    </row>
    <row r="667" spans="1:6" x14ac:dyDescent="0.2">
      <c r="A667" s="15" t="s">
        <v>523</v>
      </c>
      <c r="B667" s="15">
        <v>47</v>
      </c>
      <c r="C667" s="15">
        <v>42</v>
      </c>
      <c r="E667" s="5"/>
      <c r="F667" s="36"/>
    </row>
    <row r="668" spans="1:6" x14ac:dyDescent="0.2">
      <c r="A668" s="15" t="s">
        <v>1723</v>
      </c>
      <c r="B668" s="15">
        <v>43</v>
      </c>
      <c r="C668" s="15">
        <v>42</v>
      </c>
      <c r="E668" s="5"/>
      <c r="F668" s="36"/>
    </row>
    <row r="669" spans="1:6" x14ac:dyDescent="0.2">
      <c r="A669" s="15" t="s">
        <v>2623</v>
      </c>
      <c r="B669" s="15">
        <v>42</v>
      </c>
      <c r="C669" s="15">
        <v>42</v>
      </c>
      <c r="E669" s="5"/>
      <c r="F669" s="36"/>
    </row>
    <row r="670" spans="1:6" x14ac:dyDescent="0.2">
      <c r="A670" s="15" t="s">
        <v>546</v>
      </c>
      <c r="B670" s="15">
        <v>43</v>
      </c>
      <c r="C670" s="15">
        <v>42</v>
      </c>
      <c r="E670" s="5"/>
      <c r="F670" s="36"/>
    </row>
    <row r="671" spans="1:6" x14ac:dyDescent="0.2">
      <c r="A671" s="15" t="s">
        <v>584</v>
      </c>
      <c r="B671" s="15">
        <v>44</v>
      </c>
      <c r="C671" s="15">
        <v>41</v>
      </c>
      <c r="E671" s="5"/>
      <c r="F671" s="36"/>
    </row>
    <row r="672" spans="1:6" x14ac:dyDescent="0.2">
      <c r="A672" s="15" t="s">
        <v>448</v>
      </c>
      <c r="B672" s="15">
        <v>41</v>
      </c>
      <c r="C672" s="15">
        <v>41</v>
      </c>
      <c r="E672" s="5"/>
      <c r="F672" s="36"/>
    </row>
    <row r="673" spans="1:6" x14ac:dyDescent="0.2">
      <c r="A673" s="15" t="s">
        <v>804</v>
      </c>
      <c r="B673" s="15">
        <v>335</v>
      </c>
      <c r="C673" s="15">
        <v>41</v>
      </c>
      <c r="E673" s="5"/>
      <c r="F673" s="36"/>
    </row>
    <row r="674" spans="1:6" x14ac:dyDescent="0.2">
      <c r="A674" s="15" t="s">
        <v>264</v>
      </c>
      <c r="B674" s="15">
        <v>46</v>
      </c>
      <c r="C674" s="15">
        <v>41</v>
      </c>
      <c r="E674" s="5"/>
      <c r="F674" s="36"/>
    </row>
    <row r="675" spans="1:6" x14ac:dyDescent="0.2">
      <c r="A675" s="15" t="s">
        <v>397</v>
      </c>
      <c r="B675" s="15">
        <v>142</v>
      </c>
      <c r="C675" s="15">
        <v>41</v>
      </c>
      <c r="E675" s="5"/>
      <c r="F675" s="36"/>
    </row>
    <row r="676" spans="1:6" x14ac:dyDescent="0.2">
      <c r="A676" s="15" t="s">
        <v>869</v>
      </c>
      <c r="B676" s="15">
        <v>547</v>
      </c>
      <c r="C676" s="15">
        <v>41</v>
      </c>
      <c r="E676" s="5"/>
      <c r="F676" s="36"/>
    </row>
    <row r="677" spans="1:6" x14ac:dyDescent="0.2">
      <c r="A677" s="15" t="s">
        <v>1071</v>
      </c>
      <c r="B677" s="15">
        <v>48</v>
      </c>
      <c r="C677" s="15">
        <v>41</v>
      </c>
      <c r="E677" s="5"/>
      <c r="F677" s="36"/>
    </row>
    <row r="678" spans="1:6" x14ac:dyDescent="0.2">
      <c r="A678" s="15" t="s">
        <v>2162</v>
      </c>
      <c r="B678" s="15">
        <v>42</v>
      </c>
      <c r="C678" s="15">
        <v>41</v>
      </c>
      <c r="E678" s="5"/>
      <c r="F678" s="36"/>
    </row>
    <row r="679" spans="1:6" x14ac:dyDescent="0.2">
      <c r="A679" s="15" t="s">
        <v>383</v>
      </c>
      <c r="B679" s="15">
        <v>73</v>
      </c>
      <c r="C679" s="15">
        <v>41</v>
      </c>
      <c r="E679" s="5"/>
      <c r="F679" s="36"/>
    </row>
    <row r="680" spans="1:6" x14ac:dyDescent="0.2">
      <c r="A680" s="15" t="s">
        <v>2624</v>
      </c>
      <c r="B680" s="15">
        <v>41</v>
      </c>
      <c r="C680" s="15">
        <v>41</v>
      </c>
      <c r="E680" s="5"/>
      <c r="F680" s="36"/>
    </row>
    <row r="681" spans="1:6" x14ac:dyDescent="0.2">
      <c r="A681" s="15" t="s">
        <v>2625</v>
      </c>
      <c r="B681" s="15">
        <v>2300</v>
      </c>
      <c r="C681" s="15">
        <v>41</v>
      </c>
      <c r="E681" s="5"/>
      <c r="F681" s="36"/>
    </row>
    <row r="682" spans="1:6" x14ac:dyDescent="0.2">
      <c r="A682" s="15" t="s">
        <v>2626</v>
      </c>
      <c r="B682" s="15">
        <v>44</v>
      </c>
      <c r="C682" s="15">
        <v>41</v>
      </c>
      <c r="E682" s="5"/>
      <c r="F682" s="36"/>
    </row>
    <row r="683" spans="1:6" x14ac:dyDescent="0.2">
      <c r="A683" s="15" t="s">
        <v>2627</v>
      </c>
      <c r="B683" s="15">
        <v>41</v>
      </c>
      <c r="C683" s="15">
        <v>41</v>
      </c>
      <c r="E683" s="5"/>
      <c r="F683" s="36"/>
    </row>
    <row r="684" spans="1:6" x14ac:dyDescent="0.2">
      <c r="A684" s="15" t="s">
        <v>1062</v>
      </c>
      <c r="B684" s="15">
        <v>45</v>
      </c>
      <c r="C684" s="15">
        <v>41</v>
      </c>
      <c r="E684" s="5"/>
      <c r="F684" s="36"/>
    </row>
    <row r="685" spans="1:6" x14ac:dyDescent="0.2">
      <c r="A685" s="15" t="s">
        <v>2628</v>
      </c>
      <c r="B685" s="15">
        <v>2783</v>
      </c>
      <c r="C685" s="15">
        <v>41</v>
      </c>
      <c r="E685" s="5"/>
      <c r="F685" s="36"/>
    </row>
    <row r="686" spans="1:6" x14ac:dyDescent="0.2">
      <c r="A686" s="15" t="s">
        <v>681</v>
      </c>
      <c r="B686" s="15">
        <v>63</v>
      </c>
      <c r="C686" s="15">
        <v>41</v>
      </c>
      <c r="E686" s="5"/>
      <c r="F686" s="36"/>
    </row>
    <row r="687" spans="1:6" x14ac:dyDescent="0.2">
      <c r="A687" s="15" t="s">
        <v>2089</v>
      </c>
      <c r="B687" s="15">
        <v>43</v>
      </c>
      <c r="C687" s="15">
        <v>40</v>
      </c>
      <c r="E687" s="5"/>
      <c r="F687" s="36"/>
    </row>
    <row r="688" spans="1:6" x14ac:dyDescent="0.2">
      <c r="A688" s="15" t="s">
        <v>2629</v>
      </c>
      <c r="B688" s="15">
        <v>40</v>
      </c>
      <c r="C688" s="15">
        <v>40</v>
      </c>
      <c r="E688" s="5"/>
      <c r="F688" s="36"/>
    </row>
    <row r="689" spans="1:6" x14ac:dyDescent="0.2">
      <c r="A689" s="15" t="s">
        <v>2630</v>
      </c>
      <c r="B689" s="15">
        <v>40</v>
      </c>
      <c r="C689" s="15">
        <v>40</v>
      </c>
      <c r="E689" s="5"/>
      <c r="F689" s="36"/>
    </row>
    <row r="690" spans="1:6" x14ac:dyDescent="0.2">
      <c r="A690" s="15" t="s">
        <v>2631</v>
      </c>
      <c r="B690" s="15">
        <v>45</v>
      </c>
      <c r="C690" s="15">
        <v>40</v>
      </c>
      <c r="E690" s="5"/>
      <c r="F690" s="36"/>
    </row>
    <row r="691" spans="1:6" x14ac:dyDescent="0.2">
      <c r="A691" s="15" t="s">
        <v>2632</v>
      </c>
      <c r="B691" s="15">
        <v>40</v>
      </c>
      <c r="C691" s="15">
        <v>40</v>
      </c>
      <c r="E691" s="5"/>
      <c r="F691" s="36"/>
    </row>
    <row r="692" spans="1:6" x14ac:dyDescent="0.2">
      <c r="A692" s="15" t="s">
        <v>416</v>
      </c>
      <c r="B692" s="15">
        <v>92</v>
      </c>
      <c r="C692" s="15">
        <v>40</v>
      </c>
      <c r="E692" s="5"/>
      <c r="F692" s="36"/>
    </row>
    <row r="693" spans="1:6" x14ac:dyDescent="0.2">
      <c r="A693" s="15" t="s">
        <v>433</v>
      </c>
      <c r="B693" s="15">
        <v>42</v>
      </c>
      <c r="C693" s="15">
        <v>40</v>
      </c>
      <c r="E693" s="5"/>
      <c r="F693" s="36"/>
    </row>
    <row r="694" spans="1:6" x14ac:dyDescent="0.2">
      <c r="A694" s="15" t="s">
        <v>2633</v>
      </c>
      <c r="B694" s="15">
        <v>40</v>
      </c>
      <c r="C694" s="15">
        <v>40</v>
      </c>
      <c r="E694" s="5"/>
      <c r="F694" s="36"/>
    </row>
    <row r="695" spans="1:6" x14ac:dyDescent="0.2">
      <c r="A695" s="15" t="s">
        <v>2634</v>
      </c>
      <c r="B695" s="15">
        <v>41</v>
      </c>
      <c r="C695" s="15">
        <v>40</v>
      </c>
      <c r="E695" s="5"/>
      <c r="F695" s="36"/>
    </row>
    <row r="696" spans="1:6" x14ac:dyDescent="0.2">
      <c r="A696" s="15" t="s">
        <v>1245</v>
      </c>
      <c r="B696" s="15">
        <v>41</v>
      </c>
      <c r="C696" s="15">
        <v>40</v>
      </c>
      <c r="E696" s="5"/>
      <c r="F696" s="36"/>
    </row>
    <row r="697" spans="1:6" x14ac:dyDescent="0.2">
      <c r="A697" s="15" t="s">
        <v>366</v>
      </c>
      <c r="B697" s="15">
        <v>56</v>
      </c>
      <c r="C697" s="15">
        <v>40</v>
      </c>
      <c r="E697" s="5"/>
      <c r="F697" s="36"/>
    </row>
    <row r="698" spans="1:6" x14ac:dyDescent="0.2">
      <c r="A698" s="15">
        <v>1099</v>
      </c>
      <c r="B698" s="15">
        <v>47</v>
      </c>
      <c r="C698" s="15">
        <v>40</v>
      </c>
      <c r="E698" s="5"/>
      <c r="F698" s="36"/>
    </row>
    <row r="699" spans="1:6" x14ac:dyDescent="0.2">
      <c r="A699" s="15" t="s">
        <v>412</v>
      </c>
      <c r="B699" s="15">
        <v>90</v>
      </c>
      <c r="C699" s="15">
        <v>40</v>
      </c>
      <c r="E699" s="5"/>
      <c r="F699" s="36"/>
    </row>
    <row r="700" spans="1:6" x14ac:dyDescent="0.2">
      <c r="A700" s="15" t="s">
        <v>673</v>
      </c>
      <c r="B700" s="15">
        <v>40</v>
      </c>
      <c r="C700" s="15">
        <v>40</v>
      </c>
      <c r="E700" s="5"/>
      <c r="F700" s="36"/>
    </row>
    <row r="701" spans="1:6" x14ac:dyDescent="0.2">
      <c r="A701" s="15" t="s">
        <v>378</v>
      </c>
      <c r="B701" s="15">
        <v>41</v>
      </c>
      <c r="C701" s="15">
        <v>40</v>
      </c>
      <c r="E701" s="5"/>
      <c r="F701" s="36"/>
    </row>
    <row r="702" spans="1:6" x14ac:dyDescent="0.2">
      <c r="A702" s="15" t="s">
        <v>2276</v>
      </c>
      <c r="B702" s="15">
        <v>5454</v>
      </c>
      <c r="C702" s="15">
        <v>40</v>
      </c>
      <c r="E702" s="5"/>
      <c r="F702" s="36"/>
    </row>
    <row r="703" spans="1:6" x14ac:dyDescent="0.2">
      <c r="A703" s="15" t="s">
        <v>1919</v>
      </c>
      <c r="B703" s="15">
        <v>302</v>
      </c>
      <c r="C703" s="15">
        <v>40</v>
      </c>
      <c r="E703" s="5"/>
      <c r="F703" s="36"/>
    </row>
    <row r="704" spans="1:6" x14ac:dyDescent="0.2">
      <c r="A704" s="15" t="s">
        <v>1877</v>
      </c>
      <c r="B704" s="15">
        <v>451</v>
      </c>
      <c r="C704" s="15">
        <v>40</v>
      </c>
      <c r="E704" s="5"/>
      <c r="F704" s="36"/>
    </row>
    <row r="705" spans="1:6" x14ac:dyDescent="0.2">
      <c r="A705" s="15" t="s">
        <v>1066</v>
      </c>
      <c r="B705" s="15">
        <v>1326</v>
      </c>
      <c r="C705" s="15">
        <v>40</v>
      </c>
      <c r="E705" s="5"/>
      <c r="F705" s="36"/>
    </row>
    <row r="706" spans="1:6" x14ac:dyDescent="0.2">
      <c r="A706" s="15" t="s">
        <v>2484</v>
      </c>
      <c r="B706" s="15">
        <v>41</v>
      </c>
      <c r="C706" s="15">
        <v>40</v>
      </c>
      <c r="E706" s="5"/>
      <c r="F706" s="36"/>
    </row>
    <row r="707" spans="1:6" x14ac:dyDescent="0.2">
      <c r="A707" s="15" t="s">
        <v>2635</v>
      </c>
      <c r="B707" s="15">
        <v>40</v>
      </c>
      <c r="C707" s="15">
        <v>40</v>
      </c>
      <c r="E707" s="5"/>
      <c r="F707" s="36"/>
    </row>
    <row r="708" spans="1:6" x14ac:dyDescent="0.2">
      <c r="A708" s="15" t="s">
        <v>2636</v>
      </c>
      <c r="B708" s="15">
        <v>40</v>
      </c>
      <c r="C708" s="15">
        <v>40</v>
      </c>
      <c r="E708" s="5"/>
      <c r="F708" s="36"/>
    </row>
    <row r="709" spans="1:6" x14ac:dyDescent="0.2">
      <c r="A709" s="15" t="s">
        <v>2637</v>
      </c>
      <c r="B709" s="15">
        <v>40</v>
      </c>
      <c r="C709" s="15">
        <v>40</v>
      </c>
      <c r="E709" s="5"/>
      <c r="F709" s="36"/>
    </row>
    <row r="710" spans="1:6" x14ac:dyDescent="0.2">
      <c r="A710" s="15" t="s">
        <v>797</v>
      </c>
      <c r="B710" s="15">
        <v>41</v>
      </c>
      <c r="C710" s="15">
        <v>40</v>
      </c>
      <c r="E710" s="5"/>
      <c r="F710" s="36"/>
    </row>
    <row r="711" spans="1:6" x14ac:dyDescent="0.2">
      <c r="A711" s="15" t="s">
        <v>2638</v>
      </c>
      <c r="B711" s="15">
        <v>43</v>
      </c>
      <c r="C711" s="15">
        <v>40</v>
      </c>
      <c r="E711" s="5"/>
      <c r="F711" s="36"/>
    </row>
    <row r="712" spans="1:6" x14ac:dyDescent="0.2">
      <c r="A712" s="15" t="s">
        <v>445</v>
      </c>
      <c r="B712" s="15">
        <v>54</v>
      </c>
      <c r="C712" s="15">
        <v>40</v>
      </c>
      <c r="E712" s="5"/>
      <c r="F712" s="36"/>
    </row>
    <row r="713" spans="1:6" x14ac:dyDescent="0.2">
      <c r="A713" s="15" t="s">
        <v>2639</v>
      </c>
      <c r="B713" s="15">
        <v>40</v>
      </c>
      <c r="C713" s="15">
        <v>40</v>
      </c>
      <c r="E713" s="5"/>
      <c r="F713" s="36"/>
    </row>
    <row r="714" spans="1:6" x14ac:dyDescent="0.2">
      <c r="A714" s="15" t="s">
        <v>929</v>
      </c>
      <c r="B714" s="15">
        <v>106</v>
      </c>
      <c r="C714" s="15">
        <v>40</v>
      </c>
      <c r="E714" s="5"/>
      <c r="F714" s="36"/>
    </row>
    <row r="715" spans="1:6" x14ac:dyDescent="0.2">
      <c r="A715" s="15" t="s">
        <v>2398</v>
      </c>
      <c r="B715" s="15">
        <v>40</v>
      </c>
      <c r="C715" s="15">
        <v>40</v>
      </c>
      <c r="E715" s="5"/>
      <c r="F715" s="36"/>
    </row>
    <row r="716" spans="1:6" x14ac:dyDescent="0.2">
      <c r="A716" s="15" t="s">
        <v>2640</v>
      </c>
      <c r="B716" s="15">
        <v>39</v>
      </c>
      <c r="C716" s="15">
        <v>39</v>
      </c>
      <c r="E716" s="5"/>
      <c r="F716" s="36"/>
    </row>
    <row r="717" spans="1:6" x14ac:dyDescent="0.2">
      <c r="A717" s="15" t="s">
        <v>2641</v>
      </c>
      <c r="B717" s="15">
        <v>39</v>
      </c>
      <c r="C717" s="15">
        <v>39</v>
      </c>
      <c r="E717" s="5"/>
      <c r="F717" s="36"/>
    </row>
    <row r="718" spans="1:6" x14ac:dyDescent="0.2">
      <c r="A718" s="15" t="s">
        <v>1413</v>
      </c>
      <c r="B718" s="15">
        <v>57</v>
      </c>
      <c r="C718" s="15">
        <v>39</v>
      </c>
      <c r="E718" s="5"/>
      <c r="F718" s="36"/>
    </row>
    <row r="719" spans="1:6" x14ac:dyDescent="0.2">
      <c r="A719" s="15" t="s">
        <v>852</v>
      </c>
      <c r="B719" s="15">
        <v>43</v>
      </c>
      <c r="C719" s="15">
        <v>39</v>
      </c>
      <c r="E719" s="5"/>
      <c r="F719" s="36"/>
    </row>
    <row r="720" spans="1:6" x14ac:dyDescent="0.2">
      <c r="A720" s="15" t="s">
        <v>612</v>
      </c>
      <c r="B720" s="15">
        <v>39</v>
      </c>
      <c r="C720" s="15">
        <v>39</v>
      </c>
      <c r="E720" s="5"/>
      <c r="F720" s="36"/>
    </row>
    <row r="721" spans="1:6" x14ac:dyDescent="0.2">
      <c r="A721" s="15" t="s">
        <v>2343</v>
      </c>
      <c r="B721" s="15">
        <v>39</v>
      </c>
      <c r="C721" s="15">
        <v>39</v>
      </c>
      <c r="E721" s="5"/>
      <c r="F721" s="36"/>
    </row>
    <row r="722" spans="1:6" x14ac:dyDescent="0.2">
      <c r="A722" s="15" t="s">
        <v>1800</v>
      </c>
      <c r="B722" s="15">
        <v>44</v>
      </c>
      <c r="C722" s="15">
        <v>39</v>
      </c>
      <c r="E722" s="5"/>
      <c r="F722" s="36"/>
    </row>
    <row r="723" spans="1:6" x14ac:dyDescent="0.2">
      <c r="A723" s="15" t="s">
        <v>715</v>
      </c>
      <c r="B723" s="15">
        <v>41</v>
      </c>
      <c r="C723" s="15">
        <v>39</v>
      </c>
      <c r="E723" s="5"/>
      <c r="F723" s="36"/>
    </row>
    <row r="724" spans="1:6" x14ac:dyDescent="0.2">
      <c r="A724" s="15" t="s">
        <v>1408</v>
      </c>
      <c r="B724" s="15">
        <v>157</v>
      </c>
      <c r="C724" s="15">
        <v>39</v>
      </c>
      <c r="E724" s="5"/>
      <c r="F724" s="36"/>
    </row>
    <row r="725" spans="1:6" x14ac:dyDescent="0.2">
      <c r="A725" s="15" t="s">
        <v>2642</v>
      </c>
      <c r="B725" s="15">
        <v>39</v>
      </c>
      <c r="C725" s="15">
        <v>39</v>
      </c>
      <c r="E725" s="5"/>
      <c r="F725" s="36"/>
    </row>
    <row r="726" spans="1:6" x14ac:dyDescent="0.2">
      <c r="A726" s="15" t="s">
        <v>1177</v>
      </c>
      <c r="B726" s="15">
        <v>40</v>
      </c>
      <c r="C726" s="15">
        <v>39</v>
      </c>
      <c r="E726" s="5"/>
      <c r="F726" s="36"/>
    </row>
    <row r="727" spans="1:6" x14ac:dyDescent="0.2">
      <c r="A727" s="15" t="s">
        <v>1431</v>
      </c>
      <c r="B727" s="15">
        <v>72</v>
      </c>
      <c r="C727" s="15">
        <v>39</v>
      </c>
      <c r="E727" s="5"/>
      <c r="F727" s="36"/>
    </row>
    <row r="728" spans="1:6" x14ac:dyDescent="0.2">
      <c r="A728" s="15" t="s">
        <v>1982</v>
      </c>
      <c r="B728" s="15">
        <v>40</v>
      </c>
      <c r="C728" s="15">
        <v>39</v>
      </c>
      <c r="E728" s="5"/>
      <c r="F728" s="36"/>
    </row>
    <row r="729" spans="1:6" x14ac:dyDescent="0.2">
      <c r="A729" s="15" t="s">
        <v>2643</v>
      </c>
      <c r="B729" s="15">
        <v>39</v>
      </c>
      <c r="C729" s="15">
        <v>39</v>
      </c>
      <c r="E729" s="5"/>
      <c r="F729" s="36"/>
    </row>
    <row r="730" spans="1:6" x14ac:dyDescent="0.2">
      <c r="A730" s="15" t="s">
        <v>2644</v>
      </c>
      <c r="B730" s="15">
        <v>85</v>
      </c>
      <c r="C730" s="15">
        <v>39</v>
      </c>
      <c r="E730" s="5"/>
      <c r="F730" s="36"/>
    </row>
    <row r="731" spans="1:6" x14ac:dyDescent="0.2">
      <c r="A731" s="15" t="s">
        <v>517</v>
      </c>
      <c r="B731" s="15">
        <v>380</v>
      </c>
      <c r="C731" s="15">
        <v>39</v>
      </c>
      <c r="E731" s="5"/>
      <c r="F731" s="36"/>
    </row>
    <row r="732" spans="1:6" x14ac:dyDescent="0.2">
      <c r="A732" s="15" t="s">
        <v>1023</v>
      </c>
      <c r="B732" s="15">
        <v>45</v>
      </c>
      <c r="C732" s="15">
        <v>39</v>
      </c>
      <c r="E732" s="5"/>
      <c r="F732" s="36"/>
    </row>
    <row r="733" spans="1:6" x14ac:dyDescent="0.2">
      <c r="A733" s="15" t="s">
        <v>2420</v>
      </c>
      <c r="B733" s="15">
        <v>68</v>
      </c>
      <c r="C733" s="15">
        <v>39</v>
      </c>
      <c r="E733" s="5"/>
      <c r="F733" s="36"/>
    </row>
    <row r="734" spans="1:6" x14ac:dyDescent="0.2">
      <c r="A734" s="15" t="s">
        <v>2645</v>
      </c>
      <c r="B734" s="15">
        <v>67</v>
      </c>
      <c r="C734" s="15">
        <v>39</v>
      </c>
      <c r="E734" s="5"/>
      <c r="F734" s="36"/>
    </row>
    <row r="735" spans="1:6" x14ac:dyDescent="0.2">
      <c r="A735" s="15" t="s">
        <v>1739</v>
      </c>
      <c r="B735" s="15">
        <v>41</v>
      </c>
      <c r="C735" s="15">
        <v>39</v>
      </c>
      <c r="E735" s="5"/>
      <c r="F735" s="36"/>
    </row>
    <row r="736" spans="1:6" x14ac:dyDescent="0.2">
      <c r="A736" s="15" t="s">
        <v>2646</v>
      </c>
      <c r="B736" s="15">
        <v>38</v>
      </c>
      <c r="C736" s="15">
        <v>38</v>
      </c>
      <c r="E736" s="5"/>
      <c r="F736" s="36"/>
    </row>
    <row r="737" spans="1:6" x14ac:dyDescent="0.2">
      <c r="A737" s="15" t="s">
        <v>1300</v>
      </c>
      <c r="B737" s="15">
        <v>46</v>
      </c>
      <c r="C737" s="15">
        <v>38</v>
      </c>
      <c r="E737" s="5"/>
      <c r="F737" s="36"/>
    </row>
    <row r="738" spans="1:6" x14ac:dyDescent="0.2">
      <c r="A738" s="15" t="s">
        <v>818</v>
      </c>
      <c r="B738" s="15">
        <v>42</v>
      </c>
      <c r="C738" s="15">
        <v>38</v>
      </c>
      <c r="E738" s="5"/>
      <c r="F738" s="36"/>
    </row>
    <row r="739" spans="1:6" x14ac:dyDescent="0.2">
      <c r="A739" s="15" t="s">
        <v>755</v>
      </c>
      <c r="B739" s="15">
        <v>44</v>
      </c>
      <c r="C739" s="15">
        <v>38</v>
      </c>
      <c r="E739" s="5"/>
      <c r="F739" s="36"/>
    </row>
    <row r="740" spans="1:6" x14ac:dyDescent="0.2">
      <c r="A740" s="15" t="s">
        <v>2647</v>
      </c>
      <c r="B740" s="15">
        <v>38</v>
      </c>
      <c r="C740" s="15">
        <v>38</v>
      </c>
      <c r="E740" s="5"/>
      <c r="F740" s="36"/>
    </row>
    <row r="741" spans="1:6" x14ac:dyDescent="0.2">
      <c r="A741" s="15" t="s">
        <v>737</v>
      </c>
      <c r="B741" s="15">
        <v>96</v>
      </c>
      <c r="C741" s="15">
        <v>38</v>
      </c>
      <c r="E741" s="5"/>
      <c r="F741" s="36"/>
    </row>
    <row r="742" spans="1:6" x14ac:dyDescent="0.2">
      <c r="A742" s="15" t="s">
        <v>2648</v>
      </c>
      <c r="B742" s="15">
        <v>42</v>
      </c>
      <c r="C742" s="15">
        <v>38</v>
      </c>
      <c r="E742" s="5"/>
      <c r="F742" s="36"/>
    </row>
    <row r="743" spans="1:6" x14ac:dyDescent="0.2">
      <c r="A743" s="15" t="s">
        <v>648</v>
      </c>
      <c r="B743" s="15">
        <v>897</v>
      </c>
      <c r="C743" s="15">
        <v>38</v>
      </c>
      <c r="E743" s="5"/>
      <c r="F743" s="36"/>
    </row>
    <row r="744" spans="1:6" x14ac:dyDescent="0.2">
      <c r="A744" s="37" t="s">
        <v>2649</v>
      </c>
      <c r="B744" s="15">
        <v>38</v>
      </c>
      <c r="C744" s="15">
        <v>38</v>
      </c>
      <c r="E744" s="5"/>
      <c r="F744" s="36"/>
    </row>
    <row r="745" spans="1:6" x14ac:dyDescent="0.2">
      <c r="A745" s="15" t="s">
        <v>2650</v>
      </c>
      <c r="B745" s="15">
        <v>42</v>
      </c>
      <c r="C745" s="15">
        <v>38</v>
      </c>
      <c r="E745" s="5"/>
      <c r="F745" s="36"/>
    </row>
    <row r="746" spans="1:6" x14ac:dyDescent="0.2">
      <c r="A746" s="15" t="s">
        <v>873</v>
      </c>
      <c r="B746" s="15">
        <v>38</v>
      </c>
      <c r="C746" s="15">
        <v>38</v>
      </c>
      <c r="E746" s="5"/>
      <c r="F746" s="36"/>
    </row>
    <row r="747" spans="1:6" x14ac:dyDescent="0.2">
      <c r="A747" s="15" t="s">
        <v>1002</v>
      </c>
      <c r="B747" s="15">
        <v>47</v>
      </c>
      <c r="C747" s="15">
        <v>38</v>
      </c>
      <c r="E747" s="5"/>
      <c r="F747" s="36"/>
    </row>
    <row r="748" spans="1:6" x14ac:dyDescent="0.2">
      <c r="A748" s="15" t="s">
        <v>2073</v>
      </c>
      <c r="B748" s="15">
        <v>38</v>
      </c>
      <c r="C748" s="15">
        <v>38</v>
      </c>
      <c r="E748" s="5"/>
      <c r="F748" s="36"/>
    </row>
    <row r="749" spans="1:6" x14ac:dyDescent="0.2">
      <c r="A749" s="15" t="s">
        <v>637</v>
      </c>
      <c r="B749" s="15">
        <v>38</v>
      </c>
      <c r="C749" s="15">
        <v>38</v>
      </c>
      <c r="E749" s="5"/>
      <c r="F749" s="36"/>
    </row>
    <row r="750" spans="1:6" x14ac:dyDescent="0.2">
      <c r="A750" s="15" t="s">
        <v>632</v>
      </c>
      <c r="B750" s="15">
        <v>251</v>
      </c>
      <c r="C750" s="15">
        <v>38</v>
      </c>
      <c r="E750" s="5"/>
      <c r="F750" s="36"/>
    </row>
    <row r="751" spans="1:6" x14ac:dyDescent="0.2">
      <c r="A751" s="15" t="s">
        <v>1240</v>
      </c>
      <c r="B751" s="15">
        <v>44</v>
      </c>
      <c r="C751" s="15">
        <v>38</v>
      </c>
      <c r="E751" s="5"/>
      <c r="F751" s="36"/>
    </row>
    <row r="752" spans="1:6" x14ac:dyDescent="0.2">
      <c r="A752" s="15" t="s">
        <v>2651</v>
      </c>
      <c r="B752" s="15">
        <v>38</v>
      </c>
      <c r="C752" s="15">
        <v>38</v>
      </c>
      <c r="E752" s="5"/>
      <c r="F752" s="36"/>
    </row>
    <row r="753" spans="1:6" x14ac:dyDescent="0.2">
      <c r="A753" s="15" t="s">
        <v>2652</v>
      </c>
      <c r="B753" s="15">
        <v>38</v>
      </c>
      <c r="C753" s="15">
        <v>38</v>
      </c>
      <c r="E753" s="5"/>
      <c r="F753" s="36"/>
    </row>
    <row r="754" spans="1:6" x14ac:dyDescent="0.2">
      <c r="A754" s="15" t="s">
        <v>2653</v>
      </c>
      <c r="B754" s="15">
        <v>38</v>
      </c>
      <c r="C754" s="15">
        <v>38</v>
      </c>
      <c r="E754" s="5"/>
      <c r="F754" s="36"/>
    </row>
    <row r="755" spans="1:6" x14ac:dyDescent="0.2">
      <c r="A755" s="15" t="s">
        <v>2654</v>
      </c>
      <c r="B755" s="15">
        <v>38</v>
      </c>
      <c r="C755" s="15">
        <v>38</v>
      </c>
      <c r="E755" s="5"/>
      <c r="F755" s="36"/>
    </row>
    <row r="756" spans="1:6" x14ac:dyDescent="0.2">
      <c r="A756" s="15" t="s">
        <v>2655</v>
      </c>
      <c r="B756" s="15">
        <v>38</v>
      </c>
      <c r="C756" s="15">
        <v>38</v>
      </c>
      <c r="E756" s="5"/>
      <c r="F756" s="36"/>
    </row>
    <row r="757" spans="1:6" x14ac:dyDescent="0.2">
      <c r="A757" s="15" t="s">
        <v>2656</v>
      </c>
      <c r="B757" s="15">
        <v>41</v>
      </c>
      <c r="C757" s="15">
        <v>38</v>
      </c>
      <c r="E757" s="5"/>
      <c r="F757" s="36"/>
    </row>
    <row r="758" spans="1:6" x14ac:dyDescent="0.2">
      <c r="A758" s="15" t="s">
        <v>242</v>
      </c>
      <c r="B758" s="15">
        <v>40</v>
      </c>
      <c r="C758" s="15">
        <v>38</v>
      </c>
      <c r="E758" s="5"/>
      <c r="F758" s="36"/>
    </row>
    <row r="759" spans="1:6" x14ac:dyDescent="0.2">
      <c r="A759" s="15" t="s">
        <v>1204</v>
      </c>
      <c r="B759" s="15">
        <v>123</v>
      </c>
      <c r="C759" s="15">
        <v>38</v>
      </c>
      <c r="E759" s="5"/>
      <c r="F759" s="36"/>
    </row>
    <row r="760" spans="1:6" x14ac:dyDescent="0.2">
      <c r="A760" s="15" t="s">
        <v>494</v>
      </c>
      <c r="B760" s="15">
        <v>41</v>
      </c>
      <c r="C760" s="15">
        <v>38</v>
      </c>
      <c r="E760" s="5"/>
      <c r="F760" s="36"/>
    </row>
    <row r="761" spans="1:6" x14ac:dyDescent="0.2">
      <c r="A761" s="15" t="s">
        <v>2517</v>
      </c>
      <c r="B761" s="15">
        <v>38</v>
      </c>
      <c r="C761" s="15">
        <v>38</v>
      </c>
      <c r="E761" s="5"/>
      <c r="F761" s="36"/>
    </row>
    <row r="762" spans="1:6" x14ac:dyDescent="0.2">
      <c r="A762" s="15" t="s">
        <v>642</v>
      </c>
      <c r="B762" s="15">
        <v>40</v>
      </c>
      <c r="C762" s="15">
        <v>38</v>
      </c>
      <c r="E762" s="5"/>
      <c r="F762" s="36"/>
    </row>
    <row r="763" spans="1:6" x14ac:dyDescent="0.2">
      <c r="A763" s="15" t="s">
        <v>2050</v>
      </c>
      <c r="B763" s="15">
        <v>38</v>
      </c>
      <c r="C763" s="15">
        <v>38</v>
      </c>
      <c r="E763" s="5"/>
      <c r="F763" s="36"/>
    </row>
    <row r="764" spans="1:6" x14ac:dyDescent="0.2">
      <c r="A764" s="15" t="s">
        <v>2657</v>
      </c>
      <c r="B764" s="15">
        <v>37</v>
      </c>
      <c r="C764" s="15">
        <v>37</v>
      </c>
      <c r="E764" s="5"/>
      <c r="F764" s="36"/>
    </row>
    <row r="765" spans="1:6" x14ac:dyDescent="0.2">
      <c r="A765" s="15" t="s">
        <v>2658</v>
      </c>
      <c r="B765" s="15">
        <v>37</v>
      </c>
      <c r="C765" s="15">
        <v>37</v>
      </c>
      <c r="E765" s="5"/>
      <c r="F765" s="36"/>
    </row>
    <row r="766" spans="1:6" x14ac:dyDescent="0.2">
      <c r="A766" s="15" t="s">
        <v>586</v>
      </c>
      <c r="B766" s="15">
        <v>236</v>
      </c>
      <c r="C766" s="15">
        <v>37</v>
      </c>
      <c r="E766" s="5"/>
      <c r="F766" s="36"/>
    </row>
    <row r="767" spans="1:6" x14ac:dyDescent="0.2">
      <c r="A767" s="15" t="s">
        <v>2085</v>
      </c>
      <c r="B767" s="15">
        <v>40</v>
      </c>
      <c r="C767" s="15">
        <v>37</v>
      </c>
      <c r="E767" s="5"/>
      <c r="F767" s="36"/>
    </row>
    <row r="768" spans="1:6" x14ac:dyDescent="0.2">
      <c r="A768" s="15" t="s">
        <v>2256</v>
      </c>
      <c r="B768" s="15">
        <v>41</v>
      </c>
      <c r="C768" s="15">
        <v>37</v>
      </c>
      <c r="E768" s="5"/>
      <c r="F768" s="36"/>
    </row>
    <row r="769" spans="1:6" x14ac:dyDescent="0.2">
      <c r="A769" s="15" t="s">
        <v>2659</v>
      </c>
      <c r="B769" s="15">
        <v>117</v>
      </c>
      <c r="C769" s="15">
        <v>37</v>
      </c>
      <c r="E769" s="5"/>
      <c r="F769" s="36"/>
    </row>
    <row r="770" spans="1:6" x14ac:dyDescent="0.2">
      <c r="A770" s="15" t="s">
        <v>2660</v>
      </c>
      <c r="B770" s="15">
        <v>37</v>
      </c>
      <c r="C770" s="15">
        <v>37</v>
      </c>
      <c r="E770" s="5"/>
      <c r="F770" s="36"/>
    </row>
    <row r="771" spans="1:6" x14ac:dyDescent="0.2">
      <c r="A771" s="15" t="s">
        <v>2661</v>
      </c>
      <c r="B771" s="15">
        <v>37</v>
      </c>
      <c r="C771" s="15">
        <v>37</v>
      </c>
      <c r="E771" s="5"/>
      <c r="F771" s="36"/>
    </row>
    <row r="772" spans="1:6" x14ac:dyDescent="0.2">
      <c r="A772" s="15" t="s">
        <v>1057</v>
      </c>
      <c r="B772" s="15">
        <v>54</v>
      </c>
      <c r="C772" s="15">
        <v>37</v>
      </c>
      <c r="E772" s="5"/>
      <c r="F772" s="36"/>
    </row>
    <row r="773" spans="1:6" x14ac:dyDescent="0.2">
      <c r="A773" s="15" t="s">
        <v>2662</v>
      </c>
      <c r="B773" s="15">
        <v>37</v>
      </c>
      <c r="C773" s="15">
        <v>37</v>
      </c>
      <c r="E773" s="5"/>
      <c r="F773" s="36"/>
    </row>
    <row r="774" spans="1:6" x14ac:dyDescent="0.2">
      <c r="A774" s="15" t="s">
        <v>2663</v>
      </c>
      <c r="B774" s="15">
        <v>37</v>
      </c>
      <c r="C774" s="15">
        <v>37</v>
      </c>
      <c r="E774" s="5"/>
      <c r="F774" s="36"/>
    </row>
    <row r="775" spans="1:6" x14ac:dyDescent="0.2">
      <c r="A775" s="15" t="s">
        <v>2664</v>
      </c>
      <c r="B775" s="15">
        <v>37</v>
      </c>
      <c r="C775" s="15">
        <v>37</v>
      </c>
      <c r="E775" s="5"/>
      <c r="F775" s="36"/>
    </row>
    <row r="776" spans="1:6" x14ac:dyDescent="0.2">
      <c r="A776" s="15" t="s">
        <v>2400</v>
      </c>
      <c r="B776" s="15">
        <v>37</v>
      </c>
      <c r="C776" s="15">
        <v>37</v>
      </c>
      <c r="E776" s="5"/>
      <c r="F776" s="36"/>
    </row>
    <row r="777" spans="1:6" x14ac:dyDescent="0.2">
      <c r="A777" s="15" t="s">
        <v>2665</v>
      </c>
      <c r="B777" s="15">
        <v>39</v>
      </c>
      <c r="C777" s="15">
        <v>37</v>
      </c>
      <c r="E777" s="5"/>
      <c r="F777" s="36"/>
    </row>
    <row r="778" spans="1:6" x14ac:dyDescent="0.2">
      <c r="A778" s="15" t="s">
        <v>830</v>
      </c>
      <c r="B778" s="15">
        <v>37</v>
      </c>
      <c r="C778" s="15">
        <v>37</v>
      </c>
      <c r="E778" s="5"/>
      <c r="F778" s="36"/>
    </row>
    <row r="779" spans="1:6" x14ac:dyDescent="0.2">
      <c r="A779" s="15" t="s">
        <v>980</v>
      </c>
      <c r="B779" s="15">
        <v>172</v>
      </c>
      <c r="C779" s="15">
        <v>37</v>
      </c>
      <c r="E779" s="5"/>
      <c r="F779" s="36"/>
    </row>
    <row r="780" spans="1:6" x14ac:dyDescent="0.2">
      <c r="A780" s="15" t="s">
        <v>541</v>
      </c>
      <c r="B780" s="15">
        <v>49</v>
      </c>
      <c r="C780" s="15">
        <v>37</v>
      </c>
      <c r="E780" s="5"/>
      <c r="F780" s="36"/>
    </row>
    <row r="781" spans="1:6" x14ac:dyDescent="0.2">
      <c r="A781" s="15" t="s">
        <v>2666</v>
      </c>
      <c r="B781" s="15">
        <v>50</v>
      </c>
      <c r="C781" s="15">
        <v>37</v>
      </c>
      <c r="E781" s="5"/>
      <c r="F781" s="36"/>
    </row>
    <row r="782" spans="1:6" x14ac:dyDescent="0.2">
      <c r="A782" s="15" t="s">
        <v>2667</v>
      </c>
      <c r="B782" s="15">
        <v>36</v>
      </c>
      <c r="C782" s="15">
        <v>36</v>
      </c>
      <c r="E782" s="5"/>
      <c r="F782" s="36"/>
    </row>
    <row r="783" spans="1:6" x14ac:dyDescent="0.2">
      <c r="A783" s="15" t="s">
        <v>2499</v>
      </c>
      <c r="B783" s="15">
        <v>36</v>
      </c>
      <c r="C783" s="15">
        <v>36</v>
      </c>
      <c r="E783" s="5"/>
      <c r="F783" s="36"/>
    </row>
    <row r="784" spans="1:6" x14ac:dyDescent="0.2">
      <c r="A784" s="15" t="s">
        <v>999</v>
      </c>
      <c r="B784" s="15">
        <v>45</v>
      </c>
      <c r="C784" s="15">
        <v>36</v>
      </c>
      <c r="E784" s="5"/>
      <c r="F784" s="36"/>
    </row>
    <row r="785" spans="1:6" x14ac:dyDescent="0.2">
      <c r="A785" s="15" t="s">
        <v>1190</v>
      </c>
      <c r="B785" s="15">
        <v>65</v>
      </c>
      <c r="C785" s="15">
        <v>36</v>
      </c>
      <c r="E785" s="5"/>
      <c r="F785" s="36"/>
    </row>
    <row r="786" spans="1:6" x14ac:dyDescent="0.2">
      <c r="A786" s="15" t="s">
        <v>647</v>
      </c>
      <c r="B786" s="15">
        <v>128</v>
      </c>
      <c r="C786" s="15">
        <v>36</v>
      </c>
      <c r="E786" s="5"/>
      <c r="F786" s="36"/>
    </row>
    <row r="787" spans="1:6" x14ac:dyDescent="0.2">
      <c r="A787" s="37" t="s">
        <v>910</v>
      </c>
      <c r="B787" s="15">
        <v>36</v>
      </c>
      <c r="C787" s="15">
        <v>36</v>
      </c>
      <c r="E787" s="5"/>
      <c r="F787" s="36"/>
    </row>
    <row r="788" spans="1:6" x14ac:dyDescent="0.2">
      <c r="A788" s="15" t="s">
        <v>1614</v>
      </c>
      <c r="B788" s="15">
        <v>48</v>
      </c>
      <c r="C788" s="15">
        <v>36</v>
      </c>
      <c r="E788" s="5"/>
      <c r="F788" s="36"/>
    </row>
    <row r="789" spans="1:6" x14ac:dyDescent="0.2">
      <c r="A789" s="15" t="s">
        <v>839</v>
      </c>
      <c r="B789" s="15">
        <v>56</v>
      </c>
      <c r="C789" s="15">
        <v>36</v>
      </c>
      <c r="E789" s="5"/>
      <c r="F789" s="36"/>
    </row>
    <row r="790" spans="1:6" x14ac:dyDescent="0.2">
      <c r="A790" s="15" t="s">
        <v>2668</v>
      </c>
      <c r="B790" s="15">
        <v>37</v>
      </c>
      <c r="C790" s="15">
        <v>36</v>
      </c>
      <c r="E790" s="5"/>
      <c r="F790" s="36"/>
    </row>
    <row r="791" spans="1:6" x14ac:dyDescent="0.2">
      <c r="A791" s="15" t="s">
        <v>565</v>
      </c>
      <c r="B791" s="15">
        <v>54</v>
      </c>
      <c r="C791" s="15">
        <v>36</v>
      </c>
      <c r="E791" s="5"/>
      <c r="F791" s="36"/>
    </row>
    <row r="792" spans="1:6" x14ac:dyDescent="0.2">
      <c r="A792" s="15" t="s">
        <v>2669</v>
      </c>
      <c r="B792" s="15">
        <v>36</v>
      </c>
      <c r="C792" s="15">
        <v>36</v>
      </c>
      <c r="E792" s="5"/>
      <c r="F792" s="36"/>
    </row>
    <row r="793" spans="1:6" x14ac:dyDescent="0.2">
      <c r="A793" s="15" t="s">
        <v>1854</v>
      </c>
      <c r="B793" s="15">
        <v>1276</v>
      </c>
      <c r="C793" s="15">
        <v>36</v>
      </c>
      <c r="E793" s="5"/>
      <c r="F793" s="36"/>
    </row>
    <row r="794" spans="1:6" x14ac:dyDescent="0.2">
      <c r="A794" s="15" t="s">
        <v>983</v>
      </c>
      <c r="B794" s="15">
        <v>36</v>
      </c>
      <c r="C794" s="15">
        <v>36</v>
      </c>
      <c r="E794" s="5"/>
      <c r="F794" s="36"/>
    </row>
    <row r="795" spans="1:6" x14ac:dyDescent="0.2">
      <c r="A795" s="15" t="s">
        <v>1880</v>
      </c>
      <c r="B795" s="15">
        <v>388</v>
      </c>
      <c r="C795" s="15">
        <v>36</v>
      </c>
      <c r="E795" s="5"/>
      <c r="F795" s="36"/>
    </row>
    <row r="796" spans="1:6" x14ac:dyDescent="0.2">
      <c r="A796" s="15" t="s">
        <v>365</v>
      </c>
      <c r="B796" s="15">
        <v>161</v>
      </c>
      <c r="C796" s="15">
        <v>36</v>
      </c>
      <c r="E796" s="5"/>
      <c r="F796" s="36"/>
    </row>
    <row r="797" spans="1:6" x14ac:dyDescent="0.2">
      <c r="A797" s="15" t="s">
        <v>2670</v>
      </c>
      <c r="B797" s="15">
        <v>36</v>
      </c>
      <c r="C797" s="15">
        <v>36</v>
      </c>
      <c r="E797" s="5"/>
      <c r="F797" s="36"/>
    </row>
    <row r="798" spans="1:6" x14ac:dyDescent="0.2">
      <c r="A798" s="15" t="s">
        <v>424</v>
      </c>
      <c r="B798" s="15">
        <v>43</v>
      </c>
      <c r="C798" s="15">
        <v>36</v>
      </c>
      <c r="E798" s="5"/>
      <c r="F798" s="36"/>
    </row>
    <row r="799" spans="1:6" x14ac:dyDescent="0.2">
      <c r="A799" s="15" t="s">
        <v>277</v>
      </c>
      <c r="B799" s="15">
        <v>41</v>
      </c>
      <c r="C799" s="15">
        <v>36</v>
      </c>
      <c r="E799" s="5"/>
      <c r="F799" s="36"/>
    </row>
    <row r="800" spans="1:6" x14ac:dyDescent="0.2">
      <c r="A800" s="15" t="s">
        <v>1574</v>
      </c>
      <c r="B800" s="15">
        <v>115</v>
      </c>
      <c r="C800" s="15">
        <v>36</v>
      </c>
      <c r="E800" s="5"/>
      <c r="F800" s="36"/>
    </row>
    <row r="801" spans="1:6" x14ac:dyDescent="0.2">
      <c r="A801" s="15" t="s">
        <v>2671</v>
      </c>
      <c r="B801" s="15">
        <v>35</v>
      </c>
      <c r="C801" s="15">
        <v>35</v>
      </c>
      <c r="E801" s="5"/>
      <c r="F801" s="36"/>
    </row>
    <row r="802" spans="1:6" x14ac:dyDescent="0.2">
      <c r="A802" s="15" t="s">
        <v>2672</v>
      </c>
      <c r="B802" s="15">
        <v>93</v>
      </c>
      <c r="C802" s="15">
        <v>35</v>
      </c>
      <c r="E802" s="5"/>
      <c r="F802" s="36"/>
    </row>
    <row r="803" spans="1:6" x14ac:dyDescent="0.2">
      <c r="A803" s="15" t="s">
        <v>563</v>
      </c>
      <c r="B803" s="15">
        <v>48</v>
      </c>
      <c r="C803" s="15">
        <v>35</v>
      </c>
      <c r="E803" s="5"/>
      <c r="F803" s="36"/>
    </row>
    <row r="804" spans="1:6" x14ac:dyDescent="0.2">
      <c r="A804" s="15" t="s">
        <v>2673</v>
      </c>
      <c r="B804" s="15">
        <v>2150</v>
      </c>
      <c r="C804" s="15">
        <v>35</v>
      </c>
      <c r="E804" s="5"/>
      <c r="F804" s="36"/>
    </row>
    <row r="805" spans="1:6" x14ac:dyDescent="0.2">
      <c r="A805" s="15" t="s">
        <v>920</v>
      </c>
      <c r="B805" s="15">
        <v>37</v>
      </c>
      <c r="C805" s="15">
        <v>35</v>
      </c>
      <c r="E805" s="5"/>
      <c r="F805" s="36"/>
    </row>
    <row r="806" spans="1:6" x14ac:dyDescent="0.2">
      <c r="A806" s="15" t="s">
        <v>1108</v>
      </c>
      <c r="B806" s="15">
        <v>55</v>
      </c>
      <c r="C806" s="15">
        <v>35</v>
      </c>
      <c r="E806" s="5"/>
      <c r="F806" s="36"/>
    </row>
    <row r="807" spans="1:6" x14ac:dyDescent="0.2">
      <c r="A807" s="15" t="s">
        <v>1119</v>
      </c>
      <c r="B807" s="15">
        <v>41</v>
      </c>
      <c r="C807" s="15">
        <v>35</v>
      </c>
      <c r="E807" s="5"/>
      <c r="F807" s="36"/>
    </row>
    <row r="808" spans="1:6" x14ac:dyDescent="0.2">
      <c r="A808" s="15" t="s">
        <v>2674</v>
      </c>
      <c r="B808" s="15">
        <v>35</v>
      </c>
      <c r="C808" s="15">
        <v>35</v>
      </c>
      <c r="E808" s="5"/>
      <c r="F808" s="36"/>
    </row>
    <row r="809" spans="1:6" x14ac:dyDescent="0.2">
      <c r="A809" s="15" t="s">
        <v>1648</v>
      </c>
      <c r="B809" s="15">
        <v>39</v>
      </c>
      <c r="C809" s="15">
        <v>35</v>
      </c>
      <c r="E809" s="5"/>
      <c r="F809" s="36"/>
    </row>
    <row r="810" spans="1:6" x14ac:dyDescent="0.2">
      <c r="A810" s="15" t="s">
        <v>1515</v>
      </c>
      <c r="B810" s="15">
        <v>135</v>
      </c>
      <c r="C810" s="15">
        <v>35</v>
      </c>
      <c r="E810" s="5"/>
      <c r="F810" s="36"/>
    </row>
    <row r="811" spans="1:6" x14ac:dyDescent="0.2">
      <c r="A811" s="15" t="s">
        <v>2675</v>
      </c>
      <c r="B811" s="15">
        <v>35</v>
      </c>
      <c r="C811" s="15">
        <v>35</v>
      </c>
      <c r="E811" s="5"/>
      <c r="F811" s="36"/>
    </row>
    <row r="812" spans="1:6" x14ac:dyDescent="0.2">
      <c r="A812" s="15" t="s">
        <v>2676</v>
      </c>
      <c r="B812" s="15">
        <v>35</v>
      </c>
      <c r="C812" s="15">
        <v>35</v>
      </c>
      <c r="E812" s="5"/>
      <c r="F812" s="36"/>
    </row>
    <row r="813" spans="1:6" x14ac:dyDescent="0.2">
      <c r="A813" s="15" t="s">
        <v>2522</v>
      </c>
      <c r="B813" s="15">
        <v>48</v>
      </c>
      <c r="C813" s="15">
        <v>35</v>
      </c>
      <c r="E813" s="5"/>
      <c r="F813" s="36"/>
    </row>
    <row r="814" spans="1:6" x14ac:dyDescent="0.2">
      <c r="A814" s="15" t="s">
        <v>2677</v>
      </c>
      <c r="B814" s="15">
        <v>35</v>
      </c>
      <c r="C814" s="15">
        <v>35</v>
      </c>
      <c r="E814" s="5"/>
      <c r="F814" s="36"/>
    </row>
    <row r="815" spans="1:6" x14ac:dyDescent="0.2">
      <c r="A815" s="15" t="s">
        <v>2678</v>
      </c>
      <c r="B815" s="15">
        <v>35</v>
      </c>
      <c r="C815" s="15">
        <v>35</v>
      </c>
      <c r="E815" s="5"/>
      <c r="F815" s="36"/>
    </row>
    <row r="816" spans="1:6" x14ac:dyDescent="0.2">
      <c r="A816" s="15" t="s">
        <v>2493</v>
      </c>
      <c r="B816" s="15">
        <v>35</v>
      </c>
      <c r="C816" s="15">
        <v>35</v>
      </c>
      <c r="E816" s="5"/>
      <c r="F816" s="36"/>
    </row>
    <row r="817" spans="1:6" x14ac:dyDescent="0.2">
      <c r="A817" s="15" t="s">
        <v>2679</v>
      </c>
      <c r="B817" s="15">
        <v>170</v>
      </c>
      <c r="C817" s="15">
        <v>35</v>
      </c>
      <c r="E817" s="5"/>
      <c r="F817" s="36"/>
    </row>
    <row r="818" spans="1:6" x14ac:dyDescent="0.2">
      <c r="A818" s="15" t="s">
        <v>958</v>
      </c>
      <c r="B818" s="15">
        <v>38</v>
      </c>
      <c r="C818" s="15">
        <v>35</v>
      </c>
      <c r="E818" s="5"/>
      <c r="F818" s="36"/>
    </row>
    <row r="819" spans="1:6" x14ac:dyDescent="0.2">
      <c r="A819" s="15" t="s">
        <v>2680</v>
      </c>
      <c r="B819" s="15">
        <v>35</v>
      </c>
      <c r="C819" s="15">
        <v>35</v>
      </c>
      <c r="E819" s="5"/>
      <c r="F819" s="36"/>
    </row>
    <row r="820" spans="1:6" x14ac:dyDescent="0.2">
      <c r="A820" s="15" t="s">
        <v>2148</v>
      </c>
      <c r="B820" s="15">
        <v>35</v>
      </c>
      <c r="C820" s="15">
        <v>35</v>
      </c>
      <c r="E820" s="5"/>
      <c r="F820" s="36"/>
    </row>
    <row r="821" spans="1:6" x14ac:dyDescent="0.2">
      <c r="A821" s="15" t="s">
        <v>766</v>
      </c>
      <c r="B821" s="15">
        <v>42</v>
      </c>
      <c r="C821" s="15">
        <v>35</v>
      </c>
      <c r="E821" s="5"/>
      <c r="F821" s="36"/>
    </row>
    <row r="822" spans="1:6" x14ac:dyDescent="0.2">
      <c r="A822" s="15" t="s">
        <v>2681</v>
      </c>
      <c r="B822" s="15">
        <v>44</v>
      </c>
      <c r="C822" s="15">
        <v>35</v>
      </c>
      <c r="E822" s="5"/>
      <c r="F822" s="36"/>
    </row>
    <row r="823" spans="1:6" x14ac:dyDescent="0.2">
      <c r="A823" s="15" t="s">
        <v>593</v>
      </c>
      <c r="B823" s="15">
        <v>35</v>
      </c>
      <c r="C823" s="15">
        <v>35</v>
      </c>
      <c r="E823" s="5"/>
      <c r="F823" s="36"/>
    </row>
    <row r="824" spans="1:6" x14ac:dyDescent="0.2">
      <c r="A824" s="15" t="s">
        <v>1016</v>
      </c>
      <c r="B824" s="15">
        <v>37</v>
      </c>
      <c r="C824" s="15">
        <v>35</v>
      </c>
      <c r="E824" s="5"/>
      <c r="F824" s="36"/>
    </row>
    <row r="825" spans="1:6" x14ac:dyDescent="0.2">
      <c r="A825" s="15" t="s">
        <v>2682</v>
      </c>
      <c r="B825" s="15">
        <v>35</v>
      </c>
      <c r="C825" s="15">
        <v>35</v>
      </c>
      <c r="E825" s="5"/>
      <c r="F825" s="36"/>
    </row>
    <row r="826" spans="1:6" x14ac:dyDescent="0.2">
      <c r="A826" s="15" t="s">
        <v>535</v>
      </c>
      <c r="B826" s="15">
        <v>35</v>
      </c>
      <c r="C826" s="15">
        <v>35</v>
      </c>
      <c r="E826" s="5"/>
      <c r="F826" s="36"/>
    </row>
    <row r="827" spans="1:6" x14ac:dyDescent="0.2">
      <c r="A827" s="15" t="s">
        <v>2367</v>
      </c>
      <c r="B827" s="15">
        <v>4254</v>
      </c>
      <c r="C827" s="15">
        <v>35</v>
      </c>
      <c r="E827" s="5"/>
      <c r="F827" s="36"/>
    </row>
    <row r="828" spans="1:6" x14ac:dyDescent="0.2">
      <c r="A828" s="15" t="s">
        <v>2274</v>
      </c>
      <c r="B828" s="15">
        <v>225</v>
      </c>
      <c r="C828" s="15">
        <v>35</v>
      </c>
      <c r="E828" s="5"/>
      <c r="F828" s="36"/>
    </row>
    <row r="829" spans="1:6" x14ac:dyDescent="0.2">
      <c r="A829" s="15" t="s">
        <v>2683</v>
      </c>
      <c r="B829" s="15">
        <v>35</v>
      </c>
      <c r="C829" s="15">
        <v>35</v>
      </c>
      <c r="E829" s="5"/>
      <c r="F829" s="36"/>
    </row>
    <row r="830" spans="1:6" x14ac:dyDescent="0.2">
      <c r="A830" s="15" t="s">
        <v>806</v>
      </c>
      <c r="B830" s="15">
        <v>262</v>
      </c>
      <c r="C830" s="15">
        <v>35</v>
      </c>
      <c r="E830" s="5"/>
      <c r="F830" s="36"/>
    </row>
    <row r="831" spans="1:6" x14ac:dyDescent="0.2">
      <c r="A831" s="15" t="s">
        <v>2216</v>
      </c>
      <c r="B831" s="15">
        <v>40</v>
      </c>
      <c r="C831" s="15">
        <v>35</v>
      </c>
      <c r="E831" s="5"/>
      <c r="F831" s="36"/>
    </row>
    <row r="832" spans="1:6" x14ac:dyDescent="0.2">
      <c r="A832" s="15" t="s">
        <v>699</v>
      </c>
      <c r="B832" s="15">
        <v>57</v>
      </c>
      <c r="C832" s="15">
        <v>34</v>
      </c>
      <c r="E832" s="5"/>
      <c r="F832" s="36"/>
    </row>
    <row r="833" spans="1:6" x14ac:dyDescent="0.2">
      <c r="A833" s="15" t="s">
        <v>2277</v>
      </c>
      <c r="B833" s="15">
        <v>1643</v>
      </c>
      <c r="C833" s="15">
        <v>34</v>
      </c>
      <c r="E833" s="5"/>
      <c r="F833" s="36"/>
    </row>
    <row r="834" spans="1:6" x14ac:dyDescent="0.2">
      <c r="A834" s="15" t="s">
        <v>560</v>
      </c>
      <c r="B834" s="15">
        <v>34</v>
      </c>
      <c r="C834" s="15">
        <v>34</v>
      </c>
      <c r="E834" s="5"/>
      <c r="F834" s="36"/>
    </row>
    <row r="835" spans="1:6" x14ac:dyDescent="0.2">
      <c r="A835" s="15" t="s">
        <v>2684</v>
      </c>
      <c r="B835" s="15">
        <v>34</v>
      </c>
      <c r="C835" s="15">
        <v>34</v>
      </c>
      <c r="E835" s="5"/>
      <c r="F835" s="36"/>
    </row>
    <row r="836" spans="1:6" x14ac:dyDescent="0.2">
      <c r="A836" s="15" t="s">
        <v>2340</v>
      </c>
      <c r="B836" s="15">
        <v>34</v>
      </c>
      <c r="C836" s="15">
        <v>34</v>
      </c>
      <c r="E836" s="5"/>
      <c r="F836" s="36"/>
    </row>
    <row r="837" spans="1:6" x14ac:dyDescent="0.2">
      <c r="A837" s="15" t="s">
        <v>1694</v>
      </c>
      <c r="B837" s="15">
        <v>34</v>
      </c>
      <c r="C837" s="15">
        <v>34</v>
      </c>
      <c r="E837" s="5"/>
      <c r="F837" s="36"/>
    </row>
    <row r="838" spans="1:6" x14ac:dyDescent="0.2">
      <c r="A838" s="15" t="s">
        <v>2685</v>
      </c>
      <c r="B838" s="15">
        <v>35</v>
      </c>
      <c r="C838" s="15">
        <v>34</v>
      </c>
      <c r="E838" s="5"/>
      <c r="F838" s="36"/>
    </row>
    <row r="839" spans="1:6" x14ac:dyDescent="0.2">
      <c r="A839" s="15" t="s">
        <v>2686</v>
      </c>
      <c r="B839" s="15">
        <v>34</v>
      </c>
      <c r="C839" s="15">
        <v>34</v>
      </c>
      <c r="E839" s="5"/>
      <c r="F839" s="36"/>
    </row>
    <row r="840" spans="1:6" x14ac:dyDescent="0.2">
      <c r="A840" s="15" t="s">
        <v>2687</v>
      </c>
      <c r="B840" s="15">
        <v>38</v>
      </c>
      <c r="C840" s="15">
        <v>34</v>
      </c>
      <c r="E840" s="5"/>
      <c r="F840" s="36"/>
    </row>
    <row r="841" spans="1:6" x14ac:dyDescent="0.2">
      <c r="A841" s="15" t="s">
        <v>2688</v>
      </c>
      <c r="B841" s="15">
        <v>64</v>
      </c>
      <c r="C841" s="15">
        <v>34</v>
      </c>
      <c r="E841" s="5"/>
      <c r="F841" s="36"/>
    </row>
    <row r="842" spans="1:6" x14ac:dyDescent="0.2">
      <c r="A842" s="15" t="s">
        <v>2689</v>
      </c>
      <c r="B842" s="15">
        <v>74</v>
      </c>
      <c r="C842" s="15">
        <v>34</v>
      </c>
      <c r="E842" s="5"/>
      <c r="F842" s="36"/>
    </row>
    <row r="843" spans="1:6" x14ac:dyDescent="0.2">
      <c r="A843" s="15" t="s">
        <v>2690</v>
      </c>
      <c r="B843" s="15">
        <v>34</v>
      </c>
      <c r="C843" s="15">
        <v>34</v>
      </c>
      <c r="E843" s="5"/>
      <c r="F843" s="36"/>
    </row>
    <row r="844" spans="1:6" x14ac:dyDescent="0.2">
      <c r="A844" s="15" t="s">
        <v>1205</v>
      </c>
      <c r="B844" s="15">
        <v>34</v>
      </c>
      <c r="C844" s="15">
        <v>34</v>
      </c>
      <c r="E844" s="5"/>
      <c r="F844" s="36"/>
    </row>
    <row r="845" spans="1:6" x14ac:dyDescent="0.2">
      <c r="A845" s="15" t="s">
        <v>2403</v>
      </c>
      <c r="B845" s="15">
        <v>34</v>
      </c>
      <c r="C845" s="15">
        <v>34</v>
      </c>
      <c r="E845" s="5"/>
      <c r="F845" s="36"/>
    </row>
    <row r="846" spans="1:6" x14ac:dyDescent="0.2">
      <c r="A846" s="15" t="s">
        <v>1822</v>
      </c>
      <c r="B846" s="15">
        <v>538</v>
      </c>
      <c r="C846" s="15">
        <v>34</v>
      </c>
      <c r="E846" s="5"/>
      <c r="F846" s="36"/>
    </row>
    <row r="847" spans="1:6" x14ac:dyDescent="0.2">
      <c r="A847" s="15" t="s">
        <v>2691</v>
      </c>
      <c r="B847" s="15">
        <v>34</v>
      </c>
      <c r="C847" s="15">
        <v>34</v>
      </c>
      <c r="E847" s="5"/>
      <c r="F847" s="36"/>
    </row>
    <row r="848" spans="1:6" x14ac:dyDescent="0.2">
      <c r="A848" s="15" t="s">
        <v>2692</v>
      </c>
      <c r="B848" s="15">
        <v>35</v>
      </c>
      <c r="C848" s="15">
        <v>34</v>
      </c>
      <c r="E848" s="5"/>
      <c r="F848" s="36"/>
    </row>
    <row r="849" spans="1:6" x14ac:dyDescent="0.2">
      <c r="A849" s="15" t="s">
        <v>2693</v>
      </c>
      <c r="B849" s="15">
        <v>34</v>
      </c>
      <c r="C849" s="15">
        <v>34</v>
      </c>
      <c r="E849" s="5"/>
      <c r="F849" s="36"/>
    </row>
    <row r="850" spans="1:6" x14ac:dyDescent="0.2">
      <c r="A850" s="15" t="s">
        <v>2694</v>
      </c>
      <c r="B850" s="15">
        <v>144</v>
      </c>
      <c r="C850" s="15">
        <v>34</v>
      </c>
      <c r="E850" s="5"/>
      <c r="F850" s="36"/>
    </row>
    <row r="851" spans="1:6" x14ac:dyDescent="0.2">
      <c r="A851" s="15" t="s">
        <v>1716</v>
      </c>
      <c r="B851" s="15">
        <v>85</v>
      </c>
      <c r="C851" s="15">
        <v>34</v>
      </c>
      <c r="E851" s="5"/>
      <c r="F851" s="36"/>
    </row>
    <row r="852" spans="1:6" x14ac:dyDescent="0.2">
      <c r="A852" s="15" t="s">
        <v>1590</v>
      </c>
      <c r="B852" s="15">
        <v>34</v>
      </c>
      <c r="C852" s="15">
        <v>34</v>
      </c>
      <c r="E852" s="5"/>
      <c r="F852" s="36"/>
    </row>
    <row r="853" spans="1:6" x14ac:dyDescent="0.2">
      <c r="A853" s="15" t="s">
        <v>1555</v>
      </c>
      <c r="B853" s="15">
        <v>34</v>
      </c>
      <c r="C853" s="15">
        <v>34</v>
      </c>
      <c r="E853" s="5"/>
      <c r="F853" s="36"/>
    </row>
    <row r="854" spans="1:6" x14ac:dyDescent="0.2">
      <c r="A854" s="15" t="s">
        <v>329</v>
      </c>
      <c r="B854" s="15">
        <v>56</v>
      </c>
      <c r="C854" s="15">
        <v>34</v>
      </c>
      <c r="E854" s="5"/>
      <c r="F854" s="36"/>
    </row>
    <row r="855" spans="1:6" x14ac:dyDescent="0.2">
      <c r="A855" s="15" t="s">
        <v>2695</v>
      </c>
      <c r="B855" s="15">
        <v>34</v>
      </c>
      <c r="C855" s="15">
        <v>34</v>
      </c>
      <c r="E855" s="5"/>
      <c r="F855" s="36"/>
    </row>
    <row r="856" spans="1:6" x14ac:dyDescent="0.2">
      <c r="A856" s="15" t="s">
        <v>232</v>
      </c>
      <c r="B856" s="15">
        <v>45</v>
      </c>
      <c r="C856" s="15">
        <v>34</v>
      </c>
      <c r="E856" s="5"/>
      <c r="F856" s="36"/>
    </row>
    <row r="857" spans="1:6" x14ac:dyDescent="0.2">
      <c r="A857" s="15" t="s">
        <v>1845</v>
      </c>
      <c r="B857" s="15">
        <v>35</v>
      </c>
      <c r="C857" s="15">
        <v>34</v>
      </c>
      <c r="E857" s="5"/>
      <c r="F857" s="36"/>
    </row>
    <row r="858" spans="1:6" x14ac:dyDescent="0.2">
      <c r="A858" s="15" t="s">
        <v>1821</v>
      </c>
      <c r="B858" s="15">
        <v>34</v>
      </c>
      <c r="C858" s="15">
        <v>34</v>
      </c>
      <c r="E858" s="5"/>
      <c r="F858" s="36"/>
    </row>
    <row r="859" spans="1:6" x14ac:dyDescent="0.2">
      <c r="A859" s="15" t="s">
        <v>2696</v>
      </c>
      <c r="B859" s="15">
        <v>34</v>
      </c>
      <c r="C859" s="15">
        <v>34</v>
      </c>
      <c r="E859" s="5"/>
      <c r="F859" s="36"/>
    </row>
    <row r="860" spans="1:6" x14ac:dyDescent="0.2">
      <c r="A860" s="15" t="s">
        <v>2697</v>
      </c>
      <c r="B860" s="15">
        <v>690</v>
      </c>
      <c r="C860" s="15">
        <v>34</v>
      </c>
      <c r="E860" s="5"/>
      <c r="F860" s="36"/>
    </row>
    <row r="861" spans="1:6" x14ac:dyDescent="0.2">
      <c r="A861" s="15" t="s">
        <v>2698</v>
      </c>
      <c r="B861" s="15">
        <v>34</v>
      </c>
      <c r="C861" s="15">
        <v>33</v>
      </c>
      <c r="E861" s="5"/>
      <c r="F861" s="36"/>
    </row>
    <row r="862" spans="1:6" x14ac:dyDescent="0.2">
      <c r="A862" s="15" t="s">
        <v>2015</v>
      </c>
      <c r="B862" s="15">
        <v>455</v>
      </c>
      <c r="C862" s="15">
        <v>33</v>
      </c>
      <c r="E862" s="5"/>
      <c r="F862" s="36"/>
    </row>
    <row r="863" spans="1:6" x14ac:dyDescent="0.2">
      <c r="A863" s="15" t="s">
        <v>2437</v>
      </c>
      <c r="B863" s="15">
        <v>2298</v>
      </c>
      <c r="C863" s="15">
        <v>33</v>
      </c>
      <c r="E863" s="5"/>
      <c r="F863" s="36"/>
    </row>
    <row r="864" spans="1:6" x14ac:dyDescent="0.2">
      <c r="A864" s="15" t="s">
        <v>890</v>
      </c>
      <c r="B864" s="15">
        <v>90</v>
      </c>
      <c r="C864" s="15">
        <v>33</v>
      </c>
      <c r="E864" s="5"/>
      <c r="F864" s="36"/>
    </row>
    <row r="865" spans="1:6" x14ac:dyDescent="0.2">
      <c r="A865" s="15" t="s">
        <v>2699</v>
      </c>
      <c r="B865" s="15">
        <v>144</v>
      </c>
      <c r="C865" s="15">
        <v>33</v>
      </c>
      <c r="E865" s="5"/>
      <c r="F865" s="36"/>
    </row>
    <row r="866" spans="1:6" x14ac:dyDescent="0.2">
      <c r="A866" s="15" t="s">
        <v>431</v>
      </c>
      <c r="B866" s="15">
        <v>49</v>
      </c>
      <c r="C866" s="15">
        <v>33</v>
      </c>
      <c r="E866" s="5"/>
      <c r="F866" s="36"/>
    </row>
    <row r="867" spans="1:6" x14ac:dyDescent="0.2">
      <c r="A867" s="15" t="s">
        <v>241</v>
      </c>
      <c r="B867" s="15">
        <v>37</v>
      </c>
      <c r="C867" s="15">
        <v>33</v>
      </c>
      <c r="E867" s="5"/>
      <c r="F867" s="36"/>
    </row>
    <row r="868" spans="1:6" x14ac:dyDescent="0.2">
      <c r="A868" s="15" t="s">
        <v>2700</v>
      </c>
      <c r="B868" s="15">
        <v>39</v>
      </c>
      <c r="C868" s="15">
        <v>33</v>
      </c>
      <c r="E868" s="5"/>
      <c r="F868" s="36"/>
    </row>
    <row r="869" spans="1:6" x14ac:dyDescent="0.2">
      <c r="A869" s="15" t="s">
        <v>2025</v>
      </c>
      <c r="B869" s="15">
        <v>35</v>
      </c>
      <c r="C869" s="15">
        <v>33</v>
      </c>
      <c r="E869" s="5"/>
      <c r="F869" s="36"/>
    </row>
    <row r="870" spans="1:6" x14ac:dyDescent="0.2">
      <c r="A870" s="15" t="s">
        <v>2701</v>
      </c>
      <c r="B870" s="15">
        <v>33</v>
      </c>
      <c r="C870" s="15">
        <v>33</v>
      </c>
      <c r="E870" s="5"/>
      <c r="F870" s="36"/>
    </row>
    <row r="871" spans="1:6" x14ac:dyDescent="0.2">
      <c r="A871" s="15" t="s">
        <v>125</v>
      </c>
      <c r="B871" s="15">
        <v>33</v>
      </c>
      <c r="C871" s="15">
        <v>33</v>
      </c>
      <c r="E871" s="5"/>
      <c r="F871" s="36"/>
    </row>
    <row r="872" spans="1:6" x14ac:dyDescent="0.2">
      <c r="A872" s="15" t="s">
        <v>1029</v>
      </c>
      <c r="B872" s="15">
        <v>309</v>
      </c>
      <c r="C872" s="15">
        <v>33</v>
      </c>
      <c r="E872" s="5"/>
      <c r="F872" s="36"/>
    </row>
    <row r="873" spans="1:6" x14ac:dyDescent="0.2">
      <c r="A873" s="15" t="s">
        <v>287</v>
      </c>
      <c r="B873" s="15">
        <v>37</v>
      </c>
      <c r="C873" s="15">
        <v>33</v>
      </c>
      <c r="E873" s="5"/>
      <c r="F873" s="36"/>
    </row>
    <row r="874" spans="1:6" x14ac:dyDescent="0.2">
      <c r="A874" s="15" t="s">
        <v>201</v>
      </c>
      <c r="B874" s="15">
        <v>50</v>
      </c>
      <c r="C874" s="15">
        <v>33</v>
      </c>
      <c r="E874" s="5"/>
      <c r="F874" s="36"/>
    </row>
    <row r="875" spans="1:6" x14ac:dyDescent="0.2">
      <c r="A875" s="15" t="s">
        <v>2702</v>
      </c>
      <c r="B875" s="15">
        <v>33</v>
      </c>
      <c r="C875" s="15">
        <v>33</v>
      </c>
      <c r="E875" s="5"/>
      <c r="F875" s="36"/>
    </row>
    <row r="876" spans="1:6" x14ac:dyDescent="0.2">
      <c r="A876" s="15" t="s">
        <v>2703</v>
      </c>
      <c r="B876" s="15">
        <v>33</v>
      </c>
      <c r="C876" s="15">
        <v>33</v>
      </c>
      <c r="E876" s="5"/>
      <c r="F876" s="36"/>
    </row>
    <row r="877" spans="1:6" x14ac:dyDescent="0.2">
      <c r="A877" s="15" t="s">
        <v>2352</v>
      </c>
      <c r="B877" s="15">
        <v>33</v>
      </c>
      <c r="C877" s="15">
        <v>33</v>
      </c>
      <c r="E877" s="5"/>
      <c r="F877" s="36"/>
    </row>
    <row r="878" spans="1:6" x14ac:dyDescent="0.2">
      <c r="A878" s="15" t="s">
        <v>2324</v>
      </c>
      <c r="B878" s="15">
        <v>33</v>
      </c>
      <c r="C878" s="15">
        <v>33</v>
      </c>
      <c r="E878" s="5"/>
      <c r="F878" s="36"/>
    </row>
    <row r="879" spans="1:6" x14ac:dyDescent="0.2">
      <c r="A879" s="15" t="s">
        <v>2156</v>
      </c>
      <c r="B879" s="15">
        <v>65</v>
      </c>
      <c r="C879" s="15">
        <v>33</v>
      </c>
      <c r="E879" s="5"/>
      <c r="F879" s="36"/>
    </row>
    <row r="880" spans="1:6" x14ac:dyDescent="0.2">
      <c r="A880" s="15" t="s">
        <v>2704</v>
      </c>
      <c r="B880" s="15">
        <v>33</v>
      </c>
      <c r="C880" s="15">
        <v>33</v>
      </c>
      <c r="E880" s="5"/>
      <c r="F880" s="36"/>
    </row>
    <row r="881" spans="1:6" x14ac:dyDescent="0.2">
      <c r="A881" s="15" t="s">
        <v>1242</v>
      </c>
      <c r="B881" s="15">
        <v>159</v>
      </c>
      <c r="C881" s="15">
        <v>33</v>
      </c>
      <c r="E881" s="5"/>
      <c r="F881" s="36"/>
    </row>
    <row r="882" spans="1:6" x14ac:dyDescent="0.2">
      <c r="A882" s="15" t="s">
        <v>1131</v>
      </c>
      <c r="B882" s="15">
        <v>33</v>
      </c>
      <c r="C882" s="15">
        <v>33</v>
      </c>
      <c r="E882" s="5"/>
      <c r="F882" s="36"/>
    </row>
    <row r="883" spans="1:6" x14ac:dyDescent="0.2">
      <c r="A883" s="15" t="s">
        <v>1853</v>
      </c>
      <c r="B883" s="15">
        <v>35</v>
      </c>
      <c r="C883" s="15">
        <v>33</v>
      </c>
      <c r="E883" s="5"/>
      <c r="F883" s="36"/>
    </row>
    <row r="884" spans="1:6" x14ac:dyDescent="0.2">
      <c r="A884" s="15" t="s">
        <v>1390</v>
      </c>
      <c r="B884" s="15">
        <v>33</v>
      </c>
      <c r="C884" s="15">
        <v>33</v>
      </c>
      <c r="E884" s="5"/>
      <c r="F884" s="36"/>
    </row>
    <row r="885" spans="1:6" x14ac:dyDescent="0.2">
      <c r="A885" s="15" t="s">
        <v>2705</v>
      </c>
      <c r="B885" s="15">
        <v>622</v>
      </c>
      <c r="C885" s="15">
        <v>33</v>
      </c>
      <c r="E885" s="5"/>
      <c r="F885" s="36"/>
    </row>
    <row r="886" spans="1:6" x14ac:dyDescent="0.2">
      <c r="A886" s="15" t="s">
        <v>2706</v>
      </c>
      <c r="B886" s="15">
        <v>33</v>
      </c>
      <c r="C886" s="15">
        <v>33</v>
      </c>
      <c r="E886" s="5"/>
      <c r="F886" s="36"/>
    </row>
    <row r="887" spans="1:6" x14ac:dyDescent="0.2">
      <c r="A887" s="15" t="s">
        <v>784</v>
      </c>
      <c r="B887" s="15">
        <v>38</v>
      </c>
      <c r="C887" s="15">
        <v>33</v>
      </c>
      <c r="E887" s="5"/>
      <c r="F887" s="36"/>
    </row>
    <row r="888" spans="1:6" x14ac:dyDescent="0.2">
      <c r="A888" s="15" t="s">
        <v>2037</v>
      </c>
      <c r="B888" s="15">
        <v>6459</v>
      </c>
      <c r="C888" s="15">
        <v>33</v>
      </c>
      <c r="E888" s="5"/>
      <c r="F888" s="36"/>
    </row>
    <row r="889" spans="1:6" x14ac:dyDescent="0.2">
      <c r="A889" s="15" t="s">
        <v>1995</v>
      </c>
      <c r="B889" s="15">
        <v>39</v>
      </c>
      <c r="C889" s="15">
        <v>33</v>
      </c>
      <c r="E889" s="5"/>
      <c r="F889" s="36"/>
    </row>
    <row r="890" spans="1:6" x14ac:dyDescent="0.2">
      <c r="A890" s="15" t="s">
        <v>2707</v>
      </c>
      <c r="B890" s="15">
        <v>34</v>
      </c>
      <c r="C890" s="15">
        <v>33</v>
      </c>
      <c r="E890" s="5"/>
      <c r="F890" s="36"/>
    </row>
    <row r="891" spans="1:6" x14ac:dyDescent="0.2">
      <c r="A891" s="15" t="s">
        <v>1035</v>
      </c>
      <c r="B891" s="15">
        <v>56</v>
      </c>
      <c r="C891" s="15">
        <v>33</v>
      </c>
      <c r="E891" s="5"/>
      <c r="F891" s="36"/>
    </row>
    <row r="892" spans="1:6" x14ac:dyDescent="0.2">
      <c r="A892" s="15" t="s">
        <v>1358</v>
      </c>
      <c r="B892" s="15">
        <v>33</v>
      </c>
      <c r="C892" s="15">
        <v>33</v>
      </c>
      <c r="E892" s="5"/>
      <c r="F892" s="36"/>
    </row>
    <row r="893" spans="1:6" x14ac:dyDescent="0.2">
      <c r="A893" s="15" t="s">
        <v>2708</v>
      </c>
      <c r="B893" s="15">
        <v>41</v>
      </c>
      <c r="C893" s="15">
        <v>33</v>
      </c>
      <c r="E893" s="5"/>
      <c r="F893" s="36"/>
    </row>
    <row r="894" spans="1:6" x14ac:dyDescent="0.2">
      <c r="A894" s="15" t="s">
        <v>686</v>
      </c>
      <c r="B894" s="15">
        <v>33</v>
      </c>
      <c r="C894" s="15">
        <v>33</v>
      </c>
      <c r="E894" s="5"/>
      <c r="F894" s="36"/>
    </row>
    <row r="895" spans="1:6" x14ac:dyDescent="0.2">
      <c r="A895" s="15" t="s">
        <v>2019</v>
      </c>
      <c r="B895" s="15">
        <v>34</v>
      </c>
      <c r="C895" s="15">
        <v>33</v>
      </c>
      <c r="E895" s="5"/>
      <c r="F895" s="36"/>
    </row>
    <row r="896" spans="1:6" x14ac:dyDescent="0.2">
      <c r="A896" s="15" t="s">
        <v>2709</v>
      </c>
      <c r="B896" s="15">
        <v>32</v>
      </c>
      <c r="C896" s="15">
        <v>32</v>
      </c>
      <c r="E896" s="5"/>
      <c r="F896" s="36"/>
    </row>
    <row r="897" spans="1:6" x14ac:dyDescent="0.2">
      <c r="A897" s="15" t="s">
        <v>2710</v>
      </c>
      <c r="B897" s="15">
        <v>32</v>
      </c>
      <c r="C897" s="15">
        <v>32</v>
      </c>
      <c r="E897" s="5"/>
      <c r="F897" s="36"/>
    </row>
    <row r="898" spans="1:6" x14ac:dyDescent="0.2">
      <c r="A898" s="15" t="s">
        <v>1903</v>
      </c>
      <c r="B898" s="15">
        <v>32</v>
      </c>
      <c r="C898" s="15">
        <v>32</v>
      </c>
      <c r="E898" s="5"/>
      <c r="F898" s="36"/>
    </row>
    <row r="899" spans="1:6" x14ac:dyDescent="0.2">
      <c r="A899" s="15" t="s">
        <v>2239</v>
      </c>
      <c r="B899" s="15">
        <v>36</v>
      </c>
      <c r="C899" s="15">
        <v>32</v>
      </c>
      <c r="E899" s="5"/>
      <c r="F899" s="36"/>
    </row>
    <row r="900" spans="1:6" x14ac:dyDescent="0.2">
      <c r="A900" s="15" t="s">
        <v>2711</v>
      </c>
      <c r="B900" s="15">
        <v>1995</v>
      </c>
      <c r="C900" s="15">
        <v>32</v>
      </c>
      <c r="E900" s="5"/>
      <c r="F900" s="36"/>
    </row>
    <row r="901" spans="1:6" x14ac:dyDescent="0.2">
      <c r="A901" s="15" t="s">
        <v>2712</v>
      </c>
      <c r="B901" s="15">
        <v>33</v>
      </c>
      <c r="C901" s="15">
        <v>32</v>
      </c>
      <c r="E901" s="5"/>
      <c r="F901" s="36"/>
    </row>
    <row r="902" spans="1:6" x14ac:dyDescent="0.2">
      <c r="A902" s="15" t="s">
        <v>2713</v>
      </c>
      <c r="B902" s="15">
        <v>48</v>
      </c>
      <c r="C902" s="15">
        <v>32</v>
      </c>
      <c r="E902" s="5"/>
      <c r="F902" s="36"/>
    </row>
    <row r="903" spans="1:6" x14ac:dyDescent="0.2">
      <c r="A903" s="15" t="s">
        <v>2714</v>
      </c>
      <c r="B903" s="15">
        <v>32</v>
      </c>
      <c r="C903" s="15">
        <v>32</v>
      </c>
      <c r="E903" s="5"/>
      <c r="F903" s="36"/>
    </row>
    <row r="904" spans="1:6" x14ac:dyDescent="0.2">
      <c r="A904" s="15" t="s">
        <v>811</v>
      </c>
      <c r="B904" s="15">
        <v>36</v>
      </c>
      <c r="C904" s="15">
        <v>32</v>
      </c>
      <c r="E904" s="5"/>
      <c r="F904" s="36"/>
    </row>
    <row r="905" spans="1:6" x14ac:dyDescent="0.2">
      <c r="A905" s="15" t="s">
        <v>1003</v>
      </c>
      <c r="B905" s="15">
        <v>34</v>
      </c>
      <c r="C905" s="15">
        <v>32</v>
      </c>
      <c r="E905" s="5"/>
      <c r="F905" s="36"/>
    </row>
    <row r="906" spans="1:6" x14ac:dyDescent="0.2">
      <c r="A906" s="15" t="s">
        <v>2715</v>
      </c>
      <c r="B906" s="15">
        <v>32</v>
      </c>
      <c r="C906" s="15">
        <v>32</v>
      </c>
      <c r="E906" s="5"/>
      <c r="F906" s="36"/>
    </row>
    <row r="907" spans="1:6" x14ac:dyDescent="0.2">
      <c r="A907" s="15" t="s">
        <v>2000</v>
      </c>
      <c r="B907" s="15">
        <v>4455</v>
      </c>
      <c r="C907" s="15">
        <v>32</v>
      </c>
      <c r="E907" s="5"/>
      <c r="F907" s="36"/>
    </row>
    <row r="908" spans="1:6" x14ac:dyDescent="0.2">
      <c r="A908" s="15" t="s">
        <v>550</v>
      </c>
      <c r="B908" s="15">
        <v>147</v>
      </c>
      <c r="C908" s="15">
        <v>32</v>
      </c>
      <c r="E908" s="5"/>
      <c r="F908" s="36"/>
    </row>
    <row r="909" spans="1:6" x14ac:dyDescent="0.2">
      <c r="A909" s="15" t="s">
        <v>1167</v>
      </c>
      <c r="B909" s="15">
        <v>37</v>
      </c>
      <c r="C909" s="15">
        <v>32</v>
      </c>
      <c r="E909" s="5"/>
      <c r="F909" s="36"/>
    </row>
    <row r="910" spans="1:6" x14ac:dyDescent="0.2">
      <c r="A910" s="15" t="s">
        <v>2219</v>
      </c>
      <c r="B910" s="15">
        <v>34</v>
      </c>
      <c r="C910" s="15">
        <v>32</v>
      </c>
      <c r="E910" s="5"/>
      <c r="F910" s="36"/>
    </row>
    <row r="911" spans="1:6" x14ac:dyDescent="0.2">
      <c r="A911" s="15" t="s">
        <v>1090</v>
      </c>
      <c r="B911" s="15">
        <v>33</v>
      </c>
      <c r="C911" s="15">
        <v>32</v>
      </c>
      <c r="E911" s="5"/>
      <c r="F911" s="36"/>
    </row>
    <row r="912" spans="1:6" x14ac:dyDescent="0.2">
      <c r="A912" s="15" t="s">
        <v>1012</v>
      </c>
      <c r="B912" s="15">
        <v>42</v>
      </c>
      <c r="C912" s="15">
        <v>32</v>
      </c>
      <c r="E912" s="5"/>
      <c r="F912" s="36"/>
    </row>
    <row r="913" spans="1:6" x14ac:dyDescent="0.2">
      <c r="A913" s="15" t="s">
        <v>557</v>
      </c>
      <c r="B913" s="15">
        <v>34</v>
      </c>
      <c r="C913" s="15">
        <v>32</v>
      </c>
      <c r="E913" s="5"/>
      <c r="F913" s="36"/>
    </row>
    <row r="914" spans="1:6" x14ac:dyDescent="0.2">
      <c r="A914" s="15" t="s">
        <v>1678</v>
      </c>
      <c r="B914" s="15">
        <v>46</v>
      </c>
      <c r="C914" s="15">
        <v>32</v>
      </c>
      <c r="E914" s="5"/>
      <c r="F914" s="36"/>
    </row>
    <row r="915" spans="1:6" x14ac:dyDescent="0.2">
      <c r="A915" s="15" t="s">
        <v>2397</v>
      </c>
      <c r="B915" s="15">
        <v>32</v>
      </c>
      <c r="C915" s="15">
        <v>32</v>
      </c>
      <c r="E915" s="5"/>
      <c r="F915" s="36"/>
    </row>
    <row r="916" spans="1:6" x14ac:dyDescent="0.2">
      <c r="A916" s="15" t="s">
        <v>1079</v>
      </c>
      <c r="B916" s="15">
        <v>354</v>
      </c>
      <c r="C916" s="15">
        <v>32</v>
      </c>
      <c r="E916" s="5"/>
      <c r="F916" s="36"/>
    </row>
    <row r="917" spans="1:6" x14ac:dyDescent="0.2">
      <c r="A917" s="15" t="s">
        <v>2716</v>
      </c>
      <c r="B917" s="15">
        <v>35</v>
      </c>
      <c r="C917" s="15">
        <v>32</v>
      </c>
      <c r="E917" s="5"/>
      <c r="F917" s="36"/>
    </row>
    <row r="918" spans="1:6" x14ac:dyDescent="0.2">
      <c r="A918" s="15" t="s">
        <v>677</v>
      </c>
      <c r="B918" s="15">
        <v>32</v>
      </c>
      <c r="C918" s="15">
        <v>32</v>
      </c>
      <c r="E918" s="5"/>
      <c r="F918" s="36"/>
    </row>
    <row r="919" spans="1:6" x14ac:dyDescent="0.2">
      <c r="A919" s="15" t="s">
        <v>288</v>
      </c>
      <c r="B919" s="15">
        <v>32</v>
      </c>
      <c r="C919" s="15">
        <v>32</v>
      </c>
      <c r="E919" s="5"/>
      <c r="F919" s="36"/>
    </row>
    <row r="920" spans="1:6" x14ac:dyDescent="0.2">
      <c r="A920" s="15" t="s">
        <v>387</v>
      </c>
      <c r="B920" s="15">
        <v>46</v>
      </c>
      <c r="C920" s="15">
        <v>32</v>
      </c>
      <c r="E920" s="5"/>
      <c r="F920" s="36"/>
    </row>
    <row r="921" spans="1:6" x14ac:dyDescent="0.2">
      <c r="A921" s="15" t="s">
        <v>526</v>
      </c>
      <c r="B921" s="15">
        <v>46</v>
      </c>
      <c r="C921" s="15">
        <v>32</v>
      </c>
      <c r="E921" s="5"/>
      <c r="F921" s="36"/>
    </row>
    <row r="922" spans="1:6" x14ac:dyDescent="0.2">
      <c r="A922" s="15" t="s">
        <v>2717</v>
      </c>
      <c r="B922" s="15">
        <v>32</v>
      </c>
      <c r="C922" s="15">
        <v>32</v>
      </c>
      <c r="E922" s="5"/>
      <c r="F922" s="36"/>
    </row>
    <row r="923" spans="1:6" x14ac:dyDescent="0.2">
      <c r="A923" s="15" t="s">
        <v>2718</v>
      </c>
      <c r="B923" s="15">
        <v>32</v>
      </c>
      <c r="C923" s="15">
        <v>32</v>
      </c>
      <c r="E923" s="5"/>
      <c r="F923" s="36"/>
    </row>
    <row r="924" spans="1:6" x14ac:dyDescent="0.2">
      <c r="A924" s="15" t="s">
        <v>2719</v>
      </c>
      <c r="B924" s="15">
        <v>49</v>
      </c>
      <c r="C924" s="15">
        <v>32</v>
      </c>
      <c r="E924" s="5"/>
      <c r="F924" s="36"/>
    </row>
    <row r="925" spans="1:6" x14ac:dyDescent="0.2">
      <c r="A925" s="15" t="s">
        <v>2720</v>
      </c>
      <c r="B925" s="15">
        <v>32</v>
      </c>
      <c r="C925" s="15">
        <v>32</v>
      </c>
      <c r="E925" s="5"/>
      <c r="F925" s="36"/>
    </row>
    <row r="926" spans="1:6" x14ac:dyDescent="0.2">
      <c r="A926" s="15" t="s">
        <v>1014</v>
      </c>
      <c r="B926" s="15">
        <v>74</v>
      </c>
      <c r="C926" s="15">
        <v>31</v>
      </c>
      <c r="E926" s="5"/>
      <c r="F926" s="36"/>
    </row>
    <row r="927" spans="1:6" x14ac:dyDescent="0.2">
      <c r="A927" s="15" t="s">
        <v>469</v>
      </c>
      <c r="B927" s="15">
        <v>31</v>
      </c>
      <c r="C927" s="15">
        <v>31</v>
      </c>
      <c r="E927" s="5"/>
      <c r="F927" s="36"/>
    </row>
    <row r="928" spans="1:6" x14ac:dyDescent="0.2">
      <c r="A928" s="15" t="s">
        <v>2402</v>
      </c>
      <c r="B928" s="15">
        <v>33</v>
      </c>
      <c r="C928" s="15">
        <v>31</v>
      </c>
      <c r="E928" s="5"/>
      <c r="F928" s="36"/>
    </row>
    <row r="929" spans="1:6" x14ac:dyDescent="0.2">
      <c r="A929" s="15" t="s">
        <v>848</v>
      </c>
      <c r="B929" s="15">
        <v>31</v>
      </c>
      <c r="C929" s="15">
        <v>31</v>
      </c>
      <c r="E929" s="5"/>
      <c r="F929" s="36"/>
    </row>
    <row r="930" spans="1:6" x14ac:dyDescent="0.2">
      <c r="A930" s="15" t="s">
        <v>2721</v>
      </c>
      <c r="B930" s="15">
        <v>31</v>
      </c>
      <c r="C930" s="15">
        <v>31</v>
      </c>
      <c r="E930" s="5"/>
      <c r="F930" s="36"/>
    </row>
    <row r="931" spans="1:6" x14ac:dyDescent="0.2">
      <c r="A931" s="15" t="s">
        <v>2722</v>
      </c>
      <c r="B931" s="15">
        <v>34</v>
      </c>
      <c r="C931" s="15">
        <v>31</v>
      </c>
      <c r="E931" s="5"/>
      <c r="F931" s="36"/>
    </row>
    <row r="932" spans="1:6" x14ac:dyDescent="0.2">
      <c r="A932" s="15" t="s">
        <v>503</v>
      </c>
      <c r="B932" s="15">
        <v>49</v>
      </c>
      <c r="C932" s="15">
        <v>31</v>
      </c>
      <c r="E932" s="5"/>
      <c r="F932" s="36"/>
    </row>
    <row r="933" spans="1:6" x14ac:dyDescent="0.2">
      <c r="A933" s="15" t="s">
        <v>2723</v>
      </c>
      <c r="B933" s="15">
        <v>31</v>
      </c>
      <c r="C933" s="15">
        <v>31</v>
      </c>
      <c r="E933" s="5"/>
      <c r="F933" s="36"/>
    </row>
    <row r="934" spans="1:6" x14ac:dyDescent="0.2">
      <c r="A934" s="15" t="s">
        <v>1132</v>
      </c>
      <c r="B934" s="15">
        <v>36</v>
      </c>
      <c r="C934" s="15">
        <v>31</v>
      </c>
      <c r="E934" s="5"/>
      <c r="F934" s="36"/>
    </row>
    <row r="935" spans="1:6" x14ac:dyDescent="0.2">
      <c r="A935" s="15" t="s">
        <v>2724</v>
      </c>
      <c r="B935" s="15">
        <v>31</v>
      </c>
      <c r="C935" s="15">
        <v>31</v>
      </c>
      <c r="E935" s="5"/>
      <c r="F935" s="36"/>
    </row>
    <row r="936" spans="1:6" x14ac:dyDescent="0.2">
      <c r="A936" s="15" t="s">
        <v>2725</v>
      </c>
      <c r="B936" s="15">
        <v>60</v>
      </c>
      <c r="C936" s="15">
        <v>31</v>
      </c>
      <c r="E936" s="5"/>
      <c r="F936" s="36"/>
    </row>
    <row r="937" spans="1:6" x14ac:dyDescent="0.2">
      <c r="A937" s="15" t="s">
        <v>2726</v>
      </c>
      <c r="B937" s="15">
        <v>31</v>
      </c>
      <c r="C937" s="15">
        <v>31</v>
      </c>
      <c r="E937" s="5"/>
      <c r="F937" s="36"/>
    </row>
    <row r="938" spans="1:6" x14ac:dyDescent="0.2">
      <c r="A938" s="15" t="s">
        <v>1666</v>
      </c>
      <c r="B938" s="15">
        <v>33</v>
      </c>
      <c r="C938" s="15">
        <v>31</v>
      </c>
      <c r="E938" s="5"/>
      <c r="F938" s="36"/>
    </row>
    <row r="939" spans="1:6" x14ac:dyDescent="0.2">
      <c r="A939" s="15" t="s">
        <v>2727</v>
      </c>
      <c r="B939" s="15">
        <v>31</v>
      </c>
      <c r="C939" s="15">
        <v>31</v>
      </c>
      <c r="E939" s="5"/>
      <c r="F939" s="36"/>
    </row>
    <row r="940" spans="1:6" x14ac:dyDescent="0.2">
      <c r="A940" s="15" t="s">
        <v>2728</v>
      </c>
      <c r="B940" s="15">
        <v>230</v>
      </c>
      <c r="C940" s="15">
        <v>31</v>
      </c>
      <c r="E940" s="5"/>
      <c r="F940" s="36"/>
    </row>
    <row r="941" spans="1:6" x14ac:dyDescent="0.2">
      <c r="A941" s="15" t="s">
        <v>993</v>
      </c>
      <c r="B941" s="15">
        <v>40</v>
      </c>
      <c r="C941" s="15">
        <v>31</v>
      </c>
      <c r="E941" s="5"/>
      <c r="F941" s="36"/>
    </row>
    <row r="942" spans="1:6" x14ac:dyDescent="0.2">
      <c r="A942" s="15" t="s">
        <v>2729</v>
      </c>
      <c r="B942" s="15">
        <v>32</v>
      </c>
      <c r="C942" s="15">
        <v>31</v>
      </c>
      <c r="E942" s="5"/>
      <c r="F942" s="36"/>
    </row>
    <row r="943" spans="1:6" x14ac:dyDescent="0.2">
      <c r="A943" s="15" t="s">
        <v>482</v>
      </c>
      <c r="B943" s="15">
        <v>33</v>
      </c>
      <c r="C943" s="15">
        <v>31</v>
      </c>
      <c r="E943" s="5"/>
      <c r="F943" s="36"/>
    </row>
    <row r="944" spans="1:6" x14ac:dyDescent="0.2">
      <c r="A944" s="15" t="s">
        <v>2730</v>
      </c>
      <c r="B944" s="15">
        <v>31</v>
      </c>
      <c r="C944" s="15">
        <v>31</v>
      </c>
      <c r="E944" s="5"/>
      <c r="F944" s="36"/>
    </row>
    <row r="945" spans="1:6" x14ac:dyDescent="0.2">
      <c r="A945" s="15" t="s">
        <v>2731</v>
      </c>
      <c r="B945" s="15">
        <v>31</v>
      </c>
      <c r="C945" s="15">
        <v>31</v>
      </c>
      <c r="E945" s="5"/>
      <c r="F945" s="36"/>
    </row>
    <row r="946" spans="1:6" x14ac:dyDescent="0.2">
      <c r="A946" s="15" t="s">
        <v>533</v>
      </c>
      <c r="B946" s="15">
        <v>51</v>
      </c>
      <c r="C946" s="15">
        <v>31</v>
      </c>
      <c r="E946" s="5"/>
      <c r="F946" s="36"/>
    </row>
    <row r="947" spans="1:6" x14ac:dyDescent="0.2">
      <c r="A947" s="15" t="s">
        <v>719</v>
      </c>
      <c r="B947" s="15">
        <v>104</v>
      </c>
      <c r="C947" s="15">
        <v>31</v>
      </c>
      <c r="E947" s="5"/>
      <c r="F947" s="36"/>
    </row>
    <row r="948" spans="1:6" x14ac:dyDescent="0.2">
      <c r="A948" s="15" t="s">
        <v>1233</v>
      </c>
      <c r="B948" s="15">
        <v>31</v>
      </c>
      <c r="C948" s="15">
        <v>31</v>
      </c>
      <c r="E948" s="5"/>
      <c r="F948" s="36"/>
    </row>
    <row r="949" spans="1:6" x14ac:dyDescent="0.2">
      <c r="A949" s="15" t="s">
        <v>731</v>
      </c>
      <c r="B949" s="15">
        <v>31</v>
      </c>
      <c r="C949" s="15">
        <v>31</v>
      </c>
      <c r="E949" s="5"/>
      <c r="F949" s="36"/>
    </row>
    <row r="950" spans="1:6" x14ac:dyDescent="0.2">
      <c r="A950" s="15" t="s">
        <v>2447</v>
      </c>
      <c r="B950" s="15">
        <v>603</v>
      </c>
      <c r="C950" s="15">
        <v>31</v>
      </c>
      <c r="E950" s="5"/>
      <c r="F950" s="36"/>
    </row>
    <row r="951" spans="1:6" x14ac:dyDescent="0.2">
      <c r="A951" s="15" t="s">
        <v>549</v>
      </c>
      <c r="B951" s="15">
        <v>33</v>
      </c>
      <c r="C951" s="15">
        <v>31</v>
      </c>
      <c r="E951" s="5"/>
      <c r="F951" s="36"/>
    </row>
    <row r="952" spans="1:6" x14ac:dyDescent="0.2">
      <c r="A952" s="15" t="s">
        <v>2732</v>
      </c>
      <c r="B952" s="15">
        <v>153</v>
      </c>
      <c r="C952" s="15">
        <v>31</v>
      </c>
      <c r="E952" s="5"/>
      <c r="F952" s="36"/>
    </row>
    <row r="953" spans="1:6" x14ac:dyDescent="0.2">
      <c r="A953" s="15" t="s">
        <v>2209</v>
      </c>
      <c r="B953" s="15">
        <v>34</v>
      </c>
      <c r="C953" s="15">
        <v>31</v>
      </c>
      <c r="E953" s="5"/>
      <c r="F953" s="36"/>
    </row>
    <row r="954" spans="1:6" x14ac:dyDescent="0.2">
      <c r="A954" s="15" t="s">
        <v>562</v>
      </c>
      <c r="B954" s="15">
        <v>76</v>
      </c>
      <c r="C954" s="15">
        <v>31</v>
      </c>
      <c r="E954" s="5"/>
      <c r="F954" s="36"/>
    </row>
    <row r="955" spans="1:6" x14ac:dyDescent="0.2">
      <c r="A955" s="15" t="s">
        <v>237</v>
      </c>
      <c r="B955" s="15">
        <v>31</v>
      </c>
      <c r="C955" s="15">
        <v>31</v>
      </c>
      <c r="E955" s="5"/>
      <c r="F955" s="36"/>
    </row>
    <row r="956" spans="1:6" x14ac:dyDescent="0.2">
      <c r="A956" s="15" t="s">
        <v>2291</v>
      </c>
      <c r="B956" s="15">
        <v>31</v>
      </c>
      <c r="C956" s="15">
        <v>31</v>
      </c>
      <c r="E956" s="5"/>
      <c r="F956" s="36"/>
    </row>
    <row r="957" spans="1:6" x14ac:dyDescent="0.2">
      <c r="A957" s="15" t="s">
        <v>2733</v>
      </c>
      <c r="B957" s="15">
        <v>35</v>
      </c>
      <c r="C957" s="15">
        <v>31</v>
      </c>
      <c r="E957" s="5"/>
      <c r="F957" s="36"/>
    </row>
    <row r="958" spans="1:6" x14ac:dyDescent="0.2">
      <c r="A958" s="15" t="s">
        <v>1135</v>
      </c>
      <c r="B958" s="15">
        <v>32</v>
      </c>
      <c r="C958" s="15">
        <v>31</v>
      </c>
      <c r="E958" s="5"/>
      <c r="F958" s="36"/>
    </row>
    <row r="959" spans="1:6" x14ac:dyDescent="0.2">
      <c r="A959" s="15" t="s">
        <v>2734</v>
      </c>
      <c r="B959" s="15">
        <v>31</v>
      </c>
      <c r="C959" s="15">
        <v>31</v>
      </c>
      <c r="E959" s="5"/>
      <c r="F959" s="36"/>
    </row>
    <row r="960" spans="1:6" x14ac:dyDescent="0.2">
      <c r="A960" s="15" t="s">
        <v>477</v>
      </c>
      <c r="B960" s="15">
        <v>32</v>
      </c>
      <c r="C960" s="15">
        <v>31</v>
      </c>
      <c r="E960" s="5"/>
      <c r="F960" s="36"/>
    </row>
    <row r="961" spans="1:6" x14ac:dyDescent="0.2">
      <c r="A961" s="15" t="s">
        <v>2125</v>
      </c>
      <c r="B961" s="15">
        <v>31</v>
      </c>
      <c r="C961" s="15">
        <v>31</v>
      </c>
      <c r="E961" s="5"/>
      <c r="F961" s="36"/>
    </row>
    <row r="962" spans="1:6" x14ac:dyDescent="0.2">
      <c r="A962" s="15" t="s">
        <v>2735</v>
      </c>
      <c r="B962" s="15">
        <v>31</v>
      </c>
      <c r="C962" s="15">
        <v>31</v>
      </c>
      <c r="E962" s="5"/>
      <c r="F962" s="36"/>
    </row>
    <row r="963" spans="1:6" x14ac:dyDescent="0.2">
      <c r="A963" s="15" t="s">
        <v>2736</v>
      </c>
      <c r="B963" s="15">
        <v>1845</v>
      </c>
      <c r="C963" s="15">
        <v>30</v>
      </c>
      <c r="E963" s="5"/>
      <c r="F963" s="36"/>
    </row>
    <row r="964" spans="1:6" x14ac:dyDescent="0.2">
      <c r="A964" s="15" t="s">
        <v>1252</v>
      </c>
      <c r="B964" s="15">
        <v>35</v>
      </c>
      <c r="C964" s="15">
        <v>30</v>
      </c>
      <c r="E964" s="5"/>
      <c r="F964" s="36"/>
    </row>
    <row r="965" spans="1:6" x14ac:dyDescent="0.2">
      <c r="A965" s="15" t="s">
        <v>2737</v>
      </c>
      <c r="B965" s="15">
        <v>37</v>
      </c>
      <c r="C965" s="15">
        <v>30</v>
      </c>
      <c r="E965" s="5"/>
      <c r="F965" s="36"/>
    </row>
    <row r="966" spans="1:6" x14ac:dyDescent="0.2">
      <c r="A966" s="15" t="s">
        <v>2738</v>
      </c>
      <c r="B966" s="15">
        <v>30</v>
      </c>
      <c r="C966" s="15">
        <v>30</v>
      </c>
      <c r="E966" s="5"/>
      <c r="F966" s="36"/>
    </row>
    <row r="967" spans="1:6" x14ac:dyDescent="0.2">
      <c r="A967" s="15" t="s">
        <v>1378</v>
      </c>
      <c r="B967" s="15">
        <v>30</v>
      </c>
      <c r="C967" s="15">
        <v>30</v>
      </c>
      <c r="E967" s="5"/>
      <c r="F967" s="36"/>
    </row>
    <row r="968" spans="1:6" x14ac:dyDescent="0.2">
      <c r="A968" s="15" t="s">
        <v>374</v>
      </c>
      <c r="B968" s="15">
        <v>172</v>
      </c>
      <c r="C968" s="15">
        <v>30</v>
      </c>
      <c r="E968" s="5"/>
      <c r="F968" s="36"/>
    </row>
    <row r="969" spans="1:6" x14ac:dyDescent="0.2">
      <c r="A969" s="15" t="s">
        <v>2739</v>
      </c>
      <c r="B969" s="15">
        <v>31</v>
      </c>
      <c r="C969" s="15">
        <v>30</v>
      </c>
      <c r="E969" s="5"/>
      <c r="F969" s="36"/>
    </row>
    <row r="970" spans="1:6" x14ac:dyDescent="0.2">
      <c r="A970" s="15" t="s">
        <v>662</v>
      </c>
      <c r="B970" s="15">
        <v>38</v>
      </c>
      <c r="C970" s="15">
        <v>30</v>
      </c>
      <c r="E970" s="5"/>
      <c r="F970" s="36"/>
    </row>
    <row r="971" spans="1:6" x14ac:dyDescent="0.2">
      <c r="A971" s="15" t="s">
        <v>2240</v>
      </c>
      <c r="B971" s="15">
        <v>129</v>
      </c>
      <c r="C971" s="15">
        <v>30</v>
      </c>
      <c r="E971" s="5"/>
      <c r="F971" s="36"/>
    </row>
    <row r="972" spans="1:6" x14ac:dyDescent="0.2">
      <c r="A972" s="15" t="s">
        <v>2740</v>
      </c>
      <c r="B972" s="15">
        <v>52</v>
      </c>
      <c r="C972" s="15">
        <v>30</v>
      </c>
      <c r="E972" s="5"/>
      <c r="F972" s="36"/>
    </row>
    <row r="973" spans="1:6" x14ac:dyDescent="0.2">
      <c r="A973" s="15" t="s">
        <v>2741</v>
      </c>
      <c r="B973" s="15">
        <v>31</v>
      </c>
      <c r="C973" s="15">
        <v>30</v>
      </c>
      <c r="E973" s="5"/>
      <c r="F973" s="36"/>
    </row>
    <row r="974" spans="1:6" x14ac:dyDescent="0.2">
      <c r="A974" s="15" t="s">
        <v>2742</v>
      </c>
      <c r="B974" s="15">
        <v>37</v>
      </c>
      <c r="C974" s="15">
        <v>30</v>
      </c>
      <c r="E974" s="5"/>
      <c r="F974" s="36"/>
    </row>
    <row r="975" spans="1:6" x14ac:dyDescent="0.2">
      <c r="A975" s="15" t="s">
        <v>1673</v>
      </c>
      <c r="B975" s="15">
        <v>33</v>
      </c>
      <c r="C975" s="15">
        <v>30</v>
      </c>
      <c r="E975" s="5"/>
      <c r="F975" s="36"/>
    </row>
    <row r="976" spans="1:6" x14ac:dyDescent="0.2">
      <c r="A976" s="15" t="s">
        <v>2743</v>
      </c>
      <c r="B976" s="15">
        <v>30</v>
      </c>
      <c r="C976" s="15">
        <v>30</v>
      </c>
      <c r="E976" s="5"/>
      <c r="F976" s="36"/>
    </row>
    <row r="977" spans="1:6" x14ac:dyDescent="0.2">
      <c r="A977" s="15" t="s">
        <v>2744</v>
      </c>
      <c r="B977" s="15">
        <v>30</v>
      </c>
      <c r="C977" s="15">
        <v>30</v>
      </c>
      <c r="E977" s="5"/>
      <c r="F977" s="36"/>
    </row>
    <row r="978" spans="1:6" x14ac:dyDescent="0.2">
      <c r="A978" s="15" t="s">
        <v>2745</v>
      </c>
      <c r="B978" s="15">
        <v>30</v>
      </c>
      <c r="C978" s="15">
        <v>30</v>
      </c>
      <c r="E978" s="5"/>
      <c r="F978" s="36"/>
    </row>
    <row r="979" spans="1:6" x14ac:dyDescent="0.2">
      <c r="A979" s="15" t="s">
        <v>2746</v>
      </c>
      <c r="B979" s="15">
        <v>30</v>
      </c>
      <c r="C979" s="15">
        <v>30</v>
      </c>
      <c r="E979" s="5"/>
      <c r="F979" s="36"/>
    </row>
    <row r="980" spans="1:6" x14ac:dyDescent="0.2">
      <c r="A980" s="15" t="s">
        <v>974</v>
      </c>
      <c r="B980" s="15">
        <v>58</v>
      </c>
      <c r="C980" s="15">
        <v>30</v>
      </c>
      <c r="E980" s="5"/>
      <c r="F980" s="36"/>
    </row>
    <row r="981" spans="1:6" x14ac:dyDescent="0.2">
      <c r="A981" s="15" t="s">
        <v>2747</v>
      </c>
      <c r="B981" s="15">
        <v>30</v>
      </c>
      <c r="C981" s="15">
        <v>30</v>
      </c>
      <c r="E981" s="5"/>
      <c r="F981" s="36"/>
    </row>
    <row r="982" spans="1:6" x14ac:dyDescent="0.2">
      <c r="A982" s="15" t="s">
        <v>2748</v>
      </c>
      <c r="B982" s="15">
        <v>30</v>
      </c>
      <c r="C982" s="15">
        <v>30</v>
      </c>
      <c r="E982" s="5"/>
      <c r="F982" s="36"/>
    </row>
    <row r="983" spans="1:6" x14ac:dyDescent="0.2">
      <c r="A983" s="15" t="s">
        <v>281</v>
      </c>
      <c r="B983" s="15">
        <v>31</v>
      </c>
      <c r="C983" s="15">
        <v>30</v>
      </c>
      <c r="E983" s="5"/>
      <c r="F983" s="36"/>
    </row>
    <row r="984" spans="1:6" x14ac:dyDescent="0.2">
      <c r="A984" s="15" t="s">
        <v>2749</v>
      </c>
      <c r="B984" s="15">
        <v>80</v>
      </c>
      <c r="C984" s="15">
        <v>30</v>
      </c>
      <c r="E984" s="5"/>
      <c r="F984" s="36"/>
    </row>
    <row r="985" spans="1:6" x14ac:dyDescent="0.2">
      <c r="A985" s="15" t="s">
        <v>1933</v>
      </c>
      <c r="B985" s="15">
        <v>30</v>
      </c>
      <c r="C985" s="15">
        <v>30</v>
      </c>
      <c r="E985" s="5"/>
      <c r="F985" s="36"/>
    </row>
    <row r="986" spans="1:6" x14ac:dyDescent="0.2">
      <c r="A986" s="15" t="s">
        <v>2305</v>
      </c>
      <c r="B986" s="15">
        <v>38</v>
      </c>
      <c r="C986" s="15">
        <v>30</v>
      </c>
      <c r="E986" s="5"/>
      <c r="F986" s="36"/>
    </row>
    <row r="987" spans="1:6" x14ac:dyDescent="0.2">
      <c r="A987" s="15" t="s">
        <v>674</v>
      </c>
      <c r="B987" s="15">
        <v>38</v>
      </c>
      <c r="C987" s="15">
        <v>30</v>
      </c>
      <c r="E987" s="5"/>
      <c r="F987" s="36"/>
    </row>
    <row r="988" spans="1:6" x14ac:dyDescent="0.2">
      <c r="A988" s="15" t="s">
        <v>1344</v>
      </c>
      <c r="B988" s="15">
        <v>1663</v>
      </c>
      <c r="C988" s="15">
        <v>30</v>
      </c>
      <c r="E988" s="5"/>
      <c r="F988" s="36"/>
    </row>
    <row r="989" spans="1:6" x14ac:dyDescent="0.2">
      <c r="A989" s="15" t="s">
        <v>2750</v>
      </c>
      <c r="B989" s="15">
        <v>37</v>
      </c>
      <c r="C989" s="15">
        <v>30</v>
      </c>
      <c r="E989" s="5"/>
      <c r="F989" s="36"/>
    </row>
    <row r="990" spans="1:6" x14ac:dyDescent="0.2">
      <c r="A990" s="15" t="s">
        <v>1195</v>
      </c>
      <c r="B990" s="15">
        <v>48</v>
      </c>
      <c r="C990" s="15">
        <v>30</v>
      </c>
      <c r="E990" s="5"/>
      <c r="F990" s="36"/>
    </row>
    <row r="991" spans="1:6" x14ac:dyDescent="0.2">
      <c r="A991" s="15" t="s">
        <v>2751</v>
      </c>
      <c r="B991" s="15">
        <v>38</v>
      </c>
      <c r="C991" s="15">
        <v>30</v>
      </c>
      <c r="E991" s="5"/>
      <c r="F991" s="36"/>
    </row>
    <row r="992" spans="1:6" x14ac:dyDescent="0.2">
      <c r="A992" s="15" t="s">
        <v>2752</v>
      </c>
      <c r="B992" s="15">
        <v>30</v>
      </c>
      <c r="C992" s="15">
        <v>30</v>
      </c>
      <c r="E992" s="5"/>
      <c r="F992" s="36"/>
    </row>
    <row r="993" spans="1:6" x14ac:dyDescent="0.2">
      <c r="A993" s="15" t="s">
        <v>1265</v>
      </c>
      <c r="B993" s="15">
        <v>44</v>
      </c>
      <c r="C993" s="15">
        <v>30</v>
      </c>
      <c r="E993" s="5"/>
      <c r="F993" s="36"/>
    </row>
    <row r="994" spans="1:6" x14ac:dyDescent="0.2">
      <c r="A994" s="15" t="s">
        <v>2121</v>
      </c>
      <c r="B994" s="15">
        <v>35</v>
      </c>
      <c r="C994" s="15">
        <v>30</v>
      </c>
      <c r="E994" s="5"/>
      <c r="F994" s="36"/>
    </row>
    <row r="995" spans="1:6" x14ac:dyDescent="0.2">
      <c r="A995" s="15" t="s">
        <v>832</v>
      </c>
      <c r="B995" s="15">
        <v>32</v>
      </c>
      <c r="C995" s="15">
        <v>29</v>
      </c>
      <c r="E995" s="5"/>
      <c r="F995" s="36"/>
    </row>
    <row r="996" spans="1:6" x14ac:dyDescent="0.2">
      <c r="A996" s="15" t="s">
        <v>2753</v>
      </c>
      <c r="B996" s="15">
        <v>38</v>
      </c>
      <c r="C996" s="15">
        <v>29</v>
      </c>
      <c r="E996" s="5"/>
      <c r="F996" s="36"/>
    </row>
    <row r="997" spans="1:6" x14ac:dyDescent="0.2">
      <c r="A997" s="15" t="s">
        <v>2754</v>
      </c>
      <c r="B997" s="15">
        <v>30</v>
      </c>
      <c r="C997" s="15">
        <v>29</v>
      </c>
      <c r="E997" s="5"/>
      <c r="F997" s="36"/>
    </row>
    <row r="998" spans="1:6" x14ac:dyDescent="0.2">
      <c r="A998" s="15" t="s">
        <v>292</v>
      </c>
      <c r="B998" s="15">
        <v>30</v>
      </c>
      <c r="C998" s="15">
        <v>29</v>
      </c>
      <c r="E998" s="5"/>
      <c r="F998" s="36"/>
    </row>
    <row r="999" spans="1:6" x14ac:dyDescent="0.2">
      <c r="A999" s="15" t="s">
        <v>2755</v>
      </c>
      <c r="B999" s="15">
        <v>29</v>
      </c>
      <c r="C999" s="15">
        <v>29</v>
      </c>
      <c r="E999" s="5"/>
      <c r="F999" s="36"/>
    </row>
    <row r="1000" spans="1:6" x14ac:dyDescent="0.2">
      <c r="A1000" s="15" t="s">
        <v>419</v>
      </c>
      <c r="B1000" s="15">
        <v>37</v>
      </c>
      <c r="C1000" s="15">
        <v>29</v>
      </c>
      <c r="E1000" s="5"/>
      <c r="F1000" s="36"/>
    </row>
    <row r="1001" spans="1:6" x14ac:dyDescent="0.2">
      <c r="A1001" s="15" t="s">
        <v>2756</v>
      </c>
      <c r="B1001" s="15">
        <v>97</v>
      </c>
      <c r="C1001" s="15">
        <v>29</v>
      </c>
      <c r="E1001" s="5"/>
      <c r="F1001" s="36"/>
    </row>
    <row r="1002" spans="1:6" x14ac:dyDescent="0.2">
      <c r="E1002" s="5"/>
      <c r="F1002" s="36"/>
    </row>
    <row r="1003" spans="1:6" x14ac:dyDescent="0.2">
      <c r="E1003" s="5"/>
      <c r="F1003" s="36"/>
    </row>
    <row r="1004" spans="1:6" x14ac:dyDescent="0.2">
      <c r="E1004" s="5"/>
      <c r="F1004" s="36"/>
    </row>
    <row r="1005" spans="1:6" x14ac:dyDescent="0.2">
      <c r="E1005" s="5"/>
      <c r="F1005" s="36"/>
    </row>
    <row r="1006" spans="1:6" x14ac:dyDescent="0.2">
      <c r="E1006" s="5"/>
      <c r="F1006" s="36"/>
    </row>
    <row r="1007" spans="1:6" x14ac:dyDescent="0.2">
      <c r="E1007" s="5"/>
      <c r="F1007" s="36"/>
    </row>
    <row r="1008" spans="1:6" x14ac:dyDescent="0.2">
      <c r="E1008" s="5"/>
      <c r="F1008" s="36"/>
    </row>
    <row r="1009" spans="5:6" x14ac:dyDescent="0.2">
      <c r="E1009" s="5"/>
      <c r="F1009" s="36"/>
    </row>
    <row r="1010" spans="5:6" x14ac:dyDescent="0.2">
      <c r="E1010" s="5"/>
      <c r="F1010" s="36"/>
    </row>
    <row r="1011" spans="5:6" x14ac:dyDescent="0.2">
      <c r="E1011" s="5"/>
      <c r="F1011" s="36"/>
    </row>
    <row r="1012" spans="5:6" x14ac:dyDescent="0.2">
      <c r="E1012" s="5"/>
      <c r="F1012" s="36"/>
    </row>
    <row r="1013" spans="5:6" x14ac:dyDescent="0.2">
      <c r="E1013" s="5"/>
      <c r="F1013" s="36"/>
    </row>
    <row r="1014" spans="5:6" x14ac:dyDescent="0.2">
      <c r="E1014" s="5"/>
      <c r="F1014" s="36"/>
    </row>
    <row r="1015" spans="5:6" x14ac:dyDescent="0.2">
      <c r="E1015" s="5"/>
      <c r="F1015" s="36"/>
    </row>
    <row r="1016" spans="5:6" x14ac:dyDescent="0.2">
      <c r="E1016" s="5"/>
      <c r="F1016" s="36"/>
    </row>
    <row r="1017" spans="5:6" x14ac:dyDescent="0.2">
      <c r="E1017" s="5"/>
      <c r="F1017" s="36"/>
    </row>
    <row r="1018" spans="5:6" x14ac:dyDescent="0.2">
      <c r="E1018" s="5"/>
      <c r="F1018" s="36"/>
    </row>
    <row r="1019" spans="5:6" x14ac:dyDescent="0.2">
      <c r="E1019" s="5"/>
      <c r="F1019" s="36"/>
    </row>
    <row r="1020" spans="5:6" x14ac:dyDescent="0.2">
      <c r="E1020" s="5"/>
      <c r="F1020" s="36"/>
    </row>
    <row r="1021" spans="5:6" x14ac:dyDescent="0.2">
      <c r="E1021" s="5"/>
      <c r="F1021" s="36"/>
    </row>
    <row r="1022" spans="5:6" x14ac:dyDescent="0.2">
      <c r="E1022" s="5"/>
      <c r="F1022" s="36"/>
    </row>
    <row r="1023" spans="5:6" x14ac:dyDescent="0.2">
      <c r="E1023" s="5"/>
      <c r="F1023" s="36"/>
    </row>
    <row r="1024" spans="5:6" x14ac:dyDescent="0.2">
      <c r="E1024" s="5"/>
      <c r="F1024" s="36"/>
    </row>
    <row r="1025" spans="5:6" x14ac:dyDescent="0.2">
      <c r="E1025" s="5"/>
      <c r="F1025" s="36"/>
    </row>
    <row r="1026" spans="5:6" x14ac:dyDescent="0.2">
      <c r="E1026" s="5"/>
      <c r="F1026" s="36"/>
    </row>
    <row r="1027" spans="5:6" x14ac:dyDescent="0.2">
      <c r="E1027" s="5"/>
      <c r="F1027" s="36"/>
    </row>
    <row r="1028" spans="5:6" x14ac:dyDescent="0.2">
      <c r="E1028" s="5"/>
      <c r="F1028" s="36"/>
    </row>
    <row r="1029" spans="5:6" x14ac:dyDescent="0.2">
      <c r="E1029" s="5"/>
      <c r="F1029" s="36"/>
    </row>
    <row r="1030" spans="5:6" x14ac:dyDescent="0.2">
      <c r="E1030" s="5"/>
      <c r="F1030" s="36"/>
    </row>
    <row r="1031" spans="5:6" x14ac:dyDescent="0.2">
      <c r="E1031" s="5"/>
      <c r="F1031" s="36"/>
    </row>
    <row r="1032" spans="5:6" x14ac:dyDescent="0.2">
      <c r="E1032" s="5"/>
      <c r="F1032" s="36"/>
    </row>
    <row r="1033" spans="5:6" x14ac:dyDescent="0.2">
      <c r="E1033" s="5"/>
      <c r="F1033" s="36"/>
    </row>
    <row r="1034" spans="5:6" x14ac:dyDescent="0.2">
      <c r="E1034" s="5"/>
      <c r="F1034" s="36"/>
    </row>
    <row r="1035" spans="5:6" x14ac:dyDescent="0.2">
      <c r="E1035" s="5"/>
      <c r="F1035" s="36"/>
    </row>
    <row r="1036" spans="5:6" x14ac:dyDescent="0.2">
      <c r="E1036" s="5"/>
      <c r="F1036" s="36"/>
    </row>
    <row r="1037" spans="5:6" x14ac:dyDescent="0.2">
      <c r="E1037" s="5"/>
      <c r="F1037" s="36"/>
    </row>
    <row r="1038" spans="5:6" x14ac:dyDescent="0.2">
      <c r="E1038" s="5"/>
      <c r="F1038" s="36"/>
    </row>
    <row r="1039" spans="5:6" x14ac:dyDescent="0.2">
      <c r="E1039" s="5"/>
      <c r="F1039" s="36"/>
    </row>
    <row r="1040" spans="5:6" x14ac:dyDescent="0.2">
      <c r="E1040" s="5"/>
      <c r="F1040" s="36"/>
    </row>
    <row r="1041" spans="5:6" x14ac:dyDescent="0.2">
      <c r="E1041" s="5"/>
      <c r="F1041" s="36"/>
    </row>
    <row r="1042" spans="5:6" x14ac:dyDescent="0.2">
      <c r="E1042" s="5"/>
      <c r="F1042" s="36"/>
    </row>
    <row r="1043" spans="5:6" x14ac:dyDescent="0.2">
      <c r="E1043" s="5"/>
      <c r="F1043" s="36"/>
    </row>
    <row r="1044" spans="5:6" x14ac:dyDescent="0.2">
      <c r="E1044" s="5"/>
      <c r="F1044" s="36"/>
    </row>
    <row r="1045" spans="5:6" x14ac:dyDescent="0.2">
      <c r="E1045" s="5"/>
      <c r="F1045" s="36"/>
    </row>
    <row r="1046" spans="5:6" x14ac:dyDescent="0.2">
      <c r="E1046" s="5"/>
      <c r="F1046" s="36"/>
    </row>
    <row r="1047" spans="5:6" x14ac:dyDescent="0.2">
      <c r="E1047" s="5"/>
      <c r="F1047" s="36"/>
    </row>
    <row r="1048" spans="5:6" x14ac:dyDescent="0.2">
      <c r="E1048" s="5"/>
      <c r="F1048" s="36"/>
    </row>
    <row r="1049" spans="5:6" x14ac:dyDescent="0.2">
      <c r="E1049" s="5"/>
      <c r="F1049" s="36"/>
    </row>
    <row r="1050" spans="5:6" x14ac:dyDescent="0.2">
      <c r="E1050" s="5"/>
      <c r="F1050" s="36"/>
    </row>
    <row r="1051" spans="5:6" x14ac:dyDescent="0.2">
      <c r="E1051" s="5"/>
      <c r="F1051" s="36"/>
    </row>
    <row r="1052" spans="5:6" x14ac:dyDescent="0.2">
      <c r="E1052" s="5"/>
      <c r="F1052" s="36"/>
    </row>
    <row r="1053" spans="5:6" x14ac:dyDescent="0.2">
      <c r="E1053" s="5"/>
      <c r="F1053" s="36"/>
    </row>
    <row r="1054" spans="5:6" x14ac:dyDescent="0.2">
      <c r="E1054" s="5"/>
      <c r="F1054" s="36"/>
    </row>
    <row r="1055" spans="5:6" x14ac:dyDescent="0.2">
      <c r="E1055" s="5"/>
      <c r="F1055" s="36"/>
    </row>
    <row r="1056" spans="5:6" x14ac:dyDescent="0.2">
      <c r="E1056" s="5"/>
      <c r="F1056" s="36"/>
    </row>
    <row r="1057" spans="5:6" x14ac:dyDescent="0.2">
      <c r="E1057" s="5"/>
      <c r="F1057" s="36"/>
    </row>
    <row r="1058" spans="5:6" x14ac:dyDescent="0.2">
      <c r="E1058" s="5"/>
      <c r="F1058" s="36"/>
    </row>
    <row r="1059" spans="5:6" x14ac:dyDescent="0.2">
      <c r="E1059" s="5"/>
      <c r="F1059" s="36"/>
    </row>
    <row r="1060" spans="5:6" x14ac:dyDescent="0.2">
      <c r="E1060" s="5"/>
      <c r="F1060" s="36"/>
    </row>
    <row r="1061" spans="5:6" x14ac:dyDescent="0.2">
      <c r="E1061" s="5"/>
      <c r="F1061" s="36"/>
    </row>
    <row r="1062" spans="5:6" x14ac:dyDescent="0.2">
      <c r="E1062" s="5"/>
      <c r="F1062" s="36"/>
    </row>
    <row r="1063" spans="5:6" x14ac:dyDescent="0.2">
      <c r="E1063" s="5"/>
      <c r="F1063" s="36"/>
    </row>
    <row r="1064" spans="5:6" x14ac:dyDescent="0.2">
      <c r="E1064" s="5"/>
      <c r="F1064" s="36"/>
    </row>
    <row r="1065" spans="5:6" x14ac:dyDescent="0.2">
      <c r="E1065" s="5"/>
      <c r="F1065" s="36"/>
    </row>
    <row r="1066" spans="5:6" x14ac:dyDescent="0.2">
      <c r="E1066" s="5"/>
      <c r="F1066" s="36"/>
    </row>
    <row r="1067" spans="5:6" x14ac:dyDescent="0.2">
      <c r="E1067" s="5"/>
      <c r="F1067" s="36"/>
    </row>
    <row r="1068" spans="5:6" x14ac:dyDescent="0.2">
      <c r="E1068" s="5"/>
      <c r="F1068" s="36"/>
    </row>
    <row r="1069" spans="5:6" x14ac:dyDescent="0.2">
      <c r="E1069" s="5"/>
      <c r="F1069" s="36"/>
    </row>
    <row r="1070" spans="5:6" x14ac:dyDescent="0.2">
      <c r="E1070" s="5"/>
      <c r="F1070" s="36"/>
    </row>
    <row r="1071" spans="5:6" x14ac:dyDescent="0.2">
      <c r="E1071" s="5"/>
      <c r="F1071" s="36"/>
    </row>
    <row r="1072" spans="5:6" x14ac:dyDescent="0.2">
      <c r="E1072" s="5"/>
      <c r="F1072" s="36"/>
    </row>
    <row r="1073" spans="5:6" x14ac:dyDescent="0.2">
      <c r="E1073" s="5"/>
      <c r="F1073" s="36"/>
    </row>
    <row r="1074" spans="5:6" x14ac:dyDescent="0.2">
      <c r="E1074" s="5"/>
      <c r="F1074" s="36"/>
    </row>
    <row r="1075" spans="5:6" x14ac:dyDescent="0.2">
      <c r="E1075" s="5"/>
      <c r="F1075" s="36"/>
    </row>
    <row r="1076" spans="5:6" x14ac:dyDescent="0.2">
      <c r="E1076" s="5"/>
      <c r="F1076" s="36"/>
    </row>
    <row r="1077" spans="5:6" x14ac:dyDescent="0.2">
      <c r="E1077" s="5"/>
      <c r="F1077" s="36"/>
    </row>
    <row r="1078" spans="5:6" x14ac:dyDescent="0.2">
      <c r="E1078" s="5"/>
      <c r="F1078" s="36"/>
    </row>
    <row r="1079" spans="5:6" x14ac:dyDescent="0.2">
      <c r="E1079" s="5"/>
      <c r="F1079" s="36"/>
    </row>
    <row r="1080" spans="5:6" x14ac:dyDescent="0.2">
      <c r="E1080" s="5"/>
      <c r="F1080" s="36"/>
    </row>
    <row r="1081" spans="5:6" x14ac:dyDescent="0.2">
      <c r="E1081" s="5"/>
      <c r="F1081" s="36"/>
    </row>
    <row r="1082" spans="5:6" x14ac:dyDescent="0.2">
      <c r="E1082" s="5"/>
      <c r="F1082" s="36"/>
    </row>
    <row r="1083" spans="5:6" x14ac:dyDescent="0.2">
      <c r="E1083" s="5"/>
      <c r="F1083" s="36"/>
    </row>
    <row r="1084" spans="5:6" x14ac:dyDescent="0.2">
      <c r="E1084" s="5"/>
      <c r="F1084" s="36"/>
    </row>
    <row r="1085" spans="5:6" x14ac:dyDescent="0.2">
      <c r="E1085" s="5"/>
      <c r="F1085" s="36"/>
    </row>
    <row r="1086" spans="5:6" x14ac:dyDescent="0.2">
      <c r="E1086" s="5"/>
      <c r="F1086" s="36"/>
    </row>
    <row r="1087" spans="5:6" x14ac:dyDescent="0.2">
      <c r="E1087" s="5"/>
      <c r="F1087" s="36"/>
    </row>
    <row r="1088" spans="5:6" x14ac:dyDescent="0.2">
      <c r="E1088" s="5"/>
      <c r="F1088" s="36"/>
    </row>
    <row r="1089" spans="5:6" x14ac:dyDescent="0.2">
      <c r="E1089" s="5"/>
      <c r="F1089" s="36"/>
    </row>
    <row r="1090" spans="5:6" x14ac:dyDescent="0.2">
      <c r="E1090" s="5"/>
      <c r="F1090" s="36"/>
    </row>
    <row r="1091" spans="5:6" x14ac:dyDescent="0.2">
      <c r="E1091" s="5"/>
      <c r="F1091" s="36"/>
    </row>
    <row r="1092" spans="5:6" x14ac:dyDescent="0.2">
      <c r="E1092" s="5"/>
      <c r="F1092" s="36"/>
    </row>
    <row r="1093" spans="5:6" x14ac:dyDescent="0.2">
      <c r="E1093" s="5"/>
      <c r="F1093" s="36"/>
    </row>
    <row r="1094" spans="5:6" x14ac:dyDescent="0.2">
      <c r="E1094" s="5"/>
      <c r="F1094" s="36"/>
    </row>
    <row r="1095" spans="5:6" x14ac:dyDescent="0.2">
      <c r="E1095" s="5"/>
      <c r="F1095" s="36"/>
    </row>
    <row r="1096" spans="5:6" x14ac:dyDescent="0.2">
      <c r="E1096" s="5"/>
      <c r="F1096" s="36"/>
    </row>
    <row r="1097" spans="5:6" x14ac:dyDescent="0.2">
      <c r="E1097" s="5"/>
      <c r="F1097" s="36"/>
    </row>
    <row r="1098" spans="5:6" x14ac:dyDescent="0.2">
      <c r="E1098" s="5"/>
      <c r="F1098" s="36"/>
    </row>
    <row r="1099" spans="5:6" x14ac:dyDescent="0.2">
      <c r="E1099" s="5"/>
      <c r="F1099" s="36"/>
    </row>
    <row r="1100" spans="5:6" x14ac:dyDescent="0.2">
      <c r="E1100" s="5"/>
      <c r="F1100" s="36"/>
    </row>
    <row r="1101" spans="5:6" x14ac:dyDescent="0.2">
      <c r="E1101" s="5"/>
      <c r="F1101" s="36"/>
    </row>
  </sheetData>
  <mergeCells count="1">
    <mergeCell ref="H2:J2"/>
  </mergeCells>
  <hyperlinks>
    <hyperlink ref="E38" r:id="rId1"/>
    <hyperlink ref="A147" r:id="rId2"/>
    <hyperlink ref="A206" r:id="rId3"/>
    <hyperlink ref="A332" r:id="rId4"/>
    <hyperlink ref="A584" r:id="rId5"/>
    <hyperlink ref="A647" r:id="rId6"/>
    <hyperlink ref="A744" r:id="rId7"/>
    <hyperlink ref="A787" r:id="rId8"/>
  </hyperlinks>
  <pageMargins left="0.7" right="0.7" top="0.75" bottom="0.75" header="0.3" footer="0.3"/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1"/>
  <sheetViews>
    <sheetView workbookViewId="0">
      <pane ySplit="1" topLeftCell="A2" activePane="bottomLeft" state="frozen"/>
      <selection pane="bottomLeft" sqref="A1:A1048576"/>
    </sheetView>
  </sheetViews>
  <sheetFormatPr defaultColWidth="14.42578125" defaultRowHeight="12.75" customHeight="1" x14ac:dyDescent="0.2"/>
  <cols>
    <col min="1" max="1" width="26.28515625" customWidth="1"/>
    <col min="2" max="4" width="10.85546875" customWidth="1"/>
    <col min="5" max="5" width="28" customWidth="1"/>
    <col min="6" max="6" width="10.42578125" customWidth="1"/>
    <col min="7" max="7" width="10.7109375" customWidth="1"/>
    <col min="8" max="19" width="17.28515625" customWidth="1"/>
  </cols>
  <sheetData>
    <row r="1" spans="1:19" x14ac:dyDescent="0.2">
      <c r="A1" s="40" t="s">
        <v>55</v>
      </c>
      <c r="B1" s="40" t="s">
        <v>56</v>
      </c>
      <c r="C1" s="40" t="s">
        <v>57</v>
      </c>
      <c r="D1" s="41"/>
      <c r="E1" s="42" t="s">
        <v>58</v>
      </c>
      <c r="F1" s="43" t="s">
        <v>1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x14ac:dyDescent="0.2">
      <c r="A2" s="44" t="s">
        <v>2534</v>
      </c>
      <c r="B2" s="44">
        <v>12890</v>
      </c>
      <c r="C2" s="44">
        <v>12075</v>
      </c>
      <c r="E2" s="1" t="s">
        <v>16</v>
      </c>
      <c r="F2" s="13">
        <f>SUMIF(A:A,"*job*",C:C)+SUMIF(A:A,"*career*",C:C)+SUMIF(A:A,"*employment*",C:C)</f>
        <v>6550</v>
      </c>
      <c r="H2" s="69"/>
      <c r="I2" s="70"/>
      <c r="J2" s="70"/>
    </row>
    <row r="3" spans="1:19" x14ac:dyDescent="0.2">
      <c r="A3" s="45" t="s">
        <v>16</v>
      </c>
      <c r="B3" s="45">
        <v>2997</v>
      </c>
      <c r="C3" s="45">
        <v>2962</v>
      </c>
      <c r="E3" s="1" t="s">
        <v>18</v>
      </c>
      <c r="F3" s="13">
        <f>SUMIF(A:A,"*passport*",C:C)</f>
        <v>5638</v>
      </c>
      <c r="I3" s="5"/>
    </row>
    <row r="4" spans="1:19" x14ac:dyDescent="0.2">
      <c r="A4" s="45" t="s">
        <v>68</v>
      </c>
      <c r="B4" s="45">
        <v>1808</v>
      </c>
      <c r="C4" s="45">
        <v>1806</v>
      </c>
      <c r="E4" s="1" t="s">
        <v>20</v>
      </c>
      <c r="F4" s="13">
        <f>SUMIF(A:A,"*immigration*",C:C)+SUMIF(A:A,"*visa*",C:C)+SUMIF(A:A,"*dv*",C:C)+SUMIF(A:A,"green card",C:C)</f>
        <v>4639</v>
      </c>
      <c r="I4" s="5"/>
    </row>
    <row r="5" spans="1:19" x14ac:dyDescent="0.2">
      <c r="A5" s="45" t="s">
        <v>71</v>
      </c>
      <c r="B5" s="45">
        <v>1137</v>
      </c>
      <c r="C5" s="45">
        <v>1096</v>
      </c>
      <c r="E5" s="1" t="s">
        <v>19</v>
      </c>
      <c r="F5" s="13">
        <f>SUMIF(A:A,"*social security*",C:C)+SUMIF(A:A,"*ssi*",C:C)+SUMIF(A:A,"ssa",C:C)</f>
        <v>3240</v>
      </c>
    </row>
    <row r="6" spans="1:19" x14ac:dyDescent="0.2">
      <c r="A6" s="45" t="s">
        <v>82</v>
      </c>
      <c r="B6" s="45">
        <v>1069</v>
      </c>
      <c r="C6" s="45">
        <v>1051</v>
      </c>
      <c r="E6" s="1" t="s">
        <v>17</v>
      </c>
      <c r="F6" s="13">
        <f>SUMIF(A:A,"*irs*",C:C)+SUMIF(A:A,"*tax*",C:C)+SUMIF(A:A,"*1040*",C:C)+SUMIF(A:A,"*refund*",C:C)+SUMIF(A:A,"*940*",C:C)+SUMIF(A:A,"*941*",C:C)+SUMIF(A:A,"*w-9*",C:C)+SUMIF(A:A,"*w9*",C:C)+SUMIF(A:A,"*w-2*",C:C)+SUMIF(A:A,"*w2*",C:C)+SUMIF(A:A,"*file extension*",C:C)+SUMIF(A:A,"*form extension*",C:C)</f>
        <v>2912</v>
      </c>
      <c r="H6" s="5"/>
    </row>
    <row r="7" spans="1:19" x14ac:dyDescent="0.2">
      <c r="A7" s="45" t="s">
        <v>77</v>
      </c>
      <c r="B7" s="45">
        <v>1072</v>
      </c>
      <c r="C7" s="45">
        <v>1031</v>
      </c>
      <c r="E7" s="1" t="s">
        <v>26</v>
      </c>
      <c r="F7" s="13">
        <f>SUMIF(A:A,"*dv*",C:C)+SUMIF(A:A,"*diversity visa*",C:C)+SUMIF(A:A,"green card lottery",C:C)+SUMIF(A:A,"lottery 2014",C:C)+SUMIF(A:A,"lottery 2015",C:C)+SUMIF(A:A,"lottery 2016",C:C)</f>
        <v>2504</v>
      </c>
    </row>
    <row r="8" spans="1:19" x14ac:dyDescent="0.2">
      <c r="A8" s="45" t="s">
        <v>65</v>
      </c>
      <c r="B8" s="45">
        <v>977</v>
      </c>
      <c r="C8" s="45">
        <v>901</v>
      </c>
      <c r="E8" s="1" t="s">
        <v>21</v>
      </c>
      <c r="F8" s="13">
        <f>SUMIF(A:A,"*form*",C:C)+SUMIF(A:A,"*dd214*",C:C)</f>
        <v>2326</v>
      </c>
    </row>
    <row r="9" spans="1:19" x14ac:dyDescent="0.2">
      <c r="A9" s="45" t="s">
        <v>59</v>
      </c>
      <c r="B9" s="45">
        <v>772</v>
      </c>
      <c r="C9" s="45">
        <v>751</v>
      </c>
      <c r="E9" s="1" t="s">
        <v>27</v>
      </c>
      <c r="F9" s="13">
        <f>SUMIF(A:A,"*unclaimed*",C:C)+SUMIF(A:A,"*lost money*",C:C)+SUMIF(A:A,"*money owed to me*",C:C)+SUMIF(A:A,"*missing money*",C:C)</f>
        <v>1944</v>
      </c>
    </row>
    <row r="10" spans="1:19" x14ac:dyDescent="0.2">
      <c r="A10" s="45" t="s">
        <v>70</v>
      </c>
      <c r="B10" s="45">
        <v>783</v>
      </c>
      <c r="C10" s="45">
        <v>745</v>
      </c>
      <c r="E10" s="1" t="s">
        <v>22</v>
      </c>
      <c r="F10" s="13">
        <f>SUMIF(A:A,"*credit score*",C:C)+SUMIF(A:A,"*credit report*",C:C)</f>
        <v>1887</v>
      </c>
    </row>
    <row r="11" spans="1:19" x14ac:dyDescent="0.2">
      <c r="A11" s="45" t="s">
        <v>111</v>
      </c>
      <c r="B11" s="45">
        <v>912</v>
      </c>
      <c r="C11" s="45">
        <v>744</v>
      </c>
      <c r="E11" s="1" t="s">
        <v>23</v>
      </c>
      <c r="F11" s="13">
        <f>SUMIF(A:A,"*vital*",C:C)+SUMIF(A:A,"*birth*",C:C)+SUMIF(A:A,"*marriage*",C:C)+SUMIF(A:A,"*divorce*",C:C)+SUMIF(A:A,"*death*",C:C)</f>
        <v>1762</v>
      </c>
    </row>
    <row r="12" spans="1:19" x14ac:dyDescent="0.2">
      <c r="A12" s="45" t="s">
        <v>62</v>
      </c>
      <c r="B12" s="45">
        <v>714</v>
      </c>
      <c r="C12" s="45">
        <v>680</v>
      </c>
      <c r="E12" s="1" t="s">
        <v>25</v>
      </c>
      <c r="F12" s="13">
        <f>SUMIF(A:A,"*grant*",C:C)+SUMIF(A:A,"*benefit*",C:C)+SUMIF(A:A,"*free money*",C:C)</f>
        <v>1414</v>
      </c>
    </row>
    <row r="13" spans="1:19" x14ac:dyDescent="0.2">
      <c r="A13" s="45" t="s">
        <v>76</v>
      </c>
      <c r="B13" s="45">
        <v>1330</v>
      </c>
      <c r="C13" s="45">
        <v>613</v>
      </c>
      <c r="E13" s="1" t="s">
        <v>24</v>
      </c>
      <c r="F13" s="13">
        <f>SUMIF(A:A,"*puzzle*",C:C)+SUMIF(A:A,"*games*",C:C)</f>
        <v>1348</v>
      </c>
    </row>
    <row r="14" spans="1:19" x14ac:dyDescent="0.2">
      <c r="A14" s="45" t="s">
        <v>19</v>
      </c>
      <c r="B14" s="45">
        <v>657</v>
      </c>
      <c r="C14" s="45">
        <v>575</v>
      </c>
      <c r="E14" s="1" t="s">
        <v>29</v>
      </c>
      <c r="F14" s="13">
        <f>SUMIF(A:A,"*auction*",C:C)+SUMIF(A:A,"*sale*",C:C)</f>
        <v>978</v>
      </c>
    </row>
    <row r="15" spans="1:19" x14ac:dyDescent="0.2">
      <c r="A15" s="45" t="s">
        <v>2757</v>
      </c>
      <c r="B15" s="45">
        <v>506</v>
      </c>
      <c r="C15" s="45">
        <v>506</v>
      </c>
      <c r="E15" s="1" t="s">
        <v>31</v>
      </c>
      <c r="F15" s="13">
        <f>SUMIF(A:A,"*address*",C:C)</f>
        <v>819</v>
      </c>
    </row>
    <row r="16" spans="1:19" x14ac:dyDescent="0.2">
      <c r="A16" s="45" t="s">
        <v>27</v>
      </c>
      <c r="B16" s="45">
        <v>518</v>
      </c>
      <c r="C16" s="45">
        <v>491</v>
      </c>
      <c r="E16" s="1" t="s">
        <v>30</v>
      </c>
      <c r="F16" s="13">
        <f>SUMIF(A:A,"*bmi*",C:C)</f>
        <v>795</v>
      </c>
    </row>
    <row r="17" spans="1:6" x14ac:dyDescent="0.2">
      <c r="A17" s="45" t="s">
        <v>84</v>
      </c>
      <c r="B17" s="45">
        <v>552</v>
      </c>
      <c r="C17" s="45">
        <v>484</v>
      </c>
      <c r="E17" s="16" t="s">
        <v>2758</v>
      </c>
      <c r="F17" s="13">
        <f>SUMIF(A:A,"*airbag*",C:C)+SUMIF(A:A,"*air bag*",C:C)+SUMIF(A:A,"*takata*",C:C)</f>
        <v>678</v>
      </c>
    </row>
    <row r="18" spans="1:6" x14ac:dyDescent="0.2">
      <c r="A18" s="45" t="s">
        <v>78</v>
      </c>
      <c r="B18" s="45">
        <v>493</v>
      </c>
      <c r="C18" s="45">
        <v>477</v>
      </c>
      <c r="E18" s="7" t="s">
        <v>2386</v>
      </c>
      <c r="F18" s="13">
        <f>SUMIF(A:A,"*jade*",C:C)</f>
        <v>561</v>
      </c>
    </row>
    <row r="19" spans="1:6" x14ac:dyDescent="0.2">
      <c r="A19" s="45" t="s">
        <v>21</v>
      </c>
      <c r="B19" s="45">
        <v>480</v>
      </c>
      <c r="C19" s="45">
        <v>474</v>
      </c>
      <c r="E19" s="1" t="s">
        <v>35</v>
      </c>
      <c r="F19" s="13">
        <f>SUMIF(A:A,"*stamps*",C:C)+SUMIF(A:A,"*usda*",C:C)+SUMIF(A:A,"*wic*",C:C)+SUMIF(A:A,"*snap*",C:C)+SUMIF(A:A,"*ebt*",C:C)</f>
        <v>542</v>
      </c>
    </row>
    <row r="20" spans="1:6" x14ac:dyDescent="0.2">
      <c r="A20" s="45" t="s">
        <v>67</v>
      </c>
      <c r="B20" s="45">
        <v>483</v>
      </c>
      <c r="C20" s="45">
        <v>468</v>
      </c>
      <c r="E20" s="1" t="s">
        <v>34</v>
      </c>
      <c r="F20" s="13">
        <f>SUMIF(A:A,"*weather*",C:C)</f>
        <v>485</v>
      </c>
    </row>
    <row r="21" spans="1:6" x14ac:dyDescent="0.2">
      <c r="A21" s="45" t="s">
        <v>18</v>
      </c>
      <c r="B21" s="45">
        <v>460</v>
      </c>
      <c r="C21" s="45">
        <v>457</v>
      </c>
      <c r="E21" s="16" t="s">
        <v>36</v>
      </c>
      <c r="F21" s="17">
        <f>SUMIF(A:A,"*photo*",B:B)+SUMIF(A:A,"*image*",B:B)</f>
        <v>481</v>
      </c>
    </row>
    <row r="22" spans="1:6" x14ac:dyDescent="0.2">
      <c r="A22" s="45" t="s">
        <v>90</v>
      </c>
      <c r="B22" s="45">
        <v>478</v>
      </c>
      <c r="C22" s="45">
        <v>445</v>
      </c>
      <c r="E22" s="15" t="s">
        <v>38</v>
      </c>
      <c r="F22" s="13">
        <f>SUMIF(A:A,"*tsa job*",C:C)+SUMIF(A:A,"*tso*",C:C)</f>
        <v>467</v>
      </c>
    </row>
    <row r="23" spans="1:6" x14ac:dyDescent="0.2">
      <c r="A23" s="45" t="s">
        <v>73</v>
      </c>
      <c r="B23" s="45">
        <v>485</v>
      </c>
      <c r="C23" s="45">
        <v>440</v>
      </c>
      <c r="E23" s="1" t="s">
        <v>40</v>
      </c>
      <c r="F23" s="13">
        <f>SUMIF(A:A,"*garcinia*",C:C)</f>
        <v>402</v>
      </c>
    </row>
    <row r="24" spans="1:6" x14ac:dyDescent="0.2">
      <c r="A24" s="45" t="s">
        <v>110</v>
      </c>
      <c r="B24" s="45">
        <v>410</v>
      </c>
      <c r="C24" s="45">
        <v>410</v>
      </c>
      <c r="E24" s="1" t="s">
        <v>39</v>
      </c>
      <c r="F24" s="13">
        <f>SUMIF(A:A,"*medicare*",C:C)</f>
        <v>399</v>
      </c>
    </row>
    <row r="25" spans="1:6" x14ac:dyDescent="0.2">
      <c r="A25" s="45" t="s">
        <v>85</v>
      </c>
      <c r="B25" s="45">
        <v>485</v>
      </c>
      <c r="C25" s="45">
        <v>402</v>
      </c>
      <c r="E25" s="1" t="s">
        <v>32</v>
      </c>
      <c r="F25" s="13">
        <f>SUMIF(A:A,"*affordable*",C:C)+SUMIF(A:A,"*obama care*",C:C)+SUMIF(A:A,"*obamacare*",C:C)+SUMIF(A:A,"aca",C:C)+SUMIF(A:A,"*marketplace*",C:C)+SUMIF(A:A,"*health insurance*",C:C)+SUMIF(A:A,"*health care*",C:C)</f>
        <v>390</v>
      </c>
    </row>
    <row r="26" spans="1:6" x14ac:dyDescent="0.2">
      <c r="A26" s="45" t="s">
        <v>63</v>
      </c>
      <c r="B26" s="45">
        <v>402</v>
      </c>
      <c r="C26" s="45">
        <v>400</v>
      </c>
      <c r="E26" s="1" t="s">
        <v>41</v>
      </c>
      <c r="F26" s="13">
        <f>SUMIF(A:A,"*w4*",C:C)+SUMIF(A:A,"*w-4*",C:C)</f>
        <v>346</v>
      </c>
    </row>
    <row r="27" spans="1:6" x14ac:dyDescent="0.2">
      <c r="A27" s="45" t="s">
        <v>99</v>
      </c>
      <c r="B27" s="45">
        <v>409</v>
      </c>
      <c r="C27" s="45">
        <v>399</v>
      </c>
      <c r="E27" s="1" t="s">
        <v>43</v>
      </c>
      <c r="F27" s="13">
        <f>SUMIF(A:A,"*saving*",C:C)</f>
        <v>335</v>
      </c>
    </row>
    <row r="28" spans="1:6" x14ac:dyDescent="0.2">
      <c r="A28" s="45" t="s">
        <v>113</v>
      </c>
      <c r="B28" s="45">
        <v>425</v>
      </c>
      <c r="C28" s="45">
        <v>397</v>
      </c>
      <c r="E28" s="7" t="s">
        <v>2759</v>
      </c>
      <c r="F28" s="13">
        <f>SUMIF(A:A,"*memorial*",C:C)</f>
        <v>331</v>
      </c>
    </row>
    <row r="29" spans="1:6" x14ac:dyDescent="0.2">
      <c r="A29" s="45" t="s">
        <v>92</v>
      </c>
      <c r="B29" s="45">
        <v>397</v>
      </c>
      <c r="C29" s="45">
        <v>390</v>
      </c>
      <c r="E29" s="7" t="s">
        <v>2760</v>
      </c>
      <c r="F29" s="13">
        <f>SUMIF(A:A,"*laden*",C:C)</f>
        <v>255</v>
      </c>
    </row>
    <row r="30" spans="1:6" x14ac:dyDescent="0.2">
      <c r="A30" s="45" t="s">
        <v>102</v>
      </c>
      <c r="B30" s="45">
        <v>374</v>
      </c>
      <c r="C30" s="45">
        <v>347</v>
      </c>
      <c r="E30" s="1" t="s">
        <v>50</v>
      </c>
      <c r="F30" s="13">
        <f>SUMIF(A:A,"*governor*",C:C)</f>
        <v>254</v>
      </c>
    </row>
    <row r="31" spans="1:6" x14ac:dyDescent="0.2">
      <c r="A31" s="45" t="s">
        <v>95</v>
      </c>
      <c r="B31" s="45">
        <v>346</v>
      </c>
      <c r="C31" s="45">
        <v>346</v>
      </c>
      <c r="E31" s="1" t="s">
        <v>47</v>
      </c>
      <c r="F31" s="13">
        <f>SUMIF(A:A,"*alien*",C:C)+SUMIF(A:A,"*area 51*",C:C)+SUMIF(A:A,"*ufo*",C:C)</f>
        <v>250</v>
      </c>
    </row>
    <row r="32" spans="1:6" x14ac:dyDescent="0.2">
      <c r="A32" s="45" t="s">
        <v>80</v>
      </c>
      <c r="B32" s="45">
        <v>539</v>
      </c>
      <c r="C32" s="45">
        <v>340</v>
      </c>
      <c r="E32" s="1" t="s">
        <v>44</v>
      </c>
      <c r="F32" s="13">
        <f>SUMIF(A:A,"*death penalty*",C:C)+SUMIF(A:A,"*execution*",C:C)+SUMIF(A:A,"*executed*",C:C)+SUMIF(A:A,"*last meal*",C:C)+SUMIF(A:A,"*capital punishment*",C:C)</f>
        <v>245</v>
      </c>
    </row>
    <row r="33" spans="1:6" x14ac:dyDescent="0.2">
      <c r="A33" s="45" t="s">
        <v>34</v>
      </c>
      <c r="B33" s="45">
        <v>509</v>
      </c>
      <c r="C33" s="45">
        <v>337</v>
      </c>
      <c r="E33" s="7" t="s">
        <v>944</v>
      </c>
      <c r="F33" s="5">
        <f>SUMIF(A:A,"*login*",C:C)</f>
        <v>233</v>
      </c>
    </row>
    <row r="34" spans="1:6" x14ac:dyDescent="0.2">
      <c r="A34" s="45" t="s">
        <v>104</v>
      </c>
      <c r="B34" s="45">
        <v>344</v>
      </c>
      <c r="C34" s="45">
        <v>326</v>
      </c>
      <c r="E34" s="1" t="s">
        <v>42</v>
      </c>
      <c r="F34" s="13">
        <f>SUMIF(A:A,"*vote*",C:C)+SUMIF(A:A,"*voting*",C:C)+SUMIF(A:A,"*election*",C:C)</f>
        <v>209</v>
      </c>
    </row>
    <row r="35" spans="1:6" x14ac:dyDescent="0.2">
      <c r="A35" s="45" t="s">
        <v>100</v>
      </c>
      <c r="B35" s="45">
        <v>360</v>
      </c>
      <c r="C35" s="45">
        <v>322</v>
      </c>
      <c r="E35" s="7" t="s">
        <v>243</v>
      </c>
      <c r="F35" s="5">
        <f>SUMIF(A:A,"*wind energy*",C:C)</f>
        <v>199</v>
      </c>
    </row>
    <row r="36" spans="1:6" x14ac:dyDescent="0.2">
      <c r="A36" s="45" t="s">
        <v>75</v>
      </c>
      <c r="B36" s="45">
        <v>396</v>
      </c>
      <c r="C36" s="45">
        <v>322</v>
      </c>
      <c r="E36" s="1" t="s">
        <v>45</v>
      </c>
      <c r="F36" s="13">
        <f>SUMIF(A:A,"*consumer action handbook*",C:C)</f>
        <v>172</v>
      </c>
    </row>
    <row r="37" spans="1:6" x14ac:dyDescent="0.2">
      <c r="A37" s="45" t="s">
        <v>2386</v>
      </c>
      <c r="B37" s="45">
        <v>335</v>
      </c>
      <c r="C37" s="45">
        <v>320</v>
      </c>
      <c r="E37" s="7" t="s">
        <v>48</v>
      </c>
      <c r="F37">
        <f>SUMIF(A:A,"*senior*",C:C)</f>
        <v>172</v>
      </c>
    </row>
    <row r="38" spans="1:6" x14ac:dyDescent="0.2">
      <c r="A38" s="45" t="s">
        <v>72</v>
      </c>
      <c r="B38" s="45">
        <v>329</v>
      </c>
      <c r="C38" s="45">
        <v>319</v>
      </c>
      <c r="E38" s="1" t="s">
        <v>49</v>
      </c>
      <c r="F38" s="13">
        <f>SUMIF(A:A,"*fafsa*",C:C)</f>
        <v>127</v>
      </c>
    </row>
    <row r="39" spans="1:6" x14ac:dyDescent="0.2">
      <c r="A39" s="45" t="s">
        <v>94</v>
      </c>
      <c r="B39" s="45">
        <v>419</v>
      </c>
      <c r="C39" s="45">
        <v>315</v>
      </c>
      <c r="E39" s="1" t="s">
        <v>46</v>
      </c>
      <c r="F39" s="13">
        <f>SUMIF(A:A,"isis",C:C)+SUMIF(A:A,"isil",C:C)+SUMIF(A:A,"islamic state",C:C)</f>
        <v>115</v>
      </c>
    </row>
    <row r="40" spans="1:6" x14ac:dyDescent="0.2">
      <c r="A40" s="45" t="s">
        <v>696</v>
      </c>
      <c r="B40" s="45">
        <v>313</v>
      </c>
      <c r="C40" s="45">
        <v>310</v>
      </c>
      <c r="E40" s="1" t="s">
        <v>37</v>
      </c>
      <c r="F40" s="13">
        <f>SUMIF(A:A,"*ebola*",C:C)</f>
        <v>71</v>
      </c>
    </row>
    <row r="41" spans="1:6" x14ac:dyDescent="0.2">
      <c r="A41" s="45" t="s">
        <v>31</v>
      </c>
      <c r="B41" s="45">
        <v>310</v>
      </c>
      <c r="C41" s="45">
        <v>303</v>
      </c>
      <c r="E41" s="74" t="s">
        <v>33</v>
      </c>
      <c r="F41" s="13">
        <f>SUMIF(A:A,"*usajobs*",B:B)+SUMIF(A:A,"*usa jobs*",B:B)</f>
        <v>568</v>
      </c>
    </row>
    <row r="42" spans="1:6" x14ac:dyDescent="0.2">
      <c r="A42" s="45" t="s">
        <v>83</v>
      </c>
      <c r="B42" s="45">
        <v>393</v>
      </c>
      <c r="C42" s="45">
        <v>303</v>
      </c>
      <c r="E42" s="7" t="s">
        <v>51</v>
      </c>
      <c r="F42">
        <f>SUMIF(A:A,"*abortion*",C:C)</f>
        <v>156</v>
      </c>
    </row>
    <row r="43" spans="1:6" x14ac:dyDescent="0.2">
      <c r="A43" s="45" t="s">
        <v>115</v>
      </c>
      <c r="B43" s="45">
        <v>439</v>
      </c>
      <c r="C43" s="45">
        <v>297</v>
      </c>
      <c r="E43" s="5"/>
      <c r="F43" s="36"/>
    </row>
    <row r="44" spans="1:6" x14ac:dyDescent="0.2">
      <c r="A44" s="45" t="s">
        <v>1167</v>
      </c>
      <c r="B44" s="45">
        <v>414</v>
      </c>
      <c r="C44" s="45">
        <v>295</v>
      </c>
      <c r="E44" s="5"/>
      <c r="F44" s="36"/>
    </row>
    <row r="45" spans="1:6" x14ac:dyDescent="0.2">
      <c r="A45" s="45" t="s">
        <v>97</v>
      </c>
      <c r="B45" s="45">
        <v>295</v>
      </c>
      <c r="C45" s="45">
        <v>295</v>
      </c>
      <c r="E45" s="5"/>
      <c r="F45" s="36"/>
    </row>
    <row r="46" spans="1:6" x14ac:dyDescent="0.2">
      <c r="A46" s="45" t="s">
        <v>126</v>
      </c>
      <c r="B46" s="45">
        <v>294</v>
      </c>
      <c r="C46" s="45">
        <v>290</v>
      </c>
      <c r="E46" s="5"/>
      <c r="F46" s="36"/>
    </row>
    <row r="47" spans="1:6" x14ac:dyDescent="0.2">
      <c r="A47" s="45" t="s">
        <v>105</v>
      </c>
      <c r="B47" s="45">
        <v>338</v>
      </c>
      <c r="C47" s="45">
        <v>283</v>
      </c>
      <c r="E47" s="5"/>
      <c r="F47" s="36"/>
    </row>
    <row r="48" spans="1:6" x14ac:dyDescent="0.2">
      <c r="A48" s="45" t="s">
        <v>169</v>
      </c>
      <c r="B48" s="45">
        <v>285</v>
      </c>
      <c r="C48" s="45">
        <v>281</v>
      </c>
      <c r="E48" s="5"/>
      <c r="F48" s="36"/>
    </row>
    <row r="49" spans="1:6" x14ac:dyDescent="0.2">
      <c r="A49" s="45" t="s">
        <v>93</v>
      </c>
      <c r="B49" s="45">
        <v>370</v>
      </c>
      <c r="C49" s="45">
        <v>276</v>
      </c>
      <c r="E49" s="5"/>
      <c r="F49" s="36"/>
    </row>
    <row r="50" spans="1:6" x14ac:dyDescent="0.2">
      <c r="A50" s="45" t="s">
        <v>79</v>
      </c>
      <c r="B50" s="45">
        <v>348</v>
      </c>
      <c r="C50" s="45">
        <v>276</v>
      </c>
      <c r="E50" s="5"/>
      <c r="F50" s="36"/>
    </row>
    <row r="51" spans="1:6" x14ac:dyDescent="0.2">
      <c r="A51" s="45" t="s">
        <v>74</v>
      </c>
      <c r="B51" s="45">
        <v>275</v>
      </c>
      <c r="C51" s="45">
        <v>274</v>
      </c>
      <c r="E51" s="5"/>
      <c r="F51" s="36"/>
    </row>
    <row r="52" spans="1:6" x14ac:dyDescent="0.2">
      <c r="A52" s="45" t="s">
        <v>216</v>
      </c>
      <c r="B52" s="45">
        <v>509</v>
      </c>
      <c r="C52" s="45">
        <v>274</v>
      </c>
      <c r="E52" s="5"/>
      <c r="F52" s="36"/>
    </row>
    <row r="53" spans="1:6" x14ac:dyDescent="0.2">
      <c r="A53" s="45" t="s">
        <v>2761</v>
      </c>
      <c r="B53" s="45">
        <v>279</v>
      </c>
      <c r="C53" s="45">
        <v>272</v>
      </c>
      <c r="E53" s="5"/>
      <c r="F53" s="36"/>
    </row>
    <row r="54" spans="1:6" x14ac:dyDescent="0.2">
      <c r="A54" s="45" t="s">
        <v>120</v>
      </c>
      <c r="B54" s="45">
        <v>285</v>
      </c>
      <c r="C54" s="45">
        <v>272</v>
      </c>
      <c r="E54" s="5"/>
      <c r="F54" s="36"/>
    </row>
    <row r="55" spans="1:6" x14ac:dyDescent="0.2">
      <c r="A55" s="45" t="s">
        <v>189</v>
      </c>
      <c r="B55" s="45">
        <v>280</v>
      </c>
      <c r="C55" s="45">
        <v>268</v>
      </c>
      <c r="E55" s="5"/>
      <c r="F55" s="36"/>
    </row>
    <row r="56" spans="1:6" x14ac:dyDescent="0.2">
      <c r="A56" s="45" t="s">
        <v>343</v>
      </c>
      <c r="B56" s="45">
        <v>266</v>
      </c>
      <c r="C56" s="45">
        <v>266</v>
      </c>
      <c r="E56" s="5"/>
      <c r="F56" s="36"/>
    </row>
    <row r="57" spans="1:6" x14ac:dyDescent="0.2">
      <c r="A57" s="45" t="s">
        <v>29</v>
      </c>
      <c r="B57" s="45">
        <v>279</v>
      </c>
      <c r="C57" s="45">
        <v>265</v>
      </c>
      <c r="E57" s="5"/>
      <c r="F57" s="36"/>
    </row>
    <row r="58" spans="1:6" x14ac:dyDescent="0.2">
      <c r="A58" s="45" t="s">
        <v>2536</v>
      </c>
      <c r="B58" s="45">
        <v>256</v>
      </c>
      <c r="C58" s="45">
        <v>247</v>
      </c>
      <c r="E58" s="5"/>
      <c r="F58" s="36"/>
    </row>
    <row r="59" spans="1:6" x14ac:dyDescent="0.2">
      <c r="A59" s="45" t="s">
        <v>103</v>
      </c>
      <c r="B59" s="45">
        <v>611</v>
      </c>
      <c r="C59" s="45">
        <v>245</v>
      </c>
      <c r="E59" s="5"/>
      <c r="F59" s="36"/>
    </row>
    <row r="60" spans="1:6" x14ac:dyDescent="0.2">
      <c r="A60" s="45" t="s">
        <v>123</v>
      </c>
      <c r="B60" s="45">
        <v>235</v>
      </c>
      <c r="C60" s="45">
        <v>234</v>
      </c>
      <c r="E60" s="5"/>
      <c r="F60" s="36"/>
    </row>
    <row r="61" spans="1:6" x14ac:dyDescent="0.2">
      <c r="A61" s="45" t="s">
        <v>43</v>
      </c>
      <c r="B61" s="45">
        <v>248</v>
      </c>
      <c r="C61" s="45">
        <v>231</v>
      </c>
      <c r="E61" s="5"/>
      <c r="F61" s="36"/>
    </row>
    <row r="62" spans="1:6" x14ac:dyDescent="0.2">
      <c r="A62" s="45" t="s">
        <v>1542</v>
      </c>
      <c r="B62" s="45">
        <v>353</v>
      </c>
      <c r="C62" s="45">
        <v>226</v>
      </c>
      <c r="E62" s="5"/>
      <c r="F62" s="36"/>
    </row>
    <row r="63" spans="1:6" x14ac:dyDescent="0.2">
      <c r="A63" s="45" t="s">
        <v>476</v>
      </c>
      <c r="B63" s="45">
        <v>223</v>
      </c>
      <c r="C63" s="45">
        <v>223</v>
      </c>
      <c r="E63" s="5"/>
      <c r="F63" s="36"/>
    </row>
    <row r="64" spans="1:6" x14ac:dyDescent="0.2">
      <c r="A64" s="45" t="s">
        <v>244</v>
      </c>
      <c r="B64" s="45">
        <v>220</v>
      </c>
      <c r="C64" s="45">
        <v>218</v>
      </c>
      <c r="E64" s="5"/>
      <c r="F64" s="36"/>
    </row>
    <row r="65" spans="1:6" x14ac:dyDescent="0.2">
      <c r="A65" s="45" t="s">
        <v>285</v>
      </c>
      <c r="B65" s="45">
        <v>232</v>
      </c>
      <c r="C65" s="45">
        <v>216</v>
      </c>
      <c r="E65" s="5"/>
      <c r="F65" s="36"/>
    </row>
    <row r="66" spans="1:6" x14ac:dyDescent="0.2">
      <c r="A66" s="45" t="s">
        <v>1756</v>
      </c>
      <c r="B66" s="45">
        <v>217</v>
      </c>
      <c r="C66" s="45">
        <v>216</v>
      </c>
      <c r="E66" s="5"/>
      <c r="F66" s="36"/>
    </row>
    <row r="67" spans="1:6" x14ac:dyDescent="0.2">
      <c r="A67" s="45" t="s">
        <v>239</v>
      </c>
      <c r="B67" s="45">
        <v>216</v>
      </c>
      <c r="C67" s="45">
        <v>215</v>
      </c>
      <c r="E67" s="5"/>
      <c r="F67" s="36"/>
    </row>
    <row r="68" spans="1:6" x14ac:dyDescent="0.2">
      <c r="A68" s="45" t="s">
        <v>170</v>
      </c>
      <c r="B68" s="45">
        <v>386</v>
      </c>
      <c r="C68" s="45">
        <v>211</v>
      </c>
      <c r="E68" s="5"/>
      <c r="F68" s="36"/>
    </row>
    <row r="69" spans="1:6" x14ac:dyDescent="0.2">
      <c r="A69" s="45" t="s">
        <v>30</v>
      </c>
      <c r="B69" s="45">
        <v>208</v>
      </c>
      <c r="C69" s="45">
        <v>208</v>
      </c>
      <c r="E69" s="5"/>
      <c r="F69" s="36"/>
    </row>
    <row r="70" spans="1:6" x14ac:dyDescent="0.2">
      <c r="A70" s="45" t="s">
        <v>217</v>
      </c>
      <c r="B70" s="45">
        <v>212</v>
      </c>
      <c r="C70" s="45">
        <v>208</v>
      </c>
      <c r="E70" s="5"/>
      <c r="F70" s="36"/>
    </row>
    <row r="71" spans="1:6" x14ac:dyDescent="0.2">
      <c r="A71" s="45" t="s">
        <v>1507</v>
      </c>
      <c r="B71" s="45">
        <v>373</v>
      </c>
      <c r="C71" s="45">
        <v>205</v>
      </c>
      <c r="E71" s="5"/>
      <c r="F71" s="36"/>
    </row>
    <row r="72" spans="1:6" x14ac:dyDescent="0.2">
      <c r="A72" s="45" t="s">
        <v>148</v>
      </c>
      <c r="B72" s="45">
        <v>214</v>
      </c>
      <c r="C72" s="45">
        <v>203</v>
      </c>
      <c r="E72" s="5"/>
      <c r="F72" s="36"/>
    </row>
    <row r="73" spans="1:6" x14ac:dyDescent="0.2">
      <c r="A73" s="45" t="s">
        <v>226</v>
      </c>
      <c r="B73" s="45">
        <v>204</v>
      </c>
      <c r="C73" s="45">
        <v>201</v>
      </c>
      <c r="E73" s="5"/>
      <c r="F73" s="36"/>
    </row>
    <row r="74" spans="1:6" x14ac:dyDescent="0.2">
      <c r="A74" s="45" t="s">
        <v>158</v>
      </c>
      <c r="B74" s="45">
        <v>208</v>
      </c>
      <c r="C74" s="45">
        <v>200</v>
      </c>
      <c r="E74" s="5"/>
      <c r="F74" s="36"/>
    </row>
    <row r="75" spans="1:6" x14ac:dyDescent="0.2">
      <c r="A75" s="45" t="s">
        <v>243</v>
      </c>
      <c r="B75" s="45">
        <v>248</v>
      </c>
      <c r="C75" s="45">
        <v>199</v>
      </c>
      <c r="E75" s="5"/>
      <c r="F75" s="36"/>
    </row>
    <row r="76" spans="1:6" x14ac:dyDescent="0.2">
      <c r="A76" s="45" t="s">
        <v>154</v>
      </c>
      <c r="B76" s="45">
        <v>208</v>
      </c>
      <c r="C76" s="45">
        <v>197</v>
      </c>
      <c r="E76" s="5"/>
      <c r="F76" s="36"/>
    </row>
    <row r="77" spans="1:6" x14ac:dyDescent="0.2">
      <c r="A77" s="45" t="s">
        <v>156</v>
      </c>
      <c r="B77" s="45">
        <v>210</v>
      </c>
      <c r="C77" s="45">
        <v>195</v>
      </c>
      <c r="E77" s="5"/>
      <c r="F77" s="36"/>
    </row>
    <row r="78" spans="1:6" x14ac:dyDescent="0.2">
      <c r="A78" s="45" t="s">
        <v>131</v>
      </c>
      <c r="B78" s="45">
        <v>236</v>
      </c>
      <c r="C78" s="45">
        <v>195</v>
      </c>
      <c r="E78" s="5"/>
      <c r="F78" s="36"/>
    </row>
    <row r="79" spans="1:6" x14ac:dyDescent="0.2">
      <c r="A79" s="45" t="s">
        <v>286</v>
      </c>
      <c r="B79" s="45">
        <v>193</v>
      </c>
      <c r="C79" s="45">
        <v>193</v>
      </c>
      <c r="E79" s="5"/>
      <c r="F79" s="36"/>
    </row>
    <row r="80" spans="1:6" x14ac:dyDescent="0.2">
      <c r="A80" s="45" t="s">
        <v>181</v>
      </c>
      <c r="B80" s="45">
        <v>192</v>
      </c>
      <c r="C80" s="45">
        <v>191</v>
      </c>
      <c r="E80" s="5"/>
      <c r="F80" s="36"/>
    </row>
    <row r="81" spans="1:6" x14ac:dyDescent="0.2">
      <c r="A81" s="45" t="s">
        <v>178</v>
      </c>
      <c r="B81" s="45">
        <v>191</v>
      </c>
      <c r="C81" s="45">
        <v>191</v>
      </c>
      <c r="E81" s="5"/>
      <c r="F81" s="36"/>
    </row>
    <row r="82" spans="1:6" x14ac:dyDescent="0.2">
      <c r="A82" s="45" t="s">
        <v>88</v>
      </c>
      <c r="B82" s="45">
        <v>192</v>
      </c>
      <c r="C82" s="45">
        <v>187</v>
      </c>
      <c r="E82" s="5"/>
      <c r="F82" s="36"/>
    </row>
    <row r="83" spans="1:6" x14ac:dyDescent="0.2">
      <c r="A83" s="45" t="s">
        <v>137</v>
      </c>
      <c r="B83" s="45">
        <v>584</v>
      </c>
      <c r="C83" s="45">
        <v>187</v>
      </c>
      <c r="E83" s="5"/>
      <c r="F83" s="36"/>
    </row>
    <row r="84" spans="1:6" x14ac:dyDescent="0.2">
      <c r="A84" s="45" t="s">
        <v>1396</v>
      </c>
      <c r="B84" s="45">
        <v>187</v>
      </c>
      <c r="C84" s="45">
        <v>187</v>
      </c>
      <c r="E84" s="5"/>
      <c r="F84" s="36"/>
    </row>
    <row r="85" spans="1:6" x14ac:dyDescent="0.2">
      <c r="A85" s="45" t="s">
        <v>534</v>
      </c>
      <c r="B85" s="45">
        <v>194</v>
      </c>
      <c r="C85" s="45">
        <v>187</v>
      </c>
      <c r="E85" s="5"/>
      <c r="F85" s="36"/>
    </row>
    <row r="86" spans="1:6" x14ac:dyDescent="0.2">
      <c r="A86" s="45" t="s">
        <v>2762</v>
      </c>
      <c r="B86" s="45">
        <v>194</v>
      </c>
      <c r="C86" s="45">
        <v>186</v>
      </c>
      <c r="E86" s="5"/>
      <c r="F86" s="36"/>
    </row>
    <row r="87" spans="1:6" x14ac:dyDescent="0.2">
      <c r="A87" s="45" t="s">
        <v>894</v>
      </c>
      <c r="B87" s="45">
        <v>1460</v>
      </c>
      <c r="C87" s="45">
        <v>186</v>
      </c>
      <c r="E87" s="5"/>
      <c r="F87" s="36"/>
    </row>
    <row r="88" spans="1:6" x14ac:dyDescent="0.2">
      <c r="A88" s="45" t="s">
        <v>119</v>
      </c>
      <c r="B88" s="45">
        <v>188</v>
      </c>
      <c r="C88" s="45">
        <v>186</v>
      </c>
      <c r="E88" s="5"/>
      <c r="F88" s="36"/>
    </row>
    <row r="89" spans="1:6" x14ac:dyDescent="0.2">
      <c r="A89" s="45" t="s">
        <v>118</v>
      </c>
      <c r="B89" s="45">
        <v>241</v>
      </c>
      <c r="C89" s="45">
        <v>184</v>
      </c>
      <c r="E89" s="5"/>
      <c r="F89" s="36"/>
    </row>
    <row r="90" spans="1:6" x14ac:dyDescent="0.2">
      <c r="A90" s="45" t="s">
        <v>2537</v>
      </c>
      <c r="B90" s="45">
        <v>185</v>
      </c>
      <c r="C90" s="45">
        <v>183</v>
      </c>
      <c r="E90" s="5"/>
      <c r="F90" s="36"/>
    </row>
    <row r="91" spans="1:6" x14ac:dyDescent="0.2">
      <c r="A91" s="45" t="s">
        <v>1095</v>
      </c>
      <c r="B91" s="45">
        <v>180</v>
      </c>
      <c r="C91" s="45">
        <v>180</v>
      </c>
      <c r="E91" s="5"/>
      <c r="F91" s="36"/>
    </row>
    <row r="92" spans="1:6" x14ac:dyDescent="0.2">
      <c r="A92" s="45" t="s">
        <v>89</v>
      </c>
      <c r="B92" s="45">
        <v>183</v>
      </c>
      <c r="C92" s="45">
        <v>179</v>
      </c>
      <c r="E92" s="5"/>
      <c r="F92" s="36"/>
    </row>
    <row r="93" spans="1:6" x14ac:dyDescent="0.2">
      <c r="A93" s="45" t="s">
        <v>2318</v>
      </c>
      <c r="B93" s="45">
        <v>185</v>
      </c>
      <c r="C93" s="45">
        <v>179</v>
      </c>
      <c r="E93" s="5"/>
      <c r="F93" s="36"/>
    </row>
    <row r="94" spans="1:6" x14ac:dyDescent="0.2">
      <c r="A94" s="45" t="s">
        <v>294</v>
      </c>
      <c r="B94" s="45">
        <v>211</v>
      </c>
      <c r="C94" s="45">
        <v>178</v>
      </c>
      <c r="E94" s="5"/>
      <c r="F94" s="36"/>
    </row>
    <row r="95" spans="1:6" x14ac:dyDescent="0.2">
      <c r="A95" s="45" t="s">
        <v>307</v>
      </c>
      <c r="B95" s="45">
        <v>194</v>
      </c>
      <c r="C95" s="45">
        <v>178</v>
      </c>
      <c r="E95" s="5"/>
      <c r="F95" s="36"/>
    </row>
    <row r="96" spans="1:6" x14ac:dyDescent="0.2">
      <c r="A96" s="45" t="s">
        <v>164</v>
      </c>
      <c r="B96" s="45">
        <v>256</v>
      </c>
      <c r="C96" s="45">
        <v>177</v>
      </c>
      <c r="E96" s="5"/>
      <c r="F96" s="36"/>
    </row>
    <row r="97" spans="1:6" x14ac:dyDescent="0.2">
      <c r="A97" s="45" t="s">
        <v>172</v>
      </c>
      <c r="B97" s="45">
        <v>273</v>
      </c>
      <c r="C97" s="45">
        <v>177</v>
      </c>
      <c r="E97" s="5"/>
      <c r="F97" s="36"/>
    </row>
    <row r="98" spans="1:6" x14ac:dyDescent="0.2">
      <c r="A98" s="45" t="s">
        <v>138</v>
      </c>
      <c r="B98" s="45">
        <v>176</v>
      </c>
      <c r="C98" s="45">
        <v>176</v>
      </c>
      <c r="E98" s="5"/>
      <c r="F98" s="36"/>
    </row>
    <row r="99" spans="1:6" x14ac:dyDescent="0.2">
      <c r="A99" s="45" t="s">
        <v>319</v>
      </c>
      <c r="B99" s="45">
        <v>994</v>
      </c>
      <c r="C99" s="45">
        <v>175</v>
      </c>
      <c r="E99" s="5"/>
      <c r="F99" s="36"/>
    </row>
    <row r="100" spans="1:6" x14ac:dyDescent="0.2">
      <c r="A100" s="45" t="s">
        <v>153</v>
      </c>
      <c r="B100" s="45">
        <v>196</v>
      </c>
      <c r="C100" s="45">
        <v>173</v>
      </c>
      <c r="E100" s="5"/>
      <c r="F100" s="36"/>
    </row>
    <row r="101" spans="1:6" x14ac:dyDescent="0.2">
      <c r="A101" s="45" t="s">
        <v>199</v>
      </c>
      <c r="B101" s="45">
        <v>195</v>
      </c>
      <c r="C101" s="45">
        <v>173</v>
      </c>
      <c r="E101" s="5"/>
      <c r="F101" s="36"/>
    </row>
    <row r="102" spans="1:6" x14ac:dyDescent="0.2">
      <c r="A102" s="45" t="s">
        <v>785</v>
      </c>
      <c r="B102" s="45">
        <v>228</v>
      </c>
      <c r="C102" s="45">
        <v>172</v>
      </c>
      <c r="E102" s="5"/>
      <c r="F102" s="36"/>
    </row>
    <row r="103" spans="1:6" x14ac:dyDescent="0.2">
      <c r="A103" s="45" t="s">
        <v>150</v>
      </c>
      <c r="B103" s="45">
        <v>172</v>
      </c>
      <c r="C103" s="45">
        <v>170</v>
      </c>
      <c r="E103" s="5"/>
      <c r="F103" s="36"/>
    </row>
    <row r="104" spans="1:6" x14ac:dyDescent="0.2">
      <c r="A104" s="45" t="s">
        <v>122</v>
      </c>
      <c r="B104" s="45">
        <v>269</v>
      </c>
      <c r="C104" s="45">
        <v>170</v>
      </c>
      <c r="E104" s="5"/>
      <c r="F104" s="36"/>
    </row>
    <row r="105" spans="1:6" x14ac:dyDescent="0.2">
      <c r="A105" s="45" t="s">
        <v>331</v>
      </c>
      <c r="B105" s="45">
        <v>224</v>
      </c>
      <c r="C105" s="45">
        <v>169</v>
      </c>
      <c r="E105" s="5"/>
      <c r="F105" s="36"/>
    </row>
    <row r="106" spans="1:6" x14ac:dyDescent="0.2">
      <c r="A106" s="45" t="s">
        <v>215</v>
      </c>
      <c r="B106" s="45">
        <v>194</v>
      </c>
      <c r="C106" s="45">
        <v>168</v>
      </c>
      <c r="E106" s="5"/>
      <c r="F106" s="36"/>
    </row>
    <row r="107" spans="1:6" x14ac:dyDescent="0.2">
      <c r="A107" s="45" t="s">
        <v>249</v>
      </c>
      <c r="B107" s="45">
        <v>234</v>
      </c>
      <c r="C107" s="45">
        <v>168</v>
      </c>
      <c r="E107" s="5"/>
      <c r="F107" s="36"/>
    </row>
    <row r="108" spans="1:6" x14ac:dyDescent="0.2">
      <c r="A108" s="45" t="s">
        <v>159</v>
      </c>
      <c r="B108" s="45">
        <v>224</v>
      </c>
      <c r="C108" s="45">
        <v>166</v>
      </c>
      <c r="E108" s="5"/>
      <c r="F108" s="36"/>
    </row>
    <row r="109" spans="1:6" x14ac:dyDescent="0.2">
      <c r="A109" s="45" t="s">
        <v>114</v>
      </c>
      <c r="B109" s="45">
        <v>288</v>
      </c>
      <c r="C109" s="45">
        <v>166</v>
      </c>
      <c r="E109" s="5"/>
      <c r="F109" s="36"/>
    </row>
    <row r="110" spans="1:6" x14ac:dyDescent="0.2">
      <c r="A110" s="45" t="s">
        <v>180</v>
      </c>
      <c r="B110" s="45">
        <v>370</v>
      </c>
      <c r="C110" s="45">
        <v>161</v>
      </c>
      <c r="E110" s="5"/>
      <c r="F110" s="36"/>
    </row>
    <row r="111" spans="1:6" x14ac:dyDescent="0.2">
      <c r="A111" s="45" t="s">
        <v>484</v>
      </c>
      <c r="B111" s="45">
        <v>160</v>
      </c>
      <c r="C111" s="45">
        <v>160</v>
      </c>
      <c r="E111" s="5"/>
      <c r="F111" s="36"/>
    </row>
    <row r="112" spans="1:6" x14ac:dyDescent="0.2">
      <c r="A112" s="45" t="s">
        <v>134</v>
      </c>
      <c r="B112" s="45">
        <v>301</v>
      </c>
      <c r="C112" s="45">
        <v>160</v>
      </c>
      <c r="E112" s="5"/>
      <c r="F112" s="36"/>
    </row>
    <row r="113" spans="1:6" x14ac:dyDescent="0.2">
      <c r="A113" s="45" t="s">
        <v>144</v>
      </c>
      <c r="B113" s="45">
        <v>216</v>
      </c>
      <c r="C113" s="45">
        <v>160</v>
      </c>
      <c r="E113" s="5"/>
      <c r="F113" s="36"/>
    </row>
    <row r="114" spans="1:6" x14ac:dyDescent="0.2">
      <c r="A114" s="45" t="s">
        <v>311</v>
      </c>
      <c r="B114" s="45">
        <v>183</v>
      </c>
      <c r="C114" s="45">
        <v>158</v>
      </c>
      <c r="E114" s="5"/>
      <c r="F114" s="36"/>
    </row>
    <row r="115" spans="1:6" x14ac:dyDescent="0.2">
      <c r="A115" s="45" t="s">
        <v>51</v>
      </c>
      <c r="B115" s="45">
        <v>164</v>
      </c>
      <c r="C115" s="45">
        <v>156</v>
      </c>
      <c r="E115" s="5"/>
      <c r="F115" s="36"/>
    </row>
    <row r="116" spans="1:6" x14ac:dyDescent="0.2">
      <c r="A116" s="45" t="s">
        <v>175</v>
      </c>
      <c r="B116" s="45">
        <v>163</v>
      </c>
      <c r="C116" s="45">
        <v>155</v>
      </c>
      <c r="E116" s="5"/>
      <c r="F116" s="36"/>
    </row>
    <row r="117" spans="1:6" x14ac:dyDescent="0.2">
      <c r="A117" s="45" t="s">
        <v>325</v>
      </c>
      <c r="B117" s="45">
        <v>169</v>
      </c>
      <c r="C117" s="45">
        <v>154</v>
      </c>
      <c r="E117" s="5"/>
      <c r="F117" s="36"/>
    </row>
    <row r="118" spans="1:6" x14ac:dyDescent="0.2">
      <c r="A118" s="45" t="s">
        <v>132</v>
      </c>
      <c r="B118" s="45">
        <v>163</v>
      </c>
      <c r="C118" s="45">
        <v>154</v>
      </c>
      <c r="E118" s="5"/>
      <c r="F118" s="36"/>
    </row>
    <row r="119" spans="1:6" x14ac:dyDescent="0.2">
      <c r="A119" s="45" t="s">
        <v>253</v>
      </c>
      <c r="B119" s="45">
        <v>180</v>
      </c>
      <c r="C119" s="45">
        <v>150</v>
      </c>
      <c r="E119" s="5"/>
      <c r="F119" s="36"/>
    </row>
    <row r="120" spans="1:6" x14ac:dyDescent="0.2">
      <c r="A120" s="45" t="s">
        <v>109</v>
      </c>
      <c r="B120" s="45">
        <v>153</v>
      </c>
      <c r="C120" s="45">
        <v>149</v>
      </c>
      <c r="E120" s="5"/>
      <c r="F120" s="36"/>
    </row>
    <row r="121" spans="1:6" x14ac:dyDescent="0.2">
      <c r="A121" s="45" t="s">
        <v>136</v>
      </c>
      <c r="B121" s="45">
        <v>208</v>
      </c>
      <c r="C121" s="45">
        <v>148</v>
      </c>
      <c r="E121" s="5"/>
      <c r="F121" s="36"/>
    </row>
    <row r="122" spans="1:6" x14ac:dyDescent="0.2">
      <c r="A122" s="45" t="s">
        <v>112</v>
      </c>
      <c r="B122" s="45">
        <v>154</v>
      </c>
      <c r="C122" s="45">
        <v>147</v>
      </c>
      <c r="E122" s="5"/>
      <c r="F122" s="36"/>
    </row>
    <row r="123" spans="1:6" x14ac:dyDescent="0.2">
      <c r="A123" s="45" t="s">
        <v>222</v>
      </c>
      <c r="B123" s="45">
        <v>156</v>
      </c>
      <c r="C123" s="45">
        <v>146</v>
      </c>
      <c r="E123" s="5"/>
      <c r="F123" s="36"/>
    </row>
    <row r="124" spans="1:6" x14ac:dyDescent="0.2">
      <c r="A124" s="45" t="s">
        <v>185</v>
      </c>
      <c r="B124" s="45">
        <v>520</v>
      </c>
      <c r="C124" s="45">
        <v>145</v>
      </c>
      <c r="E124" s="5"/>
      <c r="F124" s="36"/>
    </row>
    <row r="125" spans="1:6" x14ac:dyDescent="0.2">
      <c r="A125" s="45" t="s">
        <v>196</v>
      </c>
      <c r="B125" s="45">
        <v>193</v>
      </c>
      <c r="C125" s="45">
        <v>144</v>
      </c>
      <c r="E125" s="5"/>
      <c r="F125" s="36"/>
    </row>
    <row r="126" spans="1:6" x14ac:dyDescent="0.2">
      <c r="A126" s="45" t="s">
        <v>2763</v>
      </c>
      <c r="B126" s="45">
        <v>144</v>
      </c>
      <c r="C126" s="45">
        <v>144</v>
      </c>
      <c r="E126" s="5"/>
      <c r="F126" s="36"/>
    </row>
    <row r="127" spans="1:6" x14ac:dyDescent="0.2">
      <c r="A127" s="45" t="s">
        <v>415</v>
      </c>
      <c r="B127" s="45">
        <v>148</v>
      </c>
      <c r="C127" s="45">
        <v>143</v>
      </c>
      <c r="E127" s="5"/>
      <c r="F127" s="36"/>
    </row>
    <row r="128" spans="1:6" x14ac:dyDescent="0.2">
      <c r="A128" s="45" t="s">
        <v>425</v>
      </c>
      <c r="B128" s="45">
        <v>186</v>
      </c>
      <c r="C128" s="45">
        <v>143</v>
      </c>
      <c r="E128" s="5"/>
      <c r="F128" s="36"/>
    </row>
    <row r="129" spans="1:6" x14ac:dyDescent="0.2">
      <c r="A129" s="45" t="s">
        <v>2764</v>
      </c>
      <c r="B129" s="45">
        <v>162</v>
      </c>
      <c r="C129" s="45">
        <v>143</v>
      </c>
      <c r="E129" s="5"/>
      <c r="F129" s="36"/>
    </row>
    <row r="130" spans="1:6" x14ac:dyDescent="0.2">
      <c r="A130" s="45" t="s">
        <v>2051</v>
      </c>
      <c r="B130" s="45">
        <v>143</v>
      </c>
      <c r="C130" s="45">
        <v>143</v>
      </c>
      <c r="E130" s="5"/>
      <c r="F130" s="36"/>
    </row>
    <row r="131" spans="1:6" x14ac:dyDescent="0.2">
      <c r="A131" s="45" t="s">
        <v>117</v>
      </c>
      <c r="B131" s="45">
        <v>184</v>
      </c>
      <c r="C131" s="45">
        <v>143</v>
      </c>
      <c r="E131" s="5"/>
      <c r="F131" s="36"/>
    </row>
    <row r="132" spans="1:6" x14ac:dyDescent="0.2">
      <c r="A132" s="45" t="s">
        <v>129</v>
      </c>
      <c r="B132" s="45">
        <v>200</v>
      </c>
      <c r="C132" s="45">
        <v>141</v>
      </c>
      <c r="E132" s="5"/>
      <c r="F132" s="36"/>
    </row>
    <row r="133" spans="1:6" x14ac:dyDescent="0.2">
      <c r="A133" s="45" t="s">
        <v>2765</v>
      </c>
      <c r="B133" s="45">
        <v>142</v>
      </c>
      <c r="C133" s="45">
        <v>140</v>
      </c>
      <c r="E133" s="5"/>
      <c r="F133" s="36"/>
    </row>
    <row r="134" spans="1:6" x14ac:dyDescent="0.2">
      <c r="A134" s="45" t="s">
        <v>274</v>
      </c>
      <c r="B134" s="45">
        <v>146</v>
      </c>
      <c r="C134" s="45">
        <v>139</v>
      </c>
      <c r="E134" s="5"/>
      <c r="F134" s="36"/>
    </row>
    <row r="135" spans="1:6" x14ac:dyDescent="0.2">
      <c r="A135" s="45" t="s">
        <v>86</v>
      </c>
      <c r="B135" s="45">
        <v>137</v>
      </c>
      <c r="C135" s="45">
        <v>137</v>
      </c>
      <c r="E135" s="5"/>
      <c r="F135" s="36"/>
    </row>
    <row r="136" spans="1:6" x14ac:dyDescent="0.2">
      <c r="A136" s="45" t="s">
        <v>229</v>
      </c>
      <c r="B136" s="45">
        <v>149</v>
      </c>
      <c r="C136" s="45">
        <v>136</v>
      </c>
      <c r="E136" s="5"/>
      <c r="F136" s="36"/>
    </row>
    <row r="137" spans="1:6" x14ac:dyDescent="0.2">
      <c r="A137" s="45" t="s">
        <v>2689</v>
      </c>
      <c r="B137" s="45">
        <v>173</v>
      </c>
      <c r="C137" s="45">
        <v>134</v>
      </c>
      <c r="E137" s="5"/>
      <c r="F137" s="36"/>
    </row>
    <row r="138" spans="1:6" x14ac:dyDescent="0.2">
      <c r="A138" s="45" t="s">
        <v>200</v>
      </c>
      <c r="B138" s="45">
        <v>159</v>
      </c>
      <c r="C138" s="45">
        <v>133</v>
      </c>
      <c r="E138" s="5"/>
      <c r="F138" s="36"/>
    </row>
    <row r="139" spans="1:6" x14ac:dyDescent="0.2">
      <c r="A139" s="45" t="s">
        <v>2614</v>
      </c>
      <c r="B139" s="45">
        <v>133</v>
      </c>
      <c r="C139" s="45">
        <v>133</v>
      </c>
      <c r="E139" s="5"/>
      <c r="F139" s="36"/>
    </row>
    <row r="140" spans="1:6" x14ac:dyDescent="0.2">
      <c r="A140" s="45" t="s">
        <v>190</v>
      </c>
      <c r="B140" s="45">
        <v>133</v>
      </c>
      <c r="C140" s="45">
        <v>133</v>
      </c>
      <c r="E140" s="5"/>
      <c r="F140" s="36"/>
    </row>
    <row r="141" spans="1:6" x14ac:dyDescent="0.2">
      <c r="A141" s="45" t="s">
        <v>2766</v>
      </c>
      <c r="B141" s="45">
        <v>132</v>
      </c>
      <c r="C141" s="45">
        <v>132</v>
      </c>
      <c r="E141" s="5"/>
      <c r="F141" s="36"/>
    </row>
    <row r="142" spans="1:6" x14ac:dyDescent="0.2">
      <c r="A142" s="45" t="s">
        <v>348</v>
      </c>
      <c r="B142" s="45">
        <v>616</v>
      </c>
      <c r="C142" s="45">
        <v>132</v>
      </c>
      <c r="E142" s="5"/>
      <c r="F142" s="36"/>
    </row>
    <row r="143" spans="1:6" x14ac:dyDescent="0.2">
      <c r="A143" s="45" t="s">
        <v>139</v>
      </c>
      <c r="B143" s="45">
        <v>154</v>
      </c>
      <c r="C143" s="45">
        <v>132</v>
      </c>
      <c r="E143" s="5"/>
      <c r="F143" s="36"/>
    </row>
    <row r="144" spans="1:6" x14ac:dyDescent="0.2">
      <c r="A144" s="45" t="s">
        <v>447</v>
      </c>
      <c r="B144" s="45">
        <v>233</v>
      </c>
      <c r="C144" s="45">
        <v>131</v>
      </c>
      <c r="E144" s="5"/>
      <c r="F144" s="36"/>
    </row>
    <row r="145" spans="1:6" x14ac:dyDescent="0.2">
      <c r="A145" s="45" t="s">
        <v>245</v>
      </c>
      <c r="B145" s="45">
        <v>603</v>
      </c>
      <c r="C145" s="45">
        <v>131</v>
      </c>
      <c r="E145" s="5"/>
      <c r="F145" s="36"/>
    </row>
    <row r="146" spans="1:6" x14ac:dyDescent="0.2">
      <c r="A146" s="45" t="s">
        <v>207</v>
      </c>
      <c r="B146" s="45">
        <v>131</v>
      </c>
      <c r="C146" s="45">
        <v>130</v>
      </c>
      <c r="E146" s="5"/>
      <c r="F146" s="36"/>
    </row>
    <row r="147" spans="1:6" x14ac:dyDescent="0.2">
      <c r="A147" s="45" t="s">
        <v>1165</v>
      </c>
      <c r="B147" s="45">
        <v>146</v>
      </c>
      <c r="C147" s="45">
        <v>129</v>
      </c>
      <c r="E147" s="5"/>
      <c r="F147" s="36"/>
    </row>
    <row r="148" spans="1:6" x14ac:dyDescent="0.2">
      <c r="A148" s="45" t="s">
        <v>706</v>
      </c>
      <c r="B148" s="45">
        <v>184</v>
      </c>
      <c r="C148" s="45">
        <v>128</v>
      </c>
      <c r="E148" s="5"/>
      <c r="F148" s="36"/>
    </row>
    <row r="149" spans="1:6" x14ac:dyDescent="0.2">
      <c r="A149" s="45" t="s">
        <v>283</v>
      </c>
      <c r="B149" s="45">
        <v>182</v>
      </c>
      <c r="C149" s="45">
        <v>128</v>
      </c>
      <c r="E149" s="5"/>
      <c r="F149" s="36"/>
    </row>
    <row r="150" spans="1:6" x14ac:dyDescent="0.2">
      <c r="A150" s="45" t="s">
        <v>214</v>
      </c>
      <c r="B150" s="45">
        <v>163</v>
      </c>
      <c r="C150" s="45">
        <v>128</v>
      </c>
      <c r="E150" s="5"/>
      <c r="F150" s="36"/>
    </row>
    <row r="151" spans="1:6" x14ac:dyDescent="0.2">
      <c r="A151" s="45" t="s">
        <v>1315</v>
      </c>
      <c r="B151" s="45">
        <v>146</v>
      </c>
      <c r="C151" s="45">
        <v>127</v>
      </c>
      <c r="E151" s="5"/>
      <c r="F151" s="36"/>
    </row>
    <row r="152" spans="1:6" x14ac:dyDescent="0.2">
      <c r="A152" s="45" t="s">
        <v>361</v>
      </c>
      <c r="B152" s="45">
        <v>134</v>
      </c>
      <c r="C152" s="45">
        <v>127</v>
      </c>
      <c r="E152" s="5"/>
      <c r="F152" s="36"/>
    </row>
    <row r="153" spans="1:6" x14ac:dyDescent="0.2">
      <c r="A153" s="45" t="s">
        <v>2767</v>
      </c>
      <c r="B153" s="45">
        <v>127</v>
      </c>
      <c r="C153" s="45">
        <v>127</v>
      </c>
      <c r="E153" s="5"/>
      <c r="F153" s="36"/>
    </row>
    <row r="154" spans="1:6" x14ac:dyDescent="0.2">
      <c r="A154" s="45" t="s">
        <v>220</v>
      </c>
      <c r="B154" s="45">
        <v>377</v>
      </c>
      <c r="C154" s="45">
        <v>127</v>
      </c>
      <c r="E154" s="5"/>
      <c r="F154" s="36"/>
    </row>
    <row r="155" spans="1:6" x14ac:dyDescent="0.2">
      <c r="A155" s="45" t="s">
        <v>421</v>
      </c>
      <c r="B155" s="45">
        <v>134</v>
      </c>
      <c r="C155" s="45">
        <v>126</v>
      </c>
      <c r="E155" s="5"/>
      <c r="F155" s="36"/>
    </row>
    <row r="156" spans="1:6" x14ac:dyDescent="0.2">
      <c r="A156" s="45" t="s">
        <v>145</v>
      </c>
      <c r="B156" s="45">
        <v>202</v>
      </c>
      <c r="C156" s="45">
        <v>125</v>
      </c>
      <c r="E156" s="5"/>
      <c r="F156" s="36"/>
    </row>
    <row r="157" spans="1:6" x14ac:dyDescent="0.2">
      <c r="A157" s="45" t="s">
        <v>453</v>
      </c>
      <c r="B157" s="45">
        <v>128</v>
      </c>
      <c r="C157" s="45">
        <v>125</v>
      </c>
      <c r="E157" s="5"/>
      <c r="F157" s="36"/>
    </row>
    <row r="158" spans="1:6" x14ac:dyDescent="0.2">
      <c r="A158" s="45" t="s">
        <v>2768</v>
      </c>
      <c r="B158" s="45">
        <v>164</v>
      </c>
      <c r="C158" s="45">
        <v>125</v>
      </c>
      <c r="E158" s="5"/>
      <c r="F158" s="36"/>
    </row>
    <row r="159" spans="1:6" x14ac:dyDescent="0.2">
      <c r="A159" s="45" t="s">
        <v>773</v>
      </c>
      <c r="B159" s="45">
        <v>124</v>
      </c>
      <c r="C159" s="45">
        <v>123</v>
      </c>
      <c r="E159" s="5"/>
      <c r="F159" s="36"/>
    </row>
    <row r="160" spans="1:6" x14ac:dyDescent="0.2">
      <c r="A160" s="45" t="s">
        <v>410</v>
      </c>
      <c r="B160" s="45">
        <v>173</v>
      </c>
      <c r="C160" s="45">
        <v>123</v>
      </c>
      <c r="E160" s="5"/>
      <c r="F160" s="36"/>
    </row>
    <row r="161" spans="1:6" x14ac:dyDescent="0.2">
      <c r="A161" s="45" t="s">
        <v>2426</v>
      </c>
      <c r="B161" s="45">
        <v>122</v>
      </c>
      <c r="C161" s="45">
        <v>122</v>
      </c>
      <c r="E161" s="5"/>
      <c r="F161" s="36"/>
    </row>
    <row r="162" spans="1:6" x14ac:dyDescent="0.2">
      <c r="A162" s="45" t="s">
        <v>570</v>
      </c>
      <c r="B162" s="45">
        <v>307</v>
      </c>
      <c r="C162" s="45">
        <v>122</v>
      </c>
      <c r="E162" s="5"/>
      <c r="F162" s="36"/>
    </row>
    <row r="163" spans="1:6" x14ac:dyDescent="0.2">
      <c r="A163" s="45" t="s">
        <v>201</v>
      </c>
      <c r="B163" s="45">
        <v>123</v>
      </c>
      <c r="C163" s="45">
        <v>122</v>
      </c>
      <c r="E163" s="5"/>
      <c r="F163" s="36"/>
    </row>
    <row r="164" spans="1:6" x14ac:dyDescent="0.2">
      <c r="A164" s="45" t="s">
        <v>116</v>
      </c>
      <c r="B164" s="45">
        <v>142</v>
      </c>
      <c r="C164" s="45">
        <v>122</v>
      </c>
      <c r="E164" s="5"/>
      <c r="F164" s="36"/>
    </row>
    <row r="165" spans="1:6" x14ac:dyDescent="0.2">
      <c r="A165" s="45" t="s">
        <v>174</v>
      </c>
      <c r="B165" s="45">
        <v>132</v>
      </c>
      <c r="C165" s="45">
        <v>122</v>
      </c>
      <c r="E165" s="5"/>
      <c r="F165" s="36"/>
    </row>
    <row r="166" spans="1:6" x14ac:dyDescent="0.2">
      <c r="A166" s="45" t="s">
        <v>337</v>
      </c>
      <c r="B166" s="45">
        <v>168</v>
      </c>
      <c r="C166" s="45">
        <v>121</v>
      </c>
      <c r="E166" s="5"/>
      <c r="F166" s="36"/>
    </row>
    <row r="167" spans="1:6" x14ac:dyDescent="0.2">
      <c r="A167" s="45" t="s">
        <v>300</v>
      </c>
      <c r="B167" s="45">
        <v>121</v>
      </c>
      <c r="C167" s="45">
        <v>121</v>
      </c>
      <c r="E167" s="5"/>
      <c r="F167" s="36"/>
    </row>
    <row r="168" spans="1:6" x14ac:dyDescent="0.2">
      <c r="A168" s="45" t="s">
        <v>146</v>
      </c>
      <c r="B168" s="45">
        <v>157</v>
      </c>
      <c r="C168" s="45">
        <v>119</v>
      </c>
      <c r="E168" s="5"/>
      <c r="F168" s="36"/>
    </row>
    <row r="169" spans="1:6" x14ac:dyDescent="0.2">
      <c r="A169" s="45" t="s">
        <v>228</v>
      </c>
      <c r="B169" s="45">
        <v>141</v>
      </c>
      <c r="C169" s="45">
        <v>119</v>
      </c>
      <c r="E169" s="5"/>
      <c r="F169" s="36"/>
    </row>
    <row r="170" spans="1:6" x14ac:dyDescent="0.2">
      <c r="A170" s="45" t="s">
        <v>387</v>
      </c>
      <c r="B170" s="45">
        <v>131</v>
      </c>
      <c r="C170" s="45">
        <v>118</v>
      </c>
      <c r="E170" s="5"/>
      <c r="F170" s="36"/>
    </row>
    <row r="171" spans="1:6" x14ac:dyDescent="0.2">
      <c r="A171" s="45" t="s">
        <v>552</v>
      </c>
      <c r="B171" s="45">
        <v>166</v>
      </c>
      <c r="C171" s="45">
        <v>118</v>
      </c>
      <c r="E171" s="5"/>
      <c r="F171" s="36"/>
    </row>
    <row r="172" spans="1:6" x14ac:dyDescent="0.2">
      <c r="A172" s="45" t="s">
        <v>255</v>
      </c>
      <c r="B172" s="45">
        <v>122</v>
      </c>
      <c r="C172" s="45">
        <v>117</v>
      </c>
      <c r="E172" s="5"/>
      <c r="F172" s="36"/>
    </row>
    <row r="173" spans="1:6" x14ac:dyDescent="0.2">
      <c r="A173" s="45" t="s">
        <v>408</v>
      </c>
      <c r="B173" s="45">
        <v>140</v>
      </c>
      <c r="C173" s="45">
        <v>117</v>
      </c>
      <c r="E173" s="5"/>
      <c r="F173" s="36"/>
    </row>
    <row r="174" spans="1:6" x14ac:dyDescent="0.2">
      <c r="A174" s="45" t="s">
        <v>2095</v>
      </c>
      <c r="B174" s="45">
        <v>137</v>
      </c>
      <c r="C174" s="45">
        <v>117</v>
      </c>
      <c r="E174" s="5"/>
      <c r="F174" s="36"/>
    </row>
    <row r="175" spans="1:6" x14ac:dyDescent="0.2">
      <c r="A175" s="45" t="s">
        <v>250</v>
      </c>
      <c r="B175" s="45">
        <v>167</v>
      </c>
      <c r="C175" s="45">
        <v>117</v>
      </c>
      <c r="E175" s="5"/>
      <c r="F175" s="36"/>
    </row>
    <row r="176" spans="1:6" x14ac:dyDescent="0.2">
      <c r="A176" s="45" t="s">
        <v>313</v>
      </c>
      <c r="B176" s="45">
        <v>131</v>
      </c>
      <c r="C176" s="45">
        <v>117</v>
      </c>
      <c r="E176" s="5"/>
      <c r="F176" s="36"/>
    </row>
    <row r="177" spans="1:6" x14ac:dyDescent="0.2">
      <c r="A177" s="45" t="s">
        <v>1046</v>
      </c>
      <c r="B177" s="45">
        <v>163</v>
      </c>
      <c r="C177" s="45">
        <v>117</v>
      </c>
      <c r="E177" s="5"/>
      <c r="F177" s="36"/>
    </row>
    <row r="178" spans="1:6" x14ac:dyDescent="0.2">
      <c r="A178" s="45" t="s">
        <v>2769</v>
      </c>
      <c r="B178" s="45">
        <v>139</v>
      </c>
      <c r="C178" s="45">
        <v>116</v>
      </c>
      <c r="E178" s="5"/>
      <c r="F178" s="36"/>
    </row>
    <row r="179" spans="1:6" x14ac:dyDescent="0.2">
      <c r="A179" s="45" t="s">
        <v>336</v>
      </c>
      <c r="B179" s="45">
        <v>116</v>
      </c>
      <c r="C179" s="45">
        <v>116</v>
      </c>
      <c r="E179" s="5"/>
      <c r="F179" s="36"/>
    </row>
    <row r="180" spans="1:6" x14ac:dyDescent="0.2">
      <c r="A180" s="45" t="s">
        <v>223</v>
      </c>
      <c r="B180" s="45">
        <v>165</v>
      </c>
      <c r="C180" s="45">
        <v>116</v>
      </c>
      <c r="E180" s="5"/>
      <c r="F180" s="36"/>
    </row>
    <row r="181" spans="1:6" x14ac:dyDescent="0.2">
      <c r="A181" s="45" t="s">
        <v>304</v>
      </c>
      <c r="B181" s="45">
        <v>125</v>
      </c>
      <c r="C181" s="45">
        <v>116</v>
      </c>
      <c r="E181" s="5"/>
      <c r="F181" s="36"/>
    </row>
    <row r="182" spans="1:6" x14ac:dyDescent="0.2">
      <c r="A182" s="45" t="s">
        <v>91</v>
      </c>
      <c r="B182" s="45">
        <v>145</v>
      </c>
      <c r="C182" s="45">
        <v>115</v>
      </c>
      <c r="E182" s="5"/>
      <c r="F182" s="36"/>
    </row>
    <row r="183" spans="1:6" x14ac:dyDescent="0.2">
      <c r="A183" s="45" t="s">
        <v>407</v>
      </c>
      <c r="B183" s="45">
        <v>131</v>
      </c>
      <c r="C183" s="45">
        <v>115</v>
      </c>
      <c r="E183" s="5"/>
      <c r="F183" s="36"/>
    </row>
    <row r="184" spans="1:6" x14ac:dyDescent="0.2">
      <c r="A184" s="45" t="s">
        <v>224</v>
      </c>
      <c r="B184" s="45">
        <v>116</v>
      </c>
      <c r="C184" s="45">
        <v>114</v>
      </c>
      <c r="E184" s="5"/>
      <c r="F184" s="36"/>
    </row>
    <row r="185" spans="1:6" x14ac:dyDescent="0.2">
      <c r="A185" s="45" t="s">
        <v>187</v>
      </c>
      <c r="B185" s="45">
        <v>115</v>
      </c>
      <c r="C185" s="45">
        <v>114</v>
      </c>
      <c r="E185" s="5"/>
      <c r="F185" s="36"/>
    </row>
    <row r="186" spans="1:6" x14ac:dyDescent="0.2">
      <c r="A186" s="45" t="s">
        <v>359</v>
      </c>
      <c r="B186" s="45">
        <v>162</v>
      </c>
      <c r="C186" s="45">
        <v>114</v>
      </c>
      <c r="E186" s="5"/>
      <c r="F186" s="36"/>
    </row>
    <row r="187" spans="1:6" x14ac:dyDescent="0.2">
      <c r="A187" s="45" t="s">
        <v>1111</v>
      </c>
      <c r="B187" s="45">
        <v>124</v>
      </c>
      <c r="C187" s="45">
        <v>114</v>
      </c>
      <c r="E187" s="5"/>
      <c r="F187" s="36"/>
    </row>
    <row r="188" spans="1:6" x14ac:dyDescent="0.2">
      <c r="A188" s="45" t="s">
        <v>141</v>
      </c>
      <c r="B188" s="45">
        <v>217</v>
      </c>
      <c r="C188" s="45">
        <v>112</v>
      </c>
      <c r="E188" s="5"/>
      <c r="F188" s="36"/>
    </row>
    <row r="189" spans="1:6" x14ac:dyDescent="0.2">
      <c r="A189" s="45" t="s">
        <v>2770</v>
      </c>
      <c r="B189" s="45">
        <v>112</v>
      </c>
      <c r="C189" s="45">
        <v>112</v>
      </c>
      <c r="E189" s="5"/>
      <c r="F189" s="36"/>
    </row>
    <row r="190" spans="1:6" x14ac:dyDescent="0.2">
      <c r="A190" s="45" t="s">
        <v>455</v>
      </c>
      <c r="B190" s="45">
        <v>110</v>
      </c>
      <c r="C190" s="45">
        <v>110</v>
      </c>
      <c r="E190" s="5"/>
      <c r="F190" s="36"/>
    </row>
    <row r="191" spans="1:6" x14ac:dyDescent="0.2">
      <c r="A191" s="45" t="s">
        <v>527</v>
      </c>
      <c r="B191" s="45">
        <v>123</v>
      </c>
      <c r="C191" s="45">
        <v>110</v>
      </c>
      <c r="E191" s="5"/>
      <c r="F191" s="36"/>
    </row>
    <row r="192" spans="1:6" x14ac:dyDescent="0.2">
      <c r="A192" s="45" t="s">
        <v>622</v>
      </c>
      <c r="B192" s="45">
        <v>116</v>
      </c>
      <c r="C192" s="45">
        <v>110</v>
      </c>
      <c r="E192" s="5"/>
      <c r="F192" s="36"/>
    </row>
    <row r="193" spans="1:6" x14ac:dyDescent="0.2">
      <c r="A193" s="45" t="s">
        <v>2771</v>
      </c>
      <c r="B193" s="45">
        <v>114</v>
      </c>
      <c r="C193" s="45">
        <v>109</v>
      </c>
      <c r="E193" s="5"/>
      <c r="F193" s="36"/>
    </row>
    <row r="194" spans="1:6" x14ac:dyDescent="0.2">
      <c r="A194" s="45" t="s">
        <v>1513</v>
      </c>
      <c r="B194" s="45">
        <v>113</v>
      </c>
      <c r="C194" s="45">
        <v>109</v>
      </c>
      <c r="E194" s="5"/>
      <c r="F194" s="36"/>
    </row>
    <row r="195" spans="1:6" x14ac:dyDescent="0.2">
      <c r="A195" s="45" t="s">
        <v>398</v>
      </c>
      <c r="B195" s="45">
        <v>141</v>
      </c>
      <c r="C195" s="45">
        <v>109</v>
      </c>
      <c r="E195" s="5"/>
      <c r="F195" s="36"/>
    </row>
    <row r="196" spans="1:6" x14ac:dyDescent="0.2">
      <c r="A196" s="45" t="s">
        <v>356</v>
      </c>
      <c r="B196" s="45">
        <v>146</v>
      </c>
      <c r="C196" s="45">
        <v>108</v>
      </c>
      <c r="E196" s="5"/>
      <c r="F196" s="36"/>
    </row>
    <row r="197" spans="1:6" x14ac:dyDescent="0.2">
      <c r="A197" s="45" t="s">
        <v>458</v>
      </c>
      <c r="B197" s="45">
        <v>137</v>
      </c>
      <c r="C197" s="45">
        <v>108</v>
      </c>
      <c r="E197" s="5"/>
      <c r="F197" s="36"/>
    </row>
    <row r="198" spans="1:6" x14ac:dyDescent="0.2">
      <c r="A198" s="45" t="s">
        <v>327</v>
      </c>
      <c r="B198" s="45">
        <v>108</v>
      </c>
      <c r="C198" s="45">
        <v>108</v>
      </c>
      <c r="E198" s="5"/>
      <c r="F198" s="36"/>
    </row>
    <row r="199" spans="1:6" x14ac:dyDescent="0.2">
      <c r="A199" s="45" t="s">
        <v>2278</v>
      </c>
      <c r="B199" s="45">
        <v>224</v>
      </c>
      <c r="C199" s="45">
        <v>108</v>
      </c>
      <c r="E199" s="5"/>
      <c r="F199" s="36"/>
    </row>
    <row r="200" spans="1:6" x14ac:dyDescent="0.2">
      <c r="A200" s="45" t="s">
        <v>157</v>
      </c>
      <c r="B200" s="45">
        <v>108</v>
      </c>
      <c r="C200" s="45">
        <v>108</v>
      </c>
      <c r="E200" s="5"/>
      <c r="F200" s="36"/>
    </row>
    <row r="201" spans="1:6" x14ac:dyDescent="0.2">
      <c r="A201" s="45" t="s">
        <v>389</v>
      </c>
      <c r="B201" s="45">
        <v>109</v>
      </c>
      <c r="C201" s="45">
        <v>108</v>
      </c>
      <c r="E201" s="5"/>
      <c r="F201" s="36"/>
    </row>
    <row r="202" spans="1:6" x14ac:dyDescent="0.2">
      <c r="A202" s="45" t="s">
        <v>471</v>
      </c>
      <c r="B202" s="45">
        <v>114</v>
      </c>
      <c r="C202" s="45">
        <v>107</v>
      </c>
      <c r="E202" s="5"/>
      <c r="F202" s="36"/>
    </row>
    <row r="203" spans="1:6" x14ac:dyDescent="0.2">
      <c r="A203" s="45" t="s">
        <v>149</v>
      </c>
      <c r="B203" s="45">
        <v>150</v>
      </c>
      <c r="C203" s="45">
        <v>107</v>
      </c>
      <c r="E203" s="5"/>
      <c r="F203" s="36"/>
    </row>
    <row r="204" spans="1:6" x14ac:dyDescent="0.2">
      <c r="A204" s="45" t="s">
        <v>2772</v>
      </c>
      <c r="B204" s="45">
        <v>107</v>
      </c>
      <c r="C204" s="45">
        <v>107</v>
      </c>
      <c r="E204" s="5"/>
      <c r="F204" s="36"/>
    </row>
    <row r="205" spans="1:6" x14ac:dyDescent="0.2">
      <c r="A205" s="45" t="s">
        <v>353</v>
      </c>
      <c r="B205" s="45">
        <v>143</v>
      </c>
      <c r="C205" s="45">
        <v>106</v>
      </c>
      <c r="E205" s="5"/>
      <c r="F205" s="36"/>
    </row>
    <row r="206" spans="1:6" x14ac:dyDescent="0.2">
      <c r="A206" s="45" t="s">
        <v>268</v>
      </c>
      <c r="B206" s="45">
        <v>210</v>
      </c>
      <c r="C206" s="45">
        <v>106</v>
      </c>
      <c r="E206" s="5"/>
      <c r="F206" s="36"/>
    </row>
    <row r="207" spans="1:6" x14ac:dyDescent="0.2">
      <c r="A207" s="45" t="s">
        <v>2112</v>
      </c>
      <c r="B207" s="45">
        <v>106</v>
      </c>
      <c r="C207" s="45">
        <v>105</v>
      </c>
      <c r="E207" s="5"/>
      <c r="F207" s="36"/>
    </row>
    <row r="208" spans="1:6" x14ac:dyDescent="0.2">
      <c r="A208" s="45" t="s">
        <v>392</v>
      </c>
      <c r="B208" s="45">
        <v>124</v>
      </c>
      <c r="C208" s="45">
        <v>104</v>
      </c>
      <c r="E208" s="5"/>
      <c r="F208" s="36"/>
    </row>
    <row r="209" spans="1:6" x14ac:dyDescent="0.2">
      <c r="A209" s="45" t="s">
        <v>256</v>
      </c>
      <c r="B209" s="45">
        <v>177</v>
      </c>
      <c r="C209" s="45">
        <v>104</v>
      </c>
      <c r="E209" s="5"/>
      <c r="F209" s="36"/>
    </row>
    <row r="210" spans="1:6" x14ac:dyDescent="0.2">
      <c r="A210" s="45" t="s">
        <v>512</v>
      </c>
      <c r="B210" s="45">
        <v>113</v>
      </c>
      <c r="C210" s="45">
        <v>104</v>
      </c>
      <c r="E210" s="5"/>
      <c r="F210" s="36"/>
    </row>
    <row r="211" spans="1:6" x14ac:dyDescent="0.2">
      <c r="A211" s="45" t="s">
        <v>754</v>
      </c>
      <c r="B211" s="45">
        <v>107</v>
      </c>
      <c r="C211" s="45">
        <v>104</v>
      </c>
      <c r="E211" s="5"/>
      <c r="F211" s="36"/>
    </row>
    <row r="212" spans="1:6" x14ac:dyDescent="0.2">
      <c r="A212" s="45" t="s">
        <v>363</v>
      </c>
      <c r="B212" s="45">
        <v>141</v>
      </c>
      <c r="C212" s="45">
        <v>103</v>
      </c>
      <c r="E212" s="5"/>
      <c r="F212" s="36"/>
    </row>
    <row r="213" spans="1:6" x14ac:dyDescent="0.2">
      <c r="A213" s="45" t="s">
        <v>289</v>
      </c>
      <c r="B213" s="45">
        <v>2140</v>
      </c>
      <c r="C213" s="45">
        <v>103</v>
      </c>
      <c r="E213" s="5"/>
      <c r="F213" s="36"/>
    </row>
    <row r="214" spans="1:6" x14ac:dyDescent="0.2">
      <c r="A214" s="45" t="s">
        <v>409</v>
      </c>
      <c r="B214" s="45">
        <v>118</v>
      </c>
      <c r="C214" s="45">
        <v>103</v>
      </c>
      <c r="E214" s="5"/>
      <c r="F214" s="36"/>
    </row>
    <row r="215" spans="1:6" x14ac:dyDescent="0.2">
      <c r="A215" s="45" t="s">
        <v>2773</v>
      </c>
      <c r="B215" s="45">
        <v>103</v>
      </c>
      <c r="C215" s="45">
        <v>103</v>
      </c>
      <c r="E215" s="5"/>
      <c r="F215" s="36"/>
    </row>
    <row r="216" spans="1:6" x14ac:dyDescent="0.2">
      <c r="A216" s="45" t="s">
        <v>445</v>
      </c>
      <c r="B216" s="45">
        <v>120</v>
      </c>
      <c r="C216" s="45">
        <v>102</v>
      </c>
      <c r="E216" s="5"/>
      <c r="F216" s="36"/>
    </row>
    <row r="217" spans="1:6" x14ac:dyDescent="0.2">
      <c r="A217" s="45" t="s">
        <v>349</v>
      </c>
      <c r="B217" s="45">
        <v>160</v>
      </c>
      <c r="C217" s="45">
        <v>102</v>
      </c>
      <c r="E217" s="5"/>
      <c r="F217" s="36"/>
    </row>
    <row r="218" spans="1:6" x14ac:dyDescent="0.2">
      <c r="A218" s="45" t="s">
        <v>1328</v>
      </c>
      <c r="B218" s="45">
        <v>114</v>
      </c>
      <c r="C218" s="45">
        <v>102</v>
      </c>
      <c r="E218" s="5"/>
      <c r="F218" s="36"/>
    </row>
    <row r="219" spans="1:6" x14ac:dyDescent="0.2">
      <c r="A219" s="45" t="s">
        <v>489</v>
      </c>
      <c r="B219" s="45">
        <v>118</v>
      </c>
      <c r="C219" s="45">
        <v>102</v>
      </c>
      <c r="E219" s="5"/>
      <c r="F219" s="36"/>
    </row>
    <row r="220" spans="1:6" x14ac:dyDescent="0.2">
      <c r="A220" s="45" t="s">
        <v>1916</v>
      </c>
      <c r="B220" s="45">
        <v>103</v>
      </c>
      <c r="C220" s="45">
        <v>102</v>
      </c>
      <c r="E220" s="5"/>
      <c r="F220" s="36"/>
    </row>
    <row r="221" spans="1:6" x14ac:dyDescent="0.2">
      <c r="A221" s="45" t="s">
        <v>774</v>
      </c>
      <c r="B221" s="45">
        <v>116</v>
      </c>
      <c r="C221" s="45">
        <v>102</v>
      </c>
      <c r="E221" s="5"/>
      <c r="F221" s="36"/>
    </row>
    <row r="222" spans="1:6" x14ac:dyDescent="0.2">
      <c r="A222" s="45" t="s">
        <v>2570</v>
      </c>
      <c r="B222" s="45">
        <v>102</v>
      </c>
      <c r="C222" s="45">
        <v>102</v>
      </c>
      <c r="E222" s="5"/>
      <c r="F222" s="36"/>
    </row>
    <row r="223" spans="1:6" x14ac:dyDescent="0.2">
      <c r="A223" s="45" t="s">
        <v>195</v>
      </c>
      <c r="B223" s="45">
        <v>110</v>
      </c>
      <c r="C223" s="45">
        <v>102</v>
      </c>
      <c r="E223" s="5"/>
      <c r="F223" s="36"/>
    </row>
    <row r="224" spans="1:6" x14ac:dyDescent="0.2">
      <c r="A224" s="45" t="s">
        <v>317</v>
      </c>
      <c r="B224" s="45">
        <v>106</v>
      </c>
      <c r="C224" s="45">
        <v>101</v>
      </c>
      <c r="E224" s="5"/>
      <c r="F224" s="36"/>
    </row>
    <row r="225" spans="1:6" x14ac:dyDescent="0.2">
      <c r="A225" s="45" t="s">
        <v>654</v>
      </c>
      <c r="B225" s="45">
        <v>101</v>
      </c>
      <c r="C225" s="45">
        <v>101</v>
      </c>
      <c r="E225" s="5"/>
      <c r="F225" s="36"/>
    </row>
    <row r="226" spans="1:6" x14ac:dyDescent="0.2">
      <c r="A226" s="45" t="s">
        <v>186</v>
      </c>
      <c r="B226" s="45">
        <v>118</v>
      </c>
      <c r="C226" s="45">
        <v>101</v>
      </c>
      <c r="E226" s="5"/>
      <c r="F226" s="36"/>
    </row>
    <row r="227" spans="1:6" x14ac:dyDescent="0.2">
      <c r="A227" s="45" t="s">
        <v>2774</v>
      </c>
      <c r="B227" s="45">
        <v>101</v>
      </c>
      <c r="C227" s="45">
        <v>101</v>
      </c>
      <c r="E227" s="5"/>
      <c r="F227" s="36"/>
    </row>
    <row r="228" spans="1:6" x14ac:dyDescent="0.2">
      <c r="A228" s="45" t="s">
        <v>342</v>
      </c>
      <c r="B228" s="45">
        <v>131</v>
      </c>
      <c r="C228" s="45">
        <v>101</v>
      </c>
      <c r="E228" s="5"/>
      <c r="F228" s="36"/>
    </row>
    <row r="229" spans="1:6" x14ac:dyDescent="0.2">
      <c r="A229" s="45" t="s">
        <v>278</v>
      </c>
      <c r="B229" s="45">
        <v>103</v>
      </c>
      <c r="C229" s="45">
        <v>100</v>
      </c>
      <c r="E229" s="5"/>
      <c r="F229" s="36"/>
    </row>
    <row r="230" spans="1:6" x14ac:dyDescent="0.2">
      <c r="A230" s="45" t="s">
        <v>1554</v>
      </c>
      <c r="B230" s="45">
        <v>104</v>
      </c>
      <c r="C230" s="45">
        <v>100</v>
      </c>
      <c r="E230" s="5"/>
      <c r="F230" s="36"/>
    </row>
    <row r="231" spans="1:6" x14ac:dyDescent="0.2">
      <c r="A231" s="45" t="s">
        <v>265</v>
      </c>
      <c r="B231" s="45">
        <v>487</v>
      </c>
      <c r="C231" s="45">
        <v>100</v>
      </c>
      <c r="E231" s="5"/>
      <c r="F231" s="36"/>
    </row>
    <row r="232" spans="1:6" x14ac:dyDescent="0.2">
      <c r="A232" s="45" t="s">
        <v>198</v>
      </c>
      <c r="B232" s="45">
        <v>181</v>
      </c>
      <c r="C232" s="45">
        <v>100</v>
      </c>
      <c r="E232" s="5"/>
      <c r="F232" s="36"/>
    </row>
    <row r="233" spans="1:6" x14ac:dyDescent="0.2">
      <c r="A233" s="45" t="s">
        <v>351</v>
      </c>
      <c r="B233" s="45">
        <v>155</v>
      </c>
      <c r="C233" s="45">
        <v>100</v>
      </c>
      <c r="E233" s="5"/>
      <c r="F233" s="36"/>
    </row>
    <row r="234" spans="1:6" x14ac:dyDescent="0.2">
      <c r="A234" s="45" t="s">
        <v>2581</v>
      </c>
      <c r="B234" s="45">
        <v>111</v>
      </c>
      <c r="C234" s="45">
        <v>100</v>
      </c>
      <c r="E234" s="5"/>
      <c r="F234" s="36"/>
    </row>
    <row r="235" spans="1:6" x14ac:dyDescent="0.2">
      <c r="A235" s="45" t="s">
        <v>183</v>
      </c>
      <c r="B235" s="45">
        <v>101</v>
      </c>
      <c r="C235" s="45">
        <v>99</v>
      </c>
      <c r="E235" s="5"/>
      <c r="F235" s="36"/>
    </row>
    <row r="236" spans="1:6" x14ac:dyDescent="0.2">
      <c r="A236" s="45" t="s">
        <v>456</v>
      </c>
      <c r="B236" s="45">
        <v>2782</v>
      </c>
      <c r="C236" s="45">
        <v>99</v>
      </c>
      <c r="E236" s="5"/>
      <c r="F236" s="36"/>
    </row>
    <row r="237" spans="1:6" x14ac:dyDescent="0.2">
      <c r="A237" s="45" t="s">
        <v>993</v>
      </c>
      <c r="B237" s="45">
        <v>115</v>
      </c>
      <c r="C237" s="45">
        <v>99</v>
      </c>
      <c r="E237" s="5"/>
      <c r="F237" s="36"/>
    </row>
    <row r="238" spans="1:6" x14ac:dyDescent="0.2">
      <c r="A238" s="45" t="s">
        <v>259</v>
      </c>
      <c r="B238" s="45">
        <v>116</v>
      </c>
      <c r="C238" s="45">
        <v>99</v>
      </c>
      <c r="E238" s="5"/>
      <c r="F238" s="36"/>
    </row>
    <row r="239" spans="1:6" x14ac:dyDescent="0.2">
      <c r="A239" s="45" t="s">
        <v>602</v>
      </c>
      <c r="B239" s="45">
        <v>366</v>
      </c>
      <c r="C239" s="45">
        <v>99</v>
      </c>
      <c r="E239" s="5"/>
      <c r="F239" s="36"/>
    </row>
    <row r="240" spans="1:6" x14ac:dyDescent="0.2">
      <c r="A240" s="45" t="s">
        <v>350</v>
      </c>
      <c r="B240" s="45">
        <v>144</v>
      </c>
      <c r="C240" s="45">
        <v>99</v>
      </c>
      <c r="E240" s="5"/>
      <c r="F240" s="36"/>
    </row>
    <row r="241" spans="1:6" x14ac:dyDescent="0.2">
      <c r="A241" s="45" t="s">
        <v>424</v>
      </c>
      <c r="B241" s="45">
        <v>110</v>
      </c>
      <c r="C241" s="45">
        <v>99</v>
      </c>
      <c r="E241" s="5"/>
      <c r="F241" s="36"/>
    </row>
    <row r="242" spans="1:6" x14ac:dyDescent="0.2">
      <c r="A242" s="45" t="s">
        <v>44</v>
      </c>
      <c r="B242" s="45">
        <v>100</v>
      </c>
      <c r="C242" s="45">
        <v>98</v>
      </c>
      <c r="E242" s="5"/>
      <c r="F242" s="36"/>
    </row>
    <row r="243" spans="1:6" x14ac:dyDescent="0.2">
      <c r="A243" s="45" t="s">
        <v>2775</v>
      </c>
      <c r="B243" s="45">
        <v>126</v>
      </c>
      <c r="C243" s="45">
        <v>98</v>
      </c>
      <c r="E243" s="5"/>
      <c r="F243" s="36"/>
    </row>
    <row r="244" spans="1:6" x14ac:dyDescent="0.2">
      <c r="A244" s="45" t="s">
        <v>247</v>
      </c>
      <c r="B244" s="45">
        <v>98</v>
      </c>
      <c r="C244" s="45">
        <v>98</v>
      </c>
      <c r="E244" s="5"/>
      <c r="F244" s="36"/>
    </row>
    <row r="245" spans="1:6" x14ac:dyDescent="0.2">
      <c r="A245" s="45" t="s">
        <v>188</v>
      </c>
      <c r="B245" s="45">
        <v>124</v>
      </c>
      <c r="C245" s="45">
        <v>97</v>
      </c>
      <c r="E245" s="5"/>
      <c r="F245" s="36"/>
    </row>
    <row r="246" spans="1:6" x14ac:dyDescent="0.2">
      <c r="A246" s="45" t="s">
        <v>664</v>
      </c>
      <c r="B246" s="45">
        <v>136</v>
      </c>
      <c r="C246" s="45">
        <v>97</v>
      </c>
      <c r="E246" s="5"/>
      <c r="F246" s="36"/>
    </row>
    <row r="247" spans="1:6" x14ac:dyDescent="0.2">
      <c r="A247" s="45" t="s">
        <v>168</v>
      </c>
      <c r="B247" s="45">
        <v>137</v>
      </c>
      <c r="C247" s="45">
        <v>97</v>
      </c>
      <c r="E247" s="5"/>
      <c r="F247" s="36"/>
    </row>
    <row r="248" spans="1:6" x14ac:dyDescent="0.2">
      <c r="A248" s="46" t="s">
        <v>206</v>
      </c>
      <c r="B248" s="45">
        <v>103</v>
      </c>
      <c r="C248" s="45">
        <v>97</v>
      </c>
      <c r="E248" s="5"/>
      <c r="F248" s="36"/>
    </row>
    <row r="249" spans="1:6" x14ac:dyDescent="0.2">
      <c r="A249" s="45" t="s">
        <v>171</v>
      </c>
      <c r="B249" s="45">
        <v>142</v>
      </c>
      <c r="C249" s="45">
        <v>96</v>
      </c>
      <c r="E249" s="5"/>
      <c r="F249" s="36"/>
    </row>
    <row r="250" spans="1:6" x14ac:dyDescent="0.2">
      <c r="A250" s="45" t="s">
        <v>282</v>
      </c>
      <c r="B250" s="45">
        <v>96</v>
      </c>
      <c r="C250" s="45">
        <v>96</v>
      </c>
      <c r="E250" s="5"/>
      <c r="F250" s="36"/>
    </row>
    <row r="251" spans="1:6" x14ac:dyDescent="0.2">
      <c r="A251" s="45" t="s">
        <v>2640</v>
      </c>
      <c r="B251" s="45">
        <v>96</v>
      </c>
      <c r="C251" s="45">
        <v>96</v>
      </c>
      <c r="E251" s="5"/>
      <c r="F251" s="36"/>
    </row>
    <row r="252" spans="1:6" x14ac:dyDescent="0.2">
      <c r="A252" s="45" t="s">
        <v>2776</v>
      </c>
      <c r="B252" s="45">
        <v>128</v>
      </c>
      <c r="C252" s="45">
        <v>96</v>
      </c>
      <c r="E252" s="5"/>
      <c r="F252" s="36"/>
    </row>
    <row r="253" spans="1:6" x14ac:dyDescent="0.2">
      <c r="A253" s="45" t="s">
        <v>545</v>
      </c>
      <c r="B253" s="45">
        <v>113</v>
      </c>
      <c r="C253" s="45">
        <v>96</v>
      </c>
      <c r="E253" s="5"/>
      <c r="F253" s="36"/>
    </row>
    <row r="254" spans="1:6" x14ac:dyDescent="0.2">
      <c r="A254" s="45" t="s">
        <v>219</v>
      </c>
      <c r="B254" s="45">
        <v>240</v>
      </c>
      <c r="C254" s="45">
        <v>96</v>
      </c>
      <c r="E254" s="5"/>
      <c r="F254" s="36"/>
    </row>
    <row r="255" spans="1:6" x14ac:dyDescent="0.2">
      <c r="A255" s="45" t="s">
        <v>369</v>
      </c>
      <c r="B255" s="45">
        <v>234</v>
      </c>
      <c r="C255" s="45">
        <v>96</v>
      </c>
      <c r="E255" s="5"/>
      <c r="F255" s="36"/>
    </row>
    <row r="256" spans="1:6" x14ac:dyDescent="0.2">
      <c r="A256" s="45" t="s">
        <v>2777</v>
      </c>
      <c r="B256" s="45">
        <v>125</v>
      </c>
      <c r="C256" s="45">
        <v>96</v>
      </c>
      <c r="E256" s="5"/>
      <c r="F256" s="36"/>
    </row>
    <row r="257" spans="1:6" x14ac:dyDescent="0.2">
      <c r="A257" s="45" t="s">
        <v>107</v>
      </c>
      <c r="B257" s="45">
        <v>145</v>
      </c>
      <c r="C257" s="45">
        <v>96</v>
      </c>
      <c r="E257" s="5"/>
      <c r="F257" s="36"/>
    </row>
    <row r="258" spans="1:6" x14ac:dyDescent="0.2">
      <c r="A258" s="45" t="s">
        <v>314</v>
      </c>
      <c r="B258" s="45">
        <v>115</v>
      </c>
      <c r="C258" s="45">
        <v>96</v>
      </c>
      <c r="E258" s="5"/>
      <c r="F258" s="36"/>
    </row>
    <row r="259" spans="1:6" x14ac:dyDescent="0.2">
      <c r="A259" s="45" t="s">
        <v>234</v>
      </c>
      <c r="B259" s="45">
        <v>114</v>
      </c>
      <c r="C259" s="45">
        <v>95</v>
      </c>
      <c r="E259" s="5"/>
      <c r="F259" s="36"/>
    </row>
    <row r="260" spans="1:6" x14ac:dyDescent="0.2">
      <c r="A260" s="45" t="s">
        <v>330</v>
      </c>
      <c r="B260" s="45">
        <v>229</v>
      </c>
      <c r="C260" s="45">
        <v>95</v>
      </c>
      <c r="E260" s="5"/>
      <c r="F260" s="36"/>
    </row>
    <row r="261" spans="1:6" x14ac:dyDescent="0.2">
      <c r="A261" s="45" t="s">
        <v>2778</v>
      </c>
      <c r="B261" s="45">
        <v>95</v>
      </c>
      <c r="C261" s="45">
        <v>95</v>
      </c>
      <c r="E261" s="5"/>
      <c r="F261" s="36"/>
    </row>
    <row r="262" spans="1:6" x14ac:dyDescent="0.2">
      <c r="A262" s="45" t="s">
        <v>746</v>
      </c>
      <c r="B262" s="45">
        <v>727</v>
      </c>
      <c r="C262" s="45">
        <v>95</v>
      </c>
      <c r="E262" s="5"/>
      <c r="F262" s="36"/>
    </row>
    <row r="263" spans="1:6" x14ac:dyDescent="0.2">
      <c r="A263" s="45" t="s">
        <v>273</v>
      </c>
      <c r="B263" s="45">
        <v>120</v>
      </c>
      <c r="C263" s="45">
        <v>95</v>
      </c>
      <c r="E263" s="5"/>
      <c r="F263" s="36"/>
    </row>
    <row r="264" spans="1:6" x14ac:dyDescent="0.2">
      <c r="A264" s="45" t="s">
        <v>167</v>
      </c>
      <c r="B264" s="45">
        <v>96</v>
      </c>
      <c r="C264" s="45">
        <v>95</v>
      </c>
      <c r="E264" s="5"/>
      <c r="F264" s="36"/>
    </row>
    <row r="265" spans="1:6" x14ac:dyDescent="0.2">
      <c r="A265" s="45" t="s">
        <v>301</v>
      </c>
      <c r="B265" s="45">
        <v>180</v>
      </c>
      <c r="C265" s="45">
        <v>94</v>
      </c>
      <c r="E265" s="5"/>
      <c r="F265" s="36"/>
    </row>
    <row r="266" spans="1:6" x14ac:dyDescent="0.2">
      <c r="A266" s="45" t="s">
        <v>227</v>
      </c>
      <c r="B266" s="45">
        <v>94</v>
      </c>
      <c r="C266" s="45">
        <v>94</v>
      </c>
      <c r="E266" s="5"/>
      <c r="F266" s="36"/>
    </row>
    <row r="267" spans="1:6" x14ac:dyDescent="0.2">
      <c r="A267" s="45" t="s">
        <v>322</v>
      </c>
      <c r="B267" s="45">
        <v>104</v>
      </c>
      <c r="C267" s="45">
        <v>94</v>
      </c>
      <c r="E267" s="5"/>
      <c r="F267" s="36"/>
    </row>
    <row r="268" spans="1:6" x14ac:dyDescent="0.2">
      <c r="A268" s="45" t="s">
        <v>450</v>
      </c>
      <c r="B268" s="45">
        <v>95</v>
      </c>
      <c r="C268" s="45">
        <v>93</v>
      </c>
      <c r="E268" s="5"/>
      <c r="F268" s="36"/>
    </row>
    <row r="269" spans="1:6" x14ac:dyDescent="0.2">
      <c r="A269" s="45" t="s">
        <v>494</v>
      </c>
      <c r="B269" s="45">
        <v>98</v>
      </c>
      <c r="C269" s="45">
        <v>93</v>
      </c>
      <c r="E269" s="5"/>
      <c r="F269" s="36"/>
    </row>
    <row r="270" spans="1:6" x14ac:dyDescent="0.2">
      <c r="A270" s="45" t="s">
        <v>165</v>
      </c>
      <c r="B270" s="45">
        <v>168</v>
      </c>
      <c r="C270" s="45">
        <v>93</v>
      </c>
      <c r="E270" s="5"/>
      <c r="F270" s="36"/>
    </row>
    <row r="271" spans="1:6" x14ac:dyDescent="0.2">
      <c r="A271" s="45" t="s">
        <v>511</v>
      </c>
      <c r="B271" s="45">
        <v>122</v>
      </c>
      <c r="C271" s="45">
        <v>92</v>
      </c>
      <c r="E271" s="5"/>
      <c r="F271" s="36"/>
    </row>
    <row r="272" spans="1:6" x14ac:dyDescent="0.2">
      <c r="A272" s="45" t="s">
        <v>35</v>
      </c>
      <c r="B272" s="45">
        <v>94</v>
      </c>
      <c r="C272" s="45">
        <v>92</v>
      </c>
      <c r="E272" s="5"/>
      <c r="F272" s="36"/>
    </row>
    <row r="273" spans="1:6" x14ac:dyDescent="0.2">
      <c r="A273" s="46" t="s">
        <v>238</v>
      </c>
      <c r="B273" s="45">
        <v>111</v>
      </c>
      <c r="C273" s="45">
        <v>92</v>
      </c>
      <c r="E273" s="5"/>
      <c r="F273" s="36"/>
    </row>
    <row r="274" spans="1:6" x14ac:dyDescent="0.2">
      <c r="A274" s="45" t="s">
        <v>298</v>
      </c>
      <c r="B274" s="45">
        <v>91</v>
      </c>
      <c r="C274" s="45">
        <v>91</v>
      </c>
      <c r="E274" s="5"/>
      <c r="F274" s="36"/>
    </row>
    <row r="275" spans="1:6" x14ac:dyDescent="0.2">
      <c r="A275" s="45" t="s">
        <v>101</v>
      </c>
      <c r="B275" s="45">
        <v>97</v>
      </c>
      <c r="C275" s="45">
        <v>91</v>
      </c>
      <c r="E275" s="5"/>
      <c r="F275" s="36"/>
    </row>
    <row r="276" spans="1:6" x14ac:dyDescent="0.2">
      <c r="A276" s="45" t="s">
        <v>128</v>
      </c>
      <c r="B276" s="45">
        <v>168</v>
      </c>
      <c r="C276" s="45">
        <v>90</v>
      </c>
      <c r="E276" s="5"/>
      <c r="F276" s="36"/>
    </row>
    <row r="277" spans="1:6" x14ac:dyDescent="0.2">
      <c r="A277" s="45" t="s">
        <v>212</v>
      </c>
      <c r="B277" s="45">
        <v>170</v>
      </c>
      <c r="C277" s="45">
        <v>90</v>
      </c>
      <c r="E277" s="5"/>
      <c r="F277" s="36"/>
    </row>
    <row r="278" spans="1:6" x14ac:dyDescent="0.2">
      <c r="A278" s="45" t="s">
        <v>1445</v>
      </c>
      <c r="B278" s="45">
        <v>97</v>
      </c>
      <c r="C278" s="45">
        <v>90</v>
      </c>
      <c r="E278" s="5"/>
      <c r="F278" s="36"/>
    </row>
    <row r="279" spans="1:6" x14ac:dyDescent="0.2">
      <c r="A279" s="45" t="s">
        <v>2227</v>
      </c>
      <c r="B279" s="45">
        <v>893</v>
      </c>
      <c r="C279" s="45">
        <v>90</v>
      </c>
      <c r="E279" s="5"/>
      <c r="F279" s="36"/>
    </row>
    <row r="280" spans="1:6" x14ac:dyDescent="0.2">
      <c r="A280" s="45" t="s">
        <v>218</v>
      </c>
      <c r="B280" s="45">
        <v>97</v>
      </c>
      <c r="C280" s="45">
        <v>89</v>
      </c>
      <c r="E280" s="5"/>
      <c r="F280" s="36"/>
    </row>
    <row r="281" spans="1:6" x14ac:dyDescent="0.2">
      <c r="A281" s="45" t="s">
        <v>194</v>
      </c>
      <c r="B281" s="45">
        <v>239</v>
      </c>
      <c r="C281" s="45">
        <v>89</v>
      </c>
      <c r="E281" s="5"/>
      <c r="F281" s="36"/>
    </row>
    <row r="282" spans="1:6" x14ac:dyDescent="0.2">
      <c r="A282" s="45" t="s">
        <v>501</v>
      </c>
      <c r="B282" s="45">
        <v>152</v>
      </c>
      <c r="C282" s="45">
        <v>89</v>
      </c>
      <c r="E282" s="5"/>
      <c r="F282" s="36"/>
    </row>
    <row r="283" spans="1:6" x14ac:dyDescent="0.2">
      <c r="A283" s="45" t="s">
        <v>1394</v>
      </c>
      <c r="B283" s="45">
        <v>88</v>
      </c>
      <c r="C283" s="45">
        <v>88</v>
      </c>
      <c r="E283" s="5"/>
      <c r="F283" s="36"/>
    </row>
    <row r="284" spans="1:6" x14ac:dyDescent="0.2">
      <c r="A284" s="45" t="s">
        <v>96</v>
      </c>
      <c r="B284" s="45">
        <v>96</v>
      </c>
      <c r="C284" s="45">
        <v>88</v>
      </c>
      <c r="E284" s="5"/>
      <c r="F284" s="36"/>
    </row>
    <row r="285" spans="1:6" x14ac:dyDescent="0.2">
      <c r="A285" s="45" t="s">
        <v>291</v>
      </c>
      <c r="B285" s="45">
        <v>764</v>
      </c>
      <c r="C285" s="45">
        <v>88</v>
      </c>
      <c r="E285" s="5"/>
      <c r="F285" s="36"/>
    </row>
    <row r="286" spans="1:6" x14ac:dyDescent="0.2">
      <c r="A286" s="45" t="s">
        <v>254</v>
      </c>
      <c r="B286" s="45">
        <v>88</v>
      </c>
      <c r="C286" s="45">
        <v>87</v>
      </c>
      <c r="E286" s="5"/>
      <c r="F286" s="36"/>
    </row>
    <row r="287" spans="1:6" x14ac:dyDescent="0.2">
      <c r="A287" s="45" t="s">
        <v>397</v>
      </c>
      <c r="B287" s="45">
        <v>290</v>
      </c>
      <c r="C287" s="45">
        <v>87</v>
      </c>
      <c r="E287" s="5"/>
      <c r="F287" s="36"/>
    </row>
    <row r="288" spans="1:6" x14ac:dyDescent="0.2">
      <c r="A288" s="45" t="s">
        <v>1177</v>
      </c>
      <c r="B288" s="45">
        <v>94</v>
      </c>
      <c r="C288" s="45">
        <v>87</v>
      </c>
      <c r="E288" s="5"/>
      <c r="F288" s="36"/>
    </row>
    <row r="289" spans="1:6" x14ac:dyDescent="0.2">
      <c r="A289" s="45" t="s">
        <v>197</v>
      </c>
      <c r="B289" s="45">
        <v>89</v>
      </c>
      <c r="C289" s="45">
        <v>87</v>
      </c>
      <c r="E289" s="5"/>
      <c r="F289" s="36"/>
    </row>
    <row r="290" spans="1:6" x14ac:dyDescent="0.2">
      <c r="A290" s="45" t="s">
        <v>192</v>
      </c>
      <c r="B290" s="45">
        <v>90</v>
      </c>
      <c r="C290" s="45">
        <v>87</v>
      </c>
      <c r="E290" s="5"/>
      <c r="F290" s="36"/>
    </row>
    <row r="291" spans="1:6" x14ac:dyDescent="0.2">
      <c r="A291" s="45" t="s">
        <v>472</v>
      </c>
      <c r="B291" s="45">
        <v>93</v>
      </c>
      <c r="C291" s="45">
        <v>86</v>
      </c>
      <c r="E291" s="5"/>
      <c r="F291" s="36"/>
    </row>
    <row r="292" spans="1:6" x14ac:dyDescent="0.2">
      <c r="A292" s="45" t="s">
        <v>2779</v>
      </c>
      <c r="B292" s="45">
        <v>95</v>
      </c>
      <c r="C292" s="45">
        <v>86</v>
      </c>
      <c r="E292" s="5"/>
      <c r="F292" s="36"/>
    </row>
    <row r="293" spans="1:6" x14ac:dyDescent="0.2">
      <c r="A293" s="45" t="s">
        <v>541</v>
      </c>
      <c r="B293" s="45">
        <v>94</v>
      </c>
      <c r="C293" s="45">
        <v>86</v>
      </c>
      <c r="E293" s="5"/>
      <c r="F293" s="36"/>
    </row>
    <row r="294" spans="1:6" x14ac:dyDescent="0.2">
      <c r="A294" s="45" t="s">
        <v>620</v>
      </c>
      <c r="B294" s="45">
        <v>87</v>
      </c>
      <c r="C294" s="45">
        <v>86</v>
      </c>
      <c r="E294" s="5"/>
      <c r="F294" s="36"/>
    </row>
    <row r="295" spans="1:6" x14ac:dyDescent="0.2">
      <c r="A295" s="45" t="s">
        <v>310</v>
      </c>
      <c r="B295" s="45">
        <v>103</v>
      </c>
      <c r="C295" s="45">
        <v>86</v>
      </c>
      <c r="E295" s="5"/>
      <c r="F295" s="36"/>
    </row>
    <row r="296" spans="1:6" x14ac:dyDescent="0.2">
      <c r="A296" s="45" t="s">
        <v>166</v>
      </c>
      <c r="B296" s="45">
        <v>92</v>
      </c>
      <c r="C296" s="45">
        <v>85</v>
      </c>
      <c r="E296" s="5"/>
      <c r="F296" s="36"/>
    </row>
    <row r="297" spans="1:6" x14ac:dyDescent="0.2">
      <c r="A297" s="45" t="s">
        <v>280</v>
      </c>
      <c r="B297" s="45">
        <v>117</v>
      </c>
      <c r="C297" s="45">
        <v>85</v>
      </c>
      <c r="E297" s="5"/>
      <c r="F297" s="36"/>
    </row>
    <row r="298" spans="1:6" x14ac:dyDescent="0.2">
      <c r="A298" s="45" t="s">
        <v>2780</v>
      </c>
      <c r="B298" s="45">
        <v>85</v>
      </c>
      <c r="C298" s="45">
        <v>85</v>
      </c>
      <c r="E298" s="5"/>
      <c r="F298" s="36"/>
    </row>
    <row r="299" spans="1:6" x14ac:dyDescent="0.2">
      <c r="A299" s="45" t="s">
        <v>1413</v>
      </c>
      <c r="B299" s="45">
        <v>133</v>
      </c>
      <c r="C299" s="45">
        <v>85</v>
      </c>
      <c r="E299" s="5"/>
      <c r="F299" s="36"/>
    </row>
    <row r="300" spans="1:6" x14ac:dyDescent="0.2">
      <c r="A300" s="45" t="s">
        <v>309</v>
      </c>
      <c r="B300" s="45">
        <v>120</v>
      </c>
      <c r="C300" s="45">
        <v>85</v>
      </c>
      <c r="E300" s="5"/>
      <c r="F300" s="36"/>
    </row>
    <row r="301" spans="1:6" x14ac:dyDescent="0.2">
      <c r="A301" s="45" t="s">
        <v>710</v>
      </c>
      <c r="B301" s="45">
        <v>91</v>
      </c>
      <c r="C301" s="45">
        <v>85</v>
      </c>
      <c r="E301" s="5"/>
      <c r="F301" s="36"/>
    </row>
    <row r="302" spans="1:6" x14ac:dyDescent="0.2">
      <c r="A302" s="46" t="s">
        <v>572</v>
      </c>
      <c r="B302" s="45">
        <v>108</v>
      </c>
      <c r="C302" s="45">
        <v>85</v>
      </c>
      <c r="E302" s="5"/>
      <c r="F302" s="36"/>
    </row>
    <row r="303" spans="1:6" x14ac:dyDescent="0.2">
      <c r="A303" s="45" t="s">
        <v>2781</v>
      </c>
      <c r="B303" s="45">
        <v>93</v>
      </c>
      <c r="C303" s="45">
        <v>85</v>
      </c>
      <c r="E303" s="5"/>
      <c r="F303" s="36"/>
    </row>
    <row r="304" spans="1:6" x14ac:dyDescent="0.2">
      <c r="A304" s="45" t="s">
        <v>460</v>
      </c>
      <c r="B304" s="45">
        <v>84</v>
      </c>
      <c r="C304" s="45">
        <v>84</v>
      </c>
      <c r="E304" s="5"/>
      <c r="F304" s="36"/>
    </row>
    <row r="305" spans="1:6" x14ac:dyDescent="0.2">
      <c r="A305" s="45" t="s">
        <v>816</v>
      </c>
      <c r="B305" s="45">
        <v>84</v>
      </c>
      <c r="C305" s="45">
        <v>84</v>
      </c>
      <c r="E305" s="5"/>
      <c r="F305" s="36"/>
    </row>
    <row r="306" spans="1:6" x14ac:dyDescent="0.2">
      <c r="A306" s="45" t="s">
        <v>237</v>
      </c>
      <c r="B306" s="45">
        <v>83</v>
      </c>
      <c r="C306" s="45">
        <v>83</v>
      </c>
      <c r="E306" s="5"/>
      <c r="F306" s="36"/>
    </row>
    <row r="307" spans="1:6" x14ac:dyDescent="0.2">
      <c r="A307" s="45" t="s">
        <v>422</v>
      </c>
      <c r="B307" s="45">
        <v>231</v>
      </c>
      <c r="C307" s="45">
        <v>83</v>
      </c>
      <c r="E307" s="5"/>
      <c r="F307" s="36"/>
    </row>
    <row r="308" spans="1:6" x14ac:dyDescent="0.2">
      <c r="A308" s="45" t="s">
        <v>475</v>
      </c>
      <c r="B308" s="45">
        <v>131</v>
      </c>
      <c r="C308" s="45">
        <v>83</v>
      </c>
      <c r="E308" s="5"/>
      <c r="F308" s="36"/>
    </row>
    <row r="309" spans="1:6" x14ac:dyDescent="0.2">
      <c r="A309" s="45" t="s">
        <v>252</v>
      </c>
      <c r="B309" s="45">
        <v>87</v>
      </c>
      <c r="C309" s="45">
        <v>83</v>
      </c>
      <c r="E309" s="5"/>
      <c r="F309" s="36"/>
    </row>
    <row r="310" spans="1:6" x14ac:dyDescent="0.2">
      <c r="A310" s="45" t="s">
        <v>1377</v>
      </c>
      <c r="B310" s="45">
        <v>105</v>
      </c>
      <c r="C310" s="45">
        <v>82</v>
      </c>
      <c r="E310" s="5"/>
      <c r="F310" s="36"/>
    </row>
    <row r="311" spans="1:6" x14ac:dyDescent="0.2">
      <c r="A311" s="45" t="s">
        <v>1146</v>
      </c>
      <c r="B311" s="45">
        <v>85</v>
      </c>
      <c r="C311" s="45">
        <v>82</v>
      </c>
      <c r="E311" s="5"/>
      <c r="F311" s="36"/>
    </row>
    <row r="312" spans="1:6" x14ac:dyDescent="0.2">
      <c r="A312" s="45" t="s">
        <v>1010</v>
      </c>
      <c r="B312" s="45">
        <v>89</v>
      </c>
      <c r="C312" s="45">
        <v>82</v>
      </c>
      <c r="E312" s="5"/>
      <c r="F312" s="36"/>
    </row>
    <row r="313" spans="1:6" x14ac:dyDescent="0.2">
      <c r="A313" s="45" t="s">
        <v>306</v>
      </c>
      <c r="B313" s="45">
        <v>85</v>
      </c>
      <c r="C313" s="45">
        <v>82</v>
      </c>
      <c r="E313" s="5"/>
      <c r="F313" s="36"/>
    </row>
    <row r="314" spans="1:6" x14ac:dyDescent="0.2">
      <c r="A314" s="45" t="s">
        <v>246</v>
      </c>
      <c r="B314" s="45">
        <v>81</v>
      </c>
      <c r="C314" s="45">
        <v>81</v>
      </c>
      <c r="E314" s="5"/>
      <c r="F314" s="36"/>
    </row>
    <row r="315" spans="1:6" x14ac:dyDescent="0.2">
      <c r="A315" s="45" t="s">
        <v>427</v>
      </c>
      <c r="B315" s="45">
        <v>565</v>
      </c>
      <c r="C315" s="45">
        <v>81</v>
      </c>
      <c r="E315" s="5"/>
      <c r="F315" s="36"/>
    </row>
    <row r="316" spans="1:6" x14ac:dyDescent="0.2">
      <c r="A316" s="45" t="s">
        <v>305</v>
      </c>
      <c r="B316" s="45">
        <v>81</v>
      </c>
      <c r="C316" s="45">
        <v>81</v>
      </c>
      <c r="E316" s="5"/>
      <c r="F316" s="36"/>
    </row>
    <row r="317" spans="1:6" x14ac:dyDescent="0.2">
      <c r="A317" s="45" t="s">
        <v>850</v>
      </c>
      <c r="B317" s="45">
        <v>100</v>
      </c>
      <c r="C317" s="45">
        <v>81</v>
      </c>
      <c r="E317" s="5"/>
      <c r="F317" s="36"/>
    </row>
    <row r="318" spans="1:6" x14ac:dyDescent="0.2">
      <c r="A318" s="45" t="s">
        <v>204</v>
      </c>
      <c r="B318" s="45">
        <v>168</v>
      </c>
      <c r="C318" s="45">
        <v>81</v>
      </c>
      <c r="E318" s="5"/>
      <c r="F318" s="36"/>
    </row>
    <row r="319" spans="1:6" x14ac:dyDescent="0.2">
      <c r="A319" s="45" t="s">
        <v>108</v>
      </c>
      <c r="B319" s="45">
        <v>83</v>
      </c>
      <c r="C319" s="45">
        <v>81</v>
      </c>
      <c r="E319" s="5"/>
      <c r="F319" s="36"/>
    </row>
    <row r="320" spans="1:6" x14ac:dyDescent="0.2">
      <c r="A320" s="45" t="s">
        <v>143</v>
      </c>
      <c r="B320" s="45">
        <v>81</v>
      </c>
      <c r="C320" s="45">
        <v>81</v>
      </c>
      <c r="E320" s="5"/>
      <c r="F320" s="36"/>
    </row>
    <row r="321" spans="1:6" x14ac:dyDescent="0.2">
      <c r="A321" s="45" t="s">
        <v>741</v>
      </c>
      <c r="B321" s="45">
        <v>3307</v>
      </c>
      <c r="C321" s="45">
        <v>81</v>
      </c>
      <c r="E321" s="5"/>
      <c r="F321" s="36"/>
    </row>
    <row r="322" spans="1:6" x14ac:dyDescent="0.2">
      <c r="A322" s="45" t="s">
        <v>2782</v>
      </c>
      <c r="B322" s="45">
        <v>82</v>
      </c>
      <c r="C322" s="45">
        <v>80</v>
      </c>
      <c r="E322" s="5"/>
      <c r="F322" s="36"/>
    </row>
    <row r="323" spans="1:6" x14ac:dyDescent="0.2">
      <c r="A323" s="45" t="s">
        <v>179</v>
      </c>
      <c r="B323" s="45">
        <v>126</v>
      </c>
      <c r="C323" s="45">
        <v>80</v>
      </c>
      <c r="E323" s="5"/>
      <c r="F323" s="36"/>
    </row>
    <row r="324" spans="1:6" x14ac:dyDescent="0.2">
      <c r="A324" s="45" t="s">
        <v>2783</v>
      </c>
      <c r="B324" s="45">
        <v>80</v>
      </c>
      <c r="C324" s="45">
        <v>80</v>
      </c>
      <c r="E324" s="5"/>
      <c r="F324" s="36"/>
    </row>
    <row r="325" spans="1:6" x14ac:dyDescent="0.2">
      <c r="A325" s="45" t="s">
        <v>267</v>
      </c>
      <c r="B325" s="45">
        <v>84</v>
      </c>
      <c r="C325" s="45">
        <v>80</v>
      </c>
      <c r="E325" s="5"/>
      <c r="F325" s="36"/>
    </row>
    <row r="326" spans="1:6" x14ac:dyDescent="0.2">
      <c r="A326" s="45" t="s">
        <v>151</v>
      </c>
      <c r="B326" s="45">
        <v>122</v>
      </c>
      <c r="C326" s="45">
        <v>80</v>
      </c>
      <c r="E326" s="5"/>
      <c r="F326" s="36"/>
    </row>
    <row r="327" spans="1:6" x14ac:dyDescent="0.2">
      <c r="A327" s="45" t="s">
        <v>297</v>
      </c>
      <c r="B327" s="45">
        <v>80</v>
      </c>
      <c r="C327" s="45">
        <v>80</v>
      </c>
      <c r="E327" s="5"/>
      <c r="F327" s="36"/>
    </row>
    <row r="328" spans="1:6" x14ac:dyDescent="0.2">
      <c r="A328" s="45" t="s">
        <v>1662</v>
      </c>
      <c r="B328" s="45">
        <v>80</v>
      </c>
      <c r="C328" s="45">
        <v>80</v>
      </c>
      <c r="E328" s="5"/>
      <c r="F328" s="36"/>
    </row>
    <row r="329" spans="1:6" x14ac:dyDescent="0.2">
      <c r="A329" s="45" t="s">
        <v>284</v>
      </c>
      <c r="B329" s="45">
        <v>95</v>
      </c>
      <c r="C329" s="45">
        <v>79</v>
      </c>
      <c r="E329" s="5"/>
      <c r="F329" s="36"/>
    </row>
    <row r="330" spans="1:6" x14ac:dyDescent="0.2">
      <c r="A330" s="45" t="s">
        <v>323</v>
      </c>
      <c r="B330" s="45">
        <v>79</v>
      </c>
      <c r="C330" s="45">
        <v>79</v>
      </c>
      <c r="E330" s="5"/>
      <c r="F330" s="36"/>
    </row>
    <row r="331" spans="1:6" x14ac:dyDescent="0.2">
      <c r="A331" s="45" t="s">
        <v>232</v>
      </c>
      <c r="B331" s="45">
        <v>85</v>
      </c>
      <c r="C331" s="45">
        <v>79</v>
      </c>
      <c r="E331" s="5"/>
      <c r="F331" s="36"/>
    </row>
    <row r="332" spans="1:6" x14ac:dyDescent="0.2">
      <c r="A332" s="45" t="s">
        <v>2497</v>
      </c>
      <c r="B332" s="45">
        <v>113</v>
      </c>
      <c r="C332" s="45">
        <v>79</v>
      </c>
      <c r="E332" s="5"/>
      <c r="F332" s="36"/>
    </row>
    <row r="333" spans="1:6" x14ac:dyDescent="0.2">
      <c r="A333" s="45" t="s">
        <v>1164</v>
      </c>
      <c r="B333" s="45">
        <v>79</v>
      </c>
      <c r="C333" s="45">
        <v>79</v>
      </c>
      <c r="E333" s="5"/>
      <c r="F333" s="36"/>
    </row>
    <row r="334" spans="1:6" x14ac:dyDescent="0.2">
      <c r="A334" s="45" t="s">
        <v>2589</v>
      </c>
      <c r="B334" s="45">
        <v>79</v>
      </c>
      <c r="C334" s="45">
        <v>79</v>
      </c>
      <c r="E334" s="5"/>
      <c r="F334" s="36"/>
    </row>
    <row r="335" spans="1:6" x14ac:dyDescent="0.2">
      <c r="A335" s="45" t="s">
        <v>513</v>
      </c>
      <c r="B335" s="45">
        <v>89</v>
      </c>
      <c r="C335" s="45">
        <v>79</v>
      </c>
      <c r="E335" s="5"/>
      <c r="F335" s="36"/>
    </row>
    <row r="336" spans="1:6" x14ac:dyDescent="0.2">
      <c r="A336" s="45" t="s">
        <v>177</v>
      </c>
      <c r="B336" s="45">
        <v>97</v>
      </c>
      <c r="C336" s="45">
        <v>79</v>
      </c>
      <c r="E336" s="5"/>
      <c r="F336" s="36"/>
    </row>
    <row r="337" spans="1:6" x14ac:dyDescent="0.2">
      <c r="A337" s="45" t="s">
        <v>388</v>
      </c>
      <c r="B337" s="45">
        <v>79</v>
      </c>
      <c r="C337" s="45">
        <v>78</v>
      </c>
      <c r="E337" s="5"/>
      <c r="F337" s="36"/>
    </row>
    <row r="338" spans="1:6" x14ac:dyDescent="0.2">
      <c r="A338" s="45" t="s">
        <v>391</v>
      </c>
      <c r="B338" s="45">
        <v>103</v>
      </c>
      <c r="C338" s="45">
        <v>78</v>
      </c>
      <c r="E338" s="5"/>
      <c r="F338" s="36"/>
    </row>
    <row r="339" spans="1:6" x14ac:dyDescent="0.2">
      <c r="A339" s="45" t="s">
        <v>1393</v>
      </c>
      <c r="B339" s="45">
        <v>109</v>
      </c>
      <c r="C339" s="45">
        <v>78</v>
      </c>
      <c r="E339" s="5"/>
      <c r="F339" s="36"/>
    </row>
    <row r="340" spans="1:6" x14ac:dyDescent="0.2">
      <c r="A340" s="45" t="s">
        <v>332</v>
      </c>
      <c r="B340" s="45">
        <v>105</v>
      </c>
      <c r="C340" s="45">
        <v>78</v>
      </c>
      <c r="E340" s="5"/>
      <c r="F340" s="36"/>
    </row>
    <row r="341" spans="1:6" x14ac:dyDescent="0.2">
      <c r="A341" s="45" t="s">
        <v>2547</v>
      </c>
      <c r="B341" s="45">
        <v>78</v>
      </c>
      <c r="C341" s="45">
        <v>78</v>
      </c>
      <c r="E341" s="5"/>
      <c r="F341" s="36"/>
    </row>
    <row r="342" spans="1:6" x14ac:dyDescent="0.2">
      <c r="A342" s="45" t="s">
        <v>810</v>
      </c>
      <c r="B342" s="45">
        <v>127</v>
      </c>
      <c r="C342" s="45">
        <v>78</v>
      </c>
      <c r="E342" s="5"/>
      <c r="F342" s="36"/>
    </row>
    <row r="343" spans="1:6" x14ac:dyDescent="0.2">
      <c r="A343" s="45" t="s">
        <v>1766</v>
      </c>
      <c r="B343" s="45">
        <v>77</v>
      </c>
      <c r="C343" s="45">
        <v>77</v>
      </c>
      <c r="E343" s="5"/>
      <c r="F343" s="36"/>
    </row>
    <row r="344" spans="1:6" x14ac:dyDescent="0.2">
      <c r="A344" s="45" t="s">
        <v>320</v>
      </c>
      <c r="B344" s="45">
        <v>87</v>
      </c>
      <c r="C344" s="45">
        <v>77</v>
      </c>
      <c r="E344" s="5"/>
      <c r="F344" s="36"/>
    </row>
    <row r="345" spans="1:6" x14ac:dyDescent="0.2">
      <c r="A345" s="45" t="s">
        <v>257</v>
      </c>
      <c r="B345" s="45">
        <v>78</v>
      </c>
      <c r="C345" s="45">
        <v>76</v>
      </c>
      <c r="E345" s="5"/>
      <c r="F345" s="36"/>
    </row>
    <row r="346" spans="1:6" x14ac:dyDescent="0.2">
      <c r="A346" s="45" t="s">
        <v>637</v>
      </c>
      <c r="B346" s="45">
        <v>76</v>
      </c>
      <c r="C346" s="45">
        <v>76</v>
      </c>
      <c r="E346" s="5"/>
      <c r="F346" s="36"/>
    </row>
    <row r="347" spans="1:6" x14ac:dyDescent="0.2">
      <c r="A347" s="45" t="s">
        <v>656</v>
      </c>
      <c r="B347" s="45">
        <v>268</v>
      </c>
      <c r="C347" s="45">
        <v>76</v>
      </c>
      <c r="E347" s="5"/>
      <c r="F347" s="36"/>
    </row>
    <row r="348" spans="1:6" x14ac:dyDescent="0.2">
      <c r="A348" s="45" t="s">
        <v>978</v>
      </c>
      <c r="B348" s="45">
        <v>105</v>
      </c>
      <c r="C348" s="45">
        <v>76</v>
      </c>
      <c r="E348" s="5"/>
      <c r="F348" s="36"/>
    </row>
    <row r="349" spans="1:6" x14ac:dyDescent="0.2">
      <c r="A349" s="45" t="s">
        <v>303</v>
      </c>
      <c r="B349" s="45">
        <v>170</v>
      </c>
      <c r="C349" s="45">
        <v>76</v>
      </c>
      <c r="E349" s="5"/>
      <c r="F349" s="36"/>
    </row>
    <row r="350" spans="1:6" x14ac:dyDescent="0.2">
      <c r="A350" s="45" t="s">
        <v>631</v>
      </c>
      <c r="B350" s="45">
        <v>87</v>
      </c>
      <c r="C350" s="45">
        <v>76</v>
      </c>
      <c r="E350" s="5"/>
      <c r="F350" s="36"/>
    </row>
    <row r="351" spans="1:6" x14ac:dyDescent="0.2">
      <c r="A351" s="45" t="s">
        <v>644</v>
      </c>
      <c r="B351" s="45">
        <v>80</v>
      </c>
      <c r="C351" s="45">
        <v>76</v>
      </c>
      <c r="E351" s="5"/>
      <c r="F351" s="36"/>
    </row>
    <row r="352" spans="1:6" x14ac:dyDescent="0.2">
      <c r="A352" s="45" t="s">
        <v>2784</v>
      </c>
      <c r="B352" s="45">
        <v>82</v>
      </c>
      <c r="C352" s="45">
        <v>76</v>
      </c>
      <c r="E352" s="5"/>
      <c r="F352" s="36"/>
    </row>
    <row r="353" spans="1:6" x14ac:dyDescent="0.2">
      <c r="A353" s="45" t="s">
        <v>162</v>
      </c>
      <c r="B353" s="45">
        <v>115</v>
      </c>
      <c r="C353" s="45">
        <v>76</v>
      </c>
      <c r="E353" s="5"/>
      <c r="F353" s="36"/>
    </row>
    <row r="354" spans="1:6" x14ac:dyDescent="0.2">
      <c r="A354" s="45" t="s">
        <v>643</v>
      </c>
      <c r="B354" s="45">
        <v>85</v>
      </c>
      <c r="C354" s="45">
        <v>75</v>
      </c>
      <c r="E354" s="5"/>
      <c r="F354" s="36"/>
    </row>
    <row r="355" spans="1:6" x14ac:dyDescent="0.2">
      <c r="A355" s="45" t="s">
        <v>2785</v>
      </c>
      <c r="B355" s="45">
        <v>75</v>
      </c>
      <c r="C355" s="45">
        <v>75</v>
      </c>
      <c r="E355" s="5"/>
      <c r="F355" s="36"/>
    </row>
    <row r="356" spans="1:6" x14ac:dyDescent="0.2">
      <c r="A356" s="45" t="s">
        <v>1509</v>
      </c>
      <c r="B356" s="45">
        <v>77</v>
      </c>
      <c r="C356" s="45">
        <v>75</v>
      </c>
      <c r="E356" s="5"/>
      <c r="F356" s="36"/>
    </row>
    <row r="357" spans="1:6" x14ac:dyDescent="0.2">
      <c r="A357" s="45" t="s">
        <v>571</v>
      </c>
      <c r="B357" s="45">
        <v>98</v>
      </c>
      <c r="C357" s="45">
        <v>75</v>
      </c>
      <c r="E357" s="5"/>
      <c r="F357" s="36"/>
    </row>
    <row r="358" spans="1:6" x14ac:dyDescent="0.2">
      <c r="A358" s="45" t="s">
        <v>26</v>
      </c>
      <c r="B358" s="45">
        <v>77</v>
      </c>
      <c r="C358" s="45">
        <v>75</v>
      </c>
      <c r="E358" s="5"/>
      <c r="F358" s="36"/>
    </row>
    <row r="359" spans="1:6" x14ac:dyDescent="0.2">
      <c r="A359" s="45" t="s">
        <v>160</v>
      </c>
      <c r="B359" s="45">
        <v>77</v>
      </c>
      <c r="C359" s="45">
        <v>75</v>
      </c>
      <c r="E359" s="5"/>
      <c r="F359" s="36"/>
    </row>
    <row r="360" spans="1:6" x14ac:dyDescent="0.2">
      <c r="A360" s="45" t="s">
        <v>509</v>
      </c>
      <c r="B360" s="45">
        <v>108</v>
      </c>
      <c r="C360" s="45">
        <v>75</v>
      </c>
      <c r="E360" s="5"/>
      <c r="F360" s="36"/>
    </row>
    <row r="361" spans="1:6" x14ac:dyDescent="0.2">
      <c r="A361" s="45" t="s">
        <v>829</v>
      </c>
      <c r="B361" s="45">
        <v>75</v>
      </c>
      <c r="C361" s="45">
        <v>75</v>
      </c>
      <c r="E361" s="5"/>
      <c r="F361" s="36"/>
    </row>
    <row r="362" spans="1:6" x14ac:dyDescent="0.2">
      <c r="A362" s="45" t="s">
        <v>521</v>
      </c>
      <c r="B362" s="45">
        <v>79</v>
      </c>
      <c r="C362" s="45">
        <v>74</v>
      </c>
      <c r="E362" s="5"/>
      <c r="F362" s="36"/>
    </row>
    <row r="363" spans="1:6" x14ac:dyDescent="0.2">
      <c r="A363" s="45" t="s">
        <v>529</v>
      </c>
      <c r="B363" s="45">
        <v>96</v>
      </c>
      <c r="C363" s="45">
        <v>74</v>
      </c>
      <c r="E363" s="5"/>
      <c r="F363" s="36"/>
    </row>
    <row r="364" spans="1:6" x14ac:dyDescent="0.2">
      <c r="A364" s="45" t="s">
        <v>355</v>
      </c>
      <c r="B364" s="45">
        <v>94</v>
      </c>
      <c r="C364" s="45">
        <v>74</v>
      </c>
      <c r="E364" s="5"/>
      <c r="F364" s="36"/>
    </row>
    <row r="365" spans="1:6" x14ac:dyDescent="0.2">
      <c r="A365" s="45" t="s">
        <v>2328</v>
      </c>
      <c r="B365" s="45">
        <v>74</v>
      </c>
      <c r="C365" s="45">
        <v>74</v>
      </c>
      <c r="E365" s="5"/>
      <c r="F365" s="36"/>
    </row>
    <row r="366" spans="1:6" x14ac:dyDescent="0.2">
      <c r="A366" s="45" t="s">
        <v>966</v>
      </c>
      <c r="B366" s="45">
        <v>74</v>
      </c>
      <c r="C366" s="45">
        <v>74</v>
      </c>
      <c r="E366" s="5"/>
      <c r="F366" s="36"/>
    </row>
    <row r="367" spans="1:6" x14ac:dyDescent="0.2">
      <c r="A367" s="45" t="s">
        <v>266</v>
      </c>
      <c r="B367" s="45">
        <v>88</v>
      </c>
      <c r="C367" s="45">
        <v>74</v>
      </c>
      <c r="E367" s="5"/>
      <c r="F367" s="36"/>
    </row>
    <row r="368" spans="1:6" x14ac:dyDescent="0.2">
      <c r="A368" s="45" t="s">
        <v>805</v>
      </c>
      <c r="B368" s="45">
        <v>134</v>
      </c>
      <c r="C368" s="45">
        <v>73</v>
      </c>
      <c r="E368" s="5"/>
      <c r="F368" s="36"/>
    </row>
    <row r="369" spans="1:6" x14ac:dyDescent="0.2">
      <c r="A369" s="45" t="s">
        <v>2565</v>
      </c>
      <c r="B369" s="45">
        <v>75</v>
      </c>
      <c r="C369" s="45">
        <v>73</v>
      </c>
      <c r="E369" s="5"/>
      <c r="F369" s="36"/>
    </row>
    <row r="370" spans="1:6" x14ac:dyDescent="0.2">
      <c r="A370" s="45" t="s">
        <v>1846</v>
      </c>
      <c r="B370" s="45">
        <v>3147</v>
      </c>
      <c r="C370" s="45">
        <v>73</v>
      </c>
      <c r="E370" s="5"/>
      <c r="F370" s="36"/>
    </row>
    <row r="371" spans="1:6" x14ac:dyDescent="0.2">
      <c r="A371" s="45" t="s">
        <v>161</v>
      </c>
      <c r="B371" s="45">
        <v>92</v>
      </c>
      <c r="C371" s="45">
        <v>73</v>
      </c>
      <c r="E371" s="5"/>
      <c r="F371" s="36"/>
    </row>
    <row r="372" spans="1:6" x14ac:dyDescent="0.2">
      <c r="A372" s="45" t="s">
        <v>2517</v>
      </c>
      <c r="B372" s="45">
        <v>73</v>
      </c>
      <c r="C372" s="45">
        <v>73</v>
      </c>
      <c r="E372" s="5"/>
      <c r="F372" s="36"/>
    </row>
    <row r="373" spans="1:6" x14ac:dyDescent="0.2">
      <c r="A373" s="45" t="s">
        <v>202</v>
      </c>
      <c r="B373" s="45">
        <v>83</v>
      </c>
      <c r="C373" s="45">
        <v>73</v>
      </c>
      <c r="E373" s="5"/>
      <c r="F373" s="36"/>
    </row>
    <row r="374" spans="1:6" x14ac:dyDescent="0.2">
      <c r="A374" s="45" t="s">
        <v>290</v>
      </c>
      <c r="B374" s="45">
        <v>77</v>
      </c>
      <c r="C374" s="45">
        <v>73</v>
      </c>
      <c r="E374" s="5"/>
      <c r="F374" s="36"/>
    </row>
    <row r="375" spans="1:6" x14ac:dyDescent="0.2">
      <c r="A375" s="45" t="s">
        <v>585</v>
      </c>
      <c r="B375" s="45">
        <v>98</v>
      </c>
      <c r="C375" s="45">
        <v>73</v>
      </c>
      <c r="E375" s="5"/>
      <c r="F375" s="36"/>
    </row>
    <row r="376" spans="1:6" x14ac:dyDescent="0.2">
      <c r="A376" s="45" t="s">
        <v>973</v>
      </c>
      <c r="B376" s="45">
        <v>184</v>
      </c>
      <c r="C376" s="45">
        <v>72</v>
      </c>
      <c r="E376" s="5"/>
      <c r="F376" s="36"/>
    </row>
    <row r="377" spans="1:6" x14ac:dyDescent="0.2">
      <c r="A377" s="45" t="s">
        <v>1748</v>
      </c>
      <c r="B377" s="45">
        <v>72</v>
      </c>
      <c r="C377" s="45">
        <v>72</v>
      </c>
      <c r="E377" s="5"/>
      <c r="F377" s="36"/>
    </row>
    <row r="378" spans="1:6" x14ac:dyDescent="0.2">
      <c r="A378" s="45">
        <v>1763</v>
      </c>
      <c r="B378" s="45">
        <v>116</v>
      </c>
      <c r="C378" s="45">
        <v>72</v>
      </c>
      <c r="E378" s="5"/>
      <c r="F378" s="36"/>
    </row>
    <row r="379" spans="1:6" x14ac:dyDescent="0.2">
      <c r="A379" s="45" t="s">
        <v>486</v>
      </c>
      <c r="B379" s="45">
        <v>160</v>
      </c>
      <c r="C379" s="45">
        <v>72</v>
      </c>
      <c r="E379" s="5"/>
      <c r="F379" s="36"/>
    </row>
    <row r="380" spans="1:6" x14ac:dyDescent="0.2">
      <c r="A380" s="45" t="s">
        <v>396</v>
      </c>
      <c r="B380" s="45">
        <v>76</v>
      </c>
      <c r="C380" s="45">
        <v>72</v>
      </c>
      <c r="E380" s="5"/>
      <c r="F380" s="36"/>
    </row>
    <row r="381" spans="1:6" x14ac:dyDescent="0.2">
      <c r="A381" s="45" t="s">
        <v>1515</v>
      </c>
      <c r="B381" s="45">
        <v>83</v>
      </c>
      <c r="C381" s="45">
        <v>71</v>
      </c>
      <c r="E381" s="5"/>
      <c r="F381" s="36"/>
    </row>
    <row r="382" spans="1:6" x14ac:dyDescent="0.2">
      <c r="A382" s="45" t="s">
        <v>487</v>
      </c>
      <c r="B382" s="45">
        <v>74</v>
      </c>
      <c r="C382" s="45">
        <v>71</v>
      </c>
      <c r="E382" s="5"/>
      <c r="F382" s="36"/>
    </row>
    <row r="383" spans="1:6" x14ac:dyDescent="0.2">
      <c r="A383" s="45" t="s">
        <v>403</v>
      </c>
      <c r="B383" s="45">
        <v>85</v>
      </c>
      <c r="C383" s="45">
        <v>71</v>
      </c>
      <c r="E383" s="5"/>
      <c r="F383" s="36"/>
    </row>
    <row r="384" spans="1:6" x14ac:dyDescent="0.2">
      <c r="A384" s="45" t="s">
        <v>37</v>
      </c>
      <c r="B384" s="45">
        <v>179</v>
      </c>
      <c r="C384" s="45">
        <v>71</v>
      </c>
      <c r="E384" s="5"/>
      <c r="F384" s="36"/>
    </row>
    <row r="385" spans="1:6" x14ac:dyDescent="0.2">
      <c r="A385" s="45" t="s">
        <v>1110</v>
      </c>
      <c r="B385" s="45">
        <v>88</v>
      </c>
      <c r="C385" s="45">
        <v>71</v>
      </c>
      <c r="E385" s="5"/>
      <c r="F385" s="36"/>
    </row>
    <row r="386" spans="1:6" x14ac:dyDescent="0.2">
      <c r="A386" s="45" t="s">
        <v>2786</v>
      </c>
      <c r="B386" s="45">
        <v>76</v>
      </c>
      <c r="C386" s="45">
        <v>71</v>
      </c>
      <c r="E386" s="5"/>
      <c r="F386" s="36"/>
    </row>
    <row r="387" spans="1:6" x14ac:dyDescent="0.2">
      <c r="A387" s="45" t="s">
        <v>463</v>
      </c>
      <c r="B387" s="45">
        <v>234</v>
      </c>
      <c r="C387" s="45">
        <v>71</v>
      </c>
      <c r="E387" s="5"/>
      <c r="F387" s="36"/>
    </row>
    <row r="388" spans="1:6" x14ac:dyDescent="0.2">
      <c r="A388" s="45" t="s">
        <v>417</v>
      </c>
      <c r="B388" s="45">
        <v>71</v>
      </c>
      <c r="C388" s="45">
        <v>71</v>
      </c>
      <c r="E388" s="5"/>
      <c r="F388" s="36"/>
    </row>
    <row r="389" spans="1:6" x14ac:dyDescent="0.2">
      <c r="A389" s="45" t="s">
        <v>2787</v>
      </c>
      <c r="B389" s="45">
        <v>70</v>
      </c>
      <c r="C389" s="45">
        <v>70</v>
      </c>
      <c r="E389" s="5"/>
      <c r="F389" s="36"/>
    </row>
    <row r="390" spans="1:6" x14ac:dyDescent="0.2">
      <c r="A390" s="45" t="s">
        <v>671</v>
      </c>
      <c r="B390" s="45">
        <v>73</v>
      </c>
      <c r="C390" s="45">
        <v>70</v>
      </c>
      <c r="E390" s="5"/>
      <c r="F390" s="36"/>
    </row>
    <row r="391" spans="1:6" x14ac:dyDescent="0.2">
      <c r="A391" s="45" t="s">
        <v>2788</v>
      </c>
      <c r="B391" s="45">
        <v>70</v>
      </c>
      <c r="C391" s="45">
        <v>70</v>
      </c>
      <c r="E391" s="5"/>
      <c r="F391" s="36"/>
    </row>
    <row r="392" spans="1:6" x14ac:dyDescent="0.2">
      <c r="A392" s="45" t="s">
        <v>1135</v>
      </c>
      <c r="B392" s="45">
        <v>100</v>
      </c>
      <c r="C392" s="45">
        <v>70</v>
      </c>
      <c r="E392" s="5"/>
      <c r="F392" s="36"/>
    </row>
    <row r="393" spans="1:6" x14ac:dyDescent="0.2">
      <c r="A393" s="45" t="s">
        <v>191</v>
      </c>
      <c r="B393" s="45">
        <v>79</v>
      </c>
      <c r="C393" s="45">
        <v>70</v>
      </c>
      <c r="E393" s="5"/>
      <c r="F393" s="36"/>
    </row>
    <row r="394" spans="1:6" x14ac:dyDescent="0.2">
      <c r="A394" s="45" t="s">
        <v>2323</v>
      </c>
      <c r="B394" s="45">
        <v>133</v>
      </c>
      <c r="C394" s="45">
        <v>70</v>
      </c>
      <c r="E394" s="5"/>
      <c r="F394" s="36"/>
    </row>
    <row r="395" spans="1:6" x14ac:dyDescent="0.2">
      <c r="A395" s="45" t="s">
        <v>598</v>
      </c>
      <c r="B395" s="45">
        <v>101</v>
      </c>
      <c r="C395" s="45">
        <v>70</v>
      </c>
      <c r="E395" s="5"/>
      <c r="F395" s="36"/>
    </row>
    <row r="396" spans="1:6" x14ac:dyDescent="0.2">
      <c r="A396" s="45" t="s">
        <v>1813</v>
      </c>
      <c r="B396" s="45">
        <v>72</v>
      </c>
      <c r="C396" s="45">
        <v>70</v>
      </c>
      <c r="E396" s="5"/>
      <c r="F396" s="36"/>
    </row>
    <row r="397" spans="1:6" x14ac:dyDescent="0.2">
      <c r="A397" s="45" t="s">
        <v>2789</v>
      </c>
      <c r="B397" s="45">
        <v>69</v>
      </c>
      <c r="C397" s="45">
        <v>69</v>
      </c>
      <c r="E397" s="5"/>
      <c r="F397" s="36"/>
    </row>
    <row r="398" spans="1:6" x14ac:dyDescent="0.2">
      <c r="A398" s="45" t="s">
        <v>962</v>
      </c>
      <c r="B398" s="45">
        <v>69</v>
      </c>
      <c r="C398" s="45">
        <v>69</v>
      </c>
      <c r="E398" s="5"/>
      <c r="F398" s="36"/>
    </row>
    <row r="399" spans="1:6" x14ac:dyDescent="0.2">
      <c r="A399" s="45" t="s">
        <v>2790</v>
      </c>
      <c r="B399" s="45">
        <v>69</v>
      </c>
      <c r="C399" s="45">
        <v>69</v>
      </c>
      <c r="E399" s="5"/>
      <c r="F399" s="36"/>
    </row>
    <row r="400" spans="1:6" x14ac:dyDescent="0.2">
      <c r="A400" s="45" t="s">
        <v>2543</v>
      </c>
      <c r="B400" s="45">
        <v>69</v>
      </c>
      <c r="C400" s="45">
        <v>69</v>
      </c>
      <c r="E400" s="5"/>
      <c r="F400" s="36"/>
    </row>
    <row r="401" spans="1:6" x14ac:dyDescent="0.2">
      <c r="A401" s="45" t="s">
        <v>2743</v>
      </c>
      <c r="B401" s="45">
        <v>69</v>
      </c>
      <c r="C401" s="45">
        <v>69</v>
      </c>
      <c r="E401" s="5"/>
      <c r="F401" s="36"/>
    </row>
    <row r="402" spans="1:6" x14ac:dyDescent="0.2">
      <c r="A402" s="45" t="s">
        <v>906</v>
      </c>
      <c r="B402" s="45">
        <v>69</v>
      </c>
      <c r="C402" s="45">
        <v>69</v>
      </c>
      <c r="E402" s="5"/>
      <c r="F402" s="36"/>
    </row>
    <row r="403" spans="1:6" x14ac:dyDescent="0.2">
      <c r="A403" s="45" t="s">
        <v>929</v>
      </c>
      <c r="B403" s="45">
        <v>153</v>
      </c>
      <c r="C403" s="45">
        <v>69</v>
      </c>
      <c r="E403" s="5"/>
      <c r="F403" s="36"/>
    </row>
    <row r="404" spans="1:6" x14ac:dyDescent="0.2">
      <c r="A404" s="45" t="s">
        <v>366</v>
      </c>
      <c r="B404" s="45">
        <v>243</v>
      </c>
      <c r="C404" s="45">
        <v>69</v>
      </c>
      <c r="E404" s="5"/>
      <c r="F404" s="36"/>
    </row>
    <row r="405" spans="1:6" x14ac:dyDescent="0.2">
      <c r="A405" s="45" t="s">
        <v>638</v>
      </c>
      <c r="B405" s="45">
        <v>89</v>
      </c>
      <c r="C405" s="45">
        <v>69</v>
      </c>
      <c r="E405" s="5"/>
      <c r="F405" s="36"/>
    </row>
    <row r="406" spans="1:6" x14ac:dyDescent="0.2">
      <c r="A406" s="45" t="s">
        <v>383</v>
      </c>
      <c r="B406" s="45">
        <v>108</v>
      </c>
      <c r="C406" s="45">
        <v>69</v>
      </c>
      <c r="E406" s="5"/>
      <c r="F406" s="36"/>
    </row>
    <row r="407" spans="1:6" x14ac:dyDescent="0.2">
      <c r="A407" s="45" t="s">
        <v>798</v>
      </c>
      <c r="B407" s="45">
        <v>78</v>
      </c>
      <c r="C407" s="45">
        <v>68</v>
      </c>
      <c r="E407" s="5"/>
      <c r="F407" s="36"/>
    </row>
    <row r="408" spans="1:6" x14ac:dyDescent="0.2">
      <c r="A408" s="45" t="s">
        <v>723</v>
      </c>
      <c r="B408" s="45">
        <v>73</v>
      </c>
      <c r="C408" s="45">
        <v>68</v>
      </c>
      <c r="E408" s="5"/>
      <c r="F408" s="36"/>
    </row>
    <row r="409" spans="1:6" x14ac:dyDescent="0.2">
      <c r="A409" s="45" t="s">
        <v>997</v>
      </c>
      <c r="B409" s="45">
        <v>88</v>
      </c>
      <c r="C409" s="45">
        <v>68</v>
      </c>
      <c r="E409" s="5"/>
      <c r="F409" s="36"/>
    </row>
    <row r="410" spans="1:6" x14ac:dyDescent="0.2">
      <c r="A410" s="45" t="s">
        <v>225</v>
      </c>
      <c r="B410" s="45">
        <v>92</v>
      </c>
      <c r="C410" s="45">
        <v>68</v>
      </c>
      <c r="E410" s="5"/>
      <c r="F410" s="36"/>
    </row>
    <row r="411" spans="1:6" x14ac:dyDescent="0.2">
      <c r="A411" s="45" t="s">
        <v>464</v>
      </c>
      <c r="B411" s="45">
        <v>453</v>
      </c>
      <c r="C411" s="45">
        <v>68</v>
      </c>
      <c r="E411" s="5"/>
      <c r="F411" s="36"/>
    </row>
    <row r="412" spans="1:6" x14ac:dyDescent="0.2">
      <c r="A412" s="45" t="s">
        <v>2414</v>
      </c>
      <c r="B412" s="45">
        <v>70</v>
      </c>
      <c r="C412" s="45">
        <v>68</v>
      </c>
      <c r="E412" s="5"/>
      <c r="F412" s="36"/>
    </row>
    <row r="413" spans="1:6" x14ac:dyDescent="0.2">
      <c r="A413" s="45" t="s">
        <v>2791</v>
      </c>
      <c r="B413" s="45">
        <v>68</v>
      </c>
      <c r="C413" s="45">
        <v>68</v>
      </c>
      <c r="E413" s="5"/>
      <c r="F413" s="36"/>
    </row>
    <row r="414" spans="1:6" x14ac:dyDescent="0.2">
      <c r="A414" s="45" t="s">
        <v>2404</v>
      </c>
      <c r="B414" s="45">
        <v>72</v>
      </c>
      <c r="C414" s="45">
        <v>68</v>
      </c>
      <c r="E414" s="5"/>
      <c r="F414" s="36"/>
    </row>
    <row r="415" spans="1:6" x14ac:dyDescent="0.2">
      <c r="A415" s="45" t="s">
        <v>749</v>
      </c>
      <c r="B415" s="45">
        <v>78</v>
      </c>
      <c r="C415" s="45">
        <v>68</v>
      </c>
      <c r="E415" s="5"/>
      <c r="F415" s="36"/>
    </row>
    <row r="416" spans="1:6" x14ac:dyDescent="0.2">
      <c r="A416" s="45" t="s">
        <v>1344</v>
      </c>
      <c r="B416" s="45">
        <v>608</v>
      </c>
      <c r="C416" s="45">
        <v>68</v>
      </c>
      <c r="E416" s="5"/>
      <c r="F416" s="36"/>
    </row>
    <row r="417" spans="1:6" x14ac:dyDescent="0.2">
      <c r="A417" s="45" t="s">
        <v>173</v>
      </c>
      <c r="B417" s="45">
        <v>272</v>
      </c>
      <c r="C417" s="45">
        <v>68</v>
      </c>
      <c r="E417" s="5"/>
      <c r="F417" s="36"/>
    </row>
    <row r="418" spans="1:6" x14ac:dyDescent="0.2">
      <c r="A418" s="45" t="s">
        <v>2277</v>
      </c>
      <c r="B418" s="45">
        <v>209</v>
      </c>
      <c r="C418" s="45">
        <v>68</v>
      </c>
      <c r="E418" s="5"/>
      <c r="F418" s="36"/>
    </row>
    <row r="419" spans="1:6" x14ac:dyDescent="0.2">
      <c r="A419" s="45" t="s">
        <v>969</v>
      </c>
      <c r="B419" s="45">
        <v>68</v>
      </c>
      <c r="C419" s="45">
        <v>68</v>
      </c>
      <c r="E419" s="5"/>
      <c r="F419" s="36"/>
    </row>
    <row r="420" spans="1:6" x14ac:dyDescent="0.2">
      <c r="A420" s="45" t="s">
        <v>1189</v>
      </c>
      <c r="B420" s="45">
        <v>68</v>
      </c>
      <c r="C420" s="45">
        <v>68</v>
      </c>
      <c r="E420" s="5"/>
      <c r="F420" s="36"/>
    </row>
    <row r="421" spans="1:6" x14ac:dyDescent="0.2">
      <c r="A421" s="45" t="s">
        <v>737</v>
      </c>
      <c r="B421" s="45">
        <v>109</v>
      </c>
      <c r="C421" s="45">
        <v>68</v>
      </c>
      <c r="E421" s="5"/>
      <c r="F421" s="36"/>
    </row>
    <row r="422" spans="1:6" x14ac:dyDescent="0.2">
      <c r="A422" s="45" t="s">
        <v>532</v>
      </c>
      <c r="B422" s="45">
        <v>81</v>
      </c>
      <c r="C422" s="45">
        <v>67</v>
      </c>
      <c r="E422" s="5"/>
      <c r="F422" s="36"/>
    </row>
    <row r="423" spans="1:6" x14ac:dyDescent="0.2">
      <c r="A423" s="45" t="s">
        <v>505</v>
      </c>
      <c r="B423" s="45">
        <v>84</v>
      </c>
      <c r="C423" s="45">
        <v>67</v>
      </c>
      <c r="E423" s="5"/>
      <c r="F423" s="36"/>
    </row>
    <row r="424" spans="1:6" x14ac:dyDescent="0.2">
      <c r="A424" s="45" t="s">
        <v>444</v>
      </c>
      <c r="B424" s="45">
        <v>99</v>
      </c>
      <c r="C424" s="45">
        <v>67</v>
      </c>
      <c r="E424" s="5"/>
      <c r="F424" s="36"/>
    </row>
    <row r="425" spans="1:6" x14ac:dyDescent="0.2">
      <c r="A425" s="45" t="s">
        <v>2792</v>
      </c>
      <c r="B425" s="45">
        <v>67</v>
      </c>
      <c r="C425" s="45">
        <v>67</v>
      </c>
      <c r="E425" s="5"/>
      <c r="F425" s="36"/>
    </row>
    <row r="426" spans="1:6" x14ac:dyDescent="0.2">
      <c r="A426" s="45" t="s">
        <v>1463</v>
      </c>
      <c r="B426" s="45">
        <v>375</v>
      </c>
      <c r="C426" s="45">
        <v>67</v>
      </c>
      <c r="E426" s="5"/>
      <c r="F426" s="36"/>
    </row>
    <row r="427" spans="1:6" x14ac:dyDescent="0.2">
      <c r="A427" s="45" t="s">
        <v>697</v>
      </c>
      <c r="B427" s="45">
        <v>75</v>
      </c>
      <c r="C427" s="45">
        <v>67</v>
      </c>
      <c r="E427" s="5"/>
      <c r="F427" s="36"/>
    </row>
    <row r="428" spans="1:6" x14ac:dyDescent="0.2">
      <c r="A428" s="45" t="s">
        <v>379</v>
      </c>
      <c r="B428" s="45">
        <v>121</v>
      </c>
      <c r="C428" s="45">
        <v>67</v>
      </c>
      <c r="E428" s="5"/>
      <c r="F428" s="36"/>
    </row>
    <row r="429" spans="1:6" x14ac:dyDescent="0.2">
      <c r="A429" s="45" t="s">
        <v>127</v>
      </c>
      <c r="B429" s="45">
        <v>90</v>
      </c>
      <c r="C429" s="45">
        <v>67</v>
      </c>
      <c r="E429" s="5"/>
      <c r="F429" s="36"/>
    </row>
    <row r="430" spans="1:6" x14ac:dyDescent="0.2">
      <c r="A430" s="45" t="s">
        <v>264</v>
      </c>
      <c r="B430" s="45">
        <v>71</v>
      </c>
      <c r="C430" s="45">
        <v>67</v>
      </c>
      <c r="E430" s="5"/>
      <c r="F430" s="36"/>
    </row>
    <row r="431" spans="1:6" x14ac:dyDescent="0.2">
      <c r="A431" s="45" t="s">
        <v>2408</v>
      </c>
      <c r="B431" s="45">
        <v>67</v>
      </c>
      <c r="C431" s="45">
        <v>67</v>
      </c>
      <c r="E431" s="5"/>
      <c r="F431" s="36"/>
    </row>
    <row r="432" spans="1:6" x14ac:dyDescent="0.2">
      <c r="A432" s="45" t="s">
        <v>2793</v>
      </c>
      <c r="B432" s="45">
        <v>89</v>
      </c>
      <c r="C432" s="45">
        <v>67</v>
      </c>
      <c r="E432" s="5"/>
      <c r="F432" s="36"/>
    </row>
    <row r="433" spans="1:6" x14ac:dyDescent="0.2">
      <c r="A433" s="45" t="s">
        <v>544</v>
      </c>
      <c r="B433" s="45">
        <v>67</v>
      </c>
      <c r="C433" s="45">
        <v>67</v>
      </c>
      <c r="E433" s="5"/>
      <c r="F433" s="36"/>
    </row>
    <row r="434" spans="1:6" x14ac:dyDescent="0.2">
      <c r="A434" s="45" t="s">
        <v>442</v>
      </c>
      <c r="B434" s="45">
        <v>79</v>
      </c>
      <c r="C434" s="45">
        <v>66</v>
      </c>
      <c r="E434" s="5"/>
      <c r="F434" s="36"/>
    </row>
    <row r="435" spans="1:6" x14ac:dyDescent="0.2">
      <c r="A435" s="45" t="s">
        <v>2794</v>
      </c>
      <c r="B435" s="45">
        <v>66</v>
      </c>
      <c r="C435" s="45">
        <v>66</v>
      </c>
      <c r="E435" s="5"/>
      <c r="F435" s="36"/>
    </row>
    <row r="436" spans="1:6" x14ac:dyDescent="0.2">
      <c r="A436" s="45" t="s">
        <v>2795</v>
      </c>
      <c r="B436" s="45">
        <v>66</v>
      </c>
      <c r="C436" s="45">
        <v>66</v>
      </c>
      <c r="E436" s="5"/>
      <c r="F436" s="36"/>
    </row>
    <row r="437" spans="1:6" x14ac:dyDescent="0.2">
      <c r="A437" s="45" t="s">
        <v>2274</v>
      </c>
      <c r="B437" s="45">
        <v>69</v>
      </c>
      <c r="C437" s="45">
        <v>66</v>
      </c>
      <c r="E437" s="5"/>
      <c r="F437" s="36"/>
    </row>
    <row r="438" spans="1:6" x14ac:dyDescent="0.2">
      <c r="A438" s="45" t="s">
        <v>50</v>
      </c>
      <c r="B438" s="45">
        <v>68</v>
      </c>
      <c r="C438" s="45">
        <v>66</v>
      </c>
      <c r="E438" s="5"/>
      <c r="F438" s="36"/>
    </row>
    <row r="439" spans="1:6" x14ac:dyDescent="0.2">
      <c r="A439" s="35">
        <v>42258</v>
      </c>
      <c r="B439" s="45">
        <v>115</v>
      </c>
      <c r="C439" s="45">
        <v>66</v>
      </c>
      <c r="E439" s="5"/>
      <c r="F439" s="36"/>
    </row>
    <row r="440" spans="1:6" x14ac:dyDescent="0.2">
      <c r="A440" s="45" t="s">
        <v>1598</v>
      </c>
      <c r="B440" s="45">
        <v>66</v>
      </c>
      <c r="C440" s="45">
        <v>66</v>
      </c>
      <c r="E440" s="5"/>
      <c r="F440" s="36"/>
    </row>
    <row r="441" spans="1:6" x14ac:dyDescent="0.2">
      <c r="A441" s="45" t="s">
        <v>760</v>
      </c>
      <c r="B441" s="45">
        <v>66</v>
      </c>
      <c r="C441" s="45">
        <v>66</v>
      </c>
      <c r="E441" s="5"/>
      <c r="F441" s="36"/>
    </row>
    <row r="442" spans="1:6" x14ac:dyDescent="0.2">
      <c r="A442" s="45" t="s">
        <v>860</v>
      </c>
      <c r="B442" s="45">
        <v>91</v>
      </c>
      <c r="C442" s="45">
        <v>66</v>
      </c>
      <c r="E442" s="5"/>
      <c r="F442" s="36"/>
    </row>
    <row r="443" spans="1:6" x14ac:dyDescent="0.2">
      <c r="A443" s="45" t="s">
        <v>1030</v>
      </c>
      <c r="B443" s="45">
        <v>176</v>
      </c>
      <c r="C443" s="45">
        <v>66</v>
      </c>
      <c r="E443" s="5"/>
      <c r="F443" s="36"/>
    </row>
    <row r="444" spans="1:6" x14ac:dyDescent="0.2">
      <c r="A444" s="45" t="s">
        <v>2670</v>
      </c>
      <c r="B444" s="45">
        <v>66</v>
      </c>
      <c r="C444" s="45">
        <v>66</v>
      </c>
      <c r="E444" s="5"/>
      <c r="F444" s="36"/>
    </row>
    <row r="445" spans="1:6" x14ac:dyDescent="0.2">
      <c r="A445" s="45" t="s">
        <v>2796</v>
      </c>
      <c r="B445" s="45">
        <v>66</v>
      </c>
      <c r="C445" s="45">
        <v>66</v>
      </c>
      <c r="E445" s="5"/>
      <c r="F445" s="36"/>
    </row>
    <row r="446" spans="1:6" x14ac:dyDescent="0.2">
      <c r="A446" s="45" t="s">
        <v>295</v>
      </c>
      <c r="B446" s="45">
        <v>70</v>
      </c>
      <c r="C446" s="45">
        <v>65</v>
      </c>
      <c r="E446" s="5"/>
      <c r="F446" s="36"/>
    </row>
    <row r="447" spans="1:6" x14ac:dyDescent="0.2">
      <c r="A447" s="45" t="s">
        <v>328</v>
      </c>
      <c r="B447" s="45">
        <v>335</v>
      </c>
      <c r="C447" s="45">
        <v>65</v>
      </c>
      <c r="E447" s="5"/>
      <c r="F447" s="36"/>
    </row>
    <row r="448" spans="1:6" x14ac:dyDescent="0.2">
      <c r="A448" s="45" t="s">
        <v>381</v>
      </c>
      <c r="B448" s="45">
        <v>65</v>
      </c>
      <c r="C448" s="45">
        <v>65</v>
      </c>
      <c r="E448" s="5"/>
      <c r="F448" s="36"/>
    </row>
    <row r="449" spans="1:6" x14ac:dyDescent="0.2">
      <c r="A449" s="45" t="s">
        <v>1861</v>
      </c>
      <c r="B449" s="45">
        <v>68</v>
      </c>
      <c r="C449" s="45">
        <v>65</v>
      </c>
      <c r="E449" s="5"/>
      <c r="F449" s="36"/>
    </row>
    <row r="450" spans="1:6" x14ac:dyDescent="0.2">
      <c r="A450" s="45" t="s">
        <v>308</v>
      </c>
      <c r="B450" s="45">
        <v>65</v>
      </c>
      <c r="C450" s="45">
        <v>65</v>
      </c>
      <c r="E450" s="5"/>
      <c r="F450" s="36"/>
    </row>
    <row r="451" spans="1:6" x14ac:dyDescent="0.2">
      <c r="A451" s="45" t="s">
        <v>2797</v>
      </c>
      <c r="B451" s="45">
        <v>65</v>
      </c>
      <c r="C451" s="45">
        <v>65</v>
      </c>
      <c r="E451" s="5"/>
      <c r="F451" s="36"/>
    </row>
    <row r="452" spans="1:6" x14ac:dyDescent="0.2">
      <c r="A452" s="45" t="s">
        <v>1997</v>
      </c>
      <c r="B452" s="45">
        <v>1454</v>
      </c>
      <c r="C452" s="45">
        <v>65</v>
      </c>
      <c r="E452" s="5"/>
      <c r="F452" s="36"/>
    </row>
    <row r="453" spans="1:6" x14ac:dyDescent="0.2">
      <c r="A453" s="45" t="s">
        <v>580</v>
      </c>
      <c r="B453" s="45">
        <v>109</v>
      </c>
      <c r="C453" s="45">
        <v>65</v>
      </c>
      <c r="E453" s="5"/>
      <c r="F453" s="36"/>
    </row>
    <row r="454" spans="1:6" x14ac:dyDescent="0.2">
      <c r="A454" s="45" t="s">
        <v>519</v>
      </c>
      <c r="B454" s="45">
        <v>104</v>
      </c>
      <c r="C454" s="45">
        <v>65</v>
      </c>
      <c r="E454" s="5"/>
      <c r="F454" s="36"/>
    </row>
    <row r="455" spans="1:6" x14ac:dyDescent="0.2">
      <c r="A455" s="45" t="s">
        <v>1614</v>
      </c>
      <c r="B455" s="45">
        <v>99</v>
      </c>
      <c r="C455" s="45">
        <v>64</v>
      </c>
      <c r="E455" s="5"/>
      <c r="F455" s="36"/>
    </row>
    <row r="456" spans="1:6" x14ac:dyDescent="0.2">
      <c r="A456" s="45" t="s">
        <v>372</v>
      </c>
      <c r="B456" s="45">
        <v>68</v>
      </c>
      <c r="C456" s="45">
        <v>64</v>
      </c>
      <c r="E456" s="5"/>
      <c r="F456" s="36"/>
    </row>
    <row r="457" spans="1:6" x14ac:dyDescent="0.2">
      <c r="A457" s="45" t="s">
        <v>1877</v>
      </c>
      <c r="B457" s="45">
        <v>366</v>
      </c>
      <c r="C457" s="45">
        <v>64</v>
      </c>
      <c r="E457" s="5"/>
      <c r="F457" s="36"/>
    </row>
    <row r="458" spans="1:6" x14ac:dyDescent="0.2">
      <c r="A458" s="45" t="s">
        <v>334</v>
      </c>
      <c r="B458" s="45">
        <v>170</v>
      </c>
      <c r="C458" s="45">
        <v>63</v>
      </c>
      <c r="E458" s="5"/>
      <c r="F458" s="36"/>
    </row>
    <row r="459" spans="1:6" x14ac:dyDescent="0.2">
      <c r="A459" s="45" t="s">
        <v>347</v>
      </c>
      <c r="B459" s="45">
        <v>101</v>
      </c>
      <c r="C459" s="45">
        <v>63</v>
      </c>
      <c r="E459" s="5"/>
      <c r="F459" s="36"/>
    </row>
    <row r="460" spans="1:6" x14ac:dyDescent="0.2">
      <c r="A460" s="45" t="s">
        <v>492</v>
      </c>
      <c r="B460" s="45">
        <v>77</v>
      </c>
      <c r="C460" s="45">
        <v>63</v>
      </c>
      <c r="E460" s="5"/>
      <c r="F460" s="36"/>
    </row>
    <row r="461" spans="1:6" x14ac:dyDescent="0.2">
      <c r="A461" s="45" t="s">
        <v>2798</v>
      </c>
      <c r="B461" s="45">
        <v>63</v>
      </c>
      <c r="C461" s="45">
        <v>63</v>
      </c>
      <c r="E461" s="5"/>
      <c r="F461" s="36"/>
    </row>
    <row r="462" spans="1:6" x14ac:dyDescent="0.2">
      <c r="A462" s="45" t="s">
        <v>1772</v>
      </c>
      <c r="B462" s="45">
        <v>165</v>
      </c>
      <c r="C462" s="45">
        <v>63</v>
      </c>
      <c r="E462" s="5"/>
      <c r="F462" s="36"/>
    </row>
    <row r="463" spans="1:6" x14ac:dyDescent="0.2">
      <c r="A463" s="45" t="s">
        <v>1719</v>
      </c>
      <c r="B463" s="45">
        <v>94</v>
      </c>
      <c r="C463" s="45">
        <v>63</v>
      </c>
      <c r="E463" s="5"/>
      <c r="F463" s="36"/>
    </row>
    <row r="464" spans="1:6" x14ac:dyDescent="0.2">
      <c r="A464" s="45" t="s">
        <v>2799</v>
      </c>
      <c r="B464" s="45">
        <v>116</v>
      </c>
      <c r="C464" s="45">
        <v>63</v>
      </c>
      <c r="E464" s="5"/>
      <c r="F464" s="36"/>
    </row>
    <row r="465" spans="1:6" x14ac:dyDescent="0.2">
      <c r="A465" s="45" t="s">
        <v>477</v>
      </c>
      <c r="B465" s="45">
        <v>63</v>
      </c>
      <c r="C465" s="45">
        <v>63</v>
      </c>
      <c r="E465" s="5"/>
      <c r="F465" s="36"/>
    </row>
    <row r="466" spans="1:6" x14ac:dyDescent="0.2">
      <c r="A466" s="45" t="s">
        <v>1201</v>
      </c>
      <c r="B466" s="45">
        <v>63</v>
      </c>
      <c r="C466" s="45">
        <v>63</v>
      </c>
      <c r="E466" s="5"/>
      <c r="F466" s="36"/>
    </row>
    <row r="467" spans="1:6" x14ac:dyDescent="0.2">
      <c r="A467" s="45" t="s">
        <v>211</v>
      </c>
      <c r="B467" s="45">
        <v>107</v>
      </c>
      <c r="C467" s="45">
        <v>63</v>
      </c>
      <c r="E467" s="5"/>
      <c r="F467" s="36"/>
    </row>
    <row r="468" spans="1:6" x14ac:dyDescent="0.2">
      <c r="A468" s="45" t="s">
        <v>281</v>
      </c>
      <c r="B468" s="45">
        <v>63</v>
      </c>
      <c r="C468" s="45">
        <v>62</v>
      </c>
      <c r="E468" s="5"/>
      <c r="F468" s="36"/>
    </row>
    <row r="469" spans="1:6" x14ac:dyDescent="0.2">
      <c r="A469" s="45" t="s">
        <v>2800</v>
      </c>
      <c r="B469" s="45">
        <v>79</v>
      </c>
      <c r="C469" s="45">
        <v>62</v>
      </c>
      <c r="E469" s="5"/>
      <c r="F469" s="36"/>
    </row>
    <row r="470" spans="1:6" x14ac:dyDescent="0.2">
      <c r="A470" s="45" t="s">
        <v>269</v>
      </c>
      <c r="B470" s="45">
        <v>63</v>
      </c>
      <c r="C470" s="45">
        <v>62</v>
      </c>
      <c r="E470" s="5"/>
      <c r="F470" s="36"/>
    </row>
    <row r="471" spans="1:6" x14ac:dyDescent="0.2">
      <c r="A471" s="45" t="s">
        <v>949</v>
      </c>
      <c r="B471" s="45">
        <v>812</v>
      </c>
      <c r="C471" s="45">
        <v>62</v>
      </c>
      <c r="E471" s="5"/>
      <c r="F471" s="36"/>
    </row>
    <row r="472" spans="1:6" x14ac:dyDescent="0.2">
      <c r="A472" s="45" t="s">
        <v>811</v>
      </c>
      <c r="B472" s="45">
        <v>101</v>
      </c>
      <c r="C472" s="45">
        <v>62</v>
      </c>
      <c r="E472" s="5"/>
      <c r="F472" s="36"/>
    </row>
    <row r="473" spans="1:6" x14ac:dyDescent="0.2">
      <c r="A473" s="45" t="s">
        <v>2801</v>
      </c>
      <c r="B473" s="45">
        <v>66</v>
      </c>
      <c r="C473" s="45">
        <v>62</v>
      </c>
      <c r="E473" s="5"/>
      <c r="F473" s="36"/>
    </row>
    <row r="474" spans="1:6" x14ac:dyDescent="0.2">
      <c r="A474" s="45" t="s">
        <v>1016</v>
      </c>
      <c r="B474" s="45">
        <v>64</v>
      </c>
      <c r="C474" s="45">
        <v>62</v>
      </c>
      <c r="E474" s="5"/>
      <c r="F474" s="36"/>
    </row>
    <row r="475" spans="1:6" x14ac:dyDescent="0.2">
      <c r="A475" s="45" t="s">
        <v>2802</v>
      </c>
      <c r="B475" s="45">
        <v>62</v>
      </c>
      <c r="C475" s="45">
        <v>62</v>
      </c>
      <c r="E475" s="5"/>
      <c r="F475" s="36"/>
    </row>
    <row r="476" spans="1:6" x14ac:dyDescent="0.2">
      <c r="A476" s="45" t="s">
        <v>762</v>
      </c>
      <c r="B476" s="45">
        <v>103</v>
      </c>
      <c r="C476" s="45">
        <v>62</v>
      </c>
      <c r="E476" s="5"/>
      <c r="F476" s="36"/>
    </row>
    <row r="477" spans="1:6" x14ac:dyDescent="0.2">
      <c r="A477" s="45" t="s">
        <v>2803</v>
      </c>
      <c r="B477" s="45">
        <v>73</v>
      </c>
      <c r="C477" s="45">
        <v>61</v>
      </c>
      <c r="E477" s="5"/>
      <c r="F477" s="36"/>
    </row>
    <row r="478" spans="1:6" x14ac:dyDescent="0.2">
      <c r="A478" s="45" t="s">
        <v>420</v>
      </c>
      <c r="B478" s="45">
        <v>75</v>
      </c>
      <c r="C478" s="45">
        <v>61</v>
      </c>
      <c r="E478" s="5"/>
      <c r="F478" s="36"/>
    </row>
    <row r="479" spans="1:6" x14ac:dyDescent="0.2">
      <c r="A479" s="45" t="s">
        <v>2804</v>
      </c>
      <c r="B479" s="45">
        <v>61</v>
      </c>
      <c r="C479" s="45">
        <v>61</v>
      </c>
      <c r="E479" s="5"/>
      <c r="F479" s="36"/>
    </row>
    <row r="480" spans="1:6" x14ac:dyDescent="0.2">
      <c r="A480" s="45" t="s">
        <v>503</v>
      </c>
      <c r="B480" s="45">
        <v>90</v>
      </c>
      <c r="C480" s="45">
        <v>61</v>
      </c>
      <c r="E480" s="5"/>
      <c r="F480" s="36"/>
    </row>
    <row r="481" spans="1:6" x14ac:dyDescent="0.2">
      <c r="A481" s="45" t="s">
        <v>1199</v>
      </c>
      <c r="B481" s="45">
        <v>90</v>
      </c>
      <c r="C481" s="45">
        <v>61</v>
      </c>
      <c r="E481" s="5"/>
      <c r="F481" s="36"/>
    </row>
    <row r="482" spans="1:6" x14ac:dyDescent="0.2">
      <c r="A482" s="45" t="s">
        <v>2805</v>
      </c>
      <c r="B482" s="45">
        <v>61</v>
      </c>
      <c r="C482" s="45">
        <v>61</v>
      </c>
      <c r="E482" s="5"/>
      <c r="F482" s="36"/>
    </row>
    <row r="483" spans="1:6" x14ac:dyDescent="0.2">
      <c r="A483" s="45" t="s">
        <v>2806</v>
      </c>
      <c r="B483" s="45">
        <v>65</v>
      </c>
      <c r="C483" s="45">
        <v>61</v>
      </c>
      <c r="E483" s="5"/>
      <c r="F483" s="36"/>
    </row>
    <row r="484" spans="1:6" x14ac:dyDescent="0.2">
      <c r="A484" s="45" t="s">
        <v>1845</v>
      </c>
      <c r="B484" s="45">
        <v>60</v>
      </c>
      <c r="C484" s="45">
        <v>60</v>
      </c>
      <c r="E484" s="5"/>
      <c r="F484" s="36"/>
    </row>
    <row r="485" spans="1:6" x14ac:dyDescent="0.2">
      <c r="A485" s="45" t="s">
        <v>2807</v>
      </c>
      <c r="B485" s="45">
        <v>60</v>
      </c>
      <c r="C485" s="45">
        <v>60</v>
      </c>
      <c r="E485" s="5"/>
      <c r="F485" s="36"/>
    </row>
    <row r="486" spans="1:6" x14ac:dyDescent="0.2">
      <c r="A486" s="45" t="s">
        <v>1082</v>
      </c>
      <c r="B486" s="45">
        <v>70</v>
      </c>
      <c r="C486" s="45">
        <v>60</v>
      </c>
      <c r="E486" s="5"/>
      <c r="F486" s="36"/>
    </row>
    <row r="487" spans="1:6" x14ac:dyDescent="0.2">
      <c r="A487" s="45" t="s">
        <v>2808</v>
      </c>
      <c r="B487" s="45">
        <v>60</v>
      </c>
      <c r="C487" s="45">
        <v>60</v>
      </c>
      <c r="E487" s="5"/>
      <c r="F487" s="36"/>
    </row>
    <row r="488" spans="1:6" x14ac:dyDescent="0.2">
      <c r="A488" s="45" t="s">
        <v>2809</v>
      </c>
      <c r="B488" s="45">
        <v>60</v>
      </c>
      <c r="C488" s="45">
        <v>60</v>
      </c>
      <c r="E488" s="5"/>
      <c r="F488" s="36"/>
    </row>
    <row r="489" spans="1:6" x14ac:dyDescent="0.2">
      <c r="A489" s="45" t="s">
        <v>399</v>
      </c>
      <c r="B489" s="45">
        <v>70</v>
      </c>
      <c r="C489" s="45">
        <v>60</v>
      </c>
      <c r="E489" s="5"/>
      <c r="F489" s="36"/>
    </row>
    <row r="490" spans="1:6" x14ac:dyDescent="0.2">
      <c r="A490" s="45" t="s">
        <v>818</v>
      </c>
      <c r="B490" s="45">
        <v>67</v>
      </c>
      <c r="C490" s="45">
        <v>60</v>
      </c>
      <c r="E490" s="5"/>
      <c r="F490" s="36"/>
    </row>
    <row r="491" spans="1:6" x14ac:dyDescent="0.2">
      <c r="A491" s="45" t="s">
        <v>842</v>
      </c>
      <c r="B491" s="45">
        <v>62</v>
      </c>
      <c r="C491" s="45">
        <v>60</v>
      </c>
      <c r="E491" s="5"/>
      <c r="F491" s="36"/>
    </row>
    <row r="492" spans="1:6" x14ac:dyDescent="0.2">
      <c r="A492" s="45" t="s">
        <v>636</v>
      </c>
      <c r="B492" s="45">
        <v>60</v>
      </c>
      <c r="C492" s="45">
        <v>60</v>
      </c>
      <c r="E492" s="5"/>
      <c r="F492" s="36"/>
    </row>
    <row r="493" spans="1:6" x14ac:dyDescent="0.2">
      <c r="A493" s="45" t="s">
        <v>2413</v>
      </c>
      <c r="B493" s="45">
        <v>59</v>
      </c>
      <c r="C493" s="45">
        <v>59</v>
      </c>
      <c r="E493" s="5"/>
      <c r="F493" s="36"/>
    </row>
    <row r="494" spans="1:6" x14ac:dyDescent="0.2">
      <c r="A494" s="45" t="s">
        <v>1473</v>
      </c>
      <c r="B494" s="45">
        <v>60</v>
      </c>
      <c r="C494" s="45">
        <v>59</v>
      </c>
      <c r="E494" s="5"/>
      <c r="F494" s="36"/>
    </row>
    <row r="495" spans="1:6" x14ac:dyDescent="0.2">
      <c r="A495" s="45" t="s">
        <v>2616</v>
      </c>
      <c r="B495" s="45">
        <v>61</v>
      </c>
      <c r="C495" s="45">
        <v>59</v>
      </c>
      <c r="E495" s="5"/>
      <c r="F495" s="36"/>
    </row>
    <row r="496" spans="1:6" x14ac:dyDescent="0.2">
      <c r="A496" s="45" t="s">
        <v>193</v>
      </c>
      <c r="B496" s="45">
        <v>59</v>
      </c>
      <c r="C496" s="45">
        <v>59</v>
      </c>
      <c r="E496" s="5"/>
      <c r="F496" s="36"/>
    </row>
    <row r="497" spans="1:6" x14ac:dyDescent="0.2">
      <c r="A497" s="45" t="s">
        <v>666</v>
      </c>
      <c r="B497" s="45">
        <v>132</v>
      </c>
      <c r="C497" s="45">
        <v>59</v>
      </c>
      <c r="E497" s="5"/>
      <c r="F497" s="36"/>
    </row>
    <row r="498" spans="1:6" x14ac:dyDescent="0.2">
      <c r="A498" s="45" t="s">
        <v>2810</v>
      </c>
      <c r="B498" s="45">
        <v>59</v>
      </c>
      <c r="C498" s="45">
        <v>59</v>
      </c>
      <c r="E498" s="5"/>
      <c r="F498" s="36"/>
    </row>
    <row r="499" spans="1:6" x14ac:dyDescent="0.2">
      <c r="A499" s="45" t="s">
        <v>2811</v>
      </c>
      <c r="B499" s="45">
        <v>62</v>
      </c>
      <c r="C499" s="45">
        <v>59</v>
      </c>
      <c r="E499" s="5"/>
      <c r="F499" s="36"/>
    </row>
    <row r="500" spans="1:6" x14ac:dyDescent="0.2">
      <c r="A500" s="45" t="s">
        <v>2050</v>
      </c>
      <c r="B500" s="45">
        <v>61</v>
      </c>
      <c r="C500" s="45">
        <v>59</v>
      </c>
      <c r="E500" s="5"/>
      <c r="F500" s="36"/>
    </row>
    <row r="501" spans="1:6" x14ac:dyDescent="0.2">
      <c r="A501" s="45" t="s">
        <v>2812</v>
      </c>
      <c r="B501" s="45">
        <v>59</v>
      </c>
      <c r="C501" s="45">
        <v>59</v>
      </c>
      <c r="E501" s="5"/>
      <c r="F501" s="36"/>
    </row>
    <row r="502" spans="1:6" x14ac:dyDescent="0.2">
      <c r="A502" s="45" t="s">
        <v>688</v>
      </c>
      <c r="B502" s="45">
        <v>73</v>
      </c>
      <c r="C502" s="45">
        <v>59</v>
      </c>
      <c r="E502" s="5"/>
      <c r="F502" s="36"/>
    </row>
    <row r="503" spans="1:6" x14ac:dyDescent="0.2">
      <c r="A503" s="45" t="s">
        <v>358</v>
      </c>
      <c r="B503" s="45">
        <v>67</v>
      </c>
      <c r="C503" s="45">
        <v>58</v>
      </c>
      <c r="E503" s="5"/>
      <c r="F503" s="36"/>
    </row>
    <row r="504" spans="1:6" x14ac:dyDescent="0.2">
      <c r="A504" s="45" t="s">
        <v>1905</v>
      </c>
      <c r="B504" s="45">
        <v>61</v>
      </c>
      <c r="C504" s="45">
        <v>58</v>
      </c>
      <c r="E504" s="5"/>
      <c r="F504" s="36"/>
    </row>
    <row r="505" spans="1:6" x14ac:dyDescent="0.2">
      <c r="A505" s="45" t="s">
        <v>376</v>
      </c>
      <c r="B505" s="45">
        <v>183</v>
      </c>
      <c r="C505" s="45">
        <v>58</v>
      </c>
      <c r="E505" s="5"/>
      <c r="F505" s="36"/>
    </row>
    <row r="506" spans="1:6" x14ac:dyDescent="0.2">
      <c r="A506" s="45" t="s">
        <v>722</v>
      </c>
      <c r="B506" s="45">
        <v>93</v>
      </c>
      <c r="C506" s="45">
        <v>58</v>
      </c>
      <c r="E506" s="5"/>
      <c r="F506" s="36"/>
    </row>
    <row r="507" spans="1:6" x14ac:dyDescent="0.2">
      <c r="A507" s="45" t="s">
        <v>2541</v>
      </c>
      <c r="B507" s="45">
        <v>78</v>
      </c>
      <c r="C507" s="45">
        <v>58</v>
      </c>
      <c r="E507" s="5"/>
      <c r="F507" s="36"/>
    </row>
    <row r="508" spans="1:6" x14ac:dyDescent="0.2">
      <c r="A508" s="45" t="s">
        <v>423</v>
      </c>
      <c r="B508" s="45">
        <v>66</v>
      </c>
      <c r="C508" s="45">
        <v>58</v>
      </c>
      <c r="E508" s="5"/>
      <c r="F508" s="36"/>
    </row>
    <row r="509" spans="1:6" x14ac:dyDescent="0.2">
      <c r="A509" s="45" t="s">
        <v>176</v>
      </c>
      <c r="B509" s="45">
        <v>58</v>
      </c>
      <c r="C509" s="45">
        <v>58</v>
      </c>
      <c r="E509" s="5"/>
      <c r="F509" s="36"/>
    </row>
    <row r="510" spans="1:6" x14ac:dyDescent="0.2">
      <c r="A510" s="45" t="s">
        <v>830</v>
      </c>
      <c r="B510" s="45">
        <v>58</v>
      </c>
      <c r="C510" s="45">
        <v>58</v>
      </c>
      <c r="E510" s="5"/>
      <c r="F510" s="36"/>
    </row>
    <row r="511" spans="1:6" x14ac:dyDescent="0.2">
      <c r="A511" s="45" t="s">
        <v>742</v>
      </c>
      <c r="B511" s="45">
        <v>78</v>
      </c>
      <c r="C511" s="45">
        <v>58</v>
      </c>
      <c r="E511" s="5"/>
      <c r="F511" s="36"/>
    </row>
    <row r="512" spans="1:6" x14ac:dyDescent="0.2">
      <c r="A512" s="45" t="s">
        <v>2813</v>
      </c>
      <c r="B512" s="45">
        <v>58</v>
      </c>
      <c r="C512" s="45">
        <v>58</v>
      </c>
      <c r="E512" s="5"/>
      <c r="F512" s="36"/>
    </row>
    <row r="513" spans="1:6" x14ac:dyDescent="0.2">
      <c r="A513" s="45" t="s">
        <v>2627</v>
      </c>
      <c r="B513" s="45">
        <v>82</v>
      </c>
      <c r="C513" s="45">
        <v>58</v>
      </c>
      <c r="E513" s="5"/>
      <c r="F513" s="36"/>
    </row>
    <row r="514" spans="1:6" x14ac:dyDescent="0.2">
      <c r="A514" s="45" t="s">
        <v>627</v>
      </c>
      <c r="B514" s="45">
        <v>74</v>
      </c>
      <c r="C514" s="45">
        <v>58</v>
      </c>
      <c r="E514" s="5"/>
      <c r="F514" s="36"/>
    </row>
    <row r="515" spans="1:6" x14ac:dyDescent="0.2">
      <c r="A515" s="45" t="s">
        <v>1066</v>
      </c>
      <c r="B515" s="45">
        <v>349</v>
      </c>
      <c r="C515" s="45">
        <v>58</v>
      </c>
      <c r="E515" s="5"/>
      <c r="F515" s="36"/>
    </row>
    <row r="516" spans="1:6" x14ac:dyDescent="0.2">
      <c r="A516" s="45" t="s">
        <v>764</v>
      </c>
      <c r="B516" s="45">
        <v>128</v>
      </c>
      <c r="C516" s="45">
        <v>58</v>
      </c>
      <c r="E516" s="5"/>
      <c r="F516" s="36"/>
    </row>
    <row r="517" spans="1:6" x14ac:dyDescent="0.2">
      <c r="A517" s="45" t="s">
        <v>2111</v>
      </c>
      <c r="B517" s="45">
        <v>72</v>
      </c>
      <c r="C517" s="45">
        <v>58</v>
      </c>
      <c r="E517" s="5"/>
      <c r="F517" s="36"/>
    </row>
    <row r="518" spans="1:6" x14ac:dyDescent="0.2">
      <c r="A518" s="45" t="s">
        <v>394</v>
      </c>
      <c r="B518" s="45">
        <v>87</v>
      </c>
      <c r="C518" s="45">
        <v>58</v>
      </c>
      <c r="E518" s="5"/>
      <c r="F518" s="36"/>
    </row>
    <row r="519" spans="1:6" x14ac:dyDescent="0.2">
      <c r="A519" s="45" t="s">
        <v>2814</v>
      </c>
      <c r="B519" s="45">
        <v>58</v>
      </c>
      <c r="C519" s="45">
        <v>58</v>
      </c>
      <c r="E519" s="5"/>
      <c r="F519" s="36"/>
    </row>
    <row r="520" spans="1:6" x14ac:dyDescent="0.2">
      <c r="A520" s="45" t="s">
        <v>2815</v>
      </c>
      <c r="B520" s="45">
        <v>58</v>
      </c>
      <c r="C520" s="45">
        <v>58</v>
      </c>
      <c r="E520" s="5"/>
      <c r="F520" s="36"/>
    </row>
    <row r="521" spans="1:6" x14ac:dyDescent="0.2">
      <c r="A521" s="45" t="s">
        <v>1601</v>
      </c>
      <c r="B521" s="45">
        <v>90</v>
      </c>
      <c r="C521" s="45">
        <v>57</v>
      </c>
      <c r="E521" s="5"/>
      <c r="F521" s="36"/>
    </row>
    <row r="522" spans="1:6" x14ac:dyDescent="0.2">
      <c r="A522" s="45" t="s">
        <v>135</v>
      </c>
      <c r="B522" s="45">
        <v>61</v>
      </c>
      <c r="C522" s="45">
        <v>57</v>
      </c>
      <c r="E522" s="5"/>
      <c r="F522" s="36"/>
    </row>
    <row r="523" spans="1:6" x14ac:dyDescent="0.2">
      <c r="A523" s="45" t="s">
        <v>1774</v>
      </c>
      <c r="B523" s="45">
        <v>2258</v>
      </c>
      <c r="C523" s="45">
        <v>57</v>
      </c>
      <c r="E523" s="5"/>
      <c r="F523" s="36"/>
    </row>
    <row r="524" spans="1:6" x14ac:dyDescent="0.2">
      <c r="A524" s="45" t="s">
        <v>880</v>
      </c>
      <c r="B524" s="45">
        <v>61</v>
      </c>
      <c r="C524" s="45">
        <v>57</v>
      </c>
      <c r="E524" s="5"/>
      <c r="F524" s="36"/>
    </row>
    <row r="525" spans="1:6" x14ac:dyDescent="0.2">
      <c r="A525" s="45" t="s">
        <v>354</v>
      </c>
      <c r="B525" s="45">
        <v>106</v>
      </c>
      <c r="C525" s="45">
        <v>57</v>
      </c>
      <c r="E525" s="5"/>
      <c r="F525" s="36"/>
    </row>
    <row r="526" spans="1:6" x14ac:dyDescent="0.2">
      <c r="A526" s="45" t="s">
        <v>524</v>
      </c>
      <c r="B526" s="45">
        <v>69</v>
      </c>
      <c r="C526" s="45">
        <v>57</v>
      </c>
      <c r="E526" s="5"/>
      <c r="F526" s="36"/>
    </row>
    <row r="527" spans="1:6" x14ac:dyDescent="0.2">
      <c r="A527" s="45" t="s">
        <v>316</v>
      </c>
      <c r="B527" s="45">
        <v>58</v>
      </c>
      <c r="C527" s="45">
        <v>57</v>
      </c>
      <c r="E527" s="5"/>
      <c r="F527" s="36"/>
    </row>
    <row r="528" spans="1:6" x14ac:dyDescent="0.2">
      <c r="A528" s="45" t="s">
        <v>446</v>
      </c>
      <c r="B528" s="45">
        <v>57</v>
      </c>
      <c r="C528" s="45">
        <v>57</v>
      </c>
      <c r="E528" s="5"/>
      <c r="F528" s="36"/>
    </row>
    <row r="529" spans="1:6" x14ac:dyDescent="0.2">
      <c r="A529" s="45" t="s">
        <v>2816</v>
      </c>
      <c r="B529" s="45">
        <v>109</v>
      </c>
      <c r="C529" s="45">
        <v>57</v>
      </c>
      <c r="E529" s="5"/>
      <c r="F529" s="36"/>
    </row>
    <row r="530" spans="1:6" x14ac:dyDescent="0.2">
      <c r="A530" s="45" t="s">
        <v>824</v>
      </c>
      <c r="B530" s="45">
        <v>59</v>
      </c>
      <c r="C530" s="45">
        <v>57</v>
      </c>
      <c r="E530" s="5"/>
      <c r="F530" s="36"/>
    </row>
    <row r="531" spans="1:6" x14ac:dyDescent="0.2">
      <c r="A531" s="45" t="s">
        <v>2817</v>
      </c>
      <c r="B531" s="45">
        <v>57</v>
      </c>
      <c r="C531" s="45">
        <v>57</v>
      </c>
      <c r="E531" s="5"/>
      <c r="F531" s="36"/>
    </row>
    <row r="532" spans="1:6" x14ac:dyDescent="0.2">
      <c r="A532" s="45" t="s">
        <v>668</v>
      </c>
      <c r="B532" s="45">
        <v>85</v>
      </c>
      <c r="C532" s="45">
        <v>57</v>
      </c>
      <c r="E532" s="5"/>
      <c r="F532" s="36"/>
    </row>
    <row r="533" spans="1:6" x14ac:dyDescent="0.2">
      <c r="A533" s="45" t="s">
        <v>2818</v>
      </c>
      <c r="B533" s="45">
        <v>63</v>
      </c>
      <c r="C533" s="45">
        <v>57</v>
      </c>
      <c r="E533" s="5"/>
      <c r="F533" s="36"/>
    </row>
    <row r="534" spans="1:6" x14ac:dyDescent="0.2">
      <c r="A534" s="45" t="s">
        <v>2819</v>
      </c>
      <c r="B534" s="45">
        <v>57</v>
      </c>
      <c r="C534" s="45">
        <v>57</v>
      </c>
      <c r="E534" s="5"/>
      <c r="F534" s="36"/>
    </row>
    <row r="535" spans="1:6" x14ac:dyDescent="0.2">
      <c r="A535" s="45" t="s">
        <v>1971</v>
      </c>
      <c r="B535" s="45">
        <v>64</v>
      </c>
      <c r="C535" s="45">
        <v>57</v>
      </c>
      <c r="E535" s="5"/>
      <c r="F535" s="36"/>
    </row>
    <row r="536" spans="1:6" x14ac:dyDescent="0.2">
      <c r="A536" s="45" t="s">
        <v>2820</v>
      </c>
      <c r="B536" s="45">
        <v>58</v>
      </c>
      <c r="C536" s="45">
        <v>56</v>
      </c>
      <c r="E536" s="5"/>
      <c r="F536" s="36"/>
    </row>
    <row r="537" spans="1:6" x14ac:dyDescent="0.2">
      <c r="A537" s="45" t="s">
        <v>2441</v>
      </c>
      <c r="B537" s="45">
        <v>56</v>
      </c>
      <c r="C537" s="45">
        <v>56</v>
      </c>
      <c r="E537" s="5"/>
      <c r="F537" s="36"/>
    </row>
    <row r="538" spans="1:6" x14ac:dyDescent="0.2">
      <c r="A538" s="45" t="s">
        <v>1672</v>
      </c>
      <c r="B538" s="45">
        <v>56</v>
      </c>
      <c r="C538" s="45">
        <v>56</v>
      </c>
      <c r="E538" s="5"/>
      <c r="F538" s="36"/>
    </row>
    <row r="539" spans="1:6" x14ac:dyDescent="0.2">
      <c r="A539" s="45" t="s">
        <v>797</v>
      </c>
      <c r="B539" s="45">
        <v>60</v>
      </c>
      <c r="C539" s="45">
        <v>56</v>
      </c>
      <c r="E539" s="5"/>
      <c r="F539" s="36"/>
    </row>
    <row r="540" spans="1:6" x14ac:dyDescent="0.2">
      <c r="A540" s="45" t="s">
        <v>261</v>
      </c>
      <c r="B540" s="45">
        <v>92</v>
      </c>
      <c r="C540" s="45">
        <v>56</v>
      </c>
      <c r="E540" s="5"/>
      <c r="F540" s="36"/>
    </row>
    <row r="541" spans="1:6" x14ac:dyDescent="0.2">
      <c r="A541" s="45" t="s">
        <v>2821</v>
      </c>
      <c r="B541" s="45">
        <v>56</v>
      </c>
      <c r="C541" s="45">
        <v>56</v>
      </c>
      <c r="E541" s="5"/>
      <c r="F541" s="36"/>
    </row>
    <row r="542" spans="1:6" x14ac:dyDescent="0.2">
      <c r="A542" s="45" t="s">
        <v>1854</v>
      </c>
      <c r="B542" s="45">
        <v>460</v>
      </c>
      <c r="C542" s="45">
        <v>56</v>
      </c>
      <c r="E542" s="5"/>
      <c r="F542" s="36"/>
    </row>
    <row r="543" spans="1:6" x14ac:dyDescent="0.2">
      <c r="A543" s="45" t="s">
        <v>2822</v>
      </c>
      <c r="B543" s="45">
        <v>56</v>
      </c>
      <c r="C543" s="45">
        <v>56</v>
      </c>
      <c r="E543" s="5"/>
      <c r="F543" s="36"/>
    </row>
    <row r="544" spans="1:6" x14ac:dyDescent="0.2">
      <c r="A544" s="45" t="s">
        <v>2239</v>
      </c>
      <c r="B544" s="45">
        <v>86</v>
      </c>
      <c r="C544" s="45">
        <v>55</v>
      </c>
      <c r="E544" s="5"/>
      <c r="F544" s="36"/>
    </row>
    <row r="545" spans="1:6" x14ac:dyDescent="0.2">
      <c r="A545" s="45" t="s">
        <v>1076</v>
      </c>
      <c r="B545" s="45">
        <v>82</v>
      </c>
      <c r="C545" s="45">
        <v>55</v>
      </c>
      <c r="E545" s="5"/>
      <c r="F545" s="36"/>
    </row>
    <row r="546" spans="1:6" x14ac:dyDescent="0.2">
      <c r="A546" s="45" t="s">
        <v>1144</v>
      </c>
      <c r="B546" s="45">
        <v>55</v>
      </c>
      <c r="C546" s="45">
        <v>55</v>
      </c>
      <c r="E546" s="5"/>
      <c r="F546" s="36"/>
    </row>
    <row r="547" spans="1:6" x14ac:dyDescent="0.2">
      <c r="A547" s="45" t="s">
        <v>507</v>
      </c>
      <c r="B547" s="45">
        <v>57</v>
      </c>
      <c r="C547" s="45">
        <v>55</v>
      </c>
      <c r="E547" s="5"/>
      <c r="F547" s="36"/>
    </row>
    <row r="548" spans="1:6" x14ac:dyDescent="0.2">
      <c r="A548" s="45" t="s">
        <v>2823</v>
      </c>
      <c r="B548" s="45">
        <v>55</v>
      </c>
      <c r="C548" s="45">
        <v>55</v>
      </c>
      <c r="E548" s="5"/>
      <c r="F548" s="36"/>
    </row>
    <row r="549" spans="1:6" x14ac:dyDescent="0.2">
      <c r="A549" s="45" t="s">
        <v>732</v>
      </c>
      <c r="B549" s="45">
        <v>64</v>
      </c>
      <c r="C549" s="45">
        <v>55</v>
      </c>
      <c r="E549" s="5"/>
      <c r="F549" s="36"/>
    </row>
    <row r="550" spans="1:6" x14ac:dyDescent="0.2">
      <c r="A550" s="45" t="s">
        <v>288</v>
      </c>
      <c r="B550" s="45">
        <v>54</v>
      </c>
      <c r="C550" s="45">
        <v>54</v>
      </c>
      <c r="E550" s="5"/>
      <c r="F550" s="36"/>
    </row>
    <row r="551" spans="1:6" x14ac:dyDescent="0.2">
      <c r="A551" s="45" t="s">
        <v>2291</v>
      </c>
      <c r="B551" s="45">
        <v>54</v>
      </c>
      <c r="C551" s="45">
        <v>54</v>
      </c>
      <c r="E551" s="5"/>
      <c r="F551" s="36"/>
    </row>
    <row r="552" spans="1:6" x14ac:dyDescent="0.2">
      <c r="A552" s="45" t="s">
        <v>439</v>
      </c>
      <c r="B552" s="45">
        <v>55</v>
      </c>
      <c r="C552" s="45">
        <v>54</v>
      </c>
      <c r="E552" s="5"/>
      <c r="F552" s="36"/>
    </row>
    <row r="553" spans="1:6" x14ac:dyDescent="0.2">
      <c r="A553" s="45" t="s">
        <v>747</v>
      </c>
      <c r="B553" s="45">
        <v>54</v>
      </c>
      <c r="C553" s="45">
        <v>54</v>
      </c>
      <c r="E553" s="5"/>
      <c r="F553" s="36"/>
    </row>
    <row r="554" spans="1:6" x14ac:dyDescent="0.2">
      <c r="A554" s="45" t="s">
        <v>639</v>
      </c>
      <c r="B554" s="45">
        <v>175</v>
      </c>
      <c r="C554" s="45">
        <v>54</v>
      </c>
      <c r="E554" s="5"/>
      <c r="F554" s="36"/>
    </row>
    <row r="555" spans="1:6" x14ac:dyDescent="0.2">
      <c r="A555" s="45" t="s">
        <v>699</v>
      </c>
      <c r="B555" s="45">
        <v>93</v>
      </c>
      <c r="C555" s="45">
        <v>54</v>
      </c>
      <c r="E555" s="5"/>
      <c r="F555" s="36"/>
    </row>
    <row r="556" spans="1:6" x14ac:dyDescent="0.2">
      <c r="A556" s="45" t="s">
        <v>1664</v>
      </c>
      <c r="B556" s="45">
        <v>54</v>
      </c>
      <c r="C556" s="45">
        <v>54</v>
      </c>
      <c r="E556" s="5"/>
      <c r="F556" s="36"/>
    </row>
    <row r="557" spans="1:6" x14ac:dyDescent="0.2">
      <c r="A557" s="45" t="s">
        <v>700</v>
      </c>
      <c r="B557" s="45">
        <v>74</v>
      </c>
      <c r="C557" s="45">
        <v>54</v>
      </c>
      <c r="E557" s="5"/>
      <c r="F557" s="36"/>
    </row>
    <row r="558" spans="1:6" x14ac:dyDescent="0.2">
      <c r="A558" s="45" t="s">
        <v>707</v>
      </c>
      <c r="B558" s="45">
        <v>65</v>
      </c>
      <c r="C558" s="45">
        <v>54</v>
      </c>
      <c r="E558" s="5"/>
      <c r="F558" s="36"/>
    </row>
    <row r="559" spans="1:6" x14ac:dyDescent="0.2">
      <c r="A559" s="45" t="s">
        <v>960</v>
      </c>
      <c r="B559" s="45">
        <v>54</v>
      </c>
      <c r="C559" s="45">
        <v>54</v>
      </c>
      <c r="E559" s="5"/>
      <c r="F559" s="36"/>
    </row>
    <row r="560" spans="1:6" x14ac:dyDescent="0.2">
      <c r="A560" s="45" t="s">
        <v>1341</v>
      </c>
      <c r="B560" s="45">
        <v>54</v>
      </c>
      <c r="C560" s="45">
        <v>54</v>
      </c>
      <c r="E560" s="5"/>
      <c r="F560" s="36"/>
    </row>
    <row r="561" spans="1:6" x14ac:dyDescent="0.2">
      <c r="A561" s="45" t="s">
        <v>633</v>
      </c>
      <c r="B561" s="45">
        <v>54</v>
      </c>
      <c r="C561" s="45">
        <v>54</v>
      </c>
      <c r="E561" s="5"/>
      <c r="F561" s="36"/>
    </row>
    <row r="562" spans="1:6" x14ac:dyDescent="0.2">
      <c r="A562" s="45" t="s">
        <v>573</v>
      </c>
      <c r="B562" s="45">
        <v>146</v>
      </c>
      <c r="C562" s="45">
        <v>53</v>
      </c>
      <c r="E562" s="5"/>
      <c r="F562" s="36"/>
    </row>
    <row r="563" spans="1:6" x14ac:dyDescent="0.2">
      <c r="A563" s="45" t="s">
        <v>2485</v>
      </c>
      <c r="B563" s="45">
        <v>53</v>
      </c>
      <c r="C563" s="45">
        <v>53</v>
      </c>
      <c r="E563" s="5"/>
      <c r="F563" s="36"/>
    </row>
    <row r="564" spans="1:6" x14ac:dyDescent="0.2">
      <c r="A564" s="45" t="s">
        <v>2824</v>
      </c>
      <c r="B564" s="45">
        <v>209</v>
      </c>
      <c r="C564" s="45">
        <v>53</v>
      </c>
      <c r="E564" s="5"/>
      <c r="F564" s="36"/>
    </row>
    <row r="565" spans="1:6" x14ac:dyDescent="0.2">
      <c r="A565" s="45" t="s">
        <v>2193</v>
      </c>
      <c r="B565" s="45">
        <v>59</v>
      </c>
      <c r="C565" s="45">
        <v>53</v>
      </c>
      <c r="E565" s="5"/>
      <c r="F565" s="36"/>
    </row>
    <row r="566" spans="1:6" x14ac:dyDescent="0.2">
      <c r="A566" s="45" t="s">
        <v>390</v>
      </c>
      <c r="B566" s="45">
        <v>66</v>
      </c>
      <c r="C566" s="45">
        <v>53</v>
      </c>
      <c r="E566" s="5"/>
      <c r="F566" s="36"/>
    </row>
    <row r="567" spans="1:6" x14ac:dyDescent="0.2">
      <c r="A567" s="45" t="s">
        <v>338</v>
      </c>
      <c r="B567" s="45">
        <v>242</v>
      </c>
      <c r="C567" s="45">
        <v>53</v>
      </c>
      <c r="E567" s="5"/>
      <c r="F567" s="36"/>
    </row>
    <row r="568" spans="1:6" x14ac:dyDescent="0.2">
      <c r="A568" s="45" t="s">
        <v>944</v>
      </c>
      <c r="B568" s="45">
        <v>53</v>
      </c>
      <c r="C568" s="45">
        <v>53</v>
      </c>
      <c r="E568" s="5"/>
      <c r="F568" s="36"/>
    </row>
    <row r="569" spans="1:6" x14ac:dyDescent="0.2">
      <c r="A569" s="45" t="s">
        <v>1595</v>
      </c>
      <c r="B569" s="45">
        <v>55</v>
      </c>
      <c r="C569" s="45">
        <v>53</v>
      </c>
      <c r="E569" s="5"/>
      <c r="F569" s="36"/>
    </row>
    <row r="570" spans="1:6" x14ac:dyDescent="0.2">
      <c r="A570" s="45" t="s">
        <v>2825</v>
      </c>
      <c r="B570" s="45">
        <v>53</v>
      </c>
      <c r="C570" s="45">
        <v>53</v>
      </c>
      <c r="E570" s="5"/>
      <c r="F570" s="36"/>
    </row>
    <row r="571" spans="1:6" x14ac:dyDescent="0.2">
      <c r="A571" s="45" t="s">
        <v>2826</v>
      </c>
      <c r="B571" s="45">
        <v>72</v>
      </c>
      <c r="C571" s="45">
        <v>53</v>
      </c>
      <c r="E571" s="5"/>
      <c r="F571" s="36"/>
    </row>
    <row r="572" spans="1:6" x14ac:dyDescent="0.2">
      <c r="A572" s="45" t="s">
        <v>412</v>
      </c>
      <c r="B572" s="45">
        <v>62</v>
      </c>
      <c r="C572" s="45">
        <v>52</v>
      </c>
      <c r="E572" s="5"/>
      <c r="F572" s="36"/>
    </row>
    <row r="573" spans="1:6" x14ac:dyDescent="0.2">
      <c r="A573" s="45" t="s">
        <v>2827</v>
      </c>
      <c r="B573" s="45">
        <v>134</v>
      </c>
      <c r="C573" s="45">
        <v>52</v>
      </c>
      <c r="E573" s="5"/>
      <c r="F573" s="36"/>
    </row>
    <row r="574" spans="1:6" x14ac:dyDescent="0.2">
      <c r="A574" s="45" t="s">
        <v>600</v>
      </c>
      <c r="B574" s="45">
        <v>68</v>
      </c>
      <c r="C574" s="45">
        <v>52</v>
      </c>
      <c r="E574" s="5"/>
      <c r="F574" s="36"/>
    </row>
    <row r="575" spans="1:6" x14ac:dyDescent="0.2">
      <c r="A575" s="45" t="s">
        <v>730</v>
      </c>
      <c r="B575" s="45">
        <v>73</v>
      </c>
      <c r="C575" s="45">
        <v>52</v>
      </c>
      <c r="E575" s="5"/>
      <c r="F575" s="36"/>
    </row>
    <row r="576" spans="1:6" x14ac:dyDescent="0.2">
      <c r="A576" s="45" t="s">
        <v>2828</v>
      </c>
      <c r="B576" s="45">
        <v>52</v>
      </c>
      <c r="C576" s="45">
        <v>52</v>
      </c>
      <c r="E576" s="5"/>
      <c r="F576" s="36"/>
    </row>
    <row r="577" spans="1:6" x14ac:dyDescent="0.2">
      <c r="A577" s="45" t="s">
        <v>1003</v>
      </c>
      <c r="B577" s="45">
        <v>52</v>
      </c>
      <c r="C577" s="45">
        <v>52</v>
      </c>
      <c r="E577" s="5"/>
      <c r="F577" s="36"/>
    </row>
    <row r="578" spans="1:6" x14ac:dyDescent="0.2">
      <c r="A578" s="45" t="s">
        <v>2829</v>
      </c>
      <c r="B578" s="45">
        <v>54</v>
      </c>
      <c r="C578" s="45">
        <v>52</v>
      </c>
      <c r="E578" s="5"/>
      <c r="F578" s="36"/>
    </row>
    <row r="579" spans="1:6" x14ac:dyDescent="0.2">
      <c r="A579" s="45" t="s">
        <v>1880</v>
      </c>
      <c r="B579" s="45">
        <v>89</v>
      </c>
      <c r="C579" s="45">
        <v>52</v>
      </c>
      <c r="E579" s="5"/>
      <c r="F579" s="36"/>
    </row>
    <row r="580" spans="1:6" x14ac:dyDescent="0.2">
      <c r="A580" s="45" t="s">
        <v>1804</v>
      </c>
      <c r="B580" s="45">
        <v>475</v>
      </c>
      <c r="C580" s="45">
        <v>52</v>
      </c>
      <c r="E580" s="5"/>
      <c r="F580" s="36"/>
    </row>
    <row r="581" spans="1:6" x14ac:dyDescent="0.2">
      <c r="A581" s="45" t="s">
        <v>292</v>
      </c>
      <c r="B581" s="45">
        <v>57</v>
      </c>
      <c r="C581" s="45">
        <v>52</v>
      </c>
      <c r="E581" s="5"/>
      <c r="F581" s="36"/>
    </row>
    <row r="582" spans="1:6" x14ac:dyDescent="0.2">
      <c r="A582" s="45" t="s">
        <v>2830</v>
      </c>
      <c r="B582" s="45">
        <v>52</v>
      </c>
      <c r="C582" s="45">
        <v>52</v>
      </c>
      <c r="E582" s="5"/>
      <c r="F582" s="36"/>
    </row>
    <row r="583" spans="1:6" x14ac:dyDescent="0.2">
      <c r="A583" s="45" t="s">
        <v>2372</v>
      </c>
      <c r="B583" s="45">
        <v>52</v>
      </c>
      <c r="C583" s="45">
        <v>52</v>
      </c>
      <c r="E583" s="5"/>
      <c r="F583" s="36"/>
    </row>
    <row r="584" spans="1:6" x14ac:dyDescent="0.2">
      <c r="A584" s="45" t="s">
        <v>1647</v>
      </c>
      <c r="B584" s="45">
        <v>85</v>
      </c>
      <c r="C584" s="45">
        <v>52</v>
      </c>
      <c r="E584" s="5"/>
      <c r="F584" s="36"/>
    </row>
    <row r="585" spans="1:6" x14ac:dyDescent="0.2">
      <c r="A585" s="45" t="s">
        <v>791</v>
      </c>
      <c r="B585" s="45">
        <v>62</v>
      </c>
      <c r="C585" s="45">
        <v>52</v>
      </c>
      <c r="E585" s="5"/>
      <c r="F585" s="36"/>
    </row>
    <row r="586" spans="1:6" x14ac:dyDescent="0.2">
      <c r="A586" s="45" t="s">
        <v>1245</v>
      </c>
      <c r="B586" s="45">
        <v>56</v>
      </c>
      <c r="C586" s="45">
        <v>52</v>
      </c>
      <c r="E586" s="5"/>
      <c r="F586" s="36"/>
    </row>
    <row r="587" spans="1:6" x14ac:dyDescent="0.2">
      <c r="A587" s="45" t="s">
        <v>2831</v>
      </c>
      <c r="B587" s="45">
        <v>55</v>
      </c>
      <c r="C587" s="45">
        <v>52</v>
      </c>
      <c r="E587" s="5"/>
      <c r="F587" s="36"/>
    </row>
    <row r="588" spans="1:6" x14ac:dyDescent="0.2">
      <c r="A588" s="45" t="s">
        <v>1172</v>
      </c>
      <c r="B588" s="45">
        <v>58</v>
      </c>
      <c r="C588" s="45">
        <v>52</v>
      </c>
      <c r="E588" s="5"/>
      <c r="F588" s="36"/>
    </row>
    <row r="589" spans="1:6" x14ac:dyDescent="0.2">
      <c r="A589" s="45" t="s">
        <v>2832</v>
      </c>
      <c r="B589" s="45">
        <v>52</v>
      </c>
      <c r="C589" s="45">
        <v>52</v>
      </c>
      <c r="E589" s="5"/>
      <c r="F589" s="36"/>
    </row>
    <row r="590" spans="1:6" x14ac:dyDescent="0.2">
      <c r="A590" s="45" t="s">
        <v>895</v>
      </c>
      <c r="B590" s="45">
        <v>98</v>
      </c>
      <c r="C590" s="45">
        <v>52</v>
      </c>
      <c r="E590" s="5"/>
      <c r="F590" s="36"/>
    </row>
    <row r="591" spans="1:6" x14ac:dyDescent="0.2">
      <c r="A591" s="45" t="s">
        <v>208</v>
      </c>
      <c r="B591" s="45">
        <v>122</v>
      </c>
      <c r="C591" s="45">
        <v>51</v>
      </c>
      <c r="E591" s="5"/>
      <c r="F591" s="36"/>
    </row>
    <row r="592" spans="1:6" x14ac:dyDescent="0.2">
      <c r="A592" s="45" t="s">
        <v>2833</v>
      </c>
      <c r="B592" s="45">
        <v>84</v>
      </c>
      <c r="C592" s="45">
        <v>51</v>
      </c>
      <c r="E592" s="5"/>
      <c r="F592" s="36"/>
    </row>
    <row r="593" spans="1:6" x14ac:dyDescent="0.2">
      <c r="A593" s="45" t="s">
        <v>2834</v>
      </c>
      <c r="B593" s="45">
        <v>56</v>
      </c>
      <c r="C593" s="45">
        <v>51</v>
      </c>
      <c r="E593" s="5"/>
      <c r="F593" s="36"/>
    </row>
    <row r="594" spans="1:6" x14ac:dyDescent="0.2">
      <c r="A594" s="45" t="s">
        <v>1815</v>
      </c>
      <c r="B594" s="45">
        <v>55</v>
      </c>
      <c r="C594" s="45">
        <v>51</v>
      </c>
      <c r="E594" s="5"/>
      <c r="F594" s="36"/>
    </row>
    <row r="595" spans="1:6" x14ac:dyDescent="0.2">
      <c r="A595" s="45" t="s">
        <v>1408</v>
      </c>
      <c r="B595" s="45">
        <v>97</v>
      </c>
      <c r="C595" s="45">
        <v>51</v>
      </c>
      <c r="E595" s="5"/>
      <c r="F595" s="36"/>
    </row>
    <row r="596" spans="1:6" x14ac:dyDescent="0.2">
      <c r="A596" s="45" t="s">
        <v>2527</v>
      </c>
      <c r="B596" s="45">
        <v>51</v>
      </c>
      <c r="C596" s="45">
        <v>51</v>
      </c>
      <c r="E596" s="5"/>
      <c r="F596" s="36"/>
    </row>
    <row r="597" spans="1:6" x14ac:dyDescent="0.2">
      <c r="A597" s="45" t="s">
        <v>640</v>
      </c>
      <c r="B597" s="45">
        <v>51</v>
      </c>
      <c r="C597" s="45">
        <v>51</v>
      </c>
      <c r="E597" s="5"/>
      <c r="F597" s="36"/>
    </row>
    <row r="598" spans="1:6" x14ac:dyDescent="0.2">
      <c r="A598" s="45" t="s">
        <v>1574</v>
      </c>
      <c r="B598" s="45">
        <v>72</v>
      </c>
      <c r="C598" s="45">
        <v>51</v>
      </c>
      <c r="E598" s="5"/>
      <c r="F598" s="36"/>
    </row>
    <row r="599" spans="1:6" x14ac:dyDescent="0.2">
      <c r="A599" s="45" t="s">
        <v>2835</v>
      </c>
      <c r="B599" s="45">
        <v>51</v>
      </c>
      <c r="C599" s="45">
        <v>51</v>
      </c>
      <c r="E599" s="5"/>
      <c r="F599" s="36"/>
    </row>
    <row r="600" spans="1:6" x14ac:dyDescent="0.2">
      <c r="A600" s="45" t="s">
        <v>757</v>
      </c>
      <c r="B600" s="45">
        <v>1000</v>
      </c>
      <c r="C600" s="45">
        <v>51</v>
      </c>
      <c r="E600" s="5"/>
      <c r="F600" s="36"/>
    </row>
    <row r="601" spans="1:6" x14ac:dyDescent="0.2">
      <c r="A601" s="45" t="s">
        <v>2836</v>
      </c>
      <c r="B601" s="45">
        <v>55</v>
      </c>
      <c r="C601" s="45">
        <v>51</v>
      </c>
      <c r="E601" s="5"/>
      <c r="F601" s="36"/>
    </row>
    <row r="602" spans="1:6" x14ac:dyDescent="0.2">
      <c r="A602" s="45" t="s">
        <v>2725</v>
      </c>
      <c r="B602" s="45">
        <v>56</v>
      </c>
      <c r="C602" s="45">
        <v>51</v>
      </c>
      <c r="E602" s="5"/>
      <c r="F602" s="36"/>
    </row>
    <row r="603" spans="1:6" x14ac:dyDescent="0.2">
      <c r="A603" s="45" t="s">
        <v>896</v>
      </c>
      <c r="B603" s="45">
        <v>85</v>
      </c>
      <c r="C603" s="45">
        <v>51</v>
      </c>
      <c r="E603" s="5"/>
      <c r="F603" s="36"/>
    </row>
    <row r="604" spans="1:6" x14ac:dyDescent="0.2">
      <c r="A604" s="45" t="s">
        <v>2837</v>
      </c>
      <c r="B604" s="45">
        <v>51</v>
      </c>
      <c r="C604" s="45">
        <v>51</v>
      </c>
      <c r="E604" s="5"/>
      <c r="F604" s="36"/>
    </row>
    <row r="605" spans="1:6" x14ac:dyDescent="0.2">
      <c r="A605" s="45" t="s">
        <v>715</v>
      </c>
      <c r="B605" s="45">
        <v>57</v>
      </c>
      <c r="C605" s="45">
        <v>51</v>
      </c>
      <c r="E605" s="5"/>
      <c r="F605" s="36"/>
    </row>
    <row r="606" spans="1:6" x14ac:dyDescent="0.2">
      <c r="A606" s="45" t="s">
        <v>360</v>
      </c>
      <c r="B606" s="45">
        <v>51</v>
      </c>
      <c r="C606" s="45">
        <v>51</v>
      </c>
      <c r="E606" s="5"/>
      <c r="F606" s="36"/>
    </row>
    <row r="607" spans="1:6" x14ac:dyDescent="0.2">
      <c r="A607" s="45" t="s">
        <v>980</v>
      </c>
      <c r="B607" s="45">
        <v>173</v>
      </c>
      <c r="C607" s="45">
        <v>50</v>
      </c>
      <c r="E607" s="5"/>
      <c r="F607" s="36"/>
    </row>
    <row r="608" spans="1:6" x14ac:dyDescent="0.2">
      <c r="A608" s="45" t="s">
        <v>130</v>
      </c>
      <c r="B608" s="45">
        <v>50</v>
      </c>
      <c r="C608" s="45">
        <v>50</v>
      </c>
      <c r="E608" s="5"/>
      <c r="F608" s="36"/>
    </row>
    <row r="609" spans="1:6" x14ac:dyDescent="0.2">
      <c r="A609" s="45" t="s">
        <v>210</v>
      </c>
      <c r="B609" s="45">
        <v>478</v>
      </c>
      <c r="C609" s="45">
        <v>50</v>
      </c>
      <c r="E609" s="5"/>
      <c r="F609" s="36"/>
    </row>
    <row r="610" spans="1:6" x14ac:dyDescent="0.2">
      <c r="A610" s="45" t="s">
        <v>2838</v>
      </c>
      <c r="B610" s="45">
        <v>50</v>
      </c>
      <c r="C610" s="45">
        <v>50</v>
      </c>
      <c r="E610" s="5"/>
      <c r="F610" s="36"/>
    </row>
    <row r="611" spans="1:6" x14ac:dyDescent="0.2">
      <c r="A611" s="45" t="s">
        <v>612</v>
      </c>
      <c r="B611" s="45">
        <v>52</v>
      </c>
      <c r="C611" s="45">
        <v>50</v>
      </c>
      <c r="E611" s="5"/>
      <c r="F611" s="36"/>
    </row>
    <row r="612" spans="1:6" x14ac:dyDescent="0.2">
      <c r="A612" s="45" t="s">
        <v>689</v>
      </c>
      <c r="B612" s="45">
        <v>52</v>
      </c>
      <c r="C612" s="45">
        <v>50</v>
      </c>
      <c r="E612" s="5"/>
      <c r="F612" s="36"/>
    </row>
    <row r="613" spans="1:6" x14ac:dyDescent="0.2">
      <c r="A613" s="45" t="s">
        <v>1716</v>
      </c>
      <c r="B613" s="45">
        <v>77</v>
      </c>
      <c r="C613" s="45">
        <v>50</v>
      </c>
      <c r="E613" s="5"/>
      <c r="F613" s="36"/>
    </row>
    <row r="614" spans="1:6" x14ac:dyDescent="0.2">
      <c r="A614" s="45" t="s">
        <v>2839</v>
      </c>
      <c r="B614" s="45">
        <v>50</v>
      </c>
      <c r="C614" s="45">
        <v>50</v>
      </c>
      <c r="E614" s="5"/>
      <c r="F614" s="36"/>
    </row>
    <row r="615" spans="1:6" x14ac:dyDescent="0.2">
      <c r="A615" s="45" t="s">
        <v>2840</v>
      </c>
      <c r="B615" s="45">
        <v>50</v>
      </c>
      <c r="C615" s="45">
        <v>50</v>
      </c>
      <c r="E615" s="5"/>
      <c r="F615" s="36"/>
    </row>
    <row r="616" spans="1:6" x14ac:dyDescent="0.2">
      <c r="A616" s="45" t="s">
        <v>2841</v>
      </c>
      <c r="B616" s="45">
        <v>50</v>
      </c>
      <c r="C616" s="45">
        <v>50</v>
      </c>
      <c r="E616" s="5"/>
      <c r="F616" s="36"/>
    </row>
    <row r="617" spans="1:6" x14ac:dyDescent="0.2">
      <c r="A617" s="45" t="s">
        <v>315</v>
      </c>
      <c r="B617" s="45">
        <v>103</v>
      </c>
      <c r="C617" s="45">
        <v>50</v>
      </c>
      <c r="E617" s="5"/>
      <c r="F617" s="36"/>
    </row>
    <row r="618" spans="1:6" x14ac:dyDescent="0.2">
      <c r="A618" s="45" t="s">
        <v>1190</v>
      </c>
      <c r="B618" s="45">
        <v>138</v>
      </c>
      <c r="C618" s="45">
        <v>50</v>
      </c>
      <c r="E618" s="5"/>
      <c r="F618" s="36"/>
    </row>
    <row r="619" spans="1:6" x14ac:dyDescent="0.2">
      <c r="A619" s="45" t="s">
        <v>2842</v>
      </c>
      <c r="B619" s="45">
        <v>50</v>
      </c>
      <c r="C619" s="45">
        <v>50</v>
      </c>
      <c r="E619" s="5"/>
      <c r="F619" s="36"/>
    </row>
    <row r="620" spans="1:6" x14ac:dyDescent="0.2">
      <c r="A620" s="45" t="s">
        <v>1666</v>
      </c>
      <c r="B620" s="45">
        <v>50</v>
      </c>
      <c r="C620" s="45">
        <v>50</v>
      </c>
      <c r="E620" s="5"/>
      <c r="F620" s="36"/>
    </row>
    <row r="621" spans="1:6" x14ac:dyDescent="0.2">
      <c r="A621" s="45" t="s">
        <v>901</v>
      </c>
      <c r="B621" s="45">
        <v>52</v>
      </c>
      <c r="C621" s="45">
        <v>50</v>
      </c>
      <c r="E621" s="5"/>
      <c r="F621" s="36"/>
    </row>
    <row r="622" spans="1:6" x14ac:dyDescent="0.2">
      <c r="A622" s="45" t="s">
        <v>531</v>
      </c>
      <c r="B622" s="45">
        <v>405</v>
      </c>
      <c r="C622" s="45">
        <v>50</v>
      </c>
      <c r="E622" s="5"/>
      <c r="F622" s="36"/>
    </row>
    <row r="623" spans="1:6" x14ac:dyDescent="0.2">
      <c r="A623" s="45" t="s">
        <v>1116</v>
      </c>
      <c r="B623" s="45">
        <v>68</v>
      </c>
      <c r="C623" s="45">
        <v>49</v>
      </c>
      <c r="E623" s="5"/>
      <c r="F623" s="36"/>
    </row>
    <row r="624" spans="1:6" x14ac:dyDescent="0.2">
      <c r="A624" s="45" t="s">
        <v>1012</v>
      </c>
      <c r="B624" s="45">
        <v>70</v>
      </c>
      <c r="C624" s="45">
        <v>49</v>
      </c>
      <c r="E624" s="5"/>
      <c r="F624" s="36"/>
    </row>
    <row r="625" spans="1:6" x14ac:dyDescent="0.2">
      <c r="A625" s="45" t="s">
        <v>329</v>
      </c>
      <c r="B625" s="45">
        <v>52</v>
      </c>
      <c r="C625" s="45">
        <v>49</v>
      </c>
      <c r="E625" s="5"/>
      <c r="F625" s="36"/>
    </row>
    <row r="626" spans="1:6" x14ac:dyDescent="0.2">
      <c r="A626" s="45" t="s">
        <v>1501</v>
      </c>
      <c r="B626" s="45">
        <v>50</v>
      </c>
      <c r="C626" s="45">
        <v>49</v>
      </c>
      <c r="E626" s="5"/>
      <c r="F626" s="36"/>
    </row>
    <row r="627" spans="1:6" x14ac:dyDescent="0.2">
      <c r="A627" s="45" t="s">
        <v>2437</v>
      </c>
      <c r="B627" s="45">
        <v>435</v>
      </c>
      <c r="C627" s="45">
        <v>49</v>
      </c>
      <c r="E627" s="5"/>
      <c r="F627" s="36"/>
    </row>
    <row r="628" spans="1:6" x14ac:dyDescent="0.2">
      <c r="A628" s="45" t="s">
        <v>293</v>
      </c>
      <c r="B628" s="45">
        <v>89</v>
      </c>
      <c r="C628" s="45">
        <v>49</v>
      </c>
      <c r="E628" s="5"/>
      <c r="F628" s="36"/>
    </row>
    <row r="629" spans="1:6" x14ac:dyDescent="0.2">
      <c r="A629" s="45" t="s">
        <v>426</v>
      </c>
      <c r="B629" s="45">
        <v>106</v>
      </c>
      <c r="C629" s="45">
        <v>49</v>
      </c>
      <c r="E629" s="5"/>
      <c r="F629" s="36"/>
    </row>
    <row r="630" spans="1:6" x14ac:dyDescent="0.2">
      <c r="A630" s="45" t="s">
        <v>569</v>
      </c>
      <c r="B630" s="45">
        <v>57</v>
      </c>
      <c r="C630" s="45">
        <v>49</v>
      </c>
      <c r="E630" s="5"/>
      <c r="F630" s="36"/>
    </row>
    <row r="631" spans="1:6" x14ac:dyDescent="0.2">
      <c r="A631" s="45" t="s">
        <v>834</v>
      </c>
      <c r="B631" s="45">
        <v>49</v>
      </c>
      <c r="C631" s="45">
        <v>49</v>
      </c>
      <c r="E631" s="5"/>
      <c r="F631" s="36"/>
    </row>
    <row r="632" spans="1:6" x14ac:dyDescent="0.2">
      <c r="A632" s="45" t="s">
        <v>469</v>
      </c>
      <c r="B632" s="45">
        <v>51</v>
      </c>
      <c r="C632" s="45">
        <v>49</v>
      </c>
      <c r="E632" s="5"/>
      <c r="F632" s="36"/>
    </row>
    <row r="633" spans="1:6" x14ac:dyDescent="0.2">
      <c r="A633" s="45" t="s">
        <v>1532</v>
      </c>
      <c r="B633" s="45">
        <v>49</v>
      </c>
      <c r="C633" s="45">
        <v>49</v>
      </c>
      <c r="E633" s="5"/>
      <c r="F633" s="36"/>
    </row>
    <row r="634" spans="1:6" x14ac:dyDescent="0.2">
      <c r="A634" s="45" t="s">
        <v>279</v>
      </c>
      <c r="B634" s="45">
        <v>56</v>
      </c>
      <c r="C634" s="45">
        <v>49</v>
      </c>
      <c r="E634" s="5"/>
      <c r="F634" s="36"/>
    </row>
    <row r="635" spans="1:6" x14ac:dyDescent="0.2">
      <c r="A635" s="45" t="s">
        <v>2843</v>
      </c>
      <c r="B635" s="45">
        <v>53</v>
      </c>
      <c r="C635" s="45">
        <v>49</v>
      </c>
      <c r="E635" s="5"/>
      <c r="F635" s="36"/>
    </row>
    <row r="636" spans="1:6" x14ac:dyDescent="0.2">
      <c r="A636" s="45" t="s">
        <v>2844</v>
      </c>
      <c r="B636" s="45">
        <v>53</v>
      </c>
      <c r="C636" s="45">
        <v>49</v>
      </c>
      <c r="E636" s="5"/>
      <c r="F636" s="36"/>
    </row>
    <row r="637" spans="1:6" x14ac:dyDescent="0.2">
      <c r="A637" s="45" t="s">
        <v>2845</v>
      </c>
      <c r="B637" s="45">
        <v>48</v>
      </c>
      <c r="C637" s="45">
        <v>48</v>
      </c>
      <c r="E637" s="5"/>
      <c r="F637" s="36"/>
    </row>
    <row r="638" spans="1:6" x14ac:dyDescent="0.2">
      <c r="A638" s="46" t="s">
        <v>596</v>
      </c>
      <c r="B638" s="45">
        <v>48</v>
      </c>
      <c r="C638" s="45">
        <v>48</v>
      </c>
      <c r="E638" s="5"/>
      <c r="F638" s="36"/>
    </row>
    <row r="639" spans="1:6" x14ac:dyDescent="0.2">
      <c r="A639" s="45" t="s">
        <v>364</v>
      </c>
      <c r="B639" s="45">
        <v>50</v>
      </c>
      <c r="C639" s="45">
        <v>48</v>
      </c>
      <c r="E639" s="5"/>
      <c r="F639" s="36"/>
    </row>
    <row r="640" spans="1:6" x14ac:dyDescent="0.2">
      <c r="A640" s="45" t="s">
        <v>784</v>
      </c>
      <c r="B640" s="45">
        <v>48</v>
      </c>
      <c r="C640" s="45">
        <v>48</v>
      </c>
      <c r="E640" s="5"/>
      <c r="F640" s="36"/>
    </row>
    <row r="641" spans="1:6" x14ac:dyDescent="0.2">
      <c r="A641" s="45" t="s">
        <v>1033</v>
      </c>
      <c r="B641" s="45">
        <v>67</v>
      </c>
      <c r="C641" s="45">
        <v>48</v>
      </c>
      <c r="E641" s="5"/>
      <c r="F641" s="36"/>
    </row>
    <row r="642" spans="1:6" x14ac:dyDescent="0.2">
      <c r="A642" s="45" t="s">
        <v>702</v>
      </c>
      <c r="B642" s="45">
        <v>50</v>
      </c>
      <c r="C642" s="45">
        <v>48</v>
      </c>
      <c r="E642" s="5"/>
      <c r="F642" s="36"/>
    </row>
    <row r="643" spans="1:6" x14ac:dyDescent="0.2">
      <c r="A643" s="45" t="s">
        <v>2569</v>
      </c>
      <c r="B643" s="45">
        <v>48</v>
      </c>
      <c r="C643" s="45">
        <v>48</v>
      </c>
      <c r="E643" s="5"/>
      <c r="F643" s="36"/>
    </row>
    <row r="644" spans="1:6" x14ac:dyDescent="0.2">
      <c r="A644" s="45" t="s">
        <v>2245</v>
      </c>
      <c r="B644" s="45">
        <v>50</v>
      </c>
      <c r="C644" s="45">
        <v>48</v>
      </c>
      <c r="E644" s="5"/>
      <c r="F644" s="36"/>
    </row>
    <row r="645" spans="1:6" x14ac:dyDescent="0.2">
      <c r="A645" s="45" t="s">
        <v>734</v>
      </c>
      <c r="B645" s="45">
        <v>94</v>
      </c>
      <c r="C645" s="45">
        <v>48</v>
      </c>
      <c r="E645" s="5"/>
      <c r="F645" s="36"/>
    </row>
    <row r="646" spans="1:6" x14ac:dyDescent="0.2">
      <c r="A646" s="45" t="s">
        <v>2846</v>
      </c>
      <c r="B646" s="45">
        <v>48</v>
      </c>
      <c r="C646" s="45">
        <v>48</v>
      </c>
      <c r="E646" s="5"/>
      <c r="F646" s="36"/>
    </row>
    <row r="647" spans="1:6" x14ac:dyDescent="0.2">
      <c r="A647" s="45" t="s">
        <v>1239</v>
      </c>
      <c r="B647" s="45">
        <v>48</v>
      </c>
      <c r="C647" s="45">
        <v>48</v>
      </c>
      <c r="E647" s="5"/>
      <c r="F647" s="36"/>
    </row>
    <row r="648" spans="1:6" x14ac:dyDescent="0.2">
      <c r="A648" s="45" t="s">
        <v>2847</v>
      </c>
      <c r="B648" s="45">
        <v>48</v>
      </c>
      <c r="C648" s="45">
        <v>48</v>
      </c>
      <c r="E648" s="5"/>
      <c r="F648" s="36"/>
    </row>
    <row r="649" spans="1:6" x14ac:dyDescent="0.2">
      <c r="A649" s="45" t="s">
        <v>1516</v>
      </c>
      <c r="B649" s="45">
        <v>48</v>
      </c>
      <c r="C649" s="45">
        <v>48</v>
      </c>
      <c r="E649" s="5"/>
      <c r="F649" s="36"/>
    </row>
    <row r="650" spans="1:6" x14ac:dyDescent="0.2">
      <c r="A650" s="45" t="s">
        <v>482</v>
      </c>
      <c r="B650" s="45">
        <v>60</v>
      </c>
      <c r="C650" s="45">
        <v>47</v>
      </c>
      <c r="E650" s="5"/>
      <c r="F650" s="36"/>
    </row>
    <row r="651" spans="1:6" x14ac:dyDescent="0.2">
      <c r="A651" s="45" t="s">
        <v>2675</v>
      </c>
      <c r="B651" s="45">
        <v>49</v>
      </c>
      <c r="C651" s="45">
        <v>47</v>
      </c>
      <c r="E651" s="5"/>
      <c r="F651" s="36"/>
    </row>
    <row r="652" spans="1:6" x14ac:dyDescent="0.2">
      <c r="A652" s="45" t="s">
        <v>2848</v>
      </c>
      <c r="B652" s="45">
        <v>47</v>
      </c>
      <c r="C652" s="45">
        <v>47</v>
      </c>
      <c r="E652" s="5"/>
      <c r="F652" s="36"/>
    </row>
    <row r="653" spans="1:6" x14ac:dyDescent="0.2">
      <c r="A653" s="45" t="s">
        <v>1435</v>
      </c>
      <c r="B653" s="45">
        <v>65</v>
      </c>
      <c r="C653" s="45">
        <v>47</v>
      </c>
      <c r="E653" s="5"/>
      <c r="F653" s="36"/>
    </row>
    <row r="654" spans="1:6" x14ac:dyDescent="0.2">
      <c r="A654" s="45" t="s">
        <v>2849</v>
      </c>
      <c r="B654" s="45">
        <v>52</v>
      </c>
      <c r="C654" s="45">
        <v>47</v>
      </c>
      <c r="E654" s="5"/>
      <c r="F654" s="36"/>
    </row>
    <row r="655" spans="1:6" x14ac:dyDescent="0.2">
      <c r="A655" s="45" t="s">
        <v>1694</v>
      </c>
      <c r="B655" s="45">
        <v>57</v>
      </c>
      <c r="C655" s="45">
        <v>47</v>
      </c>
      <c r="E655" s="5"/>
      <c r="F655" s="36"/>
    </row>
    <row r="656" spans="1:6" x14ac:dyDescent="0.2">
      <c r="A656" s="45" t="s">
        <v>2850</v>
      </c>
      <c r="B656" s="45">
        <v>48</v>
      </c>
      <c r="C656" s="45">
        <v>47</v>
      </c>
      <c r="E656" s="5"/>
      <c r="F656" s="36"/>
    </row>
    <row r="657" spans="1:6" x14ac:dyDescent="0.2">
      <c r="A657" s="45" t="s">
        <v>759</v>
      </c>
      <c r="B657" s="45">
        <v>47</v>
      </c>
      <c r="C657" s="45">
        <v>47</v>
      </c>
      <c r="E657" s="5"/>
      <c r="F657" s="36"/>
    </row>
    <row r="658" spans="1:6" x14ac:dyDescent="0.2">
      <c r="A658" s="45" t="s">
        <v>2851</v>
      </c>
      <c r="B658" s="45">
        <v>48</v>
      </c>
      <c r="C658" s="45">
        <v>47</v>
      </c>
      <c r="E658" s="5"/>
      <c r="F658" s="36"/>
    </row>
    <row r="659" spans="1:6" x14ac:dyDescent="0.2">
      <c r="A659" s="45" t="s">
        <v>550</v>
      </c>
      <c r="B659" s="45">
        <v>48</v>
      </c>
      <c r="C659" s="45">
        <v>47</v>
      </c>
      <c r="E659" s="5"/>
      <c r="F659" s="36"/>
    </row>
    <row r="660" spans="1:6" x14ac:dyDescent="0.2">
      <c r="A660" s="45" t="s">
        <v>608</v>
      </c>
      <c r="B660" s="45">
        <v>48</v>
      </c>
      <c r="C660" s="45">
        <v>47</v>
      </c>
      <c r="E660" s="5"/>
      <c r="F660" s="36"/>
    </row>
    <row r="661" spans="1:6" x14ac:dyDescent="0.2">
      <c r="A661" s="45" t="s">
        <v>271</v>
      </c>
      <c r="B661" s="45">
        <v>113</v>
      </c>
      <c r="C661" s="45">
        <v>47</v>
      </c>
      <c r="E661" s="5"/>
      <c r="F661" s="36"/>
    </row>
    <row r="662" spans="1:6" x14ac:dyDescent="0.2">
      <c r="A662" s="45" t="s">
        <v>2852</v>
      </c>
      <c r="B662" s="45">
        <v>47</v>
      </c>
      <c r="C662" s="45">
        <v>47</v>
      </c>
      <c r="E662" s="5"/>
      <c r="F662" s="36"/>
    </row>
    <row r="663" spans="1:6" x14ac:dyDescent="0.2">
      <c r="A663" s="45" t="s">
        <v>438</v>
      </c>
      <c r="B663" s="45">
        <v>72</v>
      </c>
      <c r="C663" s="45">
        <v>47</v>
      </c>
      <c r="E663" s="5"/>
      <c r="F663" s="36"/>
    </row>
    <row r="664" spans="1:6" x14ac:dyDescent="0.2">
      <c r="A664" s="45" t="s">
        <v>370</v>
      </c>
      <c r="B664" s="45">
        <v>47</v>
      </c>
      <c r="C664" s="45">
        <v>47</v>
      </c>
      <c r="E664" s="5"/>
      <c r="F664" s="36"/>
    </row>
    <row r="665" spans="1:6" x14ac:dyDescent="0.2">
      <c r="A665" s="45" t="s">
        <v>2724</v>
      </c>
      <c r="B665" s="45">
        <v>48</v>
      </c>
      <c r="C665" s="45">
        <v>47</v>
      </c>
      <c r="E665" s="5"/>
      <c r="F665" s="36"/>
    </row>
    <row r="666" spans="1:6" x14ac:dyDescent="0.2">
      <c r="A666" s="45" t="s">
        <v>963</v>
      </c>
      <c r="B666" s="45">
        <v>52</v>
      </c>
      <c r="C666" s="45">
        <v>47</v>
      </c>
      <c r="E666" s="5"/>
      <c r="F666" s="36"/>
    </row>
    <row r="667" spans="1:6" x14ac:dyDescent="0.2">
      <c r="A667" s="45" t="s">
        <v>923</v>
      </c>
      <c r="B667" s="45">
        <v>47</v>
      </c>
      <c r="C667" s="45">
        <v>47</v>
      </c>
      <c r="E667" s="5"/>
      <c r="F667" s="36"/>
    </row>
    <row r="668" spans="1:6" x14ac:dyDescent="0.2">
      <c r="A668" s="45" t="s">
        <v>1333</v>
      </c>
      <c r="B668" s="45">
        <v>144</v>
      </c>
      <c r="C668" s="45">
        <v>47</v>
      </c>
      <c r="E668" s="5"/>
      <c r="F668" s="36"/>
    </row>
    <row r="669" spans="1:6" x14ac:dyDescent="0.2">
      <c r="A669" s="45" t="s">
        <v>1096</v>
      </c>
      <c r="B669" s="45">
        <v>77</v>
      </c>
      <c r="C669" s="45">
        <v>47</v>
      </c>
      <c r="E669" s="5"/>
      <c r="F669" s="36"/>
    </row>
    <row r="670" spans="1:6" x14ac:dyDescent="0.2">
      <c r="A670" s="45" t="s">
        <v>2853</v>
      </c>
      <c r="B670" s="45">
        <v>730</v>
      </c>
      <c r="C670" s="45">
        <v>47</v>
      </c>
      <c r="E670" s="5"/>
      <c r="F670" s="36"/>
    </row>
    <row r="671" spans="1:6" x14ac:dyDescent="0.2">
      <c r="A671" s="45" t="s">
        <v>147</v>
      </c>
      <c r="B671" s="45">
        <v>52</v>
      </c>
      <c r="C671" s="45">
        <v>47</v>
      </c>
      <c r="E671" s="5"/>
      <c r="F671" s="36"/>
    </row>
    <row r="672" spans="1:6" x14ac:dyDescent="0.2">
      <c r="A672" s="45" t="s">
        <v>1821</v>
      </c>
      <c r="B672" s="45">
        <v>50</v>
      </c>
      <c r="C672" s="45">
        <v>46</v>
      </c>
      <c r="E672" s="5"/>
      <c r="F672" s="36"/>
    </row>
    <row r="673" spans="1:6" x14ac:dyDescent="0.2">
      <c r="A673" s="45" t="s">
        <v>1300</v>
      </c>
      <c r="B673" s="45">
        <v>46</v>
      </c>
      <c r="C673" s="45">
        <v>46</v>
      </c>
      <c r="E673" s="5"/>
      <c r="F673" s="36"/>
    </row>
    <row r="674" spans="1:6" x14ac:dyDescent="0.2">
      <c r="A674" s="45" t="s">
        <v>2854</v>
      </c>
      <c r="B674" s="45">
        <v>46</v>
      </c>
      <c r="C674" s="45">
        <v>46</v>
      </c>
      <c r="E674" s="5"/>
      <c r="F674" s="36"/>
    </row>
    <row r="675" spans="1:6" x14ac:dyDescent="0.2">
      <c r="A675" s="45" t="s">
        <v>1431</v>
      </c>
      <c r="B675" s="45">
        <v>78</v>
      </c>
      <c r="C675" s="45">
        <v>46</v>
      </c>
      <c r="E675" s="5"/>
      <c r="F675" s="36"/>
    </row>
    <row r="676" spans="1:6" x14ac:dyDescent="0.2">
      <c r="A676" s="45" t="s">
        <v>435</v>
      </c>
      <c r="B676" s="45">
        <v>46</v>
      </c>
      <c r="C676" s="45">
        <v>46</v>
      </c>
      <c r="E676" s="5"/>
      <c r="F676" s="36"/>
    </row>
    <row r="677" spans="1:6" x14ac:dyDescent="0.2">
      <c r="A677" s="45" t="s">
        <v>2855</v>
      </c>
      <c r="B677" s="45">
        <v>46</v>
      </c>
      <c r="C677" s="45">
        <v>46</v>
      </c>
      <c r="E677" s="5"/>
      <c r="F677" s="36"/>
    </row>
    <row r="678" spans="1:6" x14ac:dyDescent="0.2">
      <c r="A678" s="45" t="s">
        <v>404</v>
      </c>
      <c r="B678" s="45">
        <v>46</v>
      </c>
      <c r="C678" s="45">
        <v>46</v>
      </c>
      <c r="E678" s="5"/>
      <c r="F678" s="36"/>
    </row>
    <row r="679" spans="1:6" x14ac:dyDescent="0.2">
      <c r="A679" s="45" t="s">
        <v>2856</v>
      </c>
      <c r="B679" s="45">
        <v>50</v>
      </c>
      <c r="C679" s="45">
        <v>46</v>
      </c>
      <c r="E679" s="5"/>
      <c r="F679" s="36"/>
    </row>
    <row r="680" spans="1:6" x14ac:dyDescent="0.2">
      <c r="A680" s="45" t="s">
        <v>1158</v>
      </c>
      <c r="B680" s="45">
        <v>313</v>
      </c>
      <c r="C680" s="45">
        <v>46</v>
      </c>
      <c r="E680" s="5"/>
      <c r="F680" s="36"/>
    </row>
    <row r="681" spans="1:6" x14ac:dyDescent="0.2">
      <c r="A681" s="45" t="s">
        <v>551</v>
      </c>
      <c r="B681" s="45">
        <v>48</v>
      </c>
      <c r="C681" s="45">
        <v>46</v>
      </c>
      <c r="E681" s="5"/>
      <c r="F681" s="36"/>
    </row>
    <row r="682" spans="1:6" x14ac:dyDescent="0.2">
      <c r="A682" s="45" t="s">
        <v>768</v>
      </c>
      <c r="B682" s="45">
        <v>48</v>
      </c>
      <c r="C682" s="45">
        <v>46</v>
      </c>
      <c r="E682" s="5"/>
      <c r="F682" s="36"/>
    </row>
    <row r="683" spans="1:6" x14ac:dyDescent="0.2">
      <c r="A683" s="45" t="s">
        <v>2857</v>
      </c>
      <c r="B683" s="45">
        <v>46</v>
      </c>
      <c r="C683" s="45">
        <v>46</v>
      </c>
      <c r="E683" s="5"/>
      <c r="F683" s="36"/>
    </row>
    <row r="684" spans="1:6" x14ac:dyDescent="0.2">
      <c r="A684" s="45" t="s">
        <v>2858</v>
      </c>
      <c r="B684" s="45">
        <v>60</v>
      </c>
      <c r="C684" s="45">
        <v>46</v>
      </c>
      <c r="E684" s="5"/>
      <c r="F684" s="36"/>
    </row>
    <row r="685" spans="1:6" x14ac:dyDescent="0.2">
      <c r="A685" s="45" t="s">
        <v>2859</v>
      </c>
      <c r="B685" s="45">
        <v>46</v>
      </c>
      <c r="C685" s="45">
        <v>46</v>
      </c>
      <c r="E685" s="5"/>
      <c r="F685" s="36"/>
    </row>
    <row r="686" spans="1:6" x14ac:dyDescent="0.2">
      <c r="A686" s="45" t="s">
        <v>583</v>
      </c>
      <c r="B686" s="45">
        <v>50</v>
      </c>
      <c r="C686" s="45">
        <v>46</v>
      </c>
      <c r="E686" s="5"/>
      <c r="F686" s="36"/>
    </row>
    <row r="687" spans="1:6" x14ac:dyDescent="0.2">
      <c r="A687" s="45" t="s">
        <v>1068</v>
      </c>
      <c r="B687" s="45">
        <v>63</v>
      </c>
      <c r="C687" s="45">
        <v>46</v>
      </c>
      <c r="E687" s="5"/>
      <c r="F687" s="36"/>
    </row>
    <row r="688" spans="1:6" x14ac:dyDescent="0.2">
      <c r="A688" s="45" t="s">
        <v>628</v>
      </c>
      <c r="B688" s="45">
        <v>98</v>
      </c>
      <c r="C688" s="45">
        <v>46</v>
      </c>
      <c r="E688" s="5"/>
      <c r="F688" s="36"/>
    </row>
    <row r="689" spans="1:6" x14ac:dyDescent="0.2">
      <c r="A689" s="45" t="s">
        <v>648</v>
      </c>
      <c r="B689" s="45">
        <v>82</v>
      </c>
      <c r="C689" s="45">
        <v>46</v>
      </c>
      <c r="E689" s="5"/>
      <c r="F689" s="36"/>
    </row>
    <row r="690" spans="1:6" x14ac:dyDescent="0.2">
      <c r="A690" s="45" t="s">
        <v>2860</v>
      </c>
      <c r="B690" s="45">
        <v>57</v>
      </c>
      <c r="C690" s="45">
        <v>46</v>
      </c>
      <c r="E690" s="5"/>
      <c r="F690" s="36"/>
    </row>
    <row r="691" spans="1:6" x14ac:dyDescent="0.2">
      <c r="A691" s="45" t="s">
        <v>1825</v>
      </c>
      <c r="B691" s="45">
        <v>46</v>
      </c>
      <c r="C691" s="45">
        <v>46</v>
      </c>
      <c r="E691" s="5"/>
      <c r="F691" s="36"/>
    </row>
    <row r="692" spans="1:6" x14ac:dyDescent="0.2">
      <c r="A692" s="35">
        <v>42145</v>
      </c>
      <c r="B692" s="45">
        <v>46</v>
      </c>
      <c r="C692" s="45">
        <v>46</v>
      </c>
      <c r="E692" s="5"/>
      <c r="F692" s="36"/>
    </row>
    <row r="693" spans="1:6" x14ac:dyDescent="0.2">
      <c r="A693" s="45" t="s">
        <v>1708</v>
      </c>
      <c r="B693" s="45">
        <v>46</v>
      </c>
      <c r="C693" s="45">
        <v>46</v>
      </c>
      <c r="E693" s="5"/>
      <c r="F693" s="36"/>
    </row>
    <row r="694" spans="1:6" x14ac:dyDescent="0.2">
      <c r="A694" s="45" t="s">
        <v>546</v>
      </c>
      <c r="B694" s="45">
        <v>46</v>
      </c>
      <c r="C694" s="45">
        <v>46</v>
      </c>
      <c r="E694" s="5"/>
      <c r="F694" s="36"/>
    </row>
    <row r="695" spans="1:6" x14ac:dyDescent="0.2">
      <c r="A695" s="45" t="s">
        <v>2861</v>
      </c>
      <c r="B695" s="45">
        <v>1063</v>
      </c>
      <c r="C695" s="45">
        <v>46</v>
      </c>
      <c r="E695" s="5"/>
      <c r="F695" s="36"/>
    </row>
    <row r="696" spans="1:6" x14ac:dyDescent="0.2">
      <c r="A696" s="45" t="s">
        <v>2862</v>
      </c>
      <c r="B696" s="45">
        <v>72</v>
      </c>
      <c r="C696" s="45">
        <v>45</v>
      </c>
      <c r="E696" s="5"/>
      <c r="F696" s="36"/>
    </row>
    <row r="697" spans="1:6" x14ac:dyDescent="0.2">
      <c r="A697" s="45" t="s">
        <v>2863</v>
      </c>
      <c r="B697" s="45">
        <v>560</v>
      </c>
      <c r="C697" s="45">
        <v>45</v>
      </c>
      <c r="E697" s="5"/>
      <c r="F697" s="36"/>
    </row>
    <row r="698" spans="1:6" x14ac:dyDescent="0.2">
      <c r="A698" s="45" t="s">
        <v>125</v>
      </c>
      <c r="B698" s="45">
        <v>47</v>
      </c>
      <c r="C698" s="45">
        <v>45</v>
      </c>
      <c r="E698" s="5"/>
      <c r="F698" s="36"/>
    </row>
    <row r="699" spans="1:6" x14ac:dyDescent="0.2">
      <c r="A699" s="45" t="s">
        <v>2864</v>
      </c>
      <c r="B699" s="45">
        <v>47</v>
      </c>
      <c r="C699" s="45">
        <v>45</v>
      </c>
      <c r="E699" s="5"/>
      <c r="F699" s="36"/>
    </row>
    <row r="700" spans="1:6" x14ac:dyDescent="0.2">
      <c r="A700" s="45" t="s">
        <v>1118</v>
      </c>
      <c r="B700" s="45">
        <v>49</v>
      </c>
      <c r="C700" s="45">
        <v>45</v>
      </c>
      <c r="E700" s="5"/>
      <c r="F700" s="36"/>
    </row>
    <row r="701" spans="1:6" x14ac:dyDescent="0.2">
      <c r="A701" s="45" t="s">
        <v>2232</v>
      </c>
      <c r="B701" s="45">
        <v>45</v>
      </c>
      <c r="C701" s="45">
        <v>45</v>
      </c>
      <c r="E701" s="5"/>
      <c r="F701" s="36"/>
    </row>
    <row r="702" spans="1:6" x14ac:dyDescent="0.2">
      <c r="A702" s="45" t="s">
        <v>859</v>
      </c>
      <c r="B702" s="45">
        <v>66</v>
      </c>
      <c r="C702" s="45">
        <v>45</v>
      </c>
      <c r="E702" s="5"/>
      <c r="F702" s="36"/>
    </row>
    <row r="703" spans="1:6" x14ac:dyDescent="0.2">
      <c r="A703" s="45" t="s">
        <v>2865</v>
      </c>
      <c r="B703" s="45">
        <v>45</v>
      </c>
      <c r="C703" s="45">
        <v>45</v>
      </c>
      <c r="E703" s="5"/>
      <c r="F703" s="36"/>
    </row>
    <row r="704" spans="1:6" x14ac:dyDescent="0.2">
      <c r="A704" s="45" t="s">
        <v>736</v>
      </c>
      <c r="B704" s="45">
        <v>90</v>
      </c>
      <c r="C704" s="45">
        <v>45</v>
      </c>
      <c r="E704" s="5"/>
      <c r="F704" s="36"/>
    </row>
    <row r="705" spans="1:6" x14ac:dyDescent="0.2">
      <c r="A705" s="45" t="s">
        <v>2866</v>
      </c>
      <c r="B705" s="45">
        <v>45</v>
      </c>
      <c r="C705" s="45">
        <v>45</v>
      </c>
      <c r="E705" s="5"/>
      <c r="F705" s="36"/>
    </row>
    <row r="706" spans="1:6" x14ac:dyDescent="0.2">
      <c r="A706" s="45" t="s">
        <v>241</v>
      </c>
      <c r="B706" s="45">
        <v>98</v>
      </c>
      <c r="C706" s="45">
        <v>45</v>
      </c>
      <c r="E706" s="5"/>
      <c r="F706" s="36"/>
    </row>
    <row r="707" spans="1:6" x14ac:dyDescent="0.2">
      <c r="A707" s="45" t="s">
        <v>2867</v>
      </c>
      <c r="B707" s="45">
        <v>82</v>
      </c>
      <c r="C707" s="45">
        <v>45</v>
      </c>
      <c r="E707" s="5"/>
      <c r="F707" s="36"/>
    </row>
    <row r="708" spans="1:6" x14ac:dyDescent="0.2">
      <c r="A708" s="46" t="s">
        <v>1013</v>
      </c>
      <c r="B708" s="45">
        <v>82</v>
      </c>
      <c r="C708" s="45">
        <v>45</v>
      </c>
      <c r="E708" s="5"/>
      <c r="F708" s="36"/>
    </row>
    <row r="709" spans="1:6" x14ac:dyDescent="0.2">
      <c r="A709" s="45" t="s">
        <v>1131</v>
      </c>
      <c r="B709" s="45">
        <v>45</v>
      </c>
      <c r="C709" s="45">
        <v>45</v>
      </c>
      <c r="E709" s="5"/>
      <c r="F709" s="36"/>
    </row>
    <row r="710" spans="1:6" x14ac:dyDescent="0.2">
      <c r="A710" s="45" t="s">
        <v>2442</v>
      </c>
      <c r="B710" s="45">
        <v>66</v>
      </c>
      <c r="C710" s="45">
        <v>44</v>
      </c>
      <c r="E710" s="5"/>
      <c r="F710" s="36"/>
    </row>
    <row r="711" spans="1:6" x14ac:dyDescent="0.2">
      <c r="A711" s="45" t="s">
        <v>726</v>
      </c>
      <c r="B711" s="45">
        <v>73</v>
      </c>
      <c r="C711" s="45">
        <v>44</v>
      </c>
      <c r="E711" s="5"/>
      <c r="F711" s="36"/>
    </row>
    <row r="712" spans="1:6" x14ac:dyDescent="0.2">
      <c r="A712" s="45" t="s">
        <v>504</v>
      </c>
      <c r="B712" s="45">
        <v>95</v>
      </c>
      <c r="C712" s="45">
        <v>44</v>
      </c>
      <c r="E712" s="5"/>
      <c r="F712" s="36"/>
    </row>
    <row r="713" spans="1:6" x14ac:dyDescent="0.2">
      <c r="A713" s="45" t="s">
        <v>2868</v>
      </c>
      <c r="B713" s="45">
        <v>44</v>
      </c>
      <c r="C713" s="45">
        <v>44</v>
      </c>
      <c r="E713" s="5"/>
      <c r="F713" s="36"/>
    </row>
    <row r="714" spans="1:6" x14ac:dyDescent="0.2">
      <c r="A714" s="45" t="s">
        <v>2276</v>
      </c>
      <c r="B714" s="45">
        <v>4383</v>
      </c>
      <c r="C714" s="45">
        <v>44</v>
      </c>
      <c r="E714" s="5"/>
      <c r="F714" s="36"/>
    </row>
    <row r="715" spans="1:6" x14ac:dyDescent="0.2">
      <c r="A715" s="45" t="s">
        <v>2869</v>
      </c>
      <c r="B715" s="45">
        <v>44</v>
      </c>
      <c r="C715" s="45">
        <v>44</v>
      </c>
      <c r="E715" s="5"/>
      <c r="F715" s="36"/>
    </row>
    <row r="716" spans="1:6" x14ac:dyDescent="0.2">
      <c r="A716" s="45" t="s">
        <v>2870</v>
      </c>
      <c r="B716" s="45">
        <v>50</v>
      </c>
      <c r="C716" s="45">
        <v>44</v>
      </c>
      <c r="E716" s="5"/>
      <c r="F716" s="36"/>
    </row>
    <row r="717" spans="1:6" x14ac:dyDescent="0.2">
      <c r="A717" s="45" t="s">
        <v>368</v>
      </c>
      <c r="B717" s="45">
        <v>113</v>
      </c>
      <c r="C717" s="45">
        <v>44</v>
      </c>
      <c r="E717" s="5"/>
      <c r="F717" s="36"/>
    </row>
    <row r="718" spans="1:6" x14ac:dyDescent="0.2">
      <c r="A718" s="45" t="s">
        <v>1157</v>
      </c>
      <c r="B718" s="45">
        <v>159</v>
      </c>
      <c r="C718" s="45">
        <v>44</v>
      </c>
      <c r="E718" s="5"/>
      <c r="F718" s="36"/>
    </row>
    <row r="719" spans="1:6" x14ac:dyDescent="0.2">
      <c r="A719" s="45" t="s">
        <v>904</v>
      </c>
      <c r="B719" s="45">
        <v>49</v>
      </c>
      <c r="C719" s="45">
        <v>44</v>
      </c>
      <c r="E719" s="5"/>
      <c r="F719" s="36"/>
    </row>
    <row r="720" spans="1:6" x14ac:dyDescent="0.2">
      <c r="A720" s="45" t="s">
        <v>437</v>
      </c>
      <c r="B720" s="45">
        <v>209</v>
      </c>
      <c r="C720" s="45">
        <v>44</v>
      </c>
      <c r="E720" s="5"/>
      <c r="F720" s="36"/>
    </row>
    <row r="721" spans="1:6" x14ac:dyDescent="0.2">
      <c r="A721" s="45" t="s">
        <v>556</v>
      </c>
      <c r="B721" s="45">
        <v>60</v>
      </c>
      <c r="C721" s="45">
        <v>44</v>
      </c>
      <c r="E721" s="5"/>
      <c r="F721" s="36"/>
    </row>
    <row r="722" spans="1:6" x14ac:dyDescent="0.2">
      <c r="A722" s="45" t="s">
        <v>2665</v>
      </c>
      <c r="B722" s="45">
        <v>46</v>
      </c>
      <c r="C722" s="45">
        <v>44</v>
      </c>
      <c r="E722" s="5"/>
      <c r="F722" s="36"/>
    </row>
    <row r="723" spans="1:6" x14ac:dyDescent="0.2">
      <c r="A723" s="45" t="s">
        <v>1232</v>
      </c>
      <c r="B723" s="45">
        <v>88</v>
      </c>
      <c r="C723" s="45">
        <v>44</v>
      </c>
      <c r="E723" s="5"/>
      <c r="F723" s="36"/>
    </row>
    <row r="724" spans="1:6" x14ac:dyDescent="0.2">
      <c r="A724" s="45" t="s">
        <v>1251</v>
      </c>
      <c r="B724" s="45">
        <v>44</v>
      </c>
      <c r="C724" s="45">
        <v>44</v>
      </c>
      <c r="E724" s="5"/>
      <c r="F724" s="36"/>
    </row>
    <row r="725" spans="1:6" x14ac:dyDescent="0.2">
      <c r="A725" s="45" t="s">
        <v>2871</v>
      </c>
      <c r="B725" s="45">
        <v>44</v>
      </c>
      <c r="C725" s="45">
        <v>44</v>
      </c>
      <c r="E725" s="5"/>
      <c r="F725" s="36"/>
    </row>
    <row r="726" spans="1:6" x14ac:dyDescent="0.2">
      <c r="A726" s="45" t="s">
        <v>2872</v>
      </c>
      <c r="B726" s="45">
        <v>46</v>
      </c>
      <c r="C726" s="45">
        <v>44</v>
      </c>
      <c r="E726" s="5"/>
      <c r="F726" s="36"/>
    </row>
    <row r="727" spans="1:6" x14ac:dyDescent="0.2">
      <c r="A727" s="45" t="s">
        <v>847</v>
      </c>
      <c r="B727" s="45">
        <v>45</v>
      </c>
      <c r="C727" s="45">
        <v>44</v>
      </c>
      <c r="E727" s="5"/>
      <c r="F727" s="36"/>
    </row>
    <row r="728" spans="1:6" x14ac:dyDescent="0.2">
      <c r="A728" s="45" t="s">
        <v>1959</v>
      </c>
      <c r="B728" s="45">
        <v>1374</v>
      </c>
      <c r="C728" s="45">
        <v>44</v>
      </c>
      <c r="E728" s="5"/>
      <c r="F728" s="36"/>
    </row>
    <row r="729" spans="1:6" x14ac:dyDescent="0.2">
      <c r="A729" s="45" t="s">
        <v>2433</v>
      </c>
      <c r="B729" s="45">
        <v>476</v>
      </c>
      <c r="C729" s="45">
        <v>44</v>
      </c>
      <c r="E729" s="5"/>
      <c r="F729" s="36"/>
    </row>
    <row r="730" spans="1:6" x14ac:dyDescent="0.2">
      <c r="A730" s="45" t="s">
        <v>584</v>
      </c>
      <c r="B730" s="45">
        <v>47</v>
      </c>
      <c r="C730" s="45">
        <v>44</v>
      </c>
      <c r="E730" s="5"/>
      <c r="F730" s="36"/>
    </row>
    <row r="731" spans="1:6" x14ac:dyDescent="0.2">
      <c r="A731" s="45" t="s">
        <v>936</v>
      </c>
      <c r="B731" s="45">
        <v>75</v>
      </c>
      <c r="C731" s="45">
        <v>44</v>
      </c>
      <c r="E731" s="5"/>
      <c r="F731" s="36"/>
    </row>
    <row r="732" spans="1:6" x14ac:dyDescent="0.2">
      <c r="A732" s="45" t="s">
        <v>2873</v>
      </c>
      <c r="B732" s="45">
        <v>51</v>
      </c>
      <c r="C732" s="45">
        <v>44</v>
      </c>
      <c r="E732" s="5"/>
      <c r="F732" s="36"/>
    </row>
    <row r="733" spans="1:6" x14ac:dyDescent="0.2">
      <c r="A733" s="45" t="s">
        <v>2874</v>
      </c>
      <c r="B733" s="45">
        <v>45</v>
      </c>
      <c r="C733" s="45">
        <v>44</v>
      </c>
      <c r="E733" s="5"/>
      <c r="F733" s="36"/>
    </row>
    <row r="734" spans="1:6" x14ac:dyDescent="0.2">
      <c r="A734" s="45" t="s">
        <v>662</v>
      </c>
      <c r="B734" s="45">
        <v>58</v>
      </c>
      <c r="C734" s="45">
        <v>44</v>
      </c>
      <c r="E734" s="5"/>
      <c r="F734" s="36"/>
    </row>
    <row r="735" spans="1:6" x14ac:dyDescent="0.2">
      <c r="A735" s="45" t="s">
        <v>1390</v>
      </c>
      <c r="B735" s="45">
        <v>51</v>
      </c>
      <c r="C735" s="45">
        <v>43</v>
      </c>
      <c r="E735" s="5"/>
      <c r="F735" s="36"/>
    </row>
    <row r="736" spans="1:6" x14ac:dyDescent="0.2">
      <c r="A736" s="45" t="s">
        <v>605</v>
      </c>
      <c r="B736" s="45">
        <v>43</v>
      </c>
      <c r="C736" s="45">
        <v>43</v>
      </c>
      <c r="E736" s="5"/>
      <c r="F736" s="36"/>
    </row>
    <row r="737" spans="1:6" x14ac:dyDescent="0.2">
      <c r="A737" s="45" t="s">
        <v>2875</v>
      </c>
      <c r="B737" s="45">
        <v>164</v>
      </c>
      <c r="C737" s="45">
        <v>43</v>
      </c>
      <c r="E737" s="5"/>
      <c r="F737" s="36"/>
    </row>
    <row r="738" spans="1:6" x14ac:dyDescent="0.2">
      <c r="A738" s="45" t="s">
        <v>2876</v>
      </c>
      <c r="B738" s="45">
        <v>44</v>
      </c>
      <c r="C738" s="45">
        <v>43</v>
      </c>
      <c r="E738" s="5"/>
      <c r="F738" s="36"/>
    </row>
    <row r="739" spans="1:6" x14ac:dyDescent="0.2">
      <c r="A739" s="45" t="s">
        <v>2001</v>
      </c>
      <c r="B739" s="45">
        <v>770</v>
      </c>
      <c r="C739" s="45">
        <v>43</v>
      </c>
      <c r="E739" s="5"/>
      <c r="F739" s="36"/>
    </row>
    <row r="740" spans="1:6" x14ac:dyDescent="0.2">
      <c r="A740" s="45" t="s">
        <v>2447</v>
      </c>
      <c r="B740" s="45">
        <v>263</v>
      </c>
      <c r="C740" s="45">
        <v>43</v>
      </c>
      <c r="E740" s="5"/>
      <c r="F740" s="36"/>
    </row>
    <row r="741" spans="1:6" x14ac:dyDescent="0.2">
      <c r="A741" s="45" t="s">
        <v>681</v>
      </c>
      <c r="B741" s="45">
        <v>50</v>
      </c>
      <c r="C741" s="45">
        <v>43</v>
      </c>
      <c r="E741" s="5"/>
      <c r="F741" s="36"/>
    </row>
    <row r="742" spans="1:6" x14ac:dyDescent="0.2">
      <c r="A742" s="45" t="s">
        <v>1416</v>
      </c>
      <c r="B742" s="45">
        <v>43</v>
      </c>
      <c r="C742" s="45">
        <v>43</v>
      </c>
      <c r="E742" s="5"/>
      <c r="F742" s="36"/>
    </row>
    <row r="743" spans="1:6" x14ac:dyDescent="0.2">
      <c r="A743" s="45" t="s">
        <v>790</v>
      </c>
      <c r="B743" s="45">
        <v>83</v>
      </c>
      <c r="C743" s="45">
        <v>43</v>
      </c>
      <c r="E743" s="5"/>
      <c r="F743" s="36"/>
    </row>
    <row r="744" spans="1:6" x14ac:dyDescent="0.2">
      <c r="A744" s="45" t="s">
        <v>431</v>
      </c>
      <c r="B744" s="45">
        <v>52</v>
      </c>
      <c r="C744" s="45">
        <v>43</v>
      </c>
      <c r="E744" s="5"/>
      <c r="F744" s="36"/>
    </row>
    <row r="745" spans="1:6" x14ac:dyDescent="0.2">
      <c r="A745" s="45" t="s">
        <v>466</v>
      </c>
      <c r="B745" s="45">
        <v>46</v>
      </c>
      <c r="C745" s="45">
        <v>43</v>
      </c>
      <c r="E745" s="5"/>
      <c r="F745" s="36"/>
    </row>
    <row r="746" spans="1:6" x14ac:dyDescent="0.2">
      <c r="A746" s="45" t="s">
        <v>563</v>
      </c>
      <c r="B746" s="45">
        <v>57</v>
      </c>
      <c r="C746" s="45">
        <v>43</v>
      </c>
      <c r="E746" s="5"/>
      <c r="F746" s="36"/>
    </row>
    <row r="747" spans="1:6" x14ac:dyDescent="0.2">
      <c r="A747" s="45" t="s">
        <v>854</v>
      </c>
      <c r="B747" s="45">
        <v>52</v>
      </c>
      <c r="C747" s="45">
        <v>43</v>
      </c>
      <c r="E747" s="5"/>
      <c r="F747" s="36"/>
    </row>
    <row r="748" spans="1:6" x14ac:dyDescent="0.2">
      <c r="A748" s="45" t="s">
        <v>2877</v>
      </c>
      <c r="B748" s="45">
        <v>43</v>
      </c>
      <c r="C748" s="45">
        <v>43</v>
      </c>
      <c r="E748" s="5"/>
      <c r="F748" s="36"/>
    </row>
    <row r="749" spans="1:6" x14ac:dyDescent="0.2">
      <c r="A749" s="45" t="s">
        <v>516</v>
      </c>
      <c r="B749" s="45">
        <v>44</v>
      </c>
      <c r="C749" s="45">
        <v>43</v>
      </c>
      <c r="E749" s="5"/>
      <c r="F749" s="36"/>
    </row>
    <row r="750" spans="1:6" x14ac:dyDescent="0.2">
      <c r="A750" s="45" t="s">
        <v>365</v>
      </c>
      <c r="B750" s="45">
        <v>53</v>
      </c>
      <c r="C750" s="45">
        <v>43</v>
      </c>
      <c r="E750" s="5"/>
      <c r="F750" s="36"/>
    </row>
    <row r="751" spans="1:6" x14ac:dyDescent="0.2">
      <c r="A751" s="45" t="s">
        <v>683</v>
      </c>
      <c r="B751" s="45">
        <v>468</v>
      </c>
      <c r="C751" s="45">
        <v>43</v>
      </c>
      <c r="E751" s="5"/>
      <c r="F751" s="36"/>
    </row>
    <row r="752" spans="1:6" x14ac:dyDescent="0.2">
      <c r="A752" s="45" t="s">
        <v>2878</v>
      </c>
      <c r="B752" s="45">
        <v>1675</v>
      </c>
      <c r="C752" s="45">
        <v>42</v>
      </c>
      <c r="E752" s="5"/>
      <c r="F752" s="36"/>
    </row>
    <row r="753" spans="1:6" x14ac:dyDescent="0.2">
      <c r="A753" s="45" t="s">
        <v>565</v>
      </c>
      <c r="B753" s="45">
        <v>57</v>
      </c>
      <c r="C753" s="45">
        <v>42</v>
      </c>
      <c r="E753" s="5"/>
      <c r="F753" s="36"/>
    </row>
    <row r="754" spans="1:6" x14ac:dyDescent="0.2">
      <c r="A754" s="46" t="s">
        <v>296</v>
      </c>
      <c r="B754" s="45">
        <v>42</v>
      </c>
      <c r="C754" s="45">
        <v>42</v>
      </c>
      <c r="E754" s="5"/>
      <c r="F754" s="36"/>
    </row>
    <row r="755" spans="1:6" x14ac:dyDescent="0.2">
      <c r="A755" s="45" t="s">
        <v>577</v>
      </c>
      <c r="B755" s="45">
        <v>43</v>
      </c>
      <c r="C755" s="45">
        <v>42</v>
      </c>
      <c r="E755" s="5"/>
      <c r="F755" s="36"/>
    </row>
    <row r="756" spans="1:6" x14ac:dyDescent="0.2">
      <c r="A756" s="45" t="s">
        <v>448</v>
      </c>
      <c r="B756" s="45">
        <v>44</v>
      </c>
      <c r="C756" s="45">
        <v>42</v>
      </c>
      <c r="E756" s="5"/>
      <c r="F756" s="36"/>
    </row>
    <row r="757" spans="1:6" x14ac:dyDescent="0.2">
      <c r="A757" s="45" t="s">
        <v>2879</v>
      </c>
      <c r="B757" s="45">
        <v>42</v>
      </c>
      <c r="C757" s="45">
        <v>42</v>
      </c>
      <c r="E757" s="5"/>
      <c r="F757" s="36"/>
    </row>
    <row r="758" spans="1:6" x14ac:dyDescent="0.2">
      <c r="A758" s="45" t="s">
        <v>2880</v>
      </c>
      <c r="B758" s="45">
        <v>136</v>
      </c>
      <c r="C758" s="45">
        <v>42</v>
      </c>
      <c r="E758" s="5"/>
      <c r="F758" s="36"/>
    </row>
    <row r="759" spans="1:6" x14ac:dyDescent="0.2">
      <c r="A759" s="45" t="s">
        <v>468</v>
      </c>
      <c r="B759" s="45">
        <v>69</v>
      </c>
      <c r="C759" s="45">
        <v>42</v>
      </c>
      <c r="E759" s="5"/>
      <c r="F759" s="36"/>
    </row>
    <row r="760" spans="1:6" x14ac:dyDescent="0.2">
      <c r="A760" s="45" t="s">
        <v>1760</v>
      </c>
      <c r="B760" s="45">
        <v>42</v>
      </c>
      <c r="C760" s="45">
        <v>42</v>
      </c>
      <c r="E760" s="5"/>
      <c r="F760" s="36"/>
    </row>
    <row r="761" spans="1:6" x14ac:dyDescent="0.2">
      <c r="A761" s="45" t="s">
        <v>611</v>
      </c>
      <c r="B761" s="45">
        <v>49</v>
      </c>
      <c r="C761" s="45">
        <v>42</v>
      </c>
      <c r="E761" s="5"/>
      <c r="F761" s="36"/>
    </row>
    <row r="762" spans="1:6" x14ac:dyDescent="0.2">
      <c r="A762" s="45" t="s">
        <v>2881</v>
      </c>
      <c r="B762" s="45">
        <v>42</v>
      </c>
      <c r="C762" s="45">
        <v>42</v>
      </c>
      <c r="E762" s="5"/>
      <c r="F762" s="36"/>
    </row>
    <row r="763" spans="1:6" x14ac:dyDescent="0.2">
      <c r="A763" s="45" t="s">
        <v>2882</v>
      </c>
      <c r="B763" s="45">
        <v>42</v>
      </c>
      <c r="C763" s="45">
        <v>42</v>
      </c>
      <c r="E763" s="5"/>
      <c r="F763" s="36"/>
    </row>
    <row r="764" spans="1:6" x14ac:dyDescent="0.2">
      <c r="A764" s="45" t="s">
        <v>2883</v>
      </c>
      <c r="B764" s="45">
        <v>42</v>
      </c>
      <c r="C764" s="45">
        <v>42</v>
      </c>
      <c r="E764" s="5"/>
      <c r="F764" s="36"/>
    </row>
    <row r="765" spans="1:6" x14ac:dyDescent="0.2">
      <c r="A765" s="45" t="s">
        <v>985</v>
      </c>
      <c r="B765" s="45">
        <v>48</v>
      </c>
      <c r="C765" s="45">
        <v>42</v>
      </c>
      <c r="E765" s="5"/>
      <c r="F765" s="36"/>
    </row>
    <row r="766" spans="1:6" x14ac:dyDescent="0.2">
      <c r="A766" s="45" t="s">
        <v>2884</v>
      </c>
      <c r="B766" s="45">
        <v>42</v>
      </c>
      <c r="C766" s="45">
        <v>42</v>
      </c>
      <c r="E766" s="5"/>
      <c r="F766" s="36"/>
    </row>
    <row r="767" spans="1:6" x14ac:dyDescent="0.2">
      <c r="A767" s="45" t="s">
        <v>687</v>
      </c>
      <c r="B767" s="45">
        <v>172</v>
      </c>
      <c r="C767" s="45">
        <v>42</v>
      </c>
      <c r="E767" s="5"/>
      <c r="F767" s="36"/>
    </row>
    <row r="768" spans="1:6" x14ac:dyDescent="0.2">
      <c r="A768" s="45" t="s">
        <v>1790</v>
      </c>
      <c r="B768" s="45">
        <v>42</v>
      </c>
      <c r="C768" s="45">
        <v>42</v>
      </c>
      <c r="E768" s="5"/>
      <c r="F768" s="36"/>
    </row>
    <row r="769" spans="1:6" x14ac:dyDescent="0.2">
      <c r="A769" s="45" t="s">
        <v>2885</v>
      </c>
      <c r="B769" s="45">
        <v>42</v>
      </c>
      <c r="C769" s="45">
        <v>42</v>
      </c>
      <c r="E769" s="5"/>
      <c r="F769" s="36"/>
    </row>
    <row r="770" spans="1:6" x14ac:dyDescent="0.2">
      <c r="A770" s="45" t="s">
        <v>2886</v>
      </c>
      <c r="B770" s="45">
        <v>42</v>
      </c>
      <c r="C770" s="45">
        <v>42</v>
      </c>
      <c r="E770" s="5"/>
      <c r="F770" s="36"/>
    </row>
    <row r="771" spans="1:6" x14ac:dyDescent="0.2">
      <c r="A771" s="45" t="s">
        <v>430</v>
      </c>
      <c r="B771" s="45">
        <v>298</v>
      </c>
      <c r="C771" s="45">
        <v>42</v>
      </c>
      <c r="E771" s="5"/>
      <c r="F771" s="36"/>
    </row>
    <row r="772" spans="1:6" x14ac:dyDescent="0.2">
      <c r="A772" s="45" t="s">
        <v>1056</v>
      </c>
      <c r="B772" s="45">
        <v>95</v>
      </c>
      <c r="C772" s="45">
        <v>42</v>
      </c>
      <c r="E772" s="5"/>
      <c r="F772" s="36"/>
    </row>
    <row r="773" spans="1:6" x14ac:dyDescent="0.2">
      <c r="A773" s="45" t="s">
        <v>2887</v>
      </c>
      <c r="B773" s="45">
        <v>44</v>
      </c>
      <c r="C773" s="45">
        <v>42</v>
      </c>
      <c r="E773" s="5"/>
      <c r="F773" s="36"/>
    </row>
    <row r="774" spans="1:6" x14ac:dyDescent="0.2">
      <c r="A774" s="45" t="s">
        <v>2888</v>
      </c>
      <c r="B774" s="45">
        <v>41</v>
      </c>
      <c r="C774" s="45">
        <v>41</v>
      </c>
      <c r="E774" s="5"/>
      <c r="F774" s="36"/>
    </row>
    <row r="775" spans="1:6" x14ac:dyDescent="0.2">
      <c r="A775" s="45" t="s">
        <v>2889</v>
      </c>
      <c r="B775" s="45">
        <v>43</v>
      </c>
      <c r="C775" s="45">
        <v>41</v>
      </c>
      <c r="E775" s="5"/>
      <c r="F775" s="36"/>
    </row>
    <row r="776" spans="1:6" x14ac:dyDescent="0.2">
      <c r="A776" s="45" t="s">
        <v>932</v>
      </c>
      <c r="B776" s="45">
        <v>42</v>
      </c>
      <c r="C776" s="45">
        <v>41</v>
      </c>
      <c r="E776" s="5"/>
      <c r="F776" s="36"/>
    </row>
    <row r="777" spans="1:6" x14ac:dyDescent="0.2">
      <c r="A777" s="45" t="s">
        <v>416</v>
      </c>
      <c r="B777" s="45">
        <v>78</v>
      </c>
      <c r="C777" s="45">
        <v>41</v>
      </c>
      <c r="E777" s="5"/>
      <c r="F777" s="36"/>
    </row>
    <row r="778" spans="1:6" x14ac:dyDescent="0.2">
      <c r="A778" s="45" t="s">
        <v>1914</v>
      </c>
      <c r="B778" s="45">
        <v>45</v>
      </c>
      <c r="C778" s="45">
        <v>41</v>
      </c>
      <c r="E778" s="5"/>
      <c r="F778" s="36"/>
    </row>
    <row r="779" spans="1:6" x14ac:dyDescent="0.2">
      <c r="A779" s="45" t="s">
        <v>2890</v>
      </c>
      <c r="B779" s="45">
        <v>41</v>
      </c>
      <c r="C779" s="45">
        <v>41</v>
      </c>
      <c r="E779" s="5"/>
      <c r="F779" s="36"/>
    </row>
    <row r="780" spans="1:6" x14ac:dyDescent="0.2">
      <c r="A780" s="45" t="s">
        <v>2017</v>
      </c>
      <c r="B780" s="45">
        <v>51</v>
      </c>
      <c r="C780" s="45">
        <v>41</v>
      </c>
      <c r="E780" s="5"/>
      <c r="F780" s="36"/>
    </row>
    <row r="781" spans="1:6" x14ac:dyDescent="0.2">
      <c r="A781" s="45" t="s">
        <v>263</v>
      </c>
      <c r="B781" s="45">
        <v>243</v>
      </c>
      <c r="C781" s="45">
        <v>41</v>
      </c>
      <c r="E781" s="5"/>
      <c r="F781" s="36"/>
    </row>
    <row r="782" spans="1:6" x14ac:dyDescent="0.2">
      <c r="A782" s="45" t="s">
        <v>912</v>
      </c>
      <c r="B782" s="45">
        <v>53</v>
      </c>
      <c r="C782" s="45">
        <v>41</v>
      </c>
      <c r="E782" s="5"/>
      <c r="F782" s="36"/>
    </row>
    <row r="783" spans="1:6" x14ac:dyDescent="0.2">
      <c r="A783" s="45" t="s">
        <v>2891</v>
      </c>
      <c r="B783" s="45">
        <v>45</v>
      </c>
      <c r="C783" s="45">
        <v>41</v>
      </c>
      <c r="E783" s="5"/>
      <c r="F783" s="36"/>
    </row>
    <row r="784" spans="1:6" x14ac:dyDescent="0.2">
      <c r="A784" s="35" t="s">
        <v>2892</v>
      </c>
      <c r="B784" s="45">
        <v>41</v>
      </c>
      <c r="C784" s="45">
        <v>41</v>
      </c>
      <c r="E784" s="5"/>
      <c r="F784" s="36"/>
    </row>
    <row r="785" spans="1:6" x14ac:dyDescent="0.2">
      <c r="A785" s="45" t="s">
        <v>1241</v>
      </c>
      <c r="B785" s="45">
        <v>43</v>
      </c>
      <c r="C785" s="45">
        <v>41</v>
      </c>
      <c r="E785" s="5"/>
      <c r="F785" s="36"/>
    </row>
    <row r="786" spans="1:6" x14ac:dyDescent="0.2">
      <c r="A786" s="45" t="s">
        <v>2240</v>
      </c>
      <c r="B786" s="45">
        <v>134</v>
      </c>
      <c r="C786" s="45">
        <v>41</v>
      </c>
      <c r="E786" s="5"/>
      <c r="F786" s="36"/>
    </row>
    <row r="787" spans="1:6" x14ac:dyDescent="0.2">
      <c r="A787" s="45" t="s">
        <v>539</v>
      </c>
      <c r="B787" s="45">
        <v>118</v>
      </c>
      <c r="C787" s="45">
        <v>41</v>
      </c>
      <c r="E787" s="5"/>
      <c r="F787" s="36"/>
    </row>
    <row r="788" spans="1:6" x14ac:dyDescent="0.2">
      <c r="A788" s="45" t="s">
        <v>701</v>
      </c>
      <c r="B788" s="45">
        <v>74</v>
      </c>
      <c r="C788" s="45">
        <v>41</v>
      </c>
      <c r="E788" s="5"/>
      <c r="F788" s="36"/>
    </row>
    <row r="789" spans="1:6" x14ac:dyDescent="0.2">
      <c r="A789" s="45" t="s">
        <v>2347</v>
      </c>
      <c r="B789" s="45">
        <v>41</v>
      </c>
      <c r="C789" s="45">
        <v>41</v>
      </c>
      <c r="E789" s="5"/>
      <c r="F789" s="36"/>
    </row>
    <row r="790" spans="1:6" x14ac:dyDescent="0.2">
      <c r="A790" s="45" t="s">
        <v>1071</v>
      </c>
      <c r="B790" s="45">
        <v>46</v>
      </c>
      <c r="C790" s="45">
        <v>41</v>
      </c>
      <c r="E790" s="5"/>
      <c r="F790" s="36"/>
    </row>
    <row r="791" spans="1:6" x14ac:dyDescent="0.2">
      <c r="A791" s="45" t="s">
        <v>2893</v>
      </c>
      <c r="B791" s="45">
        <v>41</v>
      </c>
      <c r="C791" s="45">
        <v>41</v>
      </c>
      <c r="E791" s="5"/>
      <c r="F791" s="36"/>
    </row>
    <row r="792" spans="1:6" x14ac:dyDescent="0.2">
      <c r="A792" s="45" t="s">
        <v>517</v>
      </c>
      <c r="B792" s="45">
        <v>73</v>
      </c>
      <c r="C792" s="45">
        <v>41</v>
      </c>
      <c r="E792" s="5"/>
      <c r="F792" s="36"/>
    </row>
    <row r="793" spans="1:6" x14ac:dyDescent="0.2">
      <c r="A793" s="45" t="s">
        <v>2521</v>
      </c>
      <c r="B793" s="45">
        <v>45</v>
      </c>
      <c r="C793" s="45">
        <v>41</v>
      </c>
      <c r="E793" s="5"/>
      <c r="F793" s="36"/>
    </row>
    <row r="794" spans="1:6" x14ac:dyDescent="0.2">
      <c r="A794" s="45" t="s">
        <v>2894</v>
      </c>
      <c r="B794" s="45">
        <v>41</v>
      </c>
      <c r="C794" s="45">
        <v>41</v>
      </c>
      <c r="E794" s="5"/>
      <c r="F794" s="36"/>
    </row>
    <row r="795" spans="1:6" x14ac:dyDescent="0.2">
      <c r="A795" s="45" t="s">
        <v>2895</v>
      </c>
      <c r="B795" s="45">
        <v>43</v>
      </c>
      <c r="C795" s="45">
        <v>41</v>
      </c>
      <c r="E795" s="5"/>
      <c r="F795" s="36"/>
    </row>
    <row r="796" spans="1:6" x14ac:dyDescent="0.2">
      <c r="A796" s="45" t="s">
        <v>1472</v>
      </c>
      <c r="B796" s="45">
        <v>40</v>
      </c>
      <c r="C796" s="45">
        <v>40</v>
      </c>
      <c r="E796" s="5"/>
      <c r="F796" s="36"/>
    </row>
    <row r="797" spans="1:6" x14ac:dyDescent="0.2">
      <c r="A797" s="45">
        <v>1099</v>
      </c>
      <c r="B797" s="45">
        <v>41</v>
      </c>
      <c r="C797" s="45">
        <v>40</v>
      </c>
      <c r="E797" s="5"/>
      <c r="F797" s="36"/>
    </row>
    <row r="798" spans="1:6" x14ac:dyDescent="0.2">
      <c r="A798" s="45" t="s">
        <v>918</v>
      </c>
      <c r="B798" s="45">
        <v>168</v>
      </c>
      <c r="C798" s="45">
        <v>40</v>
      </c>
      <c r="E798" s="5"/>
      <c r="F798" s="36"/>
    </row>
    <row r="799" spans="1:6" x14ac:dyDescent="0.2">
      <c r="A799" s="45" t="s">
        <v>2896</v>
      </c>
      <c r="B799" s="45">
        <v>40</v>
      </c>
      <c r="C799" s="45">
        <v>40</v>
      </c>
      <c r="E799" s="5"/>
      <c r="F799" s="36"/>
    </row>
    <row r="800" spans="1:6" x14ac:dyDescent="0.2">
      <c r="A800" s="45" t="s">
        <v>1217</v>
      </c>
      <c r="B800" s="45">
        <v>40</v>
      </c>
      <c r="C800" s="45">
        <v>40</v>
      </c>
      <c r="E800" s="5"/>
      <c r="F800" s="36"/>
    </row>
    <row r="801" spans="1:6" x14ac:dyDescent="0.2">
      <c r="A801" s="45" t="s">
        <v>704</v>
      </c>
      <c r="B801" s="45">
        <v>41</v>
      </c>
      <c r="C801" s="45">
        <v>40</v>
      </c>
      <c r="E801" s="5"/>
      <c r="F801" s="36"/>
    </row>
    <row r="802" spans="1:6" x14ac:dyDescent="0.2">
      <c r="A802" s="45" t="s">
        <v>2897</v>
      </c>
      <c r="B802" s="45">
        <v>40</v>
      </c>
      <c r="C802" s="45">
        <v>40</v>
      </c>
      <c r="E802" s="5"/>
      <c r="F802" s="36"/>
    </row>
    <row r="803" spans="1:6" x14ac:dyDescent="0.2">
      <c r="A803" s="45" t="s">
        <v>2898</v>
      </c>
      <c r="B803" s="45">
        <v>46</v>
      </c>
      <c r="C803" s="45">
        <v>40</v>
      </c>
      <c r="E803" s="5"/>
      <c r="F803" s="36"/>
    </row>
    <row r="804" spans="1:6" x14ac:dyDescent="0.2">
      <c r="A804" s="45" t="s">
        <v>2037</v>
      </c>
      <c r="B804" s="45">
        <v>4779</v>
      </c>
      <c r="C804" s="45">
        <v>40</v>
      </c>
      <c r="E804" s="5"/>
      <c r="F804" s="36"/>
    </row>
    <row r="805" spans="1:6" x14ac:dyDescent="0.2">
      <c r="A805" s="45" t="s">
        <v>262</v>
      </c>
      <c r="B805" s="45">
        <v>42</v>
      </c>
      <c r="C805" s="45">
        <v>40</v>
      </c>
      <c r="E805" s="5"/>
      <c r="F805" s="36"/>
    </row>
    <row r="806" spans="1:6" x14ac:dyDescent="0.2">
      <c r="A806" s="45" t="s">
        <v>1149</v>
      </c>
      <c r="B806" s="45">
        <v>45</v>
      </c>
      <c r="C806" s="45">
        <v>40</v>
      </c>
      <c r="E806" s="5"/>
      <c r="F806" s="36"/>
    </row>
    <row r="807" spans="1:6" x14ac:dyDescent="0.2">
      <c r="A807" s="45" t="s">
        <v>23</v>
      </c>
      <c r="B807" s="45">
        <v>51</v>
      </c>
      <c r="C807" s="45">
        <v>40</v>
      </c>
      <c r="E807" s="5"/>
      <c r="F807" s="36"/>
    </row>
    <row r="808" spans="1:6" x14ac:dyDescent="0.2">
      <c r="A808" s="45" t="s">
        <v>593</v>
      </c>
      <c r="B808" s="45">
        <v>51</v>
      </c>
      <c r="C808" s="45">
        <v>40</v>
      </c>
      <c r="E808" s="5"/>
      <c r="F808" s="36"/>
    </row>
    <row r="809" spans="1:6" x14ac:dyDescent="0.2">
      <c r="A809" s="45" t="s">
        <v>496</v>
      </c>
      <c r="B809" s="45">
        <v>40</v>
      </c>
      <c r="C809" s="45">
        <v>40</v>
      </c>
      <c r="E809" s="5"/>
      <c r="F809" s="36"/>
    </row>
    <row r="810" spans="1:6" x14ac:dyDescent="0.2">
      <c r="A810" s="45" t="s">
        <v>1000</v>
      </c>
      <c r="B810" s="45">
        <v>71</v>
      </c>
      <c r="C810" s="45">
        <v>40</v>
      </c>
      <c r="E810" s="5"/>
      <c r="F810" s="36"/>
    </row>
    <row r="811" spans="1:6" x14ac:dyDescent="0.2">
      <c r="A811" s="45" t="s">
        <v>533</v>
      </c>
      <c r="B811" s="45">
        <v>63</v>
      </c>
      <c r="C811" s="45">
        <v>40</v>
      </c>
      <c r="E811" s="5"/>
      <c r="F811" s="36"/>
    </row>
    <row r="812" spans="1:6" x14ac:dyDescent="0.2">
      <c r="A812" s="45" t="s">
        <v>567</v>
      </c>
      <c r="B812" s="45">
        <v>43</v>
      </c>
      <c r="C812" s="45">
        <v>40</v>
      </c>
      <c r="E812" s="5"/>
      <c r="F812" s="36"/>
    </row>
    <row r="813" spans="1:6" x14ac:dyDescent="0.2">
      <c r="A813" s="45" t="s">
        <v>1419</v>
      </c>
      <c r="B813" s="45">
        <v>43</v>
      </c>
      <c r="C813" s="45">
        <v>40</v>
      </c>
      <c r="E813" s="5"/>
      <c r="F813" s="36"/>
    </row>
    <row r="814" spans="1:6" x14ac:dyDescent="0.2">
      <c r="A814" s="45" t="s">
        <v>2899</v>
      </c>
      <c r="B814" s="45">
        <v>40</v>
      </c>
      <c r="C814" s="45">
        <v>40</v>
      </c>
      <c r="E814" s="5"/>
      <c r="F814" s="36"/>
    </row>
    <row r="815" spans="1:6" x14ac:dyDescent="0.2">
      <c r="A815" s="45" t="s">
        <v>1933</v>
      </c>
      <c r="B815" s="45">
        <v>40</v>
      </c>
      <c r="C815" s="45">
        <v>40</v>
      </c>
      <c r="E815" s="5"/>
      <c r="F815" s="36"/>
    </row>
    <row r="816" spans="1:6" x14ac:dyDescent="0.2">
      <c r="A816" s="45" t="s">
        <v>1108</v>
      </c>
      <c r="B816" s="45">
        <v>40</v>
      </c>
      <c r="C816" s="45">
        <v>40</v>
      </c>
      <c r="E816" s="5"/>
      <c r="F816" s="36"/>
    </row>
    <row r="817" spans="1:6" x14ac:dyDescent="0.2">
      <c r="A817" s="45" t="s">
        <v>2900</v>
      </c>
      <c r="B817" s="45">
        <v>42</v>
      </c>
      <c r="C817" s="45">
        <v>40</v>
      </c>
      <c r="E817" s="5"/>
      <c r="F817" s="36"/>
    </row>
    <row r="818" spans="1:6" x14ac:dyDescent="0.2">
      <c r="A818" s="45" t="s">
        <v>373</v>
      </c>
      <c r="B818" s="45">
        <v>57</v>
      </c>
      <c r="C818" s="45">
        <v>40</v>
      </c>
      <c r="E818" s="5"/>
      <c r="F818" s="36"/>
    </row>
    <row r="819" spans="1:6" x14ac:dyDescent="0.2">
      <c r="A819" s="45" t="s">
        <v>624</v>
      </c>
      <c r="B819" s="45">
        <v>39</v>
      </c>
      <c r="C819" s="45">
        <v>39</v>
      </c>
      <c r="E819" s="5"/>
      <c r="F819" s="36"/>
    </row>
    <row r="820" spans="1:6" x14ac:dyDescent="0.2">
      <c r="A820" s="45" t="s">
        <v>402</v>
      </c>
      <c r="B820" s="45">
        <v>67</v>
      </c>
      <c r="C820" s="45">
        <v>39</v>
      </c>
      <c r="E820" s="5"/>
      <c r="F820" s="36"/>
    </row>
    <row r="821" spans="1:6" x14ac:dyDescent="0.2">
      <c r="A821" s="45" t="s">
        <v>2901</v>
      </c>
      <c r="B821" s="45">
        <v>41</v>
      </c>
      <c r="C821" s="45">
        <v>39</v>
      </c>
      <c r="E821" s="5"/>
      <c r="F821" s="36"/>
    </row>
    <row r="822" spans="1:6" x14ac:dyDescent="0.2">
      <c r="A822" s="45" t="s">
        <v>2902</v>
      </c>
      <c r="B822" s="45">
        <v>39</v>
      </c>
      <c r="C822" s="45">
        <v>39</v>
      </c>
      <c r="E822" s="5"/>
      <c r="F822" s="36"/>
    </row>
    <row r="823" spans="1:6" x14ac:dyDescent="0.2">
      <c r="A823" s="45" t="s">
        <v>2903</v>
      </c>
      <c r="B823" s="45">
        <v>39</v>
      </c>
      <c r="C823" s="45">
        <v>39</v>
      </c>
      <c r="E823" s="5"/>
      <c r="F823" s="36"/>
    </row>
    <row r="824" spans="1:6" x14ac:dyDescent="0.2">
      <c r="A824" s="45" t="s">
        <v>2904</v>
      </c>
      <c r="B824" s="45">
        <v>39</v>
      </c>
      <c r="C824" s="45">
        <v>39</v>
      </c>
      <c r="E824" s="5"/>
      <c r="F824" s="36"/>
    </row>
    <row r="825" spans="1:6" x14ac:dyDescent="0.2">
      <c r="A825" s="45" t="s">
        <v>2905</v>
      </c>
      <c r="B825" s="45">
        <v>50</v>
      </c>
      <c r="C825" s="45">
        <v>39</v>
      </c>
      <c r="E825" s="5"/>
      <c r="F825" s="36"/>
    </row>
    <row r="826" spans="1:6" x14ac:dyDescent="0.2">
      <c r="A826" s="45" t="s">
        <v>2148</v>
      </c>
      <c r="B826" s="45">
        <v>39</v>
      </c>
      <c r="C826" s="45">
        <v>39</v>
      </c>
      <c r="E826" s="5"/>
      <c r="F826" s="36"/>
    </row>
    <row r="827" spans="1:6" x14ac:dyDescent="0.2">
      <c r="A827" s="45" t="s">
        <v>2085</v>
      </c>
      <c r="B827" s="45">
        <v>56</v>
      </c>
      <c r="C827" s="45">
        <v>39</v>
      </c>
      <c r="E827" s="5"/>
      <c r="F827" s="36"/>
    </row>
    <row r="828" spans="1:6" x14ac:dyDescent="0.2">
      <c r="A828" s="45" t="s">
        <v>1494</v>
      </c>
      <c r="B828" s="45">
        <v>39</v>
      </c>
      <c r="C828" s="45">
        <v>39</v>
      </c>
      <c r="E828" s="5"/>
      <c r="F828" s="36"/>
    </row>
    <row r="829" spans="1:6" x14ac:dyDescent="0.2">
      <c r="A829" s="45" t="s">
        <v>2906</v>
      </c>
      <c r="B829" s="45">
        <v>39</v>
      </c>
      <c r="C829" s="45">
        <v>39</v>
      </c>
      <c r="E829" s="5"/>
      <c r="F829" s="36"/>
    </row>
    <row r="830" spans="1:6" x14ac:dyDescent="0.2">
      <c r="A830" s="45" t="s">
        <v>564</v>
      </c>
      <c r="B830" s="45">
        <v>48</v>
      </c>
      <c r="C830" s="45">
        <v>39</v>
      </c>
      <c r="E830" s="5"/>
      <c r="F830" s="36"/>
    </row>
    <row r="831" spans="1:6" x14ac:dyDescent="0.2">
      <c r="A831" s="45" t="s">
        <v>2907</v>
      </c>
      <c r="B831" s="45">
        <v>39</v>
      </c>
      <c r="C831" s="45">
        <v>39</v>
      </c>
      <c r="E831" s="5"/>
      <c r="F831" s="36"/>
    </row>
    <row r="832" spans="1:6" x14ac:dyDescent="0.2">
      <c r="A832" s="45" t="s">
        <v>2908</v>
      </c>
      <c r="B832" s="45">
        <v>348</v>
      </c>
      <c r="C832" s="45">
        <v>39</v>
      </c>
      <c r="E832" s="5"/>
      <c r="F832" s="36"/>
    </row>
    <row r="833" spans="1:6" x14ac:dyDescent="0.2">
      <c r="A833" s="45" t="s">
        <v>2692</v>
      </c>
      <c r="B833" s="45">
        <v>133</v>
      </c>
      <c r="C833" s="45">
        <v>39</v>
      </c>
      <c r="E833" s="5"/>
      <c r="F833" s="36"/>
    </row>
    <row r="834" spans="1:6" x14ac:dyDescent="0.2">
      <c r="A834" s="45" t="s">
        <v>2753</v>
      </c>
      <c r="B834" s="45">
        <v>44</v>
      </c>
      <c r="C834" s="45">
        <v>39</v>
      </c>
      <c r="E834" s="5"/>
      <c r="F834" s="36"/>
    </row>
    <row r="835" spans="1:6" x14ac:dyDescent="0.2">
      <c r="A835" s="45" t="s">
        <v>2909</v>
      </c>
      <c r="B835" s="45">
        <v>75</v>
      </c>
      <c r="C835" s="45">
        <v>39</v>
      </c>
      <c r="E835" s="5"/>
      <c r="F835" s="36"/>
    </row>
    <row r="836" spans="1:6" x14ac:dyDescent="0.2">
      <c r="A836" s="45" t="s">
        <v>2910</v>
      </c>
      <c r="B836" s="45">
        <v>113</v>
      </c>
      <c r="C836" s="45">
        <v>39</v>
      </c>
      <c r="E836" s="5"/>
      <c r="F836" s="36"/>
    </row>
    <row r="837" spans="1:6" x14ac:dyDescent="0.2">
      <c r="A837" s="45" t="s">
        <v>236</v>
      </c>
      <c r="B837" s="45">
        <v>44</v>
      </c>
      <c r="C837" s="45">
        <v>39</v>
      </c>
      <c r="E837" s="5"/>
      <c r="F837" s="36"/>
    </row>
    <row r="838" spans="1:6" x14ac:dyDescent="0.2">
      <c r="A838" s="45" t="s">
        <v>2911</v>
      </c>
      <c r="B838" s="45">
        <v>42</v>
      </c>
      <c r="C838" s="45">
        <v>39</v>
      </c>
      <c r="E838" s="5"/>
      <c r="F838" s="36"/>
    </row>
    <row r="839" spans="1:6" x14ac:dyDescent="0.2">
      <c r="A839" s="45" t="s">
        <v>1667</v>
      </c>
      <c r="B839" s="45">
        <v>160</v>
      </c>
      <c r="C839" s="45">
        <v>39</v>
      </c>
      <c r="E839" s="5"/>
      <c r="F839" s="36"/>
    </row>
    <row r="840" spans="1:6" x14ac:dyDescent="0.2">
      <c r="A840" s="45" t="s">
        <v>950</v>
      </c>
      <c r="B840" s="45">
        <v>71</v>
      </c>
      <c r="C840" s="45">
        <v>39</v>
      </c>
      <c r="E840" s="5"/>
      <c r="F840" s="36"/>
    </row>
    <row r="841" spans="1:6" x14ac:dyDescent="0.2">
      <c r="A841" s="45" t="s">
        <v>2912</v>
      </c>
      <c r="B841" s="45">
        <v>39</v>
      </c>
      <c r="C841" s="45">
        <v>39</v>
      </c>
      <c r="E841" s="5"/>
      <c r="F841" s="36"/>
    </row>
    <row r="842" spans="1:6" x14ac:dyDescent="0.2">
      <c r="A842" s="45" t="s">
        <v>2913</v>
      </c>
      <c r="B842" s="45">
        <v>57</v>
      </c>
      <c r="C842" s="45">
        <v>39</v>
      </c>
      <c r="E842" s="5"/>
      <c r="F842" s="36"/>
    </row>
    <row r="843" spans="1:6" x14ac:dyDescent="0.2">
      <c r="A843" s="46" t="s">
        <v>2914</v>
      </c>
      <c r="B843" s="45">
        <v>39</v>
      </c>
      <c r="C843" s="45">
        <v>39</v>
      </c>
      <c r="E843" s="5"/>
      <c r="F843" s="36"/>
    </row>
    <row r="844" spans="1:6" x14ac:dyDescent="0.2">
      <c r="A844" s="45" t="s">
        <v>2915</v>
      </c>
      <c r="B844" s="45">
        <v>61</v>
      </c>
      <c r="C844" s="45">
        <v>39</v>
      </c>
      <c r="E844" s="5"/>
      <c r="F844" s="36"/>
    </row>
    <row r="845" spans="1:6" x14ac:dyDescent="0.2">
      <c r="A845" s="45" t="s">
        <v>2916</v>
      </c>
      <c r="B845" s="45">
        <v>39</v>
      </c>
      <c r="C845" s="45">
        <v>39</v>
      </c>
      <c r="E845" s="5"/>
      <c r="F845" s="36"/>
    </row>
    <row r="846" spans="1:6" x14ac:dyDescent="0.2">
      <c r="A846" s="45" t="s">
        <v>287</v>
      </c>
      <c r="B846" s="45">
        <v>39</v>
      </c>
      <c r="C846" s="45">
        <v>39</v>
      </c>
      <c r="E846" s="5"/>
      <c r="F846" s="36"/>
    </row>
    <row r="847" spans="1:6" x14ac:dyDescent="0.2">
      <c r="A847" s="45" t="s">
        <v>2579</v>
      </c>
      <c r="B847" s="45">
        <v>59</v>
      </c>
      <c r="C847" s="45">
        <v>39</v>
      </c>
      <c r="E847" s="5"/>
      <c r="F847" s="36"/>
    </row>
    <row r="848" spans="1:6" x14ac:dyDescent="0.2">
      <c r="A848" s="45" t="s">
        <v>599</v>
      </c>
      <c r="B848" s="45">
        <v>293</v>
      </c>
      <c r="C848" s="45">
        <v>38</v>
      </c>
      <c r="E848" s="5"/>
      <c r="F848" s="36"/>
    </row>
    <row r="849" spans="1:6" x14ac:dyDescent="0.2">
      <c r="A849" s="45" t="s">
        <v>2917</v>
      </c>
      <c r="B849" s="45">
        <v>72</v>
      </c>
      <c r="C849" s="45">
        <v>38</v>
      </c>
      <c r="E849" s="5"/>
      <c r="F849" s="36"/>
    </row>
    <row r="850" spans="1:6" x14ac:dyDescent="0.2">
      <c r="A850" s="45" t="s">
        <v>971</v>
      </c>
      <c r="B850" s="45">
        <v>38</v>
      </c>
      <c r="C850" s="45">
        <v>38</v>
      </c>
      <c r="E850" s="5"/>
      <c r="F850" s="36"/>
    </row>
    <row r="851" spans="1:6" x14ac:dyDescent="0.2">
      <c r="A851" s="45" t="s">
        <v>523</v>
      </c>
      <c r="B851" s="45">
        <v>40</v>
      </c>
      <c r="C851" s="45">
        <v>38</v>
      </c>
      <c r="E851" s="5"/>
      <c r="F851" s="36"/>
    </row>
    <row r="852" spans="1:6" x14ac:dyDescent="0.2">
      <c r="A852" s="45" t="s">
        <v>2918</v>
      </c>
      <c r="B852" s="45">
        <v>39</v>
      </c>
      <c r="C852" s="45">
        <v>38</v>
      </c>
      <c r="E852" s="5"/>
      <c r="F852" s="36"/>
    </row>
    <row r="853" spans="1:6" x14ac:dyDescent="0.2">
      <c r="A853" s="45" t="s">
        <v>2253</v>
      </c>
      <c r="B853" s="45">
        <v>38</v>
      </c>
      <c r="C853" s="45">
        <v>38</v>
      </c>
      <c r="E853" s="5"/>
      <c r="F853" s="36"/>
    </row>
    <row r="854" spans="1:6" x14ac:dyDescent="0.2">
      <c r="A854" s="45" t="s">
        <v>2919</v>
      </c>
      <c r="B854" s="45">
        <v>38</v>
      </c>
      <c r="C854" s="45">
        <v>38</v>
      </c>
      <c r="E854" s="5"/>
      <c r="F854" s="36"/>
    </row>
    <row r="855" spans="1:6" x14ac:dyDescent="0.2">
      <c r="A855" s="45" t="s">
        <v>2920</v>
      </c>
      <c r="B855" s="45">
        <v>38</v>
      </c>
      <c r="C855" s="45">
        <v>38</v>
      </c>
      <c r="E855" s="5"/>
      <c r="F855" s="36"/>
    </row>
    <row r="856" spans="1:6" x14ac:dyDescent="0.2">
      <c r="A856" s="45" t="s">
        <v>2921</v>
      </c>
      <c r="B856" s="45">
        <v>50</v>
      </c>
      <c r="C856" s="45">
        <v>38</v>
      </c>
      <c r="E856" s="5"/>
      <c r="F856" s="36"/>
    </row>
    <row r="857" spans="1:6" x14ac:dyDescent="0.2">
      <c r="A857" s="45" t="s">
        <v>1330</v>
      </c>
      <c r="B857" s="45">
        <v>38</v>
      </c>
      <c r="C857" s="45">
        <v>38</v>
      </c>
      <c r="E857" s="5"/>
      <c r="F857" s="36"/>
    </row>
    <row r="858" spans="1:6" x14ac:dyDescent="0.2">
      <c r="A858" s="45" t="s">
        <v>2922</v>
      </c>
      <c r="B858" s="45">
        <v>38</v>
      </c>
      <c r="C858" s="45">
        <v>38</v>
      </c>
      <c r="E858" s="5"/>
      <c r="F858" s="36"/>
    </row>
    <row r="859" spans="1:6" x14ac:dyDescent="0.2">
      <c r="A859" s="45" t="s">
        <v>2923</v>
      </c>
      <c r="B859" s="45">
        <v>38</v>
      </c>
      <c r="C859" s="45">
        <v>38</v>
      </c>
      <c r="E859" s="5"/>
      <c r="F859" s="36"/>
    </row>
    <row r="860" spans="1:6" x14ac:dyDescent="0.2">
      <c r="A860" s="45" t="s">
        <v>1679</v>
      </c>
      <c r="B860" s="45">
        <v>38</v>
      </c>
      <c r="C860" s="45">
        <v>38</v>
      </c>
      <c r="E860" s="5"/>
      <c r="F860" s="36"/>
    </row>
    <row r="861" spans="1:6" x14ac:dyDescent="0.2">
      <c r="A861" s="45" t="s">
        <v>2755</v>
      </c>
      <c r="B861" s="45">
        <v>38</v>
      </c>
      <c r="C861" s="45">
        <v>38</v>
      </c>
      <c r="E861" s="5"/>
      <c r="F861" s="36"/>
    </row>
    <row r="862" spans="1:6" x14ac:dyDescent="0.2">
      <c r="A862" s="45" t="s">
        <v>2924</v>
      </c>
      <c r="B862" s="45">
        <v>47</v>
      </c>
      <c r="C862" s="45">
        <v>38</v>
      </c>
      <c r="E862" s="5"/>
      <c r="F862" s="36"/>
    </row>
    <row r="863" spans="1:6" x14ac:dyDescent="0.2">
      <c r="A863" s="45" t="s">
        <v>590</v>
      </c>
      <c r="B863" s="45">
        <v>89</v>
      </c>
      <c r="C863" s="45">
        <v>38</v>
      </c>
      <c r="E863" s="5"/>
      <c r="F863" s="36"/>
    </row>
    <row r="864" spans="1:6" x14ac:dyDescent="0.2">
      <c r="A864" s="45" t="s">
        <v>2925</v>
      </c>
      <c r="B864" s="45">
        <v>38</v>
      </c>
      <c r="C864" s="45">
        <v>38</v>
      </c>
      <c r="E864" s="5"/>
      <c r="F864" s="36"/>
    </row>
    <row r="865" spans="1:6" x14ac:dyDescent="0.2">
      <c r="A865" s="45" t="s">
        <v>2926</v>
      </c>
      <c r="B865" s="45">
        <v>39</v>
      </c>
      <c r="C865" s="45">
        <v>38</v>
      </c>
      <c r="E865" s="5"/>
      <c r="F865" s="36"/>
    </row>
    <row r="866" spans="1:6" x14ac:dyDescent="0.2">
      <c r="A866" s="45" t="s">
        <v>270</v>
      </c>
      <c r="B866" s="45">
        <v>51</v>
      </c>
      <c r="C866" s="45">
        <v>38</v>
      </c>
      <c r="E866" s="5"/>
      <c r="F866" s="36"/>
    </row>
    <row r="867" spans="1:6" x14ac:dyDescent="0.2">
      <c r="A867" s="45" t="s">
        <v>2927</v>
      </c>
      <c r="B867" s="45">
        <v>38</v>
      </c>
      <c r="C867" s="45">
        <v>38</v>
      </c>
      <c r="E867" s="5"/>
      <c r="F867" s="36"/>
    </row>
    <row r="868" spans="1:6" x14ac:dyDescent="0.2">
      <c r="A868" s="45" t="s">
        <v>242</v>
      </c>
      <c r="B868" s="45">
        <v>38</v>
      </c>
      <c r="C868" s="45">
        <v>38</v>
      </c>
      <c r="E868" s="5"/>
      <c r="F868" s="36"/>
    </row>
    <row r="869" spans="1:6" x14ac:dyDescent="0.2">
      <c r="A869" s="45" t="s">
        <v>2928</v>
      </c>
      <c r="B869" s="45">
        <v>38</v>
      </c>
      <c r="C869" s="45">
        <v>38</v>
      </c>
      <c r="E869" s="5"/>
      <c r="F869" s="36"/>
    </row>
    <row r="870" spans="1:6" x14ac:dyDescent="0.2">
      <c r="A870" s="45" t="s">
        <v>1886</v>
      </c>
      <c r="B870" s="45">
        <v>40</v>
      </c>
      <c r="C870" s="45">
        <v>38</v>
      </c>
      <c r="E870" s="5"/>
      <c r="F870" s="36"/>
    </row>
    <row r="871" spans="1:6" x14ac:dyDescent="0.2">
      <c r="A871" s="45" t="s">
        <v>888</v>
      </c>
      <c r="B871" s="45">
        <v>92</v>
      </c>
      <c r="C871" s="45">
        <v>38</v>
      </c>
      <c r="E871" s="5"/>
      <c r="F871" s="36"/>
    </row>
    <row r="872" spans="1:6" x14ac:dyDescent="0.2">
      <c r="A872" s="45" t="s">
        <v>2929</v>
      </c>
      <c r="B872" s="45">
        <v>39</v>
      </c>
      <c r="C872" s="45">
        <v>38</v>
      </c>
      <c r="E872" s="5"/>
      <c r="F872" s="36"/>
    </row>
    <row r="873" spans="1:6" x14ac:dyDescent="0.2">
      <c r="A873" s="45" t="s">
        <v>66</v>
      </c>
      <c r="B873" s="45">
        <v>38</v>
      </c>
      <c r="C873" s="45">
        <v>38</v>
      </c>
      <c r="E873" s="5"/>
      <c r="F873" s="36"/>
    </row>
    <row r="874" spans="1:6" x14ac:dyDescent="0.2">
      <c r="A874" s="45" t="s">
        <v>1592</v>
      </c>
      <c r="B874" s="45">
        <v>82</v>
      </c>
      <c r="C874" s="45">
        <v>38</v>
      </c>
      <c r="E874" s="5"/>
      <c r="F874" s="36"/>
    </row>
    <row r="875" spans="1:6" x14ac:dyDescent="0.2">
      <c r="A875" s="45" t="s">
        <v>560</v>
      </c>
      <c r="B875" s="45">
        <v>39</v>
      </c>
      <c r="C875" s="45">
        <v>38</v>
      </c>
      <c r="E875" s="5"/>
      <c r="F875" s="36"/>
    </row>
    <row r="876" spans="1:6" x14ac:dyDescent="0.2">
      <c r="A876" s="45" t="s">
        <v>2930</v>
      </c>
      <c r="B876" s="45">
        <v>39</v>
      </c>
      <c r="C876" s="45">
        <v>38</v>
      </c>
      <c r="E876" s="5"/>
      <c r="F876" s="36"/>
    </row>
    <row r="877" spans="1:6" x14ac:dyDescent="0.2">
      <c r="A877" s="45" t="s">
        <v>1680</v>
      </c>
      <c r="B877" s="45">
        <v>49</v>
      </c>
      <c r="C877" s="45">
        <v>38</v>
      </c>
      <c r="E877" s="5"/>
      <c r="F877" s="36"/>
    </row>
    <row r="878" spans="1:6" x14ac:dyDescent="0.2">
      <c r="A878" s="45" t="s">
        <v>999</v>
      </c>
      <c r="B878" s="45">
        <v>41</v>
      </c>
      <c r="C878" s="45">
        <v>38</v>
      </c>
      <c r="E878" s="5"/>
      <c r="F878" s="36"/>
    </row>
    <row r="879" spans="1:6" x14ac:dyDescent="0.2">
      <c r="A879" s="45" t="s">
        <v>1915</v>
      </c>
      <c r="B879" s="45">
        <v>86</v>
      </c>
      <c r="C879" s="45">
        <v>38</v>
      </c>
      <c r="E879" s="5"/>
      <c r="F879" s="36"/>
    </row>
    <row r="880" spans="1:6" x14ac:dyDescent="0.2">
      <c r="A880" s="45" t="s">
        <v>2256</v>
      </c>
      <c r="B880" s="45">
        <v>41</v>
      </c>
      <c r="C880" s="45">
        <v>38</v>
      </c>
      <c r="E880" s="5"/>
      <c r="F880" s="36"/>
    </row>
    <row r="881" spans="1:6" x14ac:dyDescent="0.2">
      <c r="A881" s="45" t="s">
        <v>2384</v>
      </c>
      <c r="B881" s="45">
        <v>72</v>
      </c>
      <c r="C881" s="45">
        <v>38</v>
      </c>
      <c r="E881" s="5"/>
      <c r="F881" s="36"/>
    </row>
    <row r="882" spans="1:6" x14ac:dyDescent="0.2">
      <c r="A882" s="45" t="s">
        <v>2931</v>
      </c>
      <c r="B882" s="45">
        <v>52</v>
      </c>
      <c r="C882" s="45">
        <v>38</v>
      </c>
      <c r="E882" s="5"/>
      <c r="F882" s="36"/>
    </row>
    <row r="883" spans="1:6" x14ac:dyDescent="0.2">
      <c r="A883" s="45" t="s">
        <v>1308</v>
      </c>
      <c r="B883" s="45">
        <v>44</v>
      </c>
      <c r="C883" s="45">
        <v>37</v>
      </c>
      <c r="E883" s="5"/>
      <c r="F883" s="36"/>
    </row>
    <row r="884" spans="1:6" x14ac:dyDescent="0.2">
      <c r="A884" s="45" t="s">
        <v>2932</v>
      </c>
      <c r="B884" s="45">
        <v>37</v>
      </c>
      <c r="C884" s="45">
        <v>37</v>
      </c>
      <c r="E884" s="5"/>
      <c r="F884" s="36"/>
    </row>
    <row r="885" spans="1:6" x14ac:dyDescent="0.2">
      <c r="A885" s="45" t="s">
        <v>1274</v>
      </c>
      <c r="B885" s="45">
        <v>45</v>
      </c>
      <c r="C885" s="45">
        <v>37</v>
      </c>
      <c r="E885" s="5"/>
      <c r="F885" s="36"/>
    </row>
    <row r="886" spans="1:6" x14ac:dyDescent="0.2">
      <c r="A886" s="45" t="s">
        <v>2673</v>
      </c>
      <c r="B886" s="45">
        <v>581</v>
      </c>
      <c r="C886" s="45">
        <v>37</v>
      </c>
      <c r="E886" s="5"/>
      <c r="F886" s="36"/>
    </row>
    <row r="887" spans="1:6" x14ac:dyDescent="0.2">
      <c r="A887" s="45" t="s">
        <v>825</v>
      </c>
      <c r="B887" s="45">
        <v>262</v>
      </c>
      <c r="C887" s="45">
        <v>37</v>
      </c>
      <c r="E887" s="5"/>
      <c r="F887" s="36"/>
    </row>
    <row r="888" spans="1:6" x14ac:dyDescent="0.2">
      <c r="A888" s="45" t="s">
        <v>548</v>
      </c>
      <c r="B888" s="45">
        <v>42</v>
      </c>
      <c r="C888" s="45">
        <v>37</v>
      </c>
      <c r="E888" s="5"/>
      <c r="F888" s="36"/>
    </row>
    <row r="889" spans="1:6" x14ac:dyDescent="0.2">
      <c r="A889" s="45" t="s">
        <v>2224</v>
      </c>
      <c r="B889" s="45">
        <v>179</v>
      </c>
      <c r="C889" s="45">
        <v>37</v>
      </c>
      <c r="E889" s="5"/>
      <c r="F889" s="36"/>
    </row>
    <row r="890" spans="1:6" x14ac:dyDescent="0.2">
      <c r="A890" s="45" t="s">
        <v>2466</v>
      </c>
      <c r="B890" s="45">
        <v>1235</v>
      </c>
      <c r="C890" s="45">
        <v>37</v>
      </c>
      <c r="E890" s="5"/>
      <c r="F890" s="36"/>
    </row>
    <row r="891" spans="1:6" x14ac:dyDescent="0.2">
      <c r="A891" s="45" t="s">
        <v>632</v>
      </c>
      <c r="B891" s="45">
        <v>127</v>
      </c>
      <c r="C891" s="45">
        <v>37</v>
      </c>
      <c r="E891" s="5"/>
      <c r="F891" s="36"/>
    </row>
    <row r="892" spans="1:6" x14ac:dyDescent="0.2">
      <c r="A892" s="45" t="s">
        <v>2738</v>
      </c>
      <c r="B892" s="45">
        <v>37</v>
      </c>
      <c r="C892" s="45">
        <v>37</v>
      </c>
      <c r="E892" s="5"/>
      <c r="F892" s="36"/>
    </row>
    <row r="893" spans="1:6" x14ac:dyDescent="0.2">
      <c r="A893" s="45" t="s">
        <v>1173</v>
      </c>
      <c r="B893" s="45">
        <v>37</v>
      </c>
      <c r="C893" s="45">
        <v>37</v>
      </c>
      <c r="E893" s="5"/>
      <c r="F893" s="36"/>
    </row>
    <row r="894" spans="1:6" x14ac:dyDescent="0.2">
      <c r="A894" s="45" t="s">
        <v>1811</v>
      </c>
      <c r="B894" s="45">
        <v>89</v>
      </c>
      <c r="C894" s="45">
        <v>37</v>
      </c>
      <c r="E894" s="5"/>
      <c r="F894" s="36"/>
    </row>
    <row r="895" spans="1:6" x14ac:dyDescent="0.2">
      <c r="A895" s="45" t="s">
        <v>2933</v>
      </c>
      <c r="B895" s="45">
        <v>37</v>
      </c>
      <c r="C895" s="45">
        <v>37</v>
      </c>
      <c r="E895" s="5"/>
      <c r="F895" s="36"/>
    </row>
    <row r="896" spans="1:6" x14ac:dyDescent="0.2">
      <c r="A896" s="45" t="s">
        <v>2934</v>
      </c>
      <c r="B896" s="45">
        <v>37</v>
      </c>
      <c r="C896" s="45">
        <v>37</v>
      </c>
      <c r="E896" s="5"/>
      <c r="F896" s="36"/>
    </row>
    <row r="897" spans="1:6" x14ac:dyDescent="0.2">
      <c r="A897" s="45" t="s">
        <v>2935</v>
      </c>
      <c r="B897" s="45">
        <v>37</v>
      </c>
      <c r="C897" s="45">
        <v>37</v>
      </c>
      <c r="E897" s="5"/>
      <c r="F897" s="36"/>
    </row>
    <row r="898" spans="1:6" x14ac:dyDescent="0.2">
      <c r="A898" s="45" t="s">
        <v>2936</v>
      </c>
      <c r="B898" s="45">
        <v>37</v>
      </c>
      <c r="C898" s="45">
        <v>37</v>
      </c>
      <c r="E898" s="5"/>
      <c r="F898" s="36"/>
    </row>
    <row r="899" spans="1:6" x14ac:dyDescent="0.2">
      <c r="A899" s="45" t="s">
        <v>817</v>
      </c>
      <c r="B899" s="45">
        <v>48</v>
      </c>
      <c r="C899" s="45">
        <v>37</v>
      </c>
      <c r="E899" s="5"/>
      <c r="F899" s="36"/>
    </row>
    <row r="900" spans="1:6" x14ac:dyDescent="0.2">
      <c r="A900" s="45" t="s">
        <v>788</v>
      </c>
      <c r="B900" s="45">
        <v>81</v>
      </c>
      <c r="C900" s="45">
        <v>37</v>
      </c>
      <c r="E900" s="5"/>
      <c r="F900" s="36"/>
    </row>
    <row r="901" spans="1:6" x14ac:dyDescent="0.2">
      <c r="A901" s="45" t="s">
        <v>2937</v>
      </c>
      <c r="B901" s="45">
        <v>37</v>
      </c>
      <c r="C901" s="45">
        <v>37</v>
      </c>
      <c r="E901" s="5"/>
      <c r="F901" s="36"/>
    </row>
    <row r="902" spans="1:6" x14ac:dyDescent="0.2">
      <c r="A902" s="45" t="s">
        <v>1090</v>
      </c>
      <c r="B902" s="45">
        <v>49</v>
      </c>
      <c r="C902" s="45">
        <v>37</v>
      </c>
      <c r="E902" s="5"/>
      <c r="F902" s="36"/>
    </row>
    <row r="903" spans="1:6" x14ac:dyDescent="0.2">
      <c r="A903" s="46" t="s">
        <v>2938</v>
      </c>
      <c r="B903" s="45">
        <v>40</v>
      </c>
      <c r="C903" s="45">
        <v>37</v>
      </c>
      <c r="E903" s="5"/>
      <c r="F903" s="36"/>
    </row>
    <row r="904" spans="1:6" x14ac:dyDescent="0.2">
      <c r="A904" s="45" t="s">
        <v>2939</v>
      </c>
      <c r="B904" s="45">
        <v>453</v>
      </c>
      <c r="C904" s="45">
        <v>37</v>
      </c>
      <c r="E904" s="5"/>
      <c r="F904" s="36"/>
    </row>
    <row r="905" spans="1:6" x14ac:dyDescent="0.2">
      <c r="A905" s="45" t="s">
        <v>2940</v>
      </c>
      <c r="B905" s="45">
        <v>51</v>
      </c>
      <c r="C905" s="45">
        <v>36</v>
      </c>
      <c r="E905" s="5"/>
      <c r="F905" s="36"/>
    </row>
    <row r="906" spans="1:6" x14ac:dyDescent="0.2">
      <c r="A906" s="45" t="s">
        <v>1627</v>
      </c>
      <c r="B906" s="45">
        <v>42</v>
      </c>
      <c r="C906" s="45">
        <v>36</v>
      </c>
      <c r="E906" s="5"/>
      <c r="F906" s="36"/>
    </row>
    <row r="907" spans="1:6" x14ac:dyDescent="0.2">
      <c r="A907" s="45" t="s">
        <v>684</v>
      </c>
      <c r="B907" s="45">
        <v>45</v>
      </c>
      <c r="C907" s="45">
        <v>36</v>
      </c>
      <c r="E907" s="5"/>
      <c r="F907" s="36"/>
    </row>
    <row r="908" spans="1:6" x14ac:dyDescent="0.2">
      <c r="A908" s="45" t="s">
        <v>2941</v>
      </c>
      <c r="B908" s="45">
        <v>36</v>
      </c>
      <c r="C908" s="45">
        <v>36</v>
      </c>
      <c r="E908" s="5"/>
      <c r="F908" s="36"/>
    </row>
    <row r="909" spans="1:6" x14ac:dyDescent="0.2">
      <c r="A909" s="45" t="s">
        <v>2942</v>
      </c>
      <c r="B909" s="45">
        <v>36</v>
      </c>
      <c r="C909" s="45">
        <v>36</v>
      </c>
      <c r="E909" s="5"/>
      <c r="F909" s="36"/>
    </row>
    <row r="910" spans="1:6" x14ac:dyDescent="0.2">
      <c r="A910" s="45" t="s">
        <v>1386</v>
      </c>
      <c r="B910" s="45">
        <v>36</v>
      </c>
      <c r="C910" s="45">
        <v>36</v>
      </c>
      <c r="E910" s="5"/>
      <c r="F910" s="36"/>
    </row>
    <row r="911" spans="1:6" x14ac:dyDescent="0.2">
      <c r="A911" s="45" t="s">
        <v>2943</v>
      </c>
      <c r="B911" s="45">
        <v>36</v>
      </c>
      <c r="C911" s="45">
        <v>36</v>
      </c>
      <c r="E911" s="5"/>
      <c r="F911" s="36"/>
    </row>
    <row r="912" spans="1:6" x14ac:dyDescent="0.2">
      <c r="A912" s="45" t="s">
        <v>2000</v>
      </c>
      <c r="B912" s="45">
        <v>990</v>
      </c>
      <c r="C912" s="45">
        <v>36</v>
      </c>
      <c r="E912" s="5"/>
      <c r="F912" s="36"/>
    </row>
    <row r="913" spans="1:6" x14ac:dyDescent="0.2">
      <c r="A913" s="45" t="s">
        <v>2944</v>
      </c>
      <c r="B913" s="45">
        <v>36</v>
      </c>
      <c r="C913" s="45">
        <v>36</v>
      </c>
      <c r="E913" s="5"/>
      <c r="F913" s="36"/>
    </row>
    <row r="914" spans="1:6" x14ac:dyDescent="0.2">
      <c r="A914" s="45" t="s">
        <v>2945</v>
      </c>
      <c r="B914" s="45">
        <v>36</v>
      </c>
      <c r="C914" s="45">
        <v>36</v>
      </c>
      <c r="E914" s="5"/>
      <c r="F914" s="36"/>
    </row>
    <row r="915" spans="1:6" x14ac:dyDescent="0.2">
      <c r="A915" s="45" t="s">
        <v>658</v>
      </c>
      <c r="B915" s="45">
        <v>38</v>
      </c>
      <c r="C915" s="45">
        <v>36</v>
      </c>
      <c r="E915" s="5"/>
      <c r="F915" s="36"/>
    </row>
    <row r="916" spans="1:6" x14ac:dyDescent="0.2">
      <c r="A916" s="45" t="s">
        <v>2946</v>
      </c>
      <c r="B916" s="45">
        <v>36</v>
      </c>
      <c r="C916" s="45">
        <v>36</v>
      </c>
      <c r="E916" s="5"/>
      <c r="F916" s="36"/>
    </row>
    <row r="917" spans="1:6" x14ac:dyDescent="0.2">
      <c r="A917" s="45" t="s">
        <v>341</v>
      </c>
      <c r="B917" s="45">
        <v>38</v>
      </c>
      <c r="C917" s="45">
        <v>36</v>
      </c>
      <c r="E917" s="5"/>
      <c r="F917" s="36"/>
    </row>
    <row r="918" spans="1:6" x14ac:dyDescent="0.2">
      <c r="A918" s="45" t="s">
        <v>691</v>
      </c>
      <c r="B918" s="45">
        <v>44</v>
      </c>
      <c r="C918" s="45">
        <v>36</v>
      </c>
      <c r="E918" s="5"/>
      <c r="F918" s="36"/>
    </row>
    <row r="919" spans="1:6" x14ac:dyDescent="0.2">
      <c r="A919" s="45" t="s">
        <v>1368</v>
      </c>
      <c r="B919" s="45">
        <v>40</v>
      </c>
      <c r="C919" s="45">
        <v>36</v>
      </c>
      <c r="E919" s="5"/>
      <c r="F919" s="36"/>
    </row>
    <row r="920" spans="1:6" x14ac:dyDescent="0.2">
      <c r="A920" s="45" t="s">
        <v>2947</v>
      </c>
      <c r="B920" s="45">
        <v>51</v>
      </c>
      <c r="C920" s="45">
        <v>36</v>
      </c>
      <c r="E920" s="5"/>
      <c r="F920" s="36"/>
    </row>
    <row r="921" spans="1:6" x14ac:dyDescent="0.2">
      <c r="A921" s="45" t="s">
        <v>2948</v>
      </c>
      <c r="B921" s="45">
        <v>36</v>
      </c>
      <c r="C921" s="45">
        <v>36</v>
      </c>
      <c r="E921" s="5"/>
      <c r="F921" s="36"/>
    </row>
    <row r="922" spans="1:6" x14ac:dyDescent="0.2">
      <c r="A922" s="45" t="s">
        <v>673</v>
      </c>
      <c r="B922" s="45">
        <v>36</v>
      </c>
      <c r="C922" s="45">
        <v>36</v>
      </c>
      <c r="E922" s="5"/>
      <c r="F922" s="36"/>
    </row>
    <row r="923" spans="1:6" x14ac:dyDescent="0.2">
      <c r="A923" s="45" t="s">
        <v>920</v>
      </c>
      <c r="B923" s="45">
        <v>44</v>
      </c>
      <c r="C923" s="45">
        <v>36</v>
      </c>
      <c r="E923" s="5"/>
      <c r="F923" s="36"/>
    </row>
    <row r="924" spans="1:6" x14ac:dyDescent="0.2">
      <c r="A924" s="45" t="s">
        <v>1252</v>
      </c>
      <c r="B924" s="45">
        <v>82</v>
      </c>
      <c r="C924" s="45">
        <v>36</v>
      </c>
      <c r="E924" s="5"/>
      <c r="F924" s="36"/>
    </row>
    <row r="925" spans="1:6" x14ac:dyDescent="0.2">
      <c r="A925" s="45" t="s">
        <v>2949</v>
      </c>
      <c r="B925" s="45">
        <v>36</v>
      </c>
      <c r="C925" s="45">
        <v>36</v>
      </c>
      <c r="E925" s="5"/>
      <c r="F925" s="36"/>
    </row>
    <row r="926" spans="1:6" x14ac:dyDescent="0.2">
      <c r="A926" s="45" t="s">
        <v>2950</v>
      </c>
      <c r="B926" s="45">
        <v>48</v>
      </c>
      <c r="C926" s="45">
        <v>36</v>
      </c>
      <c r="E926" s="5"/>
      <c r="F926" s="36"/>
    </row>
    <row r="927" spans="1:6" x14ac:dyDescent="0.2">
      <c r="A927" s="45" t="s">
        <v>378</v>
      </c>
      <c r="B927" s="45">
        <v>40</v>
      </c>
      <c r="C927" s="45">
        <v>36</v>
      </c>
      <c r="E927" s="5"/>
      <c r="F927" s="36"/>
    </row>
    <row r="928" spans="1:6" x14ac:dyDescent="0.2">
      <c r="A928" s="45" t="s">
        <v>374</v>
      </c>
      <c r="B928" s="45">
        <v>42</v>
      </c>
      <c r="C928" s="45">
        <v>36</v>
      </c>
      <c r="E928" s="5"/>
      <c r="F928" s="36"/>
    </row>
    <row r="929" spans="1:6" x14ac:dyDescent="0.2">
      <c r="A929" s="45" t="s">
        <v>1926</v>
      </c>
      <c r="B929" s="45">
        <v>52</v>
      </c>
      <c r="C929" s="45">
        <v>36</v>
      </c>
      <c r="E929" s="5"/>
      <c r="F929" s="36"/>
    </row>
    <row r="930" spans="1:6" x14ac:dyDescent="0.2">
      <c r="A930" s="45" t="s">
        <v>2951</v>
      </c>
      <c r="B930" s="45">
        <v>37</v>
      </c>
      <c r="C930" s="45">
        <v>36</v>
      </c>
      <c r="E930" s="5"/>
      <c r="F930" s="36"/>
    </row>
    <row r="931" spans="1:6" x14ac:dyDescent="0.2">
      <c r="A931" s="45" t="s">
        <v>2952</v>
      </c>
      <c r="B931" s="45">
        <v>36</v>
      </c>
      <c r="C931" s="45">
        <v>36</v>
      </c>
      <c r="E931" s="5"/>
      <c r="F931" s="36"/>
    </row>
    <row r="932" spans="1:6" x14ac:dyDescent="0.2">
      <c r="A932" s="45" t="s">
        <v>2953</v>
      </c>
      <c r="B932" s="45">
        <v>46</v>
      </c>
      <c r="C932" s="45">
        <v>36</v>
      </c>
      <c r="E932" s="5"/>
      <c r="F932" s="36"/>
    </row>
    <row r="933" spans="1:6" x14ac:dyDescent="0.2">
      <c r="A933" s="45" t="s">
        <v>2954</v>
      </c>
      <c r="B933" s="45">
        <v>45</v>
      </c>
      <c r="C933" s="45">
        <v>36</v>
      </c>
      <c r="E933" s="5"/>
      <c r="F933" s="36"/>
    </row>
    <row r="934" spans="1:6" x14ac:dyDescent="0.2">
      <c r="A934" s="45" t="s">
        <v>1552</v>
      </c>
      <c r="B934" s="45">
        <v>59</v>
      </c>
      <c r="C934" s="45">
        <v>36</v>
      </c>
      <c r="E934" s="5"/>
      <c r="F934" s="36"/>
    </row>
    <row r="935" spans="1:6" x14ac:dyDescent="0.2">
      <c r="A935" s="45" t="s">
        <v>919</v>
      </c>
      <c r="B935" s="45">
        <v>47</v>
      </c>
      <c r="C935" s="45">
        <v>36</v>
      </c>
      <c r="E935" s="5"/>
      <c r="F935" s="36"/>
    </row>
    <row r="936" spans="1:6" x14ac:dyDescent="0.2">
      <c r="A936" s="45" t="s">
        <v>2750</v>
      </c>
      <c r="B936" s="45">
        <v>41</v>
      </c>
      <c r="C936" s="45">
        <v>36</v>
      </c>
      <c r="E936" s="5"/>
      <c r="F936" s="36"/>
    </row>
    <row r="937" spans="1:6" x14ac:dyDescent="0.2">
      <c r="A937" s="45" t="s">
        <v>2955</v>
      </c>
      <c r="B937" s="45">
        <v>37</v>
      </c>
      <c r="C937" s="45">
        <v>35</v>
      </c>
      <c r="E937" s="5"/>
      <c r="F937" s="36"/>
    </row>
    <row r="938" spans="1:6" x14ac:dyDescent="0.2">
      <c r="A938" s="45" t="s">
        <v>1519</v>
      </c>
      <c r="B938" s="45">
        <v>108</v>
      </c>
      <c r="C938" s="45">
        <v>35</v>
      </c>
      <c r="E938" s="5"/>
      <c r="F938" s="36"/>
    </row>
    <row r="939" spans="1:6" x14ac:dyDescent="0.2">
      <c r="A939" s="45" t="s">
        <v>753</v>
      </c>
      <c r="B939" s="45">
        <v>80</v>
      </c>
      <c r="C939" s="45">
        <v>35</v>
      </c>
      <c r="E939" s="5"/>
      <c r="F939" s="36"/>
    </row>
    <row r="940" spans="1:6" x14ac:dyDescent="0.2">
      <c r="A940" s="45" t="s">
        <v>595</v>
      </c>
      <c r="B940" s="45">
        <v>55</v>
      </c>
      <c r="C940" s="45">
        <v>35</v>
      </c>
      <c r="E940" s="5"/>
      <c r="F940" s="36"/>
    </row>
    <row r="941" spans="1:6" x14ac:dyDescent="0.2">
      <c r="A941" s="45" t="s">
        <v>695</v>
      </c>
      <c r="B941" s="45">
        <v>80</v>
      </c>
      <c r="C941" s="45">
        <v>35</v>
      </c>
      <c r="E941" s="5"/>
      <c r="F941" s="36"/>
    </row>
    <row r="942" spans="1:6" x14ac:dyDescent="0.2">
      <c r="A942" s="45" t="s">
        <v>2956</v>
      </c>
      <c r="B942" s="45">
        <v>35</v>
      </c>
      <c r="C942" s="45">
        <v>35</v>
      </c>
      <c r="E942" s="5"/>
      <c r="F942" s="36"/>
    </row>
    <row r="943" spans="1:6" x14ac:dyDescent="0.2">
      <c r="A943" s="45" t="s">
        <v>2957</v>
      </c>
      <c r="B943" s="45">
        <v>35</v>
      </c>
      <c r="C943" s="45">
        <v>35</v>
      </c>
      <c r="E943" s="5"/>
      <c r="F943" s="36"/>
    </row>
    <row r="944" spans="1:6" x14ac:dyDescent="0.2">
      <c r="A944" s="45" t="s">
        <v>1195</v>
      </c>
      <c r="B944" s="45">
        <v>53</v>
      </c>
      <c r="C944" s="45">
        <v>35</v>
      </c>
      <c r="E944" s="5"/>
      <c r="F944" s="36"/>
    </row>
    <row r="945" spans="1:6" x14ac:dyDescent="0.2">
      <c r="A945" s="45" t="s">
        <v>2958</v>
      </c>
      <c r="B945" s="45">
        <v>35</v>
      </c>
      <c r="C945" s="45">
        <v>35</v>
      </c>
      <c r="E945" s="5"/>
      <c r="F945" s="36"/>
    </row>
    <row r="946" spans="1:6" x14ac:dyDescent="0.2">
      <c r="A946" s="45" t="s">
        <v>2959</v>
      </c>
      <c r="B946" s="45">
        <v>37</v>
      </c>
      <c r="C946" s="45">
        <v>35</v>
      </c>
      <c r="E946" s="5"/>
      <c r="F946" s="36"/>
    </row>
    <row r="947" spans="1:6" x14ac:dyDescent="0.2">
      <c r="A947" s="45" t="s">
        <v>839</v>
      </c>
      <c r="B947" s="45">
        <v>78</v>
      </c>
      <c r="C947" s="45">
        <v>35</v>
      </c>
      <c r="E947" s="5"/>
      <c r="F947" s="36"/>
    </row>
    <row r="948" spans="1:6" x14ac:dyDescent="0.2">
      <c r="A948" s="45" t="s">
        <v>926</v>
      </c>
      <c r="B948" s="45">
        <v>46</v>
      </c>
      <c r="C948" s="45">
        <v>35</v>
      </c>
      <c r="E948" s="5"/>
      <c r="F948" s="36"/>
    </row>
    <row r="949" spans="1:6" x14ac:dyDescent="0.2">
      <c r="A949" s="45" t="s">
        <v>2960</v>
      </c>
      <c r="B949" s="45">
        <v>52</v>
      </c>
      <c r="C949" s="45">
        <v>35</v>
      </c>
      <c r="E949" s="5"/>
      <c r="F949" s="36"/>
    </row>
    <row r="950" spans="1:6" x14ac:dyDescent="0.2">
      <c r="A950" s="45" t="s">
        <v>2961</v>
      </c>
      <c r="B950" s="45">
        <v>37</v>
      </c>
      <c r="C950" s="45">
        <v>35</v>
      </c>
      <c r="E950" s="5"/>
      <c r="F950" s="36"/>
    </row>
    <row r="951" spans="1:6" x14ac:dyDescent="0.2">
      <c r="A951" s="45" t="s">
        <v>1183</v>
      </c>
      <c r="B951" s="45">
        <v>47</v>
      </c>
      <c r="C951" s="45">
        <v>35</v>
      </c>
      <c r="E951" s="5"/>
      <c r="F951" s="36"/>
    </row>
    <row r="952" spans="1:6" x14ac:dyDescent="0.2">
      <c r="A952" s="45" t="s">
        <v>2486</v>
      </c>
      <c r="B952" s="45">
        <v>41</v>
      </c>
      <c r="C952" s="45">
        <v>35</v>
      </c>
      <c r="E952" s="5"/>
      <c r="F952" s="36"/>
    </row>
    <row r="953" spans="1:6" x14ac:dyDescent="0.2">
      <c r="A953" s="45" t="s">
        <v>586</v>
      </c>
      <c r="B953" s="45">
        <v>118</v>
      </c>
      <c r="C953" s="45">
        <v>35</v>
      </c>
      <c r="E953" s="5"/>
      <c r="F953" s="36"/>
    </row>
    <row r="954" spans="1:6" x14ac:dyDescent="0.2">
      <c r="A954" s="45" t="s">
        <v>2962</v>
      </c>
      <c r="B954" s="45">
        <v>35</v>
      </c>
      <c r="C954" s="45">
        <v>35</v>
      </c>
      <c r="E954" s="5"/>
      <c r="F954" s="36"/>
    </row>
    <row r="955" spans="1:6" x14ac:dyDescent="0.2">
      <c r="A955" s="45" t="s">
        <v>616</v>
      </c>
      <c r="B955" s="45">
        <v>46</v>
      </c>
      <c r="C955" s="45">
        <v>35</v>
      </c>
      <c r="E955" s="5"/>
      <c r="F955" s="36"/>
    </row>
    <row r="956" spans="1:6" x14ac:dyDescent="0.2">
      <c r="A956" s="45" t="s">
        <v>2963</v>
      </c>
      <c r="B956" s="45">
        <v>36</v>
      </c>
      <c r="C956" s="45">
        <v>35</v>
      </c>
      <c r="E956" s="5"/>
      <c r="F956" s="36"/>
    </row>
    <row r="957" spans="1:6" x14ac:dyDescent="0.2">
      <c r="A957" s="45" t="s">
        <v>2964</v>
      </c>
      <c r="B957" s="45">
        <v>400</v>
      </c>
      <c r="C957" s="45">
        <v>35</v>
      </c>
      <c r="E957" s="5"/>
      <c r="F957" s="36"/>
    </row>
    <row r="958" spans="1:6" x14ac:dyDescent="0.2">
      <c r="A958" s="45" t="s">
        <v>543</v>
      </c>
      <c r="B958" s="45">
        <v>54</v>
      </c>
      <c r="C958" s="45">
        <v>34</v>
      </c>
      <c r="E958" s="5"/>
      <c r="F958" s="36"/>
    </row>
    <row r="959" spans="1:6" x14ac:dyDescent="0.2">
      <c r="A959" s="45" t="s">
        <v>867</v>
      </c>
      <c r="B959" s="45">
        <v>36</v>
      </c>
      <c r="C959" s="45">
        <v>34</v>
      </c>
      <c r="E959" s="5"/>
      <c r="F959" s="36"/>
    </row>
    <row r="960" spans="1:6" x14ac:dyDescent="0.2">
      <c r="A960" s="45" t="s">
        <v>2965</v>
      </c>
      <c r="B960" s="45">
        <v>34</v>
      </c>
      <c r="C960" s="45">
        <v>34</v>
      </c>
      <c r="E960" s="5"/>
      <c r="F960" s="36"/>
    </row>
    <row r="961" spans="1:6" x14ac:dyDescent="0.2">
      <c r="A961" s="45" t="s">
        <v>2966</v>
      </c>
      <c r="B961" s="45">
        <v>34</v>
      </c>
      <c r="C961" s="45">
        <v>34</v>
      </c>
      <c r="E961" s="5"/>
      <c r="F961" s="36"/>
    </row>
    <row r="962" spans="1:6" x14ac:dyDescent="0.2">
      <c r="A962" s="45" t="s">
        <v>1989</v>
      </c>
      <c r="B962" s="45">
        <v>74</v>
      </c>
      <c r="C962" s="45">
        <v>34</v>
      </c>
      <c r="E962" s="5"/>
      <c r="F962" s="36"/>
    </row>
    <row r="963" spans="1:6" x14ac:dyDescent="0.2">
      <c r="A963" s="45" t="s">
        <v>2967</v>
      </c>
      <c r="B963" s="45">
        <v>35</v>
      </c>
      <c r="C963" s="45">
        <v>34</v>
      </c>
      <c r="E963" s="5"/>
      <c r="F963" s="36"/>
    </row>
    <row r="964" spans="1:6" x14ac:dyDescent="0.2">
      <c r="A964" s="45" t="s">
        <v>2968</v>
      </c>
      <c r="B964" s="45">
        <v>34</v>
      </c>
      <c r="C964" s="45">
        <v>34</v>
      </c>
      <c r="E964" s="5"/>
      <c r="F964" s="36"/>
    </row>
    <row r="965" spans="1:6" x14ac:dyDescent="0.2">
      <c r="A965" s="45" t="s">
        <v>2969</v>
      </c>
      <c r="B965" s="45">
        <v>36</v>
      </c>
      <c r="C965" s="45">
        <v>34</v>
      </c>
      <c r="E965" s="5"/>
      <c r="F965" s="36"/>
    </row>
    <row r="966" spans="1:6" x14ac:dyDescent="0.2">
      <c r="A966" s="45" t="s">
        <v>2970</v>
      </c>
      <c r="B966" s="45">
        <v>34</v>
      </c>
      <c r="C966" s="45">
        <v>34</v>
      </c>
      <c r="E966" s="5"/>
      <c r="F966" s="36"/>
    </row>
    <row r="967" spans="1:6" x14ac:dyDescent="0.2">
      <c r="A967" s="45" t="s">
        <v>1057</v>
      </c>
      <c r="B967" s="45">
        <v>52</v>
      </c>
      <c r="C967" s="45">
        <v>34</v>
      </c>
      <c r="E967" s="5"/>
      <c r="F967" s="36"/>
    </row>
    <row r="968" spans="1:6" x14ac:dyDescent="0.2">
      <c r="A968" s="45" t="s">
        <v>2971</v>
      </c>
      <c r="B968" s="45">
        <v>34</v>
      </c>
      <c r="C968" s="45">
        <v>34</v>
      </c>
      <c r="E968" s="5"/>
      <c r="F968" s="36"/>
    </row>
    <row r="969" spans="1:6" x14ac:dyDescent="0.2">
      <c r="A969" s="45" t="s">
        <v>2972</v>
      </c>
      <c r="B969" s="45">
        <v>34</v>
      </c>
      <c r="C969" s="45">
        <v>34</v>
      </c>
      <c r="E969" s="5"/>
      <c r="F969" s="36"/>
    </row>
    <row r="970" spans="1:6" x14ac:dyDescent="0.2">
      <c r="A970" s="45" t="s">
        <v>1648</v>
      </c>
      <c r="B970" s="45">
        <v>52</v>
      </c>
      <c r="C970" s="45">
        <v>34</v>
      </c>
      <c r="E970" s="5"/>
      <c r="F970" s="36"/>
    </row>
    <row r="971" spans="1:6" x14ac:dyDescent="0.2">
      <c r="A971" s="45" t="s">
        <v>299</v>
      </c>
      <c r="B971" s="45">
        <v>39</v>
      </c>
      <c r="C971" s="45">
        <v>34</v>
      </c>
      <c r="E971" s="5"/>
      <c r="F971" s="36"/>
    </row>
    <row r="972" spans="1:6" x14ac:dyDescent="0.2">
      <c r="A972" s="45" t="s">
        <v>2973</v>
      </c>
      <c r="B972" s="45">
        <v>34</v>
      </c>
      <c r="C972" s="45">
        <v>34</v>
      </c>
      <c r="E972" s="5"/>
      <c r="F972" s="36"/>
    </row>
    <row r="973" spans="1:6" x14ac:dyDescent="0.2">
      <c r="A973" s="45" t="s">
        <v>2974</v>
      </c>
      <c r="B973" s="45">
        <v>56</v>
      </c>
      <c r="C973" s="45">
        <v>34</v>
      </c>
      <c r="E973" s="5"/>
      <c r="F973" s="36"/>
    </row>
    <row r="974" spans="1:6" x14ac:dyDescent="0.2">
      <c r="A974" s="45" t="s">
        <v>318</v>
      </c>
      <c r="B974" s="45">
        <v>34</v>
      </c>
      <c r="C974" s="45">
        <v>34</v>
      </c>
      <c r="E974" s="5"/>
      <c r="F974" s="36"/>
    </row>
    <row r="975" spans="1:6" x14ac:dyDescent="0.2">
      <c r="A975" s="45" t="s">
        <v>2975</v>
      </c>
      <c r="B975" s="45">
        <v>34</v>
      </c>
      <c r="C975" s="45">
        <v>34</v>
      </c>
      <c r="E975" s="5"/>
      <c r="F975" s="36"/>
    </row>
    <row r="976" spans="1:6" x14ac:dyDescent="0.2">
      <c r="A976" s="45" t="s">
        <v>2976</v>
      </c>
      <c r="B976" s="45">
        <v>34</v>
      </c>
      <c r="C976" s="45">
        <v>34</v>
      </c>
      <c r="E976" s="5"/>
      <c r="F976" s="36"/>
    </row>
    <row r="977" spans="1:6" x14ac:dyDescent="0.2">
      <c r="A977" s="45" t="s">
        <v>2977</v>
      </c>
      <c r="B977" s="45">
        <v>34</v>
      </c>
      <c r="C977" s="45">
        <v>34</v>
      </c>
      <c r="E977" s="5"/>
      <c r="F977" s="36"/>
    </row>
    <row r="978" spans="1:6" x14ac:dyDescent="0.2">
      <c r="A978" s="45" t="s">
        <v>2978</v>
      </c>
      <c r="B978" s="45">
        <v>35</v>
      </c>
      <c r="C978" s="45">
        <v>34</v>
      </c>
      <c r="E978" s="5"/>
      <c r="F978" s="36"/>
    </row>
    <row r="979" spans="1:6" x14ac:dyDescent="0.2">
      <c r="A979" s="45" t="s">
        <v>2979</v>
      </c>
      <c r="B979" s="45">
        <v>34</v>
      </c>
      <c r="C979" s="45">
        <v>34</v>
      </c>
      <c r="E979" s="5"/>
      <c r="F979" s="36"/>
    </row>
    <row r="980" spans="1:6" x14ac:dyDescent="0.2">
      <c r="A980" s="45" t="s">
        <v>2980</v>
      </c>
      <c r="B980" s="45">
        <v>34</v>
      </c>
      <c r="C980" s="45">
        <v>34</v>
      </c>
      <c r="E980" s="5"/>
      <c r="F980" s="36"/>
    </row>
    <row r="981" spans="1:6" x14ac:dyDescent="0.2">
      <c r="A981" s="45" t="s">
        <v>2981</v>
      </c>
      <c r="B981" s="45">
        <v>35</v>
      </c>
      <c r="C981" s="45">
        <v>34</v>
      </c>
      <c r="E981" s="5"/>
      <c r="F981" s="36"/>
    </row>
    <row r="982" spans="1:6" x14ac:dyDescent="0.2">
      <c r="A982" s="45" t="s">
        <v>2982</v>
      </c>
      <c r="B982" s="45">
        <v>34</v>
      </c>
      <c r="C982" s="45">
        <v>34</v>
      </c>
      <c r="E982" s="5"/>
      <c r="F982" s="36"/>
    </row>
    <row r="983" spans="1:6" x14ac:dyDescent="0.2">
      <c r="A983" s="45" t="s">
        <v>1841</v>
      </c>
      <c r="B983" s="45">
        <v>34</v>
      </c>
      <c r="C983" s="45">
        <v>34</v>
      </c>
      <c r="E983" s="5"/>
      <c r="F983" s="36"/>
    </row>
    <row r="984" spans="1:6" x14ac:dyDescent="0.2">
      <c r="A984" s="45" t="s">
        <v>853</v>
      </c>
      <c r="B984" s="45">
        <v>35</v>
      </c>
      <c r="C984" s="45">
        <v>34</v>
      </c>
      <c r="E984" s="5"/>
      <c r="F984" s="36"/>
    </row>
    <row r="985" spans="1:6" x14ac:dyDescent="0.2">
      <c r="A985" s="45" t="s">
        <v>2983</v>
      </c>
      <c r="B985" s="45">
        <v>34</v>
      </c>
      <c r="C985" s="45">
        <v>34</v>
      </c>
      <c r="E985" s="5"/>
      <c r="F985" s="36"/>
    </row>
    <row r="986" spans="1:6" x14ac:dyDescent="0.2">
      <c r="A986" s="45" t="s">
        <v>2984</v>
      </c>
      <c r="B986" s="45">
        <v>34</v>
      </c>
      <c r="C986" s="45">
        <v>34</v>
      </c>
      <c r="E986" s="5"/>
      <c r="F986" s="36"/>
    </row>
    <row r="987" spans="1:6" x14ac:dyDescent="0.2">
      <c r="A987" s="45" t="s">
        <v>1651</v>
      </c>
      <c r="B987" s="45">
        <v>38</v>
      </c>
      <c r="C987" s="45">
        <v>34</v>
      </c>
      <c r="E987" s="5"/>
      <c r="F987" s="36"/>
    </row>
    <row r="988" spans="1:6" x14ac:dyDescent="0.2">
      <c r="A988" s="45" t="s">
        <v>1260</v>
      </c>
      <c r="B988" s="45">
        <v>37</v>
      </c>
      <c r="C988" s="45">
        <v>34</v>
      </c>
      <c r="E988" s="5"/>
      <c r="F988" s="36"/>
    </row>
    <row r="989" spans="1:6" x14ac:dyDescent="0.2">
      <c r="A989" s="45" t="s">
        <v>2985</v>
      </c>
      <c r="B989" s="45">
        <v>34</v>
      </c>
      <c r="C989" s="45">
        <v>34</v>
      </c>
      <c r="E989" s="5"/>
      <c r="F989" s="36"/>
    </row>
    <row r="990" spans="1:6" x14ac:dyDescent="0.2">
      <c r="A990" s="45" t="s">
        <v>2986</v>
      </c>
      <c r="B990" s="45">
        <v>34</v>
      </c>
      <c r="C990" s="45">
        <v>34</v>
      </c>
      <c r="E990" s="5"/>
      <c r="F990" s="36"/>
    </row>
    <row r="991" spans="1:6" x14ac:dyDescent="0.2">
      <c r="A991" s="45" t="s">
        <v>2987</v>
      </c>
      <c r="B991" s="45">
        <v>34</v>
      </c>
      <c r="C991" s="45">
        <v>34</v>
      </c>
      <c r="E991" s="5"/>
      <c r="F991" s="36"/>
    </row>
    <row r="992" spans="1:6" x14ac:dyDescent="0.2">
      <c r="A992" s="45" t="s">
        <v>793</v>
      </c>
      <c r="B992" s="45">
        <v>57</v>
      </c>
      <c r="C992" s="45">
        <v>34</v>
      </c>
      <c r="E992" s="5"/>
      <c r="F992" s="36"/>
    </row>
    <row r="993" spans="1:6" x14ac:dyDescent="0.2">
      <c r="A993" s="45" t="s">
        <v>649</v>
      </c>
      <c r="B993" s="45">
        <v>34</v>
      </c>
      <c r="C993" s="45">
        <v>34</v>
      </c>
      <c r="E993" s="5"/>
      <c r="F993" s="36"/>
    </row>
    <row r="994" spans="1:6" x14ac:dyDescent="0.2">
      <c r="A994" s="45" t="s">
        <v>2988</v>
      </c>
      <c r="B994" s="45">
        <v>39</v>
      </c>
      <c r="C994" s="45">
        <v>34</v>
      </c>
      <c r="E994" s="5"/>
      <c r="F994" s="36"/>
    </row>
    <row r="995" spans="1:6" x14ac:dyDescent="0.2">
      <c r="A995" s="45" t="s">
        <v>2989</v>
      </c>
      <c r="B995" s="45">
        <v>34</v>
      </c>
      <c r="C995" s="45">
        <v>34</v>
      </c>
      <c r="E995" s="5"/>
      <c r="F995" s="36"/>
    </row>
    <row r="996" spans="1:6" x14ac:dyDescent="0.2">
      <c r="A996" s="45" t="s">
        <v>2990</v>
      </c>
      <c r="B996" s="45">
        <v>55</v>
      </c>
      <c r="C996" s="45">
        <v>34</v>
      </c>
      <c r="E996" s="5"/>
      <c r="F996" s="36"/>
    </row>
    <row r="997" spans="1:6" x14ac:dyDescent="0.2">
      <c r="A997" s="45" t="s">
        <v>1618</v>
      </c>
      <c r="B997" s="45">
        <v>93</v>
      </c>
      <c r="C997" s="45">
        <v>34</v>
      </c>
      <c r="E997" s="5"/>
      <c r="F997" s="36"/>
    </row>
    <row r="998" spans="1:6" x14ac:dyDescent="0.2">
      <c r="A998" s="45" t="s">
        <v>1005</v>
      </c>
      <c r="B998" s="45">
        <v>34</v>
      </c>
      <c r="C998" s="45">
        <v>34</v>
      </c>
      <c r="E998" s="5"/>
      <c r="F998" s="36"/>
    </row>
    <row r="999" spans="1:6" x14ac:dyDescent="0.2">
      <c r="A999" s="45" t="s">
        <v>2991</v>
      </c>
      <c r="B999" s="45">
        <v>33</v>
      </c>
      <c r="C999" s="45">
        <v>33</v>
      </c>
      <c r="E999" s="5"/>
      <c r="F999" s="36"/>
    </row>
    <row r="1000" spans="1:6" x14ac:dyDescent="0.2">
      <c r="A1000" s="45" t="s">
        <v>568</v>
      </c>
      <c r="B1000" s="45">
        <v>33</v>
      </c>
      <c r="C1000" s="45">
        <v>33</v>
      </c>
      <c r="E1000" s="5"/>
      <c r="F1000" s="36"/>
    </row>
    <row r="1001" spans="1:6" x14ac:dyDescent="0.2">
      <c r="A1001" s="45" t="s">
        <v>1590</v>
      </c>
      <c r="B1001" s="45">
        <v>51</v>
      </c>
      <c r="C1001" s="45">
        <v>33</v>
      </c>
      <c r="E1001" s="5"/>
      <c r="F1001" s="36"/>
    </row>
    <row r="1002" spans="1:6" x14ac:dyDescent="0.2">
      <c r="A1002" s="16" t="s">
        <v>502</v>
      </c>
      <c r="B1002" s="16">
        <v>46</v>
      </c>
      <c r="C1002" s="16">
        <v>33</v>
      </c>
      <c r="E1002" s="5"/>
      <c r="F1002" s="36"/>
    </row>
    <row r="1003" spans="1:6" x14ac:dyDescent="0.2">
      <c r="A1003" s="16" t="s">
        <v>2992</v>
      </c>
      <c r="B1003" s="16">
        <v>33</v>
      </c>
      <c r="C1003" s="16">
        <v>33</v>
      </c>
      <c r="E1003" s="5"/>
      <c r="F1003" s="36"/>
    </row>
    <row r="1004" spans="1:6" x14ac:dyDescent="0.2">
      <c r="A1004" s="16" t="s">
        <v>2993</v>
      </c>
      <c r="B1004" s="16">
        <v>42</v>
      </c>
      <c r="C1004" s="16">
        <v>33</v>
      </c>
      <c r="E1004" s="5"/>
      <c r="F1004" s="36"/>
    </row>
    <row r="1005" spans="1:6" x14ac:dyDescent="0.2">
      <c r="A1005" s="16" t="s">
        <v>882</v>
      </c>
      <c r="B1005" s="16">
        <v>35</v>
      </c>
      <c r="C1005" s="16">
        <v>33</v>
      </c>
      <c r="E1005" s="5"/>
      <c r="F1005" s="36"/>
    </row>
    <row r="1006" spans="1:6" x14ac:dyDescent="0.2">
      <c r="A1006" s="16" t="s">
        <v>155</v>
      </c>
      <c r="B1006" s="16">
        <v>36</v>
      </c>
      <c r="C1006" s="16">
        <v>33</v>
      </c>
      <c r="E1006" s="5"/>
      <c r="F1006" s="36"/>
    </row>
    <row r="1007" spans="1:6" x14ac:dyDescent="0.2">
      <c r="A1007" s="16" t="s">
        <v>2656</v>
      </c>
      <c r="B1007" s="16">
        <v>39</v>
      </c>
      <c r="C1007" s="16">
        <v>33</v>
      </c>
      <c r="E1007" s="5"/>
      <c r="F1007" s="36"/>
    </row>
    <row r="1008" spans="1:6" x14ac:dyDescent="0.2">
      <c r="A1008" s="16" t="s">
        <v>2994</v>
      </c>
      <c r="B1008" s="16">
        <v>33</v>
      </c>
      <c r="C1008" s="16">
        <v>33</v>
      </c>
      <c r="E1008" s="5"/>
      <c r="F1008" s="36"/>
    </row>
    <row r="1009" spans="1:6" x14ac:dyDescent="0.2">
      <c r="A1009" s="16" t="s">
        <v>2411</v>
      </c>
      <c r="B1009" s="16">
        <v>44</v>
      </c>
      <c r="C1009" s="16">
        <v>33</v>
      </c>
      <c r="E1009" s="5"/>
      <c r="F1009" s="36"/>
    </row>
    <row r="1010" spans="1:6" x14ac:dyDescent="0.2">
      <c r="A1010" s="16" t="s">
        <v>400</v>
      </c>
      <c r="B1010" s="16">
        <v>39</v>
      </c>
      <c r="C1010" s="16">
        <v>33</v>
      </c>
      <c r="E1010" s="5"/>
      <c r="F1010" s="36"/>
    </row>
    <row r="1011" spans="1:6" x14ac:dyDescent="0.2">
      <c r="A1011" s="16" t="s">
        <v>1468</v>
      </c>
      <c r="B1011" s="16">
        <v>37</v>
      </c>
      <c r="C1011" s="16">
        <v>33</v>
      </c>
      <c r="E1011" s="5"/>
      <c r="F1011" s="36"/>
    </row>
    <row r="1012" spans="1:6" x14ac:dyDescent="0.2">
      <c r="A1012" s="16" t="s">
        <v>833</v>
      </c>
      <c r="B1012" s="16">
        <v>70</v>
      </c>
      <c r="C1012" s="16">
        <v>33</v>
      </c>
      <c r="E1012" s="5"/>
      <c r="F1012" s="36"/>
    </row>
    <row r="1013" spans="1:6" x14ac:dyDescent="0.2">
      <c r="A1013" s="16" t="s">
        <v>1364</v>
      </c>
      <c r="B1013" s="16">
        <v>141</v>
      </c>
      <c r="C1013" s="16">
        <v>33</v>
      </c>
      <c r="E1013" s="5"/>
      <c r="F1013" s="36"/>
    </row>
    <row r="1014" spans="1:6" x14ac:dyDescent="0.2">
      <c r="A1014" s="16" t="s">
        <v>2995</v>
      </c>
      <c r="B1014" s="16">
        <v>37</v>
      </c>
      <c r="C1014" s="16">
        <v>33</v>
      </c>
      <c r="E1014" s="5"/>
      <c r="F1014" s="36"/>
    </row>
    <row r="1015" spans="1:6" x14ac:dyDescent="0.2">
      <c r="A1015" s="16" t="s">
        <v>2996</v>
      </c>
      <c r="B1015" s="16">
        <v>33</v>
      </c>
      <c r="C1015" s="16">
        <v>33</v>
      </c>
      <c r="E1015" s="5"/>
      <c r="F1015" s="36"/>
    </row>
    <row r="1016" spans="1:6" x14ac:dyDescent="0.2">
      <c r="A1016" s="16" t="s">
        <v>1044</v>
      </c>
      <c r="B1016" s="16">
        <v>389</v>
      </c>
      <c r="C1016" s="16">
        <v>33</v>
      </c>
      <c r="E1016" s="5"/>
      <c r="F1016" s="36"/>
    </row>
    <row r="1017" spans="1:6" x14ac:dyDescent="0.2">
      <c r="A1017" s="16" t="s">
        <v>1023</v>
      </c>
      <c r="B1017" s="16">
        <v>35</v>
      </c>
      <c r="C1017" s="16">
        <v>33</v>
      </c>
      <c r="E1017" s="5"/>
      <c r="F1017" s="36"/>
    </row>
    <row r="1018" spans="1:6" x14ac:dyDescent="0.2">
      <c r="A1018" s="16" t="s">
        <v>2997</v>
      </c>
      <c r="B1018" s="16">
        <v>33</v>
      </c>
      <c r="C1018" s="16">
        <v>33</v>
      </c>
      <c r="E1018" s="5"/>
      <c r="F1018" s="36"/>
    </row>
    <row r="1019" spans="1:6" x14ac:dyDescent="0.2">
      <c r="A1019" s="16" t="s">
        <v>528</v>
      </c>
      <c r="B1019" s="16">
        <v>35</v>
      </c>
      <c r="C1019" s="16">
        <v>33</v>
      </c>
      <c r="E1019" s="5"/>
      <c r="F1019" s="36"/>
    </row>
    <row r="1020" spans="1:6" x14ac:dyDescent="0.2">
      <c r="A1020" s="16" t="s">
        <v>1226</v>
      </c>
      <c r="B1020" s="16">
        <v>33</v>
      </c>
      <c r="C1020" s="16">
        <v>33</v>
      </c>
      <c r="E1020" s="5"/>
      <c r="F1020" s="36"/>
    </row>
    <row r="1021" spans="1:6" x14ac:dyDescent="0.2">
      <c r="A1021" s="16" t="s">
        <v>251</v>
      </c>
      <c r="B1021" s="16">
        <v>38</v>
      </c>
      <c r="C1021" s="16">
        <v>33</v>
      </c>
      <c r="E1021" s="5"/>
      <c r="F1021" s="36"/>
    </row>
    <row r="1022" spans="1:6" x14ac:dyDescent="0.2">
      <c r="A1022" s="16" t="s">
        <v>2998</v>
      </c>
      <c r="B1022" s="16">
        <v>124</v>
      </c>
      <c r="C1022" s="16">
        <v>33</v>
      </c>
      <c r="E1022" s="5"/>
      <c r="F1022" s="36"/>
    </row>
    <row r="1023" spans="1:6" x14ac:dyDescent="0.2">
      <c r="A1023" s="16" t="s">
        <v>2660</v>
      </c>
      <c r="B1023" s="16">
        <v>33</v>
      </c>
      <c r="C1023" s="16">
        <v>33</v>
      </c>
      <c r="E1023" s="5"/>
      <c r="F1023" s="36"/>
    </row>
    <row r="1024" spans="1:6" x14ac:dyDescent="0.2">
      <c r="A1024" s="16" t="s">
        <v>812</v>
      </c>
      <c r="B1024" s="16">
        <v>39</v>
      </c>
      <c r="C1024" s="16">
        <v>33</v>
      </c>
      <c r="E1024" s="5"/>
      <c r="F1024" s="36"/>
    </row>
    <row r="1025" spans="1:6" x14ac:dyDescent="0.2">
      <c r="A1025" s="16" t="s">
        <v>2999</v>
      </c>
      <c r="B1025" s="16">
        <v>33</v>
      </c>
      <c r="C1025" s="16">
        <v>33</v>
      </c>
      <c r="E1025" s="5"/>
      <c r="F1025" s="36"/>
    </row>
    <row r="1026" spans="1:6" x14ac:dyDescent="0.2">
      <c r="A1026" s="16" t="s">
        <v>1809</v>
      </c>
      <c r="B1026" s="16">
        <v>5137</v>
      </c>
      <c r="C1026" s="16">
        <v>33</v>
      </c>
      <c r="E1026" s="5"/>
      <c r="F1026" s="36"/>
    </row>
    <row r="1027" spans="1:6" x14ac:dyDescent="0.2">
      <c r="A1027" s="16" t="s">
        <v>3000</v>
      </c>
      <c r="B1027" s="16">
        <v>33</v>
      </c>
      <c r="C1027" s="16">
        <v>33</v>
      </c>
      <c r="E1027" s="5"/>
      <c r="F1027" s="36"/>
    </row>
    <row r="1028" spans="1:6" x14ac:dyDescent="0.2">
      <c r="A1028" s="16" t="s">
        <v>871</v>
      </c>
      <c r="B1028" s="16">
        <v>41</v>
      </c>
      <c r="C1028" s="16">
        <v>33</v>
      </c>
      <c r="E1028" s="5"/>
      <c r="F1028" s="36"/>
    </row>
    <row r="1029" spans="1:6" x14ac:dyDescent="0.2">
      <c r="A1029" s="16" t="s">
        <v>3001</v>
      </c>
      <c r="B1029" s="16">
        <v>33</v>
      </c>
      <c r="C1029" s="16">
        <v>33</v>
      </c>
      <c r="E1029" s="5"/>
      <c r="F1029" s="36"/>
    </row>
    <row r="1030" spans="1:6" x14ac:dyDescent="0.2">
      <c r="A1030" s="16" t="s">
        <v>3002</v>
      </c>
      <c r="B1030" s="16">
        <v>33</v>
      </c>
      <c r="C1030" s="16">
        <v>33</v>
      </c>
      <c r="E1030" s="5"/>
      <c r="F1030" s="36"/>
    </row>
    <row r="1031" spans="1:6" x14ac:dyDescent="0.2">
      <c r="A1031" s="16" t="s">
        <v>3003</v>
      </c>
      <c r="B1031" s="16">
        <v>33</v>
      </c>
      <c r="C1031" s="16">
        <v>33</v>
      </c>
      <c r="E1031" s="5"/>
      <c r="F1031" s="36"/>
    </row>
    <row r="1032" spans="1:6" x14ac:dyDescent="0.2">
      <c r="A1032" s="16" t="s">
        <v>3004</v>
      </c>
      <c r="B1032" s="16">
        <v>33</v>
      </c>
      <c r="C1032" s="16">
        <v>33</v>
      </c>
      <c r="E1032" s="5"/>
      <c r="F1032" s="36"/>
    </row>
    <row r="1033" spans="1:6" x14ac:dyDescent="0.2">
      <c r="A1033" s="16" t="s">
        <v>1921</v>
      </c>
      <c r="B1033" s="16">
        <v>33</v>
      </c>
      <c r="C1033" s="16">
        <v>33</v>
      </c>
      <c r="E1033" s="5"/>
      <c r="F1033" s="36"/>
    </row>
    <row r="1034" spans="1:6" x14ac:dyDescent="0.2">
      <c r="A1034" s="16" t="s">
        <v>3005</v>
      </c>
      <c r="B1034" s="16">
        <v>57</v>
      </c>
      <c r="C1034" s="16">
        <v>33</v>
      </c>
      <c r="E1034" s="5"/>
      <c r="F1034" s="36"/>
    </row>
    <row r="1035" spans="1:6" x14ac:dyDescent="0.2">
      <c r="A1035" s="16" t="s">
        <v>2498</v>
      </c>
      <c r="B1035" s="16">
        <v>33</v>
      </c>
      <c r="C1035" s="16">
        <v>33</v>
      </c>
      <c r="E1035" s="5"/>
      <c r="F1035" s="36"/>
    </row>
    <row r="1036" spans="1:6" x14ac:dyDescent="0.2">
      <c r="A1036" s="16" t="s">
        <v>725</v>
      </c>
      <c r="B1036" s="16">
        <v>33</v>
      </c>
      <c r="C1036" s="16">
        <v>33</v>
      </c>
      <c r="E1036" s="5"/>
      <c r="F1036" s="36"/>
    </row>
    <row r="1037" spans="1:6" x14ac:dyDescent="0.2">
      <c r="A1037" s="16" t="s">
        <v>1284</v>
      </c>
      <c r="B1037" s="16">
        <v>37</v>
      </c>
      <c r="C1037" s="16">
        <v>32</v>
      </c>
      <c r="E1037" s="5"/>
      <c r="F1037" s="36"/>
    </row>
    <row r="1038" spans="1:6" x14ac:dyDescent="0.2">
      <c r="A1038" s="16" t="s">
        <v>3006</v>
      </c>
      <c r="B1038" s="16">
        <v>51</v>
      </c>
      <c r="C1038" s="16">
        <v>32</v>
      </c>
      <c r="E1038" s="5"/>
      <c r="F1038" s="36"/>
    </row>
    <row r="1039" spans="1:6" x14ac:dyDescent="0.2">
      <c r="A1039" s="16" t="s">
        <v>804</v>
      </c>
      <c r="B1039" s="16">
        <v>151</v>
      </c>
      <c r="C1039" s="16">
        <v>32</v>
      </c>
      <c r="E1039" s="5"/>
      <c r="F1039" s="36"/>
    </row>
    <row r="1040" spans="1:6" x14ac:dyDescent="0.2">
      <c r="A1040" s="16" t="s">
        <v>1101</v>
      </c>
      <c r="B1040" s="16">
        <v>34</v>
      </c>
      <c r="C1040" s="16">
        <v>32</v>
      </c>
      <c r="E1040" s="5"/>
      <c r="F1040" s="36"/>
    </row>
    <row r="1041" spans="1:6" x14ac:dyDescent="0.2">
      <c r="A1041" s="16" t="s">
        <v>335</v>
      </c>
      <c r="B1041" s="16">
        <v>32</v>
      </c>
      <c r="C1041" s="16">
        <v>32</v>
      </c>
      <c r="E1041" s="5"/>
      <c r="F1041" s="36"/>
    </row>
    <row r="1042" spans="1:6" x14ac:dyDescent="0.2">
      <c r="A1042" s="16" t="s">
        <v>2002</v>
      </c>
      <c r="B1042" s="16">
        <v>60</v>
      </c>
      <c r="C1042" s="16">
        <v>32</v>
      </c>
      <c r="E1042" s="5"/>
      <c r="F1042" s="36"/>
    </row>
    <row r="1043" spans="1:6" x14ac:dyDescent="0.2">
      <c r="A1043" s="16" t="s">
        <v>3007</v>
      </c>
      <c r="B1043" s="16">
        <v>32</v>
      </c>
      <c r="C1043" s="16">
        <v>32</v>
      </c>
      <c r="E1043" s="5"/>
      <c r="F1043" s="36"/>
    </row>
    <row r="1044" spans="1:6" x14ac:dyDescent="0.2">
      <c r="A1044" s="16" t="s">
        <v>3008</v>
      </c>
      <c r="B1044" s="16">
        <v>37</v>
      </c>
      <c r="C1044" s="16">
        <v>32</v>
      </c>
      <c r="E1044" s="5"/>
      <c r="F1044" s="36"/>
    </row>
    <row r="1045" spans="1:6" x14ac:dyDescent="0.2">
      <c r="A1045" s="16" t="s">
        <v>3009</v>
      </c>
      <c r="B1045" s="16">
        <v>32</v>
      </c>
      <c r="C1045" s="16">
        <v>32</v>
      </c>
      <c r="E1045" s="5"/>
      <c r="F1045" s="36"/>
    </row>
    <row r="1046" spans="1:6" x14ac:dyDescent="0.2">
      <c r="A1046" s="16" t="s">
        <v>3010</v>
      </c>
      <c r="B1046" s="16">
        <v>32</v>
      </c>
      <c r="C1046" s="16">
        <v>32</v>
      </c>
      <c r="E1046" s="5"/>
      <c r="F1046" s="36"/>
    </row>
    <row r="1047" spans="1:6" x14ac:dyDescent="0.2">
      <c r="A1047" s="16" t="s">
        <v>3011</v>
      </c>
      <c r="B1047" s="16">
        <v>32</v>
      </c>
      <c r="C1047" s="16">
        <v>32</v>
      </c>
      <c r="E1047" s="5"/>
      <c r="F1047" s="36"/>
    </row>
    <row r="1048" spans="1:6" x14ac:dyDescent="0.2">
      <c r="A1048" s="16" t="s">
        <v>3012</v>
      </c>
      <c r="B1048" s="16">
        <v>467</v>
      </c>
      <c r="C1048" s="16">
        <v>32</v>
      </c>
      <c r="E1048" s="5"/>
      <c r="F1048" s="36"/>
    </row>
    <row r="1049" spans="1:6" x14ac:dyDescent="0.2">
      <c r="A1049" s="16" t="s">
        <v>597</v>
      </c>
      <c r="B1049" s="16">
        <v>34</v>
      </c>
      <c r="C1049" s="16">
        <v>32</v>
      </c>
      <c r="E1049" s="5"/>
      <c r="F1049" s="36"/>
    </row>
    <row r="1050" spans="1:6" x14ac:dyDescent="0.2">
      <c r="A1050" s="16" t="s">
        <v>419</v>
      </c>
      <c r="B1050" s="16">
        <v>36</v>
      </c>
      <c r="C1050" s="16">
        <v>32</v>
      </c>
      <c r="E1050" s="5"/>
      <c r="F1050" s="36"/>
    </row>
    <row r="1051" spans="1:6" x14ac:dyDescent="0.2">
      <c r="A1051" s="16" t="s">
        <v>3013</v>
      </c>
      <c r="B1051" s="16">
        <v>37</v>
      </c>
      <c r="C1051" s="16">
        <v>32</v>
      </c>
      <c r="E1051" s="5"/>
      <c r="F1051" s="36"/>
    </row>
    <row r="1052" spans="1:6" x14ac:dyDescent="0.2">
      <c r="A1052" s="16" t="s">
        <v>3014</v>
      </c>
      <c r="B1052" s="16">
        <v>39</v>
      </c>
      <c r="C1052" s="16">
        <v>32</v>
      </c>
      <c r="E1052" s="5"/>
      <c r="F1052" s="36"/>
    </row>
    <row r="1053" spans="1:6" x14ac:dyDescent="0.2">
      <c r="A1053" s="16" t="s">
        <v>3015</v>
      </c>
      <c r="B1053" s="16">
        <v>32</v>
      </c>
      <c r="C1053" s="16">
        <v>32</v>
      </c>
      <c r="E1053" s="5"/>
      <c r="F1053" s="36"/>
    </row>
    <row r="1054" spans="1:6" x14ac:dyDescent="0.2">
      <c r="A1054" s="16" t="s">
        <v>1029</v>
      </c>
      <c r="B1054" s="16">
        <v>73</v>
      </c>
      <c r="C1054" s="16">
        <v>32</v>
      </c>
      <c r="E1054" s="5"/>
      <c r="F1054" s="36"/>
    </row>
    <row r="1055" spans="1:6" x14ac:dyDescent="0.2">
      <c r="A1055" s="16" t="s">
        <v>371</v>
      </c>
      <c r="B1055" s="16">
        <v>84</v>
      </c>
      <c r="C1055" s="16">
        <v>32</v>
      </c>
      <c r="E1055" s="5"/>
      <c r="F1055" s="36"/>
    </row>
    <row r="1056" spans="1:6" x14ac:dyDescent="0.2">
      <c r="A1056" s="16" t="s">
        <v>3016</v>
      </c>
      <c r="B1056" s="16">
        <v>32</v>
      </c>
      <c r="C1056" s="16">
        <v>32</v>
      </c>
      <c r="E1056" s="5"/>
      <c r="F1056" s="36"/>
    </row>
    <row r="1057" spans="1:6" x14ac:dyDescent="0.2">
      <c r="A1057" s="16" t="s">
        <v>588</v>
      </c>
      <c r="B1057" s="16">
        <v>32</v>
      </c>
      <c r="C1057" s="16">
        <v>32</v>
      </c>
      <c r="E1057" s="5"/>
      <c r="F1057" s="36"/>
    </row>
    <row r="1058" spans="1:6" x14ac:dyDescent="0.2">
      <c r="A1058" s="16" t="s">
        <v>890</v>
      </c>
      <c r="B1058" s="16">
        <v>74</v>
      </c>
      <c r="C1058" s="16">
        <v>32</v>
      </c>
      <c r="E1058" s="5"/>
      <c r="F1058" s="36"/>
    </row>
    <row r="1059" spans="1:6" x14ac:dyDescent="0.2">
      <c r="A1059" s="16" t="s">
        <v>3017</v>
      </c>
      <c r="B1059" s="16">
        <v>53</v>
      </c>
      <c r="C1059" s="16">
        <v>32</v>
      </c>
      <c r="E1059" s="5"/>
      <c r="F1059" s="36"/>
    </row>
    <row r="1060" spans="1:6" x14ac:dyDescent="0.2">
      <c r="A1060" s="16" t="s">
        <v>3018</v>
      </c>
      <c r="B1060" s="16">
        <v>32</v>
      </c>
      <c r="C1060" s="16">
        <v>32</v>
      </c>
      <c r="E1060" s="5"/>
      <c r="F1060" s="36"/>
    </row>
    <row r="1061" spans="1:6" x14ac:dyDescent="0.2">
      <c r="A1061" s="16" t="s">
        <v>1531</v>
      </c>
      <c r="B1061" s="16">
        <v>296</v>
      </c>
      <c r="C1061" s="16">
        <v>32</v>
      </c>
      <c r="E1061" s="5"/>
      <c r="F1061" s="36"/>
    </row>
    <row r="1062" spans="1:6" x14ac:dyDescent="0.2">
      <c r="A1062" s="16" t="s">
        <v>3019</v>
      </c>
      <c r="B1062" s="16">
        <v>32</v>
      </c>
      <c r="C1062" s="16">
        <v>32</v>
      </c>
      <c r="E1062" s="5"/>
      <c r="F1062" s="36"/>
    </row>
    <row r="1063" spans="1:6" x14ac:dyDescent="0.2">
      <c r="A1063" s="16" t="s">
        <v>1562</v>
      </c>
      <c r="B1063" s="16">
        <v>32</v>
      </c>
      <c r="C1063" s="16">
        <v>32</v>
      </c>
      <c r="E1063" s="5"/>
      <c r="F1063" s="36"/>
    </row>
    <row r="1064" spans="1:6" x14ac:dyDescent="0.2">
      <c r="A1064" s="16" t="s">
        <v>3020</v>
      </c>
      <c r="B1064" s="16">
        <v>32</v>
      </c>
      <c r="C1064" s="16">
        <v>32</v>
      </c>
      <c r="E1064" s="5"/>
      <c r="F1064" s="36"/>
    </row>
    <row r="1065" spans="1:6" x14ac:dyDescent="0.2">
      <c r="A1065" s="16" t="s">
        <v>1848</v>
      </c>
      <c r="B1065" s="16">
        <v>36</v>
      </c>
      <c r="C1065" s="16">
        <v>32</v>
      </c>
      <c r="E1065" s="5"/>
      <c r="F1065" s="36"/>
    </row>
    <row r="1066" spans="1:6" x14ac:dyDescent="0.2">
      <c r="A1066" s="16" t="s">
        <v>719</v>
      </c>
      <c r="B1066" s="16">
        <v>108</v>
      </c>
      <c r="C1066" s="16">
        <v>32</v>
      </c>
      <c r="E1066" s="5"/>
      <c r="F1066" s="36"/>
    </row>
    <row r="1067" spans="1:6" x14ac:dyDescent="0.2">
      <c r="A1067" s="16" t="s">
        <v>555</v>
      </c>
      <c r="B1067" s="16">
        <v>47</v>
      </c>
      <c r="C1067" s="16">
        <v>32</v>
      </c>
      <c r="E1067" s="5"/>
      <c r="F1067" s="36"/>
    </row>
    <row r="1068" spans="1:6" x14ac:dyDescent="0.2">
      <c r="A1068" s="16" t="s">
        <v>508</v>
      </c>
      <c r="B1068" s="16">
        <v>73</v>
      </c>
      <c r="C1068" s="16">
        <v>32</v>
      </c>
      <c r="E1068" s="5"/>
      <c r="F1068" s="36"/>
    </row>
    <row r="1069" spans="1:6" x14ac:dyDescent="0.2">
      <c r="A1069" s="16">
        <v>2016</v>
      </c>
      <c r="B1069" s="16">
        <v>32</v>
      </c>
      <c r="C1069" s="16">
        <v>32</v>
      </c>
      <c r="E1069" s="5"/>
      <c r="F1069" s="36"/>
    </row>
    <row r="1070" spans="1:6" x14ac:dyDescent="0.2">
      <c r="A1070" s="16" t="s">
        <v>3021</v>
      </c>
      <c r="B1070" s="16">
        <v>199</v>
      </c>
      <c r="C1070" s="16">
        <v>32</v>
      </c>
      <c r="E1070" s="5"/>
      <c r="F1070" s="36"/>
    </row>
    <row r="1071" spans="1:6" x14ac:dyDescent="0.2">
      <c r="A1071" s="16" t="s">
        <v>2454</v>
      </c>
      <c r="B1071" s="16">
        <v>32</v>
      </c>
      <c r="C1071" s="16">
        <v>32</v>
      </c>
      <c r="E1071" s="5"/>
      <c r="F1071" s="36"/>
    </row>
    <row r="1072" spans="1:6" x14ac:dyDescent="0.2">
      <c r="A1072" s="16" t="s">
        <v>3022</v>
      </c>
      <c r="B1072" s="16">
        <v>64</v>
      </c>
      <c r="C1072" s="16">
        <v>31</v>
      </c>
      <c r="E1072" s="5"/>
      <c r="F1072" s="36"/>
    </row>
    <row r="1073" spans="1:6" x14ac:dyDescent="0.2">
      <c r="A1073" s="16" t="s">
        <v>1695</v>
      </c>
      <c r="B1073" s="16">
        <v>31</v>
      </c>
      <c r="C1073" s="16">
        <v>31</v>
      </c>
      <c r="E1073" s="5"/>
      <c r="F1073" s="36"/>
    </row>
    <row r="1074" spans="1:6" x14ac:dyDescent="0.2">
      <c r="A1074" s="16" t="s">
        <v>3023</v>
      </c>
      <c r="B1074" s="16">
        <v>36</v>
      </c>
      <c r="C1074" s="16">
        <v>31</v>
      </c>
      <c r="E1074" s="5"/>
      <c r="F1074" s="36"/>
    </row>
    <row r="1075" spans="1:6" x14ac:dyDescent="0.2">
      <c r="A1075" s="16" t="s">
        <v>677</v>
      </c>
      <c r="B1075" s="16">
        <v>31</v>
      </c>
      <c r="C1075" s="16">
        <v>31</v>
      </c>
      <c r="E1075" s="5"/>
      <c r="F1075" s="36"/>
    </row>
    <row r="1076" spans="1:6" x14ac:dyDescent="0.2">
      <c r="A1076" s="16" t="s">
        <v>1687</v>
      </c>
      <c r="B1076" s="16">
        <v>31</v>
      </c>
      <c r="C1076" s="16">
        <v>31</v>
      </c>
      <c r="E1076" s="5"/>
      <c r="F1076" s="36"/>
    </row>
    <row r="1077" spans="1:6" x14ac:dyDescent="0.2">
      <c r="A1077" s="16" t="s">
        <v>184</v>
      </c>
      <c r="B1077" s="16">
        <v>31</v>
      </c>
      <c r="C1077" s="16">
        <v>31</v>
      </c>
      <c r="E1077" s="5"/>
      <c r="F1077" s="36"/>
    </row>
    <row r="1078" spans="1:6" x14ac:dyDescent="0.2">
      <c r="A1078" s="16" t="s">
        <v>3024</v>
      </c>
      <c r="B1078" s="16">
        <v>45</v>
      </c>
      <c r="C1078" s="16">
        <v>31</v>
      </c>
      <c r="E1078" s="5"/>
      <c r="F1078" s="36"/>
    </row>
    <row r="1079" spans="1:6" x14ac:dyDescent="0.2">
      <c r="A1079" s="16" t="s">
        <v>3025</v>
      </c>
      <c r="B1079" s="16">
        <v>83</v>
      </c>
      <c r="C1079" s="16">
        <v>31</v>
      </c>
      <c r="E1079" s="5"/>
      <c r="F1079" s="36"/>
    </row>
    <row r="1080" spans="1:6" x14ac:dyDescent="0.2">
      <c r="A1080" s="16" t="s">
        <v>506</v>
      </c>
      <c r="B1080" s="16">
        <v>32</v>
      </c>
      <c r="C1080" s="16">
        <v>31</v>
      </c>
      <c r="E1080" s="5"/>
      <c r="F1080" s="36"/>
    </row>
    <row r="1081" spans="1:6" x14ac:dyDescent="0.2">
      <c r="A1081" s="16" t="s">
        <v>3026</v>
      </c>
      <c r="B1081" s="16">
        <v>33</v>
      </c>
      <c r="C1081" s="16">
        <v>31</v>
      </c>
      <c r="E1081" s="5"/>
      <c r="F1081" s="36"/>
    </row>
    <row r="1082" spans="1:6" x14ac:dyDescent="0.2">
      <c r="A1082" s="16" t="s">
        <v>3027</v>
      </c>
      <c r="B1082" s="16">
        <v>56</v>
      </c>
      <c r="C1082" s="16">
        <v>31</v>
      </c>
      <c r="E1082" s="5"/>
      <c r="F1082" s="36"/>
    </row>
    <row r="1083" spans="1:6" x14ac:dyDescent="0.2">
      <c r="A1083" s="16" t="s">
        <v>3028</v>
      </c>
      <c r="B1083" s="16">
        <v>33</v>
      </c>
      <c r="C1083" s="16">
        <v>31</v>
      </c>
      <c r="E1083" s="5"/>
      <c r="F1083" s="36"/>
    </row>
    <row r="1084" spans="1:6" x14ac:dyDescent="0.2">
      <c r="A1084" s="16" t="s">
        <v>3029</v>
      </c>
      <c r="B1084" s="16">
        <v>31</v>
      </c>
      <c r="C1084" s="16">
        <v>31</v>
      </c>
      <c r="E1084" s="5"/>
      <c r="F1084" s="36"/>
    </row>
    <row r="1085" spans="1:6" x14ac:dyDescent="0.2">
      <c r="A1085" s="16" t="s">
        <v>3030</v>
      </c>
      <c r="B1085" s="16">
        <v>89</v>
      </c>
      <c r="C1085" s="16">
        <v>31</v>
      </c>
      <c r="E1085" s="5"/>
      <c r="F1085" s="36"/>
    </row>
    <row r="1086" spans="1:6" x14ac:dyDescent="0.2">
      <c r="A1086" s="16" t="s">
        <v>3031</v>
      </c>
      <c r="B1086" s="16">
        <v>32</v>
      </c>
      <c r="C1086" s="16">
        <v>31</v>
      </c>
      <c r="E1086" s="5"/>
      <c r="F1086" s="36"/>
    </row>
    <row r="1087" spans="1:6" x14ac:dyDescent="0.2">
      <c r="A1087" s="16" t="s">
        <v>3032</v>
      </c>
      <c r="B1087" s="16">
        <v>537</v>
      </c>
      <c r="C1087" s="16">
        <v>31</v>
      </c>
      <c r="E1087" s="5"/>
      <c r="F1087" s="36"/>
    </row>
    <row r="1088" spans="1:6" x14ac:dyDescent="0.2">
      <c r="A1088" s="16" t="s">
        <v>3033</v>
      </c>
      <c r="B1088" s="16">
        <v>31</v>
      </c>
      <c r="C1088" s="16">
        <v>31</v>
      </c>
      <c r="E1088" s="5"/>
      <c r="F1088" s="36"/>
    </row>
    <row r="1089" spans="1:6" x14ac:dyDescent="0.2">
      <c r="A1089" s="16" t="s">
        <v>1919</v>
      </c>
      <c r="B1089" s="16">
        <v>415</v>
      </c>
      <c r="C1089" s="16">
        <v>31</v>
      </c>
      <c r="E1089" s="5"/>
      <c r="F1089" s="36"/>
    </row>
    <row r="1090" spans="1:6" x14ac:dyDescent="0.2">
      <c r="A1090" s="16" t="s">
        <v>3034</v>
      </c>
      <c r="B1090" s="16">
        <v>31</v>
      </c>
      <c r="C1090" s="16">
        <v>31</v>
      </c>
      <c r="E1090" s="5"/>
      <c r="F1090" s="36"/>
    </row>
    <row r="1091" spans="1:6" x14ac:dyDescent="0.2">
      <c r="A1091" s="16" t="s">
        <v>3035</v>
      </c>
      <c r="B1091" s="16">
        <v>31</v>
      </c>
      <c r="C1091" s="16">
        <v>31</v>
      </c>
      <c r="E1091" s="5"/>
      <c r="F1091" s="36"/>
    </row>
    <row r="1092" spans="1:6" x14ac:dyDescent="0.2">
      <c r="A1092" s="16" t="s">
        <v>3036</v>
      </c>
      <c r="B1092" s="16">
        <v>31</v>
      </c>
      <c r="C1092" s="16">
        <v>31</v>
      </c>
      <c r="E1092" s="5"/>
      <c r="F1092" s="36"/>
    </row>
    <row r="1093" spans="1:6" x14ac:dyDescent="0.2">
      <c r="A1093" s="16" t="s">
        <v>675</v>
      </c>
      <c r="B1093" s="16">
        <v>31</v>
      </c>
      <c r="C1093" s="16">
        <v>31</v>
      </c>
      <c r="E1093" s="5"/>
      <c r="F1093" s="36"/>
    </row>
    <row r="1094" spans="1:6" x14ac:dyDescent="0.2">
      <c r="A1094" s="16" t="s">
        <v>3037</v>
      </c>
      <c r="B1094" s="16">
        <v>33</v>
      </c>
      <c r="C1094" s="16">
        <v>31</v>
      </c>
      <c r="E1094" s="5"/>
      <c r="F1094" s="36"/>
    </row>
    <row r="1095" spans="1:6" x14ac:dyDescent="0.2">
      <c r="A1095" s="16" t="s">
        <v>2555</v>
      </c>
      <c r="B1095" s="16">
        <v>40</v>
      </c>
      <c r="C1095" s="16">
        <v>31</v>
      </c>
      <c r="E1095" s="5"/>
      <c r="F1095" s="36"/>
    </row>
    <row r="1096" spans="1:6" x14ac:dyDescent="0.2">
      <c r="A1096" s="16" t="s">
        <v>3038</v>
      </c>
      <c r="B1096" s="16">
        <v>868</v>
      </c>
      <c r="C1096" s="16">
        <v>31</v>
      </c>
      <c r="E1096" s="5"/>
      <c r="F1096" s="36"/>
    </row>
    <row r="1097" spans="1:6" x14ac:dyDescent="0.2">
      <c r="A1097" s="16" t="s">
        <v>3039</v>
      </c>
      <c r="B1097" s="16">
        <v>31</v>
      </c>
      <c r="C1097" s="16">
        <v>31</v>
      </c>
      <c r="E1097" s="5"/>
      <c r="F1097" s="36"/>
    </row>
    <row r="1098" spans="1:6" x14ac:dyDescent="0.2">
      <c r="A1098" s="16" t="s">
        <v>3040</v>
      </c>
      <c r="B1098" s="16">
        <v>31</v>
      </c>
      <c r="C1098" s="16">
        <v>31</v>
      </c>
      <c r="E1098" s="5"/>
      <c r="F1098" s="36"/>
    </row>
    <row r="1099" spans="1:6" x14ac:dyDescent="0.2">
      <c r="A1099" s="16" t="s">
        <v>3041</v>
      </c>
      <c r="B1099" s="16">
        <v>31</v>
      </c>
      <c r="C1099" s="16">
        <v>31</v>
      </c>
      <c r="E1099" s="5"/>
      <c r="F1099" s="36"/>
    </row>
    <row r="1100" spans="1:6" x14ac:dyDescent="0.2">
      <c r="A1100" s="16" t="s">
        <v>3042</v>
      </c>
      <c r="B1100" s="16">
        <v>31</v>
      </c>
      <c r="C1100" s="16">
        <v>31</v>
      </c>
      <c r="E1100" s="5"/>
      <c r="F1100" s="36"/>
    </row>
    <row r="1101" spans="1:6" x14ac:dyDescent="0.2">
      <c r="A1101" s="16" t="s">
        <v>3043</v>
      </c>
      <c r="B1101" s="16">
        <v>31</v>
      </c>
      <c r="C1101" s="16">
        <v>31</v>
      </c>
      <c r="E1101" s="5"/>
      <c r="F1101" s="36"/>
    </row>
  </sheetData>
  <mergeCells count="1">
    <mergeCell ref="H2:J2"/>
  </mergeCells>
  <hyperlinks>
    <hyperlink ref="A248" r:id="rId1"/>
    <hyperlink ref="A273" r:id="rId2"/>
    <hyperlink ref="A302" r:id="rId3"/>
    <hyperlink ref="A638" r:id="rId4"/>
    <hyperlink ref="A708" r:id="rId5"/>
    <hyperlink ref="A754" r:id="rId6"/>
    <hyperlink ref="A843" r:id="rId7"/>
    <hyperlink ref="A903" r:id="rId8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FY15 Summary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MichelleChronister</cp:lastModifiedBy>
  <dcterms:modified xsi:type="dcterms:W3CDTF">2015-12-02T20:12:33Z</dcterms:modified>
</cp:coreProperties>
</file>