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1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D43" i="1"/>
  <c r="B43" i="1"/>
  <c r="D39" i="1"/>
  <c r="C39" i="1"/>
  <c r="B39" i="1"/>
  <c r="C36" i="1"/>
  <c r="B37" i="1" l="1"/>
  <c r="B38" i="1"/>
  <c r="B35" i="1"/>
  <c r="B28" i="1"/>
  <c r="C28" i="1"/>
  <c r="D28" i="1"/>
  <c r="E28" i="1"/>
  <c r="F28" i="1"/>
  <c r="C23" i="1"/>
  <c r="D23" i="1"/>
  <c r="E23" i="1"/>
  <c r="F23" i="1"/>
  <c r="B23" i="1"/>
  <c r="C20" i="1"/>
  <c r="D20" i="1"/>
  <c r="E20" i="1"/>
  <c r="F20" i="1"/>
  <c r="B20" i="1"/>
  <c r="C17" i="1"/>
  <c r="D17" i="1"/>
  <c r="E17" i="1"/>
  <c r="F17" i="1"/>
  <c r="B17" i="1"/>
  <c r="C7" i="1"/>
  <c r="D7" i="1"/>
  <c r="E7" i="1"/>
  <c r="F7" i="1"/>
  <c r="B7" i="1"/>
</calcChain>
</file>

<file path=xl/sharedStrings.xml><?xml version="1.0" encoding="utf-8"?>
<sst xmlns="http://schemas.openxmlformats.org/spreadsheetml/2006/main" count="33" uniqueCount="32">
  <si>
    <t>당기순이익</t>
    <phoneticPr fontId="2" type="noConversion"/>
  </si>
  <si>
    <t>2016(e)</t>
    <phoneticPr fontId="2" type="noConversion"/>
  </si>
  <si>
    <t>감가상각비</t>
    <phoneticPr fontId="2" type="noConversion"/>
  </si>
  <si>
    <t>기타무형자산상각비</t>
    <phoneticPr fontId="2" type="noConversion"/>
  </si>
  <si>
    <t>CAPEX</t>
    <phoneticPr fontId="2" type="noConversion"/>
  </si>
  <si>
    <t>주주이익</t>
    <phoneticPr fontId="2" type="noConversion"/>
  </si>
  <si>
    <t>매출채권 + 미수금 등
선급법인세</t>
    <phoneticPr fontId="2" type="noConversion"/>
  </si>
  <si>
    <t>기타 유동 자산</t>
    <phoneticPr fontId="2" type="noConversion"/>
  </si>
  <si>
    <t>재고자산</t>
    <phoneticPr fontId="2" type="noConversion"/>
  </si>
  <si>
    <t>매입채무 및 기타채무</t>
    <phoneticPr fontId="2" type="noConversion"/>
  </si>
  <si>
    <t>미지급법인세</t>
    <phoneticPr fontId="2" type="noConversion"/>
  </si>
  <si>
    <t>이연법인세자산</t>
    <phoneticPr fontId="2" type="noConversion"/>
  </si>
  <si>
    <t>기타유동부채</t>
    <phoneticPr fontId="2" type="noConversion"/>
  </si>
  <si>
    <t>운전자본</t>
    <phoneticPr fontId="2" type="noConversion"/>
  </si>
  <si>
    <t>자산총계</t>
    <phoneticPr fontId="2" type="noConversion"/>
  </si>
  <si>
    <t>운전자본/자산총계</t>
    <phoneticPr fontId="2" type="noConversion"/>
  </si>
  <si>
    <t>공정가치조정</t>
    <phoneticPr fontId="2" type="noConversion"/>
  </si>
  <si>
    <t>토지</t>
    <phoneticPr fontId="2" type="noConversion"/>
  </si>
  <si>
    <t>무형자산</t>
    <phoneticPr fontId="2" type="noConversion"/>
  </si>
  <si>
    <t>부채총액</t>
    <phoneticPr fontId="2" type="noConversion"/>
  </si>
  <si>
    <t>조정자본총액</t>
    <phoneticPr fontId="2" type="noConversion"/>
  </si>
  <si>
    <t>기대인플레이션</t>
    <phoneticPr fontId="2" type="noConversion"/>
  </si>
  <si>
    <t>자본이득에 대한 소득세율</t>
    <phoneticPr fontId="2" type="noConversion"/>
  </si>
  <si>
    <t>무위험수익률(국고채수익률)</t>
    <phoneticPr fontId="2" type="noConversion"/>
  </si>
  <si>
    <t>토지, 건물 등</t>
    <phoneticPr fontId="2" type="noConversion"/>
  </si>
  <si>
    <t xml:space="preserve">주식, 증권 등 </t>
    <phoneticPr fontId="2" type="noConversion"/>
  </si>
  <si>
    <t>할인율</t>
    <phoneticPr fontId="2" type="noConversion"/>
  </si>
  <si>
    <t>자본효율</t>
    <phoneticPr fontId="2" type="noConversion"/>
  </si>
  <si>
    <t>공정가치 자본총액</t>
    <phoneticPr fontId="2" type="noConversion"/>
  </si>
  <si>
    <t>적정 자본배수</t>
    <phoneticPr fontId="2" type="noConversion"/>
  </si>
  <si>
    <t>유통주식수</t>
    <phoneticPr fontId="2" type="noConversion"/>
  </si>
  <si>
    <t>주당내재가치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</si>
</sst>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76" formatCode="0.0%"/>
    <numFmt numFmtId="177" formatCode="0.000%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4564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0" applyNumberFormat="1">
      <alignment vertical="center"/>
    </xf>
    <xf numFmtId="0" fontId="0" fillId="2" borderId="0" xfId="0" applyFill="1">
      <alignment vertical="center"/>
    </xf>
    <xf numFmtId="41" fontId="0" fillId="2" borderId="0" xfId="0" applyNumberFormat="1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9" fontId="0" fillId="2" borderId="0" xfId="2" applyFont="1" applyFill="1">
      <alignment vertical="center"/>
    </xf>
    <xf numFmtId="41" fontId="0" fillId="2" borderId="0" xfId="1" applyFont="1" applyFill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7" fontId="0" fillId="0" borderId="0" xfId="0" applyNumberFormat="1">
      <alignment vertical="center"/>
    </xf>
    <xf numFmtId="10" fontId="0" fillId="2" borderId="0" xfId="0" applyNumberFormat="1" applyFill="1">
      <alignment vertical="center"/>
    </xf>
    <xf numFmtId="9" fontId="0" fillId="2" borderId="0" xfId="0" applyNumberFormat="1" applyFill="1">
      <alignment vertical="center"/>
    </xf>
    <xf numFmtId="0" fontId="0" fillId="0" borderId="0" xfId="2" applyNumberFormat="1" applyFont="1">
      <alignment vertical="center"/>
    </xf>
    <xf numFmtId="41" fontId="0" fillId="0" borderId="0" xfId="0" applyNumberFormat="1" applyAlignment="1">
      <alignment vertical="center"/>
    </xf>
    <xf numFmtId="9" fontId="0" fillId="0" borderId="0" xfId="2" applyFont="1" applyAlignment="1">
      <alignment horizontal="center" vertical="center"/>
    </xf>
    <xf numFmtId="0" fontId="0" fillId="5" borderId="0" xfId="0" applyFill="1">
      <alignment vertical="center"/>
    </xf>
    <xf numFmtId="43" fontId="0" fillId="5" borderId="0" xfId="0" applyNumberFormat="1" applyFill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456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9" workbookViewId="0">
      <selection activeCell="C45" sqref="C45"/>
    </sheetView>
  </sheetViews>
  <sheetFormatPr defaultRowHeight="16.5"/>
  <cols>
    <col min="1" max="1" width="26.875" bestFit="1" customWidth="1"/>
    <col min="2" max="6" width="15.625" bestFit="1" customWidth="1"/>
    <col min="7" max="7" width="14.625" bestFit="1" customWidth="1"/>
  </cols>
  <sheetData>
    <row r="1" spans="1:7">
      <c r="B1">
        <v>2011</v>
      </c>
      <c r="C1">
        <v>2012</v>
      </c>
      <c r="D1">
        <v>2013</v>
      </c>
      <c r="E1">
        <v>2014</v>
      </c>
      <c r="F1">
        <v>2015</v>
      </c>
      <c r="G1" t="s">
        <v>1</v>
      </c>
    </row>
    <row r="2" spans="1:7">
      <c r="A2" t="s">
        <v>0</v>
      </c>
      <c r="B2" s="1">
        <v>2400000000</v>
      </c>
      <c r="C2" s="1">
        <v>3160000000</v>
      </c>
      <c r="D2" s="1">
        <v>4680000000</v>
      </c>
      <c r="E2" s="1">
        <v>5010000000</v>
      </c>
      <c r="F2" s="1">
        <v>5360000000</v>
      </c>
      <c r="G2" s="1">
        <v>6450000000</v>
      </c>
    </row>
    <row r="3" spans="1:7">
      <c r="A3" t="s">
        <v>2</v>
      </c>
      <c r="B3" s="1">
        <v>130000000</v>
      </c>
      <c r="C3" s="1">
        <v>150000000</v>
      </c>
      <c r="D3" s="1">
        <v>170000000</v>
      </c>
      <c r="E3" s="1">
        <v>240000000</v>
      </c>
      <c r="F3" s="1">
        <v>380000000</v>
      </c>
      <c r="G3" s="1"/>
    </row>
    <row r="4" spans="1:7">
      <c r="A4" t="s">
        <v>3</v>
      </c>
      <c r="B4" s="1">
        <v>120000000</v>
      </c>
      <c r="C4" s="1">
        <v>530000000</v>
      </c>
      <c r="D4" s="1">
        <v>1640000000</v>
      </c>
      <c r="E4" s="1">
        <v>1790000000</v>
      </c>
      <c r="F4" s="1">
        <v>170000000</v>
      </c>
      <c r="G4" s="1"/>
    </row>
    <row r="5" spans="1:7">
      <c r="A5" t="s">
        <v>4</v>
      </c>
      <c r="B5" s="1">
        <v>500000000</v>
      </c>
      <c r="C5" s="1">
        <v>620000000</v>
      </c>
      <c r="D5" s="1">
        <v>1090000000</v>
      </c>
      <c r="E5" s="1">
        <v>1080000000</v>
      </c>
      <c r="F5" s="1">
        <v>890000000</v>
      </c>
      <c r="G5" s="1"/>
    </row>
    <row r="7" spans="1:7">
      <c r="A7" s="3" t="s">
        <v>5</v>
      </c>
      <c r="B7" s="4">
        <f>B2+B3+B4-B5</f>
        <v>2150000000</v>
      </c>
      <c r="C7" s="4">
        <f t="shared" ref="C7:F7" si="0">C2+C3+C4-C5</f>
        <v>3220000000</v>
      </c>
      <c r="D7" s="4">
        <f t="shared" si="0"/>
        <v>5400000000</v>
      </c>
      <c r="E7" s="4">
        <f t="shared" si="0"/>
        <v>5960000000</v>
      </c>
      <c r="F7" s="4">
        <f t="shared" si="0"/>
        <v>5020000000</v>
      </c>
    </row>
    <row r="9" spans="1:7" ht="33">
      <c r="A9" s="5" t="s">
        <v>6</v>
      </c>
      <c r="B9" s="1">
        <v>4990000000</v>
      </c>
      <c r="C9" s="1">
        <v>4510000000</v>
      </c>
      <c r="D9" s="1">
        <v>4340000000</v>
      </c>
      <c r="E9" s="1">
        <v>4100000000</v>
      </c>
      <c r="F9" s="1">
        <v>3590000000</v>
      </c>
    </row>
    <row r="10" spans="1:7">
      <c r="A10" s="7" t="s">
        <v>11</v>
      </c>
      <c r="B10" s="1">
        <v>220000000</v>
      </c>
      <c r="C10" s="1">
        <v>490000000</v>
      </c>
      <c r="D10" s="1">
        <v>770000000</v>
      </c>
      <c r="E10" s="1">
        <v>920000000</v>
      </c>
      <c r="F10" s="1"/>
    </row>
    <row r="11" spans="1:7">
      <c r="A11" s="6" t="s">
        <v>7</v>
      </c>
      <c r="B11" s="1">
        <v>1830000000</v>
      </c>
      <c r="C11" s="1">
        <v>2750000000</v>
      </c>
      <c r="D11" s="1">
        <v>3260000000</v>
      </c>
      <c r="E11" s="1">
        <v>4540000000</v>
      </c>
      <c r="F11" s="1">
        <v>5640000000</v>
      </c>
    </row>
    <row r="12" spans="1:7">
      <c r="A12" s="6" t="s">
        <v>8</v>
      </c>
      <c r="B12" s="1">
        <v>420000000</v>
      </c>
      <c r="C12" s="1">
        <v>220000000</v>
      </c>
      <c r="D12" s="1">
        <v>200000000</v>
      </c>
      <c r="E12" s="1">
        <v>160000000</v>
      </c>
      <c r="F12" s="1">
        <v>1070000000</v>
      </c>
    </row>
    <row r="13" spans="1:7">
      <c r="A13" s="8" t="s">
        <v>9</v>
      </c>
      <c r="B13" s="1">
        <v>5300000000</v>
      </c>
      <c r="C13" s="1">
        <v>5950000000</v>
      </c>
      <c r="D13" s="1">
        <v>3250000000</v>
      </c>
      <c r="E13" s="1">
        <v>3480000000</v>
      </c>
      <c r="F13" s="1">
        <v>1090000000</v>
      </c>
    </row>
    <row r="14" spans="1:7">
      <c r="A14" s="8" t="s">
        <v>10</v>
      </c>
      <c r="B14" s="1"/>
      <c r="C14" s="1"/>
      <c r="D14" s="1"/>
      <c r="E14" s="1"/>
      <c r="F14" s="1">
        <v>490000000</v>
      </c>
    </row>
    <row r="15" spans="1:7">
      <c r="A15" s="8" t="s">
        <v>12</v>
      </c>
      <c r="B15" s="1">
        <v>2140000000</v>
      </c>
      <c r="C15" s="1">
        <v>1330000000</v>
      </c>
      <c r="D15" s="1">
        <v>1600000000</v>
      </c>
      <c r="E15" s="1">
        <v>4870000000</v>
      </c>
      <c r="F15" s="1">
        <v>4170000000</v>
      </c>
    </row>
    <row r="17" spans="1:6">
      <c r="A17" s="3" t="s">
        <v>13</v>
      </c>
      <c r="B17" s="10">
        <f>B9+B10+B11+B12-B13-B14-B15</f>
        <v>20000000</v>
      </c>
      <c r="C17" s="10">
        <f t="shared" ref="C17:F17" si="1">C9+C10+C11+C12-C13-C14-C15</f>
        <v>690000000</v>
      </c>
      <c r="D17" s="10">
        <f t="shared" si="1"/>
        <v>3720000000</v>
      </c>
      <c r="E17" s="10">
        <f t="shared" si="1"/>
        <v>1370000000</v>
      </c>
      <c r="F17" s="10">
        <f t="shared" si="1"/>
        <v>4550000000</v>
      </c>
    </row>
    <row r="19" spans="1:6">
      <c r="A19" t="s">
        <v>14</v>
      </c>
      <c r="B19" s="1">
        <v>55240000000</v>
      </c>
      <c r="C19" s="1">
        <v>59530000000</v>
      </c>
      <c r="D19" s="1">
        <v>60600000000</v>
      </c>
      <c r="E19" s="1">
        <v>67370000000</v>
      </c>
      <c r="F19" s="1">
        <v>92350000000</v>
      </c>
    </row>
    <row r="20" spans="1:6">
      <c r="A20" s="3" t="s">
        <v>15</v>
      </c>
      <c r="B20" s="9">
        <f>B17/B19</f>
        <v>3.6205648081100649E-4</v>
      </c>
      <c r="C20" s="9">
        <f t="shared" ref="C20:F20" si="2">C17/C19</f>
        <v>1.1590794557366033E-2</v>
      </c>
      <c r="D20" s="9">
        <f t="shared" si="2"/>
        <v>6.1386138613861385E-2</v>
      </c>
      <c r="E20" s="9">
        <f t="shared" si="2"/>
        <v>2.0335460887635447E-2</v>
      </c>
      <c r="F20" s="9">
        <f t="shared" si="2"/>
        <v>4.9269085002707096E-2</v>
      </c>
    </row>
    <row r="22" spans="1:6">
      <c r="A22" t="s">
        <v>14</v>
      </c>
      <c r="B22" s="1">
        <v>55240000000</v>
      </c>
      <c r="C22" s="1">
        <v>59530000000</v>
      </c>
      <c r="D22" s="1">
        <v>60600000000</v>
      </c>
      <c r="E22" s="1">
        <v>67370000000</v>
      </c>
      <c r="F22" s="1">
        <v>92350000000</v>
      </c>
    </row>
    <row r="23" spans="1:6">
      <c r="A23" t="s">
        <v>16</v>
      </c>
      <c r="B23" s="2">
        <f>-B25</f>
        <v>-19540000000</v>
      </c>
      <c r="C23" s="2">
        <f t="shared" ref="C23:F23" si="3">-C25</f>
        <v>-22420000000</v>
      </c>
      <c r="D23" s="2">
        <f t="shared" si="3"/>
        <v>-20670000000</v>
      </c>
      <c r="E23" s="2">
        <f t="shared" si="3"/>
        <v>-18180000000</v>
      </c>
      <c r="F23" s="2">
        <f t="shared" si="3"/>
        <v>-36110000000</v>
      </c>
    </row>
    <row r="24" spans="1:6">
      <c r="A24" t="s">
        <v>17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18</v>
      </c>
      <c r="B25" s="1">
        <v>19540000000</v>
      </c>
      <c r="C25" s="1">
        <v>22420000000</v>
      </c>
      <c r="D25" s="1">
        <v>20670000000</v>
      </c>
      <c r="E25" s="1">
        <v>18180000000</v>
      </c>
      <c r="F25" s="1">
        <v>36110000000</v>
      </c>
    </row>
    <row r="26" spans="1:6">
      <c r="A26" t="s">
        <v>19</v>
      </c>
      <c r="B26" s="1">
        <v>7750000000</v>
      </c>
      <c r="C26" s="1">
        <v>8370000000</v>
      </c>
      <c r="D26" s="1">
        <v>6000000000</v>
      </c>
      <c r="E26" s="1">
        <v>9190000000</v>
      </c>
      <c r="F26" s="1">
        <v>22570000000</v>
      </c>
    </row>
    <row r="28" spans="1:6">
      <c r="A28" s="3" t="s">
        <v>20</v>
      </c>
      <c r="B28" s="10">
        <f>B22+B23-B26</f>
        <v>27950000000</v>
      </c>
      <c r="C28" s="10">
        <f t="shared" ref="C28:F28" si="4">C22+C23-C26</f>
        <v>28740000000</v>
      </c>
      <c r="D28" s="10">
        <f t="shared" si="4"/>
        <v>33930000000</v>
      </c>
      <c r="E28" s="10">
        <f t="shared" si="4"/>
        <v>40000000000</v>
      </c>
      <c r="F28" s="10">
        <f t="shared" si="4"/>
        <v>33670000000</v>
      </c>
    </row>
    <row r="30" spans="1:6">
      <c r="A30" t="s">
        <v>23</v>
      </c>
      <c r="B30" s="14">
        <v>1.4019999999999999E-2</v>
      </c>
    </row>
    <row r="31" spans="1:6">
      <c r="A31" t="s">
        <v>21</v>
      </c>
      <c r="B31" s="13">
        <v>1.2999999999999999E-2</v>
      </c>
      <c r="C31" s="11">
        <v>0.02</v>
      </c>
      <c r="D31" s="12">
        <v>2.5000000000000001E-2</v>
      </c>
    </row>
    <row r="32" spans="1:6">
      <c r="A32" t="s">
        <v>22</v>
      </c>
    </row>
    <row r="33" spans="1:6">
      <c r="A33" t="s">
        <v>24</v>
      </c>
      <c r="B33" s="11">
        <v>0.06</v>
      </c>
    </row>
    <row r="34" spans="1:6">
      <c r="A34" t="s">
        <v>25</v>
      </c>
      <c r="B34" s="11">
        <v>0.05</v>
      </c>
      <c r="C34" s="11">
        <v>0.1</v>
      </c>
    </row>
    <row r="35" spans="1:6">
      <c r="B35">
        <f>(5+6+10)/3</f>
        <v>7</v>
      </c>
    </row>
    <row r="36" spans="1:6">
      <c r="A36" s="3" t="s">
        <v>26</v>
      </c>
      <c r="B36" s="16">
        <v>0.09</v>
      </c>
      <c r="C36" s="15">
        <f>(7+1.3+1.4)%</f>
        <v>9.7000000000000017E-2</v>
      </c>
      <c r="D36" s="15">
        <v>0.104</v>
      </c>
      <c r="F36" s="16"/>
    </row>
    <row r="37" spans="1:6">
      <c r="A37" t="s">
        <v>27</v>
      </c>
      <c r="B37" s="19">
        <f>F7/F28</f>
        <v>0.14909414909414909</v>
      </c>
      <c r="C37" s="19"/>
      <c r="D37" s="19"/>
    </row>
    <row r="38" spans="1:6">
      <c r="A38" t="s">
        <v>28</v>
      </c>
      <c r="B38" s="18">
        <f>F28</f>
        <v>33670000000</v>
      </c>
      <c r="C38" s="18"/>
      <c r="D38" s="18"/>
    </row>
    <row r="39" spans="1:6">
      <c r="A39" t="s">
        <v>29</v>
      </c>
      <c r="B39" s="17">
        <f>15/9</f>
        <v>1.6666666666666667</v>
      </c>
      <c r="C39" s="17">
        <f>15/9.7</f>
        <v>1.5463917525773196</v>
      </c>
      <c r="D39" s="17">
        <f>15/10.4</f>
        <v>1.4423076923076923</v>
      </c>
    </row>
    <row r="41" spans="1:6">
      <c r="A41" t="s">
        <v>30</v>
      </c>
      <c r="B41">
        <v>9983125</v>
      </c>
    </row>
    <row r="43" spans="1:6">
      <c r="A43" s="20" t="s">
        <v>31</v>
      </c>
      <c r="B43" s="21">
        <f>$F$28*B39/$B$41</f>
        <v>5621.1523612763212</v>
      </c>
      <c r="C43" s="21">
        <f t="shared" ref="C43:D43" si="5">$F$28*C39/$B$41</f>
        <v>5215.5021908749368</v>
      </c>
      <c r="D43" s="21">
        <f t="shared" si="5"/>
        <v>4864.4587741814312</v>
      </c>
    </row>
  </sheetData>
  <mergeCells count="2">
    <mergeCell ref="B38:D38"/>
    <mergeCell ref="B37:D3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택범</dc:creator>
  <cp:lastModifiedBy>AP01</cp:lastModifiedBy>
  <dcterms:created xsi:type="dcterms:W3CDTF">2016-11-14T03:23:48Z</dcterms:created>
  <dcterms:modified xsi:type="dcterms:W3CDTF">2016-11-14T06:24:56Z</dcterms:modified>
</cp:coreProperties>
</file>