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 Spring 2024/Ch_14/"/>
    </mc:Choice>
  </mc:AlternateContent>
  <xr:revisionPtr revIDLastSave="0" documentId="13_ncr:1_{4CAB5B19-1B90-F445-BAE6-26506B50EFC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Least Squares Method" sheetId="1" r:id="rId1"/>
    <sheet name="Scatter Diagram" sheetId="3" r:id="rId2"/>
    <sheet name="Excel regression" sheetId="4" r:id="rId3"/>
    <sheet name="Residual Plot" sheetId="5" r:id="rId4"/>
    <sheet name="Outliers" sheetId="6" r:id="rId5"/>
    <sheet name="Influential (Leverage)" sheetId="7" r:id="rId6"/>
  </sheets>
  <definedNames>
    <definedName name="PageEnd_663" localSheetId="4">Outliers!$F$5</definedName>
    <definedName name="Population">#REF!</definedName>
    <definedName name="Sales">#REF!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13" i="1"/>
  <c r="E10" i="1" s="1"/>
  <c r="B13" i="1"/>
  <c r="D10" i="1" s="1"/>
  <c r="C12" i="1"/>
  <c r="B12" i="1"/>
  <c r="C18" i="1"/>
  <c r="C17" i="1"/>
  <c r="F10" i="1" l="1"/>
  <c r="G10" i="1"/>
  <c r="D3" i="1"/>
  <c r="D9" i="1"/>
  <c r="E9" i="1"/>
  <c r="D5" i="1"/>
  <c r="D7" i="1"/>
  <c r="D11" i="1"/>
  <c r="E3" i="1"/>
  <c r="E5" i="1"/>
  <c r="E7" i="1"/>
  <c r="E11" i="1"/>
  <c r="D2" i="1"/>
  <c r="D4" i="1"/>
  <c r="D6" i="1"/>
  <c r="D8" i="1"/>
  <c r="E2" i="1"/>
  <c r="E4" i="1"/>
  <c r="E6" i="1"/>
  <c r="E8" i="1"/>
  <c r="G7" i="1" l="1"/>
  <c r="F7" i="1"/>
  <c r="F6" i="1"/>
  <c r="G6" i="1"/>
  <c r="F4" i="1"/>
  <c r="G4" i="1"/>
  <c r="G5" i="1"/>
  <c r="F5" i="1"/>
  <c r="F2" i="1"/>
  <c r="G2" i="1"/>
  <c r="G9" i="1"/>
  <c r="F9" i="1"/>
  <c r="G3" i="1"/>
  <c r="F3" i="1"/>
  <c r="F8" i="1"/>
  <c r="G8" i="1"/>
  <c r="G11" i="1"/>
  <c r="F11" i="1"/>
  <c r="G12" i="1" l="1"/>
  <c r="F12" i="1"/>
  <c r="B17" i="1" s="1"/>
  <c r="B18" i="1" s="1"/>
</calcChain>
</file>

<file path=xl/sharedStrings.xml><?xml version="1.0" encoding="utf-8"?>
<sst xmlns="http://schemas.openxmlformats.org/spreadsheetml/2006/main" count="124" uniqueCount="48">
  <si>
    <t>Restaurant</t>
  </si>
  <si>
    <t>Population (xi)</t>
  </si>
  <si>
    <t>Sales (yi)</t>
  </si>
  <si>
    <t>xi-xbar</t>
  </si>
  <si>
    <t>yi-ybar</t>
  </si>
  <si>
    <t>(xi-xbar)(yi-ybar)</t>
  </si>
  <si>
    <t>(xi-xbar)^2</t>
  </si>
  <si>
    <t>Sum</t>
  </si>
  <si>
    <t>Average</t>
  </si>
  <si>
    <t>b1</t>
  </si>
  <si>
    <t>b0</t>
  </si>
  <si>
    <t>x</t>
  </si>
  <si>
    <t>y</t>
  </si>
  <si>
    <t>SUMMARY OUTPUT</t>
  </si>
  <si>
    <t>Corr. Coeff.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</si>
  <si>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</si>
  <si>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</si>
  <si>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</si>
  <si>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</si>
  <si>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</si>
  <si>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</si>
  <si>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</si>
  <si>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</si>
  <si>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</si>
  <si>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</si>
  <si>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</si>
  <si>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</si>
  <si>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</si>
  <si>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</si>
  <si>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</si>
  <si>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</si>
  <si>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</si>
  <si>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</si>
  <si>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</si>
  <si>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</si>
  <si>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</si>
  <si>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</si>
  <si>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</si>
  <si>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</si>
  <si>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</si>
  <si>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</si>
  <si>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Sales (yi)</t>
  </si>
  <si>
    <t>Residuals</t>
  </si>
  <si>
    <t>Standard Residuals</t>
  </si>
  <si>
    <t>Percentile</t>
  </si>
  <si>
    <t>Predicted y</t>
  </si>
  <si>
    <t>Outlier</t>
  </si>
  <si>
    <t>High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</si>
</sst>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2" borderId="2" xfId="0" applyFont="1" applyFill="1" applyBorder="1"/>
    <xf numFmtId="0" fontId="1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3" fillId="2" borderId="5" xfId="0" applyFont="1" applyFill="1" applyBorder="1"/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Continuous"/>
    </xf>
    <xf numFmtId="0" fontId="6" fillId="3" borderId="2" xfId="0" applyFont="1" applyFill="1" applyBorder="1"/>
    <xf numFmtId="0" fontId="6" fillId="0" borderId="0" xfId="0" applyFont="1" applyAlignment="1">
      <alignment horizontal="center"/>
    </xf>
    <xf numFmtId="0" fontId="6" fillId="0" borderId="2" xfId="0" applyFont="1" applyBorder="1"/>
    <xf numFmtId="0" fontId="9" fillId="3" borderId="2" xfId="0" applyFont="1" applyFill="1" applyBorder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4" fillId="4" borderId="3" xfId="0" applyFont="1" applyFill="1" applyBorder="1" applyAlignment="1">
      <alignment horizontal="center"/>
    </xf>
    <xf numFmtId="0" fontId="3" fillId="4" borderId="0" xfId="0" applyFont="1" applyFill="1"/>
    <xf numFmtId="0" fontId="3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 (yi))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6.0408159152850568E-2"/>
                  <c:y val="-1.855485378815280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'Scatter Diagram'!$B$2:$B$11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'Scatter Diagram'!$C$2:$C$11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F-2848-B961-6572A518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00918"/>
        <c:axId val="1661619499"/>
      </c:scatterChart>
      <c:valAx>
        <c:axId val="8538009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1619499"/>
        <c:crosses val="autoZero"/>
        <c:crossBetween val="midCat"/>
      </c:valAx>
      <c:valAx>
        <c:axId val="1661619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80091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Population (xi)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Plot'!$C$37:$C$46</c:f>
              <c:numCache>
                <c:formatCode>General</c:formatCode>
                <c:ptCount val="10"/>
                <c:pt idx="0">
                  <c:v>-12.000000000000014</c:v>
                </c:pt>
                <c:pt idx="1">
                  <c:v>15</c:v>
                </c:pt>
                <c:pt idx="2">
                  <c:v>-12</c:v>
                </c:pt>
                <c:pt idx="3">
                  <c:v>18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9</c:v>
                </c:pt>
                <c:pt idx="8">
                  <c:v>-21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8-9E44-9D77-F9FD7277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27701"/>
        <c:axId val="380716813"/>
      </c:scatterChart>
      <c:valAx>
        <c:axId val="9752277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(xi)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16813"/>
        <c:crosses val="autoZero"/>
        <c:crossBetween val="midCat"/>
      </c:valAx>
      <c:valAx>
        <c:axId val="3807168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277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Population (xi)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A-1C42-B96D-5D6945314E8B}"/>
            </c:ext>
          </c:extLst>
        </c:ser>
        <c:ser>
          <c:idx val="1"/>
          <c:order val="1"/>
          <c:tx>
            <c:v>Predicted 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Plot'!$B$37:$B$46</c:f>
              <c:numCache>
                <c:formatCode>General</c:formatCode>
                <c:ptCount val="10"/>
                <c:pt idx="0">
                  <c:v>70.000000000000014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160</c:v>
                </c:pt>
                <c:pt idx="8">
                  <c:v>170</c:v>
                </c:pt>
                <c:pt idx="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6A-1C42-B96D-5D694531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31746"/>
        <c:axId val="67149016"/>
      </c:scatterChart>
      <c:valAx>
        <c:axId val="1645931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Population (xi)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149016"/>
        <c:crosses val="autoZero"/>
        <c:crossBetween val="midCat"/>
      </c:valAx>
      <c:valAx>
        <c:axId val="6714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 (yi)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59317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'Residual Plot'!$F$37:$F$46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'Residual Plot'!$G$37:$G$46</c:f>
              <c:numCache>
                <c:formatCode>General</c:formatCode>
                <c:ptCount val="10"/>
                <c:pt idx="0">
                  <c:v>58</c:v>
                </c:pt>
                <c:pt idx="1">
                  <c:v>88</c:v>
                </c:pt>
                <c:pt idx="2">
                  <c:v>105</c:v>
                </c:pt>
                <c:pt idx="3">
                  <c:v>117</c:v>
                </c:pt>
                <c:pt idx="4">
                  <c:v>118</c:v>
                </c:pt>
                <c:pt idx="5">
                  <c:v>137</c:v>
                </c:pt>
                <c:pt idx="6">
                  <c:v>149</c:v>
                </c:pt>
                <c:pt idx="7">
                  <c:v>157</c:v>
                </c:pt>
                <c:pt idx="8">
                  <c:v>169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D-374A-A677-D9C88F8B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09010"/>
        <c:axId val="1767206330"/>
      </c:scatterChart>
      <c:valAx>
        <c:axId val="15840090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06330"/>
        <c:crosses val="autoZero"/>
        <c:crossBetween val="midCat"/>
      </c:valAx>
      <c:valAx>
        <c:axId val="17672063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(yi)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090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Standard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'Residual Plot'!$F$50:$F$59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Plot'!$G$50:$G$59</c:f>
              <c:numCache>
                <c:formatCode>General</c:formatCode>
                <c:ptCount val="10"/>
                <c:pt idx="0">
                  <c:v>-0.92035798661684542</c:v>
                </c:pt>
                <c:pt idx="1">
                  <c:v>1.1504474832710554</c:v>
                </c:pt>
                <c:pt idx="2">
                  <c:v>-0.92035798661684431</c:v>
                </c:pt>
                <c:pt idx="3">
                  <c:v>1.3805369799252665</c:v>
                </c:pt>
                <c:pt idx="4">
                  <c:v>-0.23008949665421108</c:v>
                </c:pt>
                <c:pt idx="5">
                  <c:v>-0.23008949665421108</c:v>
                </c:pt>
                <c:pt idx="6">
                  <c:v>-0.23008949665421108</c:v>
                </c:pt>
                <c:pt idx="7">
                  <c:v>0.69026848996263324</c:v>
                </c:pt>
                <c:pt idx="8">
                  <c:v>-1.6106264765794776</c:v>
                </c:pt>
                <c:pt idx="9">
                  <c:v>0.92035798661684431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C-F84B-8430-7D9CEC49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91977"/>
        <c:axId val="212455834"/>
      </c:scatterChart>
      <c:valAx>
        <c:axId val="13986919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5834"/>
        <c:crosses val="autoZero"/>
        <c:crossBetween val="midCat"/>
      </c:valAx>
      <c:valAx>
        <c:axId val="2124558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19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Residuals against y 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'Residual Plot'!$C$36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'Residual Plot'!$B$37:$B$46</c:f>
              <c:numCache>
                <c:formatCode>General</c:formatCode>
                <c:ptCount val="10"/>
                <c:pt idx="0">
                  <c:v>70.000000000000014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160</c:v>
                </c:pt>
                <c:pt idx="8">
                  <c:v>170</c:v>
                </c:pt>
                <c:pt idx="9">
                  <c:v>190</c:v>
                </c:pt>
              </c:numCache>
            </c:numRef>
          </c:xVal>
          <c:yVal>
            <c:numRef>
              <c:f>'Residual Plot'!$C$37:$C$46</c:f>
              <c:numCache>
                <c:formatCode>General</c:formatCode>
                <c:ptCount val="10"/>
                <c:pt idx="0">
                  <c:v>-12.000000000000014</c:v>
                </c:pt>
                <c:pt idx="1">
                  <c:v>15</c:v>
                </c:pt>
                <c:pt idx="2">
                  <c:v>-12</c:v>
                </c:pt>
                <c:pt idx="3">
                  <c:v>18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9</c:v>
                </c:pt>
                <c:pt idx="8">
                  <c:v>-21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9-E748-9F9B-C80FD257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58895"/>
        <c:axId val="869586336"/>
      </c:scatterChart>
      <c:valAx>
        <c:axId val="3410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86336"/>
        <c:crosses val="autoZero"/>
        <c:crossBetween val="midCat"/>
      </c:valAx>
      <c:valAx>
        <c:axId val="8695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 (Leverage)'!$B$1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6.5802765383893E-2"/>
                  <c:y val="8.6077978739909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'Influential (Leverage)'!$A$2:$A$8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70</c:v>
                </c:pt>
              </c:numCache>
            </c:numRef>
          </c:xVal>
          <c:yVal>
            <c:numRef>
              <c:f>'Influential (Leverage)'!$B$2:$B$8</c:f>
              <c:numCache>
                <c:formatCode>General</c:formatCode>
                <c:ptCount val="7"/>
                <c:pt idx="0">
                  <c:v>125</c:v>
                </c:pt>
                <c:pt idx="1">
                  <c:v>130</c:v>
                </c:pt>
                <c:pt idx="2">
                  <c:v>120</c:v>
                </c:pt>
                <c:pt idx="3">
                  <c:v>115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E-CA4D-8E7D-99C8CAE6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26127"/>
        <c:axId val="1172015391"/>
      </c:scatterChart>
      <c:valAx>
        <c:axId val="117162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15391"/>
        <c:crosses val="autoZero"/>
        <c:crossBetween val="midCat"/>
      </c:valAx>
      <c:valAx>
        <c:axId val="11720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2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 (Leverage)'!$B$13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888018718286221E-2"/>
                  <c:y val="1.4472057727579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'Influential (Leverage)'!$A$14:$A$20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'Influential (Leverage)'!$B$14:$B$20</c:f>
              <c:numCache>
                <c:formatCode>General</c:formatCode>
                <c:ptCount val="7"/>
                <c:pt idx="0">
                  <c:v>125</c:v>
                </c:pt>
                <c:pt idx="1">
                  <c:v>130</c:v>
                </c:pt>
                <c:pt idx="2">
                  <c:v>120</c:v>
                </c:pt>
                <c:pt idx="3">
                  <c:v>115</c:v>
                </c:pt>
                <c:pt idx="4">
                  <c:v>120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9-8A44-B6C8-C81A6CE2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46751"/>
        <c:axId val="1167048399"/>
      </c:scatterChart>
      <c:valAx>
        <c:axId val="116704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48399"/>
        <c:crosses val="autoZero"/>
        <c:crossBetween val="midCat"/>
      </c:valAx>
      <c:valAx>
        <c:axId val="11670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4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295275</xdr:colOff>
      <xdr:row>14</xdr:row>
      <xdr:rowOff>28575</xdr:rowOff>
    </xdr:from>
    <xdr:ext cx="1838325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16</xdr:row>
      <xdr:rowOff>161925</xdr:rowOff>
    </xdr:from>
    <xdr:ext cx="2609850" cy="781050"/>
    <xdr:pic>
      <xdr:nvPicPr>
        <xdr:cNvPr id="3" name="image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20</xdr:row>
      <xdr:rowOff>180975</xdr:rowOff>
    </xdr:from>
    <xdr:ext cx="1600200" cy="428625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137452</xdr:colOff>
      <xdr:row>6</xdr:row>
      <xdr:rowOff>167626</xdr:rowOff>
    </xdr:from>
    <xdr:ext cx="5991225" cy="324802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386649" y="1335655"/>
          <a:ext cx="5991225" cy="3248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2</xdr:row>
      <xdr:rowOff>47625</xdr:rowOff>
    </xdr:from>
    <xdr:ext cx="4962525" cy="269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18</xdr:row>
      <xdr:rowOff>114300</xdr:rowOff>
    </xdr:from>
    <xdr:ext cx="4962525" cy="1000125"/>
    <xdr:pic>
      <xdr:nvPicPr>
        <xdr:cNvPr id="3" name="image1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429000" y="3543300"/>
          <a:ext cx="4962525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6610350" cy="520700"/>
    <xdr:pic>
      <xdr:nvPicPr>
        <xdr:cNvPr id="4" name="image1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29000" y="4572000"/>
          <a:ext cx="6610350" cy="5207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31</xdr:row>
      <xdr:rowOff>161925</xdr:rowOff>
    </xdr:from>
    <xdr:ext cx="142875" cy="2476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835275" y="6067425"/>
          <a:ext cx="142875" cy="247650"/>
          <a:chOff x="5279325" y="3660938"/>
          <a:chExt cx="133350" cy="2381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5279325" y="3660938"/>
            <a:ext cx="133350" cy="23812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752475</xdr:colOff>
      <xdr:row>31</xdr:row>
      <xdr:rowOff>152400</xdr:rowOff>
    </xdr:from>
    <xdr:ext cx="95250" cy="3048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4460875" y="6057900"/>
          <a:ext cx="95250" cy="304800"/>
          <a:chOff x="5303138" y="3632363"/>
          <a:chExt cx="85725" cy="295275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 flipH="1">
            <a:off x="5303138" y="3632363"/>
            <a:ext cx="85725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14</xdr:row>
      <xdr:rowOff>0</xdr:rowOff>
    </xdr:from>
    <xdr:ext cx="476250" cy="3048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2654300" y="2667000"/>
          <a:ext cx="476250" cy="304800"/>
          <a:chOff x="5107875" y="3632363"/>
          <a:chExt cx="476250" cy="295275"/>
        </a:xfrm>
      </xdr:grpSpPr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rot="10800000" flipH="1">
            <a:off x="5107875" y="3632363"/>
            <a:ext cx="476250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18</xdr:row>
      <xdr:rowOff>85725</xdr:rowOff>
    </xdr:from>
    <xdr:ext cx="9715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2654300" y="3514725"/>
          <a:ext cx="971550" cy="38100"/>
          <a:chOff x="4860225" y="3780000"/>
          <a:chExt cx="971550" cy="0"/>
        </a:xfrm>
      </xdr:grpSpPr>
      <xdr:cxnSp macro="">
        <xdr:nvCxnSpPr>
          <xdr:cNvPr id="9" name="Shape 7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>
            <a:off x="4860225" y="3780000"/>
            <a:ext cx="971550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9525</xdr:colOff>
      <xdr:row>23</xdr:row>
      <xdr:rowOff>95250</xdr:rowOff>
    </xdr:from>
    <xdr:ext cx="581025" cy="6286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2625725" y="4476750"/>
          <a:ext cx="581025" cy="628650"/>
          <a:chOff x="5060250" y="3470363"/>
          <a:chExt cx="571500" cy="619200"/>
        </a:xfrm>
      </xdr:grpSpPr>
      <xdr:cxnSp macro="">
        <xdr:nvCxnSpPr>
          <xdr:cNvPr id="11" name="Shape 8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>
            <a:endCxn id="9" idx="2"/>
          </xdr:cNvCxnSpPr>
        </xdr:nvCxnSpPr>
        <xdr:spPr>
          <a:xfrm rot="10800000">
            <a:off x="5060250" y="3470363"/>
            <a:ext cx="571500" cy="6192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1028700</xdr:colOff>
      <xdr:row>23</xdr:row>
      <xdr:rowOff>85725</xdr:rowOff>
    </xdr:from>
    <xdr:ext cx="790575" cy="37147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3644900" y="4467225"/>
          <a:ext cx="790575" cy="371475"/>
          <a:chOff x="4955475" y="3599025"/>
          <a:chExt cx="781050" cy="361950"/>
        </a:xfrm>
      </xdr:grpSpPr>
      <xdr:cxnSp macro="">
        <xdr:nvCxnSpPr>
          <xdr:cNvPr id="13" name="Shape 10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/>
        </xdr:nvCxnSpPr>
        <xdr:spPr>
          <a:xfrm rot="10800000" flipH="1">
            <a:off x="4955475" y="3599025"/>
            <a:ext cx="781050" cy="36195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1041400</xdr:colOff>
      <xdr:row>12</xdr:row>
      <xdr:rowOff>133351</xdr:rowOff>
    </xdr:from>
    <xdr:ext cx="1889125" cy="74295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603500" y="2419351"/>
          <a:ext cx="1889125" cy="742950"/>
          <a:chOff x="4426838" y="3389625"/>
          <a:chExt cx="1838400" cy="780900"/>
        </a:xfrm>
      </xdr:grpSpPr>
      <xdr:cxnSp macro="">
        <xdr:nvCxnSpPr>
          <xdr:cNvPr id="15" name="Shape 11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>
            <a:endCxn id="12" idx="1"/>
          </xdr:cNvCxnSpPr>
        </xdr:nvCxnSpPr>
        <xdr:spPr>
          <a:xfrm rot="10800000" flipH="1">
            <a:off x="4426838" y="3389625"/>
            <a:ext cx="1838400" cy="7809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876300</xdr:colOff>
      <xdr:row>21</xdr:row>
      <xdr:rowOff>114300</xdr:rowOff>
    </xdr:from>
    <xdr:ext cx="1571625" cy="800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4584700" y="4114800"/>
          <a:ext cx="1571625" cy="800100"/>
          <a:chOff x="4564950" y="3379950"/>
          <a:chExt cx="1562100" cy="800100"/>
        </a:xfrm>
      </xdr:grpSpPr>
      <xdr:cxnSp macro="">
        <xdr:nvCxnSpPr>
          <xdr:cNvPr id="17" name="Shape 13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/>
        </xdr:nvCxnSpPr>
        <xdr:spPr>
          <a:xfrm rot="10800000" flipH="1">
            <a:off x="4564950" y="3379950"/>
            <a:ext cx="1562100" cy="8001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47625</xdr:colOff>
      <xdr:row>26</xdr:row>
      <xdr:rowOff>104775</xdr:rowOff>
    </xdr:from>
    <xdr:ext cx="258127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4683125" y="5057775"/>
          <a:ext cx="2581275" cy="38100"/>
          <a:chOff x="4055363" y="3780000"/>
          <a:chExt cx="2581275" cy="0"/>
        </a:xfrm>
      </xdr:grpSpPr>
      <xdr:cxnSp macro="">
        <xdr:nvCxnSpPr>
          <xdr:cNvPr id="19" name="Shape 14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4055363" y="3780000"/>
            <a:ext cx="25812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666750</xdr:colOff>
      <xdr:row>33</xdr:row>
      <xdr:rowOff>38100</xdr:rowOff>
    </xdr:from>
    <xdr:ext cx="1819275" cy="638175"/>
    <xdr:pic>
      <xdr:nvPicPr>
        <xdr:cNvPr id="20" name="image4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327025</xdr:colOff>
      <xdr:row>33</xdr:row>
      <xdr:rowOff>47625</xdr:rowOff>
    </xdr:from>
    <xdr:ext cx="971550" cy="666750"/>
    <xdr:pic>
      <xdr:nvPicPr>
        <xdr:cNvPr id="21" name="image8.pn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35425" y="6334125"/>
          <a:ext cx="97155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1066800</xdr:colOff>
      <xdr:row>16</xdr:row>
      <xdr:rowOff>95250</xdr:rowOff>
    </xdr:from>
    <xdr:ext cx="1933575" cy="552450"/>
    <xdr:pic>
      <xdr:nvPicPr>
        <xdr:cNvPr id="22" name="image10.png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32</xdr:row>
      <xdr:rowOff>104775</xdr:rowOff>
    </xdr:from>
    <xdr:ext cx="1400175" cy="476250"/>
    <xdr:pic>
      <xdr:nvPicPr>
        <xdr:cNvPr id="23" name="image9.png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21</xdr:row>
      <xdr:rowOff>31750</xdr:rowOff>
    </xdr:from>
    <xdr:ext cx="1790700" cy="438150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24025" y="4032250"/>
          <a:ext cx="179070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21</xdr:row>
      <xdr:rowOff>57150</xdr:rowOff>
    </xdr:from>
    <xdr:ext cx="1990725" cy="457200"/>
    <xdr:pic>
      <xdr:nvPicPr>
        <xdr:cNvPr id="25" name="image14.png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647700</xdr:colOff>
      <xdr:row>11</xdr:row>
      <xdr:rowOff>0</xdr:rowOff>
    </xdr:from>
    <xdr:ext cx="1285875" cy="657225"/>
    <xdr:pic>
      <xdr:nvPicPr>
        <xdr:cNvPr id="26" name="image11.pn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18</xdr:row>
      <xdr:rowOff>142875</xdr:rowOff>
    </xdr:from>
    <xdr:ext cx="3419475" cy="590550"/>
    <xdr:pic>
      <xdr:nvPicPr>
        <xdr:cNvPr id="27" name="image5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24</xdr:row>
      <xdr:rowOff>85725</xdr:rowOff>
    </xdr:from>
    <xdr:ext cx="1933575" cy="590550"/>
    <xdr:pic>
      <xdr:nvPicPr>
        <xdr:cNvPr id="28" name="image12.png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742758</xdr:colOff>
      <xdr:row>10</xdr:row>
      <xdr:rowOff>182707</xdr:rowOff>
    </xdr:from>
    <xdr:ext cx="5429250" cy="271598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733041</xdr:colOff>
      <xdr:row>0</xdr:row>
      <xdr:rowOff>19242</xdr:rowOff>
    </xdr:from>
    <xdr:ext cx="5429250" cy="19907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145665</xdr:colOff>
      <xdr:row>31</xdr:row>
      <xdr:rowOff>172026</xdr:rowOff>
    </xdr:from>
    <xdr:ext cx="4953577" cy="2849034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67733</xdr:colOff>
      <xdr:row>48</xdr:row>
      <xdr:rowOff>21070</xdr:rowOff>
    </xdr:from>
    <xdr:ext cx="5143500" cy="26765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0</xdr:col>
      <xdr:colOff>476250</xdr:colOff>
      <xdr:row>48</xdr:row>
      <xdr:rowOff>38100</xdr:rowOff>
    </xdr:from>
    <xdr:to>
      <xdr:col>3</xdr:col>
      <xdr:colOff>1073150</xdr:colOff>
      <xdr:row>62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2314B-355A-4F0C-6B3D-D21BB9C8D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25400</xdr:colOff>
      <xdr:row>44</xdr:row>
      <xdr:rowOff>165100</xdr:rowOff>
    </xdr:from>
    <xdr:to>
      <xdr:col>1</xdr:col>
      <xdr:colOff>457200</xdr:colOff>
      <xdr:row>49</xdr:row>
      <xdr:rowOff>165100</xdr:rowOff>
    </xdr:to>
    <xdr:cxnSp macro="">
      <xdr:nvCxnSpPr>
        <xdr:cNvPr id="10" name="Curved Connector 9">
          <a:extLst>
            <a:ext uri="{FF2B5EF4-FFF2-40B4-BE49-F238E27FC236}">
              <a16:creationId xmlns:a16="http://schemas.microsoft.com/office/drawing/2014/main" id="{28E24C3A-6749-ABFD-BF3F-5906A0E5D4AD}"/>
            </a:ext>
          </a:extLst>
        </xdr:cNvPr>
        <xdr:cNvCxnSpPr/>
      </xdr:nvCxnSpPr>
      <xdr:spPr>
        <a:xfrm rot="5400000">
          <a:off x="1327150" y="8807450"/>
          <a:ext cx="952500" cy="4318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57727</xdr:colOff>
      <xdr:row>51</xdr:row>
      <xdr:rowOff>38485</xdr:rowOff>
    </xdr:from>
    <xdr:to>
      <xdr:col>8</xdr:col>
      <xdr:colOff>67733</xdr:colOff>
      <xdr:row>55</xdr:row>
      <xdr:rowOff>12363</xdr:rowOff>
    </xdr:to>
    <xdr:cxnSp macro="">
      <xdr:nvCxnSpPr>
        <xdr:cNvPr id="11" name="Curved Connector 10">
          <a:extLst>
            <a:ext uri="{FF2B5EF4-FFF2-40B4-BE49-F238E27FC236}">
              <a16:creationId xmlns:a16="http://schemas.microsoft.com/office/drawing/2014/main" id="{68157755-0CF6-2340-B56E-A9ABBA4EB883}"/>
            </a:ext>
          </a:extLst>
        </xdr:cNvPr>
        <xdr:cNvCxnSpPr>
          <a:endCxn id="5" idx="1"/>
        </xdr:cNvCxnSpPr>
      </xdr:nvCxnSpPr>
      <xdr:spPr>
        <a:xfrm>
          <a:off x="9428788" y="9852121"/>
          <a:ext cx="972127" cy="74357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115457</xdr:colOff>
      <xdr:row>37</xdr:row>
      <xdr:rowOff>76970</xdr:rowOff>
    </xdr:from>
    <xdr:to>
      <xdr:col>7</xdr:col>
      <xdr:colOff>885150</xdr:colOff>
      <xdr:row>39</xdr:row>
      <xdr:rowOff>96213</xdr:rowOff>
    </xdr:to>
    <xdr:cxnSp macro="">
      <xdr:nvCxnSpPr>
        <xdr:cNvPr id="14" name="Curved Connector 13">
          <a:extLst>
            <a:ext uri="{FF2B5EF4-FFF2-40B4-BE49-F238E27FC236}">
              <a16:creationId xmlns:a16="http://schemas.microsoft.com/office/drawing/2014/main" id="{9FFDDB20-0B31-0841-872C-36474B506BA4}"/>
            </a:ext>
          </a:extLst>
        </xdr:cNvPr>
        <xdr:cNvCxnSpPr/>
      </xdr:nvCxnSpPr>
      <xdr:spPr>
        <a:xfrm flipV="1">
          <a:off x="9486518" y="7196667"/>
          <a:ext cx="769693" cy="40409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52293</xdr:colOff>
      <xdr:row>0</xdr:row>
      <xdr:rowOff>82177</xdr:rowOff>
    </xdr:from>
    <xdr:to>
      <xdr:col>7</xdr:col>
      <xdr:colOff>586441</xdr:colOff>
      <xdr:row>10</xdr:row>
      <xdr:rowOff>157629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31A5B-34C1-903F-EBF4-1587CE419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29881</xdr:colOff>
      <xdr:row>11</xdr:row>
      <xdr:rowOff>67235</xdr:rowOff>
    </xdr:from>
    <xdr:to>
      <xdr:col>7</xdr:col>
      <xdr:colOff>668617</xdr:colOff>
      <xdr:row>22</xdr:row>
      <xdr:rowOff>53041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F24DF-2793-79CD-89B8-E24F11AE4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00"/>
  <sheetViews>
    <sheetView tabSelected="1" zoomScale="137" workbookViewId="0">
      <selection activeCell="I4" sqref="I4"/>
    </sheetView>
  </sheetViews>
  <sheetFormatPr baseColWidth="10" defaultColWidth="11.1640625" defaultRowHeight="15" customHeight="1" x14ac:dyDescent="0.2"/>
  <cols>
    <col min="1" max="1" width="10.83203125" bestFit="1" customWidth="1"/>
    <col min="2" max="2" width="13.83203125" bestFit="1" customWidth="1"/>
    <col min="3" max="3" width="14" customWidth="1"/>
    <col min="4" max="5" width="7.33203125" bestFit="1" customWidth="1"/>
    <col min="6" max="6" width="16.33203125" bestFit="1" customWidth="1"/>
    <col min="7" max="7" width="10.83203125" bestFit="1" customWidth="1"/>
    <col min="8" max="9" width="9.6640625" customWidth="1"/>
    <col min="10" max="26" width="8.832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">
      <c r="A2" s="2">
        <v>1</v>
      </c>
      <c r="B2" s="2">
        <v>2</v>
      </c>
      <c r="C2" s="2">
        <v>58</v>
      </c>
      <c r="D2" s="2">
        <f t="shared" ref="D2:D11" si="0">B2-$B$13</f>
        <v>-12</v>
      </c>
      <c r="E2" s="3">
        <f t="shared" ref="E2:E11" si="1">C2-$C$13</f>
        <v>-72</v>
      </c>
      <c r="F2" s="2">
        <f t="shared" ref="F2:F11" si="2">D2*E2</f>
        <v>864</v>
      </c>
      <c r="G2" s="2">
        <f t="shared" ref="G2:G11" si="3">D2^2</f>
        <v>144</v>
      </c>
    </row>
    <row r="3" spans="1:8" ht="15.75" customHeight="1" x14ac:dyDescent="0.2">
      <c r="A3" s="2">
        <v>2</v>
      </c>
      <c r="B3" s="2">
        <v>6</v>
      </c>
      <c r="C3" s="2">
        <v>105</v>
      </c>
      <c r="D3" s="2">
        <f t="shared" si="0"/>
        <v>-8</v>
      </c>
      <c r="E3" s="3">
        <f t="shared" si="1"/>
        <v>-25</v>
      </c>
      <c r="F3" s="2">
        <f t="shared" si="2"/>
        <v>200</v>
      </c>
      <c r="G3" s="2">
        <f t="shared" si="3"/>
        <v>64</v>
      </c>
    </row>
    <row r="4" spans="1:8" ht="15.75" customHeight="1" x14ac:dyDescent="0.2">
      <c r="A4" s="2">
        <v>3</v>
      </c>
      <c r="B4" s="2">
        <v>8</v>
      </c>
      <c r="C4" s="2">
        <v>88</v>
      </c>
      <c r="D4" s="2">
        <f t="shared" si="0"/>
        <v>-6</v>
      </c>
      <c r="E4" s="3">
        <f t="shared" si="1"/>
        <v>-42</v>
      </c>
      <c r="F4" s="2">
        <f t="shared" si="2"/>
        <v>252</v>
      </c>
      <c r="G4" s="2">
        <f t="shared" si="3"/>
        <v>36</v>
      </c>
    </row>
    <row r="5" spans="1:8" ht="15.75" customHeight="1" x14ac:dyDescent="0.2">
      <c r="A5" s="2">
        <v>4</v>
      </c>
      <c r="B5" s="2">
        <v>8</v>
      </c>
      <c r="C5" s="2">
        <v>118</v>
      </c>
      <c r="D5" s="2">
        <f t="shared" si="0"/>
        <v>-6</v>
      </c>
      <c r="E5" s="3">
        <f t="shared" si="1"/>
        <v>-12</v>
      </c>
      <c r="F5" s="2">
        <f t="shared" si="2"/>
        <v>72</v>
      </c>
      <c r="G5" s="2">
        <f t="shared" si="3"/>
        <v>36</v>
      </c>
    </row>
    <row r="6" spans="1:8" ht="15.75" customHeight="1" x14ac:dyDescent="0.2">
      <c r="A6" s="2">
        <v>5</v>
      </c>
      <c r="B6" s="2">
        <v>12</v>
      </c>
      <c r="C6" s="2">
        <v>117</v>
      </c>
      <c r="D6" s="2">
        <f t="shared" si="0"/>
        <v>-2</v>
      </c>
      <c r="E6" s="3">
        <f t="shared" si="1"/>
        <v>-13</v>
      </c>
      <c r="F6" s="2">
        <f t="shared" si="2"/>
        <v>26</v>
      </c>
      <c r="G6" s="2">
        <f t="shared" si="3"/>
        <v>4</v>
      </c>
    </row>
    <row r="7" spans="1:8" ht="15.75" customHeight="1" x14ac:dyDescent="0.2">
      <c r="A7" s="2">
        <v>6</v>
      </c>
      <c r="B7" s="2">
        <v>16</v>
      </c>
      <c r="C7" s="2">
        <v>137</v>
      </c>
      <c r="D7" s="2">
        <f t="shared" si="0"/>
        <v>2</v>
      </c>
      <c r="E7" s="3">
        <f t="shared" si="1"/>
        <v>7</v>
      </c>
      <c r="F7" s="2">
        <f t="shared" si="2"/>
        <v>14</v>
      </c>
      <c r="G7" s="2">
        <f t="shared" si="3"/>
        <v>4</v>
      </c>
    </row>
    <row r="8" spans="1:8" ht="15.75" customHeight="1" x14ac:dyDescent="0.2">
      <c r="A8" s="2">
        <v>7</v>
      </c>
      <c r="B8" s="2">
        <v>20</v>
      </c>
      <c r="C8" s="2">
        <v>157</v>
      </c>
      <c r="D8" s="2">
        <f t="shared" si="0"/>
        <v>6</v>
      </c>
      <c r="E8" s="3">
        <f t="shared" si="1"/>
        <v>27</v>
      </c>
      <c r="F8" s="2">
        <f t="shared" si="2"/>
        <v>162</v>
      </c>
      <c r="G8" s="2">
        <f t="shared" si="3"/>
        <v>36</v>
      </c>
    </row>
    <row r="9" spans="1:8" ht="15.75" customHeight="1" x14ac:dyDescent="0.2">
      <c r="A9" s="2">
        <v>8</v>
      </c>
      <c r="B9" s="2">
        <v>20</v>
      </c>
      <c r="C9" s="2">
        <v>169</v>
      </c>
      <c r="D9" s="2">
        <f t="shared" si="0"/>
        <v>6</v>
      </c>
      <c r="E9" s="3">
        <f t="shared" si="1"/>
        <v>39</v>
      </c>
      <c r="F9" s="2">
        <f t="shared" si="2"/>
        <v>234</v>
      </c>
      <c r="G9" s="2">
        <f t="shared" si="3"/>
        <v>36</v>
      </c>
    </row>
    <row r="10" spans="1:8" ht="15.75" customHeight="1" x14ac:dyDescent="0.2">
      <c r="A10" s="2">
        <v>9</v>
      </c>
      <c r="B10" s="2">
        <v>22</v>
      </c>
      <c r="C10" s="2">
        <v>149</v>
      </c>
      <c r="D10" s="2">
        <f t="shared" si="0"/>
        <v>8</v>
      </c>
      <c r="E10" s="3">
        <f t="shared" si="1"/>
        <v>19</v>
      </c>
      <c r="F10" s="2">
        <f t="shared" si="2"/>
        <v>152</v>
      </c>
      <c r="G10" s="2">
        <f t="shared" si="3"/>
        <v>64</v>
      </c>
    </row>
    <row r="11" spans="1:8" ht="15.75" customHeight="1" x14ac:dyDescent="0.2">
      <c r="A11" s="4">
        <v>10</v>
      </c>
      <c r="B11" s="4">
        <v>26</v>
      </c>
      <c r="C11" s="4">
        <v>202</v>
      </c>
      <c r="D11" s="4">
        <f t="shared" si="0"/>
        <v>12</v>
      </c>
      <c r="E11" s="4">
        <f t="shared" si="1"/>
        <v>72</v>
      </c>
      <c r="F11" s="4">
        <f t="shared" si="2"/>
        <v>864</v>
      </c>
      <c r="G11" s="4">
        <f t="shared" si="3"/>
        <v>144</v>
      </c>
      <c r="H11" s="4"/>
    </row>
    <row r="12" spans="1:8" ht="15.75" customHeight="1" x14ac:dyDescent="0.2">
      <c r="A12" s="2" t="s">
        <v>7</v>
      </c>
      <c r="B12" s="2">
        <f t="shared" ref="B12:C12" si="4">SUM(B2:B11)</f>
        <v>140</v>
      </c>
      <c r="C12" s="2">
        <f t="shared" si="4"/>
        <v>1300</v>
      </c>
      <c r="E12" s="3"/>
      <c r="F12" s="2">
        <f t="shared" ref="F12:G12" si="5">SUM(F2:F11)</f>
        <v>2840</v>
      </c>
      <c r="G12" s="2">
        <f t="shared" si="5"/>
        <v>568</v>
      </c>
    </row>
    <row r="13" spans="1:8" ht="15.75" customHeight="1" x14ac:dyDescent="0.2">
      <c r="A13" s="2" t="s">
        <v>8</v>
      </c>
      <c r="B13" s="2">
        <f t="shared" ref="B13:C13" si="6">AVERAGE(B2:B11)</f>
        <v>14</v>
      </c>
      <c r="C13" s="2">
        <f t="shared" si="6"/>
        <v>130</v>
      </c>
    </row>
    <row r="14" spans="1:8" ht="15.75" customHeight="1" x14ac:dyDescent="0.2"/>
    <row r="15" spans="1:8" ht="15.75" customHeight="1" x14ac:dyDescent="0.2"/>
    <row r="16" spans="1:8" ht="15.75" customHeight="1" x14ac:dyDescent="0.2"/>
    <row r="17" spans="1:9" ht="15.75" customHeight="1" x14ac:dyDescent="0.2">
      <c r="A17" s="5" t="s">
        <v>9</v>
      </c>
      <c r="B17" s="5">
        <f>F12/G12</f>
        <v>5</v>
      </c>
      <c r="C17" s="6" t="str">
        <f ca="1">_xlfn.FORMULATEXT(B17)</f>
        <v>=F12/G12</v>
      </c>
    </row>
    <row r="18" spans="1:9" ht="15.75" customHeight="1" x14ac:dyDescent="0.2">
      <c r="A18" s="5" t="s">
        <v>10</v>
      </c>
      <c r="B18" s="5">
        <f>C13-B17*B13</f>
        <v>60</v>
      </c>
      <c r="C18" s="6" t="str">
        <f ca="1">_xlfn.FORMULATEXT(B18)</f>
        <v>=C13-B17*B13</v>
      </c>
    </row>
    <row r="19" spans="1:9" ht="15.75" customHeight="1" x14ac:dyDescent="0.2"/>
    <row r="20" spans="1:9" ht="15.75" customHeight="1" x14ac:dyDescent="0.2"/>
    <row r="21" spans="1:9" ht="15.75" customHeight="1" x14ac:dyDescent="0.2">
      <c r="A21" s="7" t="s">
        <v>11</v>
      </c>
      <c r="B21" s="7" t="s">
        <v>12</v>
      </c>
    </row>
    <row r="22" spans="1:9" ht="15.75" customHeight="1" x14ac:dyDescent="0.2">
      <c r="A22" s="5">
        <v>16</v>
      </c>
      <c r="B22" s="5">
        <f>60+5*A22</f>
        <v>140</v>
      </c>
    </row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>
      <c r="H26" s="5"/>
      <c r="I26" s="5"/>
    </row>
    <row r="27" spans="1:9" ht="15.75" customHeight="1" x14ac:dyDescent="0.2">
      <c r="H27" s="5"/>
      <c r="I27" s="5"/>
    </row>
    <row r="28" spans="1:9" ht="15.75" customHeight="1" x14ac:dyDescent="0.2">
      <c r="H28" s="5"/>
      <c r="I28" s="5"/>
    </row>
    <row r="29" spans="1:9" ht="15.75" customHeight="1" x14ac:dyDescent="0.2">
      <c r="H29" s="5"/>
      <c r="I29" s="5"/>
    </row>
    <row r="30" spans="1:9" ht="15.75" customHeight="1" x14ac:dyDescent="0.2">
      <c r="H30" s="5"/>
      <c r="I30" s="5"/>
    </row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gridLines="1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M23" sqref="M23"/>
    </sheetView>
  </sheetViews>
  <sheetFormatPr baseColWidth="10" defaultColWidth="11.1640625" defaultRowHeight="15" customHeight="1" x14ac:dyDescent="0.2"/>
  <cols>
    <col min="1" max="3" width="15" customWidth="1"/>
    <col min="4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D7" sqref="D7"/>
    </sheetView>
  </sheetViews>
  <sheetFormatPr baseColWidth="10" defaultColWidth="11.1640625" defaultRowHeight="15" customHeight="1" x14ac:dyDescent="0.2"/>
  <cols>
    <col min="1" max="1" width="20.5" customWidth="1"/>
    <col min="2" max="2" width="13.8320312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>
      <c r="A13" s="2" t="s">
        <v>13</v>
      </c>
    </row>
    <row r="14" spans="1:3" ht="15.75" customHeight="1" x14ac:dyDescent="0.2">
      <c r="C14" s="3" t="s">
        <v>14</v>
      </c>
    </row>
    <row r="15" spans="1:3" ht="15.75" customHeight="1" x14ac:dyDescent="0.2">
      <c r="A15" s="24" t="s">
        <v>15</v>
      </c>
      <c r="B15" s="25"/>
    </row>
    <row r="16" spans="1:3" ht="15.75" customHeight="1" x14ac:dyDescent="0.2">
      <c r="A16" s="3" t="s">
        <v>16</v>
      </c>
      <c r="B16" s="3">
        <v>0.95012295520440793</v>
      </c>
    </row>
    <row r="17" spans="1:9" ht="15.75" customHeight="1" x14ac:dyDescent="0.2">
      <c r="A17" s="3" t="s">
        <v>17</v>
      </c>
      <c r="B17" s="3">
        <v>0.90273363000635731</v>
      </c>
    </row>
    <row r="18" spans="1:9" ht="15.75" customHeight="1" x14ac:dyDescent="0.2">
      <c r="A18" s="3" t="s">
        <v>18</v>
      </c>
      <c r="B18" s="3">
        <v>0.89057533375715203</v>
      </c>
    </row>
    <row r="19" spans="1:9" ht="15.75" customHeight="1" x14ac:dyDescent="0.2">
      <c r="A19" s="6" t="s">
        <v>19</v>
      </c>
      <c r="B19" s="6">
        <v>13.829316685939331</v>
      </c>
    </row>
    <row r="20" spans="1:9" ht="15.75" customHeight="1" x14ac:dyDescent="0.2">
      <c r="A20" s="9" t="s">
        <v>20</v>
      </c>
      <c r="B20" s="9">
        <v>10</v>
      </c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>
      <c r="A24" s="2" t="s">
        <v>21</v>
      </c>
    </row>
    <row r="25" spans="1:9" ht="15.75" customHeight="1" x14ac:dyDescent="0.2">
      <c r="A25" s="8"/>
      <c r="B25" s="8" t="s">
        <v>22</v>
      </c>
      <c r="C25" s="8" t="s">
        <v>23</v>
      </c>
      <c r="D25" s="8" t="s">
        <v>24</v>
      </c>
      <c r="E25" s="8" t="s">
        <v>25</v>
      </c>
      <c r="F25" s="8" t="s">
        <v>26</v>
      </c>
    </row>
    <row r="26" spans="1:9" ht="15.75" customHeight="1" x14ac:dyDescent="0.2">
      <c r="A26" s="3" t="s">
        <v>27</v>
      </c>
      <c r="B26" s="3">
        <v>1</v>
      </c>
      <c r="C26" s="3">
        <v>14200</v>
      </c>
      <c r="D26" s="3">
        <v>14200</v>
      </c>
      <c r="E26" s="3">
        <v>74.248366013071902</v>
      </c>
      <c r="F26" s="6">
        <v>2.5488662852935494E-5</v>
      </c>
    </row>
    <row r="27" spans="1:9" ht="15.75" customHeight="1" x14ac:dyDescent="0.2">
      <c r="A27" s="3" t="s">
        <v>28</v>
      </c>
      <c r="B27" s="3">
        <v>8</v>
      </c>
      <c r="C27" s="3">
        <v>1530</v>
      </c>
      <c r="D27" s="3">
        <v>191.25</v>
      </c>
      <c r="E27" s="3"/>
      <c r="F27" s="3"/>
    </row>
    <row r="28" spans="1:9" ht="15.75" customHeight="1" x14ac:dyDescent="0.2">
      <c r="A28" s="9" t="s">
        <v>29</v>
      </c>
      <c r="B28" s="9">
        <v>9</v>
      </c>
      <c r="C28" s="9">
        <v>15730</v>
      </c>
      <c r="D28" s="9"/>
      <c r="E28" s="9"/>
      <c r="F28" s="9"/>
    </row>
    <row r="29" spans="1:9" ht="15.75" customHeight="1" x14ac:dyDescent="0.2"/>
    <row r="30" spans="1:9" ht="15.75" customHeight="1" x14ac:dyDescent="0.2">
      <c r="A30" s="8"/>
      <c r="B30" s="8" t="s">
        <v>30</v>
      </c>
      <c r="C30" s="8" t="s">
        <v>19</v>
      </c>
      <c r="D30" s="8" t="s">
        <v>31</v>
      </c>
      <c r="E30" s="8" t="s">
        <v>32</v>
      </c>
      <c r="F30" s="8" t="s">
        <v>33</v>
      </c>
      <c r="G30" s="8" t="s">
        <v>34</v>
      </c>
      <c r="H30" s="8" t="s">
        <v>35</v>
      </c>
      <c r="I30" s="8" t="s">
        <v>36</v>
      </c>
    </row>
    <row r="31" spans="1:9" ht="15.75" customHeight="1" x14ac:dyDescent="0.2">
      <c r="A31" s="3" t="s">
        <v>37</v>
      </c>
      <c r="B31" s="3">
        <v>60.000000000000014</v>
      </c>
      <c r="C31" s="3">
        <v>9.2260348097034157</v>
      </c>
      <c r="D31" s="3">
        <v>6.5033355322803947</v>
      </c>
      <c r="E31" s="3">
        <v>1.8744406060719642E-4</v>
      </c>
      <c r="F31" s="3">
        <v>38.72472557728635</v>
      </c>
      <c r="G31" s="3">
        <v>81.275274422713679</v>
      </c>
      <c r="H31" s="3">
        <v>38.72472557728635</v>
      </c>
      <c r="I31" s="3">
        <v>81.275274422713679</v>
      </c>
    </row>
    <row r="32" spans="1:9" ht="15.75" customHeight="1" x14ac:dyDescent="0.2">
      <c r="A32" s="9" t="s">
        <v>1</v>
      </c>
      <c r="B32" s="10">
        <v>4.9999999999999991</v>
      </c>
      <c r="C32" s="9">
        <v>0.58026523804108177</v>
      </c>
      <c r="D32" s="9">
        <v>8.6167491557473035</v>
      </c>
      <c r="E32" s="10">
        <v>2.5488662852935494E-5</v>
      </c>
      <c r="F32" s="9">
        <v>3.6619059615620344</v>
      </c>
      <c r="G32" s="9">
        <v>6.3380940384379638</v>
      </c>
      <c r="H32" s="9">
        <v>3.6619059615620344</v>
      </c>
      <c r="I32" s="9">
        <v>6.3380940384379638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zoomScale="66" workbookViewId="0">
      <selection activeCell="N7" sqref="N7"/>
    </sheetView>
  </sheetViews>
  <sheetFormatPr baseColWidth="10" defaultColWidth="11.1640625" defaultRowHeight="15" customHeight="1" x14ac:dyDescent="0.2"/>
  <cols>
    <col min="1" max="1" width="20.5" customWidth="1"/>
    <col min="2" max="2" width="17.33203125" customWidth="1"/>
    <col min="3" max="3" width="14.33203125" customWidth="1"/>
    <col min="4" max="4" width="17.5" customWidth="1"/>
    <col min="5" max="5" width="12.5" customWidth="1"/>
    <col min="6" max="6" width="23.33203125" customWidth="1"/>
    <col min="7" max="7" width="17.5" bestFit="1" customWidth="1"/>
    <col min="8" max="9" width="12.6640625" customWidth="1"/>
    <col min="10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>
      <c r="A13" s="2" t="s">
        <v>13</v>
      </c>
    </row>
    <row r="14" spans="1:3" ht="15.75" customHeight="1" x14ac:dyDescent="0.2"/>
    <row r="15" spans="1:3" ht="15.75" customHeight="1" x14ac:dyDescent="0.2">
      <c r="A15" s="24" t="s">
        <v>15</v>
      </c>
      <c r="B15" s="25"/>
    </row>
    <row r="16" spans="1:3" ht="15.75" customHeight="1" x14ac:dyDescent="0.2">
      <c r="A16" s="3" t="s">
        <v>16</v>
      </c>
      <c r="B16" s="3">
        <v>0.95012295520440793</v>
      </c>
    </row>
    <row r="17" spans="1:9" ht="15.75" customHeight="1" x14ac:dyDescent="0.2">
      <c r="A17" s="3" t="s">
        <v>17</v>
      </c>
      <c r="B17" s="3">
        <v>0.90273363000635731</v>
      </c>
    </row>
    <row r="18" spans="1:9" ht="15.75" customHeight="1" x14ac:dyDescent="0.2">
      <c r="A18" s="3" t="s">
        <v>18</v>
      </c>
      <c r="B18" s="3">
        <v>0.89057533375715203</v>
      </c>
    </row>
    <row r="19" spans="1:9" ht="15.75" customHeight="1" x14ac:dyDescent="0.2">
      <c r="A19" s="3" t="s">
        <v>19</v>
      </c>
      <c r="B19" s="3">
        <v>13.829316685939331</v>
      </c>
    </row>
    <row r="20" spans="1:9" ht="15.75" customHeight="1" x14ac:dyDescent="0.2">
      <c r="A20" s="9" t="s">
        <v>20</v>
      </c>
      <c r="B20" s="9">
        <v>10</v>
      </c>
    </row>
    <row r="21" spans="1:9" ht="15.75" customHeight="1" x14ac:dyDescent="0.2"/>
    <row r="22" spans="1:9" ht="15.75" customHeight="1" x14ac:dyDescent="0.2">
      <c r="A22" s="2" t="s">
        <v>21</v>
      </c>
    </row>
    <row r="23" spans="1:9" ht="15.75" customHeight="1" x14ac:dyDescent="0.2">
      <c r="A23" s="8"/>
      <c r="B23" s="8" t="s">
        <v>22</v>
      </c>
      <c r="C23" s="8" t="s">
        <v>23</v>
      </c>
      <c r="D23" s="8" t="s">
        <v>24</v>
      </c>
      <c r="E23" s="8" t="s">
        <v>25</v>
      </c>
      <c r="F23" s="8" t="s">
        <v>26</v>
      </c>
    </row>
    <row r="24" spans="1:9" ht="15.75" customHeight="1" x14ac:dyDescent="0.2">
      <c r="A24" s="3" t="s">
        <v>27</v>
      </c>
      <c r="B24" s="3">
        <v>1</v>
      </c>
      <c r="C24" s="3">
        <v>14200</v>
      </c>
      <c r="D24" s="3">
        <v>14200</v>
      </c>
      <c r="E24" s="3">
        <v>74.248366013071902</v>
      </c>
      <c r="F24" s="3">
        <v>2.5488662852935494E-5</v>
      </c>
    </row>
    <row r="25" spans="1:9" ht="15.75" customHeight="1" x14ac:dyDescent="0.2">
      <c r="A25" s="3" t="s">
        <v>28</v>
      </c>
      <c r="B25" s="3">
        <v>8</v>
      </c>
      <c r="C25" s="3">
        <v>1530</v>
      </c>
      <c r="D25" s="3">
        <v>191.25</v>
      </c>
      <c r="E25" s="3"/>
      <c r="F25" s="3"/>
    </row>
    <row r="26" spans="1:9" ht="15.75" customHeight="1" x14ac:dyDescent="0.2">
      <c r="A26" s="9" t="s">
        <v>29</v>
      </c>
      <c r="B26" s="9">
        <v>9</v>
      </c>
      <c r="C26" s="9">
        <v>15730</v>
      </c>
      <c r="D26" s="9"/>
      <c r="E26" s="9"/>
      <c r="F26" s="9"/>
    </row>
    <row r="27" spans="1:9" ht="15.75" customHeight="1" x14ac:dyDescent="0.2"/>
    <row r="28" spans="1:9" ht="15.75" customHeight="1" x14ac:dyDescent="0.2">
      <c r="A28" s="8"/>
      <c r="B28" s="8" t="s">
        <v>30</v>
      </c>
      <c r="C28" s="8" t="s">
        <v>19</v>
      </c>
      <c r="D28" s="8" t="s">
        <v>31</v>
      </c>
      <c r="E28" s="8" t="s">
        <v>32</v>
      </c>
      <c r="F28" s="8" t="s">
        <v>33</v>
      </c>
      <c r="G28" s="8" t="s">
        <v>34</v>
      </c>
      <c r="H28" s="8" t="s">
        <v>35</v>
      </c>
      <c r="I28" s="8" t="s">
        <v>36</v>
      </c>
    </row>
    <row r="29" spans="1:9" ht="15.75" customHeight="1" x14ac:dyDescent="0.2">
      <c r="A29" s="3" t="s">
        <v>37</v>
      </c>
      <c r="B29" s="3">
        <v>60.000000000000014</v>
      </c>
      <c r="C29" s="3">
        <v>9.2260348097034157</v>
      </c>
      <c r="D29" s="3">
        <v>6.5033355322803947</v>
      </c>
      <c r="E29" s="3">
        <v>1.8744406060719642E-4</v>
      </c>
      <c r="F29" s="3">
        <v>38.72472557728635</v>
      </c>
      <c r="G29" s="3">
        <v>81.275274422713679</v>
      </c>
      <c r="H29" s="3">
        <v>38.72472557728635</v>
      </c>
      <c r="I29" s="3">
        <v>81.275274422713679</v>
      </c>
    </row>
    <row r="30" spans="1:9" ht="15.75" customHeight="1" x14ac:dyDescent="0.2">
      <c r="A30" s="9" t="s">
        <v>1</v>
      </c>
      <c r="B30" s="9">
        <v>4.9999999999999991</v>
      </c>
      <c r="C30" s="9">
        <v>0.58026523804108177</v>
      </c>
      <c r="D30" s="9">
        <v>8.6167491557473035</v>
      </c>
      <c r="E30" s="9">
        <v>2.5488662852935494E-5</v>
      </c>
      <c r="F30" s="9">
        <v>3.6619059615620344</v>
      </c>
      <c r="G30" s="9">
        <v>6.3380940384379638</v>
      </c>
      <c r="H30" s="9">
        <v>3.6619059615620344</v>
      </c>
      <c r="I30" s="9">
        <v>6.3380940384379638</v>
      </c>
    </row>
    <row r="31" spans="1:9" ht="15.75" customHeight="1" x14ac:dyDescent="0.2"/>
    <row r="32" spans="1:9" ht="15.75" customHeight="1" x14ac:dyDescent="0.2"/>
    <row r="33" spans="1:7" ht="15.75" customHeight="1" x14ac:dyDescent="0.2"/>
    <row r="34" spans="1:7" ht="15.75" customHeight="1" x14ac:dyDescent="0.2">
      <c r="A34" s="2" t="s">
        <v>38</v>
      </c>
      <c r="F34" s="2" t="s">
        <v>39</v>
      </c>
    </row>
    <row r="35" spans="1:7" ht="15.75" customHeight="1" x14ac:dyDescent="0.2"/>
    <row r="36" spans="1:7" ht="15.75" customHeight="1" x14ac:dyDescent="0.2">
      <c r="A36" s="8" t="s">
        <v>40</v>
      </c>
      <c r="B36" s="26" t="s">
        <v>41</v>
      </c>
      <c r="C36" s="26" t="s">
        <v>42</v>
      </c>
      <c r="D36" s="11" t="s">
        <v>43</v>
      </c>
      <c r="F36" s="8" t="s">
        <v>44</v>
      </c>
      <c r="G36" s="8" t="s">
        <v>2</v>
      </c>
    </row>
    <row r="37" spans="1:7" ht="15.75" customHeight="1" x14ac:dyDescent="0.2">
      <c r="A37" s="3">
        <v>1</v>
      </c>
      <c r="B37" s="27">
        <v>70.000000000000014</v>
      </c>
      <c r="C37" s="27">
        <v>-12.000000000000014</v>
      </c>
      <c r="D37" s="3">
        <v>-0.92035798661684542</v>
      </c>
      <c r="F37" s="3">
        <v>5</v>
      </c>
      <c r="G37" s="3">
        <v>58</v>
      </c>
    </row>
    <row r="38" spans="1:7" ht="15.75" customHeight="1" x14ac:dyDescent="0.2">
      <c r="A38" s="3">
        <v>2</v>
      </c>
      <c r="B38" s="27">
        <v>90</v>
      </c>
      <c r="C38" s="27">
        <v>15</v>
      </c>
      <c r="D38" s="3">
        <v>1.1504474832710554</v>
      </c>
      <c r="F38" s="3">
        <v>15</v>
      </c>
      <c r="G38" s="3">
        <v>88</v>
      </c>
    </row>
    <row r="39" spans="1:7" ht="15.75" customHeight="1" x14ac:dyDescent="0.2">
      <c r="A39" s="3">
        <v>3</v>
      </c>
      <c r="B39" s="27">
        <v>100</v>
      </c>
      <c r="C39" s="27">
        <v>-12</v>
      </c>
      <c r="D39" s="3">
        <v>-0.92035798661684431</v>
      </c>
      <c r="F39" s="3">
        <v>25</v>
      </c>
      <c r="G39" s="3">
        <v>105</v>
      </c>
    </row>
    <row r="40" spans="1:7" ht="15.75" customHeight="1" x14ac:dyDescent="0.2">
      <c r="A40" s="3">
        <v>4</v>
      </c>
      <c r="B40" s="27">
        <v>100</v>
      </c>
      <c r="C40" s="27">
        <v>18</v>
      </c>
      <c r="D40" s="3">
        <v>1.3805369799252665</v>
      </c>
      <c r="F40" s="3">
        <v>35</v>
      </c>
      <c r="G40" s="3">
        <v>117</v>
      </c>
    </row>
    <row r="41" spans="1:7" ht="15.75" customHeight="1" x14ac:dyDescent="0.2">
      <c r="A41" s="3">
        <v>5</v>
      </c>
      <c r="B41" s="27">
        <v>120</v>
      </c>
      <c r="C41" s="27">
        <v>-3</v>
      </c>
      <c r="D41" s="3">
        <v>-0.23008949665421108</v>
      </c>
      <c r="F41" s="3">
        <v>45</v>
      </c>
      <c r="G41" s="3">
        <v>118</v>
      </c>
    </row>
    <row r="42" spans="1:7" ht="15.75" customHeight="1" x14ac:dyDescent="0.2">
      <c r="A42" s="3">
        <v>6</v>
      </c>
      <c r="B42" s="27">
        <v>140</v>
      </c>
      <c r="C42" s="27">
        <v>-3</v>
      </c>
      <c r="D42" s="3">
        <v>-0.23008949665421108</v>
      </c>
      <c r="F42" s="3">
        <v>55</v>
      </c>
      <c r="G42" s="3">
        <v>137</v>
      </c>
    </row>
    <row r="43" spans="1:7" ht="15.75" customHeight="1" x14ac:dyDescent="0.2">
      <c r="A43" s="3">
        <v>7</v>
      </c>
      <c r="B43" s="27">
        <v>160</v>
      </c>
      <c r="C43" s="27">
        <v>-3</v>
      </c>
      <c r="D43" s="3">
        <v>-0.23008949665421108</v>
      </c>
      <c r="F43" s="3">
        <v>65</v>
      </c>
      <c r="G43" s="3">
        <v>149</v>
      </c>
    </row>
    <row r="44" spans="1:7" ht="15.75" customHeight="1" x14ac:dyDescent="0.2">
      <c r="A44" s="3">
        <v>8</v>
      </c>
      <c r="B44" s="27">
        <v>160</v>
      </c>
      <c r="C44" s="27">
        <v>9</v>
      </c>
      <c r="D44" s="3">
        <v>0.69026848996263324</v>
      </c>
      <c r="F44" s="3">
        <v>75</v>
      </c>
      <c r="G44" s="3">
        <v>157</v>
      </c>
    </row>
    <row r="45" spans="1:7" ht="15.75" customHeight="1" x14ac:dyDescent="0.2">
      <c r="A45" s="3">
        <v>9</v>
      </c>
      <c r="B45" s="27">
        <v>170</v>
      </c>
      <c r="C45" s="27">
        <v>-21</v>
      </c>
      <c r="D45" s="3">
        <v>-1.6106264765794776</v>
      </c>
      <c r="F45" s="3">
        <v>85</v>
      </c>
      <c r="G45" s="3">
        <v>169</v>
      </c>
    </row>
    <row r="46" spans="1:7" ht="15.75" customHeight="1" x14ac:dyDescent="0.2">
      <c r="A46" s="9">
        <v>10</v>
      </c>
      <c r="B46" s="28">
        <v>190</v>
      </c>
      <c r="C46" s="28">
        <v>12</v>
      </c>
      <c r="D46" s="9">
        <v>0.92035798661684431</v>
      </c>
      <c r="F46" s="9">
        <v>95</v>
      </c>
      <c r="G46" s="9">
        <v>202</v>
      </c>
    </row>
    <row r="47" spans="1:7" ht="15.75" customHeight="1" x14ac:dyDescent="0.2"/>
    <row r="48" spans="1:7" ht="15.75" customHeight="1" thickBot="1" x14ac:dyDescent="0.25"/>
    <row r="49" spans="6:7" ht="15.75" customHeight="1" x14ac:dyDescent="0.2">
      <c r="F49" s="1" t="s">
        <v>1</v>
      </c>
      <c r="G49" s="11" t="s">
        <v>43</v>
      </c>
    </row>
    <row r="50" spans="6:7" ht="15.75" customHeight="1" x14ac:dyDescent="0.2">
      <c r="F50" s="2">
        <v>2</v>
      </c>
      <c r="G50" s="3">
        <v>-0.92035798661684542</v>
      </c>
    </row>
    <row r="51" spans="6:7" ht="15.75" customHeight="1" x14ac:dyDescent="0.2">
      <c r="F51" s="2">
        <v>6</v>
      </c>
      <c r="G51" s="3">
        <v>1.1504474832710554</v>
      </c>
    </row>
    <row r="52" spans="6:7" ht="15.75" customHeight="1" x14ac:dyDescent="0.2">
      <c r="F52" s="2">
        <v>8</v>
      </c>
      <c r="G52" s="3">
        <v>-0.92035798661684431</v>
      </c>
    </row>
    <row r="53" spans="6:7" ht="15.75" customHeight="1" x14ac:dyDescent="0.2">
      <c r="F53" s="2">
        <v>8</v>
      </c>
      <c r="G53" s="3">
        <v>1.3805369799252665</v>
      </c>
    </row>
    <row r="54" spans="6:7" ht="15.75" customHeight="1" x14ac:dyDescent="0.2">
      <c r="F54" s="2">
        <v>12</v>
      </c>
      <c r="G54" s="3">
        <v>-0.23008949665421108</v>
      </c>
    </row>
    <row r="55" spans="6:7" ht="15.75" customHeight="1" x14ac:dyDescent="0.2">
      <c r="F55" s="2">
        <v>16</v>
      </c>
      <c r="G55" s="3">
        <v>-0.23008949665421108</v>
      </c>
    </row>
    <row r="56" spans="6:7" ht="15.75" customHeight="1" x14ac:dyDescent="0.2">
      <c r="F56" s="2">
        <v>20</v>
      </c>
      <c r="G56" s="3">
        <v>-0.23008949665421108</v>
      </c>
    </row>
    <row r="57" spans="6:7" ht="15.75" customHeight="1" x14ac:dyDescent="0.2">
      <c r="F57" s="2">
        <v>20</v>
      </c>
      <c r="G57" s="3">
        <v>0.69026848996263324</v>
      </c>
    </row>
    <row r="58" spans="6:7" ht="15.75" customHeight="1" x14ac:dyDescent="0.2">
      <c r="F58" s="2">
        <v>22</v>
      </c>
      <c r="G58" s="3">
        <v>-1.6106264765794776</v>
      </c>
    </row>
    <row r="59" spans="6:7" ht="15.75" customHeight="1" thickBot="1" x14ac:dyDescent="0.25">
      <c r="F59" s="4">
        <v>26</v>
      </c>
      <c r="G59" s="9">
        <v>0.92035798661684431</v>
      </c>
    </row>
    <row r="60" spans="6:7" ht="15.75" customHeight="1" x14ac:dyDescent="0.2"/>
    <row r="61" spans="6:7" ht="15.75" customHeight="1" x14ac:dyDescent="0.2"/>
    <row r="62" spans="6:7" ht="15.75" customHeight="1" x14ac:dyDescent="0.2"/>
    <row r="63" spans="6:7" ht="15.75" customHeight="1" x14ac:dyDescent="0.2"/>
    <row r="64" spans="6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6F96-2ED2-434D-8380-D81C75E0D551}">
  <dimension ref="A1:L34"/>
  <sheetViews>
    <sheetView zoomScale="125" workbookViewId="0">
      <selection activeCell="C18" sqref="C18"/>
    </sheetView>
  </sheetViews>
  <sheetFormatPr baseColWidth="10" defaultRowHeight="16" x14ac:dyDescent="0.2"/>
  <cols>
    <col min="4" max="4" width="17.83203125" bestFit="1" customWidth="1"/>
    <col min="5" max="5" width="13.1640625" bestFit="1" customWidth="1"/>
    <col min="6" max="6" width="13.83203125" bestFit="1" customWidth="1"/>
    <col min="7" max="7" width="17.5" bestFit="1" customWidth="1"/>
    <col min="8" max="8" width="12.5" bestFit="1" customWidth="1"/>
    <col min="9" max="9" width="13.1640625" bestFit="1" customWidth="1"/>
    <col min="10" max="10" width="12.5" bestFit="1" customWidth="1"/>
    <col min="11" max="11" width="13.1640625" bestFit="1" customWidth="1"/>
    <col min="12" max="12" width="12.5" bestFit="1" customWidth="1"/>
  </cols>
  <sheetData>
    <row r="1" spans="1:12" ht="17" thickBot="1" x14ac:dyDescent="0.25">
      <c r="A1" s="13" t="s">
        <v>11</v>
      </c>
      <c r="B1" s="13" t="s">
        <v>12</v>
      </c>
      <c r="D1" t="s">
        <v>13</v>
      </c>
    </row>
    <row r="2" spans="1:12" ht="17" thickBot="1" x14ac:dyDescent="0.25">
      <c r="A2" s="12">
        <v>1</v>
      </c>
      <c r="B2" s="12">
        <v>45</v>
      </c>
    </row>
    <row r="3" spans="1:12" x14ac:dyDescent="0.2">
      <c r="A3" s="12">
        <v>1</v>
      </c>
      <c r="B3" s="12">
        <v>55</v>
      </c>
      <c r="D3" s="17" t="s">
        <v>15</v>
      </c>
      <c r="E3" s="17"/>
    </row>
    <row r="4" spans="1:12" x14ac:dyDescent="0.2">
      <c r="A4" s="12">
        <v>2</v>
      </c>
      <c r="B4" s="12">
        <v>50</v>
      </c>
      <c r="D4" s="14" t="s">
        <v>16</v>
      </c>
      <c r="E4" s="14">
        <v>0.70486707747323485</v>
      </c>
    </row>
    <row r="5" spans="1:12" x14ac:dyDescent="0.2">
      <c r="A5" s="19">
        <v>3</v>
      </c>
      <c r="B5" s="19">
        <v>75</v>
      </c>
      <c r="D5" s="20" t="s">
        <v>17</v>
      </c>
      <c r="E5" s="20">
        <v>0.49683759690565932</v>
      </c>
    </row>
    <row r="6" spans="1:12" x14ac:dyDescent="0.2">
      <c r="A6" s="12">
        <v>3</v>
      </c>
      <c r="B6" s="12">
        <v>40</v>
      </c>
      <c r="D6" s="14" t="s">
        <v>18</v>
      </c>
      <c r="E6" s="14">
        <v>0.43394229651886673</v>
      </c>
    </row>
    <row r="7" spans="1:12" x14ac:dyDescent="0.2">
      <c r="A7" s="12">
        <v>3</v>
      </c>
      <c r="B7" s="12">
        <v>45</v>
      </c>
      <c r="D7" s="14" t="s">
        <v>19</v>
      </c>
      <c r="E7" s="14">
        <v>12.670448067739676</v>
      </c>
    </row>
    <row r="8" spans="1:12" ht="17" thickBot="1" x14ac:dyDescent="0.25">
      <c r="A8" s="12">
        <v>4</v>
      </c>
      <c r="B8" s="12">
        <v>30</v>
      </c>
      <c r="D8" s="15" t="s">
        <v>20</v>
      </c>
      <c r="E8" s="15">
        <v>10</v>
      </c>
    </row>
    <row r="9" spans="1:12" x14ac:dyDescent="0.2">
      <c r="A9" s="12">
        <v>4</v>
      </c>
      <c r="B9" s="12">
        <v>35</v>
      </c>
    </row>
    <row r="10" spans="1:12" ht="17" thickBot="1" x14ac:dyDescent="0.25">
      <c r="A10" s="12">
        <v>5</v>
      </c>
      <c r="B10" s="12">
        <v>25</v>
      </c>
      <c r="D10" t="s">
        <v>21</v>
      </c>
    </row>
    <row r="11" spans="1:12" x14ac:dyDescent="0.2">
      <c r="A11" s="12">
        <v>6</v>
      </c>
      <c r="B11" s="12">
        <v>15</v>
      </c>
      <c r="D11" s="16"/>
      <c r="E11" s="16" t="s">
        <v>22</v>
      </c>
      <c r="F11" s="16" t="s">
        <v>23</v>
      </c>
      <c r="G11" s="16" t="s">
        <v>24</v>
      </c>
      <c r="H11" s="16" t="s">
        <v>25</v>
      </c>
      <c r="I11" s="16" t="s">
        <v>26</v>
      </c>
    </row>
    <row r="12" spans="1:12" x14ac:dyDescent="0.2">
      <c r="D12" s="14" t="s">
        <v>27</v>
      </c>
      <c r="E12" s="14">
        <v>1</v>
      </c>
      <c r="F12" s="14">
        <v>1268.1779661016953</v>
      </c>
      <c r="G12" s="14">
        <v>1268.1779661016953</v>
      </c>
      <c r="H12" s="14">
        <v>7.899439129000335</v>
      </c>
      <c r="I12" s="14">
        <v>2.2822160900631376E-2</v>
      </c>
    </row>
    <row r="13" spans="1:12" x14ac:dyDescent="0.2">
      <c r="D13" s="14" t="s">
        <v>28</v>
      </c>
      <c r="E13" s="14">
        <v>8</v>
      </c>
      <c r="F13" s="14">
        <v>1284.3220338983047</v>
      </c>
      <c r="G13" s="14">
        <v>160.54025423728808</v>
      </c>
      <c r="H13" s="14"/>
      <c r="I13" s="14"/>
    </row>
    <row r="14" spans="1:12" ht="17" thickBot="1" x14ac:dyDescent="0.25">
      <c r="D14" s="15" t="s">
        <v>29</v>
      </c>
      <c r="E14" s="15">
        <v>9</v>
      </c>
      <c r="F14" s="15">
        <v>2552.5</v>
      </c>
      <c r="G14" s="15"/>
      <c r="H14" s="15"/>
      <c r="I14" s="15"/>
    </row>
    <row r="15" spans="1:12" ht="17" thickBot="1" x14ac:dyDescent="0.25"/>
    <row r="16" spans="1:12" x14ac:dyDescent="0.2">
      <c r="D16" s="16"/>
      <c r="E16" s="16" t="s">
        <v>30</v>
      </c>
      <c r="F16" s="16" t="s">
        <v>19</v>
      </c>
      <c r="G16" s="16" t="s">
        <v>31</v>
      </c>
      <c r="H16" s="16" t="s">
        <v>32</v>
      </c>
      <c r="I16" s="16" t="s">
        <v>33</v>
      </c>
      <c r="J16" s="16" t="s">
        <v>34</v>
      </c>
      <c r="K16" s="16" t="s">
        <v>35</v>
      </c>
      <c r="L16" s="16" t="s">
        <v>36</v>
      </c>
    </row>
    <row r="17" spans="4:12" x14ac:dyDescent="0.2">
      <c r="D17" s="14" t="s">
        <v>37</v>
      </c>
      <c r="E17" s="14">
        <v>64.957627118644069</v>
      </c>
      <c r="F17" s="14">
        <v>9.2580867156860389</v>
      </c>
      <c r="G17" s="14">
        <v>7.0163122374503066</v>
      </c>
      <c r="H17" s="14">
        <v>1.1082103524712686E-4</v>
      </c>
      <c r="I17" s="14">
        <v>43.608440868193298</v>
      </c>
      <c r="J17" s="14">
        <v>86.30681336909484</v>
      </c>
      <c r="K17" s="14">
        <v>43.608440868193298</v>
      </c>
      <c r="L17" s="14">
        <v>86.30681336909484</v>
      </c>
    </row>
    <row r="18" spans="4:12" ht="17" thickBot="1" x14ac:dyDescent="0.25">
      <c r="D18" s="15" t="s">
        <v>11</v>
      </c>
      <c r="E18" s="15">
        <v>-7.3305084745762725</v>
      </c>
      <c r="F18" s="15">
        <v>2.6081704594692043</v>
      </c>
      <c r="G18" s="15">
        <v>-2.810594088266809</v>
      </c>
      <c r="H18" s="15">
        <v>2.2822160900631352E-2</v>
      </c>
      <c r="I18" s="15">
        <v>-13.34496033942961</v>
      </c>
      <c r="J18" s="15">
        <v>-1.3160566097229349</v>
      </c>
      <c r="K18" s="15">
        <v>-13.34496033942961</v>
      </c>
      <c r="L18" s="15">
        <v>-1.3160566097229349</v>
      </c>
    </row>
    <row r="22" spans="4:12" x14ac:dyDescent="0.2">
      <c r="D22" s="22" t="s">
        <v>38</v>
      </c>
    </row>
    <row r="23" spans="4:12" ht="17" thickBot="1" x14ac:dyDescent="0.25"/>
    <row r="24" spans="4:12" x14ac:dyDescent="0.2">
      <c r="D24" s="16" t="s">
        <v>40</v>
      </c>
      <c r="E24" s="16" t="s">
        <v>45</v>
      </c>
      <c r="F24" s="16" t="s">
        <v>42</v>
      </c>
      <c r="G24" s="16" t="s">
        <v>43</v>
      </c>
    </row>
    <row r="25" spans="4:12" x14ac:dyDescent="0.2">
      <c r="D25" s="14">
        <v>1</v>
      </c>
      <c r="E25" s="14">
        <v>57.627118644067799</v>
      </c>
      <c r="F25" s="14">
        <v>-12.627118644067799</v>
      </c>
      <c r="G25" s="14">
        <v>-1.0570330077119656</v>
      </c>
    </row>
    <row r="26" spans="4:12" x14ac:dyDescent="0.2">
      <c r="D26" s="14">
        <v>2</v>
      </c>
      <c r="E26" s="14">
        <v>57.627118644067799</v>
      </c>
      <c r="F26" s="14">
        <v>-2.6271186440677994</v>
      </c>
      <c r="G26" s="14">
        <v>-0.21991961905416754</v>
      </c>
    </row>
    <row r="27" spans="4:12" x14ac:dyDescent="0.2">
      <c r="D27" s="14">
        <v>3</v>
      </c>
      <c r="E27" s="14">
        <v>50.296610169491522</v>
      </c>
      <c r="F27" s="14">
        <v>-0.29661016949152241</v>
      </c>
      <c r="G27" s="14">
        <v>-2.4829634409341217E-2</v>
      </c>
    </row>
    <row r="28" spans="4:12" x14ac:dyDescent="0.2">
      <c r="D28" s="18">
        <v>4</v>
      </c>
      <c r="E28" s="18">
        <v>42.966101694915253</v>
      </c>
      <c r="F28" s="18">
        <v>32.033898305084747</v>
      </c>
      <c r="G28" s="18">
        <v>2.6816005162088787</v>
      </c>
      <c r="H28" s="21" t="s">
        <v>46</v>
      </c>
    </row>
    <row r="29" spans="4:12" x14ac:dyDescent="0.2">
      <c r="D29" s="14">
        <v>5</v>
      </c>
      <c r="E29" s="14">
        <v>42.966101694915253</v>
      </c>
      <c r="F29" s="14">
        <v>-2.9661016949152526</v>
      </c>
      <c r="G29" s="14">
        <v>-0.24829634409341456</v>
      </c>
    </row>
    <row r="30" spans="4:12" x14ac:dyDescent="0.2">
      <c r="D30" s="14">
        <v>6</v>
      </c>
      <c r="E30" s="14">
        <v>42.966101694915253</v>
      </c>
      <c r="F30" s="14">
        <v>2.0338983050847474</v>
      </c>
      <c r="G30" s="14">
        <v>0.1702603502354845</v>
      </c>
    </row>
    <row r="31" spans="4:12" x14ac:dyDescent="0.2">
      <c r="D31" s="14">
        <v>7</v>
      </c>
      <c r="E31" s="14">
        <v>35.635593220338976</v>
      </c>
      <c r="F31" s="14">
        <v>-5.6355932203389756</v>
      </c>
      <c r="G31" s="14">
        <v>-0.47176305377748728</v>
      </c>
    </row>
    <row r="32" spans="4:12" x14ac:dyDescent="0.2">
      <c r="D32" s="14">
        <v>8</v>
      </c>
      <c r="E32" s="14">
        <v>35.635593220338976</v>
      </c>
      <c r="F32" s="14">
        <v>-0.63559322033897558</v>
      </c>
      <c r="G32" s="14">
        <v>-5.3206359448588238E-2</v>
      </c>
    </row>
    <row r="33" spans="4:7" x14ac:dyDescent="0.2">
      <c r="D33" s="14">
        <v>9</v>
      </c>
      <c r="E33" s="14">
        <v>28.305084745762706</v>
      </c>
      <c r="F33" s="14">
        <v>-3.3050847457627057</v>
      </c>
      <c r="G33" s="14">
        <v>-0.2766730691326616</v>
      </c>
    </row>
    <row r="34" spans="4:7" ht="17" thickBot="1" x14ac:dyDescent="0.25">
      <c r="D34" s="15">
        <v>10</v>
      </c>
      <c r="E34" s="15">
        <v>20.974576271186436</v>
      </c>
      <c r="F34" s="15">
        <v>-5.9745762711864359</v>
      </c>
      <c r="G34" s="15">
        <v>-0.50013977881673488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65CF-2419-9641-89D7-B960275259F2}">
  <dimension ref="A1:C20"/>
  <sheetViews>
    <sheetView zoomScale="156" workbookViewId="0">
      <selection activeCell="I16" sqref="I16"/>
    </sheetView>
  </sheetViews>
  <sheetFormatPr baseColWidth="10" defaultRowHeight="16" x14ac:dyDescent="0.2"/>
  <cols>
    <col min="3" max="3" width="12.33203125" bestFit="1" customWidth="1"/>
  </cols>
  <sheetData>
    <row r="1" spans="1:3" ht="17" thickBot="1" x14ac:dyDescent="0.25">
      <c r="A1" s="13" t="s">
        <v>11</v>
      </c>
      <c r="B1" s="13" t="s">
        <v>12</v>
      </c>
    </row>
    <row r="2" spans="1:3" x14ac:dyDescent="0.2">
      <c r="A2" s="12">
        <v>10</v>
      </c>
      <c r="B2" s="12">
        <v>125</v>
      </c>
    </row>
    <row r="3" spans="1:3" x14ac:dyDescent="0.2">
      <c r="A3" s="12">
        <v>10</v>
      </c>
      <c r="B3" s="12">
        <v>130</v>
      </c>
    </row>
    <row r="4" spans="1:3" x14ac:dyDescent="0.2">
      <c r="A4" s="12">
        <v>15</v>
      </c>
      <c r="B4" s="12">
        <v>120</v>
      </c>
    </row>
    <row r="5" spans="1:3" x14ac:dyDescent="0.2">
      <c r="A5" s="12">
        <v>20</v>
      </c>
      <c r="B5" s="12">
        <v>115</v>
      </c>
    </row>
    <row r="6" spans="1:3" x14ac:dyDescent="0.2">
      <c r="A6" s="12">
        <v>20</v>
      </c>
      <c r="B6" s="12">
        <v>120</v>
      </c>
    </row>
    <row r="7" spans="1:3" x14ac:dyDescent="0.2">
      <c r="A7" s="12">
        <v>25</v>
      </c>
      <c r="B7" s="12">
        <v>110</v>
      </c>
    </row>
    <row r="8" spans="1:3" x14ac:dyDescent="0.2">
      <c r="A8" s="23">
        <v>70</v>
      </c>
      <c r="B8" s="23">
        <v>100</v>
      </c>
      <c r="C8" s="22" t="s">
        <v>47</v>
      </c>
    </row>
    <row r="13" spans="1:3" ht="17" thickBot="1" x14ac:dyDescent="0.25">
      <c r="A13" s="13" t="s">
        <v>11</v>
      </c>
      <c r="B13" s="13" t="s">
        <v>12</v>
      </c>
    </row>
    <row r="14" spans="1:3" x14ac:dyDescent="0.2">
      <c r="A14" s="12">
        <v>10</v>
      </c>
      <c r="B14" s="12">
        <v>125</v>
      </c>
    </row>
    <row r="15" spans="1:3" x14ac:dyDescent="0.2">
      <c r="A15" s="12">
        <v>10</v>
      </c>
      <c r="B15" s="12">
        <v>130</v>
      </c>
    </row>
    <row r="16" spans="1:3" x14ac:dyDescent="0.2">
      <c r="A16" s="12">
        <v>15</v>
      </c>
      <c r="B16" s="12">
        <v>120</v>
      </c>
    </row>
    <row r="17" spans="1:2" x14ac:dyDescent="0.2">
      <c r="A17" s="12">
        <v>20</v>
      </c>
      <c r="B17" s="12">
        <v>115</v>
      </c>
    </row>
    <row r="18" spans="1:2" x14ac:dyDescent="0.2">
      <c r="A18" s="12">
        <v>20</v>
      </c>
      <c r="B18" s="12">
        <v>120</v>
      </c>
    </row>
    <row r="19" spans="1:2" x14ac:dyDescent="0.2">
      <c r="A19" s="12">
        <v>25</v>
      </c>
      <c r="B19" s="12">
        <v>110</v>
      </c>
    </row>
    <row r="20" spans="1:2" x14ac:dyDescent="0.2">
      <c r="A20" s="12"/>
      <c r="B20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Least Squares Method</vt:lpstr>
      <vt:lpstr>Scatter Diagram</vt:lpstr>
      <vt:lpstr>Excel regression</vt:lpstr>
      <vt:lpstr>Residual Plot</vt:lpstr>
      <vt:lpstr>Outliers</vt:lpstr>
      <vt:lpstr>Influential (Leverage)</vt:lpstr>
      <vt:lpstr>Outliers!PageEnd_663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Saboorideilami, Vafa</cp:lastModifiedBy>
  <dcterms:modified xsi:type="dcterms:W3CDTF">2024-01-18T01:09:53Z</dcterms:modified>
</cp:coreProperties>
</file>