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v223\Desktop\Desktop\Courses\Forecasting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1" l="1"/>
  <c r="R32" i="1"/>
  <c r="P30" i="1"/>
  <c r="K31" i="1"/>
  <c r="K32" i="1"/>
  <c r="K30" i="1"/>
  <c r="J33" i="1"/>
  <c r="I33" i="1"/>
  <c r="H33" i="1"/>
  <c r="C19" i="1"/>
  <c r="C20" i="1"/>
  <c r="D20" i="1"/>
  <c r="E19" i="1"/>
  <c r="E18" i="1"/>
  <c r="D18" i="1"/>
  <c r="P21" i="1"/>
  <c r="Q22" i="1"/>
  <c r="R23" i="1"/>
  <c r="K22" i="1"/>
  <c r="K23" i="1"/>
  <c r="K21" i="1"/>
  <c r="J24" i="1"/>
  <c r="I24" i="1"/>
  <c r="H24" i="1"/>
  <c r="Q13" i="1"/>
  <c r="R14" i="1"/>
  <c r="P12" i="1"/>
  <c r="Q4" i="1"/>
  <c r="R5" i="1"/>
  <c r="P3" i="1"/>
  <c r="J15" i="1"/>
  <c r="I15" i="1"/>
  <c r="H15" i="1"/>
  <c r="K14" i="1"/>
  <c r="K13" i="1"/>
  <c r="K12" i="1"/>
  <c r="J6" i="1"/>
  <c r="I6" i="1"/>
  <c r="H6" i="1"/>
  <c r="K5" i="1"/>
  <c r="K4" i="1"/>
  <c r="K3" i="1"/>
  <c r="D5" i="1"/>
  <c r="C5" i="1"/>
  <c r="L5" i="1" l="1"/>
  <c r="I5" i="1" s="1"/>
  <c r="Q5" i="1" s="1"/>
  <c r="L3" i="1"/>
  <c r="I3" i="1" s="1"/>
  <c r="Q3" i="1" s="1"/>
  <c r="L4" i="1"/>
  <c r="J4" i="1" s="1"/>
  <c r="R4" i="1" s="1"/>
  <c r="L14" i="1" l="1"/>
  <c r="H5" i="1"/>
  <c r="J3" i="1"/>
  <c r="L12" i="1"/>
  <c r="I8" i="1"/>
  <c r="L13" i="1"/>
  <c r="H4" i="1"/>
  <c r="P4" i="1" s="1"/>
  <c r="M5" i="1" l="1"/>
  <c r="P5" i="1"/>
  <c r="J8" i="1"/>
  <c r="R3" i="1"/>
  <c r="I16" i="1"/>
  <c r="H8" i="1"/>
  <c r="H16" i="1"/>
  <c r="M4" i="1"/>
  <c r="M3" i="1"/>
  <c r="J16" i="1"/>
  <c r="U2" i="1" l="1"/>
  <c r="I14" i="1"/>
  <c r="Q14" i="1" s="1"/>
  <c r="I25" i="1"/>
  <c r="H13" i="1"/>
  <c r="P13" i="1" s="1"/>
  <c r="H25" i="1"/>
  <c r="J13" i="1"/>
  <c r="R13" i="1" s="1"/>
  <c r="J25" i="1"/>
  <c r="I12" i="1"/>
  <c r="H14" i="1"/>
  <c r="J12" i="1"/>
  <c r="M13" i="1" l="1"/>
  <c r="L22" i="1"/>
  <c r="L31" i="1" s="1"/>
  <c r="L23" i="1"/>
  <c r="L32" i="1" s="1"/>
  <c r="L21" i="1"/>
  <c r="L30" i="1" s="1"/>
  <c r="H17" i="1"/>
  <c r="P14" i="1"/>
  <c r="I17" i="1"/>
  <c r="Q12" i="1"/>
  <c r="J17" i="1"/>
  <c r="R12" i="1"/>
  <c r="M14" i="1"/>
  <c r="M12" i="1"/>
  <c r="J34" i="1" l="1"/>
  <c r="J30" i="1" s="1"/>
  <c r="I34" i="1"/>
  <c r="I30" i="1" s="1"/>
  <c r="H34" i="1"/>
  <c r="H32" i="1" s="1"/>
  <c r="J21" i="1"/>
  <c r="I21" i="1"/>
  <c r="Q21" i="1" s="1"/>
  <c r="H23" i="1"/>
  <c r="I23" i="1"/>
  <c r="Q23" i="1" s="1"/>
  <c r="H22" i="1"/>
  <c r="J22" i="1"/>
  <c r="R22" i="1" s="1"/>
  <c r="U11" i="1"/>
  <c r="I32" i="1" l="1"/>
  <c r="Q32" i="1" s="1"/>
  <c r="H31" i="1"/>
  <c r="P31" i="1" s="1"/>
  <c r="J31" i="1"/>
  <c r="R31" i="1" s="1"/>
  <c r="P32" i="1"/>
  <c r="Q30" i="1"/>
  <c r="M30" i="1"/>
  <c r="R30" i="1"/>
  <c r="I26" i="1"/>
  <c r="R21" i="1"/>
  <c r="J26" i="1"/>
  <c r="P22" i="1"/>
  <c r="H26" i="1"/>
  <c r="M22" i="1"/>
  <c r="M21" i="1"/>
  <c r="P23" i="1"/>
  <c r="M23" i="1"/>
  <c r="H35" i="1" l="1"/>
  <c r="I35" i="1"/>
  <c r="M32" i="1"/>
  <c r="U29" i="1"/>
  <c r="M31" i="1"/>
  <c r="J35" i="1"/>
  <c r="U20" i="1"/>
</calcChain>
</file>

<file path=xl/sharedStrings.xml><?xml version="1.0" encoding="utf-8"?>
<sst xmlns="http://schemas.openxmlformats.org/spreadsheetml/2006/main" count="94" uniqueCount="26">
  <si>
    <t>a</t>
  </si>
  <si>
    <t>b</t>
  </si>
  <si>
    <t>c</t>
  </si>
  <si>
    <t>Total</t>
  </si>
  <si>
    <t>Origins</t>
  </si>
  <si>
    <t>Destinations</t>
  </si>
  <si>
    <t>travel time</t>
  </si>
  <si>
    <t>Friction</t>
  </si>
  <si>
    <t>x</t>
  </si>
  <si>
    <t>Iteration 1</t>
  </si>
  <si>
    <t>Trips</t>
  </si>
  <si>
    <t>total</t>
  </si>
  <si>
    <t>A_i</t>
  </si>
  <si>
    <t>B_j</t>
  </si>
  <si>
    <t>check total</t>
  </si>
  <si>
    <t>Average travel time:</t>
  </si>
  <si>
    <t>total travel time</t>
  </si>
  <si>
    <t>Iteration 2</t>
  </si>
  <si>
    <t>Iteration 3</t>
  </si>
  <si>
    <t>parameter 1</t>
  </si>
  <si>
    <t>parameter 2</t>
  </si>
  <si>
    <t>Deterence function:</t>
  </si>
  <si>
    <t>Power</t>
  </si>
  <si>
    <t>Exponential</t>
  </si>
  <si>
    <t>Gamma</t>
  </si>
  <si>
    <t>Iteration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</si>
</sst>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workbookViewId="0">
      <selection activeCell="N35" sqref="N35"/>
    </sheetView>
  </sheetViews>
  <sheetFormatPr defaultRowHeight="14.5" x14ac:dyDescent="0.35"/>
  <cols>
    <col min="2" max="2" width="11.08984375" bestFit="1" customWidth="1"/>
    <col min="4" max="4" width="11.81640625" bestFit="1" customWidth="1"/>
    <col min="6" max="6" width="3.1796875" customWidth="1"/>
    <col min="7" max="7" width="9.453125" bestFit="1" customWidth="1"/>
    <col min="10" max="10" width="11.81640625" bestFit="1" customWidth="1"/>
    <col min="13" max="13" width="9.7265625" bestFit="1" customWidth="1"/>
    <col min="14" max="14" width="10.54296875" customWidth="1"/>
    <col min="15" max="15" width="14.08984375" hidden="1" customWidth="1"/>
    <col min="16" max="16" width="3.81640625" hidden="1" customWidth="1"/>
    <col min="17" max="17" width="4.81640625" hidden="1" customWidth="1"/>
    <col min="18" max="18" width="3.81640625" hidden="1" customWidth="1"/>
    <col min="19" max="19" width="5.453125" hidden="1" customWidth="1"/>
    <col min="20" max="20" width="17.6328125" bestFit="1" customWidth="1"/>
  </cols>
  <sheetData>
    <row r="1" spans="1:21" x14ac:dyDescent="0.35">
      <c r="C1" t="s">
        <v>4</v>
      </c>
      <c r="D1" t="s">
        <v>5</v>
      </c>
      <c r="G1" s="1" t="s">
        <v>9</v>
      </c>
    </row>
    <row r="2" spans="1:21" x14ac:dyDescent="0.35">
      <c r="B2" t="s">
        <v>0</v>
      </c>
      <c r="C2">
        <v>50</v>
      </c>
      <c r="D2">
        <v>25</v>
      </c>
      <c r="G2" t="s">
        <v>10</v>
      </c>
      <c r="H2" t="s">
        <v>0</v>
      </c>
      <c r="I2" t="s">
        <v>1</v>
      </c>
      <c r="J2" t="s">
        <v>2</v>
      </c>
      <c r="K2" t="s">
        <v>11</v>
      </c>
      <c r="L2" t="s">
        <v>12</v>
      </c>
      <c r="M2" t="s">
        <v>14</v>
      </c>
      <c r="O2" t="s">
        <v>16</v>
      </c>
      <c r="T2" t="s">
        <v>15</v>
      </c>
      <c r="U2">
        <f>SUM(P3:R5) / SUM(H3:J5)</f>
        <v>13.333333333333334</v>
      </c>
    </row>
    <row r="3" spans="1:21" x14ac:dyDescent="0.35">
      <c r="B3" t="s">
        <v>1</v>
      </c>
      <c r="C3">
        <v>50</v>
      </c>
      <c r="D3">
        <v>100</v>
      </c>
      <c r="G3" t="s">
        <v>0</v>
      </c>
      <c r="H3">
        <v>0</v>
      </c>
      <c r="I3">
        <f>ROUND($K3*$L3*I$6*I$7*D18,0)</f>
        <v>50</v>
      </c>
      <c r="J3">
        <f>ROUND($K3*$L3*J$6*J$7*E18,0)</f>
        <v>0</v>
      </c>
      <c r="K3">
        <f>C2</f>
        <v>50</v>
      </c>
      <c r="L3">
        <f>1/(I6*I7*D18+J6*J7*E18)</f>
        <v>1.3937095806663796E+63</v>
      </c>
      <c r="M3">
        <f>SUM(H3:J3)</f>
        <v>50</v>
      </c>
      <c r="P3">
        <f>H3*C8</f>
        <v>0</v>
      </c>
      <c r="Q3">
        <f t="shared" ref="Q3:R5" si="0">I3*D8</f>
        <v>500</v>
      </c>
      <c r="R3">
        <f t="shared" si="0"/>
        <v>0</v>
      </c>
    </row>
    <row r="4" spans="1:21" x14ac:dyDescent="0.35">
      <c r="B4" t="s">
        <v>2</v>
      </c>
      <c r="C4">
        <v>50</v>
      </c>
      <c r="D4">
        <v>25</v>
      </c>
      <c r="G4" t="s">
        <v>1</v>
      </c>
      <c r="H4">
        <f>ROUND($K4*$L4*H$6*H$7*C19,0)</f>
        <v>50</v>
      </c>
      <c r="I4">
        <v>0</v>
      </c>
      <c r="J4">
        <f>ROUND($K4*$L4*J$6*J$7*E19,0)</f>
        <v>0</v>
      </c>
      <c r="K4">
        <f>C3</f>
        <v>50</v>
      </c>
      <c r="L4">
        <f>1/(H6*H7*C19+J6*J7*E19)</f>
        <v>5.5748383226655185E+63</v>
      </c>
      <c r="M4">
        <f t="shared" ref="M4:M5" si="1">SUM(H4:J4)</f>
        <v>50</v>
      </c>
      <c r="P4">
        <f t="shared" ref="P4:P5" si="2">H4*C9</f>
        <v>500</v>
      </c>
      <c r="Q4">
        <f t="shared" si="0"/>
        <v>0</v>
      </c>
      <c r="R4">
        <f t="shared" si="0"/>
        <v>0</v>
      </c>
    </row>
    <row r="5" spans="1:21" x14ac:dyDescent="0.35">
      <c r="B5" t="s">
        <v>3</v>
      </c>
      <c r="C5">
        <f>SUM(C2:C4)</f>
        <v>150</v>
      </c>
      <c r="D5">
        <f>SUM(D2:D4)</f>
        <v>150</v>
      </c>
      <c r="G5" t="s">
        <v>2</v>
      </c>
      <c r="H5">
        <f>ROUND($K5*$L5*H$6*H$7*C20,0)</f>
        <v>0</v>
      </c>
      <c r="I5">
        <f>ROUND($K5*$L5*I$6*I$7*D20,0)</f>
        <v>50</v>
      </c>
      <c r="J5">
        <v>0</v>
      </c>
      <c r="K5">
        <f>C4</f>
        <v>50</v>
      </c>
      <c r="L5">
        <f>1/(H6*H7*C20+I6*I7*D20)</f>
        <v>1.9424263952412561E+128</v>
      </c>
      <c r="M5">
        <f t="shared" si="1"/>
        <v>50</v>
      </c>
      <c r="P5">
        <f t="shared" si="2"/>
        <v>0</v>
      </c>
      <c r="Q5">
        <f t="shared" si="0"/>
        <v>1000</v>
      </c>
      <c r="R5">
        <f t="shared" si="0"/>
        <v>0</v>
      </c>
    </row>
    <row r="6" spans="1:21" x14ac:dyDescent="0.35">
      <c r="G6" t="s">
        <v>11</v>
      </c>
      <c r="H6">
        <f>D2</f>
        <v>25</v>
      </c>
      <c r="I6">
        <f>D3</f>
        <v>100</v>
      </c>
      <c r="J6">
        <f>D4</f>
        <v>25</v>
      </c>
    </row>
    <row r="7" spans="1:21" x14ac:dyDescent="0.35">
      <c r="B7" t="s">
        <v>6</v>
      </c>
      <c r="C7" t="s">
        <v>0</v>
      </c>
      <c r="D7" t="s">
        <v>1</v>
      </c>
      <c r="E7" t="s">
        <v>2</v>
      </c>
      <c r="G7" t="s">
        <v>13</v>
      </c>
      <c r="H7">
        <v>1</v>
      </c>
      <c r="I7">
        <v>1</v>
      </c>
      <c r="J7">
        <v>1</v>
      </c>
    </row>
    <row r="8" spans="1:21" x14ac:dyDescent="0.35">
      <c r="B8" t="s">
        <v>0</v>
      </c>
      <c r="C8">
        <v>0</v>
      </c>
      <c r="D8">
        <v>10</v>
      </c>
      <c r="E8">
        <v>30</v>
      </c>
      <c r="G8" t="s">
        <v>14</v>
      </c>
      <c r="H8">
        <f>SUM(H3:H5)</f>
        <v>50</v>
      </c>
      <c r="I8">
        <f t="shared" ref="I8:J8" si="3">SUM(I3:I5)</f>
        <v>100</v>
      </c>
      <c r="J8">
        <f t="shared" si="3"/>
        <v>0</v>
      </c>
    </row>
    <row r="9" spans="1:21" x14ac:dyDescent="0.35">
      <c r="B9" t="s">
        <v>1</v>
      </c>
      <c r="C9">
        <v>10</v>
      </c>
      <c r="D9">
        <v>0</v>
      </c>
      <c r="E9">
        <v>20</v>
      </c>
    </row>
    <row r="10" spans="1:21" x14ac:dyDescent="0.35">
      <c r="B10" t="s">
        <v>2</v>
      </c>
      <c r="C10">
        <v>30</v>
      </c>
      <c r="D10">
        <v>20</v>
      </c>
      <c r="E10">
        <v>0</v>
      </c>
      <c r="G10" s="1" t="s">
        <v>17</v>
      </c>
    </row>
    <row r="11" spans="1:21" x14ac:dyDescent="0.35">
      <c r="G11" t="s">
        <v>10</v>
      </c>
      <c r="H11" t="s">
        <v>0</v>
      </c>
      <c r="I11" t="s">
        <v>1</v>
      </c>
      <c r="J11" t="s">
        <v>2</v>
      </c>
      <c r="K11" t="s">
        <v>11</v>
      </c>
      <c r="L11" t="s">
        <v>12</v>
      </c>
      <c r="M11" t="s">
        <v>14</v>
      </c>
      <c r="O11" t="s">
        <v>16</v>
      </c>
      <c r="T11" t="s">
        <v>15</v>
      </c>
      <c r="U11">
        <f>SUM(P12:R14) / SUM(H12:J14)</f>
        <v>15</v>
      </c>
    </row>
    <row r="12" spans="1:21" x14ac:dyDescent="0.35">
      <c r="A12" s="2" t="s">
        <v>21</v>
      </c>
      <c r="B12" s="2"/>
      <c r="C12" t="s">
        <v>23</v>
      </c>
      <c r="G12" t="s">
        <v>0</v>
      </c>
      <c r="H12">
        <v>0</v>
      </c>
      <c r="I12">
        <f>ROUND($K12*$L12*I$15*I$16*D18,0)</f>
        <v>50</v>
      </c>
      <c r="J12">
        <f>ROUND($K12*$L12*J$15*J$16*E18,0)</f>
        <v>0</v>
      </c>
      <c r="K12">
        <f>C2</f>
        <v>50</v>
      </c>
      <c r="L12">
        <f>L3</f>
        <v>1.3937095806663796E+63</v>
      </c>
      <c r="M12">
        <f>SUM(H12:J12)</f>
        <v>50</v>
      </c>
      <c r="P12">
        <f>H12*C8</f>
        <v>0</v>
      </c>
      <c r="Q12">
        <f t="shared" ref="Q12:R14" si="4">I12*D8</f>
        <v>500</v>
      </c>
      <c r="R12">
        <f t="shared" si="4"/>
        <v>0</v>
      </c>
    </row>
    <row r="13" spans="1:21" x14ac:dyDescent="0.35">
      <c r="G13" t="s">
        <v>1</v>
      </c>
      <c r="H13">
        <f>ROUND($K13*$L13*H$15*H$16*C19,0)</f>
        <v>25</v>
      </c>
      <c r="I13">
        <v>0</v>
      </c>
      <c r="J13">
        <f>ROUND($K13*$L13*J$15*J$16*E19,0)</f>
        <v>25</v>
      </c>
      <c r="K13">
        <f>C3</f>
        <v>50</v>
      </c>
      <c r="L13">
        <f t="shared" ref="L13:L14" si="5">L4</f>
        <v>5.5748383226655185E+63</v>
      </c>
      <c r="M13">
        <f t="shared" ref="M13:M14" si="6">SUM(H13:J13)</f>
        <v>50</v>
      </c>
      <c r="P13">
        <f t="shared" ref="P13:P14" si="7">H13*C9</f>
        <v>250</v>
      </c>
      <c r="Q13">
        <f t="shared" si="4"/>
        <v>0</v>
      </c>
      <c r="R13">
        <f t="shared" si="4"/>
        <v>500</v>
      </c>
    </row>
    <row r="14" spans="1:21" x14ac:dyDescent="0.35">
      <c r="B14" t="s">
        <v>19</v>
      </c>
      <c r="C14">
        <v>15</v>
      </c>
      <c r="G14" t="s">
        <v>2</v>
      </c>
      <c r="H14">
        <f>ROUND($K14*$L14*H$15*H$16*C20,0)</f>
        <v>0</v>
      </c>
      <c r="I14">
        <f>ROUND($K14*$L14*I$15*I$16*D20,0)</f>
        <v>50</v>
      </c>
      <c r="J14">
        <v>0</v>
      </c>
      <c r="K14">
        <f>C4</f>
        <v>50</v>
      </c>
      <c r="L14">
        <f t="shared" si="5"/>
        <v>1.9424263952412561E+128</v>
      </c>
      <c r="M14">
        <f t="shared" si="6"/>
        <v>50</v>
      </c>
      <c r="P14">
        <f t="shared" si="7"/>
        <v>0</v>
      </c>
      <c r="Q14">
        <f t="shared" si="4"/>
        <v>1000</v>
      </c>
      <c r="R14">
        <f t="shared" si="4"/>
        <v>0</v>
      </c>
    </row>
    <row r="15" spans="1:21" x14ac:dyDescent="0.35">
      <c r="B15" t="s">
        <v>20</v>
      </c>
      <c r="C15">
        <v>2</v>
      </c>
      <c r="G15" t="s">
        <v>11</v>
      </c>
      <c r="H15">
        <f>D2</f>
        <v>25</v>
      </c>
      <c r="I15">
        <f>D3</f>
        <v>100</v>
      </c>
      <c r="J15">
        <f>D4</f>
        <v>25</v>
      </c>
    </row>
    <row r="16" spans="1:21" x14ac:dyDescent="0.35">
      <c r="G16" t="s">
        <v>13</v>
      </c>
      <c r="H16">
        <f>1/(L13*K13*C19 + L14*K14*C20)</f>
        <v>0.5</v>
      </c>
      <c r="I16">
        <f>1/(K12*L12*D18+K14*L14*D20)</f>
        <v>1</v>
      </c>
      <c r="J16">
        <f>1/(L12*K12*E18 + L13*K13*E19)</f>
        <v>6.9685479033318996E+64</v>
      </c>
    </row>
    <row r="17" spans="2:21" x14ac:dyDescent="0.35">
      <c r="B17" t="s">
        <v>7</v>
      </c>
      <c r="C17" t="s">
        <v>0</v>
      </c>
      <c r="D17" t="s">
        <v>1</v>
      </c>
      <c r="E17" t="s">
        <v>2</v>
      </c>
      <c r="G17" t="s">
        <v>14</v>
      </c>
      <c r="H17">
        <f>SUM(H12:H14)</f>
        <v>25</v>
      </c>
      <c r="I17">
        <f t="shared" ref="I17:J17" si="8">SUM(I12:I14)</f>
        <v>100</v>
      </c>
      <c r="J17">
        <f t="shared" si="8"/>
        <v>25</v>
      </c>
    </row>
    <row r="18" spans="2:21" x14ac:dyDescent="0.35">
      <c r="B18" t="s">
        <v>0</v>
      </c>
      <c r="C18" t="s">
        <v>8</v>
      </c>
      <c r="D18">
        <f>IF($C$12="Gamma",D8^-$C$14*EXP(-$C$15*D8),IF($C$12="Power",D8^-$C$14,EXP(-$C$14*D8)))</f>
        <v>7.1750959731644108E-66</v>
      </c>
      <c r="E18">
        <f>IF($C$12="Gamma",E8^-$C$14*EXP(-$C$15*E8),IF($C$12="Power",E8^-$C$14,EXP(-$C$14*E8)))</f>
        <v>3.6938830684872561E-196</v>
      </c>
    </row>
    <row r="19" spans="2:21" x14ac:dyDescent="0.35">
      <c r="B19" t="s">
        <v>1</v>
      </c>
      <c r="C19">
        <f>IF($C$12="Gamma",C9^-$C$14*EXP(-$C$15*C9),IF($C$12="Power",C9^-$C$14,EXP(-$C$14*C9)))</f>
        <v>7.1750959731644108E-66</v>
      </c>
      <c r="D19" t="s">
        <v>8</v>
      </c>
      <c r="E19">
        <f>IF($C$12="Gamma",E9^-$C$14*EXP(-$C$15*E9),IF($C$12="Power",E9^-$C$14,EXP(-$C$14*E9)))</f>
        <v>5.1482002224120135E-131</v>
      </c>
      <c r="G19" s="1" t="s">
        <v>18</v>
      </c>
    </row>
    <row r="20" spans="2:21" x14ac:dyDescent="0.35">
      <c r="B20" t="s">
        <v>2</v>
      </c>
      <c r="C20">
        <f>IF($C$12="Gamma",C10^-$C$14*EXP(-$C$15*C10),IF($C$12="Power",C10^-$C$14,EXP(-$C$14*C10)))</f>
        <v>3.6938830684872561E-196</v>
      </c>
      <c r="D20">
        <f>IF($C$12="Gamma",D10^-$C$14*EXP(-$C$15*D10),IF($C$12="Power",D10^-$C$14,EXP(-$C$14*D10)))</f>
        <v>5.1482002224120135E-131</v>
      </c>
      <c r="E20" t="s">
        <v>8</v>
      </c>
      <c r="G20" t="s">
        <v>10</v>
      </c>
      <c r="H20" t="s">
        <v>0</v>
      </c>
      <c r="I20" t="s">
        <v>1</v>
      </c>
      <c r="J20" t="s">
        <v>2</v>
      </c>
      <c r="K20" t="s">
        <v>11</v>
      </c>
      <c r="L20" t="s">
        <v>12</v>
      </c>
      <c r="M20" t="s">
        <v>14</v>
      </c>
      <c r="O20" t="s">
        <v>16</v>
      </c>
      <c r="T20" t="s">
        <v>15</v>
      </c>
      <c r="U20">
        <f>SUM(P21:R23) / SUM(H21:J23)</f>
        <v>15</v>
      </c>
    </row>
    <row r="21" spans="2:21" x14ac:dyDescent="0.35">
      <c r="G21" t="s">
        <v>0</v>
      </c>
      <c r="H21">
        <v>0</v>
      </c>
      <c r="I21">
        <f>ROUND($K21*$L21*I$24*I$25*D18,0)</f>
        <v>50</v>
      </c>
      <c r="J21">
        <f>ROUND($K21*$L21*J$24*J$25*E18,0)</f>
        <v>0</v>
      </c>
      <c r="K21">
        <f>C2</f>
        <v>50</v>
      </c>
      <c r="L21">
        <f>1/(I24*I25*D18+J24*J25*E18)</f>
        <v>1.3937095806663796E+63</v>
      </c>
      <c r="M21">
        <f>SUM(H21:J21)</f>
        <v>50</v>
      </c>
      <c r="P21">
        <f t="shared" ref="P21:Q23" si="9">H21*C8</f>
        <v>0</v>
      </c>
      <c r="Q21">
        <f t="shared" si="9"/>
        <v>500</v>
      </c>
      <c r="R21">
        <f>J21*E8</f>
        <v>0</v>
      </c>
    </row>
    <row r="22" spans="2:21" x14ac:dyDescent="0.35">
      <c r="G22" t="s">
        <v>1</v>
      </c>
      <c r="H22">
        <f>ROUND($K22*$L22*H$24*H$25*C19,0)</f>
        <v>25</v>
      </c>
      <c r="I22">
        <v>0</v>
      </c>
      <c r="J22">
        <f>ROUND($K22*$L22*J$24*J$25*E19,0)</f>
        <v>25</v>
      </c>
      <c r="K22">
        <f t="shared" ref="K22:K23" si="10">C3</f>
        <v>50</v>
      </c>
      <c r="L22">
        <f>1/(H24*H25*C19+J24*J25*E19)</f>
        <v>5.5748383226655185E+63</v>
      </c>
      <c r="M22">
        <f t="shared" ref="M22:M23" si="11">SUM(H22:J22)</f>
        <v>50</v>
      </c>
      <c r="P22">
        <f t="shared" si="9"/>
        <v>250</v>
      </c>
      <c r="Q22">
        <f t="shared" si="9"/>
        <v>0</v>
      </c>
      <c r="R22">
        <f t="shared" ref="R22:R23" si="12">J22*E9</f>
        <v>500</v>
      </c>
    </row>
    <row r="23" spans="2:21" x14ac:dyDescent="0.35">
      <c r="G23" t="s">
        <v>2</v>
      </c>
      <c r="H23">
        <f>ROUND($K23*$L23*H$24*H$25*C20,0)</f>
        <v>0</v>
      </c>
      <c r="I23">
        <f>ROUND($K23*$L23*I$24*I$25*D20,0)</f>
        <v>50</v>
      </c>
      <c r="J23">
        <v>0</v>
      </c>
      <c r="K23">
        <f t="shared" si="10"/>
        <v>50</v>
      </c>
      <c r="L23">
        <f>1/(H24*H25*C20+I24*I25*D20)</f>
        <v>1.9424263952412561E+128</v>
      </c>
      <c r="M23">
        <f t="shared" si="11"/>
        <v>50</v>
      </c>
      <c r="P23">
        <f t="shared" si="9"/>
        <v>0</v>
      </c>
      <c r="Q23">
        <f t="shared" si="9"/>
        <v>1000</v>
      </c>
      <c r="R23">
        <f t="shared" si="12"/>
        <v>0</v>
      </c>
    </row>
    <row r="24" spans="2:21" x14ac:dyDescent="0.35">
      <c r="G24" t="s">
        <v>11</v>
      </c>
      <c r="H24">
        <f>D2</f>
        <v>25</v>
      </c>
      <c r="I24">
        <f>D3</f>
        <v>100</v>
      </c>
      <c r="J24">
        <f>D4</f>
        <v>25</v>
      </c>
      <c r="S24" t="s">
        <v>22</v>
      </c>
    </row>
    <row r="25" spans="2:21" x14ac:dyDescent="0.35">
      <c r="G25" t="s">
        <v>13</v>
      </c>
      <c r="H25">
        <f>H16</f>
        <v>0.5</v>
      </c>
      <c r="I25">
        <f>I16</f>
        <v>1</v>
      </c>
      <c r="J25">
        <f>J16</f>
        <v>6.9685479033318996E+64</v>
      </c>
      <c r="S25" t="s">
        <v>23</v>
      </c>
    </row>
    <row r="26" spans="2:21" x14ac:dyDescent="0.35">
      <c r="G26" t="s">
        <v>14</v>
      </c>
      <c r="H26">
        <f>SUM(H21:H23)</f>
        <v>25</v>
      </c>
      <c r="I26">
        <f t="shared" ref="I26:J26" si="13">SUM(I21:I23)</f>
        <v>100</v>
      </c>
      <c r="J26">
        <f t="shared" si="13"/>
        <v>25</v>
      </c>
      <c r="S26" t="s">
        <v>24</v>
      </c>
    </row>
    <row r="28" spans="2:21" x14ac:dyDescent="0.35">
      <c r="G28" s="1" t="s">
        <v>25</v>
      </c>
    </row>
    <row r="29" spans="2:21" x14ac:dyDescent="0.35">
      <c r="G29" t="s">
        <v>10</v>
      </c>
      <c r="H29" t="s">
        <v>0</v>
      </c>
      <c r="I29" t="s">
        <v>1</v>
      </c>
      <c r="J29" t="s">
        <v>2</v>
      </c>
      <c r="K29" t="s">
        <v>11</v>
      </c>
      <c r="L29" t="s">
        <v>12</v>
      </c>
      <c r="M29" t="s">
        <v>14</v>
      </c>
      <c r="O29" t="s">
        <v>16</v>
      </c>
      <c r="T29" t="s">
        <v>15</v>
      </c>
      <c r="U29">
        <f>SUM(P30:R32) / SUM(H30:J32)</f>
        <v>15</v>
      </c>
    </row>
    <row r="30" spans="2:21" x14ac:dyDescent="0.35">
      <c r="G30" t="s">
        <v>0</v>
      </c>
      <c r="H30">
        <v>0</v>
      </c>
      <c r="I30">
        <f>ROUND($K30*$L30*I$33*I$34*D18,0)</f>
        <v>50</v>
      </c>
      <c r="J30">
        <f>ROUND($K30*$L30*J$33*J$34*E18,0)</f>
        <v>0</v>
      </c>
      <c r="K30">
        <f>C2</f>
        <v>50</v>
      </c>
      <c r="L30">
        <f>L21</f>
        <v>1.3937095806663796E+63</v>
      </c>
      <c r="M30">
        <f>SUM(H30:J30)</f>
        <v>50</v>
      </c>
      <c r="P30">
        <f>H30*C8</f>
        <v>0</v>
      </c>
      <c r="Q30">
        <f t="shared" ref="Q30:R32" si="14">I30*D8</f>
        <v>500</v>
      </c>
      <c r="R30">
        <f t="shared" si="14"/>
        <v>0</v>
      </c>
    </row>
    <row r="31" spans="2:21" x14ac:dyDescent="0.35">
      <c r="G31" t="s">
        <v>1</v>
      </c>
      <c r="H31">
        <f>ROUND($K31*$L31*H$33*H$34*C19,0)</f>
        <v>25</v>
      </c>
      <c r="I31">
        <v>0</v>
      </c>
      <c r="J31">
        <f>ROUND($K31*$L31*J$33*J$34*E19,0)</f>
        <v>25</v>
      </c>
      <c r="K31">
        <f t="shared" ref="K31:K32" si="15">C3</f>
        <v>50</v>
      </c>
      <c r="L31">
        <f t="shared" ref="L31:L32" si="16">L22</f>
        <v>5.5748383226655185E+63</v>
      </c>
      <c r="M31">
        <f t="shared" ref="M31:M32" si="17">SUM(H31:J31)</f>
        <v>50</v>
      </c>
      <c r="P31">
        <f t="shared" ref="P31:P32" si="18">H31*C9</f>
        <v>250</v>
      </c>
      <c r="Q31">
        <f t="shared" si="14"/>
        <v>0</v>
      </c>
      <c r="R31">
        <f t="shared" si="14"/>
        <v>500</v>
      </c>
    </row>
    <row r="32" spans="2:21" x14ac:dyDescent="0.35">
      <c r="G32" t="s">
        <v>2</v>
      </c>
      <c r="H32">
        <f>ROUND($K32*$L32*H$33*H$34*C20,0)</f>
        <v>0</v>
      </c>
      <c r="I32">
        <f>ROUND($K32*$L32*I$33*I$34*D20,0)</f>
        <v>50</v>
      </c>
      <c r="J32">
        <v>0</v>
      </c>
      <c r="K32">
        <f t="shared" si="15"/>
        <v>50</v>
      </c>
      <c r="L32">
        <f t="shared" si="16"/>
        <v>1.9424263952412561E+128</v>
      </c>
      <c r="M32">
        <f t="shared" si="17"/>
        <v>50</v>
      </c>
      <c r="P32">
        <f t="shared" si="18"/>
        <v>0</v>
      </c>
      <c r="Q32">
        <f t="shared" si="14"/>
        <v>1000</v>
      </c>
      <c r="R32">
        <f t="shared" si="14"/>
        <v>0</v>
      </c>
    </row>
    <row r="33" spans="7:10" x14ac:dyDescent="0.35">
      <c r="G33" t="s">
        <v>11</v>
      </c>
      <c r="H33">
        <f>D2</f>
        <v>25</v>
      </c>
      <c r="I33">
        <f>D3</f>
        <v>100</v>
      </c>
      <c r="J33">
        <f>D4</f>
        <v>25</v>
      </c>
    </row>
    <row r="34" spans="7:10" x14ac:dyDescent="0.35">
      <c r="G34" t="s">
        <v>13</v>
      </c>
      <c r="H34">
        <f>1/(L31*K31*C19 + L32*K32*C20)</f>
        <v>0.5</v>
      </c>
      <c r="I34">
        <f>1/(K30*L30*D18+K32*L32*D20)</f>
        <v>1</v>
      </c>
      <c r="J34">
        <f>1/(L30*K30*E18 + L31*K31*E19)</f>
        <v>6.9685479033318996E+64</v>
      </c>
    </row>
    <row r="35" spans="7:10" x14ac:dyDescent="0.35">
      <c r="G35" t="s">
        <v>14</v>
      </c>
      <c r="H35">
        <f>SUM(H30:H32)</f>
        <v>25</v>
      </c>
      <c r="I35">
        <f t="shared" ref="I35:J35" si="19">SUM(I30:I32)</f>
        <v>100</v>
      </c>
      <c r="J35">
        <f t="shared" si="19"/>
        <v>25</v>
      </c>
    </row>
  </sheetData>
  <mergeCells count="1">
    <mergeCell ref="A12:B12"/>
  </mergeCells>
  <dataValidations count="1">
    <dataValidation type="list" allowBlank="1" showInputMessage="1" showErrorMessage="1" sqref="C12">
      <formula1>$S$24:$S$26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Voulgaris, Carole Turley</dc:creator>
  <cp:lastModifiedBy>Voulgaris, Carole Turley</cp:lastModifiedBy>
  <dcterms:created xsi:type="dcterms:W3CDTF">2022-03-16T18:55:50Z</dcterms:created>
  <dcterms:modified xsi:type="dcterms:W3CDTF">2022-03-22T14:17:48Z</dcterms:modified>
</cp:coreProperties>
</file>