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os\Semestre I 2016\Control\Lab Control\Resultados\"/>
    </mc:Choice>
  </mc:AlternateContent>
  <bookViews>
    <workbookView xWindow="240" yWindow="60" windowWidth="20115" windowHeight="8010"/>
  </bookViews>
  <sheets>
    <sheet name="Datos Solenoide-Iman" sheetId="1" r:id="rId1"/>
    <sheet name="Datos Sensor" sheetId="2" r:id="rId2"/>
    <sheet name="Sheet3" sheetId="3" r:id="rId3"/>
    <sheet name="Sheet1" sheetId="4" r:id="rId4"/>
    <sheet name="Datos Sensor Distancia Tension" sheetId="5" r:id="rId5"/>
    <sheet name="Sheet4" sheetId="6" r:id="rId6"/>
  </sheets>
  <calcPr calcId="162913"/>
</workbook>
</file>

<file path=xl/calcChain.xml><?xml version="1.0" encoding="utf-8"?>
<calcChain xmlns="http://schemas.openxmlformats.org/spreadsheetml/2006/main">
  <c r="D6" i="6" l="1"/>
  <c r="D8" i="6"/>
  <c r="C9" i="6"/>
  <c r="D9" i="6" s="1"/>
  <c r="C8" i="6"/>
  <c r="C7" i="6"/>
  <c r="D7" i="6" s="1"/>
  <c r="C6" i="6"/>
  <c r="C5" i="6"/>
  <c r="D5" i="6" s="1"/>
  <c r="M3" i="5"/>
  <c r="P4" i="5"/>
  <c r="P5" i="5"/>
  <c r="P6" i="5"/>
  <c r="P7" i="5"/>
  <c r="P8" i="5"/>
  <c r="P3" i="5"/>
  <c r="N8" i="5"/>
  <c r="M8" i="5" s="1"/>
  <c r="N7" i="5"/>
  <c r="M7" i="5" s="1"/>
  <c r="N6" i="5"/>
  <c r="M6" i="5" s="1"/>
  <c r="N5" i="5"/>
  <c r="M5" i="5" s="1"/>
  <c r="N4" i="5"/>
  <c r="M4" i="5" s="1"/>
  <c r="E3" i="3"/>
  <c r="E4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F14" i="4"/>
  <c r="F2" i="4"/>
  <c r="F3" i="4"/>
  <c r="F4" i="4"/>
  <c r="F5" i="4"/>
  <c r="F6" i="4"/>
  <c r="F7" i="4"/>
  <c r="F8" i="4"/>
  <c r="F9" i="4"/>
  <c r="F10" i="4"/>
  <c r="F11" i="4"/>
  <c r="F12" i="4"/>
  <c r="F13" i="4"/>
  <c r="F1" i="4"/>
  <c r="B8" i="3"/>
  <c r="B10" i="3"/>
  <c r="B12" i="3"/>
  <c r="B14" i="3"/>
  <c r="B16" i="3"/>
  <c r="B18" i="3"/>
  <c r="B20" i="3"/>
  <c r="B22" i="3"/>
  <c r="B24" i="3"/>
  <c r="B25" i="3"/>
  <c r="H3" i="3"/>
  <c r="H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A22" i="3"/>
  <c r="F22" i="3" s="1"/>
  <c r="A21" i="3"/>
  <c r="F21" i="3" s="1"/>
  <c r="A20" i="3"/>
  <c r="F20" i="3" s="1"/>
  <c r="A19" i="3"/>
  <c r="F19" i="3" s="1"/>
  <c r="A18" i="3"/>
  <c r="F18" i="3" s="1"/>
  <c r="A17" i="3"/>
  <c r="F17" i="3" s="1"/>
  <c r="A16" i="3"/>
  <c r="F16" i="3" s="1"/>
  <c r="A15" i="3"/>
  <c r="F15" i="3" s="1"/>
  <c r="A14" i="3"/>
  <c r="F14" i="3" s="1"/>
  <c r="A13" i="3"/>
  <c r="F13" i="3" s="1"/>
  <c r="A12" i="3"/>
  <c r="F12" i="3" s="1"/>
  <c r="A11" i="3"/>
  <c r="F11" i="3" s="1"/>
  <c r="A10" i="3"/>
  <c r="F10" i="3" s="1"/>
  <c r="A9" i="3"/>
  <c r="F9" i="3" s="1"/>
  <c r="A8" i="3"/>
  <c r="F8" i="3" s="1"/>
  <c r="A7" i="3"/>
  <c r="F7" i="3" s="1"/>
  <c r="D6" i="3"/>
  <c r="H6" i="3" s="1"/>
  <c r="A6" i="3"/>
  <c r="F6" i="3" s="1"/>
  <c r="D5" i="3"/>
  <c r="H5" i="3" s="1"/>
  <c r="A5" i="3"/>
  <c r="F5" i="3" s="1"/>
  <c r="A4" i="3"/>
  <c r="F4" i="3" s="1"/>
  <c r="A3" i="3"/>
  <c r="F3" i="3" s="1"/>
  <c r="F2" i="3"/>
  <c r="B6" i="3" l="1"/>
  <c r="B4" i="3"/>
  <c r="E5" i="3"/>
  <c r="B3" i="3"/>
  <c r="B21" i="3"/>
  <c r="B19" i="3"/>
  <c r="B17" i="3"/>
  <c r="B15" i="3"/>
  <c r="B13" i="3"/>
  <c r="B11" i="3"/>
  <c r="B9" i="3"/>
  <c r="B7" i="3"/>
  <c r="B5" i="3"/>
  <c r="E6" i="3"/>
  <c r="E2" i="2"/>
  <c r="E13" i="2"/>
  <c r="E15" i="2"/>
  <c r="E17" i="2"/>
  <c r="E19" i="2"/>
  <c r="E21" i="2"/>
  <c r="E3" i="2"/>
  <c r="E5" i="2"/>
  <c r="E7" i="2"/>
  <c r="E9" i="2"/>
  <c r="E11" i="2"/>
  <c r="A4" i="2"/>
  <c r="E4" i="2" s="1"/>
  <c r="A5" i="2"/>
  <c r="A6" i="2"/>
  <c r="E6" i="2" s="1"/>
  <c r="A7" i="2"/>
  <c r="A8" i="2"/>
  <c r="E8" i="2" s="1"/>
  <c r="A9" i="2"/>
  <c r="A10" i="2"/>
  <c r="E10" i="2" s="1"/>
  <c r="A11" i="2"/>
  <c r="A12" i="2"/>
  <c r="E12" i="2" s="1"/>
  <c r="A13" i="2"/>
  <c r="A14" i="2"/>
  <c r="E14" i="2" s="1"/>
  <c r="A15" i="2"/>
  <c r="A16" i="2"/>
  <c r="E16" i="2" s="1"/>
  <c r="A17" i="2"/>
  <c r="A18" i="2"/>
  <c r="E18" i="2" s="1"/>
  <c r="A19" i="2"/>
  <c r="A20" i="2"/>
  <c r="E20" i="2" s="1"/>
  <c r="A21" i="2"/>
  <c r="A22" i="2"/>
  <c r="E22" i="2" s="1"/>
  <c r="A3" i="2"/>
  <c r="D5" i="1" l="1"/>
  <c r="D6" i="1"/>
  <c r="D7" i="1"/>
  <c r="D8" i="1"/>
  <c r="D9" i="1"/>
  <c r="D10" i="1"/>
  <c r="D11" i="1"/>
  <c r="D12" i="1"/>
  <c r="D13" i="1"/>
  <c r="D14" i="1"/>
  <c r="D4" i="1"/>
  <c r="B1" i="1"/>
  <c r="C6" i="2" l="1"/>
  <c r="C5" i="2"/>
</calcChain>
</file>

<file path=xl/sharedStrings.xml><?xml version="1.0" encoding="utf-8"?>
<sst xmlns="http://schemas.openxmlformats.org/spreadsheetml/2006/main" count="65" uniqueCount="30">
  <si>
    <t>Masa (g)</t>
  </si>
  <si>
    <t>Tension (V)</t>
  </si>
  <si>
    <t>m = -1,1622 (v) + 5,6782</t>
  </si>
  <si>
    <t>Mnom = 5.85</t>
  </si>
  <si>
    <t>Mnom = 5.81</t>
  </si>
  <si>
    <t>inf</t>
  </si>
  <si>
    <t>distancia (cm)</t>
  </si>
  <si>
    <t>tension (V)</t>
  </si>
  <si>
    <t xml:space="preserve">Finicial </t>
  </si>
  <si>
    <t>N</t>
  </si>
  <si>
    <t>Fuerza Solenoide (N)</t>
  </si>
  <si>
    <t>distancia (m)</t>
  </si>
  <si>
    <t>1/m^0.5</t>
  </si>
  <si>
    <t>d=inf</t>
  </si>
  <si>
    <t>v</t>
  </si>
  <si>
    <t>i</t>
  </si>
  <si>
    <t>e</t>
  </si>
  <si>
    <t>salida sens</t>
  </si>
  <si>
    <t>i solenoid</t>
  </si>
  <si>
    <t>tens solen</t>
  </si>
  <si>
    <t>LA BOLA SE PEGA</t>
  </si>
  <si>
    <t>este valor lo invente</t>
  </si>
  <si>
    <t>d=4.7</t>
  </si>
  <si>
    <t>d=4,2</t>
  </si>
  <si>
    <t>d=3.7</t>
  </si>
  <si>
    <t>d=2.7</t>
  </si>
  <si>
    <t>d=3,2</t>
  </si>
  <si>
    <t>distancia</t>
  </si>
  <si>
    <t>voltaje sensor</t>
  </si>
  <si>
    <t>i=0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</si>
</sst>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459273840769902"/>
                  <c:y val="0.18501020705745116"/>
                </c:manualLayout>
              </c:layout>
              <c:numFmt formatCode="General" sourceLinked="0"/>
            </c:trendlineLbl>
          </c:trendline>
          <c:xVal>
            <c:numRef>
              <c:f>'Datos Solenoide-Iman'!$B$4:$B$14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0.187</c:v>
                </c:pt>
                <c:pt idx="2">
                  <c:v>0.442</c:v>
                </c:pt>
                <c:pt idx="3">
                  <c:v>0.59399999999999997</c:v>
                </c:pt>
                <c:pt idx="4">
                  <c:v>0.77900000000000003</c:v>
                </c:pt>
                <c:pt idx="5">
                  <c:v>0.93400000000000005</c:v>
                </c:pt>
                <c:pt idx="6">
                  <c:v>1.0960000000000001</c:v>
                </c:pt>
                <c:pt idx="7">
                  <c:v>1.294</c:v>
                </c:pt>
                <c:pt idx="8">
                  <c:v>1.46</c:v>
                </c:pt>
                <c:pt idx="9">
                  <c:v>1.714</c:v>
                </c:pt>
                <c:pt idx="10">
                  <c:v>1.9810000000000001</c:v>
                </c:pt>
              </c:numCache>
            </c:numRef>
          </c:xVal>
          <c:yVal>
            <c:numRef>
              <c:f>'Datos Solenoide-Iman'!$C$4:$C$14</c:f>
              <c:numCache>
                <c:formatCode>General</c:formatCode>
                <c:ptCount val="11"/>
                <c:pt idx="0">
                  <c:v>5.66</c:v>
                </c:pt>
                <c:pt idx="1">
                  <c:v>5.44</c:v>
                </c:pt>
                <c:pt idx="2">
                  <c:v>5.18</c:v>
                </c:pt>
                <c:pt idx="3">
                  <c:v>5.01</c:v>
                </c:pt>
                <c:pt idx="4">
                  <c:v>4.8</c:v>
                </c:pt>
                <c:pt idx="5">
                  <c:v>4.5999999999999996</c:v>
                </c:pt>
                <c:pt idx="6">
                  <c:v>4.3899999999999997</c:v>
                </c:pt>
                <c:pt idx="7">
                  <c:v>4.17</c:v>
                </c:pt>
                <c:pt idx="8">
                  <c:v>3.97</c:v>
                </c:pt>
                <c:pt idx="9">
                  <c:v>3.69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E-4126-998B-40FCEECB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072"/>
        <c:axId val="148515648"/>
      </c:scatterChart>
      <c:valAx>
        <c:axId val="148515072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Tension</a:t>
                </a:r>
                <a:r>
                  <a:rPr lang="es-CR" baseline="0"/>
                  <a:t> Solenoide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515648"/>
        <c:crosses val="autoZero"/>
        <c:crossBetween val="midCat"/>
      </c:valAx>
      <c:valAx>
        <c:axId val="148515648"/>
        <c:scaling>
          <c:orientation val="minMax"/>
          <c:min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Masa Iman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51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 sz="1800" b="1" i="0" baseline="0">
                <a:effectLst/>
              </a:rPr>
              <a:t>Gráfico I Inductor vs V Sensor </a:t>
            </a:r>
            <a:endParaRPr lang="es-CR">
              <a:effectLst/>
            </a:endParaRPr>
          </a:p>
          <a:p>
            <a:pPr>
              <a:defRPr/>
            </a:pPr>
            <a:r>
              <a:rPr lang="es-CR" sz="1800" b="1" i="0" baseline="0">
                <a:effectLst/>
              </a:rPr>
              <a:t>(d= 3.2cm)</a:t>
            </a:r>
            <a:endParaRPr lang="es-C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895384951881014"/>
                  <c:y val="-2.4314668999708369E-4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Tension'!$C$88:$C$103</c:f>
              <c:numCache>
                <c:formatCode>General</c:formatCode>
                <c:ptCount val="16"/>
                <c:pt idx="0">
                  <c:v>3.5000000000000003E-2</c:v>
                </c:pt>
                <c:pt idx="1">
                  <c:v>7.0000000000000007E-2</c:v>
                </c:pt>
                <c:pt idx="2">
                  <c:v>0.14199999999999999</c:v>
                </c:pt>
                <c:pt idx="3">
                  <c:v>0.21299999999999999</c:v>
                </c:pt>
                <c:pt idx="4">
                  <c:v>0.28499999999999998</c:v>
                </c:pt>
                <c:pt idx="5">
                  <c:v>0.35699999999999998</c:v>
                </c:pt>
                <c:pt idx="6">
                  <c:v>0.42799999999999999</c:v>
                </c:pt>
                <c:pt idx="7">
                  <c:v>0.5</c:v>
                </c:pt>
                <c:pt idx="8">
                  <c:v>0.57099999999999995</c:v>
                </c:pt>
                <c:pt idx="9">
                  <c:v>0.64300000000000002</c:v>
                </c:pt>
                <c:pt idx="10">
                  <c:v>0.71399999999999997</c:v>
                </c:pt>
                <c:pt idx="11">
                  <c:v>0.78500000000000003</c:v>
                </c:pt>
                <c:pt idx="12">
                  <c:v>0.85599999999999998</c:v>
                </c:pt>
                <c:pt idx="13">
                  <c:v>0.92700000000000005</c:v>
                </c:pt>
                <c:pt idx="14">
                  <c:v>0.995</c:v>
                </c:pt>
                <c:pt idx="15">
                  <c:v>0.996</c:v>
                </c:pt>
              </c:numCache>
            </c:numRef>
          </c:xVal>
          <c:yVal>
            <c:numRef>
              <c:f>'Datos Sensor Distancia Tension'!$D$88:$D$103</c:f>
              <c:numCache>
                <c:formatCode>General</c:formatCode>
                <c:ptCount val="16"/>
                <c:pt idx="0">
                  <c:v>3.069</c:v>
                </c:pt>
                <c:pt idx="1">
                  <c:v>3.0939999999999999</c:v>
                </c:pt>
                <c:pt idx="2">
                  <c:v>3.1496</c:v>
                </c:pt>
                <c:pt idx="3">
                  <c:v>3.1999</c:v>
                </c:pt>
                <c:pt idx="4">
                  <c:v>3.2602000000000002</c:v>
                </c:pt>
                <c:pt idx="5">
                  <c:v>3.3149999999999999</c:v>
                </c:pt>
                <c:pt idx="6">
                  <c:v>3.35</c:v>
                </c:pt>
                <c:pt idx="7">
                  <c:v>3.41</c:v>
                </c:pt>
                <c:pt idx="8">
                  <c:v>3.456</c:v>
                </c:pt>
                <c:pt idx="9">
                  <c:v>3.5110000000000001</c:v>
                </c:pt>
                <c:pt idx="10">
                  <c:v>3.5710000000000002</c:v>
                </c:pt>
                <c:pt idx="11">
                  <c:v>3.6269999999999998</c:v>
                </c:pt>
                <c:pt idx="12">
                  <c:v>3.6829999999999998</c:v>
                </c:pt>
                <c:pt idx="13">
                  <c:v>3.7469999999999999</c:v>
                </c:pt>
                <c:pt idx="14">
                  <c:v>3.7919999999999998</c:v>
                </c:pt>
                <c:pt idx="15">
                  <c:v>3.7919999999999998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CA5-A93B-3217F34D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0560"/>
        <c:axId val="191649984"/>
      </c:scatterChart>
      <c:valAx>
        <c:axId val="1916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Corriente Solenoide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49984"/>
        <c:crosses val="autoZero"/>
        <c:crossBetween val="midCat"/>
      </c:valAx>
      <c:valAx>
        <c:axId val="1916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Tension Sensor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5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 sz="1800" b="1" i="0" baseline="0">
                <a:effectLst/>
              </a:rPr>
              <a:t>Gráfico I Inductor vs V Sensor </a:t>
            </a:r>
            <a:endParaRPr lang="es-CR">
              <a:effectLst/>
            </a:endParaRPr>
          </a:p>
          <a:p>
            <a:pPr>
              <a:defRPr/>
            </a:pPr>
            <a:r>
              <a:rPr lang="es-CR" sz="1800" b="1" i="0" baseline="0">
                <a:effectLst/>
              </a:rPr>
              <a:t>(d= 2.7cm)</a:t>
            </a:r>
            <a:endParaRPr lang="es-C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22353455818023"/>
                  <c:y val="-1.233668708078157E-2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Tension'!$C$108:$C$118</c:f>
              <c:numCache>
                <c:formatCode>General</c:formatCode>
                <c:ptCount val="11"/>
                <c:pt idx="0">
                  <c:v>3.5000000000000003E-2</c:v>
                </c:pt>
                <c:pt idx="1">
                  <c:v>7.0999999999999994E-2</c:v>
                </c:pt>
                <c:pt idx="2">
                  <c:v>0.14399999999999999</c:v>
                </c:pt>
                <c:pt idx="3">
                  <c:v>0.217</c:v>
                </c:pt>
                <c:pt idx="4">
                  <c:v>0.28899999999999998</c:v>
                </c:pt>
                <c:pt idx="5">
                  <c:v>0.36199999999999999</c:v>
                </c:pt>
                <c:pt idx="6">
                  <c:v>0.434</c:v>
                </c:pt>
                <c:pt idx="7">
                  <c:v>0.50600000000000001</c:v>
                </c:pt>
                <c:pt idx="8">
                  <c:v>0.57799999999999996</c:v>
                </c:pt>
                <c:pt idx="9">
                  <c:v>0.65</c:v>
                </c:pt>
                <c:pt idx="10">
                  <c:v>0.72099999999999997</c:v>
                </c:pt>
              </c:numCache>
            </c:numRef>
          </c:xVal>
          <c:yVal>
            <c:numRef>
              <c:f>'Datos Sensor Distancia Tension'!$D$108:$D$118</c:f>
              <c:numCache>
                <c:formatCode>General</c:formatCode>
                <c:ptCount val="11"/>
                <c:pt idx="0">
                  <c:v>3.2549999999999999</c:v>
                </c:pt>
                <c:pt idx="1">
                  <c:v>3.28</c:v>
                </c:pt>
                <c:pt idx="2">
                  <c:v>3.35</c:v>
                </c:pt>
                <c:pt idx="3">
                  <c:v>3.4209999999999998</c:v>
                </c:pt>
                <c:pt idx="4">
                  <c:v>3.476</c:v>
                </c:pt>
                <c:pt idx="5">
                  <c:v>3.5310000000000001</c:v>
                </c:pt>
                <c:pt idx="6">
                  <c:v>3.6110000000000002</c:v>
                </c:pt>
                <c:pt idx="7">
                  <c:v>3.6869999999999998</c:v>
                </c:pt>
                <c:pt idx="8">
                  <c:v>3.7469999999999999</c:v>
                </c:pt>
                <c:pt idx="9">
                  <c:v>3.8180000000000001</c:v>
                </c:pt>
                <c:pt idx="10">
                  <c:v>3.9380000000000002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5-4AF1-A150-B19C293A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7056"/>
        <c:axId val="190756480"/>
      </c:scatterChart>
      <c:valAx>
        <c:axId val="1907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Corriente Solenoide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756480"/>
        <c:crosses val="autoZero"/>
        <c:crossBetween val="midCat"/>
      </c:valAx>
      <c:valAx>
        <c:axId val="19075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Tension Sensor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75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 sz="1800" b="1" i="0" baseline="0">
                <a:effectLst/>
              </a:rPr>
              <a:t>Gráfico I Inductor vs V Sensor </a:t>
            </a:r>
          </a:p>
          <a:p>
            <a:pPr>
              <a:defRPr/>
            </a:pPr>
            <a:r>
              <a:rPr lang="es-CR" sz="1800" b="1" i="0" baseline="0">
                <a:effectLst/>
              </a:rPr>
              <a:t>(d= 4.7cm)</a:t>
            </a:r>
            <a:endParaRPr lang="es-C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69444444444445"/>
                  <c:y val="2.7887503645377662E-2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Tension'!$C$25:$C$40</c:f>
              <c:numCache>
                <c:formatCode>General</c:formatCode>
                <c:ptCount val="16"/>
                <c:pt idx="0">
                  <c:v>2E-3</c:v>
                </c:pt>
                <c:pt idx="1">
                  <c:v>7.0000000000000007E-2</c:v>
                </c:pt>
                <c:pt idx="2">
                  <c:v>0.13700000000000001</c:v>
                </c:pt>
                <c:pt idx="3">
                  <c:v>0.20399999999999999</c:v>
                </c:pt>
                <c:pt idx="4">
                  <c:v>0.27200000000000002</c:v>
                </c:pt>
                <c:pt idx="5">
                  <c:v>0.34300000000000003</c:v>
                </c:pt>
                <c:pt idx="6">
                  <c:v>0.42699999999999999</c:v>
                </c:pt>
                <c:pt idx="7">
                  <c:v>0.48199999999999998</c:v>
                </c:pt>
                <c:pt idx="8">
                  <c:v>0.56299999999999994</c:v>
                </c:pt>
                <c:pt idx="9">
                  <c:v>0.63700000000000001</c:v>
                </c:pt>
                <c:pt idx="10">
                  <c:v>0.70399999999999996</c:v>
                </c:pt>
                <c:pt idx="11">
                  <c:v>0.78</c:v>
                </c:pt>
                <c:pt idx="12">
                  <c:v>0.86399999999999999</c:v>
                </c:pt>
                <c:pt idx="13">
                  <c:v>0.93400000000000005</c:v>
                </c:pt>
                <c:pt idx="14">
                  <c:v>0.995</c:v>
                </c:pt>
                <c:pt idx="15">
                  <c:v>0.996</c:v>
                </c:pt>
              </c:numCache>
            </c:numRef>
          </c:xVal>
          <c:yVal>
            <c:numRef>
              <c:f>'Datos Sensor Distancia Tension'!$D$25:$D$40</c:f>
              <c:numCache>
                <c:formatCode>General</c:formatCode>
                <c:ptCount val="16"/>
                <c:pt idx="0" formatCode="0.00">
                  <c:v>2.75</c:v>
                </c:pt>
                <c:pt idx="1">
                  <c:v>2.7770000000000001</c:v>
                </c:pt>
                <c:pt idx="2">
                  <c:v>2.8260000000000001</c:v>
                </c:pt>
                <c:pt idx="3">
                  <c:v>2.8780000000000001</c:v>
                </c:pt>
                <c:pt idx="4">
                  <c:v>2.9430000000000001</c:v>
                </c:pt>
                <c:pt idx="5">
                  <c:v>2.9990000000000001</c:v>
                </c:pt>
                <c:pt idx="6">
                  <c:v>3.0489999999999999</c:v>
                </c:pt>
                <c:pt idx="7">
                  <c:v>3.109</c:v>
                </c:pt>
                <c:pt idx="8">
                  <c:v>3.1749999999999998</c:v>
                </c:pt>
                <c:pt idx="9">
                  <c:v>3.2349999999999999</c:v>
                </c:pt>
                <c:pt idx="10">
                  <c:v>3.2850000000000001</c:v>
                </c:pt>
                <c:pt idx="11">
                  <c:v>3.35</c:v>
                </c:pt>
                <c:pt idx="12">
                  <c:v>3.4209999999999998</c:v>
                </c:pt>
                <c:pt idx="13">
                  <c:v>3.47</c:v>
                </c:pt>
                <c:pt idx="14">
                  <c:v>3.5209999999999999</c:v>
                </c:pt>
                <c:pt idx="15">
                  <c:v>3.5209999999999999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47C1-AD43-900A87BA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0144"/>
        <c:axId val="191649408"/>
      </c:scatterChart>
      <c:valAx>
        <c:axId val="1917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Corriente Solenoide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9408"/>
        <c:crosses val="autoZero"/>
        <c:crossBetween val="midCat"/>
      </c:valAx>
      <c:valAx>
        <c:axId val="19164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Tension Sensor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175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1907261592302"/>
          <c:y val="4.214129483814523E-2"/>
          <c:w val="0.6095104986876640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35061242344707"/>
                  <c:y val="0.15371500437445321"/>
                </c:manualLayout>
              </c:layout>
              <c:numFmt formatCode="General" sourceLinked="0"/>
            </c:trendlineLbl>
          </c:trendline>
          <c:xVal>
            <c:numRef>
              <c:f>'Datos Sensor Distancia Tension'!$B$25:$B$40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'Datos Sensor Distancia Tension'!$C$25:$C$40</c:f>
              <c:numCache>
                <c:formatCode>General</c:formatCode>
                <c:ptCount val="16"/>
                <c:pt idx="0">
                  <c:v>2E-3</c:v>
                </c:pt>
                <c:pt idx="1">
                  <c:v>7.0000000000000007E-2</c:v>
                </c:pt>
                <c:pt idx="2">
                  <c:v>0.13700000000000001</c:v>
                </c:pt>
                <c:pt idx="3">
                  <c:v>0.20399999999999999</c:v>
                </c:pt>
                <c:pt idx="4">
                  <c:v>0.27200000000000002</c:v>
                </c:pt>
                <c:pt idx="5">
                  <c:v>0.34300000000000003</c:v>
                </c:pt>
                <c:pt idx="6">
                  <c:v>0.42699999999999999</c:v>
                </c:pt>
                <c:pt idx="7">
                  <c:v>0.48199999999999998</c:v>
                </c:pt>
                <c:pt idx="8">
                  <c:v>0.56299999999999994</c:v>
                </c:pt>
                <c:pt idx="9">
                  <c:v>0.63700000000000001</c:v>
                </c:pt>
                <c:pt idx="10">
                  <c:v>0.70399999999999996</c:v>
                </c:pt>
                <c:pt idx="11">
                  <c:v>0.78</c:v>
                </c:pt>
                <c:pt idx="12">
                  <c:v>0.86399999999999999</c:v>
                </c:pt>
                <c:pt idx="13">
                  <c:v>0.93400000000000005</c:v>
                </c:pt>
                <c:pt idx="14">
                  <c:v>0.995</c:v>
                </c:pt>
                <c:pt idx="15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B-4061-8866-2292ABBBBE0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101727909011374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'Datos Sensor Distancia Tension'!$B$25:$B$40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'Datos Sensor Distancia Tension'!$D$25:$D$40</c:f>
              <c:numCache>
                <c:formatCode>General</c:formatCode>
                <c:ptCount val="16"/>
                <c:pt idx="0" formatCode="0.00">
                  <c:v>2.75</c:v>
                </c:pt>
                <c:pt idx="1">
                  <c:v>2.7770000000000001</c:v>
                </c:pt>
                <c:pt idx="2">
                  <c:v>2.8260000000000001</c:v>
                </c:pt>
                <c:pt idx="3">
                  <c:v>2.8780000000000001</c:v>
                </c:pt>
                <c:pt idx="4">
                  <c:v>2.9430000000000001</c:v>
                </c:pt>
                <c:pt idx="5">
                  <c:v>2.9990000000000001</c:v>
                </c:pt>
                <c:pt idx="6">
                  <c:v>3.0489999999999999</c:v>
                </c:pt>
                <c:pt idx="7">
                  <c:v>3.109</c:v>
                </c:pt>
                <c:pt idx="8">
                  <c:v>3.1749999999999998</c:v>
                </c:pt>
                <c:pt idx="9">
                  <c:v>3.2349999999999999</c:v>
                </c:pt>
                <c:pt idx="10">
                  <c:v>3.2850000000000001</c:v>
                </c:pt>
                <c:pt idx="11">
                  <c:v>3.35</c:v>
                </c:pt>
                <c:pt idx="12">
                  <c:v>3.4209999999999998</c:v>
                </c:pt>
                <c:pt idx="13">
                  <c:v>3.47</c:v>
                </c:pt>
                <c:pt idx="14">
                  <c:v>3.5209999999999999</c:v>
                </c:pt>
                <c:pt idx="15">
                  <c:v>3.5209999999999999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B-4061-8866-2292ABBB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0720"/>
        <c:axId val="191755328"/>
      </c:scatterChart>
      <c:valAx>
        <c:axId val="190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55328"/>
        <c:crosses val="autoZero"/>
        <c:crossBetween val="midCat"/>
      </c:valAx>
      <c:valAx>
        <c:axId val="19175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7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211307961504813"/>
                  <c:y val="-0.16838874307378243"/>
                </c:manualLayout>
              </c:layout>
              <c:numFmt formatCode="General" sourceLinked="0"/>
            </c:trendlineLbl>
          </c:trendline>
          <c:xVal>
            <c:numRef>
              <c:f>'Datos Sensor Distancia Tension'!$M$3:$M$8</c:f>
              <c:numCache>
                <c:formatCode>General</c:formatCode>
                <c:ptCount val="6"/>
                <c:pt idx="0">
                  <c:v>3.1622776601683794E-3</c:v>
                </c:pt>
                <c:pt idx="1">
                  <c:v>4.612656040144425</c:v>
                </c:pt>
                <c:pt idx="2">
                  <c:v>4.8795003647426656</c:v>
                </c:pt>
                <c:pt idx="3">
                  <c:v>5.1987524491003629</c:v>
                </c:pt>
                <c:pt idx="4">
                  <c:v>5.5901699437494745</c:v>
                </c:pt>
                <c:pt idx="5">
                  <c:v>6.0858061945018456</c:v>
                </c:pt>
              </c:numCache>
            </c:numRef>
          </c:xVal>
          <c:yVal>
            <c:numRef>
              <c:f>'Datos Sensor Distancia Tension'!$P$3:$P$8</c:f>
              <c:numCache>
                <c:formatCode>General</c:formatCode>
                <c:ptCount val="6"/>
                <c:pt idx="0">
                  <c:v>8.3999999999999631E-3</c:v>
                </c:pt>
                <c:pt idx="1">
                  <c:v>0.22440000000000015</c:v>
                </c:pt>
                <c:pt idx="2">
                  <c:v>0.26929999999999987</c:v>
                </c:pt>
                <c:pt idx="3">
                  <c:v>0.29400000000000004</c:v>
                </c:pt>
                <c:pt idx="4">
                  <c:v>0.53920000000000012</c:v>
                </c:pt>
                <c:pt idx="5">
                  <c:v>0.70750000000000002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6-4FE5-986F-C4129839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4784"/>
        <c:axId val="197094208"/>
      </c:scatterChart>
      <c:valAx>
        <c:axId val="197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94208"/>
        <c:crosses val="autoZero"/>
        <c:crossBetween val="midCat"/>
      </c:valAx>
      <c:valAx>
        <c:axId val="197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9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831299212598427"/>
                  <c:y val="2.2222951297754447E-2"/>
                </c:manualLayout>
              </c:layout>
              <c:numFmt formatCode="General" sourceLinked="0"/>
            </c:trendlineLbl>
          </c:trendline>
          <c:xVal>
            <c:numRef>
              <c:f>Sheet4!$C$5:$C$9</c:f>
              <c:numCache>
                <c:formatCode>General</c:formatCode>
                <c:ptCount val="5"/>
                <c:pt idx="0">
                  <c:v>4.7E-2</c:v>
                </c:pt>
                <c:pt idx="1">
                  <c:v>4.2000000000000003E-2</c:v>
                </c:pt>
                <c:pt idx="2">
                  <c:v>3.7000000000000005E-2</c:v>
                </c:pt>
                <c:pt idx="3">
                  <c:v>3.2000000000000001E-2</c:v>
                </c:pt>
                <c:pt idx="4">
                  <c:v>2.7000000000000003E-2</c:v>
                </c:pt>
              </c:numCache>
            </c:numRef>
          </c:xVal>
          <c:yVal>
            <c:numRef>
              <c:f>Sheet4!$E$5:$E$9</c:f>
              <c:numCache>
                <c:formatCode>0.00</c:formatCode>
                <c:ptCount val="5"/>
                <c:pt idx="0">
                  <c:v>2.75</c:v>
                </c:pt>
                <c:pt idx="1">
                  <c:v>2.79</c:v>
                </c:pt>
                <c:pt idx="2" formatCode="General">
                  <c:v>2.8</c:v>
                </c:pt>
                <c:pt idx="3" formatCode="General">
                  <c:v>3.069</c:v>
                </c:pt>
                <c:pt idx="4" formatCode="General">
                  <c:v>3.2549999999999999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6-4CE3-B89D-C3C15488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992"/>
        <c:axId val="189496640"/>
      </c:scatterChart>
      <c:valAx>
        <c:axId val="1906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96640"/>
        <c:crosses val="autoZero"/>
        <c:crossBetween val="midCat"/>
      </c:valAx>
      <c:valAx>
        <c:axId val="189496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65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'Datos Solenoide-Iman'!$L$3:$L$9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2.92</c:v>
                </c:pt>
                <c:pt idx="3">
                  <c:v>3.01</c:v>
                </c:pt>
                <c:pt idx="4">
                  <c:v>3.94</c:v>
                </c:pt>
                <c:pt idx="5">
                  <c:v>4.82</c:v>
                </c:pt>
                <c:pt idx="6">
                  <c:v>5.95</c:v>
                </c:pt>
              </c:numCache>
            </c:numRef>
          </c:xVal>
          <c:yVal>
            <c:numRef>
              <c:f>'Datos Solenoide-Iman'!$M$3:$M$9</c:f>
              <c:numCache>
                <c:formatCode>General</c:formatCode>
                <c:ptCount val="7"/>
                <c:pt idx="0">
                  <c:v>6.72</c:v>
                </c:pt>
                <c:pt idx="1">
                  <c:v>7.7</c:v>
                </c:pt>
                <c:pt idx="2">
                  <c:v>8.81</c:v>
                </c:pt>
                <c:pt idx="3">
                  <c:v>8.94</c:v>
                </c:pt>
                <c:pt idx="4">
                  <c:v>9.7799999999999994</c:v>
                </c:pt>
                <c:pt idx="5">
                  <c:v>10.58</c:v>
                </c:pt>
                <c:pt idx="6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5-4AC1-9570-EF08EF87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7376"/>
        <c:axId val="148517952"/>
      </c:scatterChart>
      <c:valAx>
        <c:axId val="1485173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in"/>
        <c:minorTickMark val="in"/>
        <c:tickLblPos val="nextTo"/>
        <c:crossAx val="148517952"/>
        <c:crosses val="autoZero"/>
        <c:crossBetween val="midCat"/>
      </c:valAx>
      <c:valAx>
        <c:axId val="1485179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851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 baseline="0"/>
              <a:t>U (Tensión) vs N</a:t>
            </a:r>
            <a:r>
              <a:rPr lang="es-CR"/>
              <a:t> (</a:t>
            </a:r>
            <a:r>
              <a:rPr lang="es-CR" sz="1800" b="1" i="0" u="none" strike="noStrike" baseline="0">
                <a:effectLst/>
              </a:rPr>
              <a:t>Fuerza Solenoide</a:t>
            </a:r>
            <a:r>
              <a:rPr lang="es-CR"/>
              <a:t>)</a:t>
            </a:r>
          </a:p>
        </c:rich>
      </c:tx>
      <c:layout>
        <c:manualLayout>
          <c:xMode val="edge"/>
          <c:yMode val="edge"/>
          <c:x val="0.14950699912510937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Solenoide-Iman'!$D$3</c:f>
              <c:strCache>
                <c:ptCount val="1"/>
                <c:pt idx="0">
                  <c:v>Fuerza Solenoide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947615923009625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'Datos Solenoide-Iman'!$B$4:$B$14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0.187</c:v>
                </c:pt>
                <c:pt idx="2">
                  <c:v>0.442</c:v>
                </c:pt>
                <c:pt idx="3">
                  <c:v>0.59399999999999997</c:v>
                </c:pt>
                <c:pt idx="4">
                  <c:v>0.77900000000000003</c:v>
                </c:pt>
                <c:pt idx="5">
                  <c:v>0.93400000000000005</c:v>
                </c:pt>
                <c:pt idx="6">
                  <c:v>1.0960000000000001</c:v>
                </c:pt>
                <c:pt idx="7">
                  <c:v>1.294</c:v>
                </c:pt>
                <c:pt idx="8">
                  <c:v>1.46</c:v>
                </c:pt>
                <c:pt idx="9">
                  <c:v>1.714</c:v>
                </c:pt>
                <c:pt idx="10">
                  <c:v>1.9810000000000001</c:v>
                </c:pt>
              </c:numCache>
            </c:numRef>
          </c:xVal>
          <c:yVal>
            <c:numRef>
              <c:f>'Datos Solenoide-Iman'!$D$4:$D$14</c:f>
              <c:numCache>
                <c:formatCode>General</c:formatCode>
                <c:ptCount val="11"/>
                <c:pt idx="0">
                  <c:v>0</c:v>
                </c:pt>
                <c:pt idx="1">
                  <c:v>2.1559999999999988</c:v>
                </c:pt>
                <c:pt idx="2">
                  <c:v>4.7040000000000006</c:v>
                </c:pt>
                <c:pt idx="3">
                  <c:v>6.3700000000000045</c:v>
                </c:pt>
                <c:pt idx="4">
                  <c:v>8.4280000000000044</c:v>
                </c:pt>
                <c:pt idx="5">
                  <c:v>10.388000000000005</c:v>
                </c:pt>
                <c:pt idx="6">
                  <c:v>12.446000000000005</c:v>
                </c:pt>
                <c:pt idx="7">
                  <c:v>14.602000000000004</c:v>
                </c:pt>
                <c:pt idx="8">
                  <c:v>16.561999999999998</c:v>
                </c:pt>
                <c:pt idx="9">
                  <c:v>19.306000000000004</c:v>
                </c:pt>
                <c:pt idx="10">
                  <c:v>22.442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58E-863A-6907A43C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9680"/>
        <c:axId val="148520256"/>
      </c:scatterChart>
      <c:valAx>
        <c:axId val="1485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Tensión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20256"/>
        <c:crosses val="autoZero"/>
        <c:crossBetween val="midCat"/>
      </c:valAx>
      <c:valAx>
        <c:axId val="14852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Fuernza</a:t>
                </a:r>
                <a:r>
                  <a:rPr lang="es-CR" baseline="0"/>
                  <a:t> (N)</a:t>
                </a:r>
                <a:endParaRPr lang="es-C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1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58112494002768E-2"/>
          <c:y val="4.699479231762696E-2"/>
          <c:w val="0.47170039228967348"/>
          <c:h val="0.846966462525517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50908503372562297"/>
                  <c:y val="0.27173536641253176"/>
                </c:manualLayout>
              </c:layout>
              <c:numFmt formatCode="0.00000000" sourceLinked="0"/>
            </c:trendlineLbl>
          </c:trendline>
          <c:xVal>
            <c:numRef>
              <c:f>'Datos Sensor'!$A$2:$A$22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2.6000000000000002E-2</c:v>
                </c:pt>
                <c:pt idx="7">
                  <c:v>2.7000000000000003E-2</c:v>
                </c:pt>
                <c:pt idx="8">
                  <c:v>2.7999999999999997E-2</c:v>
                </c:pt>
                <c:pt idx="9">
                  <c:v>2.8999999999999998E-2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3.5000000000000003E-2</c:v>
                </c:pt>
                <c:pt idx="13">
                  <c:v>3.7999999999999999E-2</c:v>
                </c:pt>
                <c:pt idx="14">
                  <c:v>0.04</c:v>
                </c:pt>
                <c:pt idx="15">
                  <c:v>4.2999999999999997E-2</c:v>
                </c:pt>
                <c:pt idx="16">
                  <c:v>4.4999999999999998E-2</c:v>
                </c:pt>
                <c:pt idx="17">
                  <c:v>4.8000000000000001E-2</c:v>
                </c:pt>
                <c:pt idx="18">
                  <c:v>0.05</c:v>
                </c:pt>
                <c:pt idx="19">
                  <c:v>5.2999999999999999E-2</c:v>
                </c:pt>
                <c:pt idx="20">
                  <c:v>5.5E-2</c:v>
                </c:pt>
              </c:numCache>
            </c:numRef>
          </c:xVal>
          <c:yVal>
            <c:numRef>
              <c:f>'Datos Sensor'!$C$2:$C$22</c:f>
              <c:numCache>
                <c:formatCode>General</c:formatCode>
                <c:ptCount val="21"/>
                <c:pt idx="0">
                  <c:v>5.01</c:v>
                </c:pt>
                <c:pt idx="1">
                  <c:v>4.9800000000000004</c:v>
                </c:pt>
                <c:pt idx="2">
                  <c:v>4.97</c:v>
                </c:pt>
                <c:pt idx="3">
                  <c:v>3.6749999999999998</c:v>
                </c:pt>
                <c:pt idx="4">
                  <c:v>3.13</c:v>
                </c:pt>
                <c:pt idx="5">
                  <c:v>2.87</c:v>
                </c:pt>
                <c:pt idx="6">
                  <c:v>2.8250000000000002</c:v>
                </c:pt>
                <c:pt idx="7">
                  <c:v>2.8</c:v>
                </c:pt>
                <c:pt idx="8">
                  <c:v>2.7869999999999999</c:v>
                </c:pt>
                <c:pt idx="9">
                  <c:v>2.76</c:v>
                </c:pt>
                <c:pt idx="10">
                  <c:v>2.73</c:v>
                </c:pt>
                <c:pt idx="11">
                  <c:v>2.7</c:v>
                </c:pt>
                <c:pt idx="12">
                  <c:v>2.6850000000000001</c:v>
                </c:pt>
                <c:pt idx="13">
                  <c:v>2.65</c:v>
                </c:pt>
                <c:pt idx="14">
                  <c:v>2.63</c:v>
                </c:pt>
                <c:pt idx="15">
                  <c:v>2.62</c:v>
                </c:pt>
                <c:pt idx="16">
                  <c:v>2.6</c:v>
                </c:pt>
                <c:pt idx="17">
                  <c:v>2.597</c:v>
                </c:pt>
                <c:pt idx="18">
                  <c:v>2.585</c:v>
                </c:pt>
                <c:pt idx="19">
                  <c:v>2.5819999999999999</c:v>
                </c:pt>
                <c:pt idx="20">
                  <c:v>2.5724999999999998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6-4AB9-9BE3-ABF64905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0368"/>
        <c:axId val="173450944"/>
      </c:scatterChart>
      <c:valAx>
        <c:axId val="173450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50944"/>
        <c:crosses val="autoZero"/>
        <c:crossBetween val="midCat"/>
      </c:valAx>
      <c:valAx>
        <c:axId val="1734509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Sheet3!$B$7:$B$22</c:f>
              <c:numCache>
                <c:formatCode>General</c:formatCode>
                <c:ptCount val="16"/>
                <c:pt idx="0">
                  <c:v>6.324555320336759</c:v>
                </c:pt>
                <c:pt idx="1">
                  <c:v>6.2017367294604231</c:v>
                </c:pt>
                <c:pt idx="2">
                  <c:v>6.0858061945018456</c:v>
                </c:pt>
                <c:pt idx="3">
                  <c:v>5.9761430466719681</c:v>
                </c:pt>
                <c:pt idx="4">
                  <c:v>5.8722021951470351</c:v>
                </c:pt>
                <c:pt idx="5">
                  <c:v>5.7735026918962582</c:v>
                </c:pt>
                <c:pt idx="6">
                  <c:v>5.5048188256318031</c:v>
                </c:pt>
                <c:pt idx="7">
                  <c:v>5.3452248382484875</c:v>
                </c:pt>
                <c:pt idx="8">
                  <c:v>5.129891760425771</c:v>
                </c:pt>
                <c:pt idx="9">
                  <c:v>5</c:v>
                </c:pt>
                <c:pt idx="10">
                  <c:v>4.8224282217041212</c:v>
                </c:pt>
                <c:pt idx="11">
                  <c:v>4.714045207910317</c:v>
                </c:pt>
                <c:pt idx="12">
                  <c:v>4.5643546458763842</c:v>
                </c:pt>
                <c:pt idx="13">
                  <c:v>4.4721359549995796</c:v>
                </c:pt>
                <c:pt idx="14">
                  <c:v>4.343722427630694</c:v>
                </c:pt>
                <c:pt idx="15">
                  <c:v>4.2640143271122088</c:v>
                </c:pt>
              </c:numCache>
            </c:numRef>
          </c:xVal>
          <c:yVal>
            <c:numRef>
              <c:f>Sheet3!$E$7:$E$22</c:f>
              <c:numCache>
                <c:formatCode>General</c:formatCode>
                <c:ptCount val="16"/>
                <c:pt idx="0">
                  <c:v>0.34100000000000019</c:v>
                </c:pt>
                <c:pt idx="1">
                  <c:v>0.29600000000000026</c:v>
                </c:pt>
                <c:pt idx="2">
                  <c:v>0.27099999999999991</c:v>
                </c:pt>
                <c:pt idx="3">
                  <c:v>0.25800000000000001</c:v>
                </c:pt>
                <c:pt idx="4">
                  <c:v>0.23099999999999987</c:v>
                </c:pt>
                <c:pt idx="5">
                  <c:v>0.20100000000000007</c:v>
                </c:pt>
                <c:pt idx="6">
                  <c:v>0.17100000000000026</c:v>
                </c:pt>
                <c:pt idx="7">
                  <c:v>0.15600000000000014</c:v>
                </c:pt>
                <c:pt idx="8">
                  <c:v>0.121</c:v>
                </c:pt>
                <c:pt idx="9">
                  <c:v>0.10099999999999998</c:v>
                </c:pt>
                <c:pt idx="10">
                  <c:v>9.1000000000000192E-2</c:v>
                </c:pt>
                <c:pt idx="11">
                  <c:v>7.1000000000000174E-2</c:v>
                </c:pt>
                <c:pt idx="12">
                  <c:v>6.800000000000006E-2</c:v>
                </c:pt>
                <c:pt idx="13">
                  <c:v>5.600000000000005E-2</c:v>
                </c:pt>
                <c:pt idx="14">
                  <c:v>5.2999999999999936E-2</c:v>
                </c:pt>
                <c:pt idx="15">
                  <c:v>4.3499999999999872E-2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4-46A5-97F5-86EB4412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9152"/>
        <c:axId val="149304960"/>
      </c:scatterChart>
      <c:valAx>
        <c:axId val="189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4960"/>
        <c:crosses val="autoZero"/>
        <c:crossBetween val="midCat"/>
      </c:valAx>
      <c:valAx>
        <c:axId val="1493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8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Sheet1!$E$1:$E$14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0.1183</c:v>
                </c:pt>
                <c:pt idx="2">
                  <c:v>0.47320000000000001</c:v>
                </c:pt>
                <c:pt idx="3">
                  <c:v>1.0647</c:v>
                </c:pt>
                <c:pt idx="4">
                  <c:v>1.8928</c:v>
                </c:pt>
                <c:pt idx="5">
                  <c:v>2.9575</c:v>
                </c:pt>
                <c:pt idx="6">
                  <c:v>4.2587999999999999</c:v>
                </c:pt>
                <c:pt idx="7">
                  <c:v>5.7967000000000004</c:v>
                </c:pt>
                <c:pt idx="8">
                  <c:v>7.5712000000000002</c:v>
                </c:pt>
                <c:pt idx="9">
                  <c:v>9.5823</c:v>
                </c:pt>
                <c:pt idx="10">
                  <c:v>11.83</c:v>
                </c:pt>
                <c:pt idx="11">
                  <c:v>14.314300000000001</c:v>
                </c:pt>
                <c:pt idx="12">
                  <c:v>17.0352</c:v>
                </c:pt>
                <c:pt idx="13">
                  <c:v>19.992699999999999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1-4EE6-84DA-FA94F8B5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3760"/>
        <c:axId val="189493184"/>
      </c:scatterChart>
      <c:valAx>
        <c:axId val="1894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93184"/>
        <c:crosses val="autoZero"/>
        <c:crossBetween val="midCat"/>
      </c:valAx>
      <c:valAx>
        <c:axId val="189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9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Gráfico</a:t>
            </a:r>
            <a:r>
              <a:rPr lang="es-CR" baseline="0"/>
              <a:t> Corriente S v Tension Sensor (d= inf)</a:t>
            </a:r>
            <a:endParaRPr lang="es-C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697812773403327"/>
                  <c:y val="-5.7918489355497232E-2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Tension'!$C$4:$C$19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7.5999999999999998E-2</c:v>
                </c:pt>
                <c:pt idx="2">
                  <c:v>0.154</c:v>
                </c:pt>
                <c:pt idx="3">
                  <c:v>0.23100000000000001</c:v>
                </c:pt>
                <c:pt idx="4">
                  <c:v>0.309</c:v>
                </c:pt>
                <c:pt idx="5">
                  <c:v>0.38600000000000001</c:v>
                </c:pt>
                <c:pt idx="6">
                  <c:v>0.46300000000000002</c:v>
                </c:pt>
                <c:pt idx="7">
                  <c:v>0.54</c:v>
                </c:pt>
                <c:pt idx="8">
                  <c:v>0.61699999999999999</c:v>
                </c:pt>
                <c:pt idx="9">
                  <c:v>0.69299999999999995</c:v>
                </c:pt>
                <c:pt idx="10">
                  <c:v>0.76900000000000002</c:v>
                </c:pt>
                <c:pt idx="11">
                  <c:v>0.84399999999999997</c:v>
                </c:pt>
                <c:pt idx="12">
                  <c:v>0.91800000000000004</c:v>
                </c:pt>
                <c:pt idx="13">
                  <c:v>0.99299999999999999</c:v>
                </c:pt>
                <c:pt idx="14">
                  <c:v>0.995</c:v>
                </c:pt>
                <c:pt idx="15">
                  <c:v>1.0009999999999999</c:v>
                </c:pt>
              </c:numCache>
            </c:numRef>
          </c:xVal>
          <c:yVal>
            <c:numRef>
              <c:f>'Datos Sensor Distancia Tension'!$D$4:$D$19</c:f>
              <c:numCache>
                <c:formatCode>General</c:formatCode>
                <c:ptCount val="16"/>
                <c:pt idx="0">
                  <c:v>2.5510000000000002</c:v>
                </c:pt>
                <c:pt idx="1">
                  <c:v>2.59</c:v>
                </c:pt>
                <c:pt idx="2">
                  <c:v>2.63</c:v>
                </c:pt>
                <c:pt idx="3">
                  <c:v>2.702</c:v>
                </c:pt>
                <c:pt idx="4">
                  <c:v>2.77</c:v>
                </c:pt>
                <c:pt idx="5">
                  <c:v>2.8380000000000001</c:v>
                </c:pt>
                <c:pt idx="6">
                  <c:v>2.9039999999999999</c:v>
                </c:pt>
                <c:pt idx="7">
                  <c:v>2.9630000000000001</c:v>
                </c:pt>
                <c:pt idx="8">
                  <c:v>3.0339999999999998</c:v>
                </c:pt>
                <c:pt idx="9">
                  <c:v>3.1040000000000001</c:v>
                </c:pt>
                <c:pt idx="10">
                  <c:v>3.1697000000000002</c:v>
                </c:pt>
                <c:pt idx="11">
                  <c:v>3.2349999999999999</c:v>
                </c:pt>
                <c:pt idx="12">
                  <c:v>3.3</c:v>
                </c:pt>
                <c:pt idx="13">
                  <c:v>3.36</c:v>
                </c:pt>
                <c:pt idx="14">
                  <c:v>3.37</c:v>
                </c:pt>
                <c:pt idx="15">
                  <c:v>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1-4EF9-B544-BE90811A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95488"/>
        <c:axId val="189492032"/>
      </c:scatterChart>
      <c:valAx>
        <c:axId val="18949548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Corriente Solenoide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492032"/>
        <c:crosses val="autoZero"/>
        <c:crossBetween val="midCat"/>
      </c:valAx>
      <c:valAx>
        <c:axId val="189492032"/>
        <c:scaling>
          <c:orientation val="minMax"/>
          <c:min val="2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Tension Sensor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49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 sz="1800" b="1" i="0" baseline="0">
                <a:effectLst/>
              </a:rPr>
              <a:t>Gráfico I Inductor vs V Sensor </a:t>
            </a:r>
            <a:endParaRPr lang="es-CR">
              <a:effectLst/>
            </a:endParaRPr>
          </a:p>
          <a:p>
            <a:pPr>
              <a:defRPr/>
            </a:pPr>
            <a:r>
              <a:rPr lang="es-CR" sz="1800" b="1" i="0" baseline="0">
                <a:effectLst/>
              </a:rPr>
              <a:t>(d= 3.7cm)</a:t>
            </a:r>
            <a:endParaRPr lang="es-C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64807524059491"/>
                  <c:y val="9.0161125692621753E-3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Tension'!$C$67:$C$82</c:f>
              <c:numCache>
                <c:formatCode>General</c:formatCode>
                <c:ptCount val="16"/>
                <c:pt idx="0">
                  <c:v>2E-3</c:v>
                </c:pt>
                <c:pt idx="1">
                  <c:v>7.0000000000000007E-2</c:v>
                </c:pt>
                <c:pt idx="2">
                  <c:v>0.13700000000000001</c:v>
                </c:pt>
                <c:pt idx="3">
                  <c:v>0.20399999999999999</c:v>
                </c:pt>
                <c:pt idx="4">
                  <c:v>0.27200000000000002</c:v>
                </c:pt>
                <c:pt idx="5">
                  <c:v>0.34300000000000003</c:v>
                </c:pt>
                <c:pt idx="6">
                  <c:v>0.42699999999999999</c:v>
                </c:pt>
                <c:pt idx="7">
                  <c:v>0.48199999999999998</c:v>
                </c:pt>
                <c:pt idx="8">
                  <c:v>0.56299999999999994</c:v>
                </c:pt>
                <c:pt idx="9">
                  <c:v>0.63700000000000001</c:v>
                </c:pt>
                <c:pt idx="10">
                  <c:v>0.70399999999999996</c:v>
                </c:pt>
                <c:pt idx="11">
                  <c:v>0.78</c:v>
                </c:pt>
                <c:pt idx="12">
                  <c:v>0.86399999999999999</c:v>
                </c:pt>
                <c:pt idx="13">
                  <c:v>0.93400000000000005</c:v>
                </c:pt>
                <c:pt idx="14">
                  <c:v>0.995</c:v>
                </c:pt>
                <c:pt idx="15">
                  <c:v>0.996</c:v>
                </c:pt>
              </c:numCache>
            </c:numRef>
          </c:xVal>
          <c:yVal>
            <c:numRef>
              <c:f>'Datos Sensor Distancia Tension'!$D$67:$D$82</c:f>
              <c:numCache>
                <c:formatCode>General</c:formatCode>
                <c:ptCount val="16"/>
                <c:pt idx="0">
                  <c:v>2.8</c:v>
                </c:pt>
                <c:pt idx="1">
                  <c:v>2.863</c:v>
                </c:pt>
                <c:pt idx="2">
                  <c:v>2.92</c:v>
                </c:pt>
                <c:pt idx="3">
                  <c:v>2.96</c:v>
                </c:pt>
                <c:pt idx="4">
                  <c:v>3.0249999999999999</c:v>
                </c:pt>
                <c:pt idx="5">
                  <c:v>3.0842999999999998</c:v>
                </c:pt>
                <c:pt idx="6">
                  <c:v>3.1440000000000001</c:v>
                </c:pt>
                <c:pt idx="7">
                  <c:v>3.2</c:v>
                </c:pt>
                <c:pt idx="8">
                  <c:v>3.2549999999999999</c:v>
                </c:pt>
                <c:pt idx="9">
                  <c:v>3.3205</c:v>
                </c:pt>
                <c:pt idx="10">
                  <c:v>3.4</c:v>
                </c:pt>
                <c:pt idx="11">
                  <c:v>3.4449999999999998</c:v>
                </c:pt>
                <c:pt idx="12">
                  <c:v>3.5209999999999999</c:v>
                </c:pt>
                <c:pt idx="13">
                  <c:v>3.5859999999999999</c:v>
                </c:pt>
                <c:pt idx="14">
                  <c:v>3.6469999999999998</c:v>
                </c:pt>
                <c:pt idx="15">
                  <c:v>3.6471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4-4564-8CDF-A4D15F08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3232"/>
        <c:axId val="149302656"/>
      </c:scatterChart>
      <c:valAx>
        <c:axId val="1493032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Corriente Solenoide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9302656"/>
        <c:crosses val="autoZero"/>
        <c:crossBetween val="midCat"/>
      </c:valAx>
      <c:valAx>
        <c:axId val="149302656"/>
        <c:scaling>
          <c:orientation val="minMax"/>
          <c:min val="2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s-CR" sz="1000" b="1" i="0" baseline="0">
                    <a:effectLst/>
                  </a:rPr>
                  <a:t>Tension Sensor</a:t>
                </a:r>
                <a:endParaRPr lang="es-CR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930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Gráfico I Inductor vs V Sensor </a:t>
            </a:r>
          </a:p>
          <a:p>
            <a:pPr>
              <a:defRPr/>
            </a:pPr>
            <a:r>
              <a:rPr lang="es-CR"/>
              <a:t>(d= 4.2cm)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781111111111111"/>
                  <c:y val="-1.8761665208515601E-2"/>
                </c:manualLayout>
              </c:layout>
              <c:numFmt formatCode="General" sourceLinked="0"/>
            </c:trendlineLbl>
          </c:trendline>
          <c:xVal>
            <c:numRef>
              <c:f>'Datos Sensor Distancia Tension'!$C$46:$C$61</c:f>
              <c:numCache>
                <c:formatCode>General</c:formatCode>
                <c:ptCount val="16"/>
                <c:pt idx="0">
                  <c:v>2E-3</c:v>
                </c:pt>
                <c:pt idx="1">
                  <c:v>7.0000000000000007E-2</c:v>
                </c:pt>
                <c:pt idx="2">
                  <c:v>0.13700000000000001</c:v>
                </c:pt>
                <c:pt idx="3">
                  <c:v>0.20399999999999999</c:v>
                </c:pt>
                <c:pt idx="4">
                  <c:v>0.27200000000000002</c:v>
                </c:pt>
                <c:pt idx="5">
                  <c:v>0.34300000000000003</c:v>
                </c:pt>
                <c:pt idx="6">
                  <c:v>0.42699999999999999</c:v>
                </c:pt>
                <c:pt idx="7">
                  <c:v>0.48199999999999998</c:v>
                </c:pt>
                <c:pt idx="8">
                  <c:v>0.56299999999999994</c:v>
                </c:pt>
                <c:pt idx="9">
                  <c:v>0.63700000000000001</c:v>
                </c:pt>
                <c:pt idx="10">
                  <c:v>0.70399999999999996</c:v>
                </c:pt>
                <c:pt idx="11">
                  <c:v>0.78</c:v>
                </c:pt>
                <c:pt idx="12">
                  <c:v>0.86399999999999999</c:v>
                </c:pt>
                <c:pt idx="13">
                  <c:v>0.93400000000000005</c:v>
                </c:pt>
                <c:pt idx="14">
                  <c:v>0.995</c:v>
                </c:pt>
                <c:pt idx="15">
                  <c:v>0.996</c:v>
                </c:pt>
              </c:numCache>
            </c:numRef>
          </c:xVal>
          <c:yVal>
            <c:numRef>
              <c:f>'Datos Sensor Distancia Tension'!$D$46:$D$61</c:f>
              <c:numCache>
                <c:formatCode>General</c:formatCode>
                <c:ptCount val="16"/>
                <c:pt idx="0" formatCode="0.00">
                  <c:v>2.79</c:v>
                </c:pt>
                <c:pt idx="1">
                  <c:v>2.823</c:v>
                </c:pt>
                <c:pt idx="2">
                  <c:v>2.8679999999999999</c:v>
                </c:pt>
                <c:pt idx="3">
                  <c:v>2.93</c:v>
                </c:pt>
                <c:pt idx="4">
                  <c:v>2.9849999999999999</c:v>
                </c:pt>
                <c:pt idx="5">
                  <c:v>3.0390000000000001</c:v>
                </c:pt>
                <c:pt idx="6">
                  <c:v>3.109</c:v>
                </c:pt>
                <c:pt idx="7">
                  <c:v>3.1640000000000001</c:v>
                </c:pt>
                <c:pt idx="8">
                  <c:v>3.2250000000000001</c:v>
                </c:pt>
                <c:pt idx="9">
                  <c:v>3.28</c:v>
                </c:pt>
                <c:pt idx="10">
                  <c:v>3.3450000000000002</c:v>
                </c:pt>
                <c:pt idx="11">
                  <c:v>3.41</c:v>
                </c:pt>
                <c:pt idx="12">
                  <c:v>3.4609999999999999</c:v>
                </c:pt>
                <c:pt idx="13">
                  <c:v>3.5209999999999999</c:v>
                </c:pt>
                <c:pt idx="14">
                  <c:v>3.5710000000000002</c:v>
                </c:pt>
                <c:pt idx="15">
                  <c:v>3.5710000000000002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EA7-97A9-6CF82372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9920"/>
        <c:axId val="125975872"/>
      </c:scatterChart>
      <c:valAx>
        <c:axId val="1260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Corriente Solenoide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975872"/>
        <c:crosses val="autoZero"/>
        <c:crossBetween val="midCat"/>
      </c:valAx>
      <c:valAx>
        <c:axId val="12597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Tension Sensor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2600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21</xdr:row>
      <xdr:rowOff>104775</xdr:rowOff>
    </xdr:from>
    <xdr:to>
      <xdr:col>24</xdr:col>
      <xdr:colOff>428625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5</xdr:row>
      <xdr:rowOff>19050</xdr:rowOff>
    </xdr:from>
    <xdr:to>
      <xdr:col>22</xdr:col>
      <xdr:colOff>409575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19</xdr:row>
      <xdr:rowOff>9525</xdr:rowOff>
    </xdr:from>
    <xdr:to>
      <xdr:col>7</xdr:col>
      <xdr:colOff>1247775</xdr:colOff>
      <xdr:row>33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0</xdr:rowOff>
    </xdr:from>
    <xdr:to>
      <xdr:col>16</xdr:col>
      <xdr:colOff>552450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133350</xdr:rowOff>
    </xdr:from>
    <xdr:to>
      <xdr:col>15</xdr:col>
      <xdr:colOff>419100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6</xdr:row>
      <xdr:rowOff>9525</xdr:rowOff>
    </xdr:from>
    <xdr:to>
      <xdr:col>11</xdr:col>
      <xdr:colOff>542925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66</xdr:row>
      <xdr:rowOff>28575</xdr:rowOff>
    </xdr:from>
    <xdr:to>
      <xdr:col>13</xdr:col>
      <xdr:colOff>571500</xdr:colOff>
      <xdr:row>80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44</xdr:row>
      <xdr:rowOff>180975</xdr:rowOff>
    </xdr:from>
    <xdr:to>
      <xdr:col>13</xdr:col>
      <xdr:colOff>571500</xdr:colOff>
      <xdr:row>59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87</xdr:row>
      <xdr:rowOff>85725</xdr:rowOff>
    </xdr:from>
    <xdr:to>
      <xdr:col>13</xdr:col>
      <xdr:colOff>561975</xdr:colOff>
      <xdr:row>101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107</xdr:row>
      <xdr:rowOff>171450</xdr:rowOff>
    </xdr:from>
    <xdr:to>
      <xdr:col>13</xdr:col>
      <xdr:colOff>409575</xdr:colOff>
      <xdr:row>122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352425</xdr:colOff>
      <xdr:row>24</xdr:row>
      <xdr:rowOff>9525</xdr:rowOff>
    </xdr:from>
    <xdr:to>
      <xdr:col>12</xdr:col>
      <xdr:colOff>47625</xdr:colOff>
      <xdr:row>38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190500</xdr:colOff>
      <xdr:row>23</xdr:row>
      <xdr:rowOff>180975</xdr:rowOff>
    </xdr:from>
    <xdr:to>
      <xdr:col>19</xdr:col>
      <xdr:colOff>495300</xdr:colOff>
      <xdr:row>38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47625</xdr:colOff>
      <xdr:row>3</xdr:row>
      <xdr:rowOff>57150</xdr:rowOff>
    </xdr:from>
    <xdr:to>
      <xdr:col>24</xdr:col>
      <xdr:colOff>352425</xdr:colOff>
      <xdr:row>17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180975</xdr:rowOff>
    </xdr:from>
    <xdr:to>
      <xdr:col>13</xdr:col>
      <xdr:colOff>180975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G17" sqref="G17"/>
    </sheetView>
  </sheetViews>
  <sheetFormatPr defaultRowHeight="15" x14ac:dyDescent="0.25"/>
  <cols>
    <col min="2" max="2" width="11.140625" bestFit="1" customWidth="1"/>
    <col min="3" max="3" width="8.42578125" bestFit="1" customWidth="1"/>
    <col min="4" max="4" width="21.5703125" bestFit="1" customWidth="1"/>
    <col min="8" max="8" width="21.5703125" bestFit="1" customWidth="1"/>
  </cols>
  <sheetData>
    <row r="1" spans="1:13" x14ac:dyDescent="0.25">
      <c r="A1" t="s">
        <v>8</v>
      </c>
      <c r="B1">
        <f xml:space="preserve"> (5.81-C4) * 9.8</f>
        <v>1.4699999999999949</v>
      </c>
      <c r="C1" t="s">
        <v>9</v>
      </c>
      <c r="E1" t="s">
        <v>4</v>
      </c>
    </row>
    <row r="2" spans="1:13" x14ac:dyDescent="0.25">
      <c r="D2" t="s">
        <v>2</v>
      </c>
      <c r="M2" t="s">
        <v>3</v>
      </c>
    </row>
    <row r="3" spans="1:13" x14ac:dyDescent="0.25">
      <c r="B3" t="s">
        <v>1</v>
      </c>
      <c r="C3" t="s">
        <v>0</v>
      </c>
      <c r="D3" t="s">
        <v>10</v>
      </c>
      <c r="L3">
        <v>1</v>
      </c>
      <c r="M3">
        <v>6.72</v>
      </c>
    </row>
    <row r="4" spans="1:13" x14ac:dyDescent="0.25">
      <c r="B4">
        <v>0</v>
      </c>
      <c r="C4">
        <v>5.66</v>
      </c>
      <c r="D4">
        <f>9.8*5.81-1.47-C4*9.8</f>
        <v>0</v>
      </c>
      <c r="L4">
        <v>2</v>
      </c>
      <c r="M4">
        <v>7.7</v>
      </c>
    </row>
    <row r="5" spans="1:13" x14ac:dyDescent="0.25">
      <c r="B5">
        <v>0.187</v>
      </c>
      <c r="C5">
        <v>5.44</v>
      </c>
      <c r="D5">
        <f t="shared" ref="D5:D14" si="0">9.8*5.81-1.47-C5*9.8</f>
        <v>2.1559999999999988</v>
      </c>
      <c r="L5">
        <v>2.92</v>
      </c>
      <c r="M5">
        <v>8.81</v>
      </c>
    </row>
    <row r="6" spans="1:13" x14ac:dyDescent="0.25">
      <c r="B6">
        <v>0.442</v>
      </c>
      <c r="C6">
        <v>5.18</v>
      </c>
      <c r="D6">
        <f t="shared" si="0"/>
        <v>4.7040000000000006</v>
      </c>
      <c r="L6">
        <v>3.01</v>
      </c>
      <c r="M6">
        <v>8.94</v>
      </c>
    </row>
    <row r="7" spans="1:13" x14ac:dyDescent="0.25">
      <c r="B7">
        <v>0.59399999999999997</v>
      </c>
      <c r="C7">
        <v>5.01</v>
      </c>
      <c r="D7">
        <f t="shared" si="0"/>
        <v>6.3700000000000045</v>
      </c>
      <c r="L7">
        <v>3.94</v>
      </c>
      <c r="M7">
        <v>9.7799999999999994</v>
      </c>
    </row>
    <row r="8" spans="1:13" x14ac:dyDescent="0.25">
      <c r="B8">
        <v>0.77900000000000003</v>
      </c>
      <c r="C8">
        <v>4.8</v>
      </c>
      <c r="D8">
        <f t="shared" si="0"/>
        <v>8.4280000000000044</v>
      </c>
      <c r="L8">
        <v>4.82</v>
      </c>
      <c r="M8">
        <v>10.58</v>
      </c>
    </row>
    <row r="9" spans="1:13" x14ac:dyDescent="0.25">
      <c r="B9">
        <v>0.93400000000000005</v>
      </c>
      <c r="C9">
        <v>4.5999999999999996</v>
      </c>
      <c r="D9">
        <f t="shared" si="0"/>
        <v>10.388000000000005</v>
      </c>
      <c r="L9">
        <v>5.95</v>
      </c>
      <c r="M9">
        <v>11.41</v>
      </c>
    </row>
    <row r="10" spans="1:13" x14ac:dyDescent="0.25">
      <c r="B10">
        <v>1.0960000000000001</v>
      </c>
      <c r="C10">
        <v>4.3899999999999997</v>
      </c>
      <c r="D10">
        <f t="shared" si="0"/>
        <v>12.446000000000005</v>
      </c>
    </row>
    <row r="11" spans="1:13" x14ac:dyDescent="0.25">
      <c r="B11">
        <v>1.294</v>
      </c>
      <c r="C11">
        <v>4.17</v>
      </c>
      <c r="D11">
        <f t="shared" si="0"/>
        <v>14.602000000000004</v>
      </c>
    </row>
    <row r="12" spans="1:13" x14ac:dyDescent="0.25">
      <c r="B12">
        <v>1.46</v>
      </c>
      <c r="C12">
        <v>3.97</v>
      </c>
      <c r="D12">
        <f t="shared" si="0"/>
        <v>16.561999999999998</v>
      </c>
    </row>
    <row r="13" spans="1:13" x14ac:dyDescent="0.25">
      <c r="B13">
        <v>1.714</v>
      </c>
      <c r="C13">
        <v>3.69</v>
      </c>
      <c r="D13">
        <f t="shared" si="0"/>
        <v>19.306000000000004</v>
      </c>
    </row>
    <row r="14" spans="1:13" x14ac:dyDescent="0.25">
      <c r="B14">
        <v>1.9810000000000001</v>
      </c>
      <c r="C14">
        <v>3.37</v>
      </c>
      <c r="D14">
        <f t="shared" si="0"/>
        <v>22.442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A1:E23"/>
    </sheetView>
  </sheetViews>
  <sheetFormatPr defaultRowHeight="15" x14ac:dyDescent="0.25"/>
  <cols>
    <col min="1" max="1" width="12.42578125" bestFit="1" customWidth="1"/>
    <col min="2" max="2" width="13.42578125" bestFit="1" customWidth="1"/>
    <col min="3" max="3" width="10.85546875" bestFit="1" customWidth="1"/>
  </cols>
  <sheetData>
    <row r="1" spans="1:5" x14ac:dyDescent="0.25">
      <c r="A1" t="s">
        <v>11</v>
      </c>
      <c r="B1" t="s">
        <v>6</v>
      </c>
      <c r="C1" t="s">
        <v>7</v>
      </c>
    </row>
    <row r="2" spans="1:5" x14ac:dyDescent="0.25">
      <c r="A2">
        <v>0</v>
      </c>
      <c r="B2">
        <v>0</v>
      </c>
      <c r="C2">
        <v>5.01</v>
      </c>
      <c r="E2">
        <f>-1000000000*A2^6 + 400000000*A2^5 - 40000000*A2^4 + 2000000*A2^3 - 37096*A2^2 + 191.93*A2 + 4.965</f>
        <v>4.9649999999999999</v>
      </c>
    </row>
    <row r="3" spans="1:5" x14ac:dyDescent="0.25">
      <c r="A3">
        <f>B3/100</f>
        <v>5.0000000000000001E-3</v>
      </c>
      <c r="B3">
        <v>0.5</v>
      </c>
      <c r="C3">
        <v>4.9800000000000004</v>
      </c>
      <c r="E3">
        <f t="shared" ref="E3:E22" si="0">-1000000000*A3^6 + 400000000*A3^5 - 40000000*A3^4 + 2000000*A3^3 - 37096*A3^2 + 191.93*A3 + 4.965</f>
        <v>5.223484375</v>
      </c>
    </row>
    <row r="4" spans="1:5" x14ac:dyDescent="0.25">
      <c r="A4">
        <f t="shared" ref="A4:A22" si="1">B4/100</f>
        <v>0.01</v>
      </c>
      <c r="B4">
        <v>1</v>
      </c>
      <c r="C4">
        <v>4.97</v>
      </c>
      <c r="E4">
        <f t="shared" si="0"/>
        <v>4.8136999999999999</v>
      </c>
    </row>
    <row r="5" spans="1:5" x14ac:dyDescent="0.25">
      <c r="A5">
        <f t="shared" si="1"/>
        <v>1.4999999999999999E-2</v>
      </c>
      <c r="B5">
        <v>1.5</v>
      </c>
      <c r="C5">
        <f>AVERAGE(3.65,3.7)</f>
        <v>3.6749999999999998</v>
      </c>
      <c r="E5">
        <f t="shared" si="0"/>
        <v>4.5147093749999989</v>
      </c>
    </row>
    <row r="6" spans="1:5" x14ac:dyDescent="0.25">
      <c r="A6">
        <f t="shared" si="1"/>
        <v>0.02</v>
      </c>
      <c r="B6">
        <v>2</v>
      </c>
      <c r="C6">
        <f>AVERAGE(3.11,3.15)</f>
        <v>3.13</v>
      </c>
      <c r="E6">
        <f t="shared" si="0"/>
        <v>4.7812000000000019</v>
      </c>
    </row>
    <row r="7" spans="1:5" x14ac:dyDescent="0.25">
      <c r="A7">
        <f t="shared" si="1"/>
        <v>2.5000000000000001E-2</v>
      </c>
      <c r="B7">
        <v>2.5</v>
      </c>
      <c r="C7">
        <v>2.87</v>
      </c>
      <c r="E7">
        <f t="shared" si="0"/>
        <v>5.8653593749999944</v>
      </c>
    </row>
    <row r="8" spans="1:5" x14ac:dyDescent="0.25">
      <c r="A8">
        <f t="shared" si="1"/>
        <v>2.6000000000000002E-2</v>
      </c>
      <c r="B8">
        <v>2.6</v>
      </c>
      <c r="C8">
        <v>2.8250000000000002</v>
      </c>
      <c r="E8">
        <f t="shared" si="0"/>
        <v>6.1948786240000029</v>
      </c>
    </row>
    <row r="9" spans="1:5" x14ac:dyDescent="0.25">
      <c r="A9">
        <f t="shared" si="1"/>
        <v>2.7000000000000003E-2</v>
      </c>
      <c r="B9">
        <v>2.7</v>
      </c>
      <c r="C9">
        <v>2.8</v>
      </c>
      <c r="E9">
        <f t="shared" si="0"/>
        <v>6.5646283110000025</v>
      </c>
    </row>
    <row r="10" spans="1:5" x14ac:dyDescent="0.25">
      <c r="A10">
        <f t="shared" si="1"/>
        <v>2.7999999999999997E-2</v>
      </c>
      <c r="B10">
        <v>2.8</v>
      </c>
      <c r="C10">
        <v>2.7869999999999999</v>
      </c>
      <c r="E10">
        <f t="shared" si="0"/>
        <v>6.9757928959999935</v>
      </c>
    </row>
    <row r="11" spans="1:5" x14ac:dyDescent="0.25">
      <c r="A11">
        <f t="shared" si="1"/>
        <v>2.8999999999999998E-2</v>
      </c>
      <c r="B11">
        <v>2.9</v>
      </c>
      <c r="C11">
        <v>2.76</v>
      </c>
      <c r="E11">
        <f t="shared" si="0"/>
        <v>7.4296302789999942</v>
      </c>
    </row>
    <row r="12" spans="1:5" x14ac:dyDescent="0.25">
      <c r="A12">
        <f t="shared" si="1"/>
        <v>0.03</v>
      </c>
      <c r="B12">
        <v>3</v>
      </c>
      <c r="C12">
        <v>2.73</v>
      </c>
      <c r="E12">
        <f t="shared" si="0"/>
        <v>7.9274999999999993</v>
      </c>
    </row>
    <row r="13" spans="1:5" x14ac:dyDescent="0.25">
      <c r="A13">
        <f t="shared" si="1"/>
        <v>3.3000000000000002E-2</v>
      </c>
      <c r="B13">
        <v>3.3</v>
      </c>
      <c r="C13">
        <v>2.7</v>
      </c>
      <c r="E13">
        <f>-1000000000*A13^6 + 400000000*A13^5 - 40000000*A13^4 + 2000000*A13^3 - 37096*A13^2 + 191.93*A13 + 4.965</f>
        <v>9.7009952310000003</v>
      </c>
    </row>
    <row r="14" spans="1:5" x14ac:dyDescent="0.25">
      <c r="A14">
        <f t="shared" si="1"/>
        <v>3.5000000000000003E-2</v>
      </c>
      <c r="B14">
        <v>3.5</v>
      </c>
      <c r="C14">
        <v>2.6850000000000001</v>
      </c>
      <c r="E14">
        <f t="shared" si="0"/>
        <v>11.135434375000019</v>
      </c>
    </row>
    <row r="15" spans="1:5" x14ac:dyDescent="0.25">
      <c r="A15">
        <f t="shared" si="1"/>
        <v>3.7999999999999999E-2</v>
      </c>
      <c r="B15">
        <v>3.8</v>
      </c>
      <c r="C15">
        <v>2.65</v>
      </c>
      <c r="E15">
        <f t="shared" si="0"/>
        <v>13.713406816000006</v>
      </c>
    </row>
    <row r="16" spans="1:5" x14ac:dyDescent="0.25">
      <c r="A16">
        <f t="shared" si="1"/>
        <v>0.04</v>
      </c>
      <c r="B16">
        <v>4</v>
      </c>
      <c r="C16">
        <v>2.63</v>
      </c>
      <c r="E16">
        <f t="shared" si="0"/>
        <v>15.752600000000026</v>
      </c>
    </row>
    <row r="17" spans="1:5" x14ac:dyDescent="0.25">
      <c r="A17">
        <f t="shared" si="1"/>
        <v>4.2999999999999997E-2</v>
      </c>
      <c r="B17">
        <v>4.3</v>
      </c>
      <c r="C17">
        <v>2.62</v>
      </c>
      <c r="E17">
        <f t="shared" si="0"/>
        <v>19.37146015099998</v>
      </c>
    </row>
    <row r="18" spans="1:5" x14ac:dyDescent="0.25">
      <c r="A18">
        <f t="shared" si="1"/>
        <v>4.4999999999999998E-2</v>
      </c>
      <c r="B18">
        <v>4.5</v>
      </c>
      <c r="C18">
        <v>2.6</v>
      </c>
      <c r="E18">
        <f t="shared" si="0"/>
        <v>22.214934374999988</v>
      </c>
    </row>
    <row r="19" spans="1:5" x14ac:dyDescent="0.25">
      <c r="A19">
        <f t="shared" si="1"/>
        <v>4.8000000000000001E-2</v>
      </c>
      <c r="B19">
        <v>4.8</v>
      </c>
      <c r="C19">
        <v>2.597</v>
      </c>
      <c r="E19">
        <f t="shared" si="0"/>
        <v>27.246812735999985</v>
      </c>
    </row>
    <row r="20" spans="1:5" x14ac:dyDescent="0.25">
      <c r="A20">
        <f t="shared" si="1"/>
        <v>0.05</v>
      </c>
      <c r="B20">
        <v>5</v>
      </c>
      <c r="C20">
        <v>2.585</v>
      </c>
      <c r="E20">
        <f t="shared" si="0"/>
        <v>31.196499999999975</v>
      </c>
    </row>
    <row r="21" spans="1:5" x14ac:dyDescent="0.25">
      <c r="A21">
        <f t="shared" si="1"/>
        <v>5.2999999999999999E-2</v>
      </c>
      <c r="B21">
        <v>5.3</v>
      </c>
      <c r="C21">
        <v>2.5819999999999999</v>
      </c>
      <c r="E21">
        <f t="shared" si="0"/>
        <v>38.18322207099996</v>
      </c>
    </row>
    <row r="22" spans="1:5" x14ac:dyDescent="0.25">
      <c r="A22">
        <f t="shared" si="1"/>
        <v>5.5E-2</v>
      </c>
      <c r="B22">
        <v>5.5</v>
      </c>
      <c r="C22">
        <v>2.5724999999999998</v>
      </c>
      <c r="E22">
        <f t="shared" si="0"/>
        <v>43.663859374999973</v>
      </c>
    </row>
    <row r="23" spans="1:5" x14ac:dyDescent="0.25">
      <c r="B23" t="s">
        <v>5</v>
      </c>
      <c r="C23">
        <v>2.5299999999999998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" sqref="E2:E23"/>
    </sheetView>
  </sheetViews>
  <sheetFormatPr defaultRowHeight="15" x14ac:dyDescent="0.25"/>
  <cols>
    <col min="1" max="1" width="12.42578125" bestFit="1" customWidth="1"/>
    <col min="2" max="3" width="13.42578125" bestFit="1" customWidth="1"/>
  </cols>
  <sheetData>
    <row r="1" spans="1:8" x14ac:dyDescent="0.25">
      <c r="A1" t="s">
        <v>11</v>
      </c>
      <c r="B1" t="s">
        <v>12</v>
      </c>
      <c r="C1" t="s">
        <v>6</v>
      </c>
      <c r="D1" t="s">
        <v>7</v>
      </c>
    </row>
    <row r="2" spans="1:8" x14ac:dyDescent="0.25">
      <c r="A2">
        <v>0</v>
      </c>
      <c r="C2">
        <v>0</v>
      </c>
      <c r="D2">
        <v>5.01</v>
      </c>
      <c r="E2">
        <f>D2-2.529</f>
        <v>2.4809999999999999</v>
      </c>
      <c r="F2">
        <f t="shared" ref="F2:F22" si="0">-1000000000*A2^6 + 400000000*A2^5 - 40000000*A2^4 + 2000000*A2^3 - 37096*A2^2 + 191.93*A2 + 4.965</f>
        <v>4.9649999999999999</v>
      </c>
      <c r="H2">
        <f>(1/D2)^0.5</f>
        <v>0.44676705160877028</v>
      </c>
    </row>
    <row r="3" spans="1:8" x14ac:dyDescent="0.25">
      <c r="A3">
        <f t="shared" ref="A3:A22" si="1">C3/100</f>
        <v>5.0000000000000001E-3</v>
      </c>
      <c r="B3">
        <f>(1/A3)^0.5</f>
        <v>14.142135623730951</v>
      </c>
      <c r="C3">
        <v>0.5</v>
      </c>
      <c r="D3">
        <v>4.9800000000000004</v>
      </c>
      <c r="E3">
        <f t="shared" ref="E3:E23" si="2">D3-2.529</f>
        <v>2.4510000000000005</v>
      </c>
      <c r="F3">
        <f t="shared" si="0"/>
        <v>5.223484375</v>
      </c>
      <c r="H3">
        <f t="shared" ref="H3:H22" si="3">(1/D3)^0.5</f>
        <v>0.4481107149482208</v>
      </c>
    </row>
    <row r="4" spans="1:8" x14ac:dyDescent="0.25">
      <c r="A4">
        <f t="shared" si="1"/>
        <v>0.01</v>
      </c>
      <c r="B4">
        <f t="shared" ref="B4:B22" si="4">(1/A4)^0.5</f>
        <v>10</v>
      </c>
      <c r="C4">
        <v>1</v>
      </c>
      <c r="D4">
        <v>4.97</v>
      </c>
      <c r="E4">
        <f t="shared" si="2"/>
        <v>2.4409999999999998</v>
      </c>
      <c r="F4">
        <f t="shared" si="0"/>
        <v>4.8136999999999999</v>
      </c>
      <c r="H4">
        <f t="shared" si="3"/>
        <v>0.4485613040162566</v>
      </c>
    </row>
    <row r="5" spans="1:8" x14ac:dyDescent="0.25">
      <c r="A5">
        <f t="shared" si="1"/>
        <v>1.4999999999999999E-2</v>
      </c>
      <c r="B5">
        <f t="shared" si="4"/>
        <v>8.1649658092772608</v>
      </c>
      <c r="C5">
        <v>1.5</v>
      </c>
      <c r="D5">
        <f>AVERAGE(3.65,3.7)</f>
        <v>3.6749999999999998</v>
      </c>
      <c r="E5">
        <f t="shared" si="2"/>
        <v>1.1459999999999999</v>
      </c>
      <c r="F5">
        <f t="shared" si="0"/>
        <v>4.5147093749999989</v>
      </c>
      <c r="H5">
        <f t="shared" si="3"/>
        <v>0.52164053095730112</v>
      </c>
    </row>
    <row r="6" spans="1:8" x14ac:dyDescent="0.25">
      <c r="A6">
        <f t="shared" si="1"/>
        <v>0.02</v>
      </c>
      <c r="B6">
        <f t="shared" si="4"/>
        <v>7.0710678118654755</v>
      </c>
      <c r="C6">
        <v>2</v>
      </c>
      <c r="D6">
        <f>AVERAGE(3.11,3.15)</f>
        <v>3.13</v>
      </c>
      <c r="E6">
        <f t="shared" si="2"/>
        <v>0.60099999999999998</v>
      </c>
      <c r="F6">
        <f t="shared" si="0"/>
        <v>4.7812000000000019</v>
      </c>
      <c r="H6">
        <f t="shared" si="3"/>
        <v>0.56523341894422152</v>
      </c>
    </row>
    <row r="7" spans="1:8" x14ac:dyDescent="0.25">
      <c r="A7">
        <f t="shared" si="1"/>
        <v>2.5000000000000001E-2</v>
      </c>
      <c r="B7">
        <f t="shared" si="4"/>
        <v>6.324555320336759</v>
      </c>
      <c r="C7">
        <v>2.5</v>
      </c>
      <c r="D7">
        <v>2.87</v>
      </c>
      <c r="E7">
        <f t="shared" si="2"/>
        <v>0.34100000000000019</v>
      </c>
      <c r="F7">
        <f t="shared" si="0"/>
        <v>5.8653593749999944</v>
      </c>
      <c r="H7">
        <f t="shared" si="3"/>
        <v>0.59028133610095523</v>
      </c>
    </row>
    <row r="8" spans="1:8" x14ac:dyDescent="0.25">
      <c r="A8">
        <f t="shared" si="1"/>
        <v>2.6000000000000002E-2</v>
      </c>
      <c r="B8">
        <f t="shared" si="4"/>
        <v>6.2017367294604231</v>
      </c>
      <c r="C8">
        <v>2.6</v>
      </c>
      <c r="D8">
        <v>2.8250000000000002</v>
      </c>
      <c r="E8">
        <f t="shared" si="2"/>
        <v>0.29600000000000026</v>
      </c>
      <c r="F8">
        <f t="shared" si="0"/>
        <v>6.1948786240000029</v>
      </c>
      <c r="H8">
        <f t="shared" si="3"/>
        <v>0.59496411730872956</v>
      </c>
    </row>
    <row r="9" spans="1:8" x14ac:dyDescent="0.25">
      <c r="A9">
        <f t="shared" si="1"/>
        <v>2.7000000000000003E-2</v>
      </c>
      <c r="B9">
        <f t="shared" si="4"/>
        <v>6.0858061945018456</v>
      </c>
      <c r="C9">
        <v>2.7</v>
      </c>
      <c r="D9">
        <v>2.8</v>
      </c>
      <c r="E9">
        <f t="shared" si="2"/>
        <v>0.27099999999999991</v>
      </c>
      <c r="F9">
        <f t="shared" si="0"/>
        <v>6.5646283110000025</v>
      </c>
      <c r="H9">
        <f t="shared" si="3"/>
        <v>0.59761430466719678</v>
      </c>
    </row>
    <row r="10" spans="1:8" x14ac:dyDescent="0.25">
      <c r="A10">
        <f t="shared" si="1"/>
        <v>2.7999999999999997E-2</v>
      </c>
      <c r="B10">
        <f t="shared" si="4"/>
        <v>5.9761430466719681</v>
      </c>
      <c r="C10">
        <v>2.8</v>
      </c>
      <c r="D10">
        <v>2.7869999999999999</v>
      </c>
      <c r="E10">
        <f t="shared" si="2"/>
        <v>0.25800000000000001</v>
      </c>
      <c r="F10">
        <f t="shared" si="0"/>
        <v>6.9757928959999935</v>
      </c>
      <c r="H10">
        <f t="shared" si="3"/>
        <v>0.59900647319842915</v>
      </c>
    </row>
    <row r="11" spans="1:8" x14ac:dyDescent="0.25">
      <c r="A11">
        <f t="shared" si="1"/>
        <v>2.8999999999999998E-2</v>
      </c>
      <c r="B11">
        <f t="shared" si="4"/>
        <v>5.8722021951470351</v>
      </c>
      <c r="C11">
        <v>2.9</v>
      </c>
      <c r="D11">
        <v>2.76</v>
      </c>
      <c r="E11">
        <f t="shared" si="2"/>
        <v>0.23099999999999987</v>
      </c>
      <c r="F11">
        <f t="shared" si="0"/>
        <v>7.4296302789999942</v>
      </c>
      <c r="H11">
        <f t="shared" si="3"/>
        <v>0.60192926542884606</v>
      </c>
    </row>
    <row r="12" spans="1:8" x14ac:dyDescent="0.25">
      <c r="A12">
        <f t="shared" si="1"/>
        <v>0.03</v>
      </c>
      <c r="B12">
        <f t="shared" si="4"/>
        <v>5.7735026918962582</v>
      </c>
      <c r="C12">
        <v>3</v>
      </c>
      <c r="D12">
        <v>2.73</v>
      </c>
      <c r="E12">
        <f t="shared" si="2"/>
        <v>0.20100000000000007</v>
      </c>
      <c r="F12">
        <f t="shared" si="0"/>
        <v>7.9274999999999993</v>
      </c>
      <c r="H12">
        <f t="shared" si="3"/>
        <v>0.60522753266880236</v>
      </c>
    </row>
    <row r="13" spans="1:8" x14ac:dyDescent="0.25">
      <c r="A13">
        <f t="shared" si="1"/>
        <v>3.3000000000000002E-2</v>
      </c>
      <c r="B13">
        <f t="shared" si="4"/>
        <v>5.5048188256318031</v>
      </c>
      <c r="C13">
        <v>3.3</v>
      </c>
      <c r="D13">
        <v>2.7</v>
      </c>
      <c r="E13">
        <f t="shared" si="2"/>
        <v>0.17100000000000026</v>
      </c>
      <c r="F13">
        <f t="shared" si="0"/>
        <v>9.7009952310000003</v>
      </c>
      <c r="H13">
        <f t="shared" si="3"/>
        <v>0.6085806194501846</v>
      </c>
    </row>
    <row r="14" spans="1:8" x14ac:dyDescent="0.25">
      <c r="A14">
        <f t="shared" si="1"/>
        <v>3.5000000000000003E-2</v>
      </c>
      <c r="B14">
        <f t="shared" si="4"/>
        <v>5.3452248382484875</v>
      </c>
      <c r="C14">
        <v>3.5</v>
      </c>
      <c r="D14">
        <v>2.6850000000000001</v>
      </c>
      <c r="E14">
        <f t="shared" si="2"/>
        <v>0.15600000000000014</v>
      </c>
      <c r="F14">
        <f t="shared" si="0"/>
        <v>11.135434375000019</v>
      </c>
      <c r="H14">
        <f t="shared" si="3"/>
        <v>0.61027819769735336</v>
      </c>
    </row>
    <row r="15" spans="1:8" x14ac:dyDescent="0.25">
      <c r="A15">
        <f t="shared" si="1"/>
        <v>3.7999999999999999E-2</v>
      </c>
      <c r="B15">
        <f t="shared" si="4"/>
        <v>5.129891760425771</v>
      </c>
      <c r="C15">
        <v>3.8</v>
      </c>
      <c r="D15">
        <v>2.65</v>
      </c>
      <c r="E15">
        <f t="shared" si="2"/>
        <v>0.121</v>
      </c>
      <c r="F15">
        <f t="shared" si="0"/>
        <v>13.713406816000006</v>
      </c>
      <c r="H15">
        <f t="shared" si="3"/>
        <v>0.61429511683395122</v>
      </c>
    </row>
    <row r="16" spans="1:8" x14ac:dyDescent="0.25">
      <c r="A16">
        <f t="shared" si="1"/>
        <v>0.04</v>
      </c>
      <c r="B16">
        <f t="shared" si="4"/>
        <v>5</v>
      </c>
      <c r="C16">
        <v>4</v>
      </c>
      <c r="D16">
        <v>2.63</v>
      </c>
      <c r="E16">
        <f t="shared" si="2"/>
        <v>0.10099999999999998</v>
      </c>
      <c r="F16">
        <f t="shared" si="0"/>
        <v>15.752600000000026</v>
      </c>
      <c r="H16">
        <f t="shared" si="3"/>
        <v>0.61662641597820744</v>
      </c>
    </row>
    <row r="17" spans="1:8" x14ac:dyDescent="0.25">
      <c r="A17">
        <f t="shared" si="1"/>
        <v>4.2999999999999997E-2</v>
      </c>
      <c r="B17">
        <f t="shared" si="4"/>
        <v>4.8224282217041212</v>
      </c>
      <c r="C17">
        <v>4.3</v>
      </c>
      <c r="D17">
        <v>2.62</v>
      </c>
      <c r="E17">
        <f t="shared" si="2"/>
        <v>9.1000000000000192E-2</v>
      </c>
      <c r="F17">
        <f t="shared" si="0"/>
        <v>19.37146015099998</v>
      </c>
      <c r="H17">
        <f t="shared" si="3"/>
        <v>0.61780206321521547</v>
      </c>
    </row>
    <row r="18" spans="1:8" x14ac:dyDescent="0.25">
      <c r="A18">
        <f t="shared" si="1"/>
        <v>4.4999999999999998E-2</v>
      </c>
      <c r="B18">
        <f t="shared" si="4"/>
        <v>4.714045207910317</v>
      </c>
      <c r="C18">
        <v>4.5</v>
      </c>
      <c r="D18">
        <v>2.6</v>
      </c>
      <c r="E18">
        <f t="shared" si="2"/>
        <v>7.1000000000000174E-2</v>
      </c>
      <c r="F18">
        <f t="shared" si="0"/>
        <v>22.214934374999988</v>
      </c>
      <c r="H18">
        <f t="shared" si="3"/>
        <v>0.6201736729460422</v>
      </c>
    </row>
    <row r="19" spans="1:8" x14ac:dyDescent="0.25">
      <c r="A19">
        <f t="shared" si="1"/>
        <v>4.8000000000000001E-2</v>
      </c>
      <c r="B19">
        <f t="shared" si="4"/>
        <v>4.5643546458763842</v>
      </c>
      <c r="C19">
        <v>4.8</v>
      </c>
      <c r="D19">
        <v>2.597</v>
      </c>
      <c r="E19">
        <f t="shared" si="2"/>
        <v>6.800000000000006E-2</v>
      </c>
      <c r="F19">
        <f t="shared" si="0"/>
        <v>27.246812735999985</v>
      </c>
      <c r="H19">
        <f t="shared" si="3"/>
        <v>0.62053177537581339</v>
      </c>
    </row>
    <row r="20" spans="1:8" x14ac:dyDescent="0.25">
      <c r="A20">
        <f t="shared" si="1"/>
        <v>0.05</v>
      </c>
      <c r="B20">
        <f t="shared" si="4"/>
        <v>4.4721359549995796</v>
      </c>
      <c r="C20">
        <v>5</v>
      </c>
      <c r="D20">
        <v>2.585</v>
      </c>
      <c r="E20">
        <f t="shared" si="2"/>
        <v>5.600000000000005E-2</v>
      </c>
      <c r="F20">
        <f t="shared" si="0"/>
        <v>31.196499999999975</v>
      </c>
      <c r="H20">
        <f t="shared" si="3"/>
        <v>0.62197041357112293</v>
      </c>
    </row>
    <row r="21" spans="1:8" x14ac:dyDescent="0.25">
      <c r="A21">
        <f t="shared" si="1"/>
        <v>5.2999999999999999E-2</v>
      </c>
      <c r="B21">
        <f t="shared" si="4"/>
        <v>4.343722427630694</v>
      </c>
      <c r="C21">
        <v>5.3</v>
      </c>
      <c r="D21">
        <v>2.5819999999999999</v>
      </c>
      <c r="E21">
        <f t="shared" si="2"/>
        <v>5.2999999999999936E-2</v>
      </c>
      <c r="F21">
        <f t="shared" si="0"/>
        <v>38.18322207099996</v>
      </c>
      <c r="H21">
        <f t="shared" si="3"/>
        <v>0.62233163927976898</v>
      </c>
    </row>
    <row r="22" spans="1:8" x14ac:dyDescent="0.25">
      <c r="A22">
        <f t="shared" si="1"/>
        <v>5.5E-2</v>
      </c>
      <c r="B22">
        <f t="shared" si="4"/>
        <v>4.2640143271122088</v>
      </c>
      <c r="C22">
        <v>5.5</v>
      </c>
      <c r="D22">
        <v>2.5724999999999998</v>
      </c>
      <c r="E22">
        <f t="shared" si="2"/>
        <v>4.3499999999999872E-2</v>
      </c>
      <c r="F22">
        <f t="shared" si="0"/>
        <v>43.663859374999973</v>
      </c>
      <c r="H22">
        <f t="shared" si="3"/>
        <v>0.62347968638854967</v>
      </c>
    </row>
    <row r="23" spans="1:8" x14ac:dyDescent="0.25">
      <c r="A23" t="s">
        <v>5</v>
      </c>
      <c r="B23">
        <v>0.01</v>
      </c>
      <c r="C23" t="s">
        <v>5</v>
      </c>
      <c r="D23">
        <v>2.5299999999999998</v>
      </c>
      <c r="E23">
        <f t="shared" si="2"/>
        <v>9.9999999999988987E-4</v>
      </c>
    </row>
    <row r="24" spans="1:8" x14ac:dyDescent="0.25">
      <c r="B24" t="e">
        <f t="shared" ref="B24:B25" si="5">(1/A24)^0.5</f>
        <v>#DIV/0!</v>
      </c>
    </row>
    <row r="25" spans="1:8" x14ac:dyDescent="0.25">
      <c r="B25" t="e">
        <f t="shared" si="5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4"/>
  <sheetViews>
    <sheetView workbookViewId="0">
      <selection activeCell="F1" sqref="F1:F14"/>
    </sheetView>
  </sheetViews>
  <sheetFormatPr defaultRowHeight="15" x14ac:dyDescent="0.25"/>
  <sheetData>
    <row r="1" spans="5:6" x14ac:dyDescent="0.25">
      <c r="E1">
        <v>0</v>
      </c>
      <c r="F1">
        <f>0.1183*E1^2</f>
        <v>0</v>
      </c>
    </row>
    <row r="2" spans="5:6" x14ac:dyDescent="0.25">
      <c r="E2">
        <v>1</v>
      </c>
      <c r="F2">
        <f t="shared" ref="F2:F13" si="0">0.1183*E2^2</f>
        <v>0.1183</v>
      </c>
    </row>
    <row r="3" spans="5:6" x14ac:dyDescent="0.25">
      <c r="E3">
        <v>2</v>
      </c>
      <c r="F3">
        <f t="shared" si="0"/>
        <v>0.47320000000000001</v>
      </c>
    </row>
    <row r="4" spans="5:6" x14ac:dyDescent="0.25">
      <c r="E4">
        <v>3</v>
      </c>
      <c r="F4">
        <f t="shared" si="0"/>
        <v>1.0647</v>
      </c>
    </row>
    <row r="5" spans="5:6" x14ac:dyDescent="0.25">
      <c r="E5">
        <v>4</v>
      </c>
      <c r="F5">
        <f t="shared" si="0"/>
        <v>1.8928</v>
      </c>
    </row>
    <row r="6" spans="5:6" x14ac:dyDescent="0.25">
      <c r="E6">
        <v>5</v>
      </c>
      <c r="F6">
        <f t="shared" si="0"/>
        <v>2.9575</v>
      </c>
    </row>
    <row r="7" spans="5:6" x14ac:dyDescent="0.25">
      <c r="E7">
        <v>6</v>
      </c>
      <c r="F7">
        <f t="shared" si="0"/>
        <v>4.2587999999999999</v>
      </c>
    </row>
    <row r="8" spans="5:6" x14ac:dyDescent="0.25">
      <c r="E8">
        <v>7</v>
      </c>
      <c r="F8">
        <f t="shared" si="0"/>
        <v>5.7967000000000004</v>
      </c>
    </row>
    <row r="9" spans="5:6" x14ac:dyDescent="0.25">
      <c r="E9">
        <v>8</v>
      </c>
      <c r="F9">
        <f t="shared" si="0"/>
        <v>7.5712000000000002</v>
      </c>
    </row>
    <row r="10" spans="5:6" x14ac:dyDescent="0.25">
      <c r="E10">
        <v>9</v>
      </c>
      <c r="F10">
        <f t="shared" si="0"/>
        <v>9.5823</v>
      </c>
    </row>
    <row r="11" spans="5:6" x14ac:dyDescent="0.25">
      <c r="E11">
        <v>10</v>
      </c>
      <c r="F11">
        <f t="shared" si="0"/>
        <v>11.83</v>
      </c>
    </row>
    <row r="12" spans="5:6" x14ac:dyDescent="0.25">
      <c r="E12">
        <v>11</v>
      </c>
      <c r="F12">
        <f t="shared" si="0"/>
        <v>14.314300000000001</v>
      </c>
    </row>
    <row r="13" spans="5:6" x14ac:dyDescent="0.25">
      <c r="E13">
        <v>12</v>
      </c>
      <c r="F13">
        <f t="shared" si="0"/>
        <v>17.0352</v>
      </c>
    </row>
    <row r="14" spans="5:6" x14ac:dyDescent="0.25">
      <c r="E14">
        <v>13</v>
      </c>
      <c r="F14">
        <f>0.1183*E14^2</f>
        <v>19.992699999999999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workbookViewId="0">
      <selection activeCell="O24" sqref="O24"/>
    </sheetView>
  </sheetViews>
  <sheetFormatPr defaultRowHeight="15" x14ac:dyDescent="0.25"/>
  <cols>
    <col min="2" max="2" width="10.140625" bestFit="1" customWidth="1"/>
    <col min="3" max="3" width="9.7109375" bestFit="1" customWidth="1"/>
    <col min="4" max="4" width="10.5703125" bestFit="1" customWidth="1"/>
  </cols>
  <sheetData>
    <row r="1" spans="1:16" x14ac:dyDescent="0.25">
      <c r="A1" t="s">
        <v>13</v>
      </c>
    </row>
    <row r="2" spans="1:16" x14ac:dyDescent="0.25">
      <c r="B2" s="1" t="s">
        <v>19</v>
      </c>
      <c r="C2" s="1" t="s">
        <v>18</v>
      </c>
      <c r="D2" s="1" t="s">
        <v>17</v>
      </c>
      <c r="L2" s="1"/>
      <c r="M2" s="1"/>
      <c r="N2" s="1"/>
    </row>
    <row r="3" spans="1:16" x14ac:dyDescent="0.25">
      <c r="B3" s="1" t="s">
        <v>14</v>
      </c>
      <c r="C3" s="1" t="s">
        <v>15</v>
      </c>
      <c r="D3" s="1" t="s">
        <v>16</v>
      </c>
      <c r="L3" s="1"/>
      <c r="M3" s="1">
        <f>(1/N3)^0.5</f>
        <v>3.1622776601683794E-3</v>
      </c>
      <c r="N3" s="1">
        <v>100000</v>
      </c>
      <c r="O3">
        <v>2.5084</v>
      </c>
      <c r="P3">
        <f>O3-2.5</f>
        <v>8.3999999999999631E-3</v>
      </c>
    </row>
    <row r="4" spans="1:16" x14ac:dyDescent="0.25">
      <c r="B4" s="1">
        <v>0.1</v>
      </c>
      <c r="C4" s="1">
        <v>3.7999999999999999E-2</v>
      </c>
      <c r="D4" s="1">
        <v>2.5510000000000002</v>
      </c>
      <c r="L4" s="1"/>
      <c r="M4" s="1">
        <f t="shared" ref="M4:M8" si="0">(1/N4)^0.5</f>
        <v>4.612656040144425</v>
      </c>
      <c r="N4" s="1">
        <f>4.7/100</f>
        <v>4.7E-2</v>
      </c>
      <c r="O4">
        <v>2.7244000000000002</v>
      </c>
      <c r="P4">
        <f t="shared" ref="P4:P8" si="1">O4-2.5</f>
        <v>0.22440000000000015</v>
      </c>
    </row>
    <row r="5" spans="1:16" x14ac:dyDescent="0.25">
      <c r="B5" s="1">
        <v>0.2</v>
      </c>
      <c r="C5" s="1">
        <v>7.5999999999999998E-2</v>
      </c>
      <c r="D5" s="1">
        <v>2.59</v>
      </c>
      <c r="M5" s="1">
        <f t="shared" si="0"/>
        <v>4.8795003647426656</v>
      </c>
      <c r="N5" s="1">
        <f>4.2/100</f>
        <v>4.2000000000000003E-2</v>
      </c>
      <c r="O5">
        <v>2.7692999999999999</v>
      </c>
      <c r="P5">
        <f t="shared" si="1"/>
        <v>0.26929999999999987</v>
      </c>
    </row>
    <row r="6" spans="1:16" x14ac:dyDescent="0.25">
      <c r="B6" s="1">
        <v>0.4</v>
      </c>
      <c r="C6" s="1">
        <v>0.154</v>
      </c>
      <c r="D6" s="1">
        <v>2.63</v>
      </c>
      <c r="M6" s="1">
        <f t="shared" si="0"/>
        <v>5.1987524491003629</v>
      </c>
      <c r="N6" s="1">
        <f>3.7/100</f>
        <v>3.7000000000000005E-2</v>
      </c>
      <c r="O6">
        <v>2.794</v>
      </c>
      <c r="P6">
        <f t="shared" si="1"/>
        <v>0.29400000000000004</v>
      </c>
    </row>
    <row r="7" spans="1:16" x14ac:dyDescent="0.25">
      <c r="B7" s="1">
        <v>0.6</v>
      </c>
      <c r="C7" s="1">
        <v>0.23100000000000001</v>
      </c>
      <c r="D7" s="1">
        <v>2.702</v>
      </c>
      <c r="L7" s="1"/>
      <c r="M7" s="1">
        <f t="shared" si="0"/>
        <v>5.5901699437494745</v>
      </c>
      <c r="N7" s="1">
        <f>3.2/100</f>
        <v>3.2000000000000001E-2</v>
      </c>
      <c r="O7">
        <v>3.0392000000000001</v>
      </c>
      <c r="P7">
        <f t="shared" si="1"/>
        <v>0.53920000000000012</v>
      </c>
    </row>
    <row r="8" spans="1:16" x14ac:dyDescent="0.25">
      <c r="B8" s="1">
        <v>0.8</v>
      </c>
      <c r="C8" s="1">
        <v>0.309</v>
      </c>
      <c r="D8" s="1">
        <v>2.77</v>
      </c>
      <c r="L8" s="1"/>
      <c r="M8" s="1">
        <f t="shared" si="0"/>
        <v>6.0858061945018456</v>
      </c>
      <c r="N8" s="1">
        <f>2.7/100</f>
        <v>2.7000000000000003E-2</v>
      </c>
      <c r="O8">
        <v>3.2075</v>
      </c>
      <c r="P8">
        <f t="shared" si="1"/>
        <v>0.70750000000000002</v>
      </c>
    </row>
    <row r="9" spans="1:16" x14ac:dyDescent="0.25">
      <c r="B9" s="1">
        <v>1</v>
      </c>
      <c r="C9" s="1">
        <v>0.38600000000000001</v>
      </c>
      <c r="D9" s="1">
        <v>2.8380000000000001</v>
      </c>
      <c r="L9" s="1"/>
      <c r="M9" s="1"/>
      <c r="N9" s="1"/>
    </row>
    <row r="10" spans="1:16" x14ac:dyDescent="0.25">
      <c r="B10" s="1">
        <v>1.2</v>
      </c>
      <c r="C10" s="1">
        <v>0.46300000000000002</v>
      </c>
      <c r="D10" s="1">
        <v>2.9039999999999999</v>
      </c>
      <c r="L10" s="1"/>
      <c r="M10" s="1"/>
      <c r="N10" s="1"/>
    </row>
    <row r="11" spans="1:16" x14ac:dyDescent="0.25">
      <c r="B11" s="1">
        <v>1.4</v>
      </c>
      <c r="C11" s="1">
        <v>0.54</v>
      </c>
      <c r="D11" s="1">
        <v>2.9630000000000001</v>
      </c>
      <c r="L11" s="1"/>
      <c r="M11" s="1"/>
      <c r="N11" s="1"/>
    </row>
    <row r="12" spans="1:16" x14ac:dyDescent="0.25">
      <c r="B12" s="1">
        <v>1.6</v>
      </c>
      <c r="C12" s="1">
        <v>0.61699999999999999</v>
      </c>
      <c r="D12" s="1">
        <v>3.0339999999999998</v>
      </c>
      <c r="L12" s="1"/>
      <c r="M12" s="1"/>
      <c r="N12" s="1"/>
    </row>
    <row r="13" spans="1:16" x14ac:dyDescent="0.25">
      <c r="B13" s="1">
        <v>1.8</v>
      </c>
      <c r="C13" s="1">
        <v>0.69299999999999995</v>
      </c>
      <c r="D13" s="1">
        <v>3.1040000000000001</v>
      </c>
      <c r="L13" s="1"/>
      <c r="M13" s="1"/>
      <c r="N13" s="1"/>
    </row>
    <row r="14" spans="1:16" x14ac:dyDescent="0.25">
      <c r="B14" s="1">
        <v>2</v>
      </c>
      <c r="C14" s="1">
        <v>0.76900000000000002</v>
      </c>
      <c r="D14" s="1">
        <v>3.1697000000000002</v>
      </c>
      <c r="L14" s="1"/>
      <c r="M14" s="1"/>
      <c r="N14" s="1"/>
    </row>
    <row r="15" spans="1:16" x14ac:dyDescent="0.25">
      <c r="B15" s="1">
        <v>2.2000000000000002</v>
      </c>
      <c r="C15" s="1">
        <v>0.84399999999999997</v>
      </c>
      <c r="D15" s="1">
        <v>3.2349999999999999</v>
      </c>
      <c r="L15" s="1"/>
      <c r="M15" s="1"/>
      <c r="N15" s="1"/>
    </row>
    <row r="16" spans="1:16" x14ac:dyDescent="0.25">
      <c r="B16" s="1">
        <v>2.4</v>
      </c>
      <c r="C16" s="1">
        <v>0.91800000000000004</v>
      </c>
      <c r="D16" s="1">
        <v>3.3</v>
      </c>
      <c r="L16" s="1"/>
      <c r="M16" s="1"/>
      <c r="N16" s="1"/>
    </row>
    <row r="17" spans="1:14" x14ac:dyDescent="0.25">
      <c r="B17" s="1">
        <v>2.6</v>
      </c>
      <c r="C17" s="1">
        <v>0.99299999999999999</v>
      </c>
      <c r="D17" s="1">
        <v>3.36</v>
      </c>
      <c r="L17" s="1"/>
      <c r="M17" s="1"/>
      <c r="N17" s="1"/>
    </row>
    <row r="18" spans="1:14" x14ac:dyDescent="0.25">
      <c r="B18" s="1">
        <v>2.8</v>
      </c>
      <c r="C18" s="1">
        <v>0.995</v>
      </c>
      <c r="D18" s="1">
        <v>3.37</v>
      </c>
      <c r="L18" s="1"/>
      <c r="M18" s="1"/>
      <c r="N18" s="1"/>
    </row>
    <row r="19" spans="1:14" x14ac:dyDescent="0.25">
      <c r="B19" s="1">
        <v>2.97</v>
      </c>
      <c r="C19" s="1">
        <v>1.0009999999999999</v>
      </c>
      <c r="D19" s="1">
        <v>3.375</v>
      </c>
      <c r="L19" s="1"/>
      <c r="M19" s="1"/>
      <c r="N19" s="1"/>
    </row>
    <row r="20" spans="1:14" x14ac:dyDescent="0.25">
      <c r="B20" s="1"/>
      <c r="C20" s="1"/>
      <c r="D20" s="1"/>
    </row>
    <row r="21" spans="1:14" x14ac:dyDescent="0.25">
      <c r="B21" s="1"/>
      <c r="C21" s="1"/>
      <c r="D21" s="1"/>
    </row>
    <row r="22" spans="1:14" x14ac:dyDescent="0.25">
      <c r="A22" t="s">
        <v>22</v>
      </c>
      <c r="B22" s="1"/>
      <c r="C22" s="1"/>
      <c r="D22" s="1"/>
    </row>
    <row r="23" spans="1:14" x14ac:dyDescent="0.25">
      <c r="B23" s="1" t="s">
        <v>19</v>
      </c>
      <c r="C23" s="1" t="s">
        <v>18</v>
      </c>
      <c r="D23" s="1" t="s">
        <v>17</v>
      </c>
    </row>
    <row r="24" spans="1:14" x14ac:dyDescent="0.25">
      <c r="B24" s="1" t="s">
        <v>14</v>
      </c>
      <c r="C24" s="1" t="s">
        <v>15</v>
      </c>
      <c r="D24" s="1" t="s">
        <v>16</v>
      </c>
    </row>
    <row r="25" spans="1:14" x14ac:dyDescent="0.25">
      <c r="B25" s="1">
        <v>0.1</v>
      </c>
      <c r="C25" s="1">
        <v>2E-3</v>
      </c>
      <c r="D25" s="2">
        <v>2.75</v>
      </c>
    </row>
    <row r="26" spans="1:14" x14ac:dyDescent="0.25">
      <c r="B26" s="1">
        <v>0.2</v>
      </c>
      <c r="C26" s="1">
        <v>7.0000000000000007E-2</v>
      </c>
      <c r="D26" s="1">
        <v>2.7770000000000001</v>
      </c>
    </row>
    <row r="27" spans="1:14" x14ac:dyDescent="0.25">
      <c r="B27" s="1">
        <v>0.4</v>
      </c>
      <c r="C27" s="1">
        <v>0.13700000000000001</v>
      </c>
      <c r="D27" s="1">
        <v>2.8260000000000001</v>
      </c>
    </row>
    <row r="28" spans="1:14" x14ac:dyDescent="0.25">
      <c r="B28" s="1">
        <v>0.6</v>
      </c>
      <c r="C28" s="1">
        <v>0.20399999999999999</v>
      </c>
      <c r="D28" s="1">
        <v>2.8780000000000001</v>
      </c>
    </row>
    <row r="29" spans="1:14" x14ac:dyDescent="0.25">
      <c r="B29" s="1">
        <v>0.8</v>
      </c>
      <c r="C29" s="1">
        <v>0.27200000000000002</v>
      </c>
      <c r="D29" s="1">
        <v>2.9430000000000001</v>
      </c>
    </row>
    <row r="30" spans="1:14" x14ac:dyDescent="0.25">
      <c r="B30" s="1">
        <v>1</v>
      </c>
      <c r="C30" s="1">
        <v>0.34300000000000003</v>
      </c>
      <c r="D30" s="1">
        <v>2.9990000000000001</v>
      </c>
    </row>
    <row r="31" spans="1:14" x14ac:dyDescent="0.25">
      <c r="B31" s="1">
        <v>1.2</v>
      </c>
      <c r="C31" s="1">
        <v>0.42699999999999999</v>
      </c>
      <c r="D31" s="1">
        <v>3.0489999999999999</v>
      </c>
    </row>
    <row r="32" spans="1:14" x14ac:dyDescent="0.25">
      <c r="B32" s="1">
        <v>1.4</v>
      </c>
      <c r="C32" s="1">
        <v>0.48199999999999998</v>
      </c>
      <c r="D32" s="1">
        <v>3.109</v>
      </c>
    </row>
    <row r="33" spans="1:4" x14ac:dyDescent="0.25">
      <c r="B33" s="1">
        <v>1.6</v>
      </c>
      <c r="C33" s="1">
        <v>0.56299999999999994</v>
      </c>
      <c r="D33" s="1">
        <v>3.1749999999999998</v>
      </c>
    </row>
    <row r="34" spans="1:4" x14ac:dyDescent="0.25">
      <c r="B34" s="1">
        <v>1.8</v>
      </c>
      <c r="C34" s="1">
        <v>0.63700000000000001</v>
      </c>
      <c r="D34" s="1">
        <v>3.2349999999999999</v>
      </c>
    </row>
    <row r="35" spans="1:4" x14ac:dyDescent="0.25">
      <c r="B35" s="1">
        <v>2</v>
      </c>
      <c r="C35" s="1">
        <v>0.70399999999999996</v>
      </c>
      <c r="D35" s="1">
        <v>3.2850000000000001</v>
      </c>
    </row>
    <row r="36" spans="1:4" x14ac:dyDescent="0.25">
      <c r="B36" s="1">
        <v>2.2000000000000002</v>
      </c>
      <c r="C36" s="1">
        <v>0.78</v>
      </c>
      <c r="D36" s="1">
        <v>3.35</v>
      </c>
    </row>
    <row r="37" spans="1:4" x14ac:dyDescent="0.25">
      <c r="B37" s="1">
        <v>2.4</v>
      </c>
      <c r="C37" s="1">
        <v>0.86399999999999999</v>
      </c>
      <c r="D37" s="1">
        <v>3.4209999999999998</v>
      </c>
    </row>
    <row r="38" spans="1:4" x14ac:dyDescent="0.25">
      <c r="B38" s="1">
        <v>2.6</v>
      </c>
      <c r="C38" s="1">
        <v>0.93400000000000005</v>
      </c>
      <c r="D38" s="1">
        <v>3.47</v>
      </c>
    </row>
    <row r="39" spans="1:4" x14ac:dyDescent="0.25">
      <c r="B39" s="1">
        <v>2.8</v>
      </c>
      <c r="C39" s="1">
        <v>0.995</v>
      </c>
      <c r="D39" s="1">
        <v>3.5209999999999999</v>
      </c>
    </row>
    <row r="40" spans="1:4" x14ac:dyDescent="0.25">
      <c r="B40" s="1">
        <v>3</v>
      </c>
      <c r="C40" s="1">
        <v>0.996</v>
      </c>
      <c r="D40" s="1">
        <v>3.5209999999999999</v>
      </c>
    </row>
    <row r="41" spans="1:4" x14ac:dyDescent="0.25">
      <c r="B41" s="1"/>
      <c r="C41" s="1"/>
      <c r="D41" s="1"/>
    </row>
    <row r="42" spans="1:4" x14ac:dyDescent="0.25">
      <c r="B42" s="1"/>
      <c r="C42" s="1"/>
      <c r="D42" s="1"/>
    </row>
    <row r="43" spans="1:4" x14ac:dyDescent="0.25">
      <c r="A43" t="s">
        <v>23</v>
      </c>
      <c r="B43" s="1"/>
      <c r="C43" s="1"/>
      <c r="D43" s="1"/>
    </row>
    <row r="44" spans="1:4" x14ac:dyDescent="0.25">
      <c r="B44" s="1" t="s">
        <v>19</v>
      </c>
      <c r="C44" s="1" t="s">
        <v>18</v>
      </c>
      <c r="D44" s="1" t="s">
        <v>17</v>
      </c>
    </row>
    <row r="45" spans="1:4" x14ac:dyDescent="0.25">
      <c r="B45" s="1" t="s">
        <v>14</v>
      </c>
      <c r="C45" s="1" t="s">
        <v>15</v>
      </c>
      <c r="D45" s="1" t="s">
        <v>16</v>
      </c>
    </row>
    <row r="46" spans="1:4" x14ac:dyDescent="0.25">
      <c r="B46" s="1">
        <v>0.1</v>
      </c>
      <c r="C46" s="1">
        <v>2E-3</v>
      </c>
      <c r="D46" s="2">
        <v>2.79</v>
      </c>
    </row>
    <row r="47" spans="1:4" x14ac:dyDescent="0.25">
      <c r="B47" s="1">
        <v>0.2</v>
      </c>
      <c r="C47" s="1">
        <v>7.0000000000000007E-2</v>
      </c>
      <c r="D47" s="1">
        <v>2.823</v>
      </c>
    </row>
    <row r="48" spans="1:4" x14ac:dyDescent="0.25">
      <c r="B48" s="1">
        <v>0.4</v>
      </c>
      <c r="C48" s="1">
        <v>0.13700000000000001</v>
      </c>
      <c r="D48" s="1">
        <v>2.8679999999999999</v>
      </c>
    </row>
    <row r="49" spans="1:4" x14ac:dyDescent="0.25">
      <c r="B49" s="1">
        <v>0.6</v>
      </c>
      <c r="C49" s="1">
        <v>0.20399999999999999</v>
      </c>
      <c r="D49" s="1">
        <v>2.93</v>
      </c>
    </row>
    <row r="50" spans="1:4" x14ac:dyDescent="0.25">
      <c r="B50" s="1">
        <v>0.8</v>
      </c>
      <c r="C50" s="1">
        <v>0.27200000000000002</v>
      </c>
      <c r="D50" s="1">
        <v>2.9849999999999999</v>
      </c>
    </row>
    <row r="51" spans="1:4" x14ac:dyDescent="0.25">
      <c r="B51" s="1">
        <v>1</v>
      </c>
      <c r="C51" s="1">
        <v>0.34300000000000003</v>
      </c>
      <c r="D51" s="1">
        <v>3.0390000000000001</v>
      </c>
    </row>
    <row r="52" spans="1:4" x14ac:dyDescent="0.25">
      <c r="B52" s="1">
        <v>1.2</v>
      </c>
      <c r="C52" s="1">
        <v>0.42699999999999999</v>
      </c>
      <c r="D52" s="1">
        <v>3.109</v>
      </c>
    </row>
    <row r="53" spans="1:4" x14ac:dyDescent="0.25">
      <c r="B53" s="1">
        <v>1.4</v>
      </c>
      <c r="C53" s="1">
        <v>0.48199999999999998</v>
      </c>
      <c r="D53" s="1">
        <v>3.1640000000000001</v>
      </c>
    </row>
    <row r="54" spans="1:4" x14ac:dyDescent="0.25">
      <c r="B54" s="1">
        <v>1.6</v>
      </c>
      <c r="C54" s="1">
        <v>0.56299999999999994</v>
      </c>
      <c r="D54" s="1">
        <v>3.2250000000000001</v>
      </c>
    </row>
    <row r="55" spans="1:4" x14ac:dyDescent="0.25">
      <c r="B55" s="1">
        <v>1.8</v>
      </c>
      <c r="C55" s="1">
        <v>0.63700000000000001</v>
      </c>
      <c r="D55" s="1">
        <v>3.28</v>
      </c>
    </row>
    <row r="56" spans="1:4" x14ac:dyDescent="0.25">
      <c r="B56" s="1">
        <v>2</v>
      </c>
      <c r="C56" s="1">
        <v>0.70399999999999996</v>
      </c>
      <c r="D56" s="1">
        <v>3.3450000000000002</v>
      </c>
    </row>
    <row r="57" spans="1:4" x14ac:dyDescent="0.25">
      <c r="B57" s="1">
        <v>2.2000000000000002</v>
      </c>
      <c r="C57" s="1">
        <v>0.78</v>
      </c>
      <c r="D57" s="1">
        <v>3.41</v>
      </c>
    </row>
    <row r="58" spans="1:4" x14ac:dyDescent="0.25">
      <c r="B58" s="1">
        <v>2.4</v>
      </c>
      <c r="C58" s="1">
        <v>0.86399999999999999</v>
      </c>
      <c r="D58" s="1">
        <v>3.4609999999999999</v>
      </c>
    </row>
    <row r="59" spans="1:4" x14ac:dyDescent="0.25">
      <c r="B59" s="1">
        <v>2.6</v>
      </c>
      <c r="C59" s="1">
        <v>0.93400000000000005</v>
      </c>
      <c r="D59" s="1">
        <v>3.5209999999999999</v>
      </c>
    </row>
    <row r="60" spans="1:4" x14ac:dyDescent="0.25">
      <c r="B60" s="1">
        <v>2.8</v>
      </c>
      <c r="C60" s="1">
        <v>0.995</v>
      </c>
      <c r="D60" s="1">
        <v>3.5710000000000002</v>
      </c>
    </row>
    <row r="61" spans="1:4" x14ac:dyDescent="0.25">
      <c r="B61" s="1">
        <v>3</v>
      </c>
      <c r="C61" s="1">
        <v>0.996</v>
      </c>
      <c r="D61" s="1">
        <v>3.5710000000000002</v>
      </c>
    </row>
    <row r="62" spans="1:4" x14ac:dyDescent="0.25">
      <c r="B62" s="1"/>
      <c r="C62" s="1"/>
      <c r="D62" s="1"/>
    </row>
    <row r="63" spans="1:4" x14ac:dyDescent="0.25">
      <c r="B63" s="1"/>
      <c r="C63" s="1"/>
      <c r="D63" s="1"/>
    </row>
    <row r="64" spans="1:4" x14ac:dyDescent="0.25">
      <c r="A64" t="s">
        <v>24</v>
      </c>
      <c r="B64" s="1"/>
      <c r="C64" s="1"/>
      <c r="D64" s="1"/>
    </row>
    <row r="65" spans="2:5" x14ac:dyDescent="0.25">
      <c r="B65" s="1" t="s">
        <v>19</v>
      </c>
      <c r="C65" s="1" t="s">
        <v>18</v>
      </c>
      <c r="D65" s="1" t="s">
        <v>17</v>
      </c>
    </row>
    <row r="66" spans="2:5" x14ac:dyDescent="0.25">
      <c r="B66" s="1" t="s">
        <v>14</v>
      </c>
      <c r="C66" s="1" t="s">
        <v>15</v>
      </c>
      <c r="D66" s="1" t="s">
        <v>16</v>
      </c>
    </row>
    <row r="67" spans="2:5" x14ac:dyDescent="0.25">
      <c r="B67" s="1">
        <v>1E-3</v>
      </c>
      <c r="C67" s="1">
        <v>2E-3</v>
      </c>
      <c r="D67" s="1">
        <v>2.8</v>
      </c>
    </row>
    <row r="68" spans="2:5" x14ac:dyDescent="0.25">
      <c r="B68" s="1">
        <v>0.2</v>
      </c>
      <c r="C68" s="1">
        <v>7.0000000000000007E-2</v>
      </c>
      <c r="D68" s="1">
        <v>2.863</v>
      </c>
    </row>
    <row r="69" spans="2:5" x14ac:dyDescent="0.25">
      <c r="B69" s="1">
        <v>0.4</v>
      </c>
      <c r="C69" s="1">
        <v>0.13700000000000001</v>
      </c>
      <c r="D69" s="1">
        <v>2.92</v>
      </c>
    </row>
    <row r="70" spans="2:5" x14ac:dyDescent="0.25">
      <c r="B70" s="1">
        <v>0.6</v>
      </c>
      <c r="C70" s="1">
        <v>0.20399999999999999</v>
      </c>
      <c r="D70" s="1">
        <v>2.96</v>
      </c>
    </row>
    <row r="71" spans="2:5" x14ac:dyDescent="0.25">
      <c r="B71" s="1">
        <v>0.8</v>
      </c>
      <c r="C71" s="1">
        <v>0.27200000000000002</v>
      </c>
      <c r="D71" s="1">
        <v>3.0249999999999999</v>
      </c>
    </row>
    <row r="72" spans="2:5" x14ac:dyDescent="0.25">
      <c r="B72" s="1">
        <v>1</v>
      </c>
      <c r="C72" s="1">
        <v>0.34300000000000003</v>
      </c>
      <c r="D72" s="1">
        <v>3.0842999999999998</v>
      </c>
    </row>
    <row r="73" spans="2:5" x14ac:dyDescent="0.25">
      <c r="B73" s="1">
        <v>1.2</v>
      </c>
      <c r="C73" s="1">
        <v>0.42699999999999999</v>
      </c>
      <c r="D73" s="1">
        <v>3.1440000000000001</v>
      </c>
    </row>
    <row r="74" spans="2:5" x14ac:dyDescent="0.25">
      <c r="B74" s="1">
        <v>1.4</v>
      </c>
      <c r="C74" s="1">
        <v>0.48199999999999998</v>
      </c>
      <c r="D74" s="1">
        <v>3.2</v>
      </c>
    </row>
    <row r="75" spans="2:5" x14ac:dyDescent="0.25">
      <c r="B75" s="1">
        <v>1.6</v>
      </c>
      <c r="C75" s="1">
        <v>0.56299999999999994</v>
      </c>
      <c r="D75" s="1">
        <v>3.2549999999999999</v>
      </c>
      <c r="E75" t="s">
        <v>21</v>
      </c>
    </row>
    <row r="76" spans="2:5" x14ac:dyDescent="0.25">
      <c r="B76" s="1">
        <v>1.8</v>
      </c>
      <c r="C76" s="1">
        <v>0.63700000000000001</v>
      </c>
      <c r="D76" s="1">
        <v>3.3205</v>
      </c>
    </row>
    <row r="77" spans="2:5" x14ac:dyDescent="0.25">
      <c r="B77" s="1">
        <v>2</v>
      </c>
      <c r="C77" s="1">
        <v>0.70399999999999996</v>
      </c>
      <c r="D77" s="1">
        <v>3.4</v>
      </c>
    </row>
    <row r="78" spans="2:5" x14ac:dyDescent="0.25">
      <c r="B78" s="1">
        <v>2.2000000000000002</v>
      </c>
      <c r="C78" s="1">
        <v>0.78</v>
      </c>
      <c r="D78" s="1">
        <v>3.4449999999999998</v>
      </c>
    </row>
    <row r="79" spans="2:5" x14ac:dyDescent="0.25">
      <c r="B79" s="1">
        <v>2.4</v>
      </c>
      <c r="C79" s="1">
        <v>0.86399999999999999</v>
      </c>
      <c r="D79" s="1">
        <v>3.5209999999999999</v>
      </c>
    </row>
    <row r="80" spans="2:5" x14ac:dyDescent="0.25">
      <c r="B80" s="1">
        <v>2.6</v>
      </c>
      <c r="C80" s="1">
        <v>0.93400000000000005</v>
      </c>
      <c r="D80" s="1">
        <v>3.5859999999999999</v>
      </c>
    </row>
    <row r="81" spans="1:4" x14ac:dyDescent="0.25">
      <c r="B81" s="1">
        <v>2.8</v>
      </c>
      <c r="C81" s="1">
        <v>0.995</v>
      </c>
      <c r="D81" s="1">
        <v>3.6469999999999998</v>
      </c>
    </row>
    <row r="82" spans="1:4" x14ac:dyDescent="0.25">
      <c r="B82" s="1">
        <v>3</v>
      </c>
      <c r="C82" s="1">
        <v>0.996</v>
      </c>
      <c r="D82" s="1">
        <v>3.6471</v>
      </c>
    </row>
    <row r="83" spans="1:4" x14ac:dyDescent="0.25">
      <c r="B83" s="1"/>
      <c r="C83" s="1"/>
      <c r="D83" s="1"/>
    </row>
    <row r="84" spans="1:4" x14ac:dyDescent="0.25">
      <c r="B84" s="1"/>
      <c r="C84" s="1"/>
      <c r="D84" s="1"/>
    </row>
    <row r="85" spans="1:4" x14ac:dyDescent="0.25">
      <c r="A85" t="s">
        <v>26</v>
      </c>
      <c r="B85" s="1"/>
      <c r="C85" s="1"/>
      <c r="D85" s="1"/>
    </row>
    <row r="86" spans="1:4" x14ac:dyDescent="0.25">
      <c r="B86" s="1" t="s">
        <v>19</v>
      </c>
      <c r="C86" s="1" t="s">
        <v>18</v>
      </c>
      <c r="D86" s="1" t="s">
        <v>17</v>
      </c>
    </row>
    <row r="87" spans="1:4" x14ac:dyDescent="0.25">
      <c r="B87" s="1" t="s">
        <v>14</v>
      </c>
      <c r="C87" s="1" t="s">
        <v>15</v>
      </c>
      <c r="D87" s="1" t="s">
        <v>16</v>
      </c>
    </row>
    <row r="88" spans="1:4" x14ac:dyDescent="0.25">
      <c r="B88" s="1">
        <v>0.1</v>
      </c>
      <c r="C88" s="1">
        <v>3.5000000000000003E-2</v>
      </c>
      <c r="D88" s="1">
        <v>3.069</v>
      </c>
    </row>
    <row r="89" spans="1:4" x14ac:dyDescent="0.25">
      <c r="B89" s="1">
        <v>0.2</v>
      </c>
      <c r="C89" s="1">
        <v>7.0000000000000007E-2</v>
      </c>
      <c r="D89" s="1">
        <v>3.0939999999999999</v>
      </c>
    </row>
    <row r="90" spans="1:4" x14ac:dyDescent="0.25">
      <c r="B90" s="1">
        <v>0.4</v>
      </c>
      <c r="C90" s="1">
        <v>0.14199999999999999</v>
      </c>
      <c r="D90" s="1">
        <v>3.1496</v>
      </c>
    </row>
    <row r="91" spans="1:4" x14ac:dyDescent="0.25">
      <c r="B91" s="1">
        <v>0.6</v>
      </c>
      <c r="C91" s="1">
        <v>0.21299999999999999</v>
      </c>
      <c r="D91" s="1">
        <v>3.1999</v>
      </c>
    </row>
    <row r="92" spans="1:4" x14ac:dyDescent="0.25">
      <c r="B92" s="1">
        <v>0.8</v>
      </c>
      <c r="C92" s="1">
        <v>0.28499999999999998</v>
      </c>
      <c r="D92" s="1">
        <v>3.2602000000000002</v>
      </c>
    </row>
    <row r="93" spans="1:4" x14ac:dyDescent="0.25">
      <c r="B93" s="1">
        <v>1</v>
      </c>
      <c r="C93" s="1">
        <v>0.35699999999999998</v>
      </c>
      <c r="D93" s="1">
        <v>3.3149999999999999</v>
      </c>
    </row>
    <row r="94" spans="1:4" x14ac:dyDescent="0.25">
      <c r="B94" s="1">
        <v>1.2</v>
      </c>
      <c r="C94" s="1">
        <v>0.42799999999999999</v>
      </c>
      <c r="D94" s="1">
        <v>3.35</v>
      </c>
    </row>
    <row r="95" spans="1:4" x14ac:dyDescent="0.25">
      <c r="B95" s="1">
        <v>1.4</v>
      </c>
      <c r="C95" s="1">
        <v>0.5</v>
      </c>
      <c r="D95" s="1">
        <v>3.41</v>
      </c>
    </row>
    <row r="96" spans="1:4" x14ac:dyDescent="0.25">
      <c r="B96" s="1">
        <v>1.6</v>
      </c>
      <c r="C96" s="1">
        <v>0.57099999999999995</v>
      </c>
      <c r="D96" s="1">
        <v>3.456</v>
      </c>
    </row>
    <row r="97" spans="1:32" x14ac:dyDescent="0.25">
      <c r="B97" s="1">
        <v>1.8</v>
      </c>
      <c r="C97" s="1">
        <v>0.64300000000000002</v>
      </c>
      <c r="D97" s="1">
        <v>3.5110000000000001</v>
      </c>
      <c r="AF97" t="s">
        <v>20</v>
      </c>
    </row>
    <row r="98" spans="1:32" x14ac:dyDescent="0.25">
      <c r="B98" s="1">
        <v>2</v>
      </c>
      <c r="C98" s="1">
        <v>0.71399999999999997</v>
      </c>
      <c r="D98" s="1">
        <v>3.5710000000000002</v>
      </c>
    </row>
    <row r="99" spans="1:32" x14ac:dyDescent="0.25">
      <c r="B99" s="1">
        <v>2.2000000000000002</v>
      </c>
      <c r="C99" s="1">
        <v>0.78500000000000003</v>
      </c>
      <c r="D99" s="1">
        <v>3.6269999999999998</v>
      </c>
    </row>
    <row r="100" spans="1:32" x14ac:dyDescent="0.25">
      <c r="B100" s="1">
        <v>2.4</v>
      </c>
      <c r="C100" s="1">
        <v>0.85599999999999998</v>
      </c>
      <c r="D100" s="1">
        <v>3.6829999999999998</v>
      </c>
    </row>
    <row r="101" spans="1:32" x14ac:dyDescent="0.25">
      <c r="B101" s="1">
        <v>2.6</v>
      </c>
      <c r="C101" s="1">
        <v>0.92700000000000005</v>
      </c>
      <c r="D101" s="1">
        <v>3.7469999999999999</v>
      </c>
    </row>
    <row r="102" spans="1:32" x14ac:dyDescent="0.25">
      <c r="B102" s="1">
        <v>2.8</v>
      </c>
      <c r="C102" s="1">
        <v>0.995</v>
      </c>
      <c r="D102" s="1">
        <v>3.7919999999999998</v>
      </c>
    </row>
    <row r="103" spans="1:32" x14ac:dyDescent="0.25">
      <c r="B103" s="1">
        <v>3</v>
      </c>
      <c r="C103" s="1">
        <v>0.996</v>
      </c>
      <c r="D103" s="1">
        <v>3.7919999999999998</v>
      </c>
    </row>
    <row r="104" spans="1:32" x14ac:dyDescent="0.25">
      <c r="B104" s="1"/>
      <c r="C104" s="1"/>
      <c r="D104" s="1"/>
    </row>
    <row r="105" spans="1:32" x14ac:dyDescent="0.25">
      <c r="A105" t="s">
        <v>25</v>
      </c>
      <c r="B105" s="1"/>
      <c r="C105" s="1"/>
      <c r="D105" s="1"/>
    </row>
    <row r="106" spans="1:32" x14ac:dyDescent="0.25">
      <c r="B106" s="1" t="s">
        <v>19</v>
      </c>
      <c r="C106" s="1" t="s">
        <v>18</v>
      </c>
      <c r="D106" s="1" t="s">
        <v>17</v>
      </c>
    </row>
    <row r="107" spans="1:32" x14ac:dyDescent="0.25">
      <c r="B107" s="1" t="s">
        <v>14</v>
      </c>
      <c r="C107" s="1" t="s">
        <v>15</v>
      </c>
      <c r="D107" s="1" t="s">
        <v>16</v>
      </c>
    </row>
    <row r="108" spans="1:32" x14ac:dyDescent="0.25">
      <c r="B108" s="1">
        <v>0.1</v>
      </c>
      <c r="C108" s="1">
        <v>3.5000000000000003E-2</v>
      </c>
      <c r="D108" s="1">
        <v>3.2549999999999999</v>
      </c>
    </row>
    <row r="109" spans="1:32" x14ac:dyDescent="0.25">
      <c r="B109" s="1">
        <v>0.2</v>
      </c>
      <c r="C109" s="1">
        <v>7.0999999999999994E-2</v>
      </c>
      <c r="D109" s="1">
        <v>3.28</v>
      </c>
    </row>
    <row r="110" spans="1:32" x14ac:dyDescent="0.25">
      <c r="B110" s="1">
        <v>0.4</v>
      </c>
      <c r="C110" s="1">
        <v>0.14399999999999999</v>
      </c>
      <c r="D110" s="1">
        <v>3.35</v>
      </c>
    </row>
    <row r="111" spans="1:32" x14ac:dyDescent="0.25">
      <c r="B111" s="1">
        <v>0.6</v>
      </c>
      <c r="C111" s="1">
        <v>0.217</v>
      </c>
      <c r="D111" s="1">
        <v>3.4209999999999998</v>
      </c>
    </row>
    <row r="112" spans="1:32" x14ac:dyDescent="0.25">
      <c r="B112" s="1">
        <v>0.8</v>
      </c>
      <c r="C112" s="1">
        <v>0.28899999999999998</v>
      </c>
      <c r="D112" s="1">
        <v>3.476</v>
      </c>
    </row>
    <row r="113" spans="2:4" x14ac:dyDescent="0.25">
      <c r="B113" s="1">
        <v>1</v>
      </c>
      <c r="C113" s="1">
        <v>0.36199999999999999</v>
      </c>
      <c r="D113" s="1">
        <v>3.5310000000000001</v>
      </c>
    </row>
    <row r="114" spans="2:4" x14ac:dyDescent="0.25">
      <c r="B114" s="1">
        <v>1.2</v>
      </c>
      <c r="C114" s="1">
        <v>0.434</v>
      </c>
      <c r="D114" s="1">
        <v>3.6110000000000002</v>
      </c>
    </row>
    <row r="115" spans="2:4" x14ac:dyDescent="0.25">
      <c r="B115" s="1">
        <v>1.4</v>
      </c>
      <c r="C115" s="1">
        <v>0.50600000000000001</v>
      </c>
      <c r="D115" s="1">
        <v>3.6869999999999998</v>
      </c>
    </row>
    <row r="116" spans="2:4" x14ac:dyDescent="0.25">
      <c r="B116" s="1">
        <v>1.6</v>
      </c>
      <c r="C116" s="1">
        <v>0.57799999999999996</v>
      </c>
      <c r="D116" s="1">
        <v>3.7469999999999999</v>
      </c>
    </row>
    <row r="117" spans="2:4" x14ac:dyDescent="0.25">
      <c r="B117" s="1">
        <v>1.8</v>
      </c>
      <c r="C117" s="1">
        <v>0.65</v>
      </c>
      <c r="D117" s="1">
        <v>3.8180000000000001</v>
      </c>
    </row>
    <row r="118" spans="2:4" x14ac:dyDescent="0.25">
      <c r="B118" s="1">
        <v>2</v>
      </c>
      <c r="C118" s="1">
        <v>0.72099999999999997</v>
      </c>
      <c r="D118" s="1">
        <v>3.9380000000000002</v>
      </c>
    </row>
    <row r="119" spans="2:4" x14ac:dyDescent="0.25">
      <c r="B119" s="1">
        <v>2.2000000000000002</v>
      </c>
      <c r="C119" s="1"/>
      <c r="D119" s="1"/>
    </row>
    <row r="120" spans="2:4" x14ac:dyDescent="0.25">
      <c r="B120" s="1">
        <v>2.4</v>
      </c>
      <c r="C120" s="1"/>
      <c r="D120" s="1"/>
    </row>
    <row r="121" spans="2:4" x14ac:dyDescent="0.25">
      <c r="B121" s="1">
        <v>2.6</v>
      </c>
      <c r="C121" s="1"/>
      <c r="D121" s="1"/>
    </row>
    <row r="122" spans="2:4" x14ac:dyDescent="0.25">
      <c r="B122" s="1">
        <v>2.8</v>
      </c>
      <c r="C122" s="1"/>
      <c r="D122" s="1"/>
    </row>
    <row r="123" spans="2:4" x14ac:dyDescent="0.25">
      <c r="B123" s="1">
        <v>3</v>
      </c>
      <c r="C123" s="1"/>
      <c r="D123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F26" sqref="F26"/>
    </sheetView>
  </sheetViews>
  <sheetFormatPr defaultRowHeight="15" x14ac:dyDescent="0.25"/>
  <cols>
    <col min="3" max="3" width="11" bestFit="1" customWidth="1"/>
    <col min="4" max="5" width="13.5703125" bestFit="1" customWidth="1"/>
  </cols>
  <sheetData>
    <row r="2" spans="2:5" x14ac:dyDescent="0.25">
      <c r="B2" t="s">
        <v>29</v>
      </c>
    </row>
    <row r="3" spans="2:5" x14ac:dyDescent="0.25">
      <c r="C3" t="s">
        <v>27</v>
      </c>
      <c r="E3" t="s">
        <v>28</v>
      </c>
    </row>
    <row r="4" spans="2:5" x14ac:dyDescent="0.25">
      <c r="C4">
        <v>1000000000</v>
      </c>
      <c r="D4" s="1">
        <v>0</v>
      </c>
      <c r="E4" s="1">
        <v>2.5510000000000002</v>
      </c>
    </row>
    <row r="5" spans="2:5" x14ac:dyDescent="0.25">
      <c r="C5" s="1">
        <f>4.7/100</f>
        <v>4.7E-2</v>
      </c>
      <c r="D5" s="1">
        <f>(1/C5)^0.5</f>
        <v>4.612656040144425</v>
      </c>
      <c r="E5" s="2">
        <v>2.75</v>
      </c>
    </row>
    <row r="6" spans="2:5" x14ac:dyDescent="0.25">
      <c r="C6" s="1">
        <f>4.2/100</f>
        <v>4.2000000000000003E-2</v>
      </c>
      <c r="D6" s="1">
        <f>(1/C6)^0.5</f>
        <v>4.8795003647426656</v>
      </c>
      <c r="E6" s="2">
        <v>2.79</v>
      </c>
    </row>
    <row r="7" spans="2:5" x14ac:dyDescent="0.25">
      <c r="C7" s="1">
        <f>3.7/100</f>
        <v>3.7000000000000005E-2</v>
      </c>
      <c r="D7" s="1">
        <f>(1/C7)^0.5</f>
        <v>5.1987524491003629</v>
      </c>
      <c r="E7" s="1">
        <v>2.8</v>
      </c>
    </row>
    <row r="8" spans="2:5" x14ac:dyDescent="0.25">
      <c r="C8" s="1">
        <f>3.2/100</f>
        <v>3.2000000000000001E-2</v>
      </c>
      <c r="D8" s="1">
        <f>(1/C8)^0.5</f>
        <v>5.5901699437494745</v>
      </c>
      <c r="E8" s="1">
        <v>3.069</v>
      </c>
    </row>
    <row r="9" spans="2:5" x14ac:dyDescent="0.25">
      <c r="C9" s="1">
        <f>2.7/100</f>
        <v>2.7000000000000003E-2</v>
      </c>
      <c r="D9" s="1">
        <f>(1/C9)^0.5</f>
        <v>6.0858061945018456</v>
      </c>
      <c r="E9" s="1">
        <v>3.2549999999999999</v>
      </c>
    </row>
    <row r="10" spans="2:5" x14ac:dyDescent="0.25">
      <c r="C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Solenoide-Iman</vt:lpstr>
      <vt:lpstr>Datos Sensor</vt:lpstr>
      <vt:lpstr>Sheet3</vt:lpstr>
      <vt:lpstr>Sheet1</vt:lpstr>
      <vt:lpstr>Datos Sensor Distancia Tension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sequeira</dc:creator>
  <cp:lastModifiedBy>George sequeira</cp:lastModifiedBy>
  <dcterms:created xsi:type="dcterms:W3CDTF">2016-04-02T05:58:24Z</dcterms:created>
  <dcterms:modified xsi:type="dcterms:W3CDTF">2016-04-07T05:43:45Z</dcterms:modified>
</cp:coreProperties>
</file>