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theme/themeOverride1.xml" ContentType="application/vnd.openxmlformats-officedocument.themeOverrid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theme/themeOverride2.xml" ContentType="application/vnd.openxmlformats-officedocument.themeOverrid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Documentos\Semestre I 2016\Control\Lab Control\Resultados\"/>
    </mc:Choice>
  </mc:AlternateContent>
  <bookViews>
    <workbookView minimized="1" xWindow="360" yWindow="105" windowWidth="14355" windowHeight="4695" activeTab="7"/>
  </bookViews>
  <sheets>
    <sheet name="D22" sheetId="1" r:id="rId1"/>
    <sheet name="D26" sheetId="2" r:id="rId2"/>
    <sheet name="D33" sheetId="3" r:id="rId3"/>
    <sheet name="D39" sheetId="4" r:id="rId4"/>
    <sheet name="D44" sheetId="5" r:id="rId5"/>
    <sheet name="D79" sheetId="6" r:id="rId6"/>
    <sheet name="DInf" sheetId="7" r:id="rId7"/>
    <sheet name="Todas" sheetId="8" r:id="rId8"/>
    <sheet name="Sheet9" sheetId="9" r:id="rId9"/>
  </sheets>
  <calcPr calcId="162913"/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10" i="7"/>
  <c r="F2" i="7"/>
  <c r="M4" i="1"/>
  <c r="M5" i="1"/>
  <c r="M6" i="1"/>
  <c r="M7" i="1"/>
  <c r="M8" i="1"/>
  <c r="M9" i="1"/>
  <c r="M10" i="1"/>
  <c r="O10" i="1" s="1"/>
  <c r="M11" i="1"/>
  <c r="M12" i="1"/>
  <c r="M13" i="1"/>
  <c r="M14" i="1"/>
  <c r="M15" i="1"/>
  <c r="M16" i="1"/>
  <c r="M17" i="1"/>
  <c r="M19" i="1"/>
  <c r="M3" i="1"/>
  <c r="N19" i="1"/>
  <c r="I6" i="1"/>
  <c r="J6" i="1" s="1"/>
  <c r="N6" i="1" s="1"/>
  <c r="O6" i="1"/>
  <c r="I5" i="1"/>
  <c r="J5" i="1" s="1"/>
  <c r="N5" i="1" s="1"/>
  <c r="O5" i="1"/>
  <c r="I7" i="1"/>
  <c r="J7" i="1"/>
  <c r="N7" i="1" s="1"/>
  <c r="O7" i="1"/>
  <c r="I3" i="1"/>
  <c r="J3" i="1" s="1"/>
  <c r="N3" i="1" s="1"/>
  <c r="O3" i="1"/>
  <c r="I4" i="1"/>
  <c r="J4" i="1"/>
  <c r="N4" i="1" s="1"/>
  <c r="O4" i="1"/>
  <c r="I15" i="1"/>
  <c r="J15" i="1" s="1"/>
  <c r="N15" i="1" s="1"/>
  <c r="O15" i="1"/>
  <c r="I16" i="1"/>
  <c r="J16" i="1" s="1"/>
  <c r="N16" i="1" s="1"/>
  <c r="O16" i="1"/>
  <c r="I17" i="1"/>
  <c r="J17" i="1" s="1"/>
  <c r="N17" i="1" s="1"/>
  <c r="O17" i="1"/>
  <c r="I8" i="1"/>
  <c r="J8" i="1" s="1"/>
  <c r="N8" i="1" s="1"/>
  <c r="O8" i="1"/>
  <c r="O9" i="1"/>
  <c r="N11" i="1"/>
  <c r="O11" i="1"/>
  <c r="O12" i="1"/>
  <c r="I9" i="1"/>
  <c r="J9" i="1" s="1"/>
  <c r="N9" i="1" s="1"/>
  <c r="I14" i="1"/>
  <c r="J14" i="1" s="1"/>
  <c r="N14" i="1" s="1"/>
  <c r="O14" i="1"/>
  <c r="I10" i="1"/>
  <c r="J10" i="1" s="1"/>
  <c r="N10" i="1" s="1"/>
  <c r="I11" i="1"/>
  <c r="J11" i="1" s="1"/>
  <c r="I12" i="1"/>
  <c r="J12" i="1" s="1"/>
  <c r="N12" i="1" s="1"/>
  <c r="O13" i="1"/>
  <c r="I13" i="1"/>
  <c r="J13" i="1" s="1"/>
  <c r="N13" i="1" s="1"/>
  <c r="B1" i="6"/>
  <c r="B1" i="5"/>
  <c r="B1" i="4"/>
  <c r="B1" i="3"/>
  <c r="B1" i="2"/>
  <c r="B1" i="1"/>
</calcChain>
</file>

<file path=xl/sharedStrings.xml><?xml version="1.0" encoding="utf-8"?>
<sst xmlns="http://schemas.openxmlformats.org/spreadsheetml/2006/main" count="42" uniqueCount="18">
  <si>
    <t>Distancia</t>
  </si>
  <si>
    <t>voltaje</t>
  </si>
  <si>
    <t>corriente</t>
  </si>
  <si>
    <t>E(v)</t>
  </si>
  <si>
    <t>U(v)</t>
  </si>
  <si>
    <t>e(V, d=79)</t>
  </si>
  <si>
    <t>e(V, d=44)</t>
  </si>
  <si>
    <t>e(V, d=39)</t>
  </si>
  <si>
    <t>e(V, d=33)</t>
  </si>
  <si>
    <t>e(V, d=26)</t>
  </si>
  <si>
    <t>I(mA)</t>
  </si>
  <si>
    <t>e(mV, d=22)</t>
  </si>
  <si>
    <t>distancia(m)</t>
  </si>
  <si>
    <t>e(V)</t>
  </si>
  <si>
    <t>e(V) - alpha</t>
  </si>
  <si>
    <t>distancia(cm)</t>
  </si>
  <si>
    <t>inf</t>
  </si>
  <si>
    <t>e(V, d=inf)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</si>
</sst>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D(m) vs e(V) - alpha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0134230287595261"/>
                  <c:y val="-0.271951219836812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'D22'!$J$3:$J$19</c:f>
              <c:numCache>
                <c:formatCode>General</c:formatCode>
                <c:ptCount val="17"/>
                <c:pt idx="0">
                  <c:v>1.7999999999999995E-2</c:v>
                </c:pt>
                <c:pt idx="1">
                  <c:v>1.9000000000000003E-2</c:v>
                </c:pt>
                <c:pt idx="2">
                  <c:v>2.35E-2</c:v>
                </c:pt>
                <c:pt idx="3">
                  <c:v>2.9500000000000002E-2</c:v>
                </c:pt>
                <c:pt idx="4">
                  <c:v>3.6000000000000004E-2</c:v>
                </c:pt>
                <c:pt idx="5">
                  <c:v>4.0500000000000001E-2</c:v>
                </c:pt>
                <c:pt idx="6">
                  <c:v>2.3E-2</c:v>
                </c:pt>
                <c:pt idx="7">
                  <c:v>2.7999999999999997E-2</c:v>
                </c:pt>
                <c:pt idx="8">
                  <c:v>3.3999999999999996E-2</c:v>
                </c:pt>
                <c:pt idx="9">
                  <c:v>3.9999999999999994E-2</c:v>
                </c:pt>
                <c:pt idx="10">
                  <c:v>4.5499999999999999E-2</c:v>
                </c:pt>
                <c:pt idx="11">
                  <c:v>5.1999999999999991E-2</c:v>
                </c:pt>
                <c:pt idx="12">
                  <c:v>5.8999999999999997E-2</c:v>
                </c:pt>
                <c:pt idx="13">
                  <c:v>6.4000000000000001E-2</c:v>
                </c:pt>
                <c:pt idx="14">
                  <c:v>6.9999999999999993E-2</c:v>
                </c:pt>
              </c:numCache>
            </c:numRef>
          </c:xVal>
          <c:yVal>
            <c:numRef>
              <c:f>'D22'!$M$3:$M$19</c:f>
              <c:numCache>
                <c:formatCode>General</c:formatCode>
                <c:ptCount val="17"/>
                <c:pt idx="0">
                  <c:v>0.74699999999999989</c:v>
                </c:pt>
                <c:pt idx="1">
                  <c:v>0.68100000000000005</c:v>
                </c:pt>
                <c:pt idx="2">
                  <c:v>0.39999999999999991</c:v>
                </c:pt>
                <c:pt idx="3">
                  <c:v>0.2669999999999999</c:v>
                </c:pt>
                <c:pt idx="4">
                  <c:v>0.19700000000000006</c:v>
                </c:pt>
                <c:pt idx="5">
                  <c:v>0.14800000000000013</c:v>
                </c:pt>
                <c:pt idx="6">
                  <c:v>0.46700000000000008</c:v>
                </c:pt>
                <c:pt idx="7">
                  <c:v>0.2669999999999999</c:v>
                </c:pt>
                <c:pt idx="8">
                  <c:v>0.19300000000000006</c:v>
                </c:pt>
                <c:pt idx="9">
                  <c:v>0.13140000000000018</c:v>
                </c:pt>
                <c:pt idx="10">
                  <c:v>0.10700000000000021</c:v>
                </c:pt>
                <c:pt idx="11">
                  <c:v>8.4900000000000198E-2</c:v>
                </c:pt>
                <c:pt idx="12">
                  <c:v>6.7000000000000171E-2</c:v>
                </c:pt>
                <c:pt idx="13">
                  <c:v>5.500000000000016E-2</c:v>
                </c:pt>
                <c:pt idx="14">
                  <c:v>4.6000000000000263E-2</c:v>
                </c:pt>
                <c:pt idx="16">
                  <c:v>1.2000000000000011E-2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2E-4D67-8DC5-CD1A27C3E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98720"/>
        <c:axId val="169198144"/>
      </c:scatterChart>
      <c:valAx>
        <c:axId val="16919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Distancia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9198144"/>
        <c:crosses val="autoZero"/>
        <c:crossBetween val="midCat"/>
      </c:valAx>
      <c:valAx>
        <c:axId val="16919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Tensión Salida Sensor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919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'D22'!$D$2:$D$7</c:f>
              <c:numCache>
                <c:formatCode>General</c:formatCode>
                <c:ptCount val="6"/>
                <c:pt idx="0">
                  <c:v>0</c:v>
                </c:pt>
                <c:pt idx="1">
                  <c:v>107</c:v>
                </c:pt>
                <c:pt idx="2">
                  <c:v>214</c:v>
                </c:pt>
                <c:pt idx="3">
                  <c:v>321</c:v>
                </c:pt>
                <c:pt idx="4">
                  <c:v>434</c:v>
                </c:pt>
                <c:pt idx="5">
                  <c:v>544</c:v>
                </c:pt>
              </c:numCache>
            </c:numRef>
          </c:xVal>
          <c:yVal>
            <c:numRef>
              <c:f>'D22'!$E$2:$E$7</c:f>
              <c:numCache>
                <c:formatCode>General</c:formatCode>
                <c:ptCount val="6"/>
                <c:pt idx="0">
                  <c:v>3214</c:v>
                </c:pt>
                <c:pt idx="1">
                  <c:v>3294</c:v>
                </c:pt>
                <c:pt idx="2">
                  <c:v>3380</c:v>
                </c:pt>
                <c:pt idx="3">
                  <c:v>3480</c:v>
                </c:pt>
                <c:pt idx="4">
                  <c:v>3621</c:v>
                </c:pt>
                <c:pt idx="5">
                  <c:v>3727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F4-4116-925D-0431DCAB9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66688"/>
        <c:axId val="124207680"/>
      </c:scatterChart>
      <c:valAx>
        <c:axId val="127066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207680"/>
        <c:crosses val="autoZero"/>
        <c:crossBetween val="midCat"/>
      </c:valAx>
      <c:valAx>
        <c:axId val="124207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66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R" sz="1800" b="1" i="0" baseline="0">
                <a:effectLst/>
              </a:rPr>
              <a:t>log (D(m)) vs log(e(V) - alpha</a:t>
            </a:r>
            <a:r>
              <a:rPr lang="es-CR"/>
              <a:t>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4913481183461404E-2"/>
          <c:y val="0.14415930697999896"/>
          <c:w val="0.67623882726480067"/>
          <c:h val="0.766061238132286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66410388161616785"/>
                  <c:y val="-1.4560166761676843E-2"/>
                </c:manualLayout>
              </c:layout>
              <c:numFmt formatCode="@" sourceLinked="0"/>
            </c:trendlineLbl>
          </c:trendline>
          <c:xVal>
            <c:numRef>
              <c:f>'D22'!$N$3:$N$17</c:f>
              <c:numCache>
                <c:formatCode>General</c:formatCode>
                <c:ptCount val="15"/>
                <c:pt idx="0">
                  <c:v>-1.744727494896694</c:v>
                </c:pt>
                <c:pt idx="1">
                  <c:v>-1.7212463990471709</c:v>
                </c:pt>
                <c:pt idx="2">
                  <c:v>-1.6289321377282637</c:v>
                </c:pt>
                <c:pt idx="3">
                  <c:v>-1.530177984021837</c:v>
                </c:pt>
                <c:pt idx="4">
                  <c:v>-1.4436974992327127</c:v>
                </c:pt>
                <c:pt idx="5">
                  <c:v>-1.3925449767853315</c:v>
                </c:pt>
                <c:pt idx="6">
                  <c:v>-1.6382721639824072</c:v>
                </c:pt>
                <c:pt idx="7">
                  <c:v>-1.5528419686577808</c:v>
                </c:pt>
                <c:pt idx="8">
                  <c:v>-1.4685210829577449</c:v>
                </c:pt>
                <c:pt idx="9">
                  <c:v>-1.3979400086720377</c:v>
                </c:pt>
                <c:pt idx="10">
                  <c:v>-1.3419886033428876</c:v>
                </c:pt>
                <c:pt idx="11">
                  <c:v>-1.283996656365201</c:v>
                </c:pt>
                <c:pt idx="12">
                  <c:v>-1.2291479883578558</c:v>
                </c:pt>
                <c:pt idx="13">
                  <c:v>-1.1938200260161129</c:v>
                </c:pt>
                <c:pt idx="14">
                  <c:v>-1.1549019599857433</c:v>
                </c:pt>
              </c:numCache>
            </c:numRef>
          </c:xVal>
          <c:yVal>
            <c:numRef>
              <c:f>'D22'!$O$3:$O$17</c:f>
              <c:numCache>
                <c:formatCode>General</c:formatCode>
                <c:ptCount val="15"/>
                <c:pt idx="0">
                  <c:v>-0.12667939818460128</c:v>
                </c:pt>
                <c:pt idx="1">
                  <c:v>-0.1668528880872148</c:v>
                </c:pt>
                <c:pt idx="2">
                  <c:v>-0.39794000867203766</c:v>
                </c:pt>
                <c:pt idx="3">
                  <c:v>-0.57348873863542482</c:v>
                </c:pt>
                <c:pt idx="4">
                  <c:v>-0.70553377383840687</c:v>
                </c:pt>
                <c:pt idx="5">
                  <c:v>-0.82973828460504206</c:v>
                </c:pt>
                <c:pt idx="6">
                  <c:v>-0.33068311943388773</c:v>
                </c:pt>
                <c:pt idx="7">
                  <c:v>-0.57348873863542482</c:v>
                </c:pt>
                <c:pt idx="8">
                  <c:v>-0.71444269099222601</c:v>
                </c:pt>
                <c:pt idx="9">
                  <c:v>-0.88140463477623732</c:v>
                </c:pt>
                <c:pt idx="10">
                  <c:v>-0.97061622231478939</c:v>
                </c:pt>
                <c:pt idx="11">
                  <c:v>-1.0710923097560463</c:v>
                </c:pt>
                <c:pt idx="12">
                  <c:v>-1.1739251972991724</c:v>
                </c:pt>
                <c:pt idx="13">
                  <c:v>-1.2596373105057548</c:v>
                </c:pt>
                <c:pt idx="14">
                  <c:v>-1.3372421683184232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BB-473F-A8D1-628A7B3F4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14592"/>
        <c:axId val="124214016"/>
      </c:scatterChart>
      <c:valAx>
        <c:axId val="124214592"/>
        <c:scaling>
          <c:orientation val="minMax"/>
          <c:max val="-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R"/>
                  <a:t>log (Tensión</a:t>
                </a:r>
                <a:r>
                  <a:rPr lang="es-CR" baseline="0"/>
                  <a:t> Sensor) </a:t>
                </a:r>
                <a:endParaRPr lang="es-C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4214016"/>
        <c:crosses val="autoZero"/>
        <c:crossBetween val="midCat"/>
      </c:valAx>
      <c:valAx>
        <c:axId val="124214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R"/>
                  <a:t>log(Distancia)</a:t>
                </a:r>
                <a:r>
                  <a:rPr lang="es-CR" baseline="0"/>
                  <a:t> </a:t>
                </a:r>
                <a:endParaRPr lang="es-C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4214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159068241469816"/>
                  <c:y val="2.2673519976669582E-2"/>
                </c:manualLayout>
              </c:layout>
              <c:numFmt formatCode="General" sourceLinked="0"/>
            </c:trendlineLbl>
          </c:trendline>
          <c:xVal>
            <c:numRef>
              <c:f>'D26'!$D$2:$D$11</c:f>
              <c:numCache>
                <c:formatCode>General</c:formatCode>
                <c:ptCount val="10"/>
                <c:pt idx="0">
                  <c:v>0</c:v>
                </c:pt>
                <c:pt idx="1">
                  <c:v>111</c:v>
                </c:pt>
                <c:pt idx="2">
                  <c:v>221</c:v>
                </c:pt>
                <c:pt idx="3">
                  <c:v>331</c:v>
                </c:pt>
                <c:pt idx="4">
                  <c:v>440</c:v>
                </c:pt>
                <c:pt idx="5">
                  <c:v>550</c:v>
                </c:pt>
                <c:pt idx="6">
                  <c:v>657</c:v>
                </c:pt>
                <c:pt idx="7">
                  <c:v>768</c:v>
                </c:pt>
                <c:pt idx="8">
                  <c:v>878</c:v>
                </c:pt>
                <c:pt idx="9">
                  <c:v>986</c:v>
                </c:pt>
              </c:numCache>
            </c:numRef>
          </c:xVal>
          <c:yVal>
            <c:numRef>
              <c:f>'D26'!$E$2:$E$11</c:f>
              <c:numCache>
                <c:formatCode>General</c:formatCode>
                <c:ptCount val="10"/>
                <c:pt idx="0">
                  <c:v>2933</c:v>
                </c:pt>
                <c:pt idx="1">
                  <c:v>3058</c:v>
                </c:pt>
                <c:pt idx="2">
                  <c:v>3140</c:v>
                </c:pt>
                <c:pt idx="3">
                  <c:v>3224</c:v>
                </c:pt>
                <c:pt idx="4">
                  <c:v>3320</c:v>
                </c:pt>
                <c:pt idx="5">
                  <c:v>3400</c:v>
                </c:pt>
                <c:pt idx="6">
                  <c:v>3500</c:v>
                </c:pt>
                <c:pt idx="7">
                  <c:v>3600</c:v>
                </c:pt>
                <c:pt idx="8">
                  <c:v>3691</c:v>
                </c:pt>
                <c:pt idx="9">
                  <c:v>3777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83-4547-9522-B2CF0AFC5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12032"/>
        <c:axId val="124811456"/>
      </c:scatterChart>
      <c:valAx>
        <c:axId val="12481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811456"/>
        <c:crosses val="autoZero"/>
        <c:crossBetween val="midCat"/>
      </c:valAx>
      <c:valAx>
        <c:axId val="12481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8120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8682414698162729"/>
                  <c:y val="-5.5914625255176438E-2"/>
                </c:manualLayout>
              </c:layout>
              <c:numFmt formatCode="General" sourceLinked="0"/>
            </c:trendlineLbl>
          </c:trendline>
          <c:xVal>
            <c:numRef>
              <c:f>'D33'!$D$2:$D$11</c:f>
              <c:numCache>
                <c:formatCode>General</c:formatCode>
                <c:ptCount val="10"/>
                <c:pt idx="0">
                  <c:v>0</c:v>
                </c:pt>
                <c:pt idx="1">
                  <c:v>111</c:v>
                </c:pt>
                <c:pt idx="2">
                  <c:v>221</c:v>
                </c:pt>
                <c:pt idx="3">
                  <c:v>331</c:v>
                </c:pt>
                <c:pt idx="4">
                  <c:v>441</c:v>
                </c:pt>
                <c:pt idx="5">
                  <c:v>550</c:v>
                </c:pt>
                <c:pt idx="6">
                  <c:v>658</c:v>
                </c:pt>
                <c:pt idx="7">
                  <c:v>765</c:v>
                </c:pt>
                <c:pt idx="8">
                  <c:v>874</c:v>
                </c:pt>
                <c:pt idx="9">
                  <c:v>984</c:v>
                </c:pt>
              </c:numCache>
            </c:numRef>
          </c:xVal>
          <c:yVal>
            <c:numRef>
              <c:f>'D33'!$E$2:$E$11</c:f>
              <c:numCache>
                <c:formatCode>General</c:formatCode>
                <c:ptCount val="10"/>
                <c:pt idx="0">
                  <c:v>2800</c:v>
                </c:pt>
                <c:pt idx="1">
                  <c:v>2882</c:v>
                </c:pt>
                <c:pt idx="2">
                  <c:v>2968</c:v>
                </c:pt>
                <c:pt idx="3">
                  <c:v>3048</c:v>
                </c:pt>
                <c:pt idx="4">
                  <c:v>3134</c:v>
                </c:pt>
                <c:pt idx="5">
                  <c:v>3219</c:v>
                </c:pt>
                <c:pt idx="6">
                  <c:v>3330</c:v>
                </c:pt>
                <c:pt idx="7">
                  <c:v>3400</c:v>
                </c:pt>
                <c:pt idx="8">
                  <c:v>3510</c:v>
                </c:pt>
                <c:pt idx="9">
                  <c:v>3600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65-4ED0-A319-ED61B7A6C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05184"/>
        <c:axId val="127004608"/>
      </c:scatterChart>
      <c:valAx>
        <c:axId val="127005184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out"/>
        <c:minorTickMark val="none"/>
        <c:tickLblPos val="nextTo"/>
        <c:crossAx val="127004608"/>
        <c:crosses val="autoZero"/>
        <c:crossBetween val="midCat"/>
      </c:valAx>
      <c:valAx>
        <c:axId val="127004608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out"/>
        <c:minorTickMark val="none"/>
        <c:tickLblPos val="nextTo"/>
        <c:crossAx val="1270051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'D39'!$E$1</c:f>
              <c:strCache>
                <c:ptCount val="1"/>
                <c:pt idx="0">
                  <c:v>E(v)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8682414698162729"/>
                  <c:y val="-5.5914625255176438E-2"/>
                </c:manualLayout>
              </c:layout>
              <c:numFmt formatCode="General" sourceLinked="0"/>
            </c:trendlineLbl>
          </c:trendline>
          <c:xVal>
            <c:numRef>
              <c:f>'D39'!$D$2:$D$11</c:f>
              <c:numCache>
                <c:formatCode>General</c:formatCode>
                <c:ptCount val="10"/>
                <c:pt idx="0">
                  <c:v>0</c:v>
                </c:pt>
                <c:pt idx="1">
                  <c:v>110</c:v>
                </c:pt>
                <c:pt idx="2">
                  <c:v>218</c:v>
                </c:pt>
                <c:pt idx="3">
                  <c:v>327</c:v>
                </c:pt>
                <c:pt idx="4">
                  <c:v>436</c:v>
                </c:pt>
                <c:pt idx="5">
                  <c:v>544</c:v>
                </c:pt>
                <c:pt idx="6">
                  <c:v>648</c:v>
                </c:pt>
                <c:pt idx="7">
                  <c:v>754</c:v>
                </c:pt>
                <c:pt idx="8">
                  <c:v>858</c:v>
                </c:pt>
                <c:pt idx="9">
                  <c:v>968</c:v>
                </c:pt>
              </c:numCache>
            </c:numRef>
          </c:xVal>
          <c:yVal>
            <c:numRef>
              <c:f>'D39'!$E$2:$E$11</c:f>
              <c:numCache>
                <c:formatCode>General</c:formatCode>
                <c:ptCount val="10"/>
                <c:pt idx="0">
                  <c:v>2730</c:v>
                </c:pt>
                <c:pt idx="1">
                  <c:v>2807</c:v>
                </c:pt>
                <c:pt idx="2">
                  <c:v>2887</c:v>
                </c:pt>
                <c:pt idx="3">
                  <c:v>2968</c:v>
                </c:pt>
                <c:pt idx="4">
                  <c:v>3048</c:v>
                </c:pt>
                <c:pt idx="5">
                  <c:v>3134</c:v>
                </c:pt>
                <c:pt idx="6">
                  <c:v>3214</c:v>
                </c:pt>
                <c:pt idx="7">
                  <c:v>3305</c:v>
                </c:pt>
                <c:pt idx="8">
                  <c:v>3390</c:v>
                </c:pt>
                <c:pt idx="9">
                  <c:v>3490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58-49D3-83B9-FAD74C8B0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1856"/>
        <c:axId val="223769664"/>
      </c:scatterChart>
      <c:valAx>
        <c:axId val="8761856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223769664"/>
        <c:crosses val="autoZero"/>
        <c:crossBetween val="midCat"/>
      </c:valAx>
      <c:valAx>
        <c:axId val="223769664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8761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8682414698162729"/>
                  <c:y val="-5.5914625255176438E-2"/>
                </c:manualLayout>
              </c:layout>
              <c:numFmt formatCode="General" sourceLinked="0"/>
            </c:trendlineLbl>
          </c:trendline>
          <c:xVal>
            <c:numRef>
              <c:f>'D44'!$D$2:$D$11</c:f>
              <c:numCache>
                <c:formatCode>General</c:formatCode>
                <c:ptCount val="10"/>
                <c:pt idx="0">
                  <c:v>0</c:v>
                </c:pt>
                <c:pt idx="1">
                  <c:v>108</c:v>
                </c:pt>
                <c:pt idx="2">
                  <c:v>215</c:v>
                </c:pt>
                <c:pt idx="3">
                  <c:v>322</c:v>
                </c:pt>
                <c:pt idx="4">
                  <c:v>429</c:v>
                </c:pt>
                <c:pt idx="5">
                  <c:v>536</c:v>
                </c:pt>
                <c:pt idx="6">
                  <c:v>642</c:v>
                </c:pt>
                <c:pt idx="7">
                  <c:v>747</c:v>
                </c:pt>
                <c:pt idx="8">
                  <c:v>851</c:v>
                </c:pt>
                <c:pt idx="9">
                  <c:v>955</c:v>
                </c:pt>
              </c:numCache>
            </c:numRef>
          </c:xVal>
          <c:yVal>
            <c:numRef>
              <c:f>'D44'!$E$2:$E$11</c:f>
              <c:numCache>
                <c:formatCode>General</c:formatCode>
                <c:ptCount val="10"/>
                <c:pt idx="0">
                  <c:v>2681</c:v>
                </c:pt>
                <c:pt idx="1">
                  <c:v>2747</c:v>
                </c:pt>
                <c:pt idx="2">
                  <c:v>2827</c:v>
                </c:pt>
                <c:pt idx="3">
                  <c:v>2907</c:v>
                </c:pt>
                <c:pt idx="4">
                  <c:v>2988</c:v>
                </c:pt>
                <c:pt idx="5">
                  <c:v>3073</c:v>
                </c:pt>
                <c:pt idx="6">
                  <c:v>3164</c:v>
                </c:pt>
                <c:pt idx="7">
                  <c:v>3249</c:v>
                </c:pt>
                <c:pt idx="8">
                  <c:v>3350</c:v>
                </c:pt>
                <c:pt idx="9">
                  <c:v>3430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73-41B2-8157-A5DDDEA61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09920"/>
        <c:axId val="127010496"/>
      </c:scatterChart>
      <c:valAx>
        <c:axId val="127009920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127010496"/>
        <c:crosses val="autoZero"/>
        <c:crossBetween val="midCat"/>
      </c:valAx>
      <c:valAx>
        <c:axId val="127010496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1270099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i(A) vs e (V)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Distancia=inf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9986417781693456E-2"/>
                  <c:y val="0.239157079428472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DInf!$D$2:$D$10</c:f>
              <c:numCache>
                <c:formatCode>General</c:formatCode>
                <c:ptCount val="9"/>
                <c:pt idx="0">
                  <c:v>0</c:v>
                </c:pt>
                <c:pt idx="1">
                  <c:v>0.108</c:v>
                </c:pt>
                <c:pt idx="2">
                  <c:v>0.215</c:v>
                </c:pt>
                <c:pt idx="3">
                  <c:v>0.32200000000000001</c:v>
                </c:pt>
                <c:pt idx="4">
                  <c:v>0.42899999999999999</c:v>
                </c:pt>
                <c:pt idx="5">
                  <c:v>0.53600000000000003</c:v>
                </c:pt>
                <c:pt idx="6">
                  <c:v>0.64200000000000002</c:v>
                </c:pt>
                <c:pt idx="7">
                  <c:v>0.747</c:v>
                </c:pt>
                <c:pt idx="8">
                  <c:v>0.85099999999999998</c:v>
                </c:pt>
              </c:numCache>
            </c:numRef>
          </c:xVal>
          <c:yVal>
            <c:numRef>
              <c:f>DInf!$E$2:$E$10</c:f>
              <c:numCache>
                <c:formatCode>General</c:formatCode>
                <c:ptCount val="9"/>
                <c:pt idx="0">
                  <c:v>2.548</c:v>
                </c:pt>
                <c:pt idx="1">
                  <c:v>2.6269999999999998</c:v>
                </c:pt>
                <c:pt idx="2">
                  <c:v>2.7120000000000002</c:v>
                </c:pt>
                <c:pt idx="3">
                  <c:v>2.8010000000000002</c:v>
                </c:pt>
                <c:pt idx="4">
                  <c:v>2.8940000000000001</c:v>
                </c:pt>
                <c:pt idx="5">
                  <c:v>2.9870000000000001</c:v>
                </c:pt>
                <c:pt idx="6">
                  <c:v>3.0825</c:v>
                </c:pt>
                <c:pt idx="7">
                  <c:v>3.1789999999999998</c:v>
                </c:pt>
                <c:pt idx="8">
                  <c:v>3.2749999999999999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1E-4C67-8BC3-D6A504A17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06304"/>
        <c:axId val="145505600"/>
      </c:scatterChart>
      <c:valAx>
        <c:axId val="145506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Corriente del Solenoide(A)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45505600"/>
        <c:crosses val="autoZero"/>
        <c:crossBetween val="midCat"/>
      </c:valAx>
      <c:valAx>
        <c:axId val="145505600"/>
        <c:scaling>
          <c:orientation val="minMax"/>
          <c:min val="2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Tensión Sensor(V)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45506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i(mA) vs e (mV)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Distancia: 2.2cm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Todas!$D$2:$D$11</c:f>
              <c:numCache>
                <c:formatCode>General</c:formatCode>
                <c:ptCount val="10"/>
                <c:pt idx="0">
                  <c:v>0</c:v>
                </c:pt>
                <c:pt idx="1">
                  <c:v>111</c:v>
                </c:pt>
                <c:pt idx="2">
                  <c:v>221</c:v>
                </c:pt>
                <c:pt idx="3">
                  <c:v>331</c:v>
                </c:pt>
                <c:pt idx="4">
                  <c:v>441</c:v>
                </c:pt>
                <c:pt idx="5">
                  <c:v>550</c:v>
                </c:pt>
                <c:pt idx="6">
                  <c:v>658</c:v>
                </c:pt>
                <c:pt idx="7">
                  <c:v>765</c:v>
                </c:pt>
                <c:pt idx="8">
                  <c:v>874</c:v>
                </c:pt>
                <c:pt idx="9">
                  <c:v>984</c:v>
                </c:pt>
              </c:numCache>
            </c:numRef>
          </c:xVal>
          <c:yVal>
            <c:numRef>
              <c:f>Todas!$E$2:$E$11</c:f>
              <c:numCache>
                <c:formatCode>General</c:formatCode>
                <c:ptCount val="10"/>
                <c:pt idx="0">
                  <c:v>3214</c:v>
                </c:pt>
                <c:pt idx="1">
                  <c:v>3294</c:v>
                </c:pt>
                <c:pt idx="2">
                  <c:v>3380</c:v>
                </c:pt>
                <c:pt idx="3">
                  <c:v>3480</c:v>
                </c:pt>
                <c:pt idx="4">
                  <c:v>3621</c:v>
                </c:pt>
                <c:pt idx="5">
                  <c:v>3727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79-428C-99F5-702C9EE96D7B}"/>
            </c:ext>
          </c:extLst>
        </c:ser>
        <c:ser>
          <c:idx val="1"/>
          <c:order val="1"/>
          <c:tx>
            <c:v>Distancia: 2.6cm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Todas!$D$2:$D$11</c:f>
              <c:numCache>
                <c:formatCode>General</c:formatCode>
                <c:ptCount val="10"/>
                <c:pt idx="0">
                  <c:v>0</c:v>
                </c:pt>
                <c:pt idx="1">
                  <c:v>111</c:v>
                </c:pt>
                <c:pt idx="2">
                  <c:v>221</c:v>
                </c:pt>
                <c:pt idx="3">
                  <c:v>331</c:v>
                </c:pt>
                <c:pt idx="4">
                  <c:v>441</c:v>
                </c:pt>
                <c:pt idx="5">
                  <c:v>550</c:v>
                </c:pt>
                <c:pt idx="6">
                  <c:v>658</c:v>
                </c:pt>
                <c:pt idx="7">
                  <c:v>765</c:v>
                </c:pt>
                <c:pt idx="8">
                  <c:v>874</c:v>
                </c:pt>
                <c:pt idx="9">
                  <c:v>984</c:v>
                </c:pt>
              </c:numCache>
            </c:numRef>
          </c:xVal>
          <c:yVal>
            <c:numRef>
              <c:f>Todas!$F$2:$F$11</c:f>
              <c:numCache>
                <c:formatCode>General</c:formatCode>
                <c:ptCount val="10"/>
                <c:pt idx="0">
                  <c:v>2933</c:v>
                </c:pt>
                <c:pt idx="1">
                  <c:v>3058</c:v>
                </c:pt>
                <c:pt idx="2">
                  <c:v>3140</c:v>
                </c:pt>
                <c:pt idx="3">
                  <c:v>3224</c:v>
                </c:pt>
                <c:pt idx="4">
                  <c:v>3320</c:v>
                </c:pt>
                <c:pt idx="5">
                  <c:v>3400</c:v>
                </c:pt>
                <c:pt idx="6">
                  <c:v>3500</c:v>
                </c:pt>
                <c:pt idx="7">
                  <c:v>3600</c:v>
                </c:pt>
                <c:pt idx="8">
                  <c:v>3691</c:v>
                </c:pt>
                <c:pt idx="9">
                  <c:v>3777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79-428C-99F5-702C9EE96D7B}"/>
            </c:ext>
          </c:extLst>
        </c:ser>
        <c:ser>
          <c:idx val="2"/>
          <c:order val="2"/>
          <c:tx>
            <c:v>Distancia: 3.3cm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Todas!$D$2:$D$11</c:f>
              <c:numCache>
                <c:formatCode>General</c:formatCode>
                <c:ptCount val="10"/>
                <c:pt idx="0">
                  <c:v>0</c:v>
                </c:pt>
                <c:pt idx="1">
                  <c:v>111</c:v>
                </c:pt>
                <c:pt idx="2">
                  <c:v>221</c:v>
                </c:pt>
                <c:pt idx="3">
                  <c:v>331</c:v>
                </c:pt>
                <c:pt idx="4">
                  <c:v>441</c:v>
                </c:pt>
                <c:pt idx="5">
                  <c:v>550</c:v>
                </c:pt>
                <c:pt idx="6">
                  <c:v>658</c:v>
                </c:pt>
                <c:pt idx="7">
                  <c:v>765</c:v>
                </c:pt>
                <c:pt idx="8">
                  <c:v>874</c:v>
                </c:pt>
                <c:pt idx="9">
                  <c:v>984</c:v>
                </c:pt>
              </c:numCache>
            </c:numRef>
          </c:xVal>
          <c:yVal>
            <c:numRef>
              <c:f>Todas!$G$2:$G$11</c:f>
              <c:numCache>
                <c:formatCode>General</c:formatCode>
                <c:ptCount val="10"/>
                <c:pt idx="0">
                  <c:v>2800</c:v>
                </c:pt>
                <c:pt idx="1">
                  <c:v>2882</c:v>
                </c:pt>
                <c:pt idx="2">
                  <c:v>2968</c:v>
                </c:pt>
                <c:pt idx="3">
                  <c:v>3048</c:v>
                </c:pt>
                <c:pt idx="4">
                  <c:v>3134</c:v>
                </c:pt>
                <c:pt idx="5">
                  <c:v>3219</c:v>
                </c:pt>
                <c:pt idx="6">
                  <c:v>3330</c:v>
                </c:pt>
                <c:pt idx="7">
                  <c:v>3400</c:v>
                </c:pt>
                <c:pt idx="8">
                  <c:v>3510</c:v>
                </c:pt>
                <c:pt idx="9">
                  <c:v>3600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79-428C-99F5-702C9EE96D7B}"/>
            </c:ext>
          </c:extLst>
        </c:ser>
        <c:ser>
          <c:idx val="3"/>
          <c:order val="3"/>
          <c:tx>
            <c:v>Distancia: 3.9cm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Todas!$D$2:$D$11</c:f>
              <c:numCache>
                <c:formatCode>General</c:formatCode>
                <c:ptCount val="10"/>
                <c:pt idx="0">
                  <c:v>0</c:v>
                </c:pt>
                <c:pt idx="1">
                  <c:v>111</c:v>
                </c:pt>
                <c:pt idx="2">
                  <c:v>221</c:v>
                </c:pt>
                <c:pt idx="3">
                  <c:v>331</c:v>
                </c:pt>
                <c:pt idx="4">
                  <c:v>441</c:v>
                </c:pt>
                <c:pt idx="5">
                  <c:v>550</c:v>
                </c:pt>
                <c:pt idx="6">
                  <c:v>658</c:v>
                </c:pt>
                <c:pt idx="7">
                  <c:v>765</c:v>
                </c:pt>
                <c:pt idx="8">
                  <c:v>874</c:v>
                </c:pt>
                <c:pt idx="9">
                  <c:v>984</c:v>
                </c:pt>
              </c:numCache>
            </c:numRef>
          </c:xVal>
          <c:yVal>
            <c:numRef>
              <c:f>Todas!$H$2:$H$11</c:f>
              <c:numCache>
                <c:formatCode>General</c:formatCode>
                <c:ptCount val="10"/>
                <c:pt idx="0">
                  <c:v>2730</c:v>
                </c:pt>
                <c:pt idx="1">
                  <c:v>2807</c:v>
                </c:pt>
                <c:pt idx="2">
                  <c:v>2887</c:v>
                </c:pt>
                <c:pt idx="3">
                  <c:v>2968</c:v>
                </c:pt>
                <c:pt idx="4">
                  <c:v>3048</c:v>
                </c:pt>
                <c:pt idx="5">
                  <c:v>3134</c:v>
                </c:pt>
                <c:pt idx="6">
                  <c:v>3214</c:v>
                </c:pt>
                <c:pt idx="7">
                  <c:v>3305</c:v>
                </c:pt>
                <c:pt idx="8">
                  <c:v>3390</c:v>
                </c:pt>
                <c:pt idx="9">
                  <c:v>3490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79-428C-99F5-702C9EE96D7B}"/>
            </c:ext>
          </c:extLst>
        </c:ser>
        <c:ser>
          <c:idx val="4"/>
          <c:order val="4"/>
          <c:tx>
            <c:v>Distancia: 4.4cm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trendline>
            <c:spPr>
              <a:ln w="9525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Todas!$D$2:$D$11</c:f>
              <c:numCache>
                <c:formatCode>General</c:formatCode>
                <c:ptCount val="10"/>
                <c:pt idx="0">
                  <c:v>0</c:v>
                </c:pt>
                <c:pt idx="1">
                  <c:v>111</c:v>
                </c:pt>
                <c:pt idx="2">
                  <c:v>221</c:v>
                </c:pt>
                <c:pt idx="3">
                  <c:v>331</c:v>
                </c:pt>
                <c:pt idx="4">
                  <c:v>441</c:v>
                </c:pt>
                <c:pt idx="5">
                  <c:v>550</c:v>
                </c:pt>
                <c:pt idx="6">
                  <c:v>658</c:v>
                </c:pt>
                <c:pt idx="7">
                  <c:v>765</c:v>
                </c:pt>
                <c:pt idx="8">
                  <c:v>874</c:v>
                </c:pt>
                <c:pt idx="9">
                  <c:v>984</c:v>
                </c:pt>
              </c:numCache>
            </c:numRef>
          </c:xVal>
          <c:yVal>
            <c:numRef>
              <c:f>Todas!$I$2:$I$11</c:f>
              <c:numCache>
                <c:formatCode>General</c:formatCode>
                <c:ptCount val="10"/>
                <c:pt idx="0">
                  <c:v>2681</c:v>
                </c:pt>
                <c:pt idx="1">
                  <c:v>2747</c:v>
                </c:pt>
                <c:pt idx="2">
                  <c:v>2827</c:v>
                </c:pt>
                <c:pt idx="3">
                  <c:v>2907</c:v>
                </c:pt>
                <c:pt idx="4">
                  <c:v>2988</c:v>
                </c:pt>
                <c:pt idx="5">
                  <c:v>3073</c:v>
                </c:pt>
                <c:pt idx="6">
                  <c:v>3164</c:v>
                </c:pt>
                <c:pt idx="7">
                  <c:v>3249</c:v>
                </c:pt>
                <c:pt idx="8">
                  <c:v>3350</c:v>
                </c:pt>
                <c:pt idx="9">
                  <c:v>3430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79-428C-99F5-702C9EE96D7B}"/>
            </c:ext>
          </c:extLst>
        </c:ser>
        <c:ser>
          <c:idx val="5"/>
          <c:order val="5"/>
          <c:tx>
            <c:v>Distancia: 7.9cm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trendline>
            <c:spPr>
              <a:ln w="9525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Todas!$D$2:$D$11</c:f>
              <c:numCache>
                <c:formatCode>General</c:formatCode>
                <c:ptCount val="10"/>
                <c:pt idx="0">
                  <c:v>0</c:v>
                </c:pt>
                <c:pt idx="1">
                  <c:v>111</c:v>
                </c:pt>
                <c:pt idx="2">
                  <c:v>221</c:v>
                </c:pt>
                <c:pt idx="3">
                  <c:v>331</c:v>
                </c:pt>
                <c:pt idx="4">
                  <c:v>441</c:v>
                </c:pt>
                <c:pt idx="5">
                  <c:v>550</c:v>
                </c:pt>
                <c:pt idx="6">
                  <c:v>658</c:v>
                </c:pt>
                <c:pt idx="7">
                  <c:v>765</c:v>
                </c:pt>
                <c:pt idx="8">
                  <c:v>874</c:v>
                </c:pt>
                <c:pt idx="9">
                  <c:v>984</c:v>
                </c:pt>
              </c:numCache>
            </c:numRef>
          </c:xVal>
          <c:yVal>
            <c:numRef>
              <c:f>Todas!$J$2:$J$11</c:f>
              <c:numCache>
                <c:formatCode>General</c:formatCode>
                <c:ptCount val="10"/>
                <c:pt idx="0">
                  <c:v>2580</c:v>
                </c:pt>
                <c:pt idx="1">
                  <c:v>2640</c:v>
                </c:pt>
                <c:pt idx="2">
                  <c:v>2747</c:v>
                </c:pt>
                <c:pt idx="3">
                  <c:v>2830</c:v>
                </c:pt>
                <c:pt idx="4">
                  <c:v>2918</c:v>
                </c:pt>
                <c:pt idx="5">
                  <c:v>3006</c:v>
                </c:pt>
                <c:pt idx="6">
                  <c:v>3097</c:v>
                </c:pt>
                <c:pt idx="7">
                  <c:v>3190</c:v>
                </c:pt>
                <c:pt idx="8">
                  <c:v>3285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679-428C-99F5-702C9EE96D7B}"/>
            </c:ext>
          </c:extLst>
        </c:ser>
        <c:ser>
          <c:idx val="6"/>
          <c:order val="6"/>
          <c:tx>
            <c:v>Distancia: inf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trendline>
            <c:spPr>
              <a:ln w="9525" cap="rnd">
                <a:solidFill>
                  <a:schemeClr val="accent1">
                    <a:lumMod val="6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Todas!$D$2:$D$11</c:f>
              <c:numCache>
                <c:formatCode>General</c:formatCode>
                <c:ptCount val="10"/>
                <c:pt idx="0">
                  <c:v>0</c:v>
                </c:pt>
                <c:pt idx="1">
                  <c:v>111</c:v>
                </c:pt>
                <c:pt idx="2">
                  <c:v>221</c:v>
                </c:pt>
                <c:pt idx="3">
                  <c:v>331</c:v>
                </c:pt>
                <c:pt idx="4">
                  <c:v>441</c:v>
                </c:pt>
                <c:pt idx="5">
                  <c:v>550</c:v>
                </c:pt>
                <c:pt idx="6">
                  <c:v>658</c:v>
                </c:pt>
                <c:pt idx="7">
                  <c:v>765</c:v>
                </c:pt>
                <c:pt idx="8">
                  <c:v>874</c:v>
                </c:pt>
                <c:pt idx="9">
                  <c:v>984</c:v>
                </c:pt>
              </c:numCache>
            </c:numRef>
          </c:xVal>
          <c:yVal>
            <c:numRef>
              <c:f>Todas!$K$2:$K$11</c:f>
              <c:numCache>
                <c:formatCode>General</c:formatCode>
                <c:ptCount val="10"/>
                <c:pt idx="0">
                  <c:v>2548</c:v>
                </c:pt>
                <c:pt idx="1">
                  <c:v>2627</c:v>
                </c:pt>
                <c:pt idx="2">
                  <c:v>2712</c:v>
                </c:pt>
                <c:pt idx="3">
                  <c:v>2801</c:v>
                </c:pt>
                <c:pt idx="4">
                  <c:v>2894</c:v>
                </c:pt>
                <c:pt idx="5">
                  <c:v>2987</c:v>
                </c:pt>
                <c:pt idx="6">
                  <c:v>3082.5</c:v>
                </c:pt>
                <c:pt idx="7">
                  <c:v>3179</c:v>
                </c:pt>
                <c:pt idx="8">
                  <c:v>3275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679-428C-99F5-702C9EE96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55488"/>
        <c:axId val="127011648"/>
      </c:scatterChart>
      <c:valAx>
        <c:axId val="12705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Tensión del Sensor (mV)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7011648"/>
        <c:crosses val="autoZero"/>
        <c:crossBetween val="midCat"/>
      </c:valAx>
      <c:valAx>
        <c:axId val="127011648"/>
        <c:scaling>
          <c:orientation val="minMax"/>
          <c:min val="25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Corriente del Solenoide (mA)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705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440391</xdr:colOff>
      <xdr:row>21</xdr:row>
      <xdr:rowOff>120463</xdr:rowOff>
    </xdr:from>
    <xdr:to>
      <xdr:col>17</xdr:col>
      <xdr:colOff>257736</xdr:colOff>
      <xdr:row>41</xdr:row>
      <xdr:rowOff>67236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39220</xdr:rowOff>
    </xdr:from>
    <xdr:to>
      <xdr:col>7</xdr:col>
      <xdr:colOff>304800</xdr:colOff>
      <xdr:row>28</xdr:row>
      <xdr:rowOff>115420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445433</xdr:colOff>
      <xdr:row>42</xdr:row>
      <xdr:rowOff>13446</xdr:rowOff>
    </xdr:from>
    <xdr:to>
      <xdr:col>19</xdr:col>
      <xdr:colOff>549089</xdr:colOff>
      <xdr:row>61</xdr:row>
      <xdr:rowOff>100852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180975</xdr:rowOff>
    </xdr:from>
    <xdr:to>
      <xdr:col>14</xdr:col>
      <xdr:colOff>161925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180975</xdr:rowOff>
    </xdr:from>
    <xdr:to>
      <xdr:col>14</xdr:col>
      <xdr:colOff>161925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180975</xdr:rowOff>
    </xdr:from>
    <xdr:to>
      <xdr:col>14</xdr:col>
      <xdr:colOff>161925</xdr:colOff>
      <xdr:row>20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1</xdr:row>
      <xdr:rowOff>171450</xdr:rowOff>
    </xdr:from>
    <xdr:to>
      <xdr:col>14</xdr:col>
      <xdr:colOff>238125</xdr:colOff>
      <xdr:row>16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0</xdr:row>
      <xdr:rowOff>104774</xdr:rowOff>
    </xdr:from>
    <xdr:to>
      <xdr:col>14</xdr:col>
      <xdr:colOff>352425</xdr:colOff>
      <xdr:row>17</xdr:row>
      <xdr:rowOff>171449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576542</xdr:colOff>
      <xdr:row>1</xdr:row>
      <xdr:rowOff>142872</xdr:rowOff>
    </xdr:from>
    <xdr:to>
      <xdr:col>14</xdr:col>
      <xdr:colOff>66674</xdr:colOff>
      <xdr:row>30</xdr:row>
      <xdr:rowOff>104773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zoomScale="85" zoomScaleNormal="85" workbookViewId="0">
      <selection activeCell="R64" sqref="R64"/>
    </sheetView>
  </sheetViews>
  <sheetFormatPr defaultRowHeight="15" x14ac:dyDescent="0.25"/>
  <cols>
    <col min="9" max="9" width="13.7109375" bestFit="1" customWidth="1"/>
    <col min="10" max="10" width="12" bestFit="1" customWidth="1"/>
    <col min="13" max="13" width="11.28515625" bestFit="1" customWidth="1"/>
  </cols>
  <sheetData>
    <row r="1" spans="1:15" x14ac:dyDescent="0.25">
      <c r="A1" t="s">
        <v>0</v>
      </c>
      <c r="B1">
        <f>12.7-10.5</f>
        <v>2.1999999999999993</v>
      </c>
      <c r="C1" t="s">
        <v>1</v>
      </c>
      <c r="D1" t="s">
        <v>2</v>
      </c>
      <c r="E1" t="s">
        <v>3</v>
      </c>
    </row>
    <row r="2" spans="1:15" x14ac:dyDescent="0.25">
      <c r="C2">
        <v>0</v>
      </c>
      <c r="D2">
        <v>0</v>
      </c>
      <c r="E2">
        <v>3214</v>
      </c>
      <c r="I2" s="1" t="s">
        <v>15</v>
      </c>
      <c r="J2" t="s">
        <v>12</v>
      </c>
      <c r="L2" t="s">
        <v>13</v>
      </c>
      <c r="M2" t="s">
        <v>14</v>
      </c>
    </row>
    <row r="3" spans="1:15" x14ac:dyDescent="0.25">
      <c r="C3">
        <v>0.3</v>
      </c>
      <c r="D3">
        <v>107</v>
      </c>
      <c r="E3">
        <v>3294</v>
      </c>
      <c r="H3">
        <v>10.6</v>
      </c>
      <c r="I3" s="1">
        <f>12.7-H3-0.3</f>
        <v>1.7999999999999996</v>
      </c>
      <c r="J3">
        <f>I3/100</f>
        <v>1.7999999999999995E-2</v>
      </c>
      <c r="L3">
        <v>3.28</v>
      </c>
      <c r="M3">
        <f>L3-2.533</f>
        <v>0.74699999999999989</v>
      </c>
      <c r="N3">
        <f>LOG10(J3)</f>
        <v>-1.744727494896694</v>
      </c>
      <c r="O3">
        <f>LOG(M3,10)</f>
        <v>-0.12667939818460128</v>
      </c>
    </row>
    <row r="4" spans="1:15" x14ac:dyDescent="0.25">
      <c r="C4">
        <v>0.6</v>
      </c>
      <c r="D4">
        <v>214</v>
      </c>
      <c r="E4">
        <v>3380</v>
      </c>
      <c r="I4" s="1">
        <f>2.2-0.3</f>
        <v>1.9000000000000001</v>
      </c>
      <c r="J4">
        <f>I4/100</f>
        <v>1.9000000000000003E-2</v>
      </c>
      <c r="L4">
        <v>3.214</v>
      </c>
      <c r="M4">
        <f t="shared" ref="M4:M19" si="0">L4-2.533</f>
        <v>0.68100000000000005</v>
      </c>
      <c r="N4">
        <f t="shared" ref="N4:N5" si="1">LOG10(J4)</f>
        <v>-1.7212463990471709</v>
      </c>
      <c r="O4">
        <f t="shared" ref="O4:O12" si="2">LOG(M4,10)</f>
        <v>-0.1668528880872148</v>
      </c>
    </row>
    <row r="5" spans="1:15" x14ac:dyDescent="0.25">
      <c r="C5">
        <v>0.9</v>
      </c>
      <c r="D5">
        <v>321</v>
      </c>
      <c r="E5">
        <v>3480</v>
      </c>
      <c r="I5" s="1">
        <f>2.65-0.3</f>
        <v>2.35</v>
      </c>
      <c r="J5">
        <f t="shared" ref="J5" si="3">I5/100</f>
        <v>2.35E-2</v>
      </c>
      <c r="L5">
        <v>2.9329999999999998</v>
      </c>
      <c r="M5">
        <f t="shared" si="0"/>
        <v>0.39999999999999991</v>
      </c>
      <c r="N5">
        <f t="shared" si="1"/>
        <v>-1.6289321377282637</v>
      </c>
      <c r="O5">
        <f t="shared" si="2"/>
        <v>-0.39794000867203766</v>
      </c>
    </row>
    <row r="6" spans="1:15" x14ac:dyDescent="0.25">
      <c r="C6">
        <v>1.2</v>
      </c>
      <c r="D6">
        <v>434</v>
      </c>
      <c r="E6">
        <v>3621</v>
      </c>
      <c r="I6" s="1">
        <f>3.25-0.3</f>
        <v>2.95</v>
      </c>
      <c r="J6">
        <f>I6/100</f>
        <v>2.9500000000000002E-2</v>
      </c>
      <c r="L6">
        <v>2.8</v>
      </c>
      <c r="M6">
        <f t="shared" si="0"/>
        <v>0.2669999999999999</v>
      </c>
      <c r="N6">
        <f>LOG10(J6)</f>
        <v>-1.530177984021837</v>
      </c>
      <c r="O6">
        <f>LOG(M6,10)</f>
        <v>-0.57348873863542482</v>
      </c>
    </row>
    <row r="7" spans="1:15" x14ac:dyDescent="0.25">
      <c r="C7">
        <v>1.5</v>
      </c>
      <c r="D7">
        <v>544</v>
      </c>
      <c r="E7">
        <v>3727</v>
      </c>
      <c r="I7" s="1">
        <f>3.9-0.3</f>
        <v>3.6</v>
      </c>
      <c r="J7">
        <f>I7/100</f>
        <v>3.6000000000000004E-2</v>
      </c>
      <c r="L7">
        <v>2.73</v>
      </c>
      <c r="M7">
        <f t="shared" si="0"/>
        <v>0.19700000000000006</v>
      </c>
      <c r="N7">
        <f>LOG10(J7)</f>
        <v>-1.4436974992327127</v>
      </c>
      <c r="O7">
        <f>LOG(M7,10)</f>
        <v>-0.70553377383840687</v>
      </c>
    </row>
    <row r="8" spans="1:15" x14ac:dyDescent="0.25">
      <c r="C8">
        <v>1.8</v>
      </c>
      <c r="I8" s="1">
        <f>4.35-0.3</f>
        <v>4.05</v>
      </c>
      <c r="J8">
        <f>I8/100</f>
        <v>4.0500000000000001E-2</v>
      </c>
      <c r="L8">
        <v>2.681</v>
      </c>
      <c r="M8">
        <f t="shared" si="0"/>
        <v>0.14800000000000013</v>
      </c>
      <c r="N8">
        <f>LOG10(J8)</f>
        <v>-1.3925449767853315</v>
      </c>
      <c r="O8">
        <f>LOG(M8,10)</f>
        <v>-0.82973828460504206</v>
      </c>
    </row>
    <row r="9" spans="1:15" x14ac:dyDescent="0.25">
      <c r="C9">
        <v>2.1</v>
      </c>
      <c r="H9">
        <v>10.1</v>
      </c>
      <c r="I9" s="1">
        <f t="shared" ref="I9:I11" si="4">12.7-H9-0.3</f>
        <v>2.2999999999999998</v>
      </c>
      <c r="J9">
        <f t="shared" ref="J9:J11" si="5">I9/100</f>
        <v>2.3E-2</v>
      </c>
      <c r="L9">
        <v>3</v>
      </c>
      <c r="M9">
        <f t="shared" si="0"/>
        <v>0.46700000000000008</v>
      </c>
      <c r="N9">
        <f>LOG10(J9)</f>
        <v>-1.6382721639824072</v>
      </c>
      <c r="O9">
        <f t="shared" si="2"/>
        <v>-0.33068311943388773</v>
      </c>
    </row>
    <row r="10" spans="1:15" x14ac:dyDescent="0.25">
      <c r="C10">
        <v>2.4</v>
      </c>
      <c r="H10">
        <v>9.6</v>
      </c>
      <c r="I10" s="1">
        <f t="shared" si="4"/>
        <v>2.8</v>
      </c>
      <c r="J10">
        <f t="shared" si="5"/>
        <v>2.7999999999999997E-2</v>
      </c>
      <c r="L10">
        <v>2.8</v>
      </c>
      <c r="M10">
        <f t="shared" si="0"/>
        <v>0.2669999999999999</v>
      </c>
      <c r="N10">
        <f t="shared" ref="N10:N12" si="6">LOG10(J10)</f>
        <v>-1.5528419686577808</v>
      </c>
      <c r="O10">
        <f t="shared" si="2"/>
        <v>-0.57348873863542482</v>
      </c>
    </row>
    <row r="11" spans="1:15" x14ac:dyDescent="0.25">
      <c r="C11">
        <v>2.7</v>
      </c>
      <c r="H11">
        <v>9</v>
      </c>
      <c r="I11" s="1">
        <f t="shared" si="4"/>
        <v>3.3999999999999995</v>
      </c>
      <c r="J11">
        <f t="shared" si="5"/>
        <v>3.3999999999999996E-2</v>
      </c>
      <c r="L11">
        <v>2.726</v>
      </c>
      <c r="M11">
        <f t="shared" si="0"/>
        <v>0.19300000000000006</v>
      </c>
      <c r="N11">
        <f t="shared" si="6"/>
        <v>-1.4685210829577449</v>
      </c>
      <c r="O11">
        <f t="shared" si="2"/>
        <v>-0.71444269099222601</v>
      </c>
    </row>
    <row r="12" spans="1:15" x14ac:dyDescent="0.25">
      <c r="H12">
        <v>8.4</v>
      </c>
      <c r="I12" s="1">
        <f t="shared" ref="I12:I17" si="7">12.7-H12-0.3</f>
        <v>3.9999999999999991</v>
      </c>
      <c r="J12">
        <f t="shared" ref="J12:J17" si="8">I12/100</f>
        <v>3.9999999999999994E-2</v>
      </c>
      <c r="L12">
        <v>2.6644000000000001</v>
      </c>
      <c r="M12">
        <f t="shared" si="0"/>
        <v>0.13140000000000018</v>
      </c>
      <c r="N12">
        <f t="shared" si="6"/>
        <v>-1.3979400086720377</v>
      </c>
      <c r="O12">
        <f t="shared" si="2"/>
        <v>-0.88140463477623732</v>
      </c>
    </row>
    <row r="13" spans="1:15" x14ac:dyDescent="0.25">
      <c r="H13">
        <v>7.85</v>
      </c>
      <c r="I13" s="1">
        <f t="shared" si="7"/>
        <v>4.55</v>
      </c>
      <c r="J13">
        <f t="shared" si="8"/>
        <v>4.5499999999999999E-2</v>
      </c>
      <c r="L13">
        <v>2.64</v>
      </c>
      <c r="M13">
        <f t="shared" si="0"/>
        <v>0.10700000000000021</v>
      </c>
      <c r="N13">
        <f>LOG10(J13)</f>
        <v>-1.3419886033428876</v>
      </c>
      <c r="O13">
        <f t="shared" ref="O13" si="9">LOG(M13,10)</f>
        <v>-0.97061622231478939</v>
      </c>
    </row>
    <row r="14" spans="1:15" x14ac:dyDescent="0.25">
      <c r="H14">
        <v>7.2</v>
      </c>
      <c r="I14" s="1">
        <f t="shared" si="7"/>
        <v>5.1999999999999993</v>
      </c>
      <c r="J14">
        <f t="shared" si="8"/>
        <v>5.1999999999999991E-2</v>
      </c>
      <c r="L14">
        <v>2.6179000000000001</v>
      </c>
      <c r="M14">
        <f t="shared" si="0"/>
        <v>8.4900000000000198E-2</v>
      </c>
      <c r="N14">
        <f>LOG10(J14)</f>
        <v>-1.283996656365201</v>
      </c>
      <c r="O14">
        <f>LOG(M14,10)</f>
        <v>-1.0710923097560463</v>
      </c>
    </row>
    <row r="15" spans="1:15" x14ac:dyDescent="0.25">
      <c r="H15">
        <v>6.5</v>
      </c>
      <c r="I15" s="1">
        <f t="shared" si="7"/>
        <v>5.8999999999999995</v>
      </c>
      <c r="J15">
        <f t="shared" si="8"/>
        <v>5.8999999999999997E-2</v>
      </c>
      <c r="L15">
        <v>2.6</v>
      </c>
      <c r="M15">
        <f t="shared" si="0"/>
        <v>6.7000000000000171E-2</v>
      </c>
      <c r="N15">
        <f>LOG10(J15)</f>
        <v>-1.2291479883578558</v>
      </c>
      <c r="O15">
        <f>LOG(M15,10)</f>
        <v>-1.1739251972991724</v>
      </c>
    </row>
    <row r="16" spans="1:15" x14ac:dyDescent="0.25">
      <c r="H16">
        <v>6</v>
      </c>
      <c r="I16" s="1">
        <f t="shared" si="7"/>
        <v>6.3999999999999995</v>
      </c>
      <c r="J16">
        <f t="shared" si="8"/>
        <v>6.4000000000000001E-2</v>
      </c>
      <c r="L16">
        <v>2.5880000000000001</v>
      </c>
      <c r="M16">
        <f t="shared" si="0"/>
        <v>5.500000000000016E-2</v>
      </c>
      <c r="N16">
        <f>LOG10(J16)</f>
        <v>-1.1938200260161129</v>
      </c>
      <c r="O16">
        <f>LOG(M16,10)</f>
        <v>-1.2596373105057548</v>
      </c>
    </row>
    <row r="17" spans="8:21" x14ac:dyDescent="0.25">
      <c r="H17">
        <v>5.4</v>
      </c>
      <c r="I17" s="1">
        <f t="shared" si="7"/>
        <v>6.9999999999999991</v>
      </c>
      <c r="J17">
        <f t="shared" si="8"/>
        <v>6.9999999999999993E-2</v>
      </c>
      <c r="L17">
        <v>2.5790000000000002</v>
      </c>
      <c r="M17">
        <f t="shared" si="0"/>
        <v>4.6000000000000263E-2</v>
      </c>
      <c r="N17">
        <f>LOG10(J17)</f>
        <v>-1.1549019599857433</v>
      </c>
      <c r="O17">
        <f>LOG(M17,10)</f>
        <v>-1.3372421683184232</v>
      </c>
    </row>
    <row r="19" spans="8:21" x14ac:dyDescent="0.25">
      <c r="K19">
        <v>0.01</v>
      </c>
      <c r="L19">
        <v>2.5449999999999999</v>
      </c>
      <c r="M19">
        <f t="shared" si="0"/>
        <v>1.2000000000000011E-2</v>
      </c>
      <c r="N19" t="e">
        <f>LOG10(J19)</f>
        <v>#NUM!</v>
      </c>
    </row>
    <row r="28" spans="8:21" x14ac:dyDescent="0.25">
      <c r="U28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2" sqref="D2:D10"/>
    </sheetView>
  </sheetViews>
  <sheetFormatPr defaultRowHeight="15" x14ac:dyDescent="0.25"/>
  <sheetData>
    <row r="1" spans="1:5" x14ac:dyDescent="0.25">
      <c r="A1" t="s">
        <v>0</v>
      </c>
      <c r="B1">
        <f>12.7-10.05</f>
        <v>2.6499999999999986</v>
      </c>
      <c r="C1" t="s">
        <v>1</v>
      </c>
      <c r="D1" t="s">
        <v>2</v>
      </c>
      <c r="E1" t="s">
        <v>3</v>
      </c>
    </row>
    <row r="2" spans="1:5" x14ac:dyDescent="0.25">
      <c r="C2">
        <v>0</v>
      </c>
      <c r="D2">
        <v>0</v>
      </c>
      <c r="E2">
        <v>2933</v>
      </c>
    </row>
    <row r="3" spans="1:5" x14ac:dyDescent="0.25">
      <c r="C3">
        <v>0.3</v>
      </c>
      <c r="D3">
        <v>111</v>
      </c>
      <c r="E3">
        <v>3058</v>
      </c>
    </row>
    <row r="4" spans="1:5" x14ac:dyDescent="0.25">
      <c r="C4">
        <v>0.6</v>
      </c>
      <c r="D4">
        <v>221</v>
      </c>
      <c r="E4">
        <v>3140</v>
      </c>
    </row>
    <row r="5" spans="1:5" x14ac:dyDescent="0.25">
      <c r="C5">
        <v>0.9</v>
      </c>
      <c r="D5">
        <v>331</v>
      </c>
      <c r="E5">
        <v>3224</v>
      </c>
    </row>
    <row r="6" spans="1:5" x14ac:dyDescent="0.25">
      <c r="C6">
        <v>1.2</v>
      </c>
      <c r="D6">
        <v>440</v>
      </c>
      <c r="E6">
        <v>3320</v>
      </c>
    </row>
    <row r="7" spans="1:5" x14ac:dyDescent="0.25">
      <c r="C7">
        <v>1.5</v>
      </c>
      <c r="D7">
        <v>550</v>
      </c>
      <c r="E7">
        <v>3400</v>
      </c>
    </row>
    <row r="8" spans="1:5" x14ac:dyDescent="0.25">
      <c r="C8">
        <v>1.8</v>
      </c>
      <c r="D8">
        <v>657</v>
      </c>
      <c r="E8">
        <v>3500</v>
      </c>
    </row>
    <row r="9" spans="1:5" x14ac:dyDescent="0.25">
      <c r="C9">
        <v>2.1</v>
      </c>
      <c r="D9">
        <v>768</v>
      </c>
      <c r="E9">
        <v>3600</v>
      </c>
    </row>
    <row r="10" spans="1:5" x14ac:dyDescent="0.25">
      <c r="C10">
        <v>2.4</v>
      </c>
      <c r="D10">
        <v>878</v>
      </c>
      <c r="E10">
        <v>3691</v>
      </c>
    </row>
    <row r="11" spans="1:5" x14ac:dyDescent="0.25">
      <c r="C11">
        <v>2.7</v>
      </c>
      <c r="D11">
        <v>986</v>
      </c>
      <c r="E11">
        <v>3777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4" sqref="D4:D11"/>
    </sheetView>
  </sheetViews>
  <sheetFormatPr defaultRowHeight="15" x14ac:dyDescent="0.25"/>
  <sheetData>
    <row r="1" spans="1:5" x14ac:dyDescent="0.25">
      <c r="A1" t="s">
        <v>0</v>
      </c>
      <c r="B1">
        <f>12.7-9.45</f>
        <v>3.25</v>
      </c>
      <c r="C1" t="s">
        <v>1</v>
      </c>
      <c r="D1" t="s">
        <v>2</v>
      </c>
      <c r="E1" t="s">
        <v>3</v>
      </c>
    </row>
    <row r="2" spans="1:5" x14ac:dyDescent="0.25">
      <c r="C2">
        <v>0</v>
      </c>
      <c r="D2">
        <v>0</v>
      </c>
      <c r="E2">
        <v>2800</v>
      </c>
    </row>
    <row r="3" spans="1:5" x14ac:dyDescent="0.25">
      <c r="C3">
        <v>0.3</v>
      </c>
      <c r="D3">
        <v>111</v>
      </c>
      <c r="E3">
        <v>2882</v>
      </c>
    </row>
    <row r="4" spans="1:5" x14ac:dyDescent="0.25">
      <c r="C4">
        <v>0.6</v>
      </c>
      <c r="D4">
        <v>221</v>
      </c>
      <c r="E4">
        <v>2968</v>
      </c>
    </row>
    <row r="5" spans="1:5" x14ac:dyDescent="0.25">
      <c r="C5">
        <v>0.9</v>
      </c>
      <c r="D5">
        <v>331</v>
      </c>
      <c r="E5">
        <v>3048</v>
      </c>
    </row>
    <row r="6" spans="1:5" x14ac:dyDescent="0.25">
      <c r="C6">
        <v>1.2</v>
      </c>
      <c r="D6">
        <v>441</v>
      </c>
      <c r="E6">
        <v>3134</v>
      </c>
    </row>
    <row r="7" spans="1:5" x14ac:dyDescent="0.25">
      <c r="C7">
        <v>1.5</v>
      </c>
      <c r="D7">
        <v>550</v>
      </c>
      <c r="E7">
        <v>3219</v>
      </c>
    </row>
    <row r="8" spans="1:5" x14ac:dyDescent="0.25">
      <c r="C8">
        <v>1.8</v>
      </c>
      <c r="D8">
        <v>658</v>
      </c>
      <c r="E8">
        <v>3330</v>
      </c>
    </row>
    <row r="9" spans="1:5" x14ac:dyDescent="0.25">
      <c r="C9">
        <v>2.1</v>
      </c>
      <c r="D9">
        <v>765</v>
      </c>
      <c r="E9">
        <v>3400</v>
      </c>
    </row>
    <row r="10" spans="1:5" x14ac:dyDescent="0.25">
      <c r="C10">
        <v>2.4</v>
      </c>
      <c r="D10">
        <v>874</v>
      </c>
      <c r="E10">
        <v>3510</v>
      </c>
    </row>
    <row r="11" spans="1:5" x14ac:dyDescent="0.25">
      <c r="C11">
        <v>2.7</v>
      </c>
      <c r="D11">
        <v>984</v>
      </c>
      <c r="E11">
        <v>3600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4" sqref="D4:D10"/>
    </sheetView>
  </sheetViews>
  <sheetFormatPr defaultRowHeight="15" x14ac:dyDescent="0.25"/>
  <sheetData>
    <row r="1" spans="1:5" x14ac:dyDescent="0.25">
      <c r="A1" t="s">
        <v>0</v>
      </c>
      <c r="B1">
        <f>12.7-8.8</f>
        <v>3.8999999999999986</v>
      </c>
      <c r="C1" t="s">
        <v>1</v>
      </c>
      <c r="D1" t="s">
        <v>2</v>
      </c>
      <c r="E1" t="s">
        <v>3</v>
      </c>
    </row>
    <row r="2" spans="1:5" x14ac:dyDescent="0.25">
      <c r="C2">
        <v>0</v>
      </c>
      <c r="D2">
        <v>0</v>
      </c>
      <c r="E2">
        <v>2730</v>
      </c>
    </row>
    <row r="3" spans="1:5" x14ac:dyDescent="0.25">
      <c r="C3">
        <v>0.3</v>
      </c>
      <c r="D3">
        <v>110</v>
      </c>
      <c r="E3">
        <v>2807</v>
      </c>
    </row>
    <row r="4" spans="1:5" x14ac:dyDescent="0.25">
      <c r="C4">
        <v>0.6</v>
      </c>
      <c r="D4">
        <v>218</v>
      </c>
      <c r="E4">
        <v>2887</v>
      </c>
    </row>
    <row r="5" spans="1:5" x14ac:dyDescent="0.25">
      <c r="C5">
        <v>0.9</v>
      </c>
      <c r="D5">
        <v>327</v>
      </c>
      <c r="E5">
        <v>2968</v>
      </c>
    </row>
    <row r="6" spans="1:5" x14ac:dyDescent="0.25">
      <c r="C6">
        <v>1.2</v>
      </c>
      <c r="D6">
        <v>436</v>
      </c>
      <c r="E6">
        <v>3048</v>
      </c>
    </row>
    <row r="7" spans="1:5" x14ac:dyDescent="0.25">
      <c r="C7">
        <v>1.5</v>
      </c>
      <c r="D7">
        <v>544</v>
      </c>
      <c r="E7">
        <v>3134</v>
      </c>
    </row>
    <row r="8" spans="1:5" x14ac:dyDescent="0.25">
      <c r="C8">
        <v>1.8</v>
      </c>
      <c r="D8">
        <v>648</v>
      </c>
      <c r="E8">
        <v>3214</v>
      </c>
    </row>
    <row r="9" spans="1:5" x14ac:dyDescent="0.25">
      <c r="C9">
        <v>2.1</v>
      </c>
      <c r="D9">
        <v>754</v>
      </c>
      <c r="E9">
        <v>3305</v>
      </c>
    </row>
    <row r="10" spans="1:5" x14ac:dyDescent="0.25">
      <c r="C10">
        <v>2.4</v>
      </c>
      <c r="D10">
        <v>858</v>
      </c>
      <c r="E10">
        <v>3390</v>
      </c>
    </row>
    <row r="11" spans="1:5" x14ac:dyDescent="0.25">
      <c r="C11">
        <v>2.7</v>
      </c>
      <c r="D11">
        <v>968</v>
      </c>
      <c r="E11">
        <v>3490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2" sqref="D2:D11"/>
    </sheetView>
  </sheetViews>
  <sheetFormatPr defaultRowHeight="15" x14ac:dyDescent="0.25"/>
  <sheetData>
    <row r="1" spans="1:5" x14ac:dyDescent="0.25">
      <c r="A1" t="s">
        <v>0</v>
      </c>
      <c r="B1">
        <f>12.7-8.35</f>
        <v>4.3499999999999996</v>
      </c>
      <c r="C1" t="s">
        <v>1</v>
      </c>
      <c r="D1" t="s">
        <v>2</v>
      </c>
      <c r="E1" t="s">
        <v>3</v>
      </c>
    </row>
    <row r="2" spans="1:5" x14ac:dyDescent="0.25">
      <c r="C2">
        <v>0</v>
      </c>
      <c r="D2">
        <v>0</v>
      </c>
      <c r="E2">
        <v>2681</v>
      </c>
    </row>
    <row r="3" spans="1:5" x14ac:dyDescent="0.25">
      <c r="C3">
        <v>0.3</v>
      </c>
      <c r="D3">
        <v>108</v>
      </c>
      <c r="E3">
        <v>2747</v>
      </c>
    </row>
    <row r="4" spans="1:5" x14ac:dyDescent="0.25">
      <c r="C4">
        <v>0.6</v>
      </c>
      <c r="D4">
        <v>215</v>
      </c>
      <c r="E4">
        <v>2827</v>
      </c>
    </row>
    <row r="5" spans="1:5" x14ac:dyDescent="0.25">
      <c r="C5">
        <v>0.9</v>
      </c>
      <c r="D5">
        <v>322</v>
      </c>
      <c r="E5">
        <v>2907</v>
      </c>
    </row>
    <row r="6" spans="1:5" x14ac:dyDescent="0.25">
      <c r="C6">
        <v>1.2</v>
      </c>
      <c r="D6">
        <v>429</v>
      </c>
      <c r="E6">
        <v>2988</v>
      </c>
    </row>
    <row r="7" spans="1:5" x14ac:dyDescent="0.25">
      <c r="C7">
        <v>1.5</v>
      </c>
      <c r="D7">
        <v>536</v>
      </c>
      <c r="E7">
        <v>3073</v>
      </c>
    </row>
    <row r="8" spans="1:5" x14ac:dyDescent="0.25">
      <c r="C8">
        <v>1.8</v>
      </c>
      <c r="D8">
        <v>642</v>
      </c>
      <c r="E8">
        <v>3164</v>
      </c>
    </row>
    <row r="9" spans="1:5" x14ac:dyDescent="0.25">
      <c r="C9">
        <v>2.1</v>
      </c>
      <c r="D9">
        <v>747</v>
      </c>
      <c r="E9">
        <v>3249</v>
      </c>
    </row>
    <row r="10" spans="1:5" x14ac:dyDescent="0.25">
      <c r="C10">
        <v>2.4</v>
      </c>
      <c r="D10">
        <v>851</v>
      </c>
      <c r="E10">
        <v>3350</v>
      </c>
    </row>
    <row r="11" spans="1:5" x14ac:dyDescent="0.25">
      <c r="C11">
        <v>2.7</v>
      </c>
      <c r="D11">
        <v>955</v>
      </c>
      <c r="E11">
        <v>3430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1" sqref="D1:E1"/>
    </sheetView>
  </sheetViews>
  <sheetFormatPr defaultRowHeight="15" x14ac:dyDescent="0.25"/>
  <sheetData>
    <row r="1" spans="1:5" x14ac:dyDescent="0.25">
      <c r="A1" t="s">
        <v>0</v>
      </c>
      <c r="B1">
        <f>12.7-4.8</f>
        <v>7.8999999999999995</v>
      </c>
      <c r="C1" t="s">
        <v>1</v>
      </c>
      <c r="D1" t="s">
        <v>2</v>
      </c>
      <c r="E1" t="s">
        <v>3</v>
      </c>
    </row>
    <row r="2" spans="1:5" x14ac:dyDescent="0.25">
      <c r="C2">
        <v>0</v>
      </c>
      <c r="D2">
        <v>0</v>
      </c>
      <c r="E2">
        <v>2570</v>
      </c>
    </row>
    <row r="3" spans="1:5" x14ac:dyDescent="0.25">
      <c r="C3">
        <v>0.3</v>
      </c>
      <c r="D3">
        <v>116</v>
      </c>
      <c r="E3">
        <v>2650</v>
      </c>
    </row>
    <row r="4" spans="1:5" x14ac:dyDescent="0.25">
      <c r="C4">
        <v>0.6</v>
      </c>
      <c r="D4">
        <v>230</v>
      </c>
      <c r="E4">
        <v>2749</v>
      </c>
    </row>
    <row r="5" spans="1:5" x14ac:dyDescent="0.25">
      <c r="C5">
        <v>0.9</v>
      </c>
      <c r="D5">
        <v>344</v>
      </c>
      <c r="E5">
        <v>2830</v>
      </c>
    </row>
    <row r="6" spans="1:5" x14ac:dyDescent="0.25">
      <c r="C6">
        <v>1.2</v>
      </c>
      <c r="D6">
        <v>459</v>
      </c>
      <c r="E6">
        <v>2925</v>
      </c>
    </row>
    <row r="7" spans="1:5" x14ac:dyDescent="0.25">
      <c r="C7">
        <v>1.5</v>
      </c>
      <c r="D7">
        <v>573</v>
      </c>
      <c r="E7">
        <v>3019</v>
      </c>
    </row>
    <row r="8" spans="1:5" x14ac:dyDescent="0.25">
      <c r="C8">
        <v>1.8</v>
      </c>
      <c r="D8">
        <v>686</v>
      </c>
      <c r="E8">
        <v>3115</v>
      </c>
    </row>
    <row r="9" spans="1:5" x14ac:dyDescent="0.25">
      <c r="C9">
        <v>2.1</v>
      </c>
      <c r="D9">
        <v>799</v>
      </c>
      <c r="E9">
        <v>3210</v>
      </c>
    </row>
    <row r="10" spans="1:5" x14ac:dyDescent="0.25">
      <c r="C10">
        <v>2.4</v>
      </c>
      <c r="D10">
        <v>907</v>
      </c>
      <c r="E10">
        <v>3310</v>
      </c>
    </row>
    <row r="11" spans="1:5" x14ac:dyDescent="0.25">
      <c r="C11">
        <v>2.7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P8" sqref="P8"/>
    </sheetView>
  </sheetViews>
  <sheetFormatPr defaultRowHeight="15" x14ac:dyDescent="0.25"/>
  <sheetData>
    <row r="1" spans="1:6" x14ac:dyDescent="0.25">
      <c r="A1" t="s">
        <v>0</v>
      </c>
      <c r="B1" t="s">
        <v>16</v>
      </c>
      <c r="C1" t="s">
        <v>1</v>
      </c>
      <c r="D1" t="s">
        <v>2</v>
      </c>
      <c r="E1" t="s">
        <v>3</v>
      </c>
    </row>
    <row r="2" spans="1:6" x14ac:dyDescent="0.25">
      <c r="C2">
        <v>0</v>
      </c>
      <c r="D2">
        <v>0</v>
      </c>
      <c r="E2">
        <v>2.548</v>
      </c>
      <c r="F2">
        <f>1000*E2</f>
        <v>2548</v>
      </c>
    </row>
    <row r="3" spans="1:6" x14ac:dyDescent="0.25">
      <c r="C3">
        <v>0.3</v>
      </c>
      <c r="D3">
        <v>0.108</v>
      </c>
      <c r="E3">
        <v>2.6269999999999998</v>
      </c>
      <c r="F3">
        <f t="shared" ref="F3:F10" si="0">1000*E3</f>
        <v>2627</v>
      </c>
    </row>
    <row r="4" spans="1:6" x14ac:dyDescent="0.25">
      <c r="C4">
        <v>0.6</v>
      </c>
      <c r="D4">
        <v>0.215</v>
      </c>
      <c r="E4">
        <v>2.7120000000000002</v>
      </c>
      <c r="F4">
        <f t="shared" si="0"/>
        <v>2712</v>
      </c>
    </row>
    <row r="5" spans="1:6" x14ac:dyDescent="0.25">
      <c r="C5">
        <v>0.9</v>
      </c>
      <c r="D5">
        <v>0.32200000000000001</v>
      </c>
      <c r="E5">
        <v>2.8010000000000002</v>
      </c>
      <c r="F5">
        <f t="shared" si="0"/>
        <v>2801</v>
      </c>
    </row>
    <row r="6" spans="1:6" x14ac:dyDescent="0.25">
      <c r="C6">
        <v>1.2</v>
      </c>
      <c r="D6">
        <v>0.42899999999999999</v>
      </c>
      <c r="E6">
        <v>2.8940000000000001</v>
      </c>
      <c r="F6">
        <f t="shared" si="0"/>
        <v>2894</v>
      </c>
    </row>
    <row r="7" spans="1:6" x14ac:dyDescent="0.25">
      <c r="C7">
        <v>1.5</v>
      </c>
      <c r="D7">
        <v>0.53600000000000003</v>
      </c>
      <c r="E7">
        <v>2.9870000000000001</v>
      </c>
      <c r="F7">
        <f t="shared" si="0"/>
        <v>2987</v>
      </c>
    </row>
    <row r="8" spans="1:6" x14ac:dyDescent="0.25">
      <c r="C8">
        <v>1.8</v>
      </c>
      <c r="D8">
        <v>0.64200000000000002</v>
      </c>
      <c r="E8">
        <v>3.0825</v>
      </c>
      <c r="F8">
        <f t="shared" si="0"/>
        <v>3082.5</v>
      </c>
    </row>
    <row r="9" spans="1:6" x14ac:dyDescent="0.25">
      <c r="C9">
        <v>2.1</v>
      </c>
      <c r="D9">
        <v>0.747</v>
      </c>
      <c r="E9">
        <v>3.1789999999999998</v>
      </c>
      <c r="F9">
        <f t="shared" si="0"/>
        <v>3179</v>
      </c>
    </row>
    <row r="10" spans="1:6" x14ac:dyDescent="0.25">
      <c r="C10">
        <v>2.4</v>
      </c>
      <c r="D10">
        <v>0.85099999999999998</v>
      </c>
      <c r="E10">
        <v>3.2749999999999999</v>
      </c>
      <c r="F10">
        <f t="shared" si="0"/>
        <v>3275</v>
      </c>
    </row>
    <row r="11" spans="1:6" x14ac:dyDescent="0.25">
      <c r="C11">
        <v>2.7</v>
      </c>
      <c r="D11">
        <v>0.95499999999999996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11"/>
  <sheetViews>
    <sheetView tabSelected="1" zoomScale="85" zoomScaleNormal="85" workbookViewId="0">
      <selection activeCell="R38" sqref="R38"/>
    </sheetView>
  </sheetViews>
  <sheetFormatPr defaultRowHeight="15" x14ac:dyDescent="0.25"/>
  <cols>
    <col min="5" max="10" width="10" bestFit="1" customWidth="1"/>
  </cols>
  <sheetData>
    <row r="1" spans="3:11" x14ac:dyDescent="0.25">
      <c r="C1" s="1" t="s">
        <v>4</v>
      </c>
      <c r="D1" s="1" t="s">
        <v>10</v>
      </c>
      <c r="E1" s="1" t="s">
        <v>11</v>
      </c>
      <c r="F1" s="1" t="s">
        <v>9</v>
      </c>
      <c r="G1" s="1" t="s">
        <v>8</v>
      </c>
      <c r="H1" s="1" t="s">
        <v>7</v>
      </c>
      <c r="I1" s="1" t="s">
        <v>6</v>
      </c>
      <c r="J1" s="1" t="s">
        <v>5</v>
      </c>
      <c r="K1" s="1" t="s">
        <v>17</v>
      </c>
    </row>
    <row r="2" spans="3:11" x14ac:dyDescent="0.25">
      <c r="C2" s="1">
        <v>0</v>
      </c>
      <c r="D2" s="1">
        <v>0</v>
      </c>
      <c r="E2" s="1">
        <v>3214</v>
      </c>
      <c r="F2" s="1">
        <v>2933</v>
      </c>
      <c r="G2" s="1">
        <v>2800</v>
      </c>
      <c r="H2" s="1">
        <v>2730</v>
      </c>
      <c r="I2" s="1">
        <v>2681</v>
      </c>
      <c r="J2" s="1">
        <v>2580</v>
      </c>
      <c r="K2">
        <v>2548</v>
      </c>
    </row>
    <row r="3" spans="3:11" x14ac:dyDescent="0.25">
      <c r="C3" s="1">
        <v>0.3</v>
      </c>
      <c r="D3" s="1">
        <v>111</v>
      </c>
      <c r="E3" s="1">
        <v>3294</v>
      </c>
      <c r="F3" s="1">
        <v>3058</v>
      </c>
      <c r="G3" s="1">
        <v>2882</v>
      </c>
      <c r="H3" s="1">
        <v>2807</v>
      </c>
      <c r="I3" s="1">
        <v>2747</v>
      </c>
      <c r="J3" s="1">
        <v>2640</v>
      </c>
      <c r="K3">
        <v>2627</v>
      </c>
    </row>
    <row r="4" spans="3:11" x14ac:dyDescent="0.25">
      <c r="C4" s="1">
        <v>0.6</v>
      </c>
      <c r="D4" s="1">
        <v>221</v>
      </c>
      <c r="E4" s="1">
        <v>3380</v>
      </c>
      <c r="F4" s="1">
        <v>3140</v>
      </c>
      <c r="G4" s="1">
        <v>2968</v>
      </c>
      <c r="H4" s="1">
        <v>2887</v>
      </c>
      <c r="I4" s="1">
        <v>2827</v>
      </c>
      <c r="J4" s="1">
        <v>2747</v>
      </c>
      <c r="K4">
        <v>2712</v>
      </c>
    </row>
    <row r="5" spans="3:11" x14ac:dyDescent="0.25">
      <c r="C5" s="1">
        <v>0.9</v>
      </c>
      <c r="D5" s="1">
        <v>331</v>
      </c>
      <c r="E5" s="1">
        <v>3480</v>
      </c>
      <c r="F5" s="1">
        <v>3224</v>
      </c>
      <c r="G5" s="1">
        <v>3048</v>
      </c>
      <c r="H5" s="1">
        <v>2968</v>
      </c>
      <c r="I5" s="1">
        <v>2907</v>
      </c>
      <c r="J5" s="1">
        <v>2830</v>
      </c>
      <c r="K5">
        <v>2801</v>
      </c>
    </row>
    <row r="6" spans="3:11" x14ac:dyDescent="0.25">
      <c r="C6" s="1">
        <v>1.2</v>
      </c>
      <c r="D6" s="1">
        <v>441</v>
      </c>
      <c r="E6" s="1">
        <v>3621</v>
      </c>
      <c r="F6" s="1">
        <v>3320</v>
      </c>
      <c r="G6" s="1">
        <v>3134</v>
      </c>
      <c r="H6" s="1">
        <v>3048</v>
      </c>
      <c r="I6" s="1">
        <v>2988</v>
      </c>
      <c r="J6" s="1">
        <v>2918</v>
      </c>
      <c r="K6">
        <v>2894</v>
      </c>
    </row>
    <row r="7" spans="3:11" x14ac:dyDescent="0.25">
      <c r="C7" s="1">
        <v>1.5</v>
      </c>
      <c r="D7" s="1">
        <v>550</v>
      </c>
      <c r="E7" s="1">
        <v>3727</v>
      </c>
      <c r="F7" s="1">
        <v>3400</v>
      </c>
      <c r="G7" s="1">
        <v>3219</v>
      </c>
      <c r="H7" s="1">
        <v>3134</v>
      </c>
      <c r="I7" s="1">
        <v>3073</v>
      </c>
      <c r="J7" s="1">
        <v>3006</v>
      </c>
      <c r="K7">
        <v>2987</v>
      </c>
    </row>
    <row r="8" spans="3:11" x14ac:dyDescent="0.25">
      <c r="C8" s="1">
        <v>1.8</v>
      </c>
      <c r="D8" s="1">
        <v>658</v>
      </c>
      <c r="E8" s="1"/>
      <c r="F8" s="1">
        <v>3500</v>
      </c>
      <c r="G8" s="1">
        <v>3330</v>
      </c>
      <c r="H8" s="1">
        <v>3214</v>
      </c>
      <c r="I8" s="1">
        <v>3164</v>
      </c>
      <c r="J8" s="1">
        <v>3097</v>
      </c>
      <c r="K8">
        <v>3082.5</v>
      </c>
    </row>
    <row r="9" spans="3:11" x14ac:dyDescent="0.25">
      <c r="C9" s="1">
        <v>2.1</v>
      </c>
      <c r="D9" s="1">
        <v>765</v>
      </c>
      <c r="E9" s="1"/>
      <c r="F9" s="1">
        <v>3600</v>
      </c>
      <c r="G9" s="1">
        <v>3400</v>
      </c>
      <c r="H9" s="1">
        <v>3305</v>
      </c>
      <c r="I9" s="1">
        <v>3249</v>
      </c>
      <c r="J9" s="1">
        <v>3190</v>
      </c>
      <c r="K9">
        <v>3179</v>
      </c>
    </row>
    <row r="10" spans="3:11" x14ac:dyDescent="0.25">
      <c r="C10" s="1">
        <v>2.4</v>
      </c>
      <c r="D10" s="1">
        <v>874</v>
      </c>
      <c r="E10" s="1"/>
      <c r="F10" s="1">
        <v>3691</v>
      </c>
      <c r="G10" s="1">
        <v>3510</v>
      </c>
      <c r="H10" s="1">
        <v>3390</v>
      </c>
      <c r="I10" s="1">
        <v>3350</v>
      </c>
      <c r="J10" s="1">
        <v>3285</v>
      </c>
      <c r="K10">
        <v>3275</v>
      </c>
    </row>
    <row r="11" spans="3:11" x14ac:dyDescent="0.25">
      <c r="C11" s="1">
        <v>2.7</v>
      </c>
      <c r="D11" s="1">
        <v>984</v>
      </c>
      <c r="E11" s="1"/>
      <c r="F11" s="1">
        <v>3777</v>
      </c>
      <c r="G11" s="1">
        <v>3600</v>
      </c>
      <c r="H11" s="1">
        <v>3490</v>
      </c>
      <c r="I11" s="1">
        <v>3430</v>
      </c>
      <c r="J11" s="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D22</vt:lpstr>
      <vt:lpstr>D26</vt:lpstr>
      <vt:lpstr>D33</vt:lpstr>
      <vt:lpstr>D39</vt:lpstr>
      <vt:lpstr>D44</vt:lpstr>
      <vt:lpstr>D79</vt:lpstr>
      <vt:lpstr>DInf</vt:lpstr>
      <vt:lpstr>Todas</vt:lpstr>
      <vt:lpstr>Sheet9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sequeira</dc:creator>
  <cp:lastModifiedBy>George sequeira</cp:lastModifiedBy>
  <dcterms:created xsi:type="dcterms:W3CDTF">2016-04-05T14:56:02Z</dcterms:created>
  <dcterms:modified xsi:type="dcterms:W3CDTF">2016-04-12T09:42:29Z</dcterms:modified>
</cp:coreProperties>
</file>