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os\Semestre I 2016\Control\Lab Control\Resultados\"/>
    </mc:Choice>
  </mc:AlternateContent>
  <bookViews>
    <workbookView xWindow="0" yWindow="0" windowWidth="20490" windowHeight="7650" activeTab="1"/>
  </bookViews>
  <sheets>
    <sheet name="A15" sheetId="1" r:id="rId1"/>
    <sheet name="Sheet3" sheetId="3" r:id="rId2"/>
    <sheet name="D15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  <c r="F22" i="3"/>
  <c r="G22" i="3" s="1"/>
  <c r="H15" i="3"/>
  <c r="H16" i="3"/>
  <c r="H17" i="3"/>
  <c r="H18" i="3"/>
  <c r="H19" i="3"/>
  <c r="H20" i="3"/>
  <c r="H21" i="3"/>
  <c r="I14" i="3"/>
  <c r="H14" i="3"/>
  <c r="W5" i="2" l="1"/>
  <c r="V5" i="2"/>
  <c r="U5" i="2"/>
  <c r="T5" i="2"/>
  <c r="S5" i="2"/>
  <c r="R5" i="2"/>
  <c r="W4" i="2"/>
  <c r="V4" i="2"/>
  <c r="U4" i="2"/>
  <c r="T4" i="2"/>
  <c r="S4" i="2"/>
  <c r="R4" i="2"/>
  <c r="W3" i="2"/>
  <c r="V3" i="2"/>
  <c r="U3" i="2"/>
  <c r="T3" i="2"/>
  <c r="S3" i="2"/>
  <c r="R3" i="2"/>
  <c r="W2" i="2"/>
  <c r="V2" i="2"/>
  <c r="U2" i="2"/>
  <c r="T2" i="2"/>
  <c r="S2" i="2"/>
  <c r="R2" i="2"/>
  <c r="K21" i="3"/>
  <c r="J21" i="3"/>
  <c r="I21" i="3"/>
  <c r="E21" i="3"/>
  <c r="F21" i="3" s="1"/>
  <c r="G21" i="3" s="1"/>
  <c r="K20" i="3"/>
  <c r="J20" i="3"/>
  <c r="I20" i="3"/>
  <c r="E20" i="3"/>
  <c r="F20" i="3" s="1"/>
  <c r="G20" i="3" s="1"/>
  <c r="K19" i="3"/>
  <c r="J19" i="3"/>
  <c r="I19" i="3"/>
  <c r="E19" i="3"/>
  <c r="F19" i="3" s="1"/>
  <c r="G19" i="3" s="1"/>
  <c r="K18" i="3"/>
  <c r="J18" i="3"/>
  <c r="I18" i="3"/>
  <c r="F18" i="3"/>
  <c r="G18" i="3" s="1"/>
  <c r="E18" i="3"/>
  <c r="K17" i="3"/>
  <c r="J17" i="3"/>
  <c r="I17" i="3"/>
  <c r="E17" i="3"/>
  <c r="F17" i="3" s="1"/>
  <c r="G17" i="3" s="1"/>
  <c r="K16" i="3"/>
  <c r="J16" i="3"/>
  <c r="I16" i="3"/>
  <c r="G16" i="3"/>
  <c r="F16" i="3"/>
  <c r="K15" i="3"/>
  <c r="J15" i="3"/>
  <c r="I15" i="3"/>
  <c r="G15" i="3"/>
  <c r="F15" i="3"/>
  <c r="G14" i="3"/>
  <c r="F14" i="3"/>
  <c r="E9" i="3"/>
  <c r="E8" i="3"/>
  <c r="E7" i="3"/>
  <c r="E6" i="3"/>
  <c r="E5" i="3"/>
  <c r="E4" i="3"/>
  <c r="E3" i="3"/>
  <c r="E2" i="3"/>
  <c r="AA13" i="1"/>
  <c r="X13" i="1"/>
  <c r="U13" i="1"/>
  <c r="AA12" i="1"/>
  <c r="X12" i="1"/>
  <c r="AA11" i="1"/>
  <c r="X11" i="1"/>
  <c r="AA10" i="1"/>
  <c r="AA9" i="1"/>
</calcChain>
</file>

<file path=xl/sharedStrings.xml><?xml version="1.0" encoding="utf-8"?>
<sst xmlns="http://schemas.openxmlformats.org/spreadsheetml/2006/main" count="103" uniqueCount="44">
  <si>
    <t>m</t>
  </si>
  <si>
    <t>v</t>
  </si>
  <si>
    <t>d</t>
  </si>
  <si>
    <t xml:space="preserve"> </t>
  </si>
  <si>
    <t>ma</t>
  </si>
  <si>
    <t>y = -1,6123x + 5,3035</t>
  </si>
  <si>
    <t>y = -1,3364x + 5,3051</t>
  </si>
  <si>
    <t>y = -1,1108x + 5,3809</t>
  </si>
  <si>
    <t>y = -0,9461x + 5,532</t>
  </si>
  <si>
    <t>y = -0,8474x + 5,6205</t>
  </si>
  <si>
    <t>y = -0,7403x + 5,6675</t>
  </si>
  <si>
    <t>y = -0,6328x + 5,7226</t>
  </si>
  <si>
    <t>y = -0,5548x + 5,7506</t>
  </si>
  <si>
    <t>y = -0,4422x + 5,8879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</si>
  <si>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</si>
  <si>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</si>
  <si>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</si>
  <si>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</si>
  <si>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</si>
  <si>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</si>
  <si>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</si>
  <si>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</si>
  <si>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Ecuacion</t>
  </si>
  <si>
    <t>H Chips</t>
  </si>
  <si>
    <t>d(cm)</t>
  </si>
  <si>
    <t>d(m)</t>
  </si>
  <si>
    <t>b</t>
  </si>
  <si>
    <t>log(d(m))</t>
  </si>
  <si>
    <t>log(-m)</t>
  </si>
  <si>
    <t>y = -1,0158x + 5,3403</t>
  </si>
  <si>
    <t>y = -0,8708x + 5,4167</t>
  </si>
  <si>
    <t>y = -0,7904x + 5,6199</t>
  </si>
  <si>
    <t>y = -0,6981x + 5,7685</t>
  </si>
  <si>
    <t>k</t>
  </si>
  <si>
    <t>log(d)</t>
  </si>
  <si>
    <t>y = -0,00063281x + 0,00572259</t>
  </si>
  <si>
    <t>y = -0,00044222x + 0,00588795</t>
  </si>
  <si>
    <t>y = -0,00055476x + 0,00575064</t>
  </si>
  <si>
    <t>y = -0,00074032x + 0,00566753</t>
  </si>
  <si>
    <t>y = -0,00084745x + 0,00562046</t>
  </si>
  <si>
    <t>y = -0,00094613x + 0,00553201</t>
  </si>
  <si>
    <t>y = -0,00111078x + 0,00538086</t>
  </si>
  <si>
    <t>y = -0,00133642x + 0,00530509</t>
  </si>
  <si>
    <t>y = -0,00161234x + 0,00530353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</si>
</sst>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</a:t>
            </a:r>
            <a:r>
              <a:rPr lang="es-CR" baseline="0"/>
              <a:t> vs ma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'A15'!$Y$3:$Y$7</c:f>
              <c:numCache>
                <c:formatCode>0.0000000</c:formatCode>
                <c:ptCount val="5"/>
                <c:pt idx="0">
                  <c:v>1.206</c:v>
                </c:pt>
                <c:pt idx="1">
                  <c:v>1.57</c:v>
                </c:pt>
                <c:pt idx="2">
                  <c:v>2.11</c:v>
                </c:pt>
                <c:pt idx="3">
                  <c:v>2.41</c:v>
                </c:pt>
                <c:pt idx="4">
                  <c:v>3.24</c:v>
                </c:pt>
              </c:numCache>
            </c:numRef>
          </c:xVal>
          <c:yVal>
            <c:numRef>
              <c:f>'A15'!$Z$3:$Z$7</c:f>
              <c:numCache>
                <c:formatCode>0.0000000</c:formatCode>
                <c:ptCount val="5"/>
                <c:pt idx="0">
                  <c:v>3.3799999999999998E-3</c:v>
                </c:pt>
                <c:pt idx="1">
                  <c:v>2.7699999999999999E-3</c:v>
                </c:pt>
                <c:pt idx="2">
                  <c:v>1.8799999999999999E-3</c:v>
                </c:pt>
                <c:pt idx="3">
                  <c:v>1.4E-3</c:v>
                </c:pt>
                <c:pt idx="4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B4E-B7AB-C34EC4394C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'A15'!$V$3:$V$9</c:f>
              <c:numCache>
                <c:formatCode>0.0000000</c:formatCode>
                <c:ptCount val="7"/>
                <c:pt idx="0">
                  <c:v>1.0860000000000001</c:v>
                </c:pt>
                <c:pt idx="1">
                  <c:v>1.629</c:v>
                </c:pt>
                <c:pt idx="2">
                  <c:v>2.12</c:v>
                </c:pt>
                <c:pt idx="3">
                  <c:v>2.58</c:v>
                </c:pt>
                <c:pt idx="4">
                  <c:v>3.1</c:v>
                </c:pt>
                <c:pt idx="5">
                  <c:v>3.6</c:v>
                </c:pt>
                <c:pt idx="6">
                  <c:v>3.9</c:v>
                </c:pt>
              </c:numCache>
            </c:numRef>
          </c:xVal>
          <c:yVal>
            <c:numRef>
              <c:f>'A15'!$W$3:$W$9</c:f>
              <c:numCache>
                <c:formatCode>0.0000000</c:formatCode>
                <c:ptCount val="7"/>
                <c:pt idx="0">
                  <c:v>3.8700000000000002E-3</c:v>
                </c:pt>
                <c:pt idx="1">
                  <c:v>3.14E-3</c:v>
                </c:pt>
                <c:pt idx="2">
                  <c:v>2.4599999999999999E-3</c:v>
                </c:pt>
                <c:pt idx="3">
                  <c:v>1.83E-3</c:v>
                </c:pt>
                <c:pt idx="4">
                  <c:v>1.14E-3</c:v>
                </c:pt>
                <c:pt idx="5">
                  <c:v>5.0000000000000001E-4</c:v>
                </c:pt>
                <c:pt idx="6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B4E-B7AB-C34EC4394C8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'A15'!$S$3:$S$10</c:f>
              <c:numCache>
                <c:formatCode>0.0000000</c:formatCode>
                <c:ptCount val="8"/>
                <c:pt idx="0">
                  <c:v>1.085</c:v>
                </c:pt>
                <c:pt idx="1">
                  <c:v>1.615</c:v>
                </c:pt>
                <c:pt idx="2">
                  <c:v>2.06</c:v>
                </c:pt>
                <c:pt idx="3">
                  <c:v>2.57</c:v>
                </c:pt>
                <c:pt idx="4">
                  <c:v>3.11</c:v>
                </c:pt>
                <c:pt idx="5">
                  <c:v>3.58</c:v>
                </c:pt>
                <c:pt idx="6">
                  <c:v>4.07</c:v>
                </c:pt>
                <c:pt idx="7">
                  <c:v>4.54</c:v>
                </c:pt>
              </c:numCache>
            </c:numRef>
          </c:xVal>
          <c:yVal>
            <c:numRef>
              <c:f>'A15'!$T$3:$T$10</c:f>
              <c:numCache>
                <c:formatCode>0.0000000</c:formatCode>
                <c:ptCount val="8"/>
                <c:pt idx="0">
                  <c:v>4.2199999999999998E-3</c:v>
                </c:pt>
                <c:pt idx="1">
                  <c:v>3.5999999999999999E-3</c:v>
                </c:pt>
                <c:pt idx="2">
                  <c:v>3.0899999999999999E-3</c:v>
                </c:pt>
                <c:pt idx="3">
                  <c:v>2.49E-3</c:v>
                </c:pt>
                <c:pt idx="4">
                  <c:v>1.8799999999999999E-3</c:v>
                </c:pt>
                <c:pt idx="5">
                  <c:v>1.3600000000000001E-3</c:v>
                </c:pt>
                <c:pt idx="6">
                  <c:v>8.4999999999999995E-4</c:v>
                </c:pt>
                <c:pt idx="7">
                  <c:v>4.1999999999999996E-4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B4E-B7AB-C34EC4394C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'A15'!$P$3:$P$13</c:f>
              <c:numCache>
                <c:formatCode>0.0000000</c:formatCode>
                <c:ptCount val="11"/>
                <c:pt idx="0">
                  <c:v>0</c:v>
                </c:pt>
                <c:pt idx="1">
                  <c:v>0.55300000000000005</c:v>
                </c:pt>
                <c:pt idx="2">
                  <c:v>1.073</c:v>
                </c:pt>
                <c:pt idx="3">
                  <c:v>1.5920000000000001</c:v>
                </c:pt>
                <c:pt idx="4">
                  <c:v>2.0699999999999998</c:v>
                </c:pt>
                <c:pt idx="5">
                  <c:v>2.58</c:v>
                </c:pt>
                <c:pt idx="7">
                  <c:v>3.59</c:v>
                </c:pt>
                <c:pt idx="8">
                  <c:v>4.1100000000000003</c:v>
                </c:pt>
                <c:pt idx="9">
                  <c:v>4.58</c:v>
                </c:pt>
                <c:pt idx="10">
                  <c:v>5.0599999999999996</c:v>
                </c:pt>
              </c:numCache>
            </c:numRef>
          </c:xVal>
          <c:yVal>
            <c:numRef>
              <c:f>'A15'!$Q$3:$Q$13</c:f>
              <c:numCache>
                <c:formatCode>0.0000000</c:formatCode>
                <c:ptCount val="11"/>
                <c:pt idx="0">
                  <c:v>5.5999999999999999E-3</c:v>
                </c:pt>
                <c:pt idx="1">
                  <c:v>5.0499999999999998E-3</c:v>
                </c:pt>
                <c:pt idx="2">
                  <c:v>4.5300000000000002E-3</c:v>
                </c:pt>
                <c:pt idx="3">
                  <c:v>4.0000000000000001E-3</c:v>
                </c:pt>
                <c:pt idx="4">
                  <c:v>3.5299999999999997E-3</c:v>
                </c:pt>
                <c:pt idx="5">
                  <c:v>3.0099999999999997E-3</c:v>
                </c:pt>
                <c:pt idx="6">
                  <c:v>0</c:v>
                </c:pt>
                <c:pt idx="7">
                  <c:v>2.0299999999999997E-3</c:v>
                </c:pt>
                <c:pt idx="8">
                  <c:v>1.6000000000000001E-3</c:v>
                </c:pt>
                <c:pt idx="9">
                  <c:v>1.2700000000000001E-3</c:v>
                </c:pt>
                <c:pt idx="10">
                  <c:v>8.4999999999999995E-4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B4E-B7AB-C34EC4394C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'A15'!$M$3:$M$12</c:f>
              <c:numCache>
                <c:formatCode>0.0000000</c:formatCode>
                <c:ptCount val="10"/>
                <c:pt idx="0">
                  <c:v>0</c:v>
                </c:pt>
                <c:pt idx="1">
                  <c:v>0.60899999999999999</c:v>
                </c:pt>
                <c:pt idx="2">
                  <c:v>1.034</c:v>
                </c:pt>
                <c:pt idx="3">
                  <c:v>1.5740000000000001</c:v>
                </c:pt>
                <c:pt idx="4">
                  <c:v>2.02</c:v>
                </c:pt>
                <c:pt idx="5">
                  <c:v>2.59</c:v>
                </c:pt>
                <c:pt idx="6">
                  <c:v>3.14</c:v>
                </c:pt>
                <c:pt idx="7">
                  <c:v>3.52</c:v>
                </c:pt>
                <c:pt idx="8">
                  <c:v>4.16</c:v>
                </c:pt>
                <c:pt idx="9">
                  <c:v>4.6399999999999997</c:v>
                </c:pt>
              </c:numCache>
            </c:numRef>
          </c:xVal>
          <c:yVal>
            <c:numRef>
              <c:f>'A15'!$N$3:$N$12</c:f>
              <c:numCache>
                <c:formatCode>0.0000000</c:formatCode>
                <c:ptCount val="10"/>
                <c:pt idx="0">
                  <c:v>5.6500000000000005E-3</c:v>
                </c:pt>
                <c:pt idx="1">
                  <c:v>5.13E-3</c:v>
                </c:pt>
                <c:pt idx="2">
                  <c:v>4.7599999999999995E-3</c:v>
                </c:pt>
                <c:pt idx="3">
                  <c:v>4.28E-3</c:v>
                </c:pt>
                <c:pt idx="4">
                  <c:v>3.8900000000000002E-3</c:v>
                </c:pt>
                <c:pt idx="5">
                  <c:v>3.3799999999999998E-3</c:v>
                </c:pt>
                <c:pt idx="6">
                  <c:v>2.8999999999999998E-3</c:v>
                </c:pt>
                <c:pt idx="7">
                  <c:v>2.5899999999999999E-3</c:v>
                </c:pt>
                <c:pt idx="8">
                  <c:v>2.1099999999999999E-3</c:v>
                </c:pt>
                <c:pt idx="9">
                  <c:v>1.7800000000000001E-3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58-4B4E-B7AB-C34EC4394C8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'A15'!$J$3:$J$13</c:f>
              <c:numCache>
                <c:formatCode>0.0000000</c:formatCode>
                <c:ptCount val="11"/>
                <c:pt idx="0">
                  <c:v>0</c:v>
                </c:pt>
                <c:pt idx="1">
                  <c:v>0.51500000000000001</c:v>
                </c:pt>
                <c:pt idx="2">
                  <c:v>1.014</c:v>
                </c:pt>
                <c:pt idx="3">
                  <c:v>1.587</c:v>
                </c:pt>
                <c:pt idx="4">
                  <c:v>2.09</c:v>
                </c:pt>
                <c:pt idx="5">
                  <c:v>2.6</c:v>
                </c:pt>
                <c:pt idx="6">
                  <c:v>3.04</c:v>
                </c:pt>
                <c:pt idx="7">
                  <c:v>3.56</c:v>
                </c:pt>
                <c:pt idx="8">
                  <c:v>4.18</c:v>
                </c:pt>
                <c:pt idx="9">
                  <c:v>4.5999999999999996</c:v>
                </c:pt>
                <c:pt idx="10">
                  <c:v>5.13</c:v>
                </c:pt>
              </c:numCache>
            </c:numRef>
          </c:xVal>
          <c:yVal>
            <c:numRef>
              <c:f>'A15'!$K$3:$K$13</c:f>
              <c:numCache>
                <c:formatCode>0.0000000</c:formatCode>
                <c:ptCount val="11"/>
                <c:pt idx="0">
                  <c:v>5.7099999999999998E-3</c:v>
                </c:pt>
                <c:pt idx="1">
                  <c:v>5.3200000000000001E-3</c:v>
                </c:pt>
                <c:pt idx="2">
                  <c:v>4.9299999999999995E-3</c:v>
                </c:pt>
                <c:pt idx="3">
                  <c:v>4.4900000000000001E-3</c:v>
                </c:pt>
                <c:pt idx="4">
                  <c:v>4.0899999999999999E-3</c:v>
                </c:pt>
                <c:pt idx="5">
                  <c:v>3.6900000000000001E-3</c:v>
                </c:pt>
                <c:pt idx="6">
                  <c:v>3.3599999999999997E-3</c:v>
                </c:pt>
                <c:pt idx="7">
                  <c:v>2.98E-3</c:v>
                </c:pt>
                <c:pt idx="8">
                  <c:v>2.5600000000000002E-3</c:v>
                </c:pt>
                <c:pt idx="9">
                  <c:v>2.3E-3</c:v>
                </c:pt>
                <c:pt idx="10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58-4B4E-B7AB-C34EC4394C8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'A15'!$G$3:$G$10</c:f>
              <c:numCache>
                <c:formatCode>0.0000000</c:formatCode>
                <c:ptCount val="8"/>
                <c:pt idx="0">
                  <c:v>0.48799999999999999</c:v>
                </c:pt>
                <c:pt idx="1">
                  <c:v>0.94399999999999995</c:v>
                </c:pt>
                <c:pt idx="2">
                  <c:v>1.506</c:v>
                </c:pt>
                <c:pt idx="3">
                  <c:v>2.04</c:v>
                </c:pt>
                <c:pt idx="4">
                  <c:v>2.6</c:v>
                </c:pt>
                <c:pt idx="5">
                  <c:v>3.11</c:v>
                </c:pt>
                <c:pt idx="6">
                  <c:v>3.57</c:v>
                </c:pt>
                <c:pt idx="7">
                  <c:v>4.09</c:v>
                </c:pt>
              </c:numCache>
            </c:numRef>
          </c:xVal>
          <c:yVal>
            <c:numRef>
              <c:f>'A15'!$H$3:$H$10</c:f>
              <c:numCache>
                <c:formatCode>0.0000000</c:formatCode>
                <c:ptCount val="8"/>
                <c:pt idx="0">
                  <c:v>5.4400000000000004E-3</c:v>
                </c:pt>
                <c:pt idx="1">
                  <c:v>5.1399999999999996E-3</c:v>
                </c:pt>
                <c:pt idx="2">
                  <c:v>4.7599999999999995E-3</c:v>
                </c:pt>
                <c:pt idx="3">
                  <c:v>4.4099999999999999E-3</c:v>
                </c:pt>
                <c:pt idx="4">
                  <c:v>4.0499999999999998E-3</c:v>
                </c:pt>
                <c:pt idx="5">
                  <c:v>3.7299999999999998E-3</c:v>
                </c:pt>
                <c:pt idx="6">
                  <c:v>3.4500000000000004E-3</c:v>
                </c:pt>
                <c:pt idx="7">
                  <c:v>3.1900000000000001E-3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58-4B4E-B7AB-C34EC4394C8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'A15'!$D$3:$D$10</c:f>
              <c:numCache>
                <c:formatCode>0.0000000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2.09</c:v>
                </c:pt>
                <c:pt idx="3">
                  <c:v>2.5</c:v>
                </c:pt>
                <c:pt idx="4">
                  <c:v>3.02</c:v>
                </c:pt>
                <c:pt idx="5">
                  <c:v>3.49</c:v>
                </c:pt>
                <c:pt idx="6">
                  <c:v>4</c:v>
                </c:pt>
                <c:pt idx="7">
                  <c:v>4.95</c:v>
                </c:pt>
              </c:numCache>
            </c:numRef>
          </c:xVal>
          <c:yVal>
            <c:numRef>
              <c:f>'A15'!$E$3:$E$10</c:f>
              <c:numCache>
                <c:formatCode>0.0000000</c:formatCode>
                <c:ptCount val="8"/>
                <c:pt idx="0">
                  <c:v>5.79E-3</c:v>
                </c:pt>
                <c:pt idx="1">
                  <c:v>4.9199999999999999E-3</c:v>
                </c:pt>
                <c:pt idx="2">
                  <c:v>4.5899999999999995E-3</c:v>
                </c:pt>
                <c:pt idx="3">
                  <c:v>4.3600000000000002E-3</c:v>
                </c:pt>
                <c:pt idx="4">
                  <c:v>4.0300000000000006E-3</c:v>
                </c:pt>
                <c:pt idx="5">
                  <c:v>3.7599999999999999E-3</c:v>
                </c:pt>
                <c:pt idx="6">
                  <c:v>3.5099999999999997E-3</c:v>
                </c:pt>
                <c:pt idx="7">
                  <c:v>3.0899999999999999E-3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58-4B4E-B7AB-C34EC4394C8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'A15'!$A$3:$A$10</c:f>
              <c:numCache>
                <c:formatCode>0.0000000</c:formatCode>
                <c:ptCount val="8"/>
                <c:pt idx="0">
                  <c:v>0.28799999999999998</c:v>
                </c:pt>
                <c:pt idx="1">
                  <c:v>2.0299999999999998</c:v>
                </c:pt>
                <c:pt idx="2">
                  <c:v>2.5</c:v>
                </c:pt>
                <c:pt idx="3">
                  <c:v>3.01</c:v>
                </c:pt>
                <c:pt idx="4">
                  <c:v>5.09</c:v>
                </c:pt>
                <c:pt idx="5">
                  <c:v>5.51</c:v>
                </c:pt>
                <c:pt idx="6">
                  <c:v>6.01</c:v>
                </c:pt>
                <c:pt idx="7">
                  <c:v>6.55</c:v>
                </c:pt>
              </c:numCache>
            </c:numRef>
          </c:xVal>
          <c:yVal>
            <c:numRef>
              <c:f>'A15'!$B$3:$B$10</c:f>
              <c:numCache>
                <c:formatCode>0.0000000</c:formatCode>
                <c:ptCount val="8"/>
                <c:pt idx="0">
                  <c:v>5.8300000000000001E-3</c:v>
                </c:pt>
                <c:pt idx="1">
                  <c:v>5.0099999999999997E-3</c:v>
                </c:pt>
                <c:pt idx="2">
                  <c:v>4.7499999999999999E-3</c:v>
                </c:pt>
                <c:pt idx="3">
                  <c:v>4.4999999999999997E-3</c:v>
                </c:pt>
                <c:pt idx="4">
                  <c:v>3.5099999999999997E-3</c:v>
                </c:pt>
                <c:pt idx="5">
                  <c:v>3.4300000000000003E-3</c:v>
                </c:pt>
                <c:pt idx="6">
                  <c:v>3.2599999999999999E-3</c:v>
                </c:pt>
                <c:pt idx="7">
                  <c:v>3.1099999999999999E-3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58-4B4E-B7AB-C34EC439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31704"/>
        <c:axId val="477321864"/>
      </c:scatterChart>
      <c:valAx>
        <c:axId val="4773317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21864"/>
        <c:crosses val="autoZero"/>
        <c:crossBetween val="midCat"/>
      </c:valAx>
      <c:valAx>
        <c:axId val="4773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Masa aparente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3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9724475065616799"/>
                  <c:y val="0.10171624380285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Sheet3!$D$2:$D$10</c:f>
              <c:numCache>
                <c:formatCode>General</c:formatCode>
                <c:ptCount val="9"/>
                <c:pt idx="0">
                  <c:v>2.2199999999999998E-2</c:v>
                </c:pt>
                <c:pt idx="1">
                  <c:v>2.4199999999999989E-2</c:v>
                </c:pt>
                <c:pt idx="2">
                  <c:v>2.6399999999999979E-2</c:v>
                </c:pt>
                <c:pt idx="3">
                  <c:v>2.8499999999999987E-2</c:v>
                </c:pt>
                <c:pt idx="4">
                  <c:v>3.0799999999999991E-2</c:v>
                </c:pt>
                <c:pt idx="5">
                  <c:v>3.2999999999999981E-2</c:v>
                </c:pt>
                <c:pt idx="6">
                  <c:v>3.539999999999998E-2</c:v>
                </c:pt>
                <c:pt idx="7">
                  <c:v>3.7499999999999992E-2</c:v>
                </c:pt>
                <c:pt idx="8">
                  <c:v>4.1999999999999982E-2</c:v>
                </c:pt>
              </c:numCache>
            </c:numRef>
          </c:xVal>
          <c:yVal>
            <c:numRef>
              <c:f>Sheet3!$K$14:$K$22</c:f>
              <c:numCache>
                <c:formatCode>General</c:formatCode>
                <c:ptCount val="9"/>
                <c:pt idx="1">
                  <c:v>0.59699126283367554</c:v>
                </c:pt>
                <c:pt idx="2">
                  <c:v>0.59698348049281325</c:v>
                </c:pt>
                <c:pt idx="3">
                  <c:v>0.59696796714579059</c:v>
                </c:pt>
                <c:pt idx="4">
                  <c:v>0.59695888090349081</c:v>
                </c:pt>
                <c:pt idx="5">
                  <c:v>0.59695405544147839</c:v>
                </c:pt>
                <c:pt idx="6">
                  <c:v>0.59694839835728952</c:v>
                </c:pt>
                <c:pt idx="7">
                  <c:v>0.59694552361396302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3-4131-90B4-3204A475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83704"/>
        <c:axId val="508481080"/>
      </c:scatterChart>
      <c:valAx>
        <c:axId val="5084837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8481080"/>
        <c:crosses val="autoZero"/>
        <c:crossBetween val="midCat"/>
      </c:valAx>
      <c:valAx>
        <c:axId val="50848108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848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773993875765528"/>
                  <c:y val="8.103674540681565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Sheet3!$I$14:$I$22</c:f>
              <c:numCache>
                <c:formatCode>General</c:formatCode>
                <c:ptCount val="9"/>
                <c:pt idx="0">
                  <c:v>-1.6536470255493614</c:v>
                </c:pt>
                <c:pt idx="1">
                  <c:v>-1.6161846340195689</c:v>
                </c:pt>
                <c:pt idx="2">
                  <c:v>-1.5783960731301694</c:v>
                </c:pt>
                <c:pt idx="3">
                  <c:v>-1.54515513999149</c:v>
                </c:pt>
                <c:pt idx="4">
                  <c:v>-1.5114492834995559</c:v>
                </c:pt>
                <c:pt idx="5">
                  <c:v>-1.4814860601221127</c:v>
                </c:pt>
                <c:pt idx="6">
                  <c:v>-1.4509967379742124</c:v>
                </c:pt>
                <c:pt idx="7">
                  <c:v>-1.4259687322722812</c:v>
                </c:pt>
              </c:numCache>
            </c:numRef>
          </c:xVal>
          <c:yVal>
            <c:numRef>
              <c:f>Sheet3!$H$14:$H$22</c:f>
              <c:numCache>
                <c:formatCode>General</c:formatCode>
                <c:ptCount val="9"/>
                <c:pt idx="0">
                  <c:v>-2.7925541460157484</c:v>
                </c:pt>
                <c:pt idx="1">
                  <c:v>-2.8740635330339064</c:v>
                </c:pt>
                <c:pt idx="2">
                  <c:v>-2.9543641289217799</c:v>
                </c:pt>
                <c:pt idx="3">
                  <c:v>-3.0240629575168891</c:v>
                </c:pt>
                <c:pt idx="4">
                  <c:v>-3.0719115403350292</c:v>
                </c:pt>
                <c:pt idx="5">
                  <c:v>-3.1305922506177981</c:v>
                </c:pt>
                <c:pt idx="6">
                  <c:v>-3.1987335295103798</c:v>
                </c:pt>
                <c:pt idx="7">
                  <c:v>-3.2558635475987527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0-4A15-8ABD-7AE9E067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2848"/>
        <c:axId val="477323176"/>
      </c:scatterChart>
      <c:valAx>
        <c:axId val="4773228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23176"/>
        <c:crosses val="autoZero"/>
        <c:crossBetween val="midCat"/>
      </c:valAx>
      <c:valAx>
        <c:axId val="4773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>
            <c:manualLayout>
              <c:xMode val="edge"/>
              <c:yMode val="edge"/>
              <c:x val="1.4414414414414415E-2"/>
              <c:y val="0.44476308882442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73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77467246357765"/>
                  <c:y val="-0.52404827387007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'D15'!$A$3:$A$12</c:f>
              <c:numCache>
                <c:formatCode>General</c:formatCode>
                <c:ptCount val="10"/>
                <c:pt idx="0">
                  <c:v>0</c:v>
                </c:pt>
                <c:pt idx="1">
                  <c:v>0.497</c:v>
                </c:pt>
                <c:pt idx="2">
                  <c:v>1.07</c:v>
                </c:pt>
                <c:pt idx="3">
                  <c:v>1.593</c:v>
                </c:pt>
                <c:pt idx="4">
                  <c:v>2.06</c:v>
                </c:pt>
                <c:pt idx="5">
                  <c:v>2.52</c:v>
                </c:pt>
                <c:pt idx="6">
                  <c:v>3.04</c:v>
                </c:pt>
                <c:pt idx="7">
                  <c:v>3.56</c:v>
                </c:pt>
                <c:pt idx="8">
                  <c:v>4.1399999999999997</c:v>
                </c:pt>
                <c:pt idx="9">
                  <c:v>4.59</c:v>
                </c:pt>
              </c:numCache>
            </c:numRef>
          </c:xVal>
          <c:yVal>
            <c:numRef>
              <c:f>'D15'!$B$3:$B$12</c:f>
              <c:numCache>
                <c:formatCode>General</c:formatCode>
                <c:ptCount val="10"/>
                <c:pt idx="0">
                  <c:v>5.74</c:v>
                </c:pt>
                <c:pt idx="1">
                  <c:v>5.41</c:v>
                </c:pt>
                <c:pt idx="2">
                  <c:v>5.0199999999999996</c:v>
                </c:pt>
                <c:pt idx="3">
                  <c:v>4.66</c:v>
                </c:pt>
                <c:pt idx="4">
                  <c:v>4.34</c:v>
                </c:pt>
                <c:pt idx="5">
                  <c:v>4.03</c:v>
                </c:pt>
                <c:pt idx="6">
                  <c:v>3.69</c:v>
                </c:pt>
                <c:pt idx="7">
                  <c:v>3.35</c:v>
                </c:pt>
                <c:pt idx="8">
                  <c:v>2.81</c:v>
                </c:pt>
                <c:pt idx="9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B-452B-B75E-7DB546D81C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837263040311888E-2"/>
                  <c:y val="-0.52401059915357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'D15'!$D$3:$D$11</c:f>
              <c:numCache>
                <c:formatCode>General</c:formatCode>
                <c:ptCount val="9"/>
                <c:pt idx="0">
                  <c:v>0.89300000000000002</c:v>
                </c:pt>
                <c:pt idx="1">
                  <c:v>1.587</c:v>
                </c:pt>
                <c:pt idx="2">
                  <c:v>2.0499999999999998</c:v>
                </c:pt>
                <c:pt idx="3">
                  <c:v>2.63</c:v>
                </c:pt>
                <c:pt idx="4">
                  <c:v>3.06</c:v>
                </c:pt>
                <c:pt idx="5">
                  <c:v>3.58</c:v>
                </c:pt>
                <c:pt idx="6">
                  <c:v>4.0999999999999996</c:v>
                </c:pt>
                <c:pt idx="7">
                  <c:v>4.6100000000000003</c:v>
                </c:pt>
                <c:pt idx="8">
                  <c:v>5.17</c:v>
                </c:pt>
              </c:numCache>
            </c:numRef>
          </c:xVal>
          <c:yVal>
            <c:numRef>
              <c:f>'D15'!$E$3:$E$11</c:f>
              <c:numCache>
                <c:formatCode>General</c:formatCode>
                <c:ptCount val="9"/>
                <c:pt idx="0">
                  <c:v>4.91</c:v>
                </c:pt>
                <c:pt idx="1">
                  <c:v>4.38</c:v>
                </c:pt>
                <c:pt idx="2">
                  <c:v>4.0199999999999996</c:v>
                </c:pt>
                <c:pt idx="3">
                  <c:v>3.54</c:v>
                </c:pt>
                <c:pt idx="4">
                  <c:v>3.19</c:v>
                </c:pt>
                <c:pt idx="5">
                  <c:v>2.77</c:v>
                </c:pt>
                <c:pt idx="6">
                  <c:v>2.35</c:v>
                </c:pt>
                <c:pt idx="7">
                  <c:v>1.96</c:v>
                </c:pt>
                <c:pt idx="8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B-452B-B75E-7DB546D81C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837263040311888E-2"/>
                  <c:y val="-0.4933905989024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'D15'!$G$3:$G$11</c:f>
              <c:numCache>
                <c:formatCode>General</c:formatCode>
                <c:ptCount val="9"/>
                <c:pt idx="0">
                  <c:v>5.17</c:v>
                </c:pt>
                <c:pt idx="1">
                  <c:v>4.66</c:v>
                </c:pt>
                <c:pt idx="2">
                  <c:v>4.12</c:v>
                </c:pt>
                <c:pt idx="3">
                  <c:v>3.63</c:v>
                </c:pt>
                <c:pt idx="4">
                  <c:v>3.07</c:v>
                </c:pt>
                <c:pt idx="5">
                  <c:v>2.67</c:v>
                </c:pt>
                <c:pt idx="6">
                  <c:v>2.12</c:v>
                </c:pt>
                <c:pt idx="7">
                  <c:v>1.61</c:v>
                </c:pt>
                <c:pt idx="8">
                  <c:v>1.016</c:v>
                </c:pt>
              </c:numCache>
            </c:numRef>
          </c:xVal>
          <c:yVal>
            <c:numRef>
              <c:f>'D15'!$H$3:$H$11</c:f>
              <c:numCache>
                <c:formatCode>General</c:formatCode>
                <c:ptCount val="9"/>
                <c:pt idx="0">
                  <c:v>1.01</c:v>
                </c:pt>
                <c:pt idx="1">
                  <c:v>1.38</c:v>
                </c:pt>
                <c:pt idx="2">
                  <c:v>1.8</c:v>
                </c:pt>
                <c:pt idx="3">
                  <c:v>2.19</c:v>
                </c:pt>
                <c:pt idx="4">
                  <c:v>2.68</c:v>
                </c:pt>
                <c:pt idx="5">
                  <c:v>3.05</c:v>
                </c:pt>
                <c:pt idx="6">
                  <c:v>3.55</c:v>
                </c:pt>
                <c:pt idx="7">
                  <c:v>4.03</c:v>
                </c:pt>
                <c:pt idx="8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B-452B-B75E-7DB546D81C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15224922336724"/>
                  <c:y val="-0.43810747340792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'D15'!$J$3:$J$11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4.63</c:v>
                </c:pt>
                <c:pt idx="2">
                  <c:v>4.1399999999999997</c:v>
                </c:pt>
                <c:pt idx="3">
                  <c:v>3.66</c:v>
                </c:pt>
                <c:pt idx="4">
                  <c:v>3.11</c:v>
                </c:pt>
                <c:pt idx="5">
                  <c:v>2.65</c:v>
                </c:pt>
                <c:pt idx="6">
                  <c:v>2.12</c:v>
                </c:pt>
                <c:pt idx="7">
                  <c:v>1.58</c:v>
                </c:pt>
                <c:pt idx="8">
                  <c:v>1.0640000000000001</c:v>
                </c:pt>
              </c:numCache>
            </c:numRef>
          </c:xVal>
          <c:yVal>
            <c:numRef>
              <c:f>'D15'!$K$3:$K$11</c:f>
              <c:numCache>
                <c:formatCode>General</c:formatCode>
                <c:ptCount val="9"/>
                <c:pt idx="0">
                  <c:v>0.44</c:v>
                </c:pt>
                <c:pt idx="1">
                  <c:v>0.67</c:v>
                </c:pt>
                <c:pt idx="2">
                  <c:v>1.1200000000000001</c:v>
                </c:pt>
                <c:pt idx="3">
                  <c:v>1.57</c:v>
                </c:pt>
                <c:pt idx="4">
                  <c:v>2.11</c:v>
                </c:pt>
                <c:pt idx="5">
                  <c:v>2.6</c:v>
                </c:pt>
                <c:pt idx="6">
                  <c:v>3.17</c:v>
                </c:pt>
                <c:pt idx="7">
                  <c:v>3.76</c:v>
                </c:pt>
                <c:pt idx="8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B-452B-B75E-7DB546D8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35536"/>
        <c:axId val="346334552"/>
      </c:scatterChart>
      <c:valAx>
        <c:axId val="346335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46334552"/>
        <c:crosses val="autoZero"/>
        <c:crossBetween val="midCat"/>
      </c:valAx>
      <c:valAx>
        <c:axId val="3463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463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'D15'!$T$2:$T$5</c:f>
              <c:numCache>
                <c:formatCode>General</c:formatCode>
                <c:ptCount val="4"/>
                <c:pt idx="0">
                  <c:v>-1.4814860601221127</c:v>
                </c:pt>
                <c:pt idx="1">
                  <c:v>-1.5128616245228137</c:v>
                </c:pt>
                <c:pt idx="2">
                  <c:v>-1.54515513999149</c:v>
                </c:pt>
                <c:pt idx="3">
                  <c:v>-1.5767541260631923</c:v>
                </c:pt>
              </c:numCache>
            </c:numRef>
          </c:xVal>
          <c:yVal>
            <c:numRef>
              <c:f>'D15'!$U$2:$U$5</c:f>
              <c:numCache>
                <c:formatCode>General</c:formatCode>
                <c:ptCount val="4"/>
                <c:pt idx="0">
                  <c:v>-0.15608236199360759</c:v>
                </c:pt>
                <c:pt idx="1">
                  <c:v>-0.1021530684204283</c:v>
                </c:pt>
                <c:pt idx="2">
                  <c:v>-6.0081579630943266E-2</c:v>
                </c:pt>
                <c:pt idx="3">
                  <c:v>6.8082084925788905E-3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793-968C-57D7EC08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86616"/>
        <c:axId val="508388912"/>
      </c:scatterChart>
      <c:valAx>
        <c:axId val="508386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8388912"/>
        <c:crosses val="autoZero"/>
        <c:crossBetween val="midCat"/>
      </c:valAx>
      <c:valAx>
        <c:axId val="5083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0838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19138232720911"/>
                  <c:y val="-0.23576188393117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'D15'!$S$2:$S$5</c:f>
              <c:numCache>
                <c:formatCode>General</c:formatCode>
                <c:ptCount val="4"/>
                <c:pt idx="0">
                  <c:v>3.2999999999999981E-2</c:v>
                </c:pt>
                <c:pt idx="1">
                  <c:v>3.0699999999999995E-2</c:v>
                </c:pt>
                <c:pt idx="2">
                  <c:v>2.8499999999999987E-2</c:v>
                </c:pt>
                <c:pt idx="3">
                  <c:v>2.6499999999999996E-2</c:v>
                </c:pt>
              </c:numCache>
            </c:numRef>
          </c:xVal>
          <c:yVal>
            <c:numRef>
              <c:f>'D15'!$O$2:$O$5</c:f>
              <c:numCache>
                <c:formatCode>General</c:formatCode>
                <c:ptCount val="4"/>
                <c:pt idx="0">
                  <c:v>0.69810000000000005</c:v>
                </c:pt>
                <c:pt idx="1">
                  <c:v>0.79039999999999999</c:v>
                </c:pt>
                <c:pt idx="2">
                  <c:v>0.87080000000000002</c:v>
                </c:pt>
                <c:pt idx="3">
                  <c:v>1.0158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B-4C00-AA73-F27F423B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67744"/>
        <c:axId val="395165776"/>
      </c:scatterChart>
      <c:valAx>
        <c:axId val="395167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95165776"/>
        <c:crosses val="autoZero"/>
        <c:crossBetween val="midCat"/>
      </c:valAx>
      <c:valAx>
        <c:axId val="3951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951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15</xdr:row>
      <xdr:rowOff>152399</xdr:rowOff>
    </xdr:from>
    <xdr:to>
      <xdr:col>18</xdr:col>
      <xdr:colOff>161924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23</xdr:row>
      <xdr:rowOff>19049</xdr:rowOff>
    </xdr:from>
    <xdr:to>
      <xdr:col>16</xdr:col>
      <xdr:colOff>238125</xdr:colOff>
      <xdr:row>41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22</xdr:row>
      <xdr:rowOff>152400</xdr:rowOff>
    </xdr:from>
    <xdr:to>
      <xdr:col>7</xdr:col>
      <xdr:colOff>485774</xdr:colOff>
      <xdr:row>41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12</xdr:row>
      <xdr:rowOff>95250</xdr:rowOff>
    </xdr:from>
    <xdr:to>
      <xdr:col>12</xdr:col>
      <xdr:colOff>390524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423862</xdr:colOff>
      <xdr:row>6</xdr:row>
      <xdr:rowOff>0</xdr:rowOff>
    </xdr:from>
    <xdr:to>
      <xdr:col>19</xdr:col>
      <xdr:colOff>80962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290512</xdr:colOff>
      <xdr:row>6</xdr:row>
      <xdr:rowOff>9525</xdr:rowOff>
    </xdr:from>
    <xdr:to>
      <xdr:col>26</xdr:col>
      <xdr:colOff>595312</xdr:colOff>
      <xdr:row>20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J2" workbookViewId="0">
      <selection activeCell="C25" sqref="C25"/>
    </sheetView>
  </sheetViews>
  <sheetFormatPr defaultRowHeight="15" x14ac:dyDescent="0.25"/>
  <cols>
    <col min="1" max="2" width="10.5703125" style="1" bestFit="1" customWidth="1"/>
    <col min="3" max="3" width="9.140625" style="1"/>
    <col min="4" max="5" width="10.5703125" style="1" bestFit="1" customWidth="1"/>
    <col min="6" max="6" width="9.140625" style="1"/>
    <col min="7" max="8" width="10.5703125" style="1" bestFit="1" customWidth="1"/>
    <col min="9" max="9" width="9.140625" style="1"/>
    <col min="10" max="11" width="10.5703125" style="1" bestFit="1" customWidth="1"/>
    <col min="12" max="12" width="9.140625" style="1"/>
    <col min="13" max="14" width="10.5703125" style="1" bestFit="1" customWidth="1"/>
    <col min="15" max="15" width="9.140625" style="1"/>
    <col min="16" max="17" width="10.5703125" style="1" bestFit="1" customWidth="1"/>
    <col min="18" max="18" width="9.140625" style="1"/>
    <col min="19" max="27" width="10.5703125" style="1" bestFit="1" customWidth="1"/>
    <col min="28" max="28" width="18.85546875" style="1" bestFit="1" customWidth="1"/>
    <col min="29" max="16384" width="9.140625" style="1"/>
  </cols>
  <sheetData>
    <row r="1" spans="1:27" x14ac:dyDescent="0.25">
      <c r="A1" s="1" t="s">
        <v>2</v>
      </c>
      <c r="B1" s="1">
        <v>1.9</v>
      </c>
      <c r="D1" s="1" t="s">
        <v>2</v>
      </c>
      <c r="E1" s="1">
        <v>2.35</v>
      </c>
      <c r="G1" s="1" t="s">
        <v>2</v>
      </c>
      <c r="H1" s="1">
        <v>2.56</v>
      </c>
      <c r="J1" s="1" t="s">
        <v>2</v>
      </c>
      <c r="K1" s="1">
        <v>2.8</v>
      </c>
      <c r="M1" s="1" t="s">
        <v>2</v>
      </c>
      <c r="N1" s="1">
        <v>3.02</v>
      </c>
      <c r="P1" s="1" t="s">
        <v>2</v>
      </c>
      <c r="Q1" s="1">
        <v>3.25</v>
      </c>
      <c r="S1" s="1" t="s">
        <v>2</v>
      </c>
      <c r="T1" s="1">
        <v>3.46</v>
      </c>
      <c r="V1" s="1" t="s">
        <v>2</v>
      </c>
      <c r="W1" s="1">
        <v>3.68</v>
      </c>
      <c r="Y1" s="1" t="s">
        <v>2</v>
      </c>
      <c r="Z1" s="1">
        <v>3.88</v>
      </c>
    </row>
    <row r="2" spans="1:27" x14ac:dyDescent="0.25">
      <c r="A2" s="1" t="s">
        <v>1</v>
      </c>
      <c r="B2" s="1" t="s">
        <v>0</v>
      </c>
      <c r="D2" s="1" t="s">
        <v>1</v>
      </c>
      <c r="E2" s="1" t="s">
        <v>0</v>
      </c>
      <c r="G2" s="1" t="s">
        <v>1</v>
      </c>
      <c r="H2" s="1" t="s">
        <v>0</v>
      </c>
      <c r="J2" s="1" t="s">
        <v>1</v>
      </c>
      <c r="K2" s="1" t="s">
        <v>0</v>
      </c>
      <c r="M2" s="1" t="s">
        <v>1</v>
      </c>
      <c r="N2" s="1" t="s">
        <v>0</v>
      </c>
      <c r="P2" s="1" t="s">
        <v>1</v>
      </c>
      <c r="Q2" s="1" t="s">
        <v>0</v>
      </c>
      <c r="S2" s="1" t="s">
        <v>1</v>
      </c>
      <c r="T2" s="1" t="s">
        <v>0</v>
      </c>
      <c r="V2" s="1" t="s">
        <v>1</v>
      </c>
      <c r="W2" s="1" t="s">
        <v>0</v>
      </c>
      <c r="Y2" s="1" t="s">
        <v>1</v>
      </c>
      <c r="Z2" s="1" t="s">
        <v>4</v>
      </c>
    </row>
    <row r="3" spans="1:27" x14ac:dyDescent="0.25">
      <c r="A3" s="1">
        <v>0.28799999999999998</v>
      </c>
      <c r="B3" s="1">
        <v>5.8300000000000001E-3</v>
      </c>
      <c r="D3" s="1">
        <v>0</v>
      </c>
      <c r="E3" s="1">
        <v>5.79E-3</v>
      </c>
      <c r="G3" s="1">
        <v>0.48799999999999999</v>
      </c>
      <c r="H3" s="1">
        <v>5.4400000000000004E-3</v>
      </c>
      <c r="J3" s="1">
        <v>0</v>
      </c>
      <c r="K3" s="1">
        <v>5.7099999999999998E-3</v>
      </c>
      <c r="M3" s="1">
        <v>0</v>
      </c>
      <c r="N3" s="1">
        <v>5.6500000000000005E-3</v>
      </c>
      <c r="P3" s="1">
        <v>0</v>
      </c>
      <c r="Q3" s="1">
        <v>5.5999999999999999E-3</v>
      </c>
      <c r="S3" s="1">
        <v>1.085</v>
      </c>
      <c r="T3" s="1">
        <v>4.2199999999999998E-3</v>
      </c>
      <c r="V3" s="1">
        <v>1.0860000000000001</v>
      </c>
      <c r="W3" s="1">
        <v>3.8700000000000002E-3</v>
      </c>
      <c r="Y3" s="1">
        <v>1.206</v>
      </c>
      <c r="Z3" s="1">
        <v>3.3799999999999998E-3</v>
      </c>
    </row>
    <row r="4" spans="1:27" x14ac:dyDescent="0.25">
      <c r="A4" s="1">
        <v>2.0299999999999998</v>
      </c>
      <c r="B4" s="1">
        <v>5.0099999999999997E-3</v>
      </c>
      <c r="D4" s="1">
        <v>1.5</v>
      </c>
      <c r="E4" s="1">
        <v>4.9199999999999999E-3</v>
      </c>
      <c r="G4" s="1">
        <v>0.94399999999999995</v>
      </c>
      <c r="H4" s="1">
        <v>5.1399999999999996E-3</v>
      </c>
      <c r="J4" s="1">
        <v>0.51500000000000001</v>
      </c>
      <c r="K4" s="1">
        <v>5.3200000000000001E-3</v>
      </c>
      <c r="M4" s="1">
        <v>0.60899999999999999</v>
      </c>
      <c r="N4" s="1">
        <v>5.13E-3</v>
      </c>
      <c r="P4" s="1">
        <v>0.55300000000000005</v>
      </c>
      <c r="Q4" s="1">
        <v>5.0499999999999998E-3</v>
      </c>
      <c r="S4" s="1">
        <v>1.615</v>
      </c>
      <c r="T4" s="1">
        <v>3.5999999999999999E-3</v>
      </c>
      <c r="V4" s="1">
        <v>1.629</v>
      </c>
      <c r="W4" s="1">
        <v>3.14E-3</v>
      </c>
      <c r="Y4" s="1">
        <v>1.57</v>
      </c>
      <c r="Z4" s="1">
        <v>2.7699999999999999E-3</v>
      </c>
    </row>
    <row r="5" spans="1:27" x14ac:dyDescent="0.25">
      <c r="A5" s="1">
        <v>2.5</v>
      </c>
      <c r="B5" s="1">
        <v>4.7499999999999999E-3</v>
      </c>
      <c r="D5" s="1">
        <v>2.09</v>
      </c>
      <c r="E5" s="1">
        <v>4.5899999999999995E-3</v>
      </c>
      <c r="G5" s="1">
        <v>1.506</v>
      </c>
      <c r="H5" s="1">
        <v>4.7599999999999995E-3</v>
      </c>
      <c r="J5" s="1">
        <v>1.014</v>
      </c>
      <c r="K5" s="1">
        <v>4.9299999999999995E-3</v>
      </c>
      <c r="M5" s="1">
        <v>1.034</v>
      </c>
      <c r="N5" s="1">
        <v>4.7599999999999995E-3</v>
      </c>
      <c r="P5" s="1">
        <v>1.073</v>
      </c>
      <c r="Q5" s="1">
        <v>4.5300000000000002E-3</v>
      </c>
      <c r="S5" s="1">
        <v>2.06</v>
      </c>
      <c r="T5" s="1">
        <v>3.0899999999999999E-3</v>
      </c>
      <c r="V5" s="1">
        <v>2.12</v>
      </c>
      <c r="W5" s="1">
        <v>2.4599999999999999E-3</v>
      </c>
      <c r="Y5" s="1">
        <v>2.11</v>
      </c>
      <c r="Z5" s="1">
        <v>1.8799999999999999E-3</v>
      </c>
    </row>
    <row r="6" spans="1:27" x14ac:dyDescent="0.25">
      <c r="A6" s="1">
        <v>3.01</v>
      </c>
      <c r="B6" s="1">
        <v>4.4999999999999997E-3</v>
      </c>
      <c r="D6" s="1">
        <v>2.5</v>
      </c>
      <c r="E6" s="1">
        <v>4.3600000000000002E-3</v>
      </c>
      <c r="G6" s="1">
        <v>2.04</v>
      </c>
      <c r="H6" s="1">
        <v>4.4099999999999999E-3</v>
      </c>
      <c r="J6" s="1">
        <v>1.587</v>
      </c>
      <c r="K6" s="1">
        <v>4.4900000000000001E-3</v>
      </c>
      <c r="M6" s="1">
        <v>1.5740000000000001</v>
      </c>
      <c r="N6" s="1">
        <v>4.28E-3</v>
      </c>
      <c r="P6" s="1">
        <v>1.5920000000000001</v>
      </c>
      <c r="Q6" s="1">
        <v>4.0000000000000001E-3</v>
      </c>
      <c r="S6" s="1">
        <v>2.57</v>
      </c>
      <c r="T6" s="1">
        <v>2.49E-3</v>
      </c>
      <c r="V6" s="1">
        <v>2.58</v>
      </c>
      <c r="W6" s="1">
        <v>1.83E-3</v>
      </c>
      <c r="Y6" s="1">
        <v>2.41</v>
      </c>
      <c r="Z6" s="1">
        <v>1.4E-3</v>
      </c>
    </row>
    <row r="7" spans="1:27" x14ac:dyDescent="0.25">
      <c r="A7" s="1">
        <v>5.09</v>
      </c>
      <c r="B7" s="1">
        <v>3.5099999999999997E-3</v>
      </c>
      <c r="D7" s="1">
        <v>3.02</v>
      </c>
      <c r="E7" s="1">
        <v>4.0300000000000006E-3</v>
      </c>
      <c r="G7" s="1">
        <v>2.6</v>
      </c>
      <c r="H7" s="1">
        <v>4.0499999999999998E-3</v>
      </c>
      <c r="J7" s="1">
        <v>2.09</v>
      </c>
      <c r="K7" s="1">
        <v>4.0899999999999999E-3</v>
      </c>
      <c r="M7" s="1">
        <v>2.02</v>
      </c>
      <c r="N7" s="1">
        <v>3.8900000000000002E-3</v>
      </c>
      <c r="P7" s="1">
        <v>2.0699999999999998</v>
      </c>
      <c r="Q7" s="1">
        <v>3.5299999999999997E-3</v>
      </c>
      <c r="S7" s="1">
        <v>3.11</v>
      </c>
      <c r="T7" s="1">
        <v>1.8799999999999999E-3</v>
      </c>
      <c r="V7" s="1">
        <v>3.1</v>
      </c>
      <c r="W7" s="1">
        <v>1.14E-3</v>
      </c>
      <c r="Y7" s="1">
        <v>3.24</v>
      </c>
      <c r="Z7" s="1">
        <v>1E-4</v>
      </c>
    </row>
    <row r="8" spans="1:27" x14ac:dyDescent="0.25">
      <c r="A8" s="1">
        <v>5.51</v>
      </c>
      <c r="B8" s="1">
        <v>3.4300000000000003E-3</v>
      </c>
      <c r="D8" s="1">
        <v>3.49</v>
      </c>
      <c r="E8" s="1">
        <v>3.7599999999999999E-3</v>
      </c>
      <c r="G8" s="1">
        <v>3.11</v>
      </c>
      <c r="H8" s="1">
        <v>3.7299999999999998E-3</v>
      </c>
      <c r="J8" s="1">
        <v>2.6</v>
      </c>
      <c r="K8" s="1">
        <v>3.6900000000000001E-3</v>
      </c>
      <c r="M8" s="1">
        <v>2.59</v>
      </c>
      <c r="N8" s="1">
        <v>3.3799999999999998E-3</v>
      </c>
      <c r="P8" s="1">
        <v>2.58</v>
      </c>
      <c r="Q8" s="1">
        <v>3.0099999999999997E-3</v>
      </c>
      <c r="S8" s="1">
        <v>3.58</v>
      </c>
      <c r="T8" s="1">
        <v>1.3600000000000001E-3</v>
      </c>
      <c r="V8" s="1">
        <v>3.6</v>
      </c>
      <c r="W8" s="1">
        <v>5.0000000000000001E-4</v>
      </c>
    </row>
    <row r="9" spans="1:27" x14ac:dyDescent="0.25">
      <c r="A9" s="1">
        <v>6.01</v>
      </c>
      <c r="B9" s="1">
        <v>3.2599999999999999E-3</v>
      </c>
      <c r="D9" s="1">
        <v>4</v>
      </c>
      <c r="E9" s="1">
        <v>3.5099999999999997E-3</v>
      </c>
      <c r="G9" s="1">
        <v>3.57</v>
      </c>
      <c r="H9" s="1">
        <v>3.4500000000000004E-3</v>
      </c>
      <c r="J9" s="1">
        <v>3.04</v>
      </c>
      <c r="K9" s="1">
        <v>3.3599999999999997E-3</v>
      </c>
      <c r="M9" s="1">
        <v>3.14</v>
      </c>
      <c r="N9" s="1">
        <v>2.8999999999999998E-3</v>
      </c>
      <c r="Q9" s="1">
        <v>0</v>
      </c>
      <c r="S9" s="1">
        <v>4.07</v>
      </c>
      <c r="T9" s="1">
        <v>8.4999999999999995E-4</v>
      </c>
      <c r="V9" s="1">
        <v>3.9</v>
      </c>
      <c r="W9" s="1">
        <v>1.1999999999999999E-4</v>
      </c>
      <c r="AA9" s="1">
        <f t="shared" ref="AA9:AA13" si="0">Z9/1000</f>
        <v>0</v>
      </c>
    </row>
    <row r="10" spans="1:27" x14ac:dyDescent="0.25">
      <c r="A10" s="1">
        <v>6.55</v>
      </c>
      <c r="B10" s="1">
        <v>3.1099999999999999E-3</v>
      </c>
      <c r="D10" s="1">
        <v>4.95</v>
      </c>
      <c r="E10" s="1">
        <v>3.0899999999999999E-3</v>
      </c>
      <c r="G10" s="1">
        <v>4.09</v>
      </c>
      <c r="H10" s="1">
        <v>3.1900000000000001E-3</v>
      </c>
      <c r="J10" s="1">
        <v>3.56</v>
      </c>
      <c r="K10" s="1">
        <v>2.98E-3</v>
      </c>
      <c r="M10" s="1">
        <v>3.52</v>
      </c>
      <c r="N10" s="1">
        <v>2.5899999999999999E-3</v>
      </c>
      <c r="P10" s="1">
        <v>3.59</v>
      </c>
      <c r="Q10" s="1">
        <v>2.0299999999999997E-3</v>
      </c>
      <c r="S10" s="1">
        <v>4.54</v>
      </c>
      <c r="T10" s="1">
        <v>4.1999999999999996E-4</v>
      </c>
      <c r="AA10" s="1">
        <f t="shared" si="0"/>
        <v>0</v>
      </c>
    </row>
    <row r="11" spans="1:27" x14ac:dyDescent="0.25">
      <c r="J11" s="1">
        <v>4.18</v>
      </c>
      <c r="K11" s="1">
        <v>2.5600000000000002E-3</v>
      </c>
      <c r="M11" s="1">
        <v>4.16</v>
      </c>
      <c r="N11" s="1">
        <v>2.1099999999999999E-3</v>
      </c>
      <c r="P11" s="1">
        <v>4.1100000000000003</v>
      </c>
      <c r="Q11" s="1">
        <v>1.6000000000000001E-3</v>
      </c>
      <c r="X11" s="1">
        <f t="shared" ref="X11:X13" si="1">W11/1000</f>
        <v>0</v>
      </c>
      <c r="AA11" s="1">
        <f t="shared" si="0"/>
        <v>0</v>
      </c>
    </row>
    <row r="12" spans="1:27" x14ac:dyDescent="0.25">
      <c r="J12" s="1">
        <v>4.5999999999999996</v>
      </c>
      <c r="K12" s="1">
        <v>2.3E-3</v>
      </c>
      <c r="M12" s="1">
        <v>4.6399999999999997</v>
      </c>
      <c r="N12" s="1">
        <v>1.7800000000000001E-3</v>
      </c>
      <c r="P12" s="1">
        <v>4.58</v>
      </c>
      <c r="Q12" s="1">
        <v>1.2700000000000001E-3</v>
      </c>
      <c r="X12" s="1">
        <f t="shared" si="1"/>
        <v>0</v>
      </c>
      <c r="AA12" s="1">
        <f t="shared" si="0"/>
        <v>0</v>
      </c>
    </row>
    <row r="13" spans="1:27" x14ac:dyDescent="0.25">
      <c r="J13" s="1">
        <v>5.13</v>
      </c>
      <c r="K13" s="1">
        <v>1.9499999999999999E-3</v>
      </c>
      <c r="P13" s="1">
        <v>5.0599999999999996</v>
      </c>
      <c r="Q13" s="1">
        <v>8.4999999999999995E-4</v>
      </c>
      <c r="U13" s="1">
        <f t="shared" ref="U13" si="2">T13/1000</f>
        <v>0</v>
      </c>
      <c r="X13" s="1">
        <f t="shared" si="1"/>
        <v>0</v>
      </c>
      <c r="AA13" s="1">
        <f t="shared" si="0"/>
        <v>0</v>
      </c>
    </row>
    <row r="15" spans="1:27" x14ac:dyDescent="0.25">
      <c r="M15" s="1" t="s">
        <v>3</v>
      </c>
    </row>
    <row r="17" spans="3:3" x14ac:dyDescent="0.25">
      <c r="C17" t="s">
        <v>43</v>
      </c>
    </row>
    <row r="18" spans="3:3" x14ac:dyDescent="0.25">
      <c r="C18" t="s">
        <v>42</v>
      </c>
    </row>
    <row r="19" spans="3:3" x14ac:dyDescent="0.25">
      <c r="C19" t="s">
        <v>41</v>
      </c>
    </row>
    <row r="20" spans="3:3" x14ac:dyDescent="0.25">
      <c r="C20" t="s">
        <v>40</v>
      </c>
    </row>
    <row r="21" spans="3:3" x14ac:dyDescent="0.25">
      <c r="C21" t="s">
        <v>39</v>
      </c>
    </row>
    <row r="22" spans="3:3" x14ac:dyDescent="0.25">
      <c r="C22" t="s">
        <v>38</v>
      </c>
    </row>
    <row r="23" spans="3:3" x14ac:dyDescent="0.25">
      <c r="C23" t="s">
        <v>35</v>
      </c>
    </row>
    <row r="24" spans="3:3" x14ac:dyDescent="0.25">
      <c r="C24" t="s">
        <v>37</v>
      </c>
    </row>
    <row r="25" spans="3:3" x14ac:dyDescent="0.25">
      <c r="C25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22" workbookViewId="0">
      <selection activeCell="J2" sqref="J2:J10"/>
    </sheetView>
  </sheetViews>
  <sheetFormatPr defaultRowHeight="15" x14ac:dyDescent="0.25"/>
  <cols>
    <col min="2" max="2" width="18.85546875" bestFit="1" customWidth="1"/>
    <col min="10" max="10" width="12.7109375" bestFit="1" customWidth="1"/>
  </cols>
  <sheetData>
    <row r="1" spans="1:11" x14ac:dyDescent="0.25">
      <c r="B1" t="s">
        <v>22</v>
      </c>
      <c r="C1" t="s">
        <v>0</v>
      </c>
      <c r="D1" t="s">
        <v>25</v>
      </c>
    </row>
    <row r="2" spans="1:11" x14ac:dyDescent="0.25">
      <c r="B2" t="s">
        <v>5</v>
      </c>
      <c r="C2">
        <v>-1.6123000000000001</v>
      </c>
      <c r="D2">
        <v>2.2199999999999998E-2</v>
      </c>
      <c r="E2">
        <f>(9.74*D2^2/2.75)</f>
        <v>1.7455496727272724E-3</v>
      </c>
      <c r="I2">
        <v>-1.6123000000000001E-3</v>
      </c>
      <c r="J2">
        <f>(I2*D2^4*9.74)/2.75</f>
        <v>-1.3870241245497492E-9</v>
      </c>
    </row>
    <row r="3" spans="1:11" x14ac:dyDescent="0.25">
      <c r="B3" t="s">
        <v>6</v>
      </c>
      <c r="C3">
        <v>-1.3364</v>
      </c>
      <c r="D3">
        <v>2.4199999999999989E-2</v>
      </c>
      <c r="E3">
        <f t="shared" ref="E3:E9" si="0">(9.74*D3^4/2.75)</f>
        <v>1.2147522914559979E-6</v>
      </c>
      <c r="I3">
        <v>-1.3364E-3</v>
      </c>
      <c r="J3">
        <f t="shared" ref="J3:J10" si="1">(I3*D3^4*9.74)/2.75</f>
        <v>-1.6233949623017956E-9</v>
      </c>
    </row>
    <row r="4" spans="1:11" x14ac:dyDescent="0.25">
      <c r="B4" t="s">
        <v>7</v>
      </c>
      <c r="C4">
        <v>-1.1108</v>
      </c>
      <c r="D4">
        <v>2.6399999999999979E-2</v>
      </c>
      <c r="E4">
        <f t="shared" si="0"/>
        <v>1.7204496629759942E-6</v>
      </c>
      <c r="I4">
        <v>-1.1108000000000001E-3</v>
      </c>
      <c r="J4">
        <f t="shared" si="1"/>
        <v>-1.9110754856337345E-9</v>
      </c>
    </row>
    <row r="5" spans="1:11" x14ac:dyDescent="0.25">
      <c r="B5" t="s">
        <v>8</v>
      </c>
      <c r="C5">
        <v>-0.94610000000000005</v>
      </c>
      <c r="D5">
        <v>2.8499999999999987E-2</v>
      </c>
      <c r="E5">
        <f t="shared" si="0"/>
        <v>2.3367147668181779E-6</v>
      </c>
      <c r="I5">
        <v>-9.4610000000000007E-4</v>
      </c>
      <c r="J5">
        <f t="shared" si="1"/>
        <v>-2.2107658408866779E-9</v>
      </c>
    </row>
    <row r="6" spans="1:11" x14ac:dyDescent="0.25">
      <c r="B6" t="s">
        <v>9</v>
      </c>
      <c r="C6">
        <v>-0.84740000000000004</v>
      </c>
      <c r="D6">
        <v>3.0799999999999991E-2</v>
      </c>
      <c r="E6">
        <f t="shared" si="0"/>
        <v>3.1873454018559965E-6</v>
      </c>
      <c r="I6">
        <v>-8.474E-4</v>
      </c>
      <c r="J6">
        <f t="shared" si="1"/>
        <v>-2.7009564935327714E-9</v>
      </c>
    </row>
    <row r="7" spans="1:11" x14ac:dyDescent="0.25">
      <c r="B7" t="s">
        <v>10</v>
      </c>
      <c r="C7">
        <v>-0.74029999999999996</v>
      </c>
      <c r="D7">
        <v>3.2999999999999981E-2</v>
      </c>
      <c r="E7">
        <f t="shared" si="0"/>
        <v>4.2003165599999909E-6</v>
      </c>
      <c r="I7">
        <v>-7.4029999999999994E-4</v>
      </c>
      <c r="J7">
        <f t="shared" si="1"/>
        <v>-3.1094943493679934E-9</v>
      </c>
    </row>
    <row r="8" spans="1:11" x14ac:dyDescent="0.25">
      <c r="B8" t="s">
        <v>11</v>
      </c>
      <c r="C8">
        <v>-0.63280000000000003</v>
      </c>
      <c r="D8">
        <v>3.539999999999998E-2</v>
      </c>
      <c r="E8">
        <f t="shared" si="0"/>
        <v>5.5621066399068967E-6</v>
      </c>
      <c r="I8">
        <v>-6.3279999999999999E-4</v>
      </c>
      <c r="J8">
        <f t="shared" si="1"/>
        <v>-3.5197010817330844E-9</v>
      </c>
    </row>
    <row r="9" spans="1:11" x14ac:dyDescent="0.25">
      <c r="B9" t="s">
        <v>12</v>
      </c>
      <c r="C9">
        <v>-0.55479999999999996</v>
      </c>
      <c r="D9">
        <v>3.7499999999999992E-2</v>
      </c>
      <c r="E9">
        <f t="shared" si="0"/>
        <v>7.0040838068181766E-6</v>
      </c>
      <c r="I9">
        <v>-5.5479999999999993E-4</v>
      </c>
      <c r="J9">
        <f t="shared" si="1"/>
        <v>-3.8858656960227231E-9</v>
      </c>
    </row>
    <row r="10" spans="1:11" x14ac:dyDescent="0.25">
      <c r="B10" t="s">
        <v>13</v>
      </c>
      <c r="D10">
        <v>4.1999999999999982E-2</v>
      </c>
      <c r="I10">
        <v>4.4222E-4</v>
      </c>
      <c r="J10">
        <f t="shared" si="1"/>
        <v>4.8737338028613739E-9</v>
      </c>
    </row>
    <row r="13" spans="1:11" x14ac:dyDescent="0.25">
      <c r="B13" t="s">
        <v>22</v>
      </c>
      <c r="C13" t="s">
        <v>0</v>
      </c>
      <c r="D13" t="s">
        <v>26</v>
      </c>
      <c r="E13" t="s">
        <v>23</v>
      </c>
      <c r="F13" t="s">
        <v>24</v>
      </c>
      <c r="G13" t="s">
        <v>25</v>
      </c>
      <c r="H13" t="s">
        <v>28</v>
      </c>
      <c r="I13" t="s">
        <v>34</v>
      </c>
      <c r="J13" t="s">
        <v>33</v>
      </c>
    </row>
    <row r="14" spans="1:11" x14ac:dyDescent="0.25">
      <c r="A14" t="s">
        <v>14</v>
      </c>
      <c r="B14" t="s">
        <v>5</v>
      </c>
      <c r="C14">
        <v>-1.6123000000000001E-3</v>
      </c>
      <c r="D14">
        <v>5.3035000000000001E-3</v>
      </c>
      <c r="E14">
        <v>3.88</v>
      </c>
      <c r="F14">
        <f t="shared" ref="F14:F21" si="2">12.7-E14-0.3-6.3</f>
        <v>2.2199999999999998</v>
      </c>
      <c r="G14">
        <f t="shared" ref="G14:G21" si="3">F14/100</f>
        <v>2.2199999999999998E-2</v>
      </c>
      <c r="H14">
        <f>LOG10(-C14)</f>
        <v>-2.7925541460157484</v>
      </c>
      <c r="I14">
        <f t="shared" ref="I14:I21" si="4">LOG10(D2)</f>
        <v>-1.6536470255493614</v>
      </c>
    </row>
    <row r="15" spans="1:11" x14ac:dyDescent="0.25">
      <c r="A15" t="s">
        <v>15</v>
      </c>
      <c r="B15" t="s">
        <v>6</v>
      </c>
      <c r="C15">
        <v>-1.3364E-3</v>
      </c>
      <c r="D15">
        <v>5.3051000000000001E-3</v>
      </c>
      <c r="E15">
        <v>3.68</v>
      </c>
      <c r="F15">
        <f t="shared" si="2"/>
        <v>2.419999999999999</v>
      </c>
      <c r="G15">
        <f t="shared" si="3"/>
        <v>2.4199999999999989E-2</v>
      </c>
      <c r="H15">
        <f t="shared" ref="H15:H21" si="5">LOG10(-C15)</f>
        <v>-2.8740635330339064</v>
      </c>
      <c r="I15">
        <f t="shared" si="4"/>
        <v>-1.6161846340195689</v>
      </c>
      <c r="J15">
        <f t="shared" ref="J15:J21" si="6">(9.74*D3^2)/2.75</f>
        <v>2.0742303999999982E-3</v>
      </c>
      <c r="K15">
        <f t="shared" ref="K15:K21" si="7">(5.82- D15)/9.74</f>
        <v>0.59699126283367554</v>
      </c>
    </row>
    <row r="16" spans="1:11" x14ac:dyDescent="0.25">
      <c r="A16" t="s">
        <v>16</v>
      </c>
      <c r="B16" t="s">
        <v>7</v>
      </c>
      <c r="C16">
        <v>-1.1108000000000001E-3</v>
      </c>
      <c r="D16">
        <v>5.3808999999999992E-3</v>
      </c>
      <c r="E16">
        <v>3.46</v>
      </c>
      <c r="F16">
        <f t="shared" si="2"/>
        <v>2.6399999999999979</v>
      </c>
      <c r="G16">
        <f t="shared" si="3"/>
        <v>2.6399999999999979E-2</v>
      </c>
      <c r="H16">
        <f t="shared" si="5"/>
        <v>-2.9543641289217799</v>
      </c>
      <c r="I16">
        <f t="shared" si="4"/>
        <v>-1.5783960731301694</v>
      </c>
      <c r="J16">
        <f t="shared" si="6"/>
        <v>2.468505599999996E-3</v>
      </c>
      <c r="K16">
        <f t="shared" si="7"/>
        <v>0.59698348049281325</v>
      </c>
    </row>
    <row r="17" spans="1:11" x14ac:dyDescent="0.25">
      <c r="A17" t="s">
        <v>17</v>
      </c>
      <c r="B17" t="s">
        <v>8</v>
      </c>
      <c r="C17">
        <v>-9.4610000000000007E-4</v>
      </c>
      <c r="D17">
        <v>5.5320000000000005E-3</v>
      </c>
      <c r="E17">
        <f>'A15'!Q1</f>
        <v>3.25</v>
      </c>
      <c r="F17">
        <f t="shared" si="2"/>
        <v>2.8499999999999988</v>
      </c>
      <c r="G17">
        <f t="shared" si="3"/>
        <v>2.8499999999999987E-2</v>
      </c>
      <c r="H17">
        <f t="shared" si="5"/>
        <v>-3.0240629575168891</v>
      </c>
      <c r="I17">
        <f t="shared" si="4"/>
        <v>-1.54515513999149</v>
      </c>
      <c r="J17">
        <f t="shared" si="6"/>
        <v>2.8768418181818159E-3</v>
      </c>
      <c r="K17">
        <f t="shared" si="7"/>
        <v>0.59696796714579059</v>
      </c>
    </row>
    <row r="18" spans="1:11" x14ac:dyDescent="0.25">
      <c r="A18" t="s">
        <v>18</v>
      </c>
      <c r="B18" t="s">
        <v>9</v>
      </c>
      <c r="C18">
        <v>-8.474E-4</v>
      </c>
      <c r="D18">
        <v>5.6204999999999996E-3</v>
      </c>
      <c r="E18">
        <f>'A15'!N1</f>
        <v>3.02</v>
      </c>
      <c r="F18">
        <f t="shared" si="2"/>
        <v>3.0799999999999992</v>
      </c>
      <c r="G18">
        <f t="shared" si="3"/>
        <v>3.0799999999999991E-2</v>
      </c>
      <c r="H18">
        <f t="shared" si="5"/>
        <v>-3.0719115403350292</v>
      </c>
      <c r="I18">
        <f t="shared" si="4"/>
        <v>-1.5114492834995559</v>
      </c>
      <c r="J18">
        <f t="shared" si="6"/>
        <v>3.3599103999999978E-3</v>
      </c>
      <c r="K18">
        <f t="shared" si="7"/>
        <v>0.59695888090349081</v>
      </c>
    </row>
    <row r="19" spans="1:11" x14ac:dyDescent="0.25">
      <c r="A19" t="s">
        <v>19</v>
      </c>
      <c r="B19" t="s">
        <v>10</v>
      </c>
      <c r="C19">
        <v>-7.4029999999999994E-4</v>
      </c>
      <c r="D19">
        <v>5.6675000000000007E-3</v>
      </c>
      <c r="E19">
        <f>'A15'!K1</f>
        <v>2.8</v>
      </c>
      <c r="F19">
        <f t="shared" si="2"/>
        <v>3.299999999999998</v>
      </c>
      <c r="G19">
        <f t="shared" si="3"/>
        <v>3.2999999999999981E-2</v>
      </c>
      <c r="H19">
        <f t="shared" si="5"/>
        <v>-3.1305922506177981</v>
      </c>
      <c r="I19">
        <f t="shared" si="4"/>
        <v>-1.4814860601221127</v>
      </c>
      <c r="J19">
        <f t="shared" si="6"/>
        <v>3.857039999999996E-3</v>
      </c>
      <c r="K19">
        <f t="shared" si="7"/>
        <v>0.59695405544147839</v>
      </c>
    </row>
    <row r="20" spans="1:11" x14ac:dyDescent="0.25">
      <c r="A20" t="s">
        <v>20</v>
      </c>
      <c r="B20" t="s">
        <v>11</v>
      </c>
      <c r="C20">
        <v>-6.3279999999999999E-4</v>
      </c>
      <c r="D20">
        <v>5.7225999999999996E-3</v>
      </c>
      <c r="E20">
        <f>'A15'!H1</f>
        <v>2.56</v>
      </c>
      <c r="F20">
        <f t="shared" si="2"/>
        <v>3.5399999999999983</v>
      </c>
      <c r="G20">
        <f t="shared" si="3"/>
        <v>3.539999999999998E-2</v>
      </c>
      <c r="H20">
        <f t="shared" si="5"/>
        <v>-3.1987335295103798</v>
      </c>
      <c r="I20">
        <f t="shared" si="4"/>
        <v>-1.4509967379742124</v>
      </c>
      <c r="J20">
        <f t="shared" si="6"/>
        <v>4.4384648727272677E-3</v>
      </c>
      <c r="K20">
        <f t="shared" si="7"/>
        <v>0.59694839835728952</v>
      </c>
    </row>
    <row r="21" spans="1:11" x14ac:dyDescent="0.25">
      <c r="A21" t="s">
        <v>21</v>
      </c>
      <c r="B21" t="s">
        <v>12</v>
      </c>
      <c r="C21">
        <v>-5.5479999999999993E-4</v>
      </c>
      <c r="D21">
        <v>5.7506000000000007E-3</v>
      </c>
      <c r="E21">
        <f>'A15'!E1</f>
        <v>2.35</v>
      </c>
      <c r="F21">
        <f t="shared" si="2"/>
        <v>3.7499999999999991</v>
      </c>
      <c r="G21">
        <f t="shared" si="3"/>
        <v>3.7499999999999992E-2</v>
      </c>
      <c r="H21">
        <f t="shared" si="5"/>
        <v>-3.2558635475987527</v>
      </c>
      <c r="I21">
        <f t="shared" si="4"/>
        <v>-1.4259687322722812</v>
      </c>
      <c r="J21">
        <f t="shared" si="6"/>
        <v>4.9806818181818155E-3</v>
      </c>
      <c r="K21">
        <f t="shared" si="7"/>
        <v>0.59694552361396302</v>
      </c>
    </row>
    <row r="22" spans="1:11" x14ac:dyDescent="0.25">
      <c r="B22" t="s">
        <v>36</v>
      </c>
      <c r="E22">
        <v>1.9</v>
      </c>
      <c r="F22">
        <f t="shared" ref="F22" si="8">12.7-E22-0.3-6.3</f>
        <v>4.1999999999999984</v>
      </c>
      <c r="G22">
        <f t="shared" ref="G22" si="9">F22/100</f>
        <v>4.1999999999999982E-2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O3" sqref="O3"/>
    </sheetView>
  </sheetViews>
  <sheetFormatPr defaultRowHeight="15" x14ac:dyDescent="0.25"/>
  <cols>
    <col min="14" max="14" width="18.85546875" bestFit="1" customWidth="1"/>
  </cols>
  <sheetData>
    <row r="1" spans="1:23" x14ac:dyDescent="0.25">
      <c r="A1" t="s">
        <v>2</v>
      </c>
      <c r="B1">
        <v>2.8</v>
      </c>
      <c r="D1" t="s">
        <v>2</v>
      </c>
      <c r="E1">
        <v>3.03</v>
      </c>
      <c r="G1" t="s">
        <v>2</v>
      </c>
      <c r="H1">
        <v>3.25</v>
      </c>
      <c r="J1" t="s">
        <v>2</v>
      </c>
      <c r="K1">
        <v>3.45</v>
      </c>
      <c r="N1" t="s">
        <v>22</v>
      </c>
      <c r="O1" t="s">
        <v>0</v>
      </c>
      <c r="P1" t="s">
        <v>26</v>
      </c>
      <c r="Q1" t="s">
        <v>23</v>
      </c>
      <c r="R1" t="s">
        <v>24</v>
      </c>
      <c r="S1" t="s">
        <v>25</v>
      </c>
      <c r="T1" t="s">
        <v>27</v>
      </c>
      <c r="U1" t="s">
        <v>28</v>
      </c>
    </row>
    <row r="2" spans="1:23" x14ac:dyDescent="0.25">
      <c r="A2" t="s">
        <v>1</v>
      </c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14</v>
      </c>
      <c r="N2" t="s">
        <v>32</v>
      </c>
      <c r="O2">
        <v>0.69810000000000005</v>
      </c>
      <c r="P2">
        <v>5.7685000000000004</v>
      </c>
      <c r="Q2">
        <v>2.8</v>
      </c>
      <c r="R2">
        <f>12.7-Q2-0.3-6.3</f>
        <v>3.299999999999998</v>
      </c>
      <c r="S2">
        <f>R2/100</f>
        <v>3.2999999999999981E-2</v>
      </c>
      <c r="T2">
        <f>LOG10(S2)</f>
        <v>-1.4814860601221127</v>
      </c>
      <c r="U2">
        <f>LOG10(O2)</f>
        <v>-0.15608236199360759</v>
      </c>
      <c r="V2" t="e">
        <f>(9.74*#REF!^0.1632)/2.75</f>
        <v>#REF!</v>
      </c>
      <c r="W2">
        <f>(5.81 - P2)/9.74</f>
        <v>4.2607802874742506E-3</v>
      </c>
    </row>
    <row r="3" spans="1:23" x14ac:dyDescent="0.25">
      <c r="A3">
        <v>0</v>
      </c>
      <c r="B3">
        <v>5.74</v>
      </c>
      <c r="D3">
        <v>0.89300000000000002</v>
      </c>
      <c r="E3">
        <v>4.91</v>
      </c>
      <c r="G3">
        <v>5.17</v>
      </c>
      <c r="H3">
        <v>1.01</v>
      </c>
      <c r="J3">
        <v>4.9000000000000004</v>
      </c>
      <c r="K3">
        <v>0.44</v>
      </c>
      <c r="M3" t="s">
        <v>15</v>
      </c>
      <c r="N3" t="s">
        <v>31</v>
      </c>
      <c r="O3">
        <v>0.79039999999999999</v>
      </c>
      <c r="P3">
        <v>5.6199000000000003</v>
      </c>
      <c r="Q3">
        <v>3.03</v>
      </c>
      <c r="R3">
        <f>12.7-Q3-0.3-6.3</f>
        <v>3.0699999999999994</v>
      </c>
      <c r="S3">
        <f>R3/100</f>
        <v>3.0699999999999995E-2</v>
      </c>
      <c r="T3">
        <f>LOG10(S3)</f>
        <v>-1.5128616245228137</v>
      </c>
      <c r="U3">
        <f>LOG10(O3)</f>
        <v>-0.1021530684204283</v>
      </c>
      <c r="V3" t="e">
        <f>(9.74*#REF!^0.1632)/2.75</f>
        <v>#REF!</v>
      </c>
      <c r="W3">
        <f>(5.81 - P3)/9.74</f>
        <v>1.9517453798767893E-2</v>
      </c>
    </row>
    <row r="4" spans="1:23" x14ac:dyDescent="0.25">
      <c r="A4">
        <v>0.497</v>
      </c>
      <c r="B4">
        <v>5.41</v>
      </c>
      <c r="D4">
        <v>1.587</v>
      </c>
      <c r="E4">
        <v>4.38</v>
      </c>
      <c r="G4">
        <v>4.66</v>
      </c>
      <c r="H4">
        <v>1.38</v>
      </c>
      <c r="J4">
        <v>4.63</v>
      </c>
      <c r="K4">
        <v>0.67</v>
      </c>
      <c r="M4" t="s">
        <v>16</v>
      </c>
      <c r="N4" t="s">
        <v>30</v>
      </c>
      <c r="O4">
        <v>0.87080000000000002</v>
      </c>
      <c r="P4">
        <v>5.4166999999999996</v>
      </c>
      <c r="Q4">
        <v>3.25</v>
      </c>
      <c r="R4">
        <f>12.7-Q4-0.3-6.3</f>
        <v>2.8499999999999988</v>
      </c>
      <c r="S4">
        <f>R4/100</f>
        <v>2.8499999999999987E-2</v>
      </c>
      <c r="T4">
        <f>LOG10(S4)</f>
        <v>-1.54515513999149</v>
      </c>
      <c r="U4">
        <f>LOG10(O4)</f>
        <v>-6.0081579630943266E-2</v>
      </c>
      <c r="V4" t="e">
        <f>(9.74*#REF!^0.1632)/2.75</f>
        <v>#REF!</v>
      </c>
      <c r="W4">
        <f>(5.81 - P4)/9.74</f>
        <v>4.0379876796714578E-2</v>
      </c>
    </row>
    <row r="5" spans="1:23" x14ac:dyDescent="0.25">
      <c r="A5">
        <v>1.07</v>
      </c>
      <c r="B5">
        <v>5.0199999999999996</v>
      </c>
      <c r="D5">
        <v>2.0499999999999998</v>
      </c>
      <c r="E5">
        <v>4.0199999999999996</v>
      </c>
      <c r="G5">
        <v>4.12</v>
      </c>
      <c r="H5">
        <v>1.8</v>
      </c>
      <c r="J5">
        <v>4.1399999999999997</v>
      </c>
      <c r="K5">
        <v>1.1200000000000001</v>
      </c>
      <c r="M5" t="s">
        <v>17</v>
      </c>
      <c r="N5" t="s">
        <v>29</v>
      </c>
      <c r="O5">
        <v>1.0158</v>
      </c>
      <c r="P5">
        <v>5.3403</v>
      </c>
      <c r="Q5">
        <v>3.45</v>
      </c>
      <c r="R5">
        <f>12.7-Q5-0.3-6.3</f>
        <v>2.6499999999999995</v>
      </c>
      <c r="S5">
        <f>R5/100</f>
        <v>2.6499999999999996E-2</v>
      </c>
      <c r="T5">
        <f>LOG10(S5)</f>
        <v>-1.5767541260631923</v>
      </c>
      <c r="U5">
        <f>LOG10(O5)</f>
        <v>6.8082084925788905E-3</v>
      </c>
      <c r="V5" t="e">
        <f>(9.74*#REF!^0.1632)/2.75</f>
        <v>#REF!</v>
      </c>
      <c r="W5">
        <f>(5.81 - P5)/9.74</f>
        <v>4.8223819301848006E-2</v>
      </c>
    </row>
    <row r="6" spans="1:23" x14ac:dyDescent="0.25">
      <c r="A6">
        <v>1.593</v>
      </c>
      <c r="B6">
        <v>4.66</v>
      </c>
      <c r="D6">
        <v>2.63</v>
      </c>
      <c r="E6">
        <v>3.54</v>
      </c>
      <c r="G6">
        <v>3.63</v>
      </c>
      <c r="H6">
        <v>2.19</v>
      </c>
      <c r="J6">
        <v>3.66</v>
      </c>
      <c r="K6">
        <v>1.57</v>
      </c>
    </row>
    <row r="7" spans="1:23" x14ac:dyDescent="0.25">
      <c r="A7">
        <v>2.06</v>
      </c>
      <c r="B7">
        <v>4.34</v>
      </c>
      <c r="D7">
        <v>3.06</v>
      </c>
      <c r="E7">
        <v>3.19</v>
      </c>
      <c r="G7">
        <v>3.07</v>
      </c>
      <c r="H7">
        <v>2.68</v>
      </c>
      <c r="J7">
        <v>3.11</v>
      </c>
      <c r="K7">
        <v>2.11</v>
      </c>
    </row>
    <row r="8" spans="1:23" x14ac:dyDescent="0.25">
      <c r="A8">
        <v>2.52</v>
      </c>
      <c r="B8">
        <v>4.03</v>
      </c>
      <c r="D8">
        <v>3.58</v>
      </c>
      <c r="E8">
        <v>2.77</v>
      </c>
      <c r="G8">
        <v>2.67</v>
      </c>
      <c r="H8">
        <v>3.05</v>
      </c>
      <c r="J8">
        <v>2.65</v>
      </c>
      <c r="K8">
        <v>2.6</v>
      </c>
    </row>
    <row r="9" spans="1:23" x14ac:dyDescent="0.25">
      <c r="A9">
        <v>3.04</v>
      </c>
      <c r="B9">
        <v>3.69</v>
      </c>
      <c r="D9">
        <v>4.0999999999999996</v>
      </c>
      <c r="E9">
        <v>2.35</v>
      </c>
      <c r="G9">
        <v>2.12</v>
      </c>
      <c r="H9">
        <v>3.55</v>
      </c>
      <c r="J9">
        <v>2.12</v>
      </c>
      <c r="K9">
        <v>3.17</v>
      </c>
    </row>
    <row r="10" spans="1:23" x14ac:dyDescent="0.25">
      <c r="A10">
        <v>3.56</v>
      </c>
      <c r="B10">
        <v>3.35</v>
      </c>
      <c r="D10">
        <v>4.6100000000000003</v>
      </c>
      <c r="E10">
        <v>1.96</v>
      </c>
      <c r="G10">
        <v>1.61</v>
      </c>
      <c r="H10">
        <v>4.03</v>
      </c>
      <c r="J10">
        <v>1.58</v>
      </c>
      <c r="K10">
        <v>3.76</v>
      </c>
    </row>
    <row r="11" spans="1:23" x14ac:dyDescent="0.25">
      <c r="A11">
        <v>4.1399999999999997</v>
      </c>
      <c r="B11">
        <v>2.81</v>
      </c>
      <c r="D11">
        <v>5.17</v>
      </c>
      <c r="E11">
        <v>1.58</v>
      </c>
      <c r="G11">
        <v>1.016</v>
      </c>
      <c r="H11">
        <v>4.62</v>
      </c>
      <c r="J11">
        <v>1.0640000000000001</v>
      </c>
      <c r="K11">
        <v>4.33</v>
      </c>
    </row>
    <row r="12" spans="1:23" x14ac:dyDescent="0.25">
      <c r="A12">
        <v>4.59</v>
      </c>
      <c r="B12">
        <v>2.5299999999999998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A15</vt:lpstr>
      <vt:lpstr>Sheet3</vt:lpstr>
      <vt:lpstr>D15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sequeira</dc:creator>
  <cp:lastModifiedBy>George sequeira</cp:lastModifiedBy>
  <dcterms:created xsi:type="dcterms:W3CDTF">2016-04-06T23:55:48Z</dcterms:created>
  <dcterms:modified xsi:type="dcterms:W3CDTF">2016-04-12T07:38:48Z</dcterms:modified>
</cp:coreProperties>
</file>