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Library/Mobile Documents/com~apple~CloudDocs/Documents/Arbeit/Jade Hochschule/3. Semester (SS23)/HSP L/"/>
    </mc:Choice>
  </mc:AlternateContent>
  <xr:revisionPtr revIDLastSave="0" documentId="13_ncr:1_{D9A358E3-6530-5946-868F-B1EF3700A0AC}" xr6:coauthVersionLast="47" xr6:coauthVersionMax="47" xr10:uidLastSave="{00000000-0000-0000-0000-000000000000}"/>
  <bookViews>
    <workbookView xWindow="0" yWindow="0" windowWidth="52560" windowHeight="28800" xr2:uid="{2503F9C7-F3A8-A644-B2DD-9F337C9EE5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8" i="1"/>
  <c r="D7" i="1"/>
  <c r="L8" i="1"/>
  <c r="L7" i="1"/>
  <c r="L6" i="1"/>
  <c r="L5" i="1"/>
  <c r="D9" i="1" s="1"/>
</calcChain>
</file>

<file path=xl/sharedStrings.xml><?xml version="1.0" encoding="utf-8"?>
<sst xmlns="http://schemas.openxmlformats.org/spreadsheetml/2006/main" count="47" uniqueCount="47">
  <si>
    <t>Eingabe:</t>
  </si>
  <si>
    <t xml:space="preserve">Durchmesser: </t>
  </si>
  <si>
    <t>Werkstoff-nummer</t>
  </si>
  <si>
    <t>Kenn-buchstabe</t>
  </si>
  <si>
    <t>Werkstoffgruppe</t>
  </si>
  <si>
    <t>Werkstoff</t>
  </si>
  <si>
    <t>Schnittgeschwindigkeit</t>
  </si>
  <si>
    <t>Vorschub pro Zahn</t>
  </si>
  <si>
    <t>spezifische Schnittkraft</t>
  </si>
  <si>
    <t>Anstiegswert</t>
  </si>
  <si>
    <t>Werkstoff:</t>
  </si>
  <si>
    <t>vc in [m/min]</t>
  </si>
  <si>
    <t>f in [mm]</t>
  </si>
  <si>
    <t>kc1.1 in [N/mm^2]</t>
  </si>
  <si>
    <t>mc</t>
  </si>
  <si>
    <t>HSS</t>
  </si>
  <si>
    <t>HM</t>
  </si>
  <si>
    <t>P</t>
  </si>
  <si>
    <t>Stahl</t>
  </si>
  <si>
    <t>Niedrig- und hochlegierte Stähle, hohe Vergütungsstufe</t>
  </si>
  <si>
    <t>M</t>
  </si>
  <si>
    <t>Nichtrostender Stahl</t>
  </si>
  <si>
    <t>Nichtrostende, austenitische Stähle, ausscheidungsgehärtet (PH-Stähle)</t>
  </si>
  <si>
    <t>Ausgabe:</t>
  </si>
  <si>
    <t>Schnittgeschwindigkeit vc in [m/min] für HSS:</t>
  </si>
  <si>
    <t>K</t>
  </si>
  <si>
    <t>Gusseisen</t>
  </si>
  <si>
    <t>Kugelgraphitguss hohe Festigkeit + ADI hohe Festigkeit, unlegiert + legiert</t>
  </si>
  <si>
    <t>Schnittgeschwindigkeit vc in [m/min] für HM:</t>
  </si>
  <si>
    <t>N</t>
  </si>
  <si>
    <t>NE-Metalle</t>
  </si>
  <si>
    <t>Aluminium-Knetlegierung, augehärtet</t>
  </si>
  <si>
    <t>Vorschub pro Zahn in [mm]:</t>
  </si>
  <si>
    <t>S</t>
  </si>
  <si>
    <t>Schwer zerspanbare Werkstoffe</t>
  </si>
  <si>
    <t>Titanlegierungen, Alpha-, Alpha/Beta- und Betalegierungen</t>
  </si>
  <si>
    <r>
      <t>spezifische Schnittkraft k</t>
    </r>
    <r>
      <rPr>
        <sz val="12"/>
        <color theme="1"/>
        <rFont val="Calibri (Textkörper)"/>
      </rPr>
      <t>c1.1 in [N/mm^2]</t>
    </r>
    <r>
      <rPr>
        <sz val="12"/>
        <color theme="1"/>
        <rFont val="Calibri"/>
        <family val="2"/>
        <scheme val="minor"/>
      </rPr>
      <t>:</t>
    </r>
  </si>
  <si>
    <t>H</t>
  </si>
  <si>
    <t>Harte Werkstoffe</t>
  </si>
  <si>
    <t>Gehärtete Stähle 58 - 62 HRC</t>
  </si>
  <si>
    <t>Anstiegswert mc:</t>
  </si>
  <si>
    <t>O</t>
  </si>
  <si>
    <t>Andere</t>
  </si>
  <si>
    <t>Faserverstärkte Kunststoffe</t>
  </si>
  <si>
    <t>Kommentar:</t>
  </si>
  <si>
    <t>Durchmesser an D2 schicken</t>
  </si>
  <si>
    <t>Werkstoffnummer an D3 schicken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</si>
</sst>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Textkörper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AE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21" xfId="0" applyBorder="1"/>
    <xf numFmtId="0" fontId="1" fillId="2" borderId="12" xfId="0" applyFont="1" applyFill="1" applyBorder="1"/>
    <xf numFmtId="0" fontId="1" fillId="2" borderId="18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8" xfId="0" applyFont="1" applyFill="1" applyBorder="1"/>
    <xf numFmtId="0" fontId="0" fillId="5" borderId="19" xfId="0" applyFill="1" applyBorder="1" applyAlignment="1">
      <alignment horizontal="center"/>
    </xf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0" xfId="0" applyFill="1" applyBorder="1"/>
    <xf numFmtId="0" fontId="0" fillId="6" borderId="13" xfId="0" applyFill="1" applyBorder="1" applyAlignment="1">
      <alignment horizontal="center"/>
    </xf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1" xfId="0" applyFill="1" applyBorder="1"/>
    <xf numFmtId="0" fontId="0" fillId="7" borderId="13" xfId="0" applyFill="1" applyBorder="1" applyAlignment="1">
      <alignment horizontal="center"/>
    </xf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1" xfId="0" applyFill="1" applyBorder="1"/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1" xfId="0" applyFill="1" applyBorder="1"/>
    <xf numFmtId="0" fontId="0" fillId="9" borderId="13" xfId="0" applyFill="1" applyBorder="1" applyAlignment="1">
      <alignment horizontal="center"/>
    </xf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1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8" xfId="0" applyFont="1" applyFill="1" applyBorder="1"/>
    <xf numFmtId="0" fontId="0" fillId="10" borderId="27" xfId="0" applyFill="1" applyBorder="1"/>
    <xf numFmtId="0" fontId="0" fillId="10" borderId="26" xfId="0" applyFill="1" applyBorder="1"/>
    <xf numFmtId="0" fontId="0" fillId="10" borderId="17" xfId="0" applyFill="1" applyBorder="1"/>
    <xf numFmtId="0" fontId="0" fillId="10" borderId="25" xfId="0" applyFill="1" applyBorder="1"/>
    <xf numFmtId="0" fontId="0" fillId="10" borderId="1" xfId="0" applyFill="1" applyBorder="1"/>
    <xf numFmtId="0" fontId="1" fillId="10" borderId="9" xfId="0" applyFont="1" applyFill="1" applyBorder="1" applyAlignment="1">
      <alignment horizontal="center" vertical="top" wrapText="1"/>
    </xf>
    <xf numFmtId="0" fontId="1" fillId="10" borderId="13" xfId="0" applyFont="1" applyFill="1" applyBorder="1" applyAlignment="1">
      <alignment horizontal="center" vertical="top" wrapText="1"/>
    </xf>
    <xf numFmtId="0" fontId="1" fillId="10" borderId="15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top"/>
    </xf>
    <xf numFmtId="0" fontId="1" fillId="10" borderId="18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0" borderId="16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 wrapText="1"/>
    </xf>
    <xf numFmtId="0" fontId="1" fillId="10" borderId="2" xfId="0" applyFont="1" applyFill="1" applyBorder="1" applyAlignment="1">
      <alignment horizontal="center" vertical="top" wrapText="1"/>
    </xf>
    <xf numFmtId="0" fontId="1" fillId="10" borderId="16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1" fillId="10" borderId="17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AEDD"/>
      <color rgb="FF92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106-9C72-0242-84D8-3D6C38BEEC06}">
  <dimension ref="B1:N15"/>
  <sheetViews>
    <sheetView tabSelected="1" zoomScale="160" zoomScaleNormal="160" workbookViewId="0">
      <selection activeCell="C18" sqref="C18"/>
    </sheetView>
  </sheetViews>
  <sheetFormatPr defaultColWidth="10.875" defaultRowHeight="15.95"/>
  <cols>
    <col min="3" max="3" width="38" customWidth="1"/>
    <col min="6" max="6" width="12.375" customWidth="1"/>
    <col min="7" max="7" width="10.5" customWidth="1"/>
    <col min="8" max="8" width="27" customWidth="1"/>
    <col min="9" max="9" width="59" customWidth="1"/>
    <col min="10" max="11" width="10.5" customWidth="1"/>
    <col min="12" max="12" width="17.125" customWidth="1"/>
    <col min="13" max="13" width="20.5" customWidth="1"/>
    <col min="14" max="14" width="12.125" customWidth="1"/>
  </cols>
  <sheetData>
    <row r="1" spans="2:14" ht="17.100000000000001" thickBot="1"/>
    <row r="2" spans="2:14" ht="18" thickTop="1" thickBot="1">
      <c r="B2" s="44" t="s">
        <v>0</v>
      </c>
      <c r="C2" s="45" t="s">
        <v>1</v>
      </c>
      <c r="D2" s="6"/>
      <c r="F2" s="50" t="s">
        <v>2</v>
      </c>
      <c r="G2" s="60" t="s">
        <v>3</v>
      </c>
      <c r="H2" s="57" t="s">
        <v>4</v>
      </c>
      <c r="I2" s="57" t="s">
        <v>5</v>
      </c>
      <c r="J2" s="54" t="s">
        <v>6</v>
      </c>
      <c r="K2" s="54"/>
      <c r="L2" s="41" t="s">
        <v>7</v>
      </c>
      <c r="M2" s="41" t="s">
        <v>8</v>
      </c>
      <c r="N2" s="42" t="s">
        <v>9</v>
      </c>
    </row>
    <row r="3" spans="2:14" ht="18" thickTop="1" thickBot="1">
      <c r="B3" s="46"/>
      <c r="C3" s="47" t="s">
        <v>10</v>
      </c>
      <c r="D3" s="7"/>
      <c r="F3" s="51"/>
      <c r="G3" s="61"/>
      <c r="H3" s="58"/>
      <c r="I3" s="58"/>
      <c r="J3" s="53" t="s">
        <v>11</v>
      </c>
      <c r="K3" s="53"/>
      <c r="L3" s="63" t="s">
        <v>12</v>
      </c>
      <c r="M3" s="63" t="s">
        <v>13</v>
      </c>
      <c r="N3" s="55" t="s">
        <v>14</v>
      </c>
    </row>
    <row r="4" spans="2:14" ht="18" thickTop="1" thickBot="1">
      <c r="F4" s="52"/>
      <c r="G4" s="62"/>
      <c r="H4" s="59"/>
      <c r="I4" s="59"/>
      <c r="J4" s="43" t="s">
        <v>15</v>
      </c>
      <c r="K4" s="43" t="s">
        <v>16</v>
      </c>
      <c r="L4" s="64"/>
      <c r="M4" s="64"/>
      <c r="N4" s="56"/>
    </row>
    <row r="5" spans="2:14" ht="17.100000000000001" thickTop="1">
      <c r="F5" s="11">
        <v>1</v>
      </c>
      <c r="G5" s="12" t="s">
        <v>17</v>
      </c>
      <c r="H5" s="12" t="s">
        <v>18</v>
      </c>
      <c r="I5" s="12" t="s">
        <v>19</v>
      </c>
      <c r="J5" s="13">
        <v>12</v>
      </c>
      <c r="K5" s="14">
        <v>65</v>
      </c>
      <c r="L5" s="12">
        <f>(0.01*$D$2)/2</f>
        <v>0</v>
      </c>
      <c r="M5" s="12">
        <v>3000</v>
      </c>
      <c r="N5" s="15">
        <v>0.25</v>
      </c>
    </row>
    <row r="6" spans="2:14" ht="17.100000000000001" thickBot="1">
      <c r="F6" s="16">
        <v>2</v>
      </c>
      <c r="G6" s="17" t="s">
        <v>20</v>
      </c>
      <c r="H6" s="17" t="s">
        <v>21</v>
      </c>
      <c r="I6" s="17" t="s">
        <v>22</v>
      </c>
      <c r="J6" s="18">
        <v>19</v>
      </c>
      <c r="K6" s="19">
        <v>40</v>
      </c>
      <c r="L6" s="17">
        <f>(0.01*$D$2)/2</f>
        <v>0</v>
      </c>
      <c r="M6" s="17">
        <v>2400</v>
      </c>
      <c r="N6" s="20">
        <v>0.21</v>
      </c>
    </row>
    <row r="7" spans="2:14" ht="18" thickTop="1" thickBot="1">
      <c r="B7" s="44" t="s">
        <v>23</v>
      </c>
      <c r="C7" s="45" t="s">
        <v>24</v>
      </c>
      <c r="D7" s="8" t="e">
        <f>VLOOKUP($D$3,$F$5:$N$11, 5,0)</f>
        <v>#N/A</v>
      </c>
      <c r="F7" s="21">
        <v>3</v>
      </c>
      <c r="G7" s="22" t="s">
        <v>25</v>
      </c>
      <c r="H7" s="22" t="s">
        <v>26</v>
      </c>
      <c r="I7" s="22" t="s">
        <v>27</v>
      </c>
      <c r="J7" s="23">
        <v>25</v>
      </c>
      <c r="K7" s="24">
        <v>40</v>
      </c>
      <c r="L7" s="22">
        <f>(0.02*$D$2)/2</f>
        <v>0</v>
      </c>
      <c r="M7" s="22">
        <v>1400</v>
      </c>
      <c r="N7" s="25">
        <v>0.28000000000000003</v>
      </c>
    </row>
    <row r="8" spans="2:14" ht="18" thickTop="1" thickBot="1">
      <c r="B8" s="48"/>
      <c r="C8" s="49" t="s">
        <v>28</v>
      </c>
      <c r="D8" s="9" t="e">
        <f>VLOOKUP($D$3,$F$5:$N$11, 6,0)</f>
        <v>#N/A</v>
      </c>
      <c r="F8" s="26">
        <v>4</v>
      </c>
      <c r="G8" s="27" t="s">
        <v>29</v>
      </c>
      <c r="H8" s="27" t="s">
        <v>30</v>
      </c>
      <c r="I8" s="27" t="s">
        <v>31</v>
      </c>
      <c r="J8" s="28">
        <v>87</v>
      </c>
      <c r="K8" s="29">
        <v>240</v>
      </c>
      <c r="L8" s="27">
        <f>(0.025*$D2)/2</f>
        <v>0</v>
      </c>
      <c r="M8" s="27">
        <v>600</v>
      </c>
      <c r="N8" s="30">
        <v>0.25</v>
      </c>
    </row>
    <row r="9" spans="2:14" ht="17.100000000000001" thickBot="1">
      <c r="B9" s="48"/>
      <c r="C9" s="49" t="s">
        <v>32</v>
      </c>
      <c r="D9" s="9" t="e">
        <f>VLOOKUP($D$3,$F$5:$N$11, 7,0)</f>
        <v>#N/A</v>
      </c>
      <c r="F9" s="31">
        <v>5</v>
      </c>
      <c r="G9" s="32" t="s">
        <v>33</v>
      </c>
      <c r="H9" s="32" t="s">
        <v>34</v>
      </c>
      <c r="I9" s="32" t="s">
        <v>35</v>
      </c>
      <c r="J9" s="33"/>
      <c r="K9" s="34">
        <v>45</v>
      </c>
      <c r="L9" s="32">
        <v>5.1999999999999998E-2</v>
      </c>
      <c r="M9" s="32">
        <v>1500</v>
      </c>
      <c r="N9" s="35">
        <v>0.25</v>
      </c>
    </row>
    <row r="10" spans="2:14" ht="17.100000000000001" thickBot="1">
      <c r="B10" s="48"/>
      <c r="C10" s="49" t="s">
        <v>36</v>
      </c>
      <c r="D10" s="9" t="e">
        <f>VLOOKUP($D$3,$F$5:$N$11, 8,0)</f>
        <v>#N/A</v>
      </c>
      <c r="F10" s="4">
        <v>6</v>
      </c>
      <c r="G10" s="1" t="s">
        <v>37</v>
      </c>
      <c r="H10" s="1" t="s">
        <v>38</v>
      </c>
      <c r="I10" s="1" t="s">
        <v>39</v>
      </c>
      <c r="J10" s="2"/>
      <c r="K10" s="3">
        <v>12</v>
      </c>
      <c r="L10" s="1">
        <v>3.5000000000000003E-2</v>
      </c>
      <c r="M10" s="1">
        <v>4300</v>
      </c>
      <c r="N10" s="5">
        <v>0.25</v>
      </c>
    </row>
    <row r="11" spans="2:14" ht="17.100000000000001" thickBot="1">
      <c r="B11" s="46"/>
      <c r="C11" s="47" t="s">
        <v>40</v>
      </c>
      <c r="D11" s="10" t="e">
        <f>VLOOKUP($D$3,$F$5:$N$11, 9,0)</f>
        <v>#N/A</v>
      </c>
      <c r="F11" s="36">
        <v>7</v>
      </c>
      <c r="G11" s="37" t="s">
        <v>41</v>
      </c>
      <c r="H11" s="37" t="s">
        <v>42</v>
      </c>
      <c r="I11" s="37" t="s">
        <v>43</v>
      </c>
      <c r="J11" s="38"/>
      <c r="K11" s="39">
        <v>340</v>
      </c>
      <c r="L11" s="37">
        <v>7.7499999999999999E-2</v>
      </c>
      <c r="M11" s="37">
        <v>300</v>
      </c>
      <c r="N11" s="40">
        <v>0.3</v>
      </c>
    </row>
    <row r="12" spans="2:14" ht="17.100000000000001" thickTop="1"/>
    <row r="14" spans="2:14">
      <c r="B14" t="s">
        <v>44</v>
      </c>
      <c r="C14" t="s">
        <v>45</v>
      </c>
    </row>
    <row r="15" spans="2:14">
      <c r="C15" t="s">
        <v>46</v>
      </c>
    </row>
  </sheetData>
  <mergeCells count="9">
    <mergeCell ref="F2:F4"/>
    <mergeCell ref="J3:K3"/>
    <mergeCell ref="J2:K2"/>
    <mergeCell ref="N3:N4"/>
    <mergeCell ref="I2:I4"/>
    <mergeCell ref="G2:G4"/>
    <mergeCell ref="H2:H4"/>
    <mergeCell ref="L3:L4"/>
    <mergeCell ref="M3:M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Torge Bohlken</cp:lastModifiedBy>
  <cp:revision/>
  <dcterms:created xsi:type="dcterms:W3CDTF">2023-04-27T06:30:02Z</dcterms:created>
  <dcterms:modified xsi:type="dcterms:W3CDTF">2023-05-03T08:46:32Z</dcterms:modified>
  <cp:category/>
  <cp:contentStatus/>
</cp:coreProperties>
</file>