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Ex2.xml" ContentType="application/vnd.ms-office.chartex+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D:\Educational\UMASS\Spring 23\601 Data Management\"/>
    </mc:Choice>
  </mc:AlternateContent>
  <xr:revisionPtr revIDLastSave="0" documentId="8_{9428C75C-28C3-4211-9F99-E18DCE2AA5AA}" xr6:coauthVersionLast="47" xr6:coauthVersionMax="47" xr10:uidLastSave="{00000000-0000-0000-0000-000000000000}"/>
  <bookViews>
    <workbookView xWindow="-108" yWindow="-108" windowWidth="23256" windowHeight="12456" xr2:uid="{CD0AD205-8407-4BDD-9389-E8C3590A9AB2}"/>
  </bookViews>
  <sheets>
    <sheet name="Dashboard" sheetId="2" r:id="rId1"/>
    <sheet name="Sources" sheetId="14" state="hidden" r:id="rId2"/>
    <sheet name="FYFC" sheetId="12" state="hidden" r:id="rId3"/>
    <sheet name="Temp Pivot " sheetId="5" state="hidden" r:id="rId4"/>
    <sheet name="Data" sheetId="1" state="hidden" r:id="rId5"/>
    <sheet name="Rest Pivot" sheetId="6" state="hidden" r:id="rId6"/>
    <sheet name="Hosp Pivot " sheetId="7" state="hidden" r:id="rId7"/>
    <sheet name="Rec Pivot" sheetId="8" state="hidden" r:id="rId8"/>
    <sheet name="Crime Pivot" sheetId="10" state="hidden" r:id="rId9"/>
    <sheet name="Top 10 Data" sheetId="4" state="hidden" r:id="rId10"/>
  </sheets>
  <externalReferences>
    <externalReference r:id="rId11"/>
    <externalReference r:id="rId12"/>
  </externalReferences>
  <definedNames>
    <definedName name="_xlnm._FilterDatabase" localSheetId="4" hidden="1">Data!$B$1:$L$149</definedName>
    <definedName name="_xlchart.v5.0" hidden="1">'Rec Pivot'!$A$3</definedName>
    <definedName name="_xlchart.v5.1" hidden="1">'Rec Pivot'!$A$4:$A$13</definedName>
    <definedName name="_xlchart.v5.2" hidden="1">'Rec Pivot'!$C$3</definedName>
    <definedName name="_xlchart.v5.3" hidden="1">'Rec Pivot'!$C$4:$C$13</definedName>
    <definedName name="_xlchart.v5.4" hidden="1">'Rec Pivot'!$A$3</definedName>
    <definedName name="_xlchart.v5.5" hidden="1">'Rec Pivot'!$A$4:$A$13</definedName>
    <definedName name="_xlchart.v5.6" hidden="1">'Rec Pivot'!$C$3</definedName>
    <definedName name="_xlchart.v5.7" hidden="1">'Rec Pivot'!$C$4:$C$13</definedName>
    <definedName name="Cities">'[1]Survey Data'!$G$2:$G$11</definedName>
    <definedName name="Columns" localSheetId="2">FYFC!$AN$92</definedName>
    <definedName name="Columns">Dashboard!$AN$95</definedName>
    <definedName name="Drill_Chart" localSheetId="2">OFFSET(FYFC!Start,FYFC!Rows,FYFC!Columns,1,1)</definedName>
    <definedName name="Drill_Chart">OFFSET(Start,Rows,Columns,1,1)</definedName>
    <definedName name="List_of_States">'[2]Travel Time'!#REF!</definedName>
    <definedName name="Rows" localSheetId="2">FYFC!$AK$88</definedName>
    <definedName name="Rows">Dashboard!$AK$91</definedName>
    <definedName name="Show_Chart" localSheetId="2">OFFSET(FYFC!Start,FYFC!Rows,0,1,1)</definedName>
    <definedName name="Show_Chart">OFFSET(Start,Rows,0,1,1)</definedName>
    <definedName name="Slicer_City1">#N/A</definedName>
    <definedName name="Slicer_Factors">#N/A</definedName>
    <definedName name="Slicer_Level_of_Detail">#N/A</definedName>
    <definedName name="Start" localSheetId="2">FYFC!$AC$96</definedName>
    <definedName name="Start">Dashboard!$AC$99</definedName>
  </definedNames>
  <calcPr calcId="191028"/>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8" i="12" l="1" a="1"/>
  <c r="I18" i="12" s="1"/>
  <c r="I17" i="12" a="1"/>
  <c r="I17" i="12" s="1"/>
  <c r="I16" i="12" a="1"/>
  <c r="I16" i="12" s="1"/>
  <c r="I15" i="12" a="1"/>
  <c r="I15" i="12" s="1"/>
  <c r="I14" i="12" a="1"/>
  <c r="I14" i="12" s="1"/>
  <c r="E2" i="1"/>
  <c r="E3" i="1"/>
  <c r="E4" i="1"/>
  <c r="E5" i="1"/>
  <c r="I22" i="12" s="1" a="1"/>
  <c r="I22" i="12" s="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Z5" i="8"/>
  <c r="Z6" i="8"/>
  <c r="Z7" i="8"/>
  <c r="Z8" i="8"/>
  <c r="Z9" i="8"/>
  <c r="Z10" i="8"/>
  <c r="Z11" i="8"/>
  <c r="Z12" i="8"/>
  <c r="Z13" i="8"/>
  <c r="Z4" i="8"/>
  <c r="AU11" i="4"/>
  <c r="AI11" i="4"/>
  <c r="X11" i="4"/>
  <c r="W11" i="4"/>
  <c r="V11" i="4"/>
  <c r="Q11" i="4"/>
  <c r="AU10" i="4"/>
  <c r="AI10" i="4"/>
  <c r="X10" i="4"/>
  <c r="W10" i="4"/>
  <c r="V10" i="4"/>
  <c r="Q10" i="4"/>
  <c r="AU9" i="4"/>
  <c r="AI9" i="4"/>
  <c r="X9" i="4"/>
  <c r="W9" i="4"/>
  <c r="V9" i="4"/>
  <c r="Q9" i="4"/>
  <c r="AU8" i="4"/>
  <c r="AI8" i="4"/>
  <c r="X8" i="4"/>
  <c r="W8" i="4"/>
  <c r="V8" i="4"/>
  <c r="Q8" i="4"/>
  <c r="AU7" i="4"/>
  <c r="AI7" i="4"/>
  <c r="X7" i="4"/>
  <c r="W7" i="4"/>
  <c r="V7" i="4"/>
  <c r="Q7" i="4"/>
  <c r="AU6" i="4"/>
  <c r="AI6" i="4"/>
  <c r="X6" i="4"/>
  <c r="W6" i="4"/>
  <c r="V6" i="4"/>
  <c r="Q6" i="4"/>
  <c r="AU5" i="4"/>
  <c r="AI5" i="4"/>
  <c r="X5" i="4"/>
  <c r="W5" i="4"/>
  <c r="V5" i="4"/>
  <c r="Q5" i="4"/>
  <c r="AU4" i="4"/>
  <c r="AI4" i="4"/>
  <c r="X4" i="4"/>
  <c r="W4" i="4"/>
  <c r="V4" i="4"/>
  <c r="Q4" i="4"/>
  <c r="AU3" i="4"/>
  <c r="AI3" i="4"/>
  <c r="X3" i="4"/>
  <c r="W3" i="4"/>
  <c r="V3" i="4"/>
  <c r="Q3" i="4"/>
  <c r="AU2" i="4"/>
  <c r="AI2" i="4"/>
  <c r="X2" i="4"/>
  <c r="W2" i="4"/>
  <c r="V2" i="4"/>
  <c r="Q2" i="4"/>
  <c r="AJ4" i="4" l="1"/>
  <c r="AJ5" i="4"/>
  <c r="R4" i="4"/>
  <c r="R7" i="4"/>
  <c r="AJ10" i="4"/>
  <c r="R8" i="4"/>
  <c r="AJ3" i="4"/>
  <c r="AV5" i="4"/>
  <c r="AJ11" i="4"/>
  <c r="AV4" i="4"/>
  <c r="AV7" i="4"/>
  <c r="R6" i="4"/>
  <c r="AV9" i="4"/>
  <c r="AJ8" i="4"/>
  <c r="AV6" i="4"/>
  <c r="AV8" i="4"/>
  <c r="AV3" i="4"/>
  <c r="R5" i="4"/>
  <c r="AJ7" i="4"/>
  <c r="AJ9" i="4"/>
  <c r="R11" i="4"/>
  <c r="AV11" i="4"/>
  <c r="R2" i="4"/>
  <c r="R10" i="4"/>
  <c r="AV2" i="4"/>
  <c r="R9" i="4"/>
  <c r="AV10" i="4"/>
  <c r="AJ6" i="4"/>
  <c r="R3" i="4"/>
  <c r="AJ2" i="4"/>
  <c r="G34" i="1"/>
  <c r="G88" i="1"/>
  <c r="G36" i="1"/>
  <c r="G23" i="1"/>
  <c r="G70" i="1"/>
  <c r="G97" i="1"/>
  <c r="G138" i="1"/>
  <c r="G29" i="1"/>
  <c r="G148" i="1"/>
  <c r="G145" i="1"/>
  <c r="G72" i="1"/>
  <c r="G66" i="1"/>
  <c r="G49" i="1"/>
  <c r="G142" i="1"/>
  <c r="G31" i="1"/>
  <c r="G71" i="1"/>
  <c r="G24" i="1"/>
  <c r="G137" i="1"/>
  <c r="G45" i="1"/>
  <c r="G98" i="1"/>
  <c r="G17" i="1"/>
  <c r="G57" i="1"/>
  <c r="G146" i="1"/>
  <c r="G58" i="1"/>
  <c r="G38" i="1"/>
  <c r="G94" i="1"/>
  <c r="G11" i="1"/>
  <c r="G131" i="1"/>
  <c r="G14" i="1"/>
  <c r="G149" i="1"/>
  <c r="G110" i="1"/>
  <c r="G92" i="1"/>
  <c r="G67" i="1"/>
  <c r="G135" i="1"/>
  <c r="G13" i="1"/>
  <c r="G59" i="1"/>
  <c r="G133" i="1"/>
  <c r="G126" i="1"/>
  <c r="G73" i="1"/>
  <c r="G60" i="1"/>
  <c r="G19" i="1"/>
  <c r="G52" i="1"/>
  <c r="G21" i="1"/>
  <c r="G118" i="1"/>
  <c r="G114" i="1"/>
  <c r="G85" i="1"/>
  <c r="G132" i="1"/>
  <c r="G141" i="1"/>
  <c r="G119" i="1"/>
  <c r="G44" i="1"/>
  <c r="G104" i="1"/>
  <c r="G25" i="1"/>
  <c r="G111" i="1"/>
  <c r="G86" i="1"/>
  <c r="G147" i="1"/>
  <c r="G91" i="1"/>
  <c r="G134" i="1"/>
  <c r="G63" i="1"/>
  <c r="G4" i="1"/>
  <c r="G128" i="1"/>
  <c r="G5" i="1"/>
  <c r="G120" i="1"/>
  <c r="G15" i="1"/>
  <c r="G22" i="1"/>
  <c r="G48" i="1"/>
  <c r="G112" i="1"/>
  <c r="G93" i="1"/>
  <c r="G10" i="1"/>
  <c r="G62" i="1"/>
  <c r="G30" i="1"/>
  <c r="G79" i="1"/>
  <c r="G74" i="1"/>
  <c r="G140" i="1"/>
  <c r="G87" i="1"/>
  <c r="G39" i="1"/>
  <c r="G96" i="1"/>
  <c r="G127" i="1"/>
  <c r="G139" i="1"/>
  <c r="G32" i="1"/>
  <c r="G90" i="1"/>
  <c r="G53" i="1"/>
  <c r="G117" i="1"/>
  <c r="G76" i="1"/>
  <c r="G61" i="1"/>
  <c r="G107" i="1"/>
  <c r="G50" i="1"/>
  <c r="G69" i="1"/>
  <c r="G106" i="1"/>
  <c r="G41" i="1"/>
  <c r="G121" i="1"/>
  <c r="G101" i="1"/>
  <c r="G89" i="1"/>
  <c r="G75" i="1"/>
  <c r="G84" i="1"/>
  <c r="G100" i="1"/>
  <c r="G136" i="1"/>
  <c r="G3" i="1"/>
  <c r="G113" i="1"/>
  <c r="G7" i="1"/>
  <c r="G33" i="1"/>
  <c r="G80" i="1"/>
  <c r="G105" i="1"/>
  <c r="G42" i="1"/>
  <c r="G95" i="1"/>
  <c r="G43" i="1"/>
  <c r="G77" i="1"/>
  <c r="G82" i="1"/>
  <c r="G108" i="1"/>
  <c r="G65" i="1"/>
  <c r="G123" i="1"/>
  <c r="G103" i="1"/>
  <c r="G46" i="1"/>
  <c r="G64" i="1"/>
  <c r="G78" i="1"/>
  <c r="G68" i="1"/>
  <c r="G35" i="1"/>
  <c r="G81" i="1"/>
  <c r="G54" i="1"/>
  <c r="G129" i="1"/>
  <c r="G40" i="1"/>
  <c r="G26" i="1"/>
  <c r="G125" i="1"/>
  <c r="G130" i="1"/>
  <c r="G9" i="1"/>
  <c r="G12" i="1"/>
  <c r="G102" i="1"/>
  <c r="G51" i="1"/>
  <c r="G109" i="1"/>
  <c r="G20" i="1"/>
  <c r="G124" i="1"/>
  <c r="G27" i="1"/>
  <c r="G16" i="1"/>
  <c r="G99" i="1"/>
  <c r="G2" i="1"/>
  <c r="G6" i="1"/>
  <c r="G56" i="1"/>
  <c r="G83" i="1"/>
  <c r="G116" i="1"/>
  <c r="G144" i="1"/>
  <c r="G18" i="1"/>
  <c r="G122" i="1"/>
  <c r="G8" i="1"/>
  <c r="G55" i="1"/>
  <c r="G37" i="1"/>
  <c r="G115" i="1"/>
  <c r="G28" i="1"/>
  <c r="G143" i="1"/>
  <c r="G47" i="1"/>
  <c r="N2" i="1"/>
  <c r="N105" i="1"/>
  <c r="N127" i="1"/>
  <c r="N25" i="1"/>
  <c r="N36" i="1"/>
  <c r="N42" i="1"/>
  <c r="N11" i="1"/>
  <c r="N139" i="1"/>
  <c r="N111" i="1"/>
  <c r="N23" i="1"/>
  <c r="N95" i="1"/>
  <c r="N88" i="1"/>
  <c r="N131" i="1"/>
  <c r="N86" i="1"/>
  <c r="N32" i="1"/>
  <c r="N70" i="1"/>
  <c r="N43" i="1"/>
  <c r="N14" i="1"/>
  <c r="N109" i="1"/>
  <c r="N34" i="1"/>
  <c r="N47" i="1"/>
  <c r="N99" i="1"/>
  <c r="N83" i="1"/>
  <c r="N90" i="1"/>
  <c r="N147" i="1"/>
  <c r="N20" i="1"/>
  <c r="N97" i="1"/>
  <c r="N77" i="1"/>
  <c r="N149" i="1"/>
  <c r="N124" i="1"/>
  <c r="N53" i="1"/>
  <c r="N91" i="1"/>
  <c r="N138" i="1"/>
  <c r="N82" i="1"/>
  <c r="N110" i="1"/>
  <c r="N134" i="1"/>
  <c r="N117" i="1"/>
  <c r="N27" i="1"/>
  <c r="N92" i="1"/>
  <c r="N29" i="1"/>
  <c r="N108" i="1"/>
  <c r="N6" i="1"/>
  <c r="N144" i="1"/>
  <c r="N18" i="1"/>
  <c r="N148" i="1"/>
  <c r="N145" i="1"/>
  <c r="N72" i="1"/>
  <c r="N66" i="1"/>
  <c r="N49" i="1"/>
  <c r="N142" i="1"/>
  <c r="N31" i="1"/>
  <c r="N71" i="1"/>
  <c r="N24" i="1"/>
  <c r="N137" i="1"/>
  <c r="N45" i="1"/>
  <c r="N98" i="1"/>
  <c r="N17" i="1"/>
  <c r="N57" i="1"/>
  <c r="N146" i="1"/>
  <c r="N58" i="1"/>
  <c r="N38" i="1"/>
  <c r="N94" i="1"/>
  <c r="N143" i="1"/>
  <c r="N67" i="1"/>
  <c r="N135" i="1"/>
  <c r="N13" i="1"/>
  <c r="N59" i="1"/>
  <c r="N133" i="1"/>
  <c r="N126" i="1"/>
  <c r="N73" i="1"/>
  <c r="N60" i="1"/>
  <c r="N19" i="1"/>
  <c r="N52" i="1"/>
  <c r="N21" i="1"/>
  <c r="N118" i="1"/>
  <c r="N114" i="1"/>
  <c r="N85" i="1"/>
  <c r="N132" i="1"/>
  <c r="N141" i="1"/>
  <c r="N119" i="1"/>
  <c r="N44" i="1"/>
  <c r="N55" i="1"/>
  <c r="N122" i="1"/>
  <c r="N16" i="1"/>
  <c r="N56" i="1"/>
  <c r="N115" i="1"/>
  <c r="N63" i="1"/>
  <c r="N4" i="1"/>
  <c r="N128" i="1"/>
  <c r="N5" i="1"/>
  <c r="I21" i="12" s="1" a="1"/>
  <c r="I21" i="12" s="1"/>
  <c r="N120" i="1"/>
  <c r="N15" i="1"/>
  <c r="N22" i="1"/>
  <c r="N48" i="1"/>
  <c r="N112" i="1"/>
  <c r="N93" i="1"/>
  <c r="N10" i="1"/>
  <c r="N62" i="1"/>
  <c r="N30" i="1"/>
  <c r="N79" i="1"/>
  <c r="N74" i="1"/>
  <c r="N140" i="1"/>
  <c r="N87" i="1"/>
  <c r="N39" i="1"/>
  <c r="N96" i="1"/>
  <c r="N28" i="1"/>
  <c r="N116" i="1"/>
  <c r="N37" i="1"/>
  <c r="N104" i="1"/>
  <c r="N76" i="1"/>
  <c r="N61" i="1"/>
  <c r="N107" i="1"/>
  <c r="N50" i="1"/>
  <c r="N69" i="1"/>
  <c r="N106" i="1"/>
  <c r="N41" i="1"/>
  <c r="N121" i="1"/>
  <c r="N101" i="1"/>
  <c r="N89" i="1"/>
  <c r="N75" i="1"/>
  <c r="N84" i="1"/>
  <c r="N100" i="1"/>
  <c r="N136" i="1"/>
  <c r="N3" i="1"/>
  <c r="N113" i="1"/>
  <c r="N7" i="1"/>
  <c r="N33" i="1"/>
  <c r="N80" i="1"/>
  <c r="N8" i="1"/>
  <c r="N65" i="1"/>
  <c r="N123" i="1"/>
  <c r="N103" i="1"/>
  <c r="N46" i="1"/>
  <c r="N64" i="1"/>
  <c r="N78" i="1"/>
  <c r="N68" i="1"/>
  <c r="N35" i="1"/>
  <c r="N81" i="1"/>
  <c r="N54" i="1"/>
  <c r="N129" i="1"/>
  <c r="N40" i="1"/>
  <c r="N26" i="1"/>
  <c r="N125" i="1"/>
  <c r="N130" i="1"/>
  <c r="N9" i="1"/>
  <c r="N12" i="1"/>
  <c r="N102" i="1"/>
  <c r="N51" i="1"/>
  <c r="L76" i="1"/>
  <c r="L34" i="1"/>
  <c r="L122" i="1"/>
  <c r="L28" i="1"/>
  <c r="L6" i="1"/>
  <c r="L116" i="1"/>
  <c r="L16" i="1"/>
  <c r="L47" i="1"/>
  <c r="L37" i="1"/>
  <c r="L56" i="1"/>
  <c r="L144" i="1"/>
  <c r="L99" i="1"/>
  <c r="L8" i="1"/>
  <c r="L143" i="1"/>
  <c r="L115" i="1"/>
  <c r="L104" i="1"/>
  <c r="L18" i="1"/>
  <c r="L2" i="1"/>
  <c r="L83" i="1"/>
  <c r="L105" i="1"/>
  <c r="L127" i="1"/>
  <c r="L25" i="1"/>
  <c r="L36" i="1"/>
  <c r="L42" i="1"/>
  <c r="L11" i="1"/>
  <c r="L139" i="1"/>
  <c r="L111" i="1"/>
  <c r="L23" i="1"/>
  <c r="L95" i="1"/>
  <c r="L88" i="1"/>
  <c r="L131" i="1"/>
  <c r="L86" i="1"/>
  <c r="L32" i="1"/>
  <c r="L70" i="1"/>
  <c r="L43" i="1"/>
  <c r="L14" i="1"/>
  <c r="L109" i="1"/>
  <c r="L90" i="1"/>
  <c r="L147" i="1"/>
  <c r="L20" i="1"/>
  <c r="L97" i="1"/>
  <c r="L77" i="1"/>
  <c r="L149" i="1"/>
  <c r="L124" i="1"/>
  <c r="L53" i="1"/>
  <c r="L91" i="1"/>
  <c r="L138" i="1"/>
  <c r="L82" i="1"/>
  <c r="L110" i="1"/>
  <c r="L134" i="1"/>
  <c r="L24" i="1"/>
  <c r="L27" i="1"/>
  <c r="L92" i="1"/>
  <c r="L29" i="1"/>
  <c r="L65" i="1"/>
  <c r="L51" i="1"/>
  <c r="L58" i="1"/>
  <c r="L38" i="1"/>
  <c r="L94" i="1"/>
  <c r="L67" i="1"/>
  <c r="L135" i="1"/>
  <c r="L13" i="1"/>
  <c r="L59" i="1"/>
  <c r="L133" i="1"/>
  <c r="L126" i="1"/>
  <c r="L73" i="1"/>
  <c r="L60" i="1"/>
  <c r="L19" i="1"/>
  <c r="L52" i="1"/>
  <c r="L21" i="1"/>
  <c r="L118" i="1"/>
  <c r="L114" i="1"/>
  <c r="L85" i="1"/>
  <c r="L132" i="1"/>
  <c r="L141" i="1"/>
  <c r="L119" i="1"/>
  <c r="L44" i="1"/>
  <c r="L55" i="1"/>
  <c r="L63" i="1"/>
  <c r="L4" i="1"/>
  <c r="L128" i="1"/>
  <c r="L5" i="1"/>
  <c r="I20" i="12" s="1" a="1"/>
  <c r="I20" i="12" s="1"/>
  <c r="L120" i="1"/>
  <c r="L15" i="1"/>
  <c r="L22" i="1"/>
  <c r="L48" i="1"/>
  <c r="L112" i="1"/>
  <c r="L93" i="1"/>
  <c r="L10" i="1"/>
  <c r="L62" i="1"/>
  <c r="L30" i="1"/>
  <c r="L79" i="1"/>
  <c r="L74" i="1"/>
  <c r="L140" i="1"/>
  <c r="L87" i="1"/>
  <c r="L39" i="1"/>
  <c r="L96" i="1"/>
  <c r="L61" i="1"/>
  <c r="L107" i="1"/>
  <c r="L50" i="1"/>
  <c r="L69" i="1"/>
  <c r="L106" i="1"/>
  <c r="L41" i="1"/>
  <c r="L121" i="1"/>
  <c r="L101" i="1"/>
  <c r="L89" i="1"/>
  <c r="L75" i="1"/>
  <c r="L84" i="1"/>
  <c r="L100" i="1"/>
  <c r="L136" i="1"/>
  <c r="L3" i="1"/>
  <c r="L113" i="1"/>
  <c r="L7" i="1"/>
  <c r="L33" i="1"/>
  <c r="L12" i="1"/>
  <c r="L129" i="1"/>
  <c r="L117" i="1"/>
  <c r="L108" i="1"/>
  <c r="L148" i="1"/>
  <c r="L145" i="1"/>
  <c r="L72" i="1"/>
  <c r="L66" i="1"/>
  <c r="L49" i="1"/>
  <c r="L142" i="1"/>
  <c r="L31" i="1"/>
  <c r="L71" i="1"/>
  <c r="L137" i="1"/>
  <c r="L45" i="1"/>
  <c r="L98" i="1"/>
  <c r="L17" i="1"/>
  <c r="L57" i="1"/>
  <c r="L146" i="1"/>
  <c r="L80" i="1"/>
  <c r="L123" i="1"/>
  <c r="L103" i="1"/>
  <c r="L46" i="1"/>
  <c r="L64" i="1"/>
  <c r="L78" i="1"/>
  <c r="L68" i="1"/>
  <c r="L35" i="1"/>
  <c r="L81" i="1"/>
  <c r="L54" i="1"/>
  <c r="L40" i="1"/>
  <c r="L26" i="1"/>
  <c r="L125" i="1"/>
  <c r="L130" i="1"/>
  <c r="L9" i="1"/>
  <c r="L102" i="1"/>
  <c r="I19" i="12" l="1" a="1"/>
  <c r="I19" i="12" s="1"/>
  <c r="B151" i="1" s="1"/>
  <c r="K15" i="12" l="1"/>
  <c r="K19"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<sst xmlns="http://schemas.openxmlformats.org/spreadsheetml/2006/main" count="963" uniqueCount="544">
  <si>
    <t>City</t>
  </si>
  <si>
    <t>Austin</t>
  </si>
  <si>
    <t>San Francisco</t>
  </si>
  <si>
    <t>Honolulu</t>
  </si>
  <si>
    <t>Seattle</t>
  </si>
  <si>
    <t>Nashville</t>
  </si>
  <si>
    <t>Denver</t>
  </si>
  <si>
    <t>Boston</t>
  </si>
  <si>
    <t>Miami Beach</t>
  </si>
  <si>
    <t>Minneapolis</t>
  </si>
  <si>
    <t>Oklahoma City</t>
  </si>
  <si>
    <t>Value</t>
  </si>
  <si>
    <t>Factors</t>
  </si>
  <si>
    <t>Row Labels</t>
  </si>
  <si>
    <t>Temperature</t>
  </si>
  <si>
    <t>Restaurents</t>
  </si>
  <si>
    <t>Grand Total</t>
  </si>
  <si>
    <t>Hospitals</t>
  </si>
  <si>
    <t>Recreation</t>
  </si>
  <si>
    <t>Level of Detail</t>
  </si>
  <si>
    <t>Crimes</t>
  </si>
  <si>
    <t>Overall</t>
  </si>
  <si>
    <t>Drill down</t>
  </si>
  <si>
    <t>Starting Position</t>
  </si>
  <si>
    <t>State</t>
  </si>
  <si>
    <t>CONCAT</t>
  </si>
  <si>
    <t>Unemployment Rate</t>
  </si>
  <si>
    <t>American</t>
  </si>
  <si>
    <t>Cafe</t>
  </si>
  <si>
    <t>Deserts</t>
  </si>
  <si>
    <t>Others</t>
  </si>
  <si>
    <t>Italian</t>
  </si>
  <si>
    <t>Mexican</t>
  </si>
  <si>
    <t>Barbecue</t>
  </si>
  <si>
    <t>Bar and Pub</t>
  </si>
  <si>
    <t>Healthy</t>
  </si>
  <si>
    <t>Asian</t>
  </si>
  <si>
    <t>Afghan</t>
  </si>
  <si>
    <t>Indian</t>
  </si>
  <si>
    <t>Restaurant count</t>
  </si>
  <si>
    <t>Restaurant rank</t>
  </si>
  <si>
    <t>Min Temperature</t>
  </si>
  <si>
    <t>Max Temperature</t>
  </si>
  <si>
    <t>Avg Temperature</t>
  </si>
  <si>
    <t>Max Temperature Rank</t>
  </si>
  <si>
    <t>Min Temp Rank</t>
  </si>
  <si>
    <t>Avg Temp Rank</t>
  </si>
  <si>
    <t>GENERAL ACUTE CARE</t>
  </si>
  <si>
    <t>SPECIAL</t>
  </si>
  <si>
    <t>CHILDREN</t>
  </si>
  <si>
    <t>LONG TERM CARE</t>
  </si>
  <si>
    <t>PSYCHIATRIC</t>
  </si>
  <si>
    <t>REHABILITATION</t>
  </si>
  <si>
    <t>CRITICAL ACCESS</t>
  </si>
  <si>
    <t>MILITARY</t>
  </si>
  <si>
    <t>WOMEN</t>
  </si>
  <si>
    <t>CHRONIC DISEASE</t>
  </si>
  <si>
    <t>Hospital Count</t>
  </si>
  <si>
    <t>Hos Rank</t>
  </si>
  <si>
    <t>2009</t>
  </si>
  <si>
    <t>2010</t>
  </si>
  <si>
    <t>2011</t>
  </si>
  <si>
    <t>2012</t>
  </si>
  <si>
    <t>2013</t>
  </si>
  <si>
    <t>2014</t>
  </si>
  <si>
    <t>2015</t>
  </si>
  <si>
    <t>2017</t>
  </si>
  <si>
    <t>2018</t>
  </si>
  <si>
    <t>2019</t>
  </si>
  <si>
    <t>Average crime rate</t>
  </si>
  <si>
    <t>Crime rank</t>
  </si>
  <si>
    <t xml:space="preserve">January  </t>
  </si>
  <si>
    <t>February</t>
  </si>
  <si>
    <t>March</t>
  </si>
  <si>
    <t>April</t>
  </si>
  <si>
    <t>May</t>
  </si>
  <si>
    <t>June</t>
  </si>
  <si>
    <t>July</t>
  </si>
  <si>
    <t>August</t>
  </si>
  <si>
    <t>September</t>
  </si>
  <si>
    <t>October</t>
  </si>
  <si>
    <t>November</t>
  </si>
  <si>
    <t>December</t>
  </si>
  <si>
    <t>TX</t>
  </si>
  <si>
    <t>AUSTIN-TX</t>
  </si>
  <si>
    <t>CA</t>
  </si>
  <si>
    <t>SAN FRANCISCO-CA</t>
  </si>
  <si>
    <t>HI</t>
  </si>
  <si>
    <t>HONOLULU-HI</t>
  </si>
  <si>
    <t>WA</t>
  </si>
  <si>
    <t>SEATTLE-WA</t>
  </si>
  <si>
    <t>TN</t>
  </si>
  <si>
    <t>NASHVILLE-TN</t>
  </si>
  <si>
    <t>CO</t>
  </si>
  <si>
    <t>DENVER-CO</t>
  </si>
  <si>
    <t>MA</t>
  </si>
  <si>
    <t>BOSTON-MA</t>
  </si>
  <si>
    <t>FL</t>
  </si>
  <si>
    <t>MIAMI BEACH-FL</t>
  </si>
  <si>
    <t>MN</t>
  </si>
  <si>
    <t>MINNEAPOLIS-MN</t>
  </si>
  <si>
    <t>OK</t>
  </si>
  <si>
    <t>OKLAHOMA CITY-OK</t>
  </si>
  <si>
    <t>AK</t>
  </si>
  <si>
    <t>Anchorage</t>
  </si>
  <si>
    <t>ANCHORAGE-AK</t>
  </si>
  <si>
    <t>Fairbanks</t>
  </si>
  <si>
    <t>FAIRBANKS-AK</t>
  </si>
  <si>
    <t>Juneau</t>
  </si>
  <si>
    <t>JUNEAU-AK</t>
  </si>
  <si>
    <t>AL</t>
  </si>
  <si>
    <t>Birmingham</t>
  </si>
  <si>
    <t>BIRMINGHAM-AL</t>
  </si>
  <si>
    <t>Huntsville</t>
  </si>
  <si>
    <t>HUNTSVILLE-AL</t>
  </si>
  <si>
    <t>Mobile</t>
  </si>
  <si>
    <t>MOBILE-AL</t>
  </si>
  <si>
    <t>Montgomery</t>
  </si>
  <si>
    <t>MONTGOMERY-AL</t>
  </si>
  <si>
    <t>AR</t>
  </si>
  <si>
    <t>Fort Smith</t>
  </si>
  <si>
    <t>FORT SMITH-AR</t>
  </si>
  <si>
    <t>Little Rock</t>
  </si>
  <si>
    <t>LITTLE ROCK-AR</t>
  </si>
  <si>
    <t>AZ</t>
  </si>
  <si>
    <t>Phoenix</t>
  </si>
  <si>
    <t>PHOENIX-AZ</t>
  </si>
  <si>
    <t>Tucson</t>
  </si>
  <si>
    <t>TUCSON-AZ</t>
  </si>
  <si>
    <t>Fresno</t>
  </si>
  <si>
    <t>FRESNO-CA</t>
  </si>
  <si>
    <t>Los Angeles</t>
  </si>
  <si>
    <t>LOS ANGELES-CA</t>
  </si>
  <si>
    <t>Sacramento</t>
  </si>
  <si>
    <t>SACRAMENTO-CA</t>
  </si>
  <si>
    <t>San Diego</t>
  </si>
  <si>
    <t>SAN DIEGO-CA</t>
  </si>
  <si>
    <t>Colorado Springs</t>
  </si>
  <si>
    <t>COLORADO SPRINGS-CO</t>
  </si>
  <si>
    <t>Grand Junction</t>
  </si>
  <si>
    <t>GRAND JUNCTION-CO</t>
  </si>
  <si>
    <t>Pueblo</t>
  </si>
  <si>
    <t>PUEBLO-CO</t>
  </si>
  <si>
    <t>CT</t>
  </si>
  <si>
    <t>Bridgeport</t>
  </si>
  <si>
    <t>BRIDGEPORT-CT</t>
  </si>
  <si>
    <t>Hartford</t>
  </si>
  <si>
    <t>HARTFORD-CT</t>
  </si>
  <si>
    <t>DC</t>
  </si>
  <si>
    <t>Washington</t>
  </si>
  <si>
    <t>WASHINGTON-DC</t>
  </si>
  <si>
    <t>Jacksonville</t>
  </si>
  <si>
    <t>JACKSONVILLE-FL</t>
  </si>
  <si>
    <t>Orlando</t>
  </si>
  <si>
    <t>ORLANDO-FL</t>
  </si>
  <si>
    <t>Tallahassee</t>
  </si>
  <si>
    <t>TALLAHASSEE-FL</t>
  </si>
  <si>
    <t>Tampa</t>
  </si>
  <si>
    <t>TAMPA-FL</t>
  </si>
  <si>
    <t>West Palm Beach</t>
  </si>
  <si>
    <t>WEST PALM BEACH-FL</t>
  </si>
  <si>
    <t>GA</t>
  </si>
  <si>
    <t>Atlanta</t>
  </si>
  <si>
    <t>ATLANTA-GA</t>
  </si>
  <si>
    <t>Columbus</t>
  </si>
  <si>
    <t>COLUMBUS-GA</t>
  </si>
  <si>
    <t>Macon</t>
  </si>
  <si>
    <t>MACON-GA</t>
  </si>
  <si>
    <t>Savannah</t>
  </si>
  <si>
    <t>SAVANNAH-GA</t>
  </si>
  <si>
    <t>IA</t>
  </si>
  <si>
    <t>Des Moines</t>
  </si>
  <si>
    <t>DES MOINES-IA</t>
  </si>
  <si>
    <t>Sioux City</t>
  </si>
  <si>
    <t>SIOUX CITY-IA</t>
  </si>
  <si>
    <t>ID</t>
  </si>
  <si>
    <t>Boise</t>
  </si>
  <si>
    <t>BOISE-ID</t>
  </si>
  <si>
    <t>Pocatello</t>
  </si>
  <si>
    <t>POCATELLO-ID</t>
  </si>
  <si>
    <t>IL</t>
  </si>
  <si>
    <t>Chicago</t>
  </si>
  <si>
    <t>CHICAGO-IL</t>
  </si>
  <si>
    <t>Peoria</t>
  </si>
  <si>
    <t>PEORIA-IL</t>
  </si>
  <si>
    <t>Rockford</t>
  </si>
  <si>
    <t>ROCKFORD-IL</t>
  </si>
  <si>
    <t>Springfield</t>
  </si>
  <si>
    <t>SPRINGFIELD-IL</t>
  </si>
  <si>
    <t>IN</t>
  </si>
  <si>
    <t>Evansville</t>
  </si>
  <si>
    <t>EVANSVILLE-IN</t>
  </si>
  <si>
    <t>Fort Wayne</t>
  </si>
  <si>
    <t>FORT WAYNE-IN</t>
  </si>
  <si>
    <t>Indianapolis</t>
  </si>
  <si>
    <t>INDIANAPOLIS-IN</t>
  </si>
  <si>
    <t>South Bend</t>
  </si>
  <si>
    <t>SOUTH BEND-IN</t>
  </si>
  <si>
    <t>KS</t>
  </si>
  <si>
    <t>Goodland</t>
  </si>
  <si>
    <t>GOODLAND-KS</t>
  </si>
  <si>
    <t>Topeka</t>
  </si>
  <si>
    <t>TOPEKA-KS</t>
  </si>
  <si>
    <t>Wichita</t>
  </si>
  <si>
    <t>WICHITA-KS</t>
  </si>
  <si>
    <t>KY</t>
  </si>
  <si>
    <t>Lexington</t>
  </si>
  <si>
    <t>LEXINGTON-KY</t>
  </si>
  <si>
    <t>Louisville</t>
  </si>
  <si>
    <t>LOUISVILLE-KY</t>
  </si>
  <si>
    <t>Paducah</t>
  </si>
  <si>
    <t>PADUCAH-KY</t>
  </si>
  <si>
    <t>LA</t>
  </si>
  <si>
    <t>Lake Charles</t>
  </si>
  <si>
    <t>LAKE CHARLES-LA</t>
  </si>
  <si>
    <t>New Orleans</t>
  </si>
  <si>
    <t>NEW ORLEANS-LA</t>
  </si>
  <si>
    <t>Shreveport</t>
  </si>
  <si>
    <t>SHREVEPORT-LA</t>
  </si>
  <si>
    <t>MD</t>
  </si>
  <si>
    <t>Baltimore</t>
  </si>
  <si>
    <t>BALTIMORE-MD</t>
  </si>
  <si>
    <t>Fort Washington</t>
  </si>
  <si>
    <t>FORT WASHINGTON-MD</t>
  </si>
  <si>
    <t>ME</t>
  </si>
  <si>
    <t>Caribou</t>
  </si>
  <si>
    <t>CARIBOU-ME</t>
  </si>
  <si>
    <t>Portland</t>
  </si>
  <si>
    <t>PORTLAND-ME</t>
  </si>
  <si>
    <t>MI</t>
  </si>
  <si>
    <t>Detroit</t>
  </si>
  <si>
    <t>DETROIT-MI</t>
  </si>
  <si>
    <t>Flint</t>
  </si>
  <si>
    <t>FLINT-MI</t>
  </si>
  <si>
    <t>Grand Rapids</t>
  </si>
  <si>
    <t>GRAND RAPIDS-MI</t>
  </si>
  <si>
    <t>Lansing</t>
  </si>
  <si>
    <t>LANSING-MI</t>
  </si>
  <si>
    <t>Sault Ste Marie</t>
  </si>
  <si>
    <t>SAULT STE MARIE-MI</t>
  </si>
  <si>
    <t>Duluth</t>
  </si>
  <si>
    <t>DULUTH-MN</t>
  </si>
  <si>
    <t>MO</t>
  </si>
  <si>
    <t>Kansas City</t>
  </si>
  <si>
    <t>KANSAS CITY-MO</t>
  </si>
  <si>
    <t>SPRINGFIELD-MO</t>
  </si>
  <si>
    <t>St Louis</t>
  </si>
  <si>
    <t>ST LOUIS-MO</t>
  </si>
  <si>
    <t>MS</t>
  </si>
  <si>
    <t>Jackson</t>
  </si>
  <si>
    <t>JACKSON-MS</t>
  </si>
  <si>
    <t>Tupelo</t>
  </si>
  <si>
    <t>TUPELO-MS</t>
  </si>
  <si>
    <t>MT</t>
  </si>
  <si>
    <t>Billings</t>
  </si>
  <si>
    <t>BILLINGS-MT</t>
  </si>
  <si>
    <t>Great Falls</t>
  </si>
  <si>
    <t>GREAT FALLS-MT</t>
  </si>
  <si>
    <t>Helena</t>
  </si>
  <si>
    <t>HELENA-MT</t>
  </si>
  <si>
    <t>NC</t>
  </si>
  <si>
    <t>Asheville</t>
  </si>
  <si>
    <t>ASHEVILLE-NC</t>
  </si>
  <si>
    <t>Charlotte</t>
  </si>
  <si>
    <t>CHARLOTTE-NC</t>
  </si>
  <si>
    <t>Greensboro</t>
  </si>
  <si>
    <t>GREENSBORO-NC</t>
  </si>
  <si>
    <t>Raleigh</t>
  </si>
  <si>
    <t>RALEIGH-NC</t>
  </si>
  <si>
    <t>ND</t>
  </si>
  <si>
    <t>Bismarck</t>
  </si>
  <si>
    <t>BISMARCK-ND</t>
  </si>
  <si>
    <t>Fargo</t>
  </si>
  <si>
    <t>FARGO-ND</t>
  </si>
  <si>
    <t>NE</t>
  </si>
  <si>
    <t>Lincoln</t>
  </si>
  <si>
    <t>LINCOLN-NE</t>
  </si>
  <si>
    <t>North Platte</t>
  </si>
  <si>
    <t>NORTH PLATTE-NE</t>
  </si>
  <si>
    <t>Omaha</t>
  </si>
  <si>
    <t>OMAHA-NE</t>
  </si>
  <si>
    <t>NH</t>
  </si>
  <si>
    <t>Concord</t>
  </si>
  <si>
    <t>CONCORD-NH</t>
  </si>
  <si>
    <t>NJ</t>
  </si>
  <si>
    <t>Atlantic City</t>
  </si>
  <si>
    <t>ATLANTIC CITY-NJ</t>
  </si>
  <si>
    <t>Newark</t>
  </si>
  <si>
    <t>NEWARK-NJ</t>
  </si>
  <si>
    <t>NM</t>
  </si>
  <si>
    <t>Albuquerque</t>
  </si>
  <si>
    <t>ALBUQUERQUE-NM</t>
  </si>
  <si>
    <t>NV</t>
  </si>
  <si>
    <t>Las Vegas</t>
  </si>
  <si>
    <t>LAS VEGAS-NV</t>
  </si>
  <si>
    <t>Reno</t>
  </si>
  <si>
    <t>RENO-NV</t>
  </si>
  <si>
    <t>NY</t>
  </si>
  <si>
    <t>Albany</t>
  </si>
  <si>
    <t>ALBANY-NY</t>
  </si>
  <si>
    <t>Buffalo</t>
  </si>
  <si>
    <t>BUFFALO-NY</t>
  </si>
  <si>
    <t>New York City</t>
  </si>
  <si>
    <t>NEW YORK CITY-NY</t>
  </si>
  <si>
    <t>Rochester</t>
  </si>
  <si>
    <t>ROCHESTER-NY</t>
  </si>
  <si>
    <t>Syracuse</t>
  </si>
  <si>
    <t>SYRACUSE-NY</t>
  </si>
  <si>
    <t>OH</t>
  </si>
  <si>
    <t>Akron</t>
  </si>
  <si>
    <t>AKRON-OH</t>
  </si>
  <si>
    <t>Cincinnati</t>
  </si>
  <si>
    <t>CINCINNATI-OH</t>
  </si>
  <si>
    <t>Cleveland</t>
  </si>
  <si>
    <t>CLEVELAND-OH</t>
  </si>
  <si>
    <t>COLUMBUS-OH</t>
  </si>
  <si>
    <t>Dayton</t>
  </si>
  <si>
    <t>DAYTON-OH</t>
  </si>
  <si>
    <t>Toledo</t>
  </si>
  <si>
    <t>TOLEDO-OH</t>
  </si>
  <si>
    <t>Youngstown</t>
  </si>
  <si>
    <t>YOUNGSTOWN-OH</t>
  </si>
  <si>
    <t>Tulsa</t>
  </si>
  <si>
    <t>TULSA-OK</t>
  </si>
  <si>
    <t>OR</t>
  </si>
  <si>
    <t>Eugene</t>
  </si>
  <si>
    <t>EUGENE-OR</t>
  </si>
  <si>
    <t>Medford</t>
  </si>
  <si>
    <t>MEDFORD-OR</t>
  </si>
  <si>
    <t>PORTLAND-OR</t>
  </si>
  <si>
    <t>Salem</t>
  </si>
  <si>
    <t>SALEM-OR</t>
  </si>
  <si>
    <t>PA</t>
  </si>
  <si>
    <t>Allentown</t>
  </si>
  <si>
    <t>ALLENTOWN-PA</t>
  </si>
  <si>
    <t>Erie</t>
  </si>
  <si>
    <t>ERIE-PA</t>
  </si>
  <si>
    <t>Philadelphia</t>
  </si>
  <si>
    <t>PHILADELPHIA-PA</t>
  </si>
  <si>
    <t>Pittsburgh</t>
  </si>
  <si>
    <t>PITTSBURGH-PA</t>
  </si>
  <si>
    <t>SC</t>
  </si>
  <si>
    <t>Charleston</t>
  </si>
  <si>
    <t>CHARLESTON-SC</t>
  </si>
  <si>
    <t>Columbia</t>
  </si>
  <si>
    <t>COLUMBIA-SC</t>
  </si>
  <si>
    <t>SD</t>
  </si>
  <si>
    <t>Rapid City</t>
  </si>
  <si>
    <t>RAPID CITY-SD</t>
  </si>
  <si>
    <t>Sioux Falls</t>
  </si>
  <si>
    <t>SIOUX FALLS-SD</t>
  </si>
  <si>
    <t>Chattanooga</t>
  </si>
  <si>
    <t>CHATTANOOGA-TN</t>
  </si>
  <si>
    <t>Knoxville</t>
  </si>
  <si>
    <t>KNOXVILLE-TN</t>
  </si>
  <si>
    <t>Memphis</t>
  </si>
  <si>
    <t>MEMPHIS-TN</t>
  </si>
  <si>
    <t>Abilene</t>
  </si>
  <si>
    <t>ABILENE-TX</t>
  </si>
  <si>
    <t>Amarillo</t>
  </si>
  <si>
    <t>AMARILLO-TX</t>
  </si>
  <si>
    <t>Brownsville</t>
  </si>
  <si>
    <t>BROWNSVILLE-TX</t>
  </si>
  <si>
    <t>Corpus Christi</t>
  </si>
  <si>
    <t>CORPUS CHRISTI-TX</t>
  </si>
  <si>
    <t>Dallas</t>
  </si>
  <si>
    <t>DALLAS-TX</t>
  </si>
  <si>
    <t>El Paso</t>
  </si>
  <si>
    <t>EL PASO-TX</t>
  </si>
  <si>
    <t>Houston</t>
  </si>
  <si>
    <t>HOUSTON-TX</t>
  </si>
  <si>
    <t>Lubbock</t>
  </si>
  <si>
    <t>LUBBOCK-TX</t>
  </si>
  <si>
    <t>Midland Odessa</t>
  </si>
  <si>
    <t>MIDLAND ODESSA-TX</t>
  </si>
  <si>
    <t>San Angelo</t>
  </si>
  <si>
    <t>SAN ANGELO-TX</t>
  </si>
  <si>
    <t>San Antonio</t>
  </si>
  <si>
    <t>SAN ANTONIO-TX</t>
  </si>
  <si>
    <t>Waco</t>
  </si>
  <si>
    <t>WACO-TX</t>
  </si>
  <si>
    <t>Wichita Falls</t>
  </si>
  <si>
    <t>WICHITA FALLS-TX</t>
  </si>
  <si>
    <t>UT</t>
  </si>
  <si>
    <t>Salt Lake City</t>
  </si>
  <si>
    <t>SALT LAKE CITY-UT</t>
  </si>
  <si>
    <t>VA</t>
  </si>
  <si>
    <t>Richmond</t>
  </si>
  <si>
    <t>RICHMOND-VA</t>
  </si>
  <si>
    <t>Roanoke</t>
  </si>
  <si>
    <t>ROANOKE-VA</t>
  </si>
  <si>
    <t>VT</t>
  </si>
  <si>
    <t>Burlington</t>
  </si>
  <si>
    <t>BURLINGTON-VT</t>
  </si>
  <si>
    <t>Spokane</t>
  </si>
  <si>
    <t>SPOKANE-WA</t>
  </si>
  <si>
    <t>Yakima</t>
  </si>
  <si>
    <t>YAKIMA-WA</t>
  </si>
  <si>
    <t>WI</t>
  </si>
  <si>
    <t>Green Bay</t>
  </si>
  <si>
    <t>GREEN BAY-WI</t>
  </si>
  <si>
    <t>Madison</t>
  </si>
  <si>
    <t>MADISON-WI</t>
  </si>
  <si>
    <t>Milwaukee</t>
  </si>
  <si>
    <t>MILWAUKEE-WI</t>
  </si>
  <si>
    <t>WV</t>
  </si>
  <si>
    <t>CHARLESTON-WV</t>
  </si>
  <si>
    <t>Elkins</t>
  </si>
  <si>
    <t>ELKINS-WV</t>
  </si>
  <si>
    <t>WY</t>
  </si>
  <si>
    <t>Casper</t>
  </si>
  <si>
    <t>CASPER-WY</t>
  </si>
  <si>
    <t>Cheyenne</t>
  </si>
  <si>
    <t>CHEYENNE-WY</t>
  </si>
  <si>
    <t xml:space="preserve">Min Temperature </t>
  </si>
  <si>
    <t xml:space="preserve">Max Temperature </t>
  </si>
  <si>
    <t xml:space="preserve">Avg Temperature </t>
  </si>
  <si>
    <t xml:space="preserve">January </t>
  </si>
  <si>
    <t xml:space="preserve">February </t>
  </si>
  <si>
    <t xml:space="preserve">March </t>
  </si>
  <si>
    <t xml:space="preserve">April </t>
  </si>
  <si>
    <t xml:space="preserve">May </t>
  </si>
  <si>
    <t xml:space="preserve">June </t>
  </si>
  <si>
    <t xml:space="preserve">July </t>
  </si>
  <si>
    <t xml:space="preserve">August </t>
  </si>
  <si>
    <t xml:space="preserve">September </t>
  </si>
  <si>
    <t xml:space="preserve">October </t>
  </si>
  <si>
    <t xml:space="preserve">November </t>
  </si>
  <si>
    <t xml:space="preserve">December </t>
  </si>
  <si>
    <t>Overall Restaurants</t>
  </si>
  <si>
    <t xml:space="preserve">American </t>
  </si>
  <si>
    <t xml:space="preserve">Café </t>
  </si>
  <si>
    <t xml:space="preserve">Deserts </t>
  </si>
  <si>
    <t xml:space="preserve">Others </t>
  </si>
  <si>
    <t xml:space="preserve">Italian </t>
  </si>
  <si>
    <t xml:space="preserve">Mexican </t>
  </si>
  <si>
    <t xml:space="preserve">Barbecue </t>
  </si>
  <si>
    <t xml:space="preserve">Healthy </t>
  </si>
  <si>
    <t xml:space="preserve">Bar and Pub </t>
  </si>
  <si>
    <t xml:space="preserve">Asian </t>
  </si>
  <si>
    <t xml:space="preserve">Afghan </t>
  </si>
  <si>
    <t xml:space="preserve">Indian </t>
  </si>
  <si>
    <t>Overall Hospital</t>
  </si>
  <si>
    <t xml:space="preserve">GENERAL ACUTE CARE </t>
  </si>
  <si>
    <t xml:space="preserve">SPECIAL </t>
  </si>
  <si>
    <t xml:space="preserve">CHILDREN </t>
  </si>
  <si>
    <t xml:space="preserve">LONG TERM CARE </t>
  </si>
  <si>
    <t xml:space="preserve">PSYCHIATRIC </t>
  </si>
  <si>
    <t xml:space="preserve">REHABILITATION </t>
  </si>
  <si>
    <t xml:space="preserve">CRITICAL ACCESS </t>
  </si>
  <si>
    <t xml:space="preserve">MILITARY </t>
  </si>
  <si>
    <t xml:space="preserve">WOMEN </t>
  </si>
  <si>
    <t xml:space="preserve">CHRONIC DISEASE </t>
  </si>
  <si>
    <t xml:space="preserve">Recreation </t>
  </si>
  <si>
    <t xml:space="preserve">BOATING </t>
  </si>
  <si>
    <t xml:space="preserve">FISHING </t>
  </si>
  <si>
    <t xml:space="preserve">PICNICKING </t>
  </si>
  <si>
    <t xml:space="preserve">WILDLIFE VIEWING </t>
  </si>
  <si>
    <t xml:space="preserve">HIKING </t>
  </si>
  <si>
    <t xml:space="preserve">BIKING </t>
  </si>
  <si>
    <t xml:space="preserve">CAMPING </t>
  </si>
  <si>
    <t xml:space="preserve">WATER SPORTS </t>
  </si>
  <si>
    <t xml:space="preserve">OFF HIGHWAY VEHICLE </t>
  </si>
  <si>
    <t xml:space="preserve">HORSEBACK RIDING </t>
  </si>
  <si>
    <t>Count</t>
  </si>
  <si>
    <t>Sum of BOATING</t>
  </si>
  <si>
    <t>Sum of FISHING</t>
  </si>
  <si>
    <t>Sum of PICNICKING</t>
  </si>
  <si>
    <t>Sum of WILDLIFE VIEWING</t>
  </si>
  <si>
    <t>Sum of HIKING</t>
  </si>
  <si>
    <t>Sum of BIKING</t>
  </si>
  <si>
    <t>Sum of CAMPING</t>
  </si>
  <si>
    <t>Sum of WATER SPORTS</t>
  </si>
  <si>
    <t>Sum of OFF HIGHWAY VEHICLE</t>
  </si>
  <si>
    <t>Sum of HORSEBACK RIDING</t>
  </si>
  <si>
    <t>BOATING</t>
  </si>
  <si>
    <t>FISHING</t>
  </si>
  <si>
    <t>PICNICKING</t>
  </si>
  <si>
    <t>WILDLIFE VIEWING</t>
  </si>
  <si>
    <t>HIKING</t>
  </si>
  <si>
    <t>BIKING</t>
  </si>
  <si>
    <t>CAMPING</t>
  </si>
  <si>
    <t>WATER SPORTS</t>
  </si>
  <si>
    <t>OFF HIGHWAY VEHICLE</t>
  </si>
  <si>
    <t>HORSEBACK RIDING</t>
  </si>
  <si>
    <t xml:space="preserve">2009 </t>
  </si>
  <si>
    <t xml:space="preserve">2010 </t>
  </si>
  <si>
    <t xml:space="preserve">2011 </t>
  </si>
  <si>
    <t xml:space="preserve">2012 </t>
  </si>
  <si>
    <t xml:space="preserve">2013 </t>
  </si>
  <si>
    <t xml:space="preserve">2014 </t>
  </si>
  <si>
    <t xml:space="preserve">2015 </t>
  </si>
  <si>
    <t xml:space="preserve">2017 </t>
  </si>
  <si>
    <t xml:space="preserve">2018 </t>
  </si>
  <si>
    <t xml:space="preserve">2019 </t>
  </si>
  <si>
    <t xml:space="preserve">Crime rank </t>
  </si>
  <si>
    <t xml:space="preserve">Average crime rate </t>
  </si>
  <si>
    <t>Column Labels</t>
  </si>
  <si>
    <t>Values</t>
  </si>
  <si>
    <t>Name</t>
  </si>
  <si>
    <t>Link</t>
  </si>
  <si>
    <t>Description</t>
  </si>
  <si>
    <t>Hospitals (Health Care)</t>
  </si>
  <si>
    <t>https://www.kaggle.com/datasets/carlosaguayo/usa-hospitals</t>
  </si>
  <si>
    <t>The given data set contains exact location of hospitals across the cities of the US with respect to their latitude and longitude</t>
  </si>
  <si>
    <t>Temperature data</t>
  </si>
  <si>
    <t>https://www.kaggle.com/datasets/sudalairajkumar/daily-temperature-of-major-cities?resource=download</t>
  </si>
  <si>
    <t>This contains average monthly Temperature of different cities since 1990</t>
  </si>
  <si>
    <t xml:space="preserve">Crime Rate </t>
  </si>
  <si>
    <t>https://ucr.fbi.gov/crime-in-the-u.s/2019/crime-in-the-u.s.-2019/topic-pages/tables/table-8/table-8.xls/view</t>
  </si>
  <si>
    <t>The FBI provides statistics on arson to all municipal and town law enforcement organizations that submitted 12 months of comprehensive offense statistics for 2019. For agencies that reported rape data under the UCR legacy definition, rape statistics and the overall violent crime total are not published in this table. The FBI does not provide statistics on arson until it gets information from all 12 states or the agency. If the FBI deems that its data collecting procedures do not adhere to national UCR rules, a footnote will explain the disparity.</t>
  </si>
  <si>
    <t>Restaurants</t>
  </si>
  <si>
    <t>https://www.kaggle.com/datasets/michaelbryantds/us-restaurants?resource=download</t>
  </si>
  <si>
    <t xml:space="preserve">The researchers began with information supplied by a marketing-data business, standardised the restaurant names, calculated their frequency, and determined whether or not they were chains (those with more than five outlets). The information also includes the location and cuisine of each restaurant.The information was gathered in April 2021. In order to tidy it up, chain restaurants' names were changed (e.g., Waffle House 4245 became Waffle House instead of Cold Stone Creamery), and chain locations were merged. Additionally, the county, urban area, and metropolitan statistical area shapefiles were spatially joined with the restaurant data. </t>
  </si>
  <si>
    <t>Recreational activities</t>
  </si>
  <si>
    <t>https://ridb.recreation.gov</t>
  </si>
  <si>
    <t>The given dataset contains various recreational facilities. The data mainly revovles around the names of the recreational centers, their addresses , contact details that is phone details and mail ids and also their precise longitude and latitude.</t>
  </si>
  <si>
    <t xml:space="preserve">Unemplyment Rate </t>
  </si>
  <si>
    <t>https://www.bls.gov/lau/lacilg19.htm</t>
  </si>
  <si>
    <t>This webpage contains 50 cities with the lowest unemployment rate</t>
  </si>
  <si>
    <t>STATE</t>
  </si>
  <si>
    <t>CITY</t>
  </si>
  <si>
    <t>MIN TEMPERATURE</t>
  </si>
  <si>
    <t>MAX TEMPERATURE</t>
  </si>
  <si>
    <t>AVG TEMPERATURE</t>
  </si>
  <si>
    <t>CRIME RANK</t>
  </si>
  <si>
    <t>RESTAURANT RANK</t>
  </si>
  <si>
    <t>HOSPITAL RANK</t>
  </si>
  <si>
    <t>Employment Rank</t>
  </si>
  <si>
    <t>Unemployment Rank</t>
  </si>
  <si>
    <t>Overall Grade</t>
  </si>
  <si>
    <t>Score</t>
  </si>
  <si>
    <t>Rank</t>
  </si>
  <si>
    <t>Comment</t>
  </si>
  <si>
    <t>S</t>
  </si>
  <si>
    <t>Super Cities!!</t>
  </si>
  <si>
    <t>A</t>
  </si>
  <si>
    <t>Good!</t>
  </si>
  <si>
    <t>B</t>
  </si>
  <si>
    <t>OK….</t>
  </si>
  <si>
    <t>C</t>
  </si>
  <si>
    <t>Bad!</t>
  </si>
  <si>
    <t>F</t>
  </si>
  <si>
    <t>OH GOD!!!!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</si>
</sst>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u/>
      <sz val="11"/>
      <color theme="10"/>
      <name val="Calibri"/>
      <family val="2"/>
      <scheme val="minor"/>
    </font>
    <font>
      <u/>
      <sz val="11"/>
      <color rgb="FF0563C1"/>
      <name val="Calibri"/>
      <family val="2"/>
      <scheme val="minor"/>
    </font>
    <font>
      <sz val="11"/>
      <color theme="9" tint="-0.499984740745262"/>
      <name val="Calibri"/>
      <family val="2"/>
      <scheme val="minor"/>
    </font>
    <font>
      <sz val="10"/>
      <color theme="9" tint="-0.499984740745262"/>
      <name val="Arial"/>
      <family val="2"/>
    </font>
    <font>
      <sz val="14"/>
      <color theme="0"/>
      <name val="Times New Roman"/>
      <family val="1"/>
    </font>
    <font>
      <sz val="24"/>
      <color theme="1"/>
      <name val="Calibri"/>
      <family val="2"/>
      <scheme val="minor"/>
    </font>
    <font>
      <sz val="16"/>
      <color theme="1"/>
      <name val="Calibri"/>
      <family val="2"/>
      <scheme val="minor"/>
    </font>
    <font>
      <sz val="48"/>
      <color theme="9" tint="-0.249977111117893"/>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cellStyleXfs>
  <cellXfs count="27">
    <xf numFmtId="0" fontId="0" fillId="0" borderId="0" xfId="0"/>
    <xf numFmtId="1" fontId="0" fillId="0" borderId="0" xfId="0" applyNumberFormat="1"/>
    <xf numFmtId="0" fontId="0" fillId="34" borderId="10" xfId="0" applyFill="1" applyBorder="1"/>
    <xf numFmtId="0" fontId="0" fillId="0" borderId="10" xfId="0" applyBorder="1"/>
    <xf numFmtId="0" fontId="0" fillId="0" borderId="0" xfId="0" pivotButton="1"/>
    <xf numFmtId="1" fontId="0" fillId="34" borderId="10" xfId="0" applyNumberFormat="1" applyFill="1" applyBorder="1"/>
    <xf numFmtId="1" fontId="0" fillId="0" borderId="10" xfId="0" applyNumberFormat="1" applyBorder="1"/>
    <xf numFmtId="0" fontId="13" fillId="33" borderId="11" xfId="0" applyFont="1" applyFill="1" applyBorder="1"/>
    <xf numFmtId="1" fontId="13" fillId="33" borderId="11" xfId="0" applyNumberFormat="1" applyFont="1" applyFill="1" applyBorder="1"/>
    <xf numFmtId="0" fontId="0" fillId="0" borderId="12" xfId="0" applyBorder="1"/>
    <xf numFmtId="1" fontId="0" fillId="0" borderId="12" xfId="0" applyNumberFormat="1" applyBorder="1"/>
    <xf numFmtId="0" fontId="0" fillId="0" borderId="11" xfId="0" applyBorder="1"/>
    <xf numFmtId="0" fontId="0" fillId="0" borderId="0" xfId="0" applyAlignment="1">
      <alignment horizontal="left"/>
    </xf>
    <xf numFmtId="0" fontId="19" fillId="35" borderId="0" xfId="42" applyFill="1" applyAlignment="1">
      <alignment wrapText="1"/>
    </xf>
    <xf numFmtId="0" fontId="20" fillId="35" borderId="0" xfId="0" applyFont="1" applyFill="1" applyAlignment="1">
      <alignment wrapText="1"/>
    </xf>
    <xf numFmtId="0" fontId="21" fillId="35" borderId="0" xfId="0" applyFont="1" applyFill="1" applyAlignment="1">
      <alignment wrapText="1"/>
    </xf>
    <xf numFmtId="0" fontId="22" fillId="35" borderId="0" xfId="0" applyFont="1" applyFill="1" applyAlignment="1">
      <alignment wrapText="1"/>
    </xf>
    <xf numFmtId="0" fontId="23" fillId="36" borderId="0" xfId="0" applyFont="1" applyFill="1" applyAlignment="1">
      <alignment horizontal="center" wrapText="1"/>
    </xf>
    <xf numFmtId="0" fontId="23" fillId="36" borderId="0" xfId="0" applyFont="1" applyFill="1" applyAlignment="1">
      <alignment wrapText="1"/>
    </xf>
    <xf numFmtId="0" fontId="13" fillId="33" borderId="10" xfId="0" applyFont="1" applyFill="1" applyBorder="1"/>
    <xf numFmtId="0" fontId="0" fillId="35" borderId="0" xfId="0" applyFill="1"/>
    <xf numFmtId="0" fontId="0" fillId="35" borderId="0" xfId="0" applyFill="1" applyAlignment="1">
      <alignment horizontal="center"/>
    </xf>
    <xf numFmtId="0" fontId="24" fillId="37" borderId="0" xfId="41" applyFont="1" applyFill="1" applyBorder="1"/>
    <xf numFmtId="0" fontId="0" fillId="35" borderId="0" xfId="0" applyFill="1" applyAlignment="1">
      <alignment horizontal="center"/>
    </xf>
    <xf numFmtId="0" fontId="26" fillId="35" borderId="0" xfId="0" applyFont="1" applyFill="1" applyAlignment="1">
      <alignment horizontal="center"/>
    </xf>
    <xf numFmtId="0" fontId="25" fillId="35" borderId="0" xfId="0" applyFont="1" applyFill="1" applyAlignment="1">
      <alignment horizontal="center"/>
    </xf>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7">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1" formatCode="0"/>
    </dxf>
    <dxf>
      <numFmt numFmtId="0" formatCode="General"/>
    </dxf>
    <dxf>
      <numFmt numFmtId="0" formatCode="General"/>
    </dxf>
    <dxf>
      <numFmt numFmtId="0" formatCode="General"/>
    </dxf>
    <dxf>
      <numFmt numFmtId="0" formatCode="General"/>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1" tint="0.499984740745262"/>
        </patternFill>
      </fill>
    </dxf>
  </dxfs>
  <tableStyles count="1" defaultTableStyle="TableStyleMedium2" defaultPivotStyle="PivotStyleLight16">
    <tableStyle name="Slicer Style 1" pivot="0" table="0" count="1" xr9:uid="{DD9DAD35-DB39-4332-A497-021E186AF5A7}">
      <tableStyleElement type="wholeTable" dxfId="116"/>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9.xlsm]Temp Pivot !Overall_Temp</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a:t>
            </a:r>
            <a:r>
              <a:rPr lang="en-US" baseline="0"/>
              <a:t> Temperature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'Temp Pivot '!$C$3</c:f>
              <c:strCache>
                <c:ptCount val="1"/>
                <c:pt idx="0">
                  <c:v>Min Temperature </c:v>
                </c:pt>
              </c:strCache>
            </c:strRef>
          </c:tx>
          <c:spPr>
            <a:solidFill>
              <a:schemeClr val="accent6">
                <a:tint val="65000"/>
              </a:schemeClr>
            </a:solidFill>
            <a:ln>
              <a:noFill/>
            </a:ln>
            <a:effectLst/>
          </c:spPr>
          <c:invertIfNegative val="0"/>
          <c:cat>
            <c:multiLvlStrRef>
              <c:f>'Temp Pivot '!$A$4:$B$13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'Temp Pivot '!$C$4:$C$13</c:f>
              <c:numCache>
                <c:formatCode>General</c:formatCode>
                <c:ptCount val="10"/>
                <c:pt idx="0">
                  <c:v>52</c:v>
                </c:pt>
                <c:pt idx="1">
                  <c:v>31</c:v>
                </c:pt>
                <c:pt idx="2">
                  <c:v>69</c:v>
                </c:pt>
                <c:pt idx="3">
                  <c:v>74</c:v>
                </c:pt>
                <c:pt idx="4">
                  <c:v>31</c:v>
                </c:pt>
                <c:pt idx="5">
                  <c:v>17</c:v>
                </c:pt>
                <c:pt idx="6">
                  <c:v>39</c:v>
                </c:pt>
                <c:pt idx="7">
                  <c:v>39</c:v>
                </c:pt>
                <c:pt idx="8">
                  <c:v>50</c:v>
                </c:pt>
                <c:pt idx="9">
                  <c:v>42</c:v>
                </c:pt>
              </c:numCache>
            </c:numRef>
          </c:val>
          <c:extLst>
            <c:ext xmlns:c16="http://schemas.microsoft.com/office/drawing/2014/chart" uri="{C3380CC4-5D6E-409C-BE32-E72D297353CC}">
              <c16:uniqueId val="{00000000-F078-4521-B8D6-DA5C0CB153E2}"/>
            </c:ext>
          </c:extLst>
        </c:ser>
        <c:ser>
          <c:idx val="1"/>
          <c:order val="1"/>
          <c:tx>
            <c:strRef>
              <c:f>'Temp Pivot '!$D$3</c:f>
              <c:strCache>
                <c:ptCount val="1"/>
                <c:pt idx="0">
                  <c:v>Max Temperature </c:v>
                </c:pt>
              </c:strCache>
            </c:strRef>
          </c:tx>
          <c:spPr>
            <a:solidFill>
              <a:schemeClr val="accent6"/>
            </a:solidFill>
            <a:ln>
              <a:noFill/>
            </a:ln>
            <a:effectLst/>
          </c:spPr>
          <c:invertIfNegative val="0"/>
          <c:cat>
            <c:multiLvlStrRef>
              <c:f>'Temp Pivot '!$A$4:$B$13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'Temp Pivot '!$D$4:$D$13</c:f>
              <c:numCache>
                <c:formatCode>General</c:formatCode>
                <c:ptCount val="10"/>
                <c:pt idx="0">
                  <c:v>64</c:v>
                </c:pt>
                <c:pt idx="1">
                  <c:v>75</c:v>
                </c:pt>
                <c:pt idx="2">
                  <c:v>84</c:v>
                </c:pt>
                <c:pt idx="3">
                  <c:v>81</c:v>
                </c:pt>
                <c:pt idx="4">
                  <c:v>75</c:v>
                </c:pt>
                <c:pt idx="5">
                  <c:v>76</c:v>
                </c:pt>
                <c:pt idx="6">
                  <c:v>83</c:v>
                </c:pt>
                <c:pt idx="7">
                  <c:v>80</c:v>
                </c:pt>
                <c:pt idx="8">
                  <c:v>85</c:v>
                </c:pt>
                <c:pt idx="9">
                  <c:v>68</c:v>
                </c:pt>
              </c:numCache>
            </c:numRef>
          </c:val>
          <c:extLst>
            <c:ext xmlns:c16="http://schemas.microsoft.com/office/drawing/2014/chart" uri="{C3380CC4-5D6E-409C-BE32-E72D297353CC}">
              <c16:uniqueId val="{00000001-F078-4521-B8D6-DA5C0CB153E2}"/>
            </c:ext>
          </c:extLst>
        </c:ser>
        <c:ser>
          <c:idx val="2"/>
          <c:order val="2"/>
          <c:tx>
            <c:strRef>
              <c:f>'Temp Pivot '!$E$3</c:f>
              <c:strCache>
                <c:ptCount val="1"/>
                <c:pt idx="0">
                  <c:v>Avg Temperature </c:v>
                </c:pt>
              </c:strCache>
            </c:strRef>
          </c:tx>
          <c:spPr>
            <a:solidFill>
              <a:schemeClr val="accent6">
                <a:shade val="65000"/>
              </a:schemeClr>
            </a:solidFill>
            <a:ln>
              <a:noFill/>
            </a:ln>
            <a:effectLst/>
          </c:spPr>
          <c:invertIfNegative val="0"/>
          <c:cat>
            <c:multiLvlStrRef>
              <c:f>'Temp Pivot '!$A$4:$B$13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'Temp Pivot '!$E$4:$E$13</c:f>
              <c:numCache>
                <c:formatCode>General</c:formatCode>
                <c:ptCount val="10"/>
                <c:pt idx="0">
                  <c:v>57.916666666666664</c:v>
                </c:pt>
                <c:pt idx="1">
                  <c:v>51.166666666666664</c:v>
                </c:pt>
                <c:pt idx="2">
                  <c:v>77.583333333333329</c:v>
                </c:pt>
                <c:pt idx="3">
                  <c:v>77.583333333333329</c:v>
                </c:pt>
                <c:pt idx="4">
                  <c:v>52.5</c:v>
                </c:pt>
                <c:pt idx="5">
                  <c:v>47.5</c:v>
                </c:pt>
                <c:pt idx="6">
                  <c:v>61.166666666666664</c:v>
                </c:pt>
                <c:pt idx="7">
                  <c:v>60.833333333333336</c:v>
                </c:pt>
                <c:pt idx="8">
                  <c:v>68.416666666666671</c:v>
                </c:pt>
                <c:pt idx="9">
                  <c:v>53.333333333333336</c:v>
                </c:pt>
              </c:numCache>
            </c:numRef>
          </c:val>
          <c:extLst>
            <c:ext xmlns:c16="http://schemas.microsoft.com/office/drawing/2014/chart" uri="{C3380CC4-5D6E-409C-BE32-E72D297353CC}">
              <c16:uniqueId val="{00000002-F078-4521-B8D6-DA5C0CB153E2}"/>
            </c:ext>
          </c:extLst>
        </c:ser>
        <c:dLbls>
          <c:showLegendKey val="0"/>
          <c:showVal val="0"/>
          <c:showCatName val="0"/>
          <c:showSerName val="0"/>
          <c:showPercent val="0"/>
          <c:showBubbleSize val="0"/>
        </c:dLbls>
        <c:gapWidth val="150"/>
        <c:axId val="82895823"/>
        <c:axId val="82890063"/>
      </c:barChart>
      <c:catAx>
        <c:axId val="82895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90063"/>
        <c:crosses val="autoZero"/>
        <c:auto val="1"/>
        <c:lblAlgn val="ctr"/>
        <c:lblOffset val="100"/>
        <c:noMultiLvlLbl val="0"/>
      </c:catAx>
      <c:valAx>
        <c:axId val="828900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95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9.xlsm]Rest Pivot!Overall_Restaurents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a:t>
            </a:r>
            <a:r>
              <a:rPr lang="en-US" baseline="0"/>
              <a:t> Restaurants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'Rest Pivot'!$C$1</c:f>
              <c:strCache>
                <c:ptCount val="1"/>
                <c:pt idx="0">
                  <c:v>Total</c:v>
                </c:pt>
              </c:strCache>
            </c:strRef>
          </c:tx>
          <c:spPr>
            <a:solidFill>
              <a:schemeClr val="accent6"/>
            </a:solidFill>
            <a:ln>
              <a:noFill/>
            </a:ln>
            <a:effectLst/>
          </c:spPr>
          <c:invertIfNegative val="0"/>
          <c:cat>
            <c:multiLvlStrRef>
              <c:f>'Rest Pivot'!$A$2:$B$11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Pivot'!$C$2:$C$11</c:f>
              <c:numCache>
                <c:formatCode>General</c:formatCode>
                <c:ptCount val="10"/>
                <c:pt idx="0">
                  <c:v>924</c:v>
                </c:pt>
                <c:pt idx="1">
                  <c:v>338</c:v>
                </c:pt>
                <c:pt idx="2">
                  <c:v>1056</c:v>
                </c:pt>
                <c:pt idx="3">
                  <c:v>1393</c:v>
                </c:pt>
                <c:pt idx="4">
                  <c:v>467</c:v>
                </c:pt>
                <c:pt idx="5">
                  <c:v>9339</c:v>
                </c:pt>
                <c:pt idx="6">
                  <c:v>1025</c:v>
                </c:pt>
                <c:pt idx="7">
                  <c:v>1310</c:v>
                </c:pt>
                <c:pt idx="8">
                  <c:v>216</c:v>
                </c:pt>
                <c:pt idx="9">
                  <c:v>1241</c:v>
                </c:pt>
              </c:numCache>
            </c:numRef>
          </c:val>
          <c:extLst>
            <c:ext xmlns:c16="http://schemas.microsoft.com/office/drawing/2014/chart" uri="{C3380CC4-5D6E-409C-BE32-E72D297353CC}">
              <c16:uniqueId val="{00000000-4729-4DAA-88FE-84898CB36C0A}"/>
            </c:ext>
          </c:extLst>
        </c:ser>
        <c:dLbls>
          <c:showLegendKey val="0"/>
          <c:showVal val="0"/>
          <c:showCatName val="0"/>
          <c:showSerName val="0"/>
          <c:showPercent val="0"/>
          <c:showBubbleSize val="0"/>
        </c:dLbls>
        <c:gapWidth val="182"/>
        <c:overlap val="100"/>
        <c:axId val="67305407"/>
        <c:axId val="67305887"/>
      </c:barChart>
      <c:catAx>
        <c:axId val="67305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05887"/>
        <c:crosses val="autoZero"/>
        <c:auto val="1"/>
        <c:lblAlgn val="ctr"/>
        <c:lblOffset val="100"/>
        <c:noMultiLvlLbl val="0"/>
      </c:catAx>
      <c:valAx>
        <c:axId val="6730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9.xlsm]Hosp Pivot !Overall_Hospital</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a:t>
            </a:r>
            <a:r>
              <a:rPr lang="en-US" baseline="0"/>
              <a:t> Hospitals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'Hosp Pivot '!$C$1</c:f>
              <c:strCache>
                <c:ptCount val="1"/>
                <c:pt idx="0">
                  <c:v>Total</c:v>
                </c:pt>
              </c:strCache>
            </c:strRef>
          </c:tx>
          <c:spPr>
            <a:solidFill>
              <a:schemeClr val="accent6"/>
            </a:solidFill>
            <a:ln>
              <a:noFill/>
            </a:ln>
            <a:effectLst/>
          </c:spPr>
          <c:invertIfNegative val="0"/>
          <c:cat>
            <c:multiLvlStrRef>
              <c:f>'Hosp Pivot '!$A$2:$B$11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'!$C$2:$C$11</c:f>
              <c:numCache>
                <c:formatCode>General</c:formatCode>
                <c:ptCount val="10"/>
                <c:pt idx="0">
                  <c:v>11</c:v>
                </c:pt>
                <c:pt idx="1">
                  <c:v>10</c:v>
                </c:pt>
                <c:pt idx="2">
                  <c:v>4</c:v>
                </c:pt>
                <c:pt idx="3">
                  <c:v>6</c:v>
                </c:pt>
                <c:pt idx="4">
                  <c:v>9</c:v>
                </c:pt>
                <c:pt idx="5">
                  <c:v>18</c:v>
                </c:pt>
                <c:pt idx="6">
                  <c:v>3</c:v>
                </c:pt>
                <c:pt idx="7">
                  <c:v>5</c:v>
                </c:pt>
                <c:pt idx="8">
                  <c:v>5</c:v>
                </c:pt>
                <c:pt idx="9">
                  <c:v>17</c:v>
                </c:pt>
              </c:numCache>
            </c:numRef>
          </c:val>
          <c:extLst>
            <c:ext xmlns:c16="http://schemas.microsoft.com/office/drawing/2014/chart" uri="{C3380CC4-5D6E-409C-BE32-E72D297353CC}">
              <c16:uniqueId val="{00000000-7E2F-4C02-A21E-11A0396FE7D0}"/>
            </c:ext>
          </c:extLst>
        </c:ser>
        <c:dLbls>
          <c:showLegendKey val="0"/>
          <c:showVal val="0"/>
          <c:showCatName val="0"/>
          <c:showSerName val="0"/>
          <c:showPercent val="0"/>
          <c:showBubbleSize val="0"/>
        </c:dLbls>
        <c:gapWidth val="219"/>
        <c:overlap val="-27"/>
        <c:axId val="98677743"/>
        <c:axId val="98674383"/>
      </c:barChart>
      <c:catAx>
        <c:axId val="98677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74383"/>
        <c:crosses val="autoZero"/>
        <c:auto val="1"/>
        <c:lblAlgn val="ctr"/>
        <c:lblOffset val="100"/>
        <c:noMultiLvlLbl val="0"/>
      </c:catAx>
      <c:valAx>
        <c:axId val="986743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77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9.xlsm]Rest Pivot!Rest_Types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Cuisine Type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'Rest Pivot'!$H$1</c:f>
              <c:strCache>
                <c:ptCount val="1"/>
                <c:pt idx="0">
                  <c:v>American </c:v>
                </c:pt>
              </c:strCache>
            </c:strRef>
          </c:tx>
          <c:spPr>
            <a:solidFill>
              <a:schemeClr val="accent6">
                <a:tint val="41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Pivot'!$H$2:$H$11</c:f>
              <c:numCache>
                <c:formatCode>General</c:formatCode>
                <c:ptCount val="10"/>
                <c:pt idx="0">
                  <c:v>1813</c:v>
                </c:pt>
                <c:pt idx="1">
                  <c:v>1371</c:v>
                </c:pt>
                <c:pt idx="2">
                  <c:v>3061</c:v>
                </c:pt>
                <c:pt idx="3">
                  <c:v>528</c:v>
                </c:pt>
                <c:pt idx="4">
                  <c:v>2525</c:v>
                </c:pt>
                <c:pt idx="5">
                  <c:v>1483</c:v>
                </c:pt>
                <c:pt idx="6">
                  <c:v>508</c:v>
                </c:pt>
                <c:pt idx="7">
                  <c:v>990</c:v>
                </c:pt>
                <c:pt idx="8">
                  <c:v>781</c:v>
                </c:pt>
                <c:pt idx="9">
                  <c:v>1549</c:v>
                </c:pt>
              </c:numCache>
            </c:numRef>
          </c:val>
          <c:extLst>
            <c:ext xmlns:c16="http://schemas.microsoft.com/office/drawing/2014/chart" uri="{C3380CC4-5D6E-409C-BE32-E72D297353CC}">
              <c16:uniqueId val="{00000000-7DF2-46A0-A3AA-5164A3A43B48}"/>
            </c:ext>
          </c:extLst>
        </c:ser>
        <c:ser>
          <c:idx val="1"/>
          <c:order val="1"/>
          <c:tx>
            <c:strRef>
              <c:f>'Rest Pivot'!$I$1</c:f>
              <c:strCache>
                <c:ptCount val="1"/>
                <c:pt idx="0">
                  <c:v>Café </c:v>
                </c:pt>
              </c:strCache>
            </c:strRef>
          </c:tx>
          <c:spPr>
            <a:solidFill>
              <a:schemeClr val="accent6">
                <a:tint val="52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Pivot'!$I$2:$I$11</c:f>
              <c:numCache>
                <c:formatCode>General</c:formatCode>
                <c:ptCount val="10"/>
                <c:pt idx="0">
                  <c:v>829</c:v>
                </c:pt>
                <c:pt idx="1">
                  <c:v>326</c:v>
                </c:pt>
                <c:pt idx="2">
                  <c:v>730</c:v>
                </c:pt>
                <c:pt idx="3">
                  <c:v>154</c:v>
                </c:pt>
                <c:pt idx="4">
                  <c:v>583</c:v>
                </c:pt>
                <c:pt idx="5">
                  <c:v>256</c:v>
                </c:pt>
                <c:pt idx="6">
                  <c:v>102</c:v>
                </c:pt>
                <c:pt idx="7">
                  <c:v>159</c:v>
                </c:pt>
                <c:pt idx="8">
                  <c:v>218</c:v>
                </c:pt>
                <c:pt idx="9">
                  <c:v>545</c:v>
                </c:pt>
              </c:numCache>
            </c:numRef>
          </c:val>
          <c:extLst>
            <c:ext xmlns:c16="http://schemas.microsoft.com/office/drawing/2014/chart" uri="{C3380CC4-5D6E-409C-BE32-E72D297353CC}">
              <c16:uniqueId val="{00000001-7DF2-46A0-A3AA-5164A3A43B48}"/>
            </c:ext>
          </c:extLst>
        </c:ser>
        <c:ser>
          <c:idx val="2"/>
          <c:order val="2"/>
          <c:tx>
            <c:strRef>
              <c:f>'Rest Pivot'!$J$1</c:f>
              <c:strCache>
                <c:ptCount val="1"/>
                <c:pt idx="0">
                  <c:v>Deserts </c:v>
                </c:pt>
              </c:strCache>
            </c:strRef>
          </c:tx>
          <c:spPr>
            <a:solidFill>
              <a:schemeClr val="accent6">
                <a:tint val="63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Pivot'!$J$2:$J$11</c:f>
              <c:numCache>
                <c:formatCode>General</c:formatCode>
                <c:ptCount val="10"/>
                <c:pt idx="0">
                  <c:v>350</c:v>
                </c:pt>
                <c:pt idx="1">
                  <c:v>195</c:v>
                </c:pt>
                <c:pt idx="2">
                  <c:v>556</c:v>
                </c:pt>
                <c:pt idx="3">
                  <c:v>81</c:v>
                </c:pt>
                <c:pt idx="4">
                  <c:v>370</c:v>
                </c:pt>
                <c:pt idx="5">
                  <c:v>178</c:v>
                </c:pt>
                <c:pt idx="6">
                  <c:v>55</c:v>
                </c:pt>
                <c:pt idx="7">
                  <c:v>107</c:v>
                </c:pt>
                <c:pt idx="8">
                  <c:v>113</c:v>
                </c:pt>
                <c:pt idx="9">
                  <c:v>214</c:v>
                </c:pt>
              </c:numCache>
            </c:numRef>
          </c:val>
          <c:extLst>
            <c:ext xmlns:c16="http://schemas.microsoft.com/office/drawing/2014/chart" uri="{C3380CC4-5D6E-409C-BE32-E72D297353CC}">
              <c16:uniqueId val="{00000002-7DF2-46A0-A3AA-5164A3A43B48}"/>
            </c:ext>
          </c:extLst>
        </c:ser>
        <c:ser>
          <c:idx val="3"/>
          <c:order val="3"/>
          <c:tx>
            <c:strRef>
              <c:f>'Rest Pivot'!$K$1</c:f>
              <c:strCache>
                <c:ptCount val="1"/>
                <c:pt idx="0">
                  <c:v>Others </c:v>
                </c:pt>
              </c:strCache>
            </c:strRef>
          </c:tx>
          <c:spPr>
            <a:solidFill>
              <a:schemeClr val="accent6">
                <a:tint val="74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Pivot'!$K$2:$K$11</c:f>
              <c:numCache>
                <c:formatCode>General</c:formatCode>
                <c:ptCount val="10"/>
                <c:pt idx="0">
                  <c:v>2756</c:v>
                </c:pt>
                <c:pt idx="1">
                  <c:v>1105</c:v>
                </c:pt>
                <c:pt idx="2">
                  <c:v>2798</c:v>
                </c:pt>
                <c:pt idx="3">
                  <c:v>545</c:v>
                </c:pt>
                <c:pt idx="4">
                  <c:v>1907</c:v>
                </c:pt>
                <c:pt idx="5">
                  <c:v>729</c:v>
                </c:pt>
                <c:pt idx="6">
                  <c:v>363</c:v>
                </c:pt>
                <c:pt idx="7">
                  <c:v>528</c:v>
                </c:pt>
                <c:pt idx="8">
                  <c:v>864</c:v>
                </c:pt>
                <c:pt idx="9">
                  <c:v>1625</c:v>
                </c:pt>
              </c:numCache>
            </c:numRef>
          </c:val>
          <c:extLst>
            <c:ext xmlns:c16="http://schemas.microsoft.com/office/drawing/2014/chart" uri="{C3380CC4-5D6E-409C-BE32-E72D297353CC}">
              <c16:uniqueId val="{00000003-7DF2-46A0-A3AA-5164A3A43B48}"/>
            </c:ext>
          </c:extLst>
        </c:ser>
        <c:ser>
          <c:idx val="4"/>
          <c:order val="4"/>
          <c:tx>
            <c:strRef>
              <c:f>'Rest Pivot'!$L$1</c:f>
              <c:strCache>
                <c:ptCount val="1"/>
                <c:pt idx="0">
                  <c:v>Italian </c:v>
                </c:pt>
              </c:strCache>
            </c:strRef>
          </c:tx>
          <c:spPr>
            <a:solidFill>
              <a:schemeClr val="accent6">
                <a:tint val="84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Pivot'!$L$2:$L$11</c:f>
              <c:numCache>
                <c:formatCode>General</c:formatCode>
                <c:ptCount val="10"/>
                <c:pt idx="0">
                  <c:v>871</c:v>
                </c:pt>
                <c:pt idx="1">
                  <c:v>496</c:v>
                </c:pt>
                <c:pt idx="2">
                  <c:v>1549</c:v>
                </c:pt>
                <c:pt idx="3">
                  <c:v>131</c:v>
                </c:pt>
                <c:pt idx="4">
                  <c:v>1709</c:v>
                </c:pt>
                <c:pt idx="5">
                  <c:v>457</c:v>
                </c:pt>
                <c:pt idx="6">
                  <c:v>153</c:v>
                </c:pt>
                <c:pt idx="7">
                  <c:v>252</c:v>
                </c:pt>
                <c:pt idx="8">
                  <c:v>277</c:v>
                </c:pt>
                <c:pt idx="9">
                  <c:v>584</c:v>
                </c:pt>
              </c:numCache>
            </c:numRef>
          </c:val>
          <c:extLst>
            <c:ext xmlns:c16="http://schemas.microsoft.com/office/drawing/2014/chart" uri="{C3380CC4-5D6E-409C-BE32-E72D297353CC}">
              <c16:uniqueId val="{00000004-7DF2-46A0-A3AA-5164A3A43B48}"/>
            </c:ext>
          </c:extLst>
        </c:ser>
        <c:ser>
          <c:idx val="5"/>
          <c:order val="5"/>
          <c:tx>
            <c:strRef>
              <c:f>'Rest Pivot'!$M$1</c:f>
              <c:strCache>
                <c:ptCount val="1"/>
                <c:pt idx="0">
                  <c:v>Mexican </c:v>
                </c:pt>
              </c:strCache>
            </c:strRef>
          </c:tx>
          <c:spPr>
            <a:solidFill>
              <a:schemeClr val="accent6">
                <a:tint val="95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Pivot'!$M$2:$M$11</c:f>
              <c:numCache>
                <c:formatCode>General</c:formatCode>
                <c:ptCount val="10"/>
                <c:pt idx="0">
                  <c:v>620</c:v>
                </c:pt>
                <c:pt idx="1">
                  <c:v>552</c:v>
                </c:pt>
                <c:pt idx="2">
                  <c:v>955</c:v>
                </c:pt>
                <c:pt idx="3">
                  <c:v>62</c:v>
                </c:pt>
                <c:pt idx="4">
                  <c:v>366</c:v>
                </c:pt>
                <c:pt idx="5">
                  <c:v>251</c:v>
                </c:pt>
                <c:pt idx="6">
                  <c:v>168</c:v>
                </c:pt>
                <c:pt idx="7">
                  <c:v>225</c:v>
                </c:pt>
                <c:pt idx="8">
                  <c:v>405</c:v>
                </c:pt>
                <c:pt idx="9">
                  <c:v>438</c:v>
                </c:pt>
              </c:numCache>
            </c:numRef>
          </c:val>
          <c:extLst>
            <c:ext xmlns:c16="http://schemas.microsoft.com/office/drawing/2014/chart" uri="{C3380CC4-5D6E-409C-BE32-E72D297353CC}">
              <c16:uniqueId val="{00000005-7DF2-46A0-A3AA-5164A3A43B48}"/>
            </c:ext>
          </c:extLst>
        </c:ser>
        <c:ser>
          <c:idx val="6"/>
          <c:order val="6"/>
          <c:tx>
            <c:strRef>
              <c:f>'Rest Pivot'!$N$1</c:f>
              <c:strCache>
                <c:ptCount val="1"/>
                <c:pt idx="0">
                  <c:v>Barbecue </c:v>
                </c:pt>
              </c:strCache>
            </c:strRef>
          </c:tx>
          <c:spPr>
            <a:solidFill>
              <a:schemeClr val="accent6">
                <a:shade val="94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Pivot'!$N$2:$N$11</c:f>
              <c:numCache>
                <c:formatCode>General</c:formatCode>
                <c:ptCount val="10"/>
                <c:pt idx="0">
                  <c:v>104</c:v>
                </c:pt>
                <c:pt idx="1">
                  <c:v>53</c:v>
                </c:pt>
                <c:pt idx="2">
                  <c:v>118</c:v>
                </c:pt>
                <c:pt idx="3">
                  <c:v>46</c:v>
                </c:pt>
                <c:pt idx="4">
                  <c:v>58</c:v>
                </c:pt>
                <c:pt idx="5">
                  <c:v>23</c:v>
                </c:pt>
                <c:pt idx="6">
                  <c:v>29</c:v>
                </c:pt>
                <c:pt idx="7">
                  <c:v>60</c:v>
                </c:pt>
                <c:pt idx="8">
                  <c:v>92</c:v>
                </c:pt>
                <c:pt idx="9">
                  <c:v>60</c:v>
                </c:pt>
              </c:numCache>
            </c:numRef>
          </c:val>
          <c:extLst>
            <c:ext xmlns:c16="http://schemas.microsoft.com/office/drawing/2014/chart" uri="{C3380CC4-5D6E-409C-BE32-E72D297353CC}">
              <c16:uniqueId val="{00000006-7DF2-46A0-A3AA-5164A3A43B48}"/>
            </c:ext>
          </c:extLst>
        </c:ser>
        <c:ser>
          <c:idx val="7"/>
          <c:order val="7"/>
          <c:tx>
            <c:strRef>
              <c:f>'Rest Pivot'!$O$1</c:f>
              <c:strCache>
                <c:ptCount val="1"/>
                <c:pt idx="0">
                  <c:v>Healthy </c:v>
                </c:pt>
              </c:strCache>
            </c:strRef>
          </c:tx>
          <c:spPr>
            <a:solidFill>
              <a:schemeClr val="accent6">
                <a:shade val="83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Pivot'!$O$2:$O$11</c:f>
              <c:numCache>
                <c:formatCode>General</c:formatCode>
                <c:ptCount val="10"/>
                <c:pt idx="0">
                  <c:v>39</c:v>
                </c:pt>
                <c:pt idx="1">
                  <c:v>29</c:v>
                </c:pt>
                <c:pt idx="2">
                  <c:v>159</c:v>
                </c:pt>
                <c:pt idx="3">
                  <c:v>19</c:v>
                </c:pt>
                <c:pt idx="4">
                  <c:v>44</c:v>
                </c:pt>
                <c:pt idx="5">
                  <c:v>17</c:v>
                </c:pt>
                <c:pt idx="6">
                  <c:v>8</c:v>
                </c:pt>
                <c:pt idx="7">
                  <c:v>21</c:v>
                </c:pt>
                <c:pt idx="8">
                  <c:v>31</c:v>
                </c:pt>
                <c:pt idx="9">
                  <c:v>35</c:v>
                </c:pt>
              </c:numCache>
            </c:numRef>
          </c:val>
          <c:extLst>
            <c:ext xmlns:c16="http://schemas.microsoft.com/office/drawing/2014/chart" uri="{C3380CC4-5D6E-409C-BE32-E72D297353CC}">
              <c16:uniqueId val="{00000007-7DF2-46A0-A3AA-5164A3A43B48}"/>
            </c:ext>
          </c:extLst>
        </c:ser>
        <c:ser>
          <c:idx val="8"/>
          <c:order val="8"/>
          <c:tx>
            <c:strRef>
              <c:f>'Rest Pivot'!$P$1</c:f>
              <c:strCache>
                <c:ptCount val="1"/>
                <c:pt idx="0">
                  <c:v>Bar and Pub </c:v>
                </c:pt>
              </c:strCache>
            </c:strRef>
          </c:tx>
          <c:spPr>
            <a:solidFill>
              <a:schemeClr val="accent6">
                <a:shade val="73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Pivot'!$P$2:$P$11</c:f>
              <c:numCache>
                <c:formatCode>General</c:formatCode>
                <c:ptCount val="10"/>
                <c:pt idx="0">
                  <c:v>304</c:v>
                </c:pt>
                <c:pt idx="1">
                  <c:v>239</c:v>
                </c:pt>
                <c:pt idx="2">
                  <c:v>409</c:v>
                </c:pt>
                <c:pt idx="3">
                  <c:v>59</c:v>
                </c:pt>
                <c:pt idx="4">
                  <c:v>244</c:v>
                </c:pt>
                <c:pt idx="5">
                  <c:v>143</c:v>
                </c:pt>
                <c:pt idx="6">
                  <c:v>54</c:v>
                </c:pt>
                <c:pt idx="7">
                  <c:v>120</c:v>
                </c:pt>
                <c:pt idx="8">
                  <c:v>150</c:v>
                </c:pt>
                <c:pt idx="9">
                  <c:v>344</c:v>
                </c:pt>
              </c:numCache>
            </c:numRef>
          </c:val>
          <c:extLst>
            <c:ext xmlns:c16="http://schemas.microsoft.com/office/drawing/2014/chart" uri="{C3380CC4-5D6E-409C-BE32-E72D297353CC}">
              <c16:uniqueId val="{00000008-7DF2-46A0-A3AA-5164A3A43B48}"/>
            </c:ext>
          </c:extLst>
        </c:ser>
        <c:ser>
          <c:idx val="9"/>
          <c:order val="9"/>
          <c:tx>
            <c:strRef>
              <c:f>'Rest Pivot'!$Q$1</c:f>
              <c:strCache>
                <c:ptCount val="1"/>
                <c:pt idx="0">
                  <c:v>Asian </c:v>
                </c:pt>
              </c:strCache>
            </c:strRef>
          </c:tx>
          <c:spPr>
            <a:solidFill>
              <a:schemeClr val="accent6">
                <a:shade val="62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Pivot'!$Q$2:$Q$11</c:f>
              <c:numCache>
                <c:formatCode>General</c:formatCode>
                <c:ptCount val="10"/>
                <c:pt idx="0">
                  <c:v>1846</c:v>
                </c:pt>
                <c:pt idx="1">
                  <c:v>636</c:v>
                </c:pt>
                <c:pt idx="2">
                  <c:v>1160</c:v>
                </c:pt>
                <c:pt idx="3">
                  <c:v>673</c:v>
                </c:pt>
                <c:pt idx="4">
                  <c:v>1150</c:v>
                </c:pt>
                <c:pt idx="5">
                  <c:v>570</c:v>
                </c:pt>
                <c:pt idx="6">
                  <c:v>189</c:v>
                </c:pt>
                <c:pt idx="7">
                  <c:v>244</c:v>
                </c:pt>
                <c:pt idx="8">
                  <c:v>360</c:v>
                </c:pt>
                <c:pt idx="9">
                  <c:v>1364</c:v>
                </c:pt>
              </c:numCache>
            </c:numRef>
          </c:val>
          <c:extLst>
            <c:ext xmlns:c16="http://schemas.microsoft.com/office/drawing/2014/chart" uri="{C3380CC4-5D6E-409C-BE32-E72D297353CC}">
              <c16:uniqueId val="{00000009-7DF2-46A0-A3AA-5164A3A43B48}"/>
            </c:ext>
          </c:extLst>
        </c:ser>
        <c:ser>
          <c:idx val="10"/>
          <c:order val="10"/>
          <c:tx>
            <c:strRef>
              <c:f>'Rest Pivot'!$R$1</c:f>
              <c:strCache>
                <c:ptCount val="1"/>
                <c:pt idx="0">
                  <c:v>Afghan </c:v>
                </c:pt>
              </c:strCache>
            </c:strRef>
          </c:tx>
          <c:spPr>
            <a:solidFill>
              <a:schemeClr val="accent6">
                <a:shade val="51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Pivot'!$R$2:$R$11</c:f>
              <c:numCache>
                <c:formatCode>General</c:formatCode>
                <c:ptCount val="10"/>
                <c:pt idx="0">
                  <c:v>52</c:v>
                </c:pt>
                <c:pt idx="1">
                  <c:v>7</c:v>
                </c:pt>
                <c:pt idx="2">
                  <c:v>27</c:v>
                </c:pt>
                <c:pt idx="3">
                  <c:v>2</c:v>
                </c:pt>
                <c:pt idx="4">
                  <c:v>36</c:v>
                </c:pt>
                <c:pt idx="5">
                  <c:v>7</c:v>
                </c:pt>
                <c:pt idx="7">
                  <c:v>10</c:v>
                </c:pt>
                <c:pt idx="8">
                  <c:v>17</c:v>
                </c:pt>
                <c:pt idx="9">
                  <c:v>17</c:v>
                </c:pt>
              </c:numCache>
            </c:numRef>
          </c:val>
          <c:extLst>
            <c:ext xmlns:c16="http://schemas.microsoft.com/office/drawing/2014/chart" uri="{C3380CC4-5D6E-409C-BE32-E72D297353CC}">
              <c16:uniqueId val="{0000000A-7DF2-46A0-A3AA-5164A3A43B48}"/>
            </c:ext>
          </c:extLst>
        </c:ser>
        <c:ser>
          <c:idx val="11"/>
          <c:order val="11"/>
          <c:tx>
            <c:strRef>
              <c:f>'Rest Pivot'!$S$1</c:f>
              <c:strCache>
                <c:ptCount val="1"/>
                <c:pt idx="0">
                  <c:v>Indian </c:v>
                </c:pt>
              </c:strCache>
            </c:strRef>
          </c:tx>
          <c:spPr>
            <a:solidFill>
              <a:schemeClr val="accent6">
                <a:shade val="40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Pivot'!$S$2:$S$11</c:f>
              <c:numCache>
                <c:formatCode>General</c:formatCode>
                <c:ptCount val="10"/>
                <c:pt idx="0">
                  <c:v>191</c:v>
                </c:pt>
                <c:pt idx="1">
                  <c:v>68</c:v>
                </c:pt>
                <c:pt idx="2">
                  <c:v>67</c:v>
                </c:pt>
                <c:pt idx="3">
                  <c:v>15</c:v>
                </c:pt>
                <c:pt idx="4">
                  <c:v>97</c:v>
                </c:pt>
                <c:pt idx="5">
                  <c:v>41</c:v>
                </c:pt>
                <c:pt idx="6">
                  <c:v>14</c:v>
                </c:pt>
                <c:pt idx="7">
                  <c:v>19</c:v>
                </c:pt>
                <c:pt idx="8">
                  <c:v>45</c:v>
                </c:pt>
                <c:pt idx="9">
                  <c:v>107</c:v>
                </c:pt>
              </c:numCache>
            </c:numRef>
          </c:val>
          <c:extLst>
            <c:ext xmlns:c16="http://schemas.microsoft.com/office/drawing/2014/chart" uri="{C3380CC4-5D6E-409C-BE32-E72D297353CC}">
              <c16:uniqueId val="{0000000B-7DF2-46A0-A3AA-5164A3A43B48}"/>
            </c:ext>
          </c:extLst>
        </c:ser>
        <c:dLbls>
          <c:showLegendKey val="0"/>
          <c:showVal val="0"/>
          <c:showCatName val="0"/>
          <c:showSerName val="0"/>
          <c:showPercent val="0"/>
          <c:showBubbleSize val="0"/>
        </c:dLbls>
        <c:gapWidth val="182"/>
        <c:axId val="231218799"/>
        <c:axId val="231247039"/>
      </c:barChart>
      <c:catAx>
        <c:axId val="2312187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247039"/>
        <c:crosses val="autoZero"/>
        <c:auto val="1"/>
        <c:lblAlgn val="ctr"/>
        <c:lblOffset val="100"/>
        <c:noMultiLvlLbl val="0"/>
      </c:catAx>
      <c:valAx>
        <c:axId val="231247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218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9.xlsm]Hosp Pivot !Hosp_Type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Type</a:t>
            </a:r>
            <a:r>
              <a:rPr lang="en-US" baseline="0"/>
              <a:t> of Hospitals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'Hosp Pivot '!$J$1</c:f>
              <c:strCache>
                <c:ptCount val="1"/>
                <c:pt idx="0">
                  <c:v>GENERAL ACUTE CARE </c:v>
                </c:pt>
              </c:strCache>
            </c:strRef>
          </c:tx>
          <c:spPr>
            <a:solidFill>
              <a:schemeClr val="accent6">
                <a:tint val="43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'!$J$2:$J$11</c:f>
              <c:numCache>
                <c:formatCode>General</c:formatCode>
                <c:ptCount val="10"/>
                <c:pt idx="0">
                  <c:v>13</c:v>
                </c:pt>
                <c:pt idx="1">
                  <c:v>7</c:v>
                </c:pt>
                <c:pt idx="2">
                  <c:v>1</c:v>
                </c:pt>
                <c:pt idx="3">
                  <c:v>4</c:v>
                </c:pt>
                <c:pt idx="4">
                  <c:v>14</c:v>
                </c:pt>
                <c:pt idx="5">
                  <c:v>6</c:v>
                </c:pt>
                <c:pt idx="6">
                  <c:v>11</c:v>
                </c:pt>
                <c:pt idx="7">
                  <c:v>8</c:v>
                </c:pt>
                <c:pt idx="8">
                  <c:v>12</c:v>
                </c:pt>
                <c:pt idx="9">
                  <c:v>8</c:v>
                </c:pt>
              </c:numCache>
            </c:numRef>
          </c:val>
          <c:extLst>
            <c:ext xmlns:c16="http://schemas.microsoft.com/office/drawing/2014/chart" uri="{C3380CC4-5D6E-409C-BE32-E72D297353CC}">
              <c16:uniqueId val="{00000000-0F0F-43A1-BCEE-2823CB74C77D}"/>
            </c:ext>
          </c:extLst>
        </c:ser>
        <c:ser>
          <c:idx val="1"/>
          <c:order val="1"/>
          <c:tx>
            <c:strRef>
              <c:f>'Hosp Pivot '!$K$1</c:f>
              <c:strCache>
                <c:ptCount val="1"/>
                <c:pt idx="0">
                  <c:v>SPECIAL </c:v>
                </c:pt>
              </c:strCache>
            </c:strRef>
          </c:tx>
          <c:spPr>
            <a:solidFill>
              <a:schemeClr val="accent6">
                <a:tint val="56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'!$K$2:$K$11</c:f>
              <c:numCache>
                <c:formatCode>General</c:formatCode>
                <c:ptCount val="10"/>
                <c:pt idx="0">
                  <c:v>0</c:v>
                </c:pt>
                <c:pt idx="1">
                  <c:v>1</c:v>
                </c:pt>
                <c:pt idx="2">
                  <c:v>0</c:v>
                </c:pt>
                <c:pt idx="3">
                  <c:v>1</c:v>
                </c:pt>
                <c:pt idx="4">
                  <c:v>0</c:v>
                </c:pt>
                <c:pt idx="5">
                  <c:v>0</c:v>
                </c:pt>
                <c:pt idx="6">
                  <c:v>6</c:v>
                </c:pt>
                <c:pt idx="7">
                  <c:v>0</c:v>
                </c:pt>
                <c:pt idx="8">
                  <c:v>2</c:v>
                </c:pt>
                <c:pt idx="9">
                  <c:v>1</c:v>
                </c:pt>
              </c:numCache>
            </c:numRef>
          </c:val>
          <c:extLst>
            <c:ext xmlns:c16="http://schemas.microsoft.com/office/drawing/2014/chart" uri="{C3380CC4-5D6E-409C-BE32-E72D297353CC}">
              <c16:uniqueId val="{00000001-0F0F-43A1-BCEE-2823CB74C77D}"/>
            </c:ext>
          </c:extLst>
        </c:ser>
        <c:ser>
          <c:idx val="2"/>
          <c:order val="2"/>
          <c:tx>
            <c:strRef>
              <c:f>'Hosp Pivot '!$L$1</c:f>
              <c:strCache>
                <c:ptCount val="1"/>
                <c:pt idx="0">
                  <c:v>CHILDREN </c:v>
                </c:pt>
              </c:strCache>
            </c:strRef>
          </c:tx>
          <c:spPr>
            <a:solidFill>
              <a:schemeClr val="accent6">
                <a:tint val="69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'!$L$2:$L$11</c:f>
              <c:numCache>
                <c:formatCode>General</c:formatCode>
                <c:ptCount val="10"/>
                <c:pt idx="0">
                  <c:v>0</c:v>
                </c:pt>
                <c:pt idx="1">
                  <c:v>0</c:v>
                </c:pt>
                <c:pt idx="2">
                  <c:v>0</c:v>
                </c:pt>
                <c:pt idx="3">
                  <c:v>2</c:v>
                </c:pt>
                <c:pt idx="4">
                  <c:v>2</c:v>
                </c:pt>
                <c:pt idx="5">
                  <c:v>1</c:v>
                </c:pt>
                <c:pt idx="6">
                  <c:v>1</c:v>
                </c:pt>
                <c:pt idx="7">
                  <c:v>0</c:v>
                </c:pt>
                <c:pt idx="8">
                  <c:v>1</c:v>
                </c:pt>
                <c:pt idx="9">
                  <c:v>1</c:v>
                </c:pt>
              </c:numCache>
            </c:numRef>
          </c:val>
          <c:extLst>
            <c:ext xmlns:c16="http://schemas.microsoft.com/office/drawing/2014/chart" uri="{C3380CC4-5D6E-409C-BE32-E72D297353CC}">
              <c16:uniqueId val="{00000002-0F0F-43A1-BCEE-2823CB74C77D}"/>
            </c:ext>
          </c:extLst>
        </c:ser>
        <c:ser>
          <c:idx val="3"/>
          <c:order val="3"/>
          <c:tx>
            <c:strRef>
              <c:f>'Hosp Pivot '!$M$1</c:f>
              <c:strCache>
                <c:ptCount val="1"/>
                <c:pt idx="0">
                  <c:v>LONG TERM CARE </c:v>
                </c:pt>
              </c:strCache>
            </c:strRef>
          </c:tx>
          <c:spPr>
            <a:solidFill>
              <a:schemeClr val="accent6">
                <a:tint val="81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'!$M$2:$M$11</c:f>
              <c:numCache>
                <c:formatCode>General</c:formatCode>
                <c:ptCount val="10"/>
                <c:pt idx="0">
                  <c:v>1</c:v>
                </c:pt>
                <c:pt idx="1">
                  <c:v>2</c:v>
                </c:pt>
                <c:pt idx="2">
                  <c:v>0</c:v>
                </c:pt>
                <c:pt idx="3">
                  <c:v>0</c:v>
                </c:pt>
                <c:pt idx="4">
                  <c:v>1</c:v>
                </c:pt>
                <c:pt idx="5">
                  <c:v>0</c:v>
                </c:pt>
                <c:pt idx="6">
                  <c:v>1</c:v>
                </c:pt>
                <c:pt idx="7">
                  <c:v>2</c:v>
                </c:pt>
                <c:pt idx="8">
                  <c:v>2</c:v>
                </c:pt>
                <c:pt idx="9">
                  <c:v>1</c:v>
                </c:pt>
              </c:numCache>
            </c:numRef>
          </c:val>
          <c:extLst>
            <c:ext xmlns:c16="http://schemas.microsoft.com/office/drawing/2014/chart" uri="{C3380CC4-5D6E-409C-BE32-E72D297353CC}">
              <c16:uniqueId val="{00000003-0F0F-43A1-BCEE-2823CB74C77D}"/>
            </c:ext>
          </c:extLst>
        </c:ser>
        <c:ser>
          <c:idx val="4"/>
          <c:order val="4"/>
          <c:tx>
            <c:strRef>
              <c:f>'Hosp Pivot '!$N$1</c:f>
              <c:strCache>
                <c:ptCount val="1"/>
                <c:pt idx="0">
                  <c:v>PSYCHIATRIC </c:v>
                </c:pt>
              </c:strCache>
            </c:strRef>
          </c:tx>
          <c:spPr>
            <a:solidFill>
              <a:schemeClr val="accent6">
                <a:tint val="94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'!$N$2:$N$11</c:f>
              <c:numCache>
                <c:formatCode>General</c:formatCode>
                <c:ptCount val="10"/>
                <c:pt idx="0">
                  <c:v>2</c:v>
                </c:pt>
                <c:pt idx="1">
                  <c:v>4</c:v>
                </c:pt>
                <c:pt idx="2">
                  <c:v>0</c:v>
                </c:pt>
                <c:pt idx="3">
                  <c:v>0</c:v>
                </c:pt>
                <c:pt idx="4">
                  <c:v>3</c:v>
                </c:pt>
                <c:pt idx="5">
                  <c:v>0</c:v>
                </c:pt>
                <c:pt idx="6">
                  <c:v>2</c:v>
                </c:pt>
                <c:pt idx="7">
                  <c:v>0</c:v>
                </c:pt>
                <c:pt idx="8">
                  <c:v>6</c:v>
                </c:pt>
                <c:pt idx="9">
                  <c:v>2</c:v>
                </c:pt>
              </c:numCache>
            </c:numRef>
          </c:val>
          <c:extLst>
            <c:ext xmlns:c16="http://schemas.microsoft.com/office/drawing/2014/chart" uri="{C3380CC4-5D6E-409C-BE32-E72D297353CC}">
              <c16:uniqueId val="{00000004-0F0F-43A1-BCEE-2823CB74C77D}"/>
            </c:ext>
          </c:extLst>
        </c:ser>
        <c:ser>
          <c:idx val="5"/>
          <c:order val="5"/>
          <c:tx>
            <c:strRef>
              <c:f>'Hosp Pivot '!$O$1</c:f>
              <c:strCache>
                <c:ptCount val="1"/>
                <c:pt idx="0">
                  <c:v>REHABILITATION </c:v>
                </c:pt>
              </c:strCache>
            </c:strRef>
          </c:tx>
          <c:spPr>
            <a:solidFill>
              <a:schemeClr val="accent6">
                <a:shade val="93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'!$O$2:$O$11</c:f>
              <c:numCache>
                <c:formatCode>General</c:formatCode>
                <c:ptCount val="10"/>
                <c:pt idx="0">
                  <c:v>0</c:v>
                </c:pt>
                <c:pt idx="1">
                  <c:v>0</c:v>
                </c:pt>
                <c:pt idx="2">
                  <c:v>0</c:v>
                </c:pt>
                <c:pt idx="3">
                  <c:v>1</c:v>
                </c:pt>
                <c:pt idx="4">
                  <c:v>2</c:v>
                </c:pt>
                <c:pt idx="5">
                  <c:v>0</c:v>
                </c:pt>
                <c:pt idx="6">
                  <c:v>2</c:v>
                </c:pt>
                <c:pt idx="7">
                  <c:v>1</c:v>
                </c:pt>
                <c:pt idx="8">
                  <c:v>3</c:v>
                </c:pt>
                <c:pt idx="9">
                  <c:v>0</c:v>
                </c:pt>
              </c:numCache>
            </c:numRef>
          </c:val>
          <c:extLst>
            <c:ext xmlns:c16="http://schemas.microsoft.com/office/drawing/2014/chart" uri="{C3380CC4-5D6E-409C-BE32-E72D297353CC}">
              <c16:uniqueId val="{00000005-0F0F-43A1-BCEE-2823CB74C77D}"/>
            </c:ext>
          </c:extLst>
        </c:ser>
        <c:ser>
          <c:idx val="6"/>
          <c:order val="6"/>
          <c:tx>
            <c:strRef>
              <c:f>'Hosp Pivot '!$P$1</c:f>
              <c:strCache>
                <c:ptCount val="1"/>
                <c:pt idx="0">
                  <c:v>CRITICAL ACCESS </c:v>
                </c:pt>
              </c:strCache>
            </c:strRef>
          </c:tx>
          <c:spPr>
            <a:solidFill>
              <a:schemeClr val="accent6">
                <a:shade val="80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'!$P$2:$P$11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6-0F0F-43A1-BCEE-2823CB74C77D}"/>
            </c:ext>
          </c:extLst>
        </c:ser>
        <c:ser>
          <c:idx val="7"/>
          <c:order val="7"/>
          <c:tx>
            <c:strRef>
              <c:f>'Hosp Pivot '!$Q$1</c:f>
              <c:strCache>
                <c:ptCount val="1"/>
                <c:pt idx="0">
                  <c:v>MILITARY </c:v>
                </c:pt>
              </c:strCache>
            </c:strRef>
          </c:tx>
          <c:spPr>
            <a:solidFill>
              <a:schemeClr val="accent6">
                <a:shade val="68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'!$Q$2:$Q$11</c:f>
              <c:numCache>
                <c:formatCode>General</c:formatCode>
                <c:ptCount val="10"/>
                <c:pt idx="0">
                  <c:v>1</c:v>
                </c:pt>
                <c:pt idx="1">
                  <c:v>1</c:v>
                </c:pt>
                <c:pt idx="2">
                  <c:v>0</c:v>
                </c:pt>
                <c:pt idx="3">
                  <c:v>1</c:v>
                </c:pt>
                <c:pt idx="4">
                  <c:v>0</c:v>
                </c:pt>
                <c:pt idx="5">
                  <c:v>0</c:v>
                </c:pt>
                <c:pt idx="6">
                  <c:v>1</c:v>
                </c:pt>
                <c:pt idx="7">
                  <c:v>1</c:v>
                </c:pt>
                <c:pt idx="8">
                  <c:v>1</c:v>
                </c:pt>
                <c:pt idx="9">
                  <c:v>2</c:v>
                </c:pt>
              </c:numCache>
            </c:numRef>
          </c:val>
          <c:extLst>
            <c:ext xmlns:c16="http://schemas.microsoft.com/office/drawing/2014/chart" uri="{C3380CC4-5D6E-409C-BE32-E72D297353CC}">
              <c16:uniqueId val="{00000007-0F0F-43A1-BCEE-2823CB74C77D}"/>
            </c:ext>
          </c:extLst>
        </c:ser>
        <c:ser>
          <c:idx val="8"/>
          <c:order val="8"/>
          <c:tx>
            <c:strRef>
              <c:f>'Hosp Pivot '!$R$1</c:f>
              <c:strCache>
                <c:ptCount val="1"/>
                <c:pt idx="0">
                  <c:v>WOMEN </c:v>
                </c:pt>
              </c:strCache>
            </c:strRef>
          </c:tx>
          <c:spPr>
            <a:solidFill>
              <a:schemeClr val="accent6">
                <a:shade val="55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'!$R$2:$R$11</c:f>
              <c:numCache>
                <c:formatCode>General</c:formatCode>
                <c:ptCount val="10"/>
                <c:pt idx="0">
                  <c:v>0</c:v>
                </c:pt>
                <c:pt idx="1">
                  <c:v>0</c:v>
                </c:pt>
                <c:pt idx="2">
                  <c:v>0</c:v>
                </c:pt>
                <c:pt idx="3">
                  <c:v>0</c:v>
                </c:pt>
                <c:pt idx="4">
                  <c:v>0</c:v>
                </c:pt>
                <c:pt idx="5">
                  <c:v>0</c:v>
                </c:pt>
                <c:pt idx="6">
                  <c:v>0</c:v>
                </c:pt>
                <c:pt idx="7">
                  <c:v>1</c:v>
                </c:pt>
                <c:pt idx="8">
                  <c:v>0</c:v>
                </c:pt>
                <c:pt idx="9">
                  <c:v>0</c:v>
                </c:pt>
              </c:numCache>
            </c:numRef>
          </c:val>
          <c:extLst>
            <c:ext xmlns:c16="http://schemas.microsoft.com/office/drawing/2014/chart" uri="{C3380CC4-5D6E-409C-BE32-E72D297353CC}">
              <c16:uniqueId val="{00000008-0F0F-43A1-BCEE-2823CB74C77D}"/>
            </c:ext>
          </c:extLst>
        </c:ser>
        <c:ser>
          <c:idx val="9"/>
          <c:order val="9"/>
          <c:tx>
            <c:strRef>
              <c:f>'Hosp Pivot '!$S$1</c:f>
              <c:strCache>
                <c:ptCount val="1"/>
                <c:pt idx="0">
                  <c:v>CHRONIC DISEASE </c:v>
                </c:pt>
              </c:strCache>
            </c:strRef>
          </c:tx>
          <c:spPr>
            <a:solidFill>
              <a:schemeClr val="accent6">
                <a:shade val="42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'!$S$2:$S$11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9-0F0F-43A1-BCEE-2823CB74C77D}"/>
            </c:ext>
          </c:extLst>
        </c:ser>
        <c:dLbls>
          <c:showLegendKey val="0"/>
          <c:showVal val="0"/>
          <c:showCatName val="0"/>
          <c:showSerName val="0"/>
          <c:showPercent val="0"/>
          <c:showBubbleSize val="0"/>
        </c:dLbls>
        <c:gapWidth val="219"/>
        <c:overlap val="-27"/>
        <c:axId val="109790015"/>
        <c:axId val="237018079"/>
      </c:barChart>
      <c:catAx>
        <c:axId val="10979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8079"/>
        <c:crosses val="autoZero"/>
        <c:auto val="1"/>
        <c:lblAlgn val="ctr"/>
        <c:lblOffset val="100"/>
        <c:noMultiLvlLbl val="0"/>
      </c:catAx>
      <c:valAx>
        <c:axId val="2370180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900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9.xlsm]Temp Pivot !Month_Temperature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Temperature</a:t>
            </a:r>
            <a:r>
              <a:rPr lang="en-IN" baseline="0"/>
              <a:t> Trend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'Temp Pivot '!$H$3:$H$5</c:f>
              <c:strCache>
                <c:ptCount val="1"/>
                <c:pt idx="0">
                  <c:v>CA - San Francisco</c:v>
                </c:pt>
              </c:strCache>
            </c:strRef>
          </c:tx>
          <c:spPr>
            <a:ln w="28575" cap="rnd">
              <a:solidFill>
                <a:schemeClr val="accent6">
                  <a:shade val="42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'!$H$6:$H$17</c:f>
              <c:numCache>
                <c:formatCode>General</c:formatCode>
                <c:ptCount val="12"/>
                <c:pt idx="0">
                  <c:v>52</c:v>
                </c:pt>
                <c:pt idx="1">
                  <c:v>53</c:v>
                </c:pt>
                <c:pt idx="2">
                  <c:v>55</c:v>
                </c:pt>
                <c:pt idx="3">
                  <c:v>57</c:v>
                </c:pt>
                <c:pt idx="4">
                  <c:v>58</c:v>
                </c:pt>
                <c:pt idx="5">
                  <c:v>61</c:v>
                </c:pt>
                <c:pt idx="6">
                  <c:v>62</c:v>
                </c:pt>
                <c:pt idx="7">
                  <c:v>63</c:v>
                </c:pt>
                <c:pt idx="8">
                  <c:v>64</c:v>
                </c:pt>
                <c:pt idx="9">
                  <c:v>62</c:v>
                </c:pt>
                <c:pt idx="10">
                  <c:v>56</c:v>
                </c:pt>
                <c:pt idx="11">
                  <c:v>52</c:v>
                </c:pt>
              </c:numCache>
            </c:numRef>
          </c:val>
          <c:smooth val="0"/>
          <c:extLst>
            <c:ext xmlns:c16="http://schemas.microsoft.com/office/drawing/2014/chart" uri="{C3380CC4-5D6E-409C-BE32-E72D297353CC}">
              <c16:uniqueId val="{00000000-3B3E-493B-9210-CAFAEF24AD35}"/>
            </c:ext>
          </c:extLst>
        </c:ser>
        <c:ser>
          <c:idx val="1"/>
          <c:order val="1"/>
          <c:tx>
            <c:strRef>
              <c:f>'Temp Pivot '!$I$3:$I$5</c:f>
              <c:strCache>
                <c:ptCount val="1"/>
                <c:pt idx="0">
                  <c:v>CO - Denver</c:v>
                </c:pt>
              </c:strCache>
            </c:strRef>
          </c:tx>
          <c:spPr>
            <a:ln w="28575" cap="rnd">
              <a:solidFill>
                <a:schemeClr val="accent6">
                  <a:shade val="55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'!$I$6:$I$17</c:f>
              <c:numCache>
                <c:formatCode>General</c:formatCode>
                <c:ptCount val="12"/>
                <c:pt idx="0">
                  <c:v>32</c:v>
                </c:pt>
                <c:pt idx="1">
                  <c:v>31</c:v>
                </c:pt>
                <c:pt idx="2">
                  <c:v>42</c:v>
                </c:pt>
                <c:pt idx="3">
                  <c:v>48</c:v>
                </c:pt>
                <c:pt idx="4">
                  <c:v>55</c:v>
                </c:pt>
                <c:pt idx="5">
                  <c:v>70</c:v>
                </c:pt>
                <c:pt idx="6">
                  <c:v>75</c:v>
                </c:pt>
                <c:pt idx="7">
                  <c:v>73</c:v>
                </c:pt>
                <c:pt idx="8">
                  <c:v>66</c:v>
                </c:pt>
                <c:pt idx="9">
                  <c:v>51</c:v>
                </c:pt>
                <c:pt idx="10">
                  <c:v>40</c:v>
                </c:pt>
                <c:pt idx="11">
                  <c:v>31</c:v>
                </c:pt>
              </c:numCache>
            </c:numRef>
          </c:val>
          <c:smooth val="0"/>
          <c:extLst>
            <c:ext xmlns:c16="http://schemas.microsoft.com/office/drawing/2014/chart" uri="{C3380CC4-5D6E-409C-BE32-E72D297353CC}">
              <c16:uniqueId val="{00000000-B004-4AEF-A197-0A606FEAB654}"/>
            </c:ext>
          </c:extLst>
        </c:ser>
        <c:ser>
          <c:idx val="2"/>
          <c:order val="2"/>
          <c:tx>
            <c:strRef>
              <c:f>'Temp Pivot '!$J$3:$J$5</c:f>
              <c:strCache>
                <c:ptCount val="1"/>
                <c:pt idx="0">
                  <c:v>FL - Miami Beach</c:v>
                </c:pt>
              </c:strCache>
            </c:strRef>
          </c:tx>
          <c:spPr>
            <a:ln w="28575" cap="rnd">
              <a:solidFill>
                <a:schemeClr val="accent6">
                  <a:shade val="68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'!$J$6:$J$17</c:f>
              <c:numCache>
                <c:formatCode>General</c:formatCode>
                <c:ptCount val="12"/>
                <c:pt idx="0">
                  <c:v>69</c:v>
                </c:pt>
                <c:pt idx="1">
                  <c:v>71</c:v>
                </c:pt>
                <c:pt idx="2">
                  <c:v>73</c:v>
                </c:pt>
                <c:pt idx="3">
                  <c:v>77</c:v>
                </c:pt>
                <c:pt idx="4">
                  <c:v>80</c:v>
                </c:pt>
                <c:pt idx="5">
                  <c:v>83</c:v>
                </c:pt>
                <c:pt idx="6">
                  <c:v>84</c:v>
                </c:pt>
                <c:pt idx="7">
                  <c:v>84</c:v>
                </c:pt>
                <c:pt idx="8">
                  <c:v>83</c:v>
                </c:pt>
                <c:pt idx="9">
                  <c:v>80</c:v>
                </c:pt>
                <c:pt idx="10">
                  <c:v>75</c:v>
                </c:pt>
                <c:pt idx="11">
                  <c:v>72</c:v>
                </c:pt>
              </c:numCache>
            </c:numRef>
          </c:val>
          <c:smooth val="0"/>
          <c:extLst>
            <c:ext xmlns:c16="http://schemas.microsoft.com/office/drawing/2014/chart" uri="{C3380CC4-5D6E-409C-BE32-E72D297353CC}">
              <c16:uniqueId val="{00000001-B004-4AEF-A197-0A606FEAB654}"/>
            </c:ext>
          </c:extLst>
        </c:ser>
        <c:ser>
          <c:idx val="3"/>
          <c:order val="3"/>
          <c:tx>
            <c:strRef>
              <c:f>'Temp Pivot '!$K$3:$K$5</c:f>
              <c:strCache>
                <c:ptCount val="1"/>
                <c:pt idx="0">
                  <c:v>HI - Honolulu</c:v>
                </c:pt>
              </c:strCache>
            </c:strRef>
          </c:tx>
          <c:spPr>
            <a:ln w="28575" cap="rnd">
              <a:solidFill>
                <a:schemeClr val="accent6">
                  <a:shade val="80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'!$K$6:$K$17</c:f>
              <c:numCache>
                <c:formatCode>General</c:formatCode>
                <c:ptCount val="12"/>
                <c:pt idx="0">
                  <c:v>74</c:v>
                </c:pt>
                <c:pt idx="1">
                  <c:v>74</c:v>
                </c:pt>
                <c:pt idx="2">
                  <c:v>74</c:v>
                </c:pt>
                <c:pt idx="3">
                  <c:v>76</c:v>
                </c:pt>
                <c:pt idx="4">
                  <c:v>78</c:v>
                </c:pt>
                <c:pt idx="5">
                  <c:v>79</c:v>
                </c:pt>
                <c:pt idx="6">
                  <c:v>81</c:v>
                </c:pt>
                <c:pt idx="7">
                  <c:v>81</c:v>
                </c:pt>
                <c:pt idx="8">
                  <c:v>81</c:v>
                </c:pt>
                <c:pt idx="9">
                  <c:v>80</c:v>
                </c:pt>
                <c:pt idx="10">
                  <c:v>78</c:v>
                </c:pt>
                <c:pt idx="11">
                  <c:v>75</c:v>
                </c:pt>
              </c:numCache>
            </c:numRef>
          </c:val>
          <c:smooth val="0"/>
          <c:extLst>
            <c:ext xmlns:c16="http://schemas.microsoft.com/office/drawing/2014/chart" uri="{C3380CC4-5D6E-409C-BE32-E72D297353CC}">
              <c16:uniqueId val="{00000002-B004-4AEF-A197-0A606FEAB654}"/>
            </c:ext>
          </c:extLst>
        </c:ser>
        <c:ser>
          <c:idx val="4"/>
          <c:order val="4"/>
          <c:tx>
            <c:strRef>
              <c:f>'Temp Pivot '!$L$3:$L$5</c:f>
              <c:strCache>
                <c:ptCount val="1"/>
                <c:pt idx="0">
                  <c:v>MA - Boston</c:v>
                </c:pt>
              </c:strCache>
            </c:strRef>
          </c:tx>
          <c:spPr>
            <a:ln w="28575" cap="rnd">
              <a:solidFill>
                <a:schemeClr val="accent6">
                  <a:shade val="93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'!$L$6:$L$17</c:f>
              <c:numCache>
                <c:formatCode>General</c:formatCode>
                <c:ptCount val="12"/>
                <c:pt idx="0">
                  <c:v>31</c:v>
                </c:pt>
                <c:pt idx="1">
                  <c:v>33</c:v>
                </c:pt>
                <c:pt idx="2">
                  <c:v>39</c:v>
                </c:pt>
                <c:pt idx="3">
                  <c:v>49</c:v>
                </c:pt>
                <c:pt idx="4">
                  <c:v>58</c:v>
                </c:pt>
                <c:pt idx="5">
                  <c:v>67</c:v>
                </c:pt>
                <c:pt idx="6">
                  <c:v>75</c:v>
                </c:pt>
                <c:pt idx="7">
                  <c:v>73</c:v>
                </c:pt>
                <c:pt idx="8">
                  <c:v>67</c:v>
                </c:pt>
                <c:pt idx="9">
                  <c:v>56</c:v>
                </c:pt>
                <c:pt idx="10">
                  <c:v>45</c:v>
                </c:pt>
                <c:pt idx="11">
                  <c:v>37</c:v>
                </c:pt>
              </c:numCache>
            </c:numRef>
          </c:val>
          <c:smooth val="0"/>
          <c:extLst>
            <c:ext xmlns:c16="http://schemas.microsoft.com/office/drawing/2014/chart" uri="{C3380CC4-5D6E-409C-BE32-E72D297353CC}">
              <c16:uniqueId val="{00000003-B004-4AEF-A197-0A606FEAB654}"/>
            </c:ext>
          </c:extLst>
        </c:ser>
        <c:ser>
          <c:idx val="5"/>
          <c:order val="5"/>
          <c:tx>
            <c:strRef>
              <c:f>'Temp Pivot '!$M$3:$M$5</c:f>
              <c:strCache>
                <c:ptCount val="1"/>
                <c:pt idx="0">
                  <c:v>MN - Minneapolis</c:v>
                </c:pt>
              </c:strCache>
            </c:strRef>
          </c:tx>
          <c:spPr>
            <a:ln w="28575" cap="rnd">
              <a:solidFill>
                <a:schemeClr val="accent6">
                  <a:tint val="94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'!$M$6:$M$17</c:f>
              <c:numCache>
                <c:formatCode>General</c:formatCode>
                <c:ptCount val="12"/>
                <c:pt idx="0">
                  <c:v>17</c:v>
                </c:pt>
                <c:pt idx="1">
                  <c:v>19</c:v>
                </c:pt>
                <c:pt idx="2">
                  <c:v>35</c:v>
                </c:pt>
                <c:pt idx="3">
                  <c:v>47</c:v>
                </c:pt>
                <c:pt idx="4">
                  <c:v>60</c:v>
                </c:pt>
                <c:pt idx="5">
                  <c:v>70</c:v>
                </c:pt>
                <c:pt idx="6">
                  <c:v>76</c:v>
                </c:pt>
                <c:pt idx="7">
                  <c:v>73</c:v>
                </c:pt>
                <c:pt idx="8">
                  <c:v>65</c:v>
                </c:pt>
                <c:pt idx="9">
                  <c:v>50</c:v>
                </c:pt>
                <c:pt idx="10">
                  <c:v>35</c:v>
                </c:pt>
                <c:pt idx="11">
                  <c:v>23</c:v>
                </c:pt>
              </c:numCache>
            </c:numRef>
          </c:val>
          <c:smooth val="0"/>
          <c:extLst>
            <c:ext xmlns:c16="http://schemas.microsoft.com/office/drawing/2014/chart" uri="{C3380CC4-5D6E-409C-BE32-E72D297353CC}">
              <c16:uniqueId val="{00000004-B004-4AEF-A197-0A606FEAB654}"/>
            </c:ext>
          </c:extLst>
        </c:ser>
        <c:ser>
          <c:idx val="6"/>
          <c:order val="6"/>
          <c:tx>
            <c:strRef>
              <c:f>'Temp Pivot '!$N$3:$N$5</c:f>
              <c:strCache>
                <c:ptCount val="1"/>
                <c:pt idx="0">
                  <c:v>OK - Oklahoma City</c:v>
                </c:pt>
              </c:strCache>
            </c:strRef>
          </c:tx>
          <c:spPr>
            <a:ln w="28575" cap="rnd">
              <a:solidFill>
                <a:schemeClr val="accent6">
                  <a:tint val="81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'!$N$6:$N$17</c:f>
              <c:numCache>
                <c:formatCode>General</c:formatCode>
                <c:ptCount val="12"/>
                <c:pt idx="0">
                  <c:v>39</c:v>
                </c:pt>
                <c:pt idx="1">
                  <c:v>42</c:v>
                </c:pt>
                <c:pt idx="2">
                  <c:v>52</c:v>
                </c:pt>
                <c:pt idx="3">
                  <c:v>61</c:v>
                </c:pt>
                <c:pt idx="4">
                  <c:v>68</c:v>
                </c:pt>
                <c:pt idx="5">
                  <c:v>79</c:v>
                </c:pt>
                <c:pt idx="6">
                  <c:v>83</c:v>
                </c:pt>
                <c:pt idx="7">
                  <c:v>82</c:v>
                </c:pt>
                <c:pt idx="8">
                  <c:v>75</c:v>
                </c:pt>
                <c:pt idx="9">
                  <c:v>62</c:v>
                </c:pt>
                <c:pt idx="10">
                  <c:v>50</c:v>
                </c:pt>
                <c:pt idx="11">
                  <c:v>41</c:v>
                </c:pt>
              </c:numCache>
            </c:numRef>
          </c:val>
          <c:smooth val="0"/>
          <c:extLst>
            <c:ext xmlns:c16="http://schemas.microsoft.com/office/drawing/2014/chart" uri="{C3380CC4-5D6E-409C-BE32-E72D297353CC}">
              <c16:uniqueId val="{00000005-B004-4AEF-A197-0A606FEAB654}"/>
            </c:ext>
          </c:extLst>
        </c:ser>
        <c:ser>
          <c:idx val="7"/>
          <c:order val="7"/>
          <c:tx>
            <c:strRef>
              <c:f>'Temp Pivot '!$O$3:$O$5</c:f>
              <c:strCache>
                <c:ptCount val="1"/>
                <c:pt idx="0">
                  <c:v>TN - Nashville</c:v>
                </c:pt>
              </c:strCache>
            </c:strRef>
          </c:tx>
          <c:spPr>
            <a:ln w="28575" cap="rnd">
              <a:solidFill>
                <a:schemeClr val="accent6">
                  <a:tint val="69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'!$O$6:$O$17</c:f>
              <c:numCache>
                <c:formatCode>General</c:formatCode>
                <c:ptCount val="12"/>
                <c:pt idx="0">
                  <c:v>39</c:v>
                </c:pt>
                <c:pt idx="1">
                  <c:v>43</c:v>
                </c:pt>
                <c:pt idx="2">
                  <c:v>52</c:v>
                </c:pt>
                <c:pt idx="3">
                  <c:v>61</c:v>
                </c:pt>
                <c:pt idx="4">
                  <c:v>69</c:v>
                </c:pt>
                <c:pt idx="5">
                  <c:v>78</c:v>
                </c:pt>
                <c:pt idx="6">
                  <c:v>80</c:v>
                </c:pt>
                <c:pt idx="7">
                  <c:v>79</c:v>
                </c:pt>
                <c:pt idx="8">
                  <c:v>73</c:v>
                </c:pt>
                <c:pt idx="9">
                  <c:v>62</c:v>
                </c:pt>
                <c:pt idx="10">
                  <c:v>50</c:v>
                </c:pt>
                <c:pt idx="11">
                  <c:v>44</c:v>
                </c:pt>
              </c:numCache>
            </c:numRef>
          </c:val>
          <c:smooth val="0"/>
          <c:extLst>
            <c:ext xmlns:c16="http://schemas.microsoft.com/office/drawing/2014/chart" uri="{C3380CC4-5D6E-409C-BE32-E72D297353CC}">
              <c16:uniqueId val="{00000006-B004-4AEF-A197-0A606FEAB654}"/>
            </c:ext>
          </c:extLst>
        </c:ser>
        <c:ser>
          <c:idx val="8"/>
          <c:order val="8"/>
          <c:tx>
            <c:strRef>
              <c:f>'Temp Pivot '!$P$3:$P$5</c:f>
              <c:strCache>
                <c:ptCount val="1"/>
                <c:pt idx="0">
                  <c:v>TX - Austin</c:v>
                </c:pt>
              </c:strCache>
            </c:strRef>
          </c:tx>
          <c:spPr>
            <a:ln w="28575" cap="rnd">
              <a:solidFill>
                <a:schemeClr val="accent6">
                  <a:tint val="56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'!$P$6:$P$17</c:f>
              <c:numCache>
                <c:formatCode>General</c:formatCode>
                <c:ptCount val="12"/>
                <c:pt idx="0">
                  <c:v>50</c:v>
                </c:pt>
                <c:pt idx="1">
                  <c:v>54</c:v>
                </c:pt>
                <c:pt idx="2">
                  <c:v>62</c:v>
                </c:pt>
                <c:pt idx="3">
                  <c:v>69</c:v>
                </c:pt>
                <c:pt idx="4">
                  <c:v>75</c:v>
                </c:pt>
                <c:pt idx="5">
                  <c:v>82</c:v>
                </c:pt>
                <c:pt idx="6">
                  <c:v>84</c:v>
                </c:pt>
                <c:pt idx="7">
                  <c:v>85</c:v>
                </c:pt>
                <c:pt idx="8">
                  <c:v>79</c:v>
                </c:pt>
                <c:pt idx="9">
                  <c:v>70</c:v>
                </c:pt>
                <c:pt idx="10">
                  <c:v>59</c:v>
                </c:pt>
                <c:pt idx="11">
                  <c:v>52</c:v>
                </c:pt>
              </c:numCache>
            </c:numRef>
          </c:val>
          <c:smooth val="0"/>
          <c:extLst>
            <c:ext xmlns:c16="http://schemas.microsoft.com/office/drawing/2014/chart" uri="{C3380CC4-5D6E-409C-BE32-E72D297353CC}">
              <c16:uniqueId val="{00000007-B004-4AEF-A197-0A606FEAB654}"/>
            </c:ext>
          </c:extLst>
        </c:ser>
        <c:ser>
          <c:idx val="9"/>
          <c:order val="9"/>
          <c:tx>
            <c:strRef>
              <c:f>'Temp Pivot '!$Q$3:$Q$5</c:f>
              <c:strCache>
                <c:ptCount val="1"/>
                <c:pt idx="0">
                  <c:v>WA - Seattle</c:v>
                </c:pt>
              </c:strCache>
            </c:strRef>
          </c:tx>
          <c:spPr>
            <a:ln w="28575" cap="rnd">
              <a:solidFill>
                <a:schemeClr val="accent6">
                  <a:tint val="43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'!$Q$6:$Q$17</c:f>
              <c:numCache>
                <c:formatCode>General</c:formatCode>
                <c:ptCount val="12"/>
                <c:pt idx="0">
                  <c:v>43</c:v>
                </c:pt>
                <c:pt idx="1">
                  <c:v>43</c:v>
                </c:pt>
                <c:pt idx="2">
                  <c:v>47</c:v>
                </c:pt>
                <c:pt idx="3">
                  <c:v>51</c:v>
                </c:pt>
                <c:pt idx="4">
                  <c:v>57</c:v>
                </c:pt>
                <c:pt idx="5">
                  <c:v>61</c:v>
                </c:pt>
                <c:pt idx="6">
                  <c:v>67</c:v>
                </c:pt>
                <c:pt idx="7">
                  <c:v>68</c:v>
                </c:pt>
                <c:pt idx="8">
                  <c:v>62</c:v>
                </c:pt>
                <c:pt idx="9">
                  <c:v>53</c:v>
                </c:pt>
                <c:pt idx="10">
                  <c:v>46</c:v>
                </c:pt>
                <c:pt idx="11">
                  <c:v>42</c:v>
                </c:pt>
              </c:numCache>
            </c:numRef>
          </c:val>
          <c:smooth val="0"/>
          <c:extLst>
            <c:ext xmlns:c16="http://schemas.microsoft.com/office/drawing/2014/chart" uri="{C3380CC4-5D6E-409C-BE32-E72D297353CC}">
              <c16:uniqueId val="{00000008-B004-4AEF-A197-0A606FEAB654}"/>
            </c:ext>
          </c:extLst>
        </c:ser>
        <c:dLbls>
          <c:showLegendKey val="0"/>
          <c:showVal val="0"/>
          <c:showCatName val="0"/>
          <c:showSerName val="0"/>
          <c:showPercent val="0"/>
          <c:showBubbleSize val="0"/>
        </c:dLbls>
        <c:smooth val="0"/>
        <c:axId val="1917464655"/>
        <c:axId val="1917465135"/>
      </c:lineChart>
      <c:catAx>
        <c:axId val="191746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465135"/>
        <c:crosses val="autoZero"/>
        <c:auto val="1"/>
        <c:lblAlgn val="ctr"/>
        <c:lblOffset val="100"/>
        <c:noMultiLvlLbl val="0"/>
      </c:catAx>
      <c:valAx>
        <c:axId val="19174651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464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9.xlsm]Crime Pivot!Overall_Crime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 Crime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'Crime Pivot'!$D$3</c:f>
              <c:strCache>
                <c:ptCount val="1"/>
                <c:pt idx="0">
                  <c:v>Average crime rate </c:v>
                </c:pt>
              </c:strCache>
            </c:strRef>
          </c:tx>
          <c:spPr>
            <a:solidFill>
              <a:schemeClr val="accent6">
                <a:tint val="77000"/>
              </a:schemeClr>
            </a:solidFill>
            <a:ln>
              <a:noFill/>
            </a:ln>
            <a:effectLst/>
          </c:spPr>
          <c:invertIfNegative val="0"/>
          <c:cat>
            <c:multiLvlStrRef>
              <c:f>'Crime Pivot'!$A$4:$B$13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'Crime Pivot'!$D$4:$D$13</c:f>
              <c:numCache>
                <c:formatCode>General</c:formatCode>
                <c:ptCount val="10"/>
                <c:pt idx="0">
                  <c:v>54.033999999999992</c:v>
                </c:pt>
                <c:pt idx="1">
                  <c:v>54.254000000000005</c:v>
                </c:pt>
                <c:pt idx="2">
                  <c:v>50.193000000000005</c:v>
                </c:pt>
                <c:pt idx="3">
                  <c:v>48.64</c:v>
                </c:pt>
                <c:pt idx="4">
                  <c:v>50.393999999999998</c:v>
                </c:pt>
                <c:pt idx="5">
                  <c:v>62.834999999999994</c:v>
                </c:pt>
                <c:pt idx="6">
                  <c:v>73.628999999999991</c:v>
                </c:pt>
                <c:pt idx="7">
                  <c:v>39.446999999999996</c:v>
                </c:pt>
                <c:pt idx="8">
                  <c:v>38.073999999999998</c:v>
                </c:pt>
                <c:pt idx="9">
                  <c:v>61.237000000000002</c:v>
                </c:pt>
              </c:numCache>
            </c:numRef>
          </c:val>
          <c:extLst>
            <c:ext xmlns:c16="http://schemas.microsoft.com/office/drawing/2014/chart" uri="{C3380CC4-5D6E-409C-BE32-E72D297353CC}">
              <c16:uniqueId val="{00000000-E5A0-48F7-AC87-A95F8335F678}"/>
            </c:ext>
          </c:extLst>
        </c:ser>
        <c:dLbls>
          <c:showLegendKey val="0"/>
          <c:showVal val="0"/>
          <c:showCatName val="0"/>
          <c:showSerName val="0"/>
          <c:showPercent val="0"/>
          <c:showBubbleSize val="0"/>
        </c:dLbls>
        <c:gapWidth val="219"/>
        <c:axId val="421453600"/>
        <c:axId val="421447360"/>
      </c:barChart>
      <c:lineChart>
        <c:grouping val="standard"/>
        <c:varyColors val="0"/>
        <c:ser>
          <c:idx val="0"/>
          <c:order val="0"/>
          <c:tx>
            <c:strRef>
              <c:f>'Crime Pivot'!$C$3</c:f>
              <c:strCache>
                <c:ptCount val="1"/>
                <c:pt idx="0">
                  <c:v>Crime rank </c:v>
                </c:pt>
              </c:strCache>
            </c:strRef>
          </c:tx>
          <c:spPr>
            <a:ln w="28575" cap="rnd">
              <a:solidFill>
                <a:schemeClr val="accent6">
                  <a:shade val="76000"/>
                </a:schemeClr>
              </a:solidFill>
              <a:round/>
            </a:ln>
            <a:effectLst/>
          </c:spPr>
          <c:marker>
            <c:symbol val="none"/>
          </c:marker>
          <c:cat>
            <c:multiLvlStrRef>
              <c:f>'Crime Pivot'!$A$4:$B$13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'Crime Pivot'!$C$4:$C$13</c:f>
              <c:numCache>
                <c:formatCode>General</c:formatCode>
                <c:ptCount val="10"/>
                <c:pt idx="0">
                  <c:v>99</c:v>
                </c:pt>
                <c:pt idx="1">
                  <c:v>101</c:v>
                </c:pt>
                <c:pt idx="2">
                  <c:v>87</c:v>
                </c:pt>
                <c:pt idx="3">
                  <c:v>82</c:v>
                </c:pt>
                <c:pt idx="4">
                  <c:v>88</c:v>
                </c:pt>
                <c:pt idx="5">
                  <c:v>127</c:v>
                </c:pt>
                <c:pt idx="6">
                  <c:v>141</c:v>
                </c:pt>
                <c:pt idx="7">
                  <c:v>46</c:v>
                </c:pt>
                <c:pt idx="8">
                  <c:v>42</c:v>
                </c:pt>
                <c:pt idx="9">
                  <c:v>122</c:v>
                </c:pt>
              </c:numCache>
            </c:numRef>
          </c:val>
          <c:smooth val="0"/>
          <c:extLst>
            <c:ext xmlns:c16="http://schemas.microsoft.com/office/drawing/2014/chart" uri="{C3380CC4-5D6E-409C-BE32-E72D297353CC}">
              <c16:uniqueId val="{00000001-E5A0-48F7-AC87-A95F8335F678}"/>
            </c:ext>
          </c:extLst>
        </c:ser>
        <c:dLbls>
          <c:showLegendKey val="0"/>
          <c:showVal val="0"/>
          <c:showCatName val="0"/>
          <c:showSerName val="0"/>
          <c:showPercent val="0"/>
          <c:showBubbleSize val="0"/>
        </c:dLbls>
        <c:marker val="1"/>
        <c:smooth val="0"/>
        <c:axId val="421633568"/>
        <c:axId val="421633088"/>
      </c:lineChart>
      <c:catAx>
        <c:axId val="42145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47360"/>
        <c:crosses val="autoZero"/>
        <c:auto val="1"/>
        <c:lblAlgn val="ctr"/>
        <c:lblOffset val="100"/>
        <c:noMultiLvlLbl val="0"/>
      </c:catAx>
      <c:valAx>
        <c:axId val="421447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53600"/>
        <c:crosses val="autoZero"/>
        <c:crossBetween val="between"/>
      </c:valAx>
      <c:valAx>
        <c:axId val="42163308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33568"/>
        <c:crosses val="max"/>
        <c:crossBetween val="between"/>
      </c:valAx>
      <c:catAx>
        <c:axId val="421633568"/>
        <c:scaling>
          <c:orientation val="minMax"/>
        </c:scaling>
        <c:delete val="1"/>
        <c:axPos val="b"/>
        <c:numFmt formatCode="General" sourceLinked="1"/>
        <c:majorTickMark val="out"/>
        <c:minorTickMark val="none"/>
        <c:tickLblPos val="nextTo"/>
        <c:crossAx val="42163308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9.xlsm]Crime Pivot!Crime_Year</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Crime</a:t>
            </a:r>
            <a:r>
              <a:rPr lang="en-US" baseline="0"/>
              <a:t>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'Crime Pivot'!$B$16:$B$18</c:f>
              <c:strCache>
                <c:ptCount val="1"/>
                <c:pt idx="0">
                  <c:v>CA - San Francisco</c:v>
                </c:pt>
              </c:strCache>
            </c:strRef>
          </c:tx>
          <c:spPr>
            <a:ln w="28575" cap="rnd">
              <a:solidFill>
                <a:schemeClr val="accent6">
                  <a:shade val="42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Pivot'!$B$19:$B$28</c:f>
              <c:numCache>
                <c:formatCode>General</c:formatCode>
                <c:ptCount val="10"/>
                <c:pt idx="0">
                  <c:v>50.22</c:v>
                </c:pt>
                <c:pt idx="1">
                  <c:v>46.75</c:v>
                </c:pt>
                <c:pt idx="2">
                  <c:v>47.16</c:v>
                </c:pt>
                <c:pt idx="3">
                  <c:v>54.71</c:v>
                </c:pt>
                <c:pt idx="4">
                  <c:v>66.7</c:v>
                </c:pt>
                <c:pt idx="5">
                  <c:v>61.27</c:v>
                </c:pt>
                <c:pt idx="6">
                  <c:v>69.459999999999994</c:v>
                </c:pt>
                <c:pt idx="7">
                  <c:v>69.17</c:v>
                </c:pt>
                <c:pt idx="8">
                  <c:v>62.57</c:v>
                </c:pt>
                <c:pt idx="9">
                  <c:v>62.06</c:v>
                </c:pt>
              </c:numCache>
            </c:numRef>
          </c:val>
          <c:smooth val="0"/>
          <c:extLst>
            <c:ext xmlns:c16="http://schemas.microsoft.com/office/drawing/2014/chart" uri="{C3380CC4-5D6E-409C-BE32-E72D297353CC}">
              <c16:uniqueId val="{00000000-4A71-4246-972D-29775E99D282}"/>
            </c:ext>
          </c:extLst>
        </c:ser>
        <c:ser>
          <c:idx val="1"/>
          <c:order val="1"/>
          <c:tx>
            <c:strRef>
              <c:f>'Crime Pivot'!$C$16:$C$18</c:f>
              <c:strCache>
                <c:ptCount val="1"/>
                <c:pt idx="0">
                  <c:v>CO - Denver</c:v>
                </c:pt>
              </c:strCache>
            </c:strRef>
          </c:tx>
          <c:spPr>
            <a:ln w="28575" cap="rnd">
              <a:solidFill>
                <a:schemeClr val="accent6">
                  <a:shade val="55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Pivot'!$C$19:$C$28</c:f>
              <c:numCache>
                <c:formatCode>General</c:formatCode>
                <c:ptCount val="10"/>
                <c:pt idx="0">
                  <c:v>40.53</c:v>
                </c:pt>
                <c:pt idx="1">
                  <c:v>39.68</c:v>
                </c:pt>
                <c:pt idx="2">
                  <c:v>43.07</c:v>
                </c:pt>
                <c:pt idx="3">
                  <c:v>43.45</c:v>
                </c:pt>
                <c:pt idx="4">
                  <c:v>42.98</c:v>
                </c:pt>
                <c:pt idx="5">
                  <c:v>39.79</c:v>
                </c:pt>
                <c:pt idx="6">
                  <c:v>42.2</c:v>
                </c:pt>
                <c:pt idx="7">
                  <c:v>43.61</c:v>
                </c:pt>
                <c:pt idx="8">
                  <c:v>44.18</c:v>
                </c:pt>
                <c:pt idx="9">
                  <c:v>45.07</c:v>
                </c:pt>
              </c:numCache>
            </c:numRef>
          </c:val>
          <c:smooth val="0"/>
          <c:extLst>
            <c:ext xmlns:c16="http://schemas.microsoft.com/office/drawing/2014/chart" uri="{C3380CC4-5D6E-409C-BE32-E72D297353CC}">
              <c16:uniqueId val="{00000000-1A46-4E76-98D0-1FEB26FBA678}"/>
            </c:ext>
          </c:extLst>
        </c:ser>
        <c:ser>
          <c:idx val="2"/>
          <c:order val="2"/>
          <c:tx>
            <c:strRef>
              <c:f>'Crime Pivot'!$D$16:$D$18</c:f>
              <c:strCache>
                <c:ptCount val="1"/>
                <c:pt idx="0">
                  <c:v>FL - Miami Beach</c:v>
                </c:pt>
              </c:strCache>
            </c:strRef>
          </c:tx>
          <c:spPr>
            <a:ln w="28575" cap="rnd">
              <a:solidFill>
                <a:schemeClr val="accent6">
                  <a:shade val="68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Pivot'!$D$19:$D$28</c:f>
              <c:numCache>
                <c:formatCode>General</c:formatCode>
                <c:ptCount val="10"/>
                <c:pt idx="0">
                  <c:v>111.04</c:v>
                </c:pt>
                <c:pt idx="1">
                  <c:v>109.29</c:v>
                </c:pt>
                <c:pt idx="2">
                  <c:v>117.91</c:v>
                </c:pt>
                <c:pt idx="3">
                  <c:v>109.5</c:v>
                </c:pt>
                <c:pt idx="4">
                  <c:v>116.76</c:v>
                </c:pt>
                <c:pt idx="5">
                  <c:v>112.48</c:v>
                </c:pt>
                <c:pt idx="6">
                  <c:v>108.09</c:v>
                </c:pt>
                <c:pt idx="7">
                  <c:v>91.53</c:v>
                </c:pt>
                <c:pt idx="8">
                  <c:v>84.25</c:v>
                </c:pt>
                <c:pt idx="9">
                  <c:v>85.04</c:v>
                </c:pt>
              </c:numCache>
            </c:numRef>
          </c:val>
          <c:smooth val="0"/>
          <c:extLst>
            <c:ext xmlns:c16="http://schemas.microsoft.com/office/drawing/2014/chart" uri="{C3380CC4-5D6E-409C-BE32-E72D297353CC}">
              <c16:uniqueId val="{00000001-1A46-4E76-98D0-1FEB26FBA678}"/>
            </c:ext>
          </c:extLst>
        </c:ser>
        <c:ser>
          <c:idx val="3"/>
          <c:order val="3"/>
          <c:tx>
            <c:strRef>
              <c:f>'Crime Pivot'!$E$16:$E$18</c:f>
              <c:strCache>
                <c:ptCount val="1"/>
                <c:pt idx="0">
                  <c:v>HI - Honolulu</c:v>
                </c:pt>
              </c:strCache>
            </c:strRef>
          </c:tx>
          <c:spPr>
            <a:ln w="28575" cap="rnd">
              <a:solidFill>
                <a:schemeClr val="accent6">
                  <a:shade val="80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Pivot'!$E$19:$E$28</c:f>
              <c:numCache>
                <c:formatCode>General</c:formatCode>
                <c:ptCount val="10"/>
                <c:pt idx="0">
                  <c:v>40.04</c:v>
                </c:pt>
                <c:pt idx="1">
                  <c:v>36.369999999999997</c:v>
                </c:pt>
                <c:pt idx="2">
                  <c:v>0</c:v>
                </c:pt>
                <c:pt idx="3">
                  <c:v>0</c:v>
                </c:pt>
                <c:pt idx="4">
                  <c:v>0</c:v>
                </c:pt>
                <c:pt idx="5">
                  <c:v>0</c:v>
                </c:pt>
                <c:pt idx="6">
                  <c:v>33.78</c:v>
                </c:pt>
                <c:pt idx="7">
                  <c:v>30.54</c:v>
                </c:pt>
                <c:pt idx="8">
                  <c:v>32.17</c:v>
                </c:pt>
                <c:pt idx="9">
                  <c:v>33</c:v>
                </c:pt>
              </c:numCache>
            </c:numRef>
          </c:val>
          <c:smooth val="0"/>
          <c:extLst>
            <c:ext xmlns:c16="http://schemas.microsoft.com/office/drawing/2014/chart" uri="{C3380CC4-5D6E-409C-BE32-E72D297353CC}">
              <c16:uniqueId val="{00000002-1A46-4E76-98D0-1FEB26FBA678}"/>
            </c:ext>
          </c:extLst>
        </c:ser>
        <c:ser>
          <c:idx val="4"/>
          <c:order val="4"/>
          <c:tx>
            <c:strRef>
              <c:f>'Crime Pivot'!$F$16:$F$18</c:f>
              <c:strCache>
                <c:ptCount val="1"/>
                <c:pt idx="0">
                  <c:v>MA - Boston</c:v>
                </c:pt>
              </c:strCache>
            </c:strRef>
          </c:tx>
          <c:spPr>
            <a:ln w="28575" cap="rnd">
              <a:solidFill>
                <a:schemeClr val="accent6">
                  <a:shade val="93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Pivot'!$F$19:$F$28</c:f>
              <c:numCache>
                <c:formatCode>General</c:formatCode>
                <c:ptCount val="10"/>
                <c:pt idx="0">
                  <c:v>43.16</c:v>
                </c:pt>
                <c:pt idx="1">
                  <c:v>41.06</c:v>
                </c:pt>
                <c:pt idx="2">
                  <c:v>39.75</c:v>
                </c:pt>
                <c:pt idx="3">
                  <c:v>37.450000000000003</c:v>
                </c:pt>
                <c:pt idx="4">
                  <c:v>35.549999999999997</c:v>
                </c:pt>
                <c:pt idx="5">
                  <c:v>33.65</c:v>
                </c:pt>
                <c:pt idx="6">
                  <c:v>30.23</c:v>
                </c:pt>
                <c:pt idx="7">
                  <c:v>27.58</c:v>
                </c:pt>
                <c:pt idx="8">
                  <c:v>26.39</c:v>
                </c:pt>
                <c:pt idx="9">
                  <c:v>0</c:v>
                </c:pt>
              </c:numCache>
            </c:numRef>
          </c:val>
          <c:smooth val="0"/>
          <c:extLst>
            <c:ext xmlns:c16="http://schemas.microsoft.com/office/drawing/2014/chart" uri="{C3380CC4-5D6E-409C-BE32-E72D297353CC}">
              <c16:uniqueId val="{00000003-1A46-4E76-98D0-1FEB26FBA678}"/>
            </c:ext>
          </c:extLst>
        </c:ser>
        <c:ser>
          <c:idx val="5"/>
          <c:order val="5"/>
          <c:tx>
            <c:strRef>
              <c:f>'Crime Pivot'!$G$16:$G$18</c:f>
              <c:strCache>
                <c:ptCount val="1"/>
                <c:pt idx="0">
                  <c:v>MN - Minneapolis</c:v>
                </c:pt>
              </c:strCache>
            </c:strRef>
          </c:tx>
          <c:spPr>
            <a:ln w="28575" cap="rnd">
              <a:solidFill>
                <a:schemeClr val="accent6">
                  <a:tint val="94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Pivot'!$G$19:$G$28</c:f>
              <c:numCache>
                <c:formatCode>General</c:formatCode>
                <c:ptCount val="10"/>
                <c:pt idx="0">
                  <c:v>58.14</c:v>
                </c:pt>
                <c:pt idx="1">
                  <c:v>58.28</c:v>
                </c:pt>
                <c:pt idx="2">
                  <c:v>59.79</c:v>
                </c:pt>
                <c:pt idx="3">
                  <c:v>59.83</c:v>
                </c:pt>
                <c:pt idx="4">
                  <c:v>59.36</c:v>
                </c:pt>
                <c:pt idx="5">
                  <c:v>57.69</c:v>
                </c:pt>
                <c:pt idx="6">
                  <c:v>52.85</c:v>
                </c:pt>
                <c:pt idx="7">
                  <c:v>57.68</c:v>
                </c:pt>
                <c:pt idx="8">
                  <c:v>47.22</c:v>
                </c:pt>
                <c:pt idx="9">
                  <c:v>54.6</c:v>
                </c:pt>
              </c:numCache>
            </c:numRef>
          </c:val>
          <c:smooth val="0"/>
          <c:extLst>
            <c:ext xmlns:c16="http://schemas.microsoft.com/office/drawing/2014/chart" uri="{C3380CC4-5D6E-409C-BE32-E72D297353CC}">
              <c16:uniqueId val="{00000004-1A46-4E76-98D0-1FEB26FBA678}"/>
            </c:ext>
          </c:extLst>
        </c:ser>
        <c:ser>
          <c:idx val="6"/>
          <c:order val="6"/>
          <c:tx>
            <c:strRef>
              <c:f>'Crime Pivot'!$H$16:$H$18</c:f>
              <c:strCache>
                <c:ptCount val="1"/>
                <c:pt idx="0">
                  <c:v>OK - Oklahoma City</c:v>
                </c:pt>
              </c:strCache>
            </c:strRef>
          </c:tx>
          <c:spPr>
            <a:ln w="28575" cap="rnd">
              <a:solidFill>
                <a:schemeClr val="accent6">
                  <a:tint val="81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Pivot'!$H$19:$H$28</c:f>
              <c:numCache>
                <c:formatCode>General</c:formatCode>
                <c:ptCount val="10"/>
                <c:pt idx="0">
                  <c:v>70.5</c:v>
                </c:pt>
                <c:pt idx="1">
                  <c:v>67.650000000000006</c:v>
                </c:pt>
                <c:pt idx="2">
                  <c:v>67.06</c:v>
                </c:pt>
                <c:pt idx="3">
                  <c:v>68.81</c:v>
                </c:pt>
                <c:pt idx="4">
                  <c:v>62.16</c:v>
                </c:pt>
                <c:pt idx="5">
                  <c:v>52</c:v>
                </c:pt>
                <c:pt idx="6">
                  <c:v>47.36</c:v>
                </c:pt>
                <c:pt idx="7">
                  <c:v>45.52</c:v>
                </c:pt>
                <c:pt idx="8">
                  <c:v>49.05</c:v>
                </c:pt>
                <c:pt idx="9">
                  <c:v>48.28</c:v>
                </c:pt>
              </c:numCache>
            </c:numRef>
          </c:val>
          <c:smooth val="0"/>
          <c:extLst>
            <c:ext xmlns:c16="http://schemas.microsoft.com/office/drawing/2014/chart" uri="{C3380CC4-5D6E-409C-BE32-E72D297353CC}">
              <c16:uniqueId val="{00000005-1A46-4E76-98D0-1FEB26FBA678}"/>
            </c:ext>
          </c:extLst>
        </c:ser>
        <c:ser>
          <c:idx val="7"/>
          <c:order val="7"/>
          <c:tx>
            <c:strRef>
              <c:f>'Crime Pivot'!$I$16:$I$18</c:f>
              <c:strCache>
                <c:ptCount val="1"/>
                <c:pt idx="0">
                  <c:v>TN - Nashville</c:v>
                </c:pt>
              </c:strCache>
            </c:strRef>
          </c:tx>
          <c:spPr>
            <a:ln w="28575" cap="rnd">
              <a:solidFill>
                <a:schemeClr val="accent6">
                  <a:tint val="69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Pivot'!$I$19:$I$28</c:f>
              <c:numCache>
                <c:formatCode>General</c:formatCode>
                <c:ptCount val="10"/>
                <c:pt idx="0">
                  <c:v>59.3</c:v>
                </c:pt>
                <c:pt idx="1">
                  <c:v>60.99</c:v>
                </c:pt>
                <c:pt idx="2">
                  <c:v>59.72</c:v>
                </c:pt>
                <c:pt idx="3">
                  <c:v>54.27</c:v>
                </c:pt>
                <c:pt idx="4">
                  <c:v>49.02</c:v>
                </c:pt>
                <c:pt idx="5">
                  <c:v>47.68</c:v>
                </c:pt>
                <c:pt idx="6">
                  <c:v>0</c:v>
                </c:pt>
                <c:pt idx="7">
                  <c:v>0</c:v>
                </c:pt>
                <c:pt idx="8">
                  <c:v>0</c:v>
                </c:pt>
                <c:pt idx="9">
                  <c:v>0</c:v>
                </c:pt>
              </c:numCache>
            </c:numRef>
          </c:val>
          <c:smooth val="0"/>
          <c:extLst>
            <c:ext xmlns:c16="http://schemas.microsoft.com/office/drawing/2014/chart" uri="{C3380CC4-5D6E-409C-BE32-E72D297353CC}">
              <c16:uniqueId val="{00000006-1A46-4E76-98D0-1FEB26FBA678}"/>
            </c:ext>
          </c:extLst>
        </c:ser>
        <c:ser>
          <c:idx val="8"/>
          <c:order val="8"/>
          <c:tx>
            <c:strRef>
              <c:f>'Crime Pivot'!$J$16:$J$18</c:f>
              <c:strCache>
                <c:ptCount val="1"/>
                <c:pt idx="0">
                  <c:v>TX - Austin</c:v>
                </c:pt>
              </c:strCache>
            </c:strRef>
          </c:tx>
          <c:spPr>
            <a:ln w="28575" cap="rnd">
              <a:solidFill>
                <a:schemeClr val="accent6">
                  <a:tint val="56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Pivot'!$J$19:$J$28</c:f>
              <c:numCache>
                <c:formatCode>General</c:formatCode>
                <c:ptCount val="10"/>
                <c:pt idx="0">
                  <c:v>67.81</c:v>
                </c:pt>
                <c:pt idx="1">
                  <c:v>62.46</c:v>
                </c:pt>
                <c:pt idx="2">
                  <c:v>56.81</c:v>
                </c:pt>
                <c:pt idx="3">
                  <c:v>56.43</c:v>
                </c:pt>
                <c:pt idx="4">
                  <c:v>52.25</c:v>
                </c:pt>
                <c:pt idx="5">
                  <c:v>45.49</c:v>
                </c:pt>
                <c:pt idx="6">
                  <c:v>41.53</c:v>
                </c:pt>
                <c:pt idx="7">
                  <c:v>36.119999999999997</c:v>
                </c:pt>
                <c:pt idx="8">
                  <c:v>38.46</c:v>
                </c:pt>
                <c:pt idx="9">
                  <c:v>41.22</c:v>
                </c:pt>
              </c:numCache>
            </c:numRef>
          </c:val>
          <c:smooth val="0"/>
          <c:extLst>
            <c:ext xmlns:c16="http://schemas.microsoft.com/office/drawing/2014/chart" uri="{C3380CC4-5D6E-409C-BE32-E72D297353CC}">
              <c16:uniqueId val="{00000007-1A46-4E76-98D0-1FEB26FBA678}"/>
            </c:ext>
          </c:extLst>
        </c:ser>
        <c:ser>
          <c:idx val="9"/>
          <c:order val="9"/>
          <c:tx>
            <c:strRef>
              <c:f>'Crime Pivot'!$K$16:$K$18</c:f>
              <c:strCache>
                <c:ptCount val="1"/>
                <c:pt idx="0">
                  <c:v>WA - Seattle</c:v>
                </c:pt>
              </c:strCache>
            </c:strRef>
          </c:tx>
          <c:spPr>
            <a:ln w="28575" cap="rnd">
              <a:solidFill>
                <a:schemeClr val="accent6">
                  <a:tint val="43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Pivot'!$K$19:$K$28</c:f>
              <c:numCache>
                <c:formatCode>General</c:formatCode>
                <c:ptCount val="10"/>
                <c:pt idx="0">
                  <c:v>64.900000000000006</c:v>
                </c:pt>
                <c:pt idx="1">
                  <c:v>59.38</c:v>
                </c:pt>
                <c:pt idx="2">
                  <c:v>57.49</c:v>
                </c:pt>
                <c:pt idx="3">
                  <c:v>57.04</c:v>
                </c:pt>
                <c:pt idx="4">
                  <c:v>61.81</c:v>
                </c:pt>
                <c:pt idx="5">
                  <c:v>67.42</c:v>
                </c:pt>
                <c:pt idx="6">
                  <c:v>61.34</c:v>
                </c:pt>
                <c:pt idx="7">
                  <c:v>59.12</c:v>
                </c:pt>
                <c:pt idx="8">
                  <c:v>58.44</c:v>
                </c:pt>
                <c:pt idx="9">
                  <c:v>50.94</c:v>
                </c:pt>
              </c:numCache>
            </c:numRef>
          </c:val>
          <c:smooth val="0"/>
          <c:extLst>
            <c:ext xmlns:c16="http://schemas.microsoft.com/office/drawing/2014/chart" uri="{C3380CC4-5D6E-409C-BE32-E72D297353CC}">
              <c16:uniqueId val="{00000008-1A46-4E76-98D0-1FEB26FBA678}"/>
            </c:ext>
          </c:extLst>
        </c:ser>
        <c:dLbls>
          <c:showLegendKey val="0"/>
          <c:showVal val="0"/>
          <c:showCatName val="0"/>
          <c:showSerName val="0"/>
          <c:showPercent val="0"/>
          <c:showBubbleSize val="0"/>
        </c:dLbls>
        <c:smooth val="0"/>
        <c:axId val="686383216"/>
        <c:axId val="686382736"/>
      </c:lineChart>
      <c:catAx>
        <c:axId val="686383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382736"/>
        <c:crosses val="autoZero"/>
        <c:auto val="1"/>
        <c:lblAlgn val="ctr"/>
        <c:lblOffset val="100"/>
        <c:noMultiLvlLbl val="0"/>
      </c:catAx>
      <c:valAx>
        <c:axId val="6863827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383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9.xlsm]Rec Pivot!Rec_Type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Recreation</a:t>
            </a:r>
            <a:r>
              <a:rPr lang="en-US" baseline="0"/>
              <a:t> Activites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'Rec Pivot'!$B$16</c:f>
              <c:strCache>
                <c:ptCount val="1"/>
                <c:pt idx="0">
                  <c:v>BOATING </c:v>
                </c:pt>
              </c:strCache>
            </c:strRef>
          </c:tx>
          <c:spPr>
            <a:solidFill>
              <a:schemeClr val="accent6">
                <a:shade val="42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Pivot'!$B$17:$B$26</c:f>
              <c:numCache>
                <c:formatCode>General</c:formatCode>
                <c:ptCount val="10"/>
                <c:pt idx="0">
                  <c:v>85</c:v>
                </c:pt>
                <c:pt idx="1">
                  <c:v>1</c:v>
                </c:pt>
                <c:pt idx="2">
                  <c:v>62</c:v>
                </c:pt>
                <c:pt idx="3">
                  <c:v>0</c:v>
                </c:pt>
                <c:pt idx="4">
                  <c:v>13</c:v>
                </c:pt>
                <c:pt idx="5">
                  <c:v>25</c:v>
                </c:pt>
                <c:pt idx="6">
                  <c:v>40</c:v>
                </c:pt>
                <c:pt idx="7">
                  <c:v>59</c:v>
                </c:pt>
                <c:pt idx="8">
                  <c:v>47</c:v>
                </c:pt>
                <c:pt idx="9">
                  <c:v>19</c:v>
                </c:pt>
              </c:numCache>
            </c:numRef>
          </c:val>
          <c:extLst>
            <c:ext xmlns:c16="http://schemas.microsoft.com/office/drawing/2014/chart" uri="{C3380CC4-5D6E-409C-BE32-E72D297353CC}">
              <c16:uniqueId val="{00000000-8BA1-4493-84D9-5E907BF2FDC3}"/>
            </c:ext>
          </c:extLst>
        </c:ser>
        <c:ser>
          <c:idx val="1"/>
          <c:order val="1"/>
          <c:tx>
            <c:strRef>
              <c:f>'Rec Pivot'!$C$16</c:f>
              <c:strCache>
                <c:ptCount val="1"/>
                <c:pt idx="0">
                  <c:v>FISHING </c:v>
                </c:pt>
              </c:strCache>
            </c:strRef>
          </c:tx>
          <c:spPr>
            <a:solidFill>
              <a:schemeClr val="accent6">
                <a:shade val="55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Pivot'!$C$17:$C$26</c:f>
              <c:numCache>
                <c:formatCode>General</c:formatCode>
                <c:ptCount val="10"/>
                <c:pt idx="0">
                  <c:v>47</c:v>
                </c:pt>
                <c:pt idx="1">
                  <c:v>0</c:v>
                </c:pt>
                <c:pt idx="2">
                  <c:v>148</c:v>
                </c:pt>
                <c:pt idx="3">
                  <c:v>2</c:v>
                </c:pt>
                <c:pt idx="4">
                  <c:v>7</c:v>
                </c:pt>
                <c:pt idx="5">
                  <c:v>28</c:v>
                </c:pt>
                <c:pt idx="6">
                  <c:v>29</c:v>
                </c:pt>
                <c:pt idx="7">
                  <c:v>13</c:v>
                </c:pt>
                <c:pt idx="8">
                  <c:v>146</c:v>
                </c:pt>
                <c:pt idx="9">
                  <c:v>29</c:v>
                </c:pt>
              </c:numCache>
            </c:numRef>
          </c:val>
          <c:extLst>
            <c:ext xmlns:c16="http://schemas.microsoft.com/office/drawing/2014/chart" uri="{C3380CC4-5D6E-409C-BE32-E72D297353CC}">
              <c16:uniqueId val="{00000001-8BA1-4493-84D9-5E907BF2FDC3}"/>
            </c:ext>
          </c:extLst>
        </c:ser>
        <c:ser>
          <c:idx val="2"/>
          <c:order val="2"/>
          <c:tx>
            <c:strRef>
              <c:f>'Rec Pivot'!$D$16</c:f>
              <c:strCache>
                <c:ptCount val="1"/>
                <c:pt idx="0">
                  <c:v>PICNICKING </c:v>
                </c:pt>
              </c:strCache>
            </c:strRef>
          </c:tx>
          <c:spPr>
            <a:solidFill>
              <a:schemeClr val="accent6">
                <a:shade val="68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Pivot'!$D$17:$D$26</c:f>
              <c:numCache>
                <c:formatCode>General</c:formatCode>
                <c:ptCount val="10"/>
                <c:pt idx="0">
                  <c:v>75</c:v>
                </c:pt>
                <c:pt idx="1">
                  <c:v>2</c:v>
                </c:pt>
                <c:pt idx="2">
                  <c:v>145</c:v>
                </c:pt>
                <c:pt idx="3">
                  <c:v>0</c:v>
                </c:pt>
                <c:pt idx="4">
                  <c:v>12</c:v>
                </c:pt>
                <c:pt idx="5">
                  <c:v>6</c:v>
                </c:pt>
                <c:pt idx="6">
                  <c:v>34</c:v>
                </c:pt>
                <c:pt idx="7">
                  <c:v>34</c:v>
                </c:pt>
                <c:pt idx="8">
                  <c:v>244</c:v>
                </c:pt>
                <c:pt idx="9">
                  <c:v>45</c:v>
                </c:pt>
              </c:numCache>
            </c:numRef>
          </c:val>
          <c:extLst>
            <c:ext xmlns:c16="http://schemas.microsoft.com/office/drawing/2014/chart" uri="{C3380CC4-5D6E-409C-BE32-E72D297353CC}">
              <c16:uniqueId val="{00000002-8BA1-4493-84D9-5E907BF2FDC3}"/>
            </c:ext>
          </c:extLst>
        </c:ser>
        <c:ser>
          <c:idx val="3"/>
          <c:order val="3"/>
          <c:tx>
            <c:strRef>
              <c:f>'Rec Pivot'!$E$16</c:f>
              <c:strCache>
                <c:ptCount val="1"/>
                <c:pt idx="0">
                  <c:v>WILDLIFE VIEWING </c:v>
                </c:pt>
              </c:strCache>
            </c:strRef>
          </c:tx>
          <c:spPr>
            <a:solidFill>
              <a:schemeClr val="accent6">
                <a:shade val="80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Pivot'!$E$17:$E$26</c:f>
              <c:numCache>
                <c:formatCode>General</c:formatCode>
                <c:ptCount val="10"/>
                <c:pt idx="0">
                  <c:v>3</c:v>
                </c:pt>
                <c:pt idx="1">
                  <c:v>2</c:v>
                </c:pt>
                <c:pt idx="2">
                  <c:v>74</c:v>
                </c:pt>
                <c:pt idx="3">
                  <c:v>4</c:v>
                </c:pt>
                <c:pt idx="4">
                  <c:v>1</c:v>
                </c:pt>
                <c:pt idx="5">
                  <c:v>8</c:v>
                </c:pt>
                <c:pt idx="6">
                  <c:v>5</c:v>
                </c:pt>
                <c:pt idx="7">
                  <c:v>1</c:v>
                </c:pt>
                <c:pt idx="8">
                  <c:v>48</c:v>
                </c:pt>
                <c:pt idx="9">
                  <c:v>32</c:v>
                </c:pt>
              </c:numCache>
            </c:numRef>
          </c:val>
          <c:extLst>
            <c:ext xmlns:c16="http://schemas.microsoft.com/office/drawing/2014/chart" uri="{C3380CC4-5D6E-409C-BE32-E72D297353CC}">
              <c16:uniqueId val="{00000003-8BA1-4493-84D9-5E907BF2FDC3}"/>
            </c:ext>
          </c:extLst>
        </c:ser>
        <c:ser>
          <c:idx val="4"/>
          <c:order val="4"/>
          <c:tx>
            <c:strRef>
              <c:f>'Rec Pivot'!$F$16</c:f>
              <c:strCache>
                <c:ptCount val="1"/>
                <c:pt idx="0">
                  <c:v>HIKING </c:v>
                </c:pt>
              </c:strCache>
            </c:strRef>
          </c:tx>
          <c:spPr>
            <a:solidFill>
              <a:schemeClr val="accent6">
                <a:shade val="93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Pivot'!$F$17:$F$26</c:f>
              <c:numCache>
                <c:formatCode>General</c:formatCode>
                <c:ptCount val="10"/>
                <c:pt idx="0">
                  <c:v>56</c:v>
                </c:pt>
                <c:pt idx="1">
                  <c:v>1</c:v>
                </c:pt>
                <c:pt idx="2">
                  <c:v>419</c:v>
                </c:pt>
                <c:pt idx="3">
                  <c:v>0</c:v>
                </c:pt>
                <c:pt idx="4">
                  <c:v>2</c:v>
                </c:pt>
                <c:pt idx="5">
                  <c:v>7</c:v>
                </c:pt>
                <c:pt idx="6">
                  <c:v>21</c:v>
                </c:pt>
                <c:pt idx="7">
                  <c:v>15</c:v>
                </c:pt>
                <c:pt idx="8">
                  <c:v>319</c:v>
                </c:pt>
                <c:pt idx="9">
                  <c:v>130</c:v>
                </c:pt>
              </c:numCache>
            </c:numRef>
          </c:val>
          <c:extLst>
            <c:ext xmlns:c16="http://schemas.microsoft.com/office/drawing/2014/chart" uri="{C3380CC4-5D6E-409C-BE32-E72D297353CC}">
              <c16:uniqueId val="{00000004-8BA1-4493-84D9-5E907BF2FDC3}"/>
            </c:ext>
          </c:extLst>
        </c:ser>
        <c:ser>
          <c:idx val="5"/>
          <c:order val="5"/>
          <c:tx>
            <c:strRef>
              <c:f>'Rec Pivot'!$G$16</c:f>
              <c:strCache>
                <c:ptCount val="1"/>
                <c:pt idx="0">
                  <c:v>BIKING </c:v>
                </c:pt>
              </c:strCache>
            </c:strRef>
          </c:tx>
          <c:spPr>
            <a:solidFill>
              <a:schemeClr val="accent6">
                <a:tint val="94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Pivot'!$G$17:$G$26</c:f>
              <c:numCache>
                <c:formatCode>General</c:formatCode>
                <c:ptCount val="10"/>
                <c:pt idx="0">
                  <c:v>12</c:v>
                </c:pt>
                <c:pt idx="1">
                  <c:v>0</c:v>
                </c:pt>
                <c:pt idx="2">
                  <c:v>200</c:v>
                </c:pt>
                <c:pt idx="3">
                  <c:v>2</c:v>
                </c:pt>
                <c:pt idx="4">
                  <c:v>0</c:v>
                </c:pt>
                <c:pt idx="5">
                  <c:v>4</c:v>
                </c:pt>
                <c:pt idx="6">
                  <c:v>2</c:v>
                </c:pt>
                <c:pt idx="7">
                  <c:v>2</c:v>
                </c:pt>
                <c:pt idx="8">
                  <c:v>69</c:v>
                </c:pt>
                <c:pt idx="9">
                  <c:v>30</c:v>
                </c:pt>
              </c:numCache>
            </c:numRef>
          </c:val>
          <c:extLst>
            <c:ext xmlns:c16="http://schemas.microsoft.com/office/drawing/2014/chart" uri="{C3380CC4-5D6E-409C-BE32-E72D297353CC}">
              <c16:uniqueId val="{00000005-8BA1-4493-84D9-5E907BF2FDC3}"/>
            </c:ext>
          </c:extLst>
        </c:ser>
        <c:ser>
          <c:idx val="6"/>
          <c:order val="6"/>
          <c:tx>
            <c:strRef>
              <c:f>'Rec Pivot'!$H$16</c:f>
              <c:strCache>
                <c:ptCount val="1"/>
                <c:pt idx="0">
                  <c:v>CAMPING </c:v>
                </c:pt>
              </c:strCache>
            </c:strRef>
          </c:tx>
          <c:spPr>
            <a:solidFill>
              <a:schemeClr val="accent6">
                <a:tint val="81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Pivot'!$H$17:$H$26</c:f>
              <c:numCache>
                <c:formatCode>General</c:formatCode>
                <c:ptCount val="10"/>
                <c:pt idx="0">
                  <c:v>68</c:v>
                </c:pt>
                <c:pt idx="1">
                  <c:v>1</c:v>
                </c:pt>
                <c:pt idx="2">
                  <c:v>110</c:v>
                </c:pt>
                <c:pt idx="3">
                  <c:v>1</c:v>
                </c:pt>
                <c:pt idx="4">
                  <c:v>11</c:v>
                </c:pt>
                <c:pt idx="5">
                  <c:v>5</c:v>
                </c:pt>
                <c:pt idx="6">
                  <c:v>26</c:v>
                </c:pt>
                <c:pt idx="7">
                  <c:v>43</c:v>
                </c:pt>
                <c:pt idx="8">
                  <c:v>86</c:v>
                </c:pt>
                <c:pt idx="9">
                  <c:v>27</c:v>
                </c:pt>
              </c:numCache>
            </c:numRef>
          </c:val>
          <c:extLst>
            <c:ext xmlns:c16="http://schemas.microsoft.com/office/drawing/2014/chart" uri="{C3380CC4-5D6E-409C-BE32-E72D297353CC}">
              <c16:uniqueId val="{00000006-8BA1-4493-84D9-5E907BF2FDC3}"/>
            </c:ext>
          </c:extLst>
        </c:ser>
        <c:ser>
          <c:idx val="7"/>
          <c:order val="7"/>
          <c:tx>
            <c:strRef>
              <c:f>'Rec Pivot'!$I$16</c:f>
              <c:strCache>
                <c:ptCount val="1"/>
                <c:pt idx="0">
                  <c:v>WATER SPORTS </c:v>
                </c:pt>
              </c:strCache>
            </c:strRef>
          </c:tx>
          <c:spPr>
            <a:solidFill>
              <a:schemeClr val="accent6">
                <a:tint val="69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Pivot'!$I$17:$I$26</c:f>
              <c:numCache>
                <c:formatCode>General</c:formatCode>
                <c:ptCount val="10"/>
                <c:pt idx="0">
                  <c:v>78</c:v>
                </c:pt>
                <c:pt idx="1">
                  <c:v>1</c:v>
                </c:pt>
                <c:pt idx="2">
                  <c:v>4</c:v>
                </c:pt>
                <c:pt idx="3">
                  <c:v>4</c:v>
                </c:pt>
                <c:pt idx="4">
                  <c:v>13</c:v>
                </c:pt>
                <c:pt idx="5">
                  <c:v>0</c:v>
                </c:pt>
                <c:pt idx="6">
                  <c:v>32</c:v>
                </c:pt>
                <c:pt idx="7">
                  <c:v>59</c:v>
                </c:pt>
                <c:pt idx="8">
                  <c:v>5</c:v>
                </c:pt>
                <c:pt idx="9">
                  <c:v>6</c:v>
                </c:pt>
              </c:numCache>
            </c:numRef>
          </c:val>
          <c:extLst>
            <c:ext xmlns:c16="http://schemas.microsoft.com/office/drawing/2014/chart" uri="{C3380CC4-5D6E-409C-BE32-E72D297353CC}">
              <c16:uniqueId val="{00000007-8BA1-4493-84D9-5E907BF2FDC3}"/>
            </c:ext>
          </c:extLst>
        </c:ser>
        <c:ser>
          <c:idx val="8"/>
          <c:order val="8"/>
          <c:tx>
            <c:strRef>
              <c:f>'Rec Pivot'!$J$16</c:f>
              <c:strCache>
                <c:ptCount val="1"/>
                <c:pt idx="0">
                  <c:v>OFF HIGHWAY VEHICLE </c:v>
                </c:pt>
              </c:strCache>
            </c:strRef>
          </c:tx>
          <c:spPr>
            <a:solidFill>
              <a:schemeClr val="accent6">
                <a:tint val="56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Pivot'!$J$17:$J$26</c:f>
              <c:numCache>
                <c:formatCode>General</c:formatCode>
                <c:ptCount val="10"/>
                <c:pt idx="0">
                  <c:v>5</c:v>
                </c:pt>
                <c:pt idx="1">
                  <c:v>0</c:v>
                </c:pt>
                <c:pt idx="2">
                  <c:v>151</c:v>
                </c:pt>
                <c:pt idx="3">
                  <c:v>0</c:v>
                </c:pt>
                <c:pt idx="4">
                  <c:v>0</c:v>
                </c:pt>
                <c:pt idx="5">
                  <c:v>0</c:v>
                </c:pt>
                <c:pt idx="6">
                  <c:v>1</c:v>
                </c:pt>
                <c:pt idx="7">
                  <c:v>1</c:v>
                </c:pt>
                <c:pt idx="8">
                  <c:v>101</c:v>
                </c:pt>
                <c:pt idx="9">
                  <c:v>18</c:v>
                </c:pt>
              </c:numCache>
            </c:numRef>
          </c:val>
          <c:extLst>
            <c:ext xmlns:c16="http://schemas.microsoft.com/office/drawing/2014/chart" uri="{C3380CC4-5D6E-409C-BE32-E72D297353CC}">
              <c16:uniqueId val="{00000008-8BA1-4493-84D9-5E907BF2FDC3}"/>
            </c:ext>
          </c:extLst>
        </c:ser>
        <c:ser>
          <c:idx val="9"/>
          <c:order val="9"/>
          <c:tx>
            <c:strRef>
              <c:f>'Rec Pivot'!$K$16</c:f>
              <c:strCache>
                <c:ptCount val="1"/>
                <c:pt idx="0">
                  <c:v>HORSEBACK RIDING </c:v>
                </c:pt>
              </c:strCache>
            </c:strRef>
          </c:tx>
          <c:spPr>
            <a:solidFill>
              <a:schemeClr val="accent6">
                <a:tint val="43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Pivot'!$K$17:$K$26</c:f>
              <c:numCache>
                <c:formatCode>General</c:formatCode>
                <c:ptCount val="10"/>
                <c:pt idx="0">
                  <c:v>18</c:v>
                </c:pt>
                <c:pt idx="1">
                  <c:v>0</c:v>
                </c:pt>
                <c:pt idx="2">
                  <c:v>297</c:v>
                </c:pt>
                <c:pt idx="3">
                  <c:v>0</c:v>
                </c:pt>
                <c:pt idx="4">
                  <c:v>0</c:v>
                </c:pt>
                <c:pt idx="5">
                  <c:v>1</c:v>
                </c:pt>
                <c:pt idx="6">
                  <c:v>7</c:v>
                </c:pt>
                <c:pt idx="7">
                  <c:v>6</c:v>
                </c:pt>
                <c:pt idx="8">
                  <c:v>131</c:v>
                </c:pt>
                <c:pt idx="9">
                  <c:v>77</c:v>
                </c:pt>
              </c:numCache>
            </c:numRef>
          </c:val>
          <c:extLst>
            <c:ext xmlns:c16="http://schemas.microsoft.com/office/drawing/2014/chart" uri="{C3380CC4-5D6E-409C-BE32-E72D297353CC}">
              <c16:uniqueId val="{00000009-8BA1-4493-84D9-5E907BF2FDC3}"/>
            </c:ext>
          </c:extLst>
        </c:ser>
        <c:dLbls>
          <c:showLegendKey val="0"/>
          <c:showVal val="0"/>
          <c:showCatName val="0"/>
          <c:showSerName val="0"/>
          <c:showPercent val="0"/>
          <c:showBubbleSize val="0"/>
        </c:dLbls>
        <c:gapWidth val="219"/>
        <c:overlap val="-27"/>
        <c:axId val="1677075823"/>
        <c:axId val="1677081583"/>
      </c:barChart>
      <c:catAx>
        <c:axId val="1677075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081583"/>
        <c:crosses val="autoZero"/>
        <c:auto val="1"/>
        <c:lblAlgn val="ctr"/>
        <c:lblOffset val="100"/>
        <c:noMultiLvlLbl val="0"/>
      </c:catAx>
      <c:valAx>
        <c:axId val="16770815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075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9.xlsm]Temp Pivot !Overall_Temp</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a:t>
            </a:r>
            <a:r>
              <a:rPr lang="en-US" baseline="0"/>
              <a:t> Temperature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'Temp Pivot '!$C$3</c:f>
              <c:strCache>
                <c:ptCount val="1"/>
                <c:pt idx="0">
                  <c:v>Min Temperature </c:v>
                </c:pt>
              </c:strCache>
            </c:strRef>
          </c:tx>
          <c:spPr>
            <a:solidFill>
              <a:schemeClr val="accent6">
                <a:tint val="65000"/>
              </a:schemeClr>
            </a:solidFill>
            <a:ln>
              <a:noFill/>
            </a:ln>
            <a:effectLst/>
          </c:spPr>
          <c:invertIfNegative val="0"/>
          <c:cat>
            <c:multiLvlStrRef>
              <c:f>'Temp Pivot '!$A$4:$B$13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'Temp Pivot '!$C$4:$C$13</c:f>
              <c:numCache>
                <c:formatCode>General</c:formatCode>
                <c:ptCount val="10"/>
                <c:pt idx="0">
                  <c:v>52</c:v>
                </c:pt>
                <c:pt idx="1">
                  <c:v>31</c:v>
                </c:pt>
                <c:pt idx="2">
                  <c:v>69</c:v>
                </c:pt>
                <c:pt idx="3">
                  <c:v>74</c:v>
                </c:pt>
                <c:pt idx="4">
                  <c:v>31</c:v>
                </c:pt>
                <c:pt idx="5">
                  <c:v>17</c:v>
                </c:pt>
                <c:pt idx="6">
                  <c:v>39</c:v>
                </c:pt>
                <c:pt idx="7">
                  <c:v>39</c:v>
                </c:pt>
                <c:pt idx="8">
                  <c:v>50</c:v>
                </c:pt>
                <c:pt idx="9">
                  <c:v>42</c:v>
                </c:pt>
              </c:numCache>
            </c:numRef>
          </c:val>
          <c:extLst>
            <c:ext xmlns:c16="http://schemas.microsoft.com/office/drawing/2014/chart" uri="{C3380CC4-5D6E-409C-BE32-E72D297353CC}">
              <c16:uniqueId val="{00000000-75D4-42C4-BACB-D08B73B3ADC2}"/>
            </c:ext>
          </c:extLst>
        </c:ser>
        <c:ser>
          <c:idx val="1"/>
          <c:order val="1"/>
          <c:tx>
            <c:strRef>
              <c:f>'Temp Pivot '!$D$3</c:f>
              <c:strCache>
                <c:ptCount val="1"/>
                <c:pt idx="0">
                  <c:v>Max Temperature </c:v>
                </c:pt>
              </c:strCache>
            </c:strRef>
          </c:tx>
          <c:spPr>
            <a:solidFill>
              <a:schemeClr val="accent6"/>
            </a:solidFill>
            <a:ln>
              <a:noFill/>
            </a:ln>
            <a:effectLst/>
          </c:spPr>
          <c:invertIfNegative val="0"/>
          <c:cat>
            <c:multiLvlStrRef>
              <c:f>'Temp Pivot '!$A$4:$B$13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'Temp Pivot '!$D$4:$D$13</c:f>
              <c:numCache>
                <c:formatCode>General</c:formatCode>
                <c:ptCount val="10"/>
                <c:pt idx="0">
                  <c:v>64</c:v>
                </c:pt>
                <c:pt idx="1">
                  <c:v>75</c:v>
                </c:pt>
                <c:pt idx="2">
                  <c:v>84</c:v>
                </c:pt>
                <c:pt idx="3">
                  <c:v>81</c:v>
                </c:pt>
                <c:pt idx="4">
                  <c:v>75</c:v>
                </c:pt>
                <c:pt idx="5">
                  <c:v>76</c:v>
                </c:pt>
                <c:pt idx="6">
                  <c:v>83</c:v>
                </c:pt>
                <c:pt idx="7">
                  <c:v>80</c:v>
                </c:pt>
                <c:pt idx="8">
                  <c:v>85</c:v>
                </c:pt>
                <c:pt idx="9">
                  <c:v>68</c:v>
                </c:pt>
              </c:numCache>
            </c:numRef>
          </c:val>
          <c:extLst>
            <c:ext xmlns:c16="http://schemas.microsoft.com/office/drawing/2014/chart" uri="{C3380CC4-5D6E-409C-BE32-E72D297353CC}">
              <c16:uniqueId val="{00000001-75D4-42C4-BACB-D08B73B3ADC2}"/>
            </c:ext>
          </c:extLst>
        </c:ser>
        <c:ser>
          <c:idx val="2"/>
          <c:order val="2"/>
          <c:tx>
            <c:strRef>
              <c:f>'Temp Pivot '!$E$3</c:f>
              <c:strCache>
                <c:ptCount val="1"/>
                <c:pt idx="0">
                  <c:v>Avg Temperature </c:v>
                </c:pt>
              </c:strCache>
            </c:strRef>
          </c:tx>
          <c:spPr>
            <a:solidFill>
              <a:schemeClr val="accent6">
                <a:shade val="65000"/>
              </a:schemeClr>
            </a:solidFill>
            <a:ln>
              <a:noFill/>
            </a:ln>
            <a:effectLst/>
          </c:spPr>
          <c:invertIfNegative val="0"/>
          <c:cat>
            <c:multiLvlStrRef>
              <c:f>'Temp Pivot '!$A$4:$B$13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'Temp Pivot '!$E$4:$E$13</c:f>
              <c:numCache>
                <c:formatCode>General</c:formatCode>
                <c:ptCount val="10"/>
                <c:pt idx="0">
                  <c:v>57.916666666666664</c:v>
                </c:pt>
                <c:pt idx="1">
                  <c:v>51.166666666666664</c:v>
                </c:pt>
                <c:pt idx="2">
                  <c:v>77.583333333333329</c:v>
                </c:pt>
                <c:pt idx="3">
                  <c:v>77.583333333333329</c:v>
                </c:pt>
                <c:pt idx="4">
                  <c:v>52.5</c:v>
                </c:pt>
                <c:pt idx="5">
                  <c:v>47.5</c:v>
                </c:pt>
                <c:pt idx="6">
                  <c:v>61.166666666666664</c:v>
                </c:pt>
                <c:pt idx="7">
                  <c:v>60.833333333333336</c:v>
                </c:pt>
                <c:pt idx="8">
                  <c:v>68.416666666666671</c:v>
                </c:pt>
                <c:pt idx="9">
                  <c:v>53.333333333333336</c:v>
                </c:pt>
              </c:numCache>
            </c:numRef>
          </c:val>
          <c:extLst>
            <c:ext xmlns:c16="http://schemas.microsoft.com/office/drawing/2014/chart" uri="{C3380CC4-5D6E-409C-BE32-E72D297353CC}">
              <c16:uniqueId val="{00000002-75D4-42C4-BACB-D08B73B3ADC2}"/>
            </c:ext>
          </c:extLst>
        </c:ser>
        <c:dLbls>
          <c:showLegendKey val="0"/>
          <c:showVal val="0"/>
          <c:showCatName val="0"/>
          <c:showSerName val="0"/>
          <c:showPercent val="0"/>
          <c:showBubbleSize val="0"/>
        </c:dLbls>
        <c:gapWidth val="150"/>
        <c:axId val="82895823"/>
        <c:axId val="82890063"/>
      </c:barChart>
      <c:catAx>
        <c:axId val="82895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90063"/>
        <c:crosses val="autoZero"/>
        <c:auto val="1"/>
        <c:lblAlgn val="ctr"/>
        <c:lblOffset val="100"/>
        <c:noMultiLvlLbl val="0"/>
      </c:catAx>
      <c:valAx>
        <c:axId val="828900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95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9.xlsm]Rest Pivot!Overall_Restaurents</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a:t>
            </a:r>
            <a:r>
              <a:rPr lang="en-US" baseline="0"/>
              <a:t> Restaurants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'Rest Pivot'!$C$1</c:f>
              <c:strCache>
                <c:ptCount val="1"/>
                <c:pt idx="0">
                  <c:v>Total</c:v>
                </c:pt>
              </c:strCache>
            </c:strRef>
          </c:tx>
          <c:spPr>
            <a:solidFill>
              <a:schemeClr val="accent6"/>
            </a:solidFill>
            <a:ln>
              <a:noFill/>
            </a:ln>
            <a:effectLst/>
          </c:spPr>
          <c:invertIfNegative val="0"/>
          <c:cat>
            <c:multiLvlStrRef>
              <c:f>'Rest Pivot'!$A$2:$B$11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Pivot'!$C$2:$C$11</c:f>
              <c:numCache>
                <c:formatCode>General</c:formatCode>
                <c:ptCount val="10"/>
                <c:pt idx="0">
                  <c:v>924</c:v>
                </c:pt>
                <c:pt idx="1">
                  <c:v>338</c:v>
                </c:pt>
                <c:pt idx="2">
                  <c:v>1056</c:v>
                </c:pt>
                <c:pt idx="3">
                  <c:v>1393</c:v>
                </c:pt>
                <c:pt idx="4">
                  <c:v>467</c:v>
                </c:pt>
                <c:pt idx="5">
                  <c:v>9339</c:v>
                </c:pt>
                <c:pt idx="6">
                  <c:v>1025</c:v>
                </c:pt>
                <c:pt idx="7">
                  <c:v>1310</c:v>
                </c:pt>
                <c:pt idx="8">
                  <c:v>216</c:v>
                </c:pt>
                <c:pt idx="9">
                  <c:v>1241</c:v>
                </c:pt>
              </c:numCache>
            </c:numRef>
          </c:val>
          <c:extLst>
            <c:ext xmlns:c16="http://schemas.microsoft.com/office/drawing/2014/chart" uri="{C3380CC4-5D6E-409C-BE32-E72D297353CC}">
              <c16:uniqueId val="{00000000-3134-4302-8F30-AA787C2ACEC4}"/>
            </c:ext>
          </c:extLst>
        </c:ser>
        <c:dLbls>
          <c:showLegendKey val="0"/>
          <c:showVal val="0"/>
          <c:showCatName val="0"/>
          <c:showSerName val="0"/>
          <c:showPercent val="0"/>
          <c:showBubbleSize val="0"/>
        </c:dLbls>
        <c:gapWidth val="182"/>
        <c:overlap val="100"/>
        <c:axId val="67305407"/>
        <c:axId val="67305887"/>
      </c:barChart>
      <c:catAx>
        <c:axId val="67305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05887"/>
        <c:crosses val="autoZero"/>
        <c:auto val="1"/>
        <c:lblAlgn val="ctr"/>
        <c:lblOffset val="100"/>
        <c:noMultiLvlLbl val="0"/>
      </c:catAx>
      <c:valAx>
        <c:axId val="6730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9.xlsm]Hosp Pivot !Overall_Hospital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a:t>
            </a:r>
            <a:r>
              <a:rPr lang="en-US" baseline="0"/>
              <a:t> Hospitals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'Hosp Pivot '!$C$1</c:f>
              <c:strCache>
                <c:ptCount val="1"/>
                <c:pt idx="0">
                  <c:v>Total</c:v>
                </c:pt>
              </c:strCache>
            </c:strRef>
          </c:tx>
          <c:spPr>
            <a:solidFill>
              <a:schemeClr val="accent6"/>
            </a:solidFill>
            <a:ln>
              <a:noFill/>
            </a:ln>
            <a:effectLst/>
          </c:spPr>
          <c:invertIfNegative val="0"/>
          <c:cat>
            <c:multiLvlStrRef>
              <c:f>'Hosp Pivot '!$A$2:$B$11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'!$C$2:$C$11</c:f>
              <c:numCache>
                <c:formatCode>General</c:formatCode>
                <c:ptCount val="10"/>
                <c:pt idx="0">
                  <c:v>11</c:v>
                </c:pt>
                <c:pt idx="1">
                  <c:v>10</c:v>
                </c:pt>
                <c:pt idx="2">
                  <c:v>4</c:v>
                </c:pt>
                <c:pt idx="3">
                  <c:v>6</c:v>
                </c:pt>
                <c:pt idx="4">
                  <c:v>9</c:v>
                </c:pt>
                <c:pt idx="5">
                  <c:v>18</c:v>
                </c:pt>
                <c:pt idx="6">
                  <c:v>3</c:v>
                </c:pt>
                <c:pt idx="7">
                  <c:v>5</c:v>
                </c:pt>
                <c:pt idx="8">
                  <c:v>5</c:v>
                </c:pt>
                <c:pt idx="9">
                  <c:v>17</c:v>
                </c:pt>
              </c:numCache>
            </c:numRef>
          </c:val>
          <c:extLst>
            <c:ext xmlns:c16="http://schemas.microsoft.com/office/drawing/2014/chart" uri="{C3380CC4-5D6E-409C-BE32-E72D297353CC}">
              <c16:uniqueId val="{00000000-DD06-4EAF-B19E-C0B2FED8E218}"/>
            </c:ext>
          </c:extLst>
        </c:ser>
        <c:dLbls>
          <c:showLegendKey val="0"/>
          <c:showVal val="0"/>
          <c:showCatName val="0"/>
          <c:showSerName val="0"/>
          <c:showPercent val="0"/>
          <c:showBubbleSize val="0"/>
        </c:dLbls>
        <c:gapWidth val="219"/>
        <c:overlap val="-27"/>
        <c:axId val="98677743"/>
        <c:axId val="98674383"/>
      </c:barChart>
      <c:catAx>
        <c:axId val="98677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74383"/>
        <c:crosses val="autoZero"/>
        <c:auto val="1"/>
        <c:lblAlgn val="ctr"/>
        <c:lblOffset val="100"/>
        <c:noMultiLvlLbl val="0"/>
      </c:catAx>
      <c:valAx>
        <c:axId val="986743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77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9.xlsm]Rest Pivot!Rest_Types</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Cuisine Type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'Rest Pivot'!$H$1</c:f>
              <c:strCache>
                <c:ptCount val="1"/>
                <c:pt idx="0">
                  <c:v>American </c:v>
                </c:pt>
              </c:strCache>
            </c:strRef>
          </c:tx>
          <c:spPr>
            <a:solidFill>
              <a:schemeClr val="accent6">
                <a:tint val="41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Pivot'!$H$2:$H$11</c:f>
              <c:numCache>
                <c:formatCode>General</c:formatCode>
                <c:ptCount val="10"/>
                <c:pt idx="0">
                  <c:v>1813</c:v>
                </c:pt>
                <c:pt idx="1">
                  <c:v>1371</c:v>
                </c:pt>
                <c:pt idx="2">
                  <c:v>3061</c:v>
                </c:pt>
                <c:pt idx="3">
                  <c:v>528</c:v>
                </c:pt>
                <c:pt idx="4">
                  <c:v>2525</c:v>
                </c:pt>
                <c:pt idx="5">
                  <c:v>1483</c:v>
                </c:pt>
                <c:pt idx="6">
                  <c:v>508</c:v>
                </c:pt>
                <c:pt idx="7">
                  <c:v>990</c:v>
                </c:pt>
                <c:pt idx="8">
                  <c:v>781</c:v>
                </c:pt>
                <c:pt idx="9">
                  <c:v>1549</c:v>
                </c:pt>
              </c:numCache>
            </c:numRef>
          </c:val>
          <c:extLst>
            <c:ext xmlns:c16="http://schemas.microsoft.com/office/drawing/2014/chart" uri="{C3380CC4-5D6E-409C-BE32-E72D297353CC}">
              <c16:uniqueId val="{00000000-1584-4DB1-841B-D73839A94BA1}"/>
            </c:ext>
          </c:extLst>
        </c:ser>
        <c:ser>
          <c:idx val="1"/>
          <c:order val="1"/>
          <c:tx>
            <c:strRef>
              <c:f>'Rest Pivot'!$I$1</c:f>
              <c:strCache>
                <c:ptCount val="1"/>
                <c:pt idx="0">
                  <c:v>Café </c:v>
                </c:pt>
              </c:strCache>
            </c:strRef>
          </c:tx>
          <c:spPr>
            <a:solidFill>
              <a:schemeClr val="accent6">
                <a:tint val="52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Pivot'!$I$2:$I$11</c:f>
              <c:numCache>
                <c:formatCode>General</c:formatCode>
                <c:ptCount val="10"/>
                <c:pt idx="0">
                  <c:v>829</c:v>
                </c:pt>
                <c:pt idx="1">
                  <c:v>326</c:v>
                </c:pt>
                <c:pt idx="2">
                  <c:v>730</c:v>
                </c:pt>
                <c:pt idx="3">
                  <c:v>154</c:v>
                </c:pt>
                <c:pt idx="4">
                  <c:v>583</c:v>
                </c:pt>
                <c:pt idx="5">
                  <c:v>256</c:v>
                </c:pt>
                <c:pt idx="6">
                  <c:v>102</c:v>
                </c:pt>
                <c:pt idx="7">
                  <c:v>159</c:v>
                </c:pt>
                <c:pt idx="8">
                  <c:v>218</c:v>
                </c:pt>
                <c:pt idx="9">
                  <c:v>545</c:v>
                </c:pt>
              </c:numCache>
            </c:numRef>
          </c:val>
          <c:extLst>
            <c:ext xmlns:c16="http://schemas.microsoft.com/office/drawing/2014/chart" uri="{C3380CC4-5D6E-409C-BE32-E72D297353CC}">
              <c16:uniqueId val="{00000001-1584-4DB1-841B-D73839A94BA1}"/>
            </c:ext>
          </c:extLst>
        </c:ser>
        <c:ser>
          <c:idx val="2"/>
          <c:order val="2"/>
          <c:tx>
            <c:strRef>
              <c:f>'Rest Pivot'!$J$1</c:f>
              <c:strCache>
                <c:ptCount val="1"/>
                <c:pt idx="0">
                  <c:v>Deserts </c:v>
                </c:pt>
              </c:strCache>
            </c:strRef>
          </c:tx>
          <c:spPr>
            <a:solidFill>
              <a:schemeClr val="accent6">
                <a:tint val="63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Pivot'!$J$2:$J$11</c:f>
              <c:numCache>
                <c:formatCode>General</c:formatCode>
                <c:ptCount val="10"/>
                <c:pt idx="0">
                  <c:v>350</c:v>
                </c:pt>
                <c:pt idx="1">
                  <c:v>195</c:v>
                </c:pt>
                <c:pt idx="2">
                  <c:v>556</c:v>
                </c:pt>
                <c:pt idx="3">
                  <c:v>81</c:v>
                </c:pt>
                <c:pt idx="4">
                  <c:v>370</c:v>
                </c:pt>
                <c:pt idx="5">
                  <c:v>178</c:v>
                </c:pt>
                <c:pt idx="6">
                  <c:v>55</c:v>
                </c:pt>
                <c:pt idx="7">
                  <c:v>107</c:v>
                </c:pt>
                <c:pt idx="8">
                  <c:v>113</c:v>
                </c:pt>
                <c:pt idx="9">
                  <c:v>214</c:v>
                </c:pt>
              </c:numCache>
            </c:numRef>
          </c:val>
          <c:extLst>
            <c:ext xmlns:c16="http://schemas.microsoft.com/office/drawing/2014/chart" uri="{C3380CC4-5D6E-409C-BE32-E72D297353CC}">
              <c16:uniqueId val="{00000002-1584-4DB1-841B-D73839A94BA1}"/>
            </c:ext>
          </c:extLst>
        </c:ser>
        <c:ser>
          <c:idx val="3"/>
          <c:order val="3"/>
          <c:tx>
            <c:strRef>
              <c:f>'Rest Pivot'!$K$1</c:f>
              <c:strCache>
                <c:ptCount val="1"/>
                <c:pt idx="0">
                  <c:v>Others </c:v>
                </c:pt>
              </c:strCache>
            </c:strRef>
          </c:tx>
          <c:spPr>
            <a:solidFill>
              <a:schemeClr val="accent6">
                <a:tint val="74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Pivot'!$K$2:$K$11</c:f>
              <c:numCache>
                <c:formatCode>General</c:formatCode>
                <c:ptCount val="10"/>
                <c:pt idx="0">
                  <c:v>2756</c:v>
                </c:pt>
                <c:pt idx="1">
                  <c:v>1105</c:v>
                </c:pt>
                <c:pt idx="2">
                  <c:v>2798</c:v>
                </c:pt>
                <c:pt idx="3">
                  <c:v>545</c:v>
                </c:pt>
                <c:pt idx="4">
                  <c:v>1907</c:v>
                </c:pt>
                <c:pt idx="5">
                  <c:v>729</c:v>
                </c:pt>
                <c:pt idx="6">
                  <c:v>363</c:v>
                </c:pt>
                <c:pt idx="7">
                  <c:v>528</c:v>
                </c:pt>
                <c:pt idx="8">
                  <c:v>864</c:v>
                </c:pt>
                <c:pt idx="9">
                  <c:v>1625</c:v>
                </c:pt>
              </c:numCache>
            </c:numRef>
          </c:val>
          <c:extLst>
            <c:ext xmlns:c16="http://schemas.microsoft.com/office/drawing/2014/chart" uri="{C3380CC4-5D6E-409C-BE32-E72D297353CC}">
              <c16:uniqueId val="{00000003-1584-4DB1-841B-D73839A94BA1}"/>
            </c:ext>
          </c:extLst>
        </c:ser>
        <c:ser>
          <c:idx val="4"/>
          <c:order val="4"/>
          <c:tx>
            <c:strRef>
              <c:f>'Rest Pivot'!$L$1</c:f>
              <c:strCache>
                <c:ptCount val="1"/>
                <c:pt idx="0">
                  <c:v>Italian </c:v>
                </c:pt>
              </c:strCache>
            </c:strRef>
          </c:tx>
          <c:spPr>
            <a:solidFill>
              <a:schemeClr val="accent6">
                <a:tint val="84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Pivot'!$L$2:$L$11</c:f>
              <c:numCache>
                <c:formatCode>General</c:formatCode>
                <c:ptCount val="10"/>
                <c:pt idx="0">
                  <c:v>871</c:v>
                </c:pt>
                <c:pt idx="1">
                  <c:v>496</c:v>
                </c:pt>
                <c:pt idx="2">
                  <c:v>1549</c:v>
                </c:pt>
                <c:pt idx="3">
                  <c:v>131</c:v>
                </c:pt>
                <c:pt idx="4">
                  <c:v>1709</c:v>
                </c:pt>
                <c:pt idx="5">
                  <c:v>457</c:v>
                </c:pt>
                <c:pt idx="6">
                  <c:v>153</c:v>
                </c:pt>
                <c:pt idx="7">
                  <c:v>252</c:v>
                </c:pt>
                <c:pt idx="8">
                  <c:v>277</c:v>
                </c:pt>
                <c:pt idx="9">
                  <c:v>584</c:v>
                </c:pt>
              </c:numCache>
            </c:numRef>
          </c:val>
          <c:extLst>
            <c:ext xmlns:c16="http://schemas.microsoft.com/office/drawing/2014/chart" uri="{C3380CC4-5D6E-409C-BE32-E72D297353CC}">
              <c16:uniqueId val="{00000004-1584-4DB1-841B-D73839A94BA1}"/>
            </c:ext>
          </c:extLst>
        </c:ser>
        <c:ser>
          <c:idx val="5"/>
          <c:order val="5"/>
          <c:tx>
            <c:strRef>
              <c:f>'Rest Pivot'!$M$1</c:f>
              <c:strCache>
                <c:ptCount val="1"/>
                <c:pt idx="0">
                  <c:v>Mexican </c:v>
                </c:pt>
              </c:strCache>
            </c:strRef>
          </c:tx>
          <c:spPr>
            <a:solidFill>
              <a:schemeClr val="accent6">
                <a:tint val="95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Pivot'!$M$2:$M$11</c:f>
              <c:numCache>
                <c:formatCode>General</c:formatCode>
                <c:ptCount val="10"/>
                <c:pt idx="0">
                  <c:v>620</c:v>
                </c:pt>
                <c:pt idx="1">
                  <c:v>552</c:v>
                </c:pt>
                <c:pt idx="2">
                  <c:v>955</c:v>
                </c:pt>
                <c:pt idx="3">
                  <c:v>62</c:v>
                </c:pt>
                <c:pt idx="4">
                  <c:v>366</c:v>
                </c:pt>
                <c:pt idx="5">
                  <c:v>251</c:v>
                </c:pt>
                <c:pt idx="6">
                  <c:v>168</c:v>
                </c:pt>
                <c:pt idx="7">
                  <c:v>225</c:v>
                </c:pt>
                <c:pt idx="8">
                  <c:v>405</c:v>
                </c:pt>
                <c:pt idx="9">
                  <c:v>438</c:v>
                </c:pt>
              </c:numCache>
            </c:numRef>
          </c:val>
          <c:extLst>
            <c:ext xmlns:c16="http://schemas.microsoft.com/office/drawing/2014/chart" uri="{C3380CC4-5D6E-409C-BE32-E72D297353CC}">
              <c16:uniqueId val="{00000005-1584-4DB1-841B-D73839A94BA1}"/>
            </c:ext>
          </c:extLst>
        </c:ser>
        <c:ser>
          <c:idx val="6"/>
          <c:order val="6"/>
          <c:tx>
            <c:strRef>
              <c:f>'Rest Pivot'!$N$1</c:f>
              <c:strCache>
                <c:ptCount val="1"/>
                <c:pt idx="0">
                  <c:v>Barbecue </c:v>
                </c:pt>
              </c:strCache>
            </c:strRef>
          </c:tx>
          <c:spPr>
            <a:solidFill>
              <a:schemeClr val="accent6">
                <a:shade val="94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Pivot'!$N$2:$N$11</c:f>
              <c:numCache>
                <c:formatCode>General</c:formatCode>
                <c:ptCount val="10"/>
                <c:pt idx="0">
                  <c:v>104</c:v>
                </c:pt>
                <c:pt idx="1">
                  <c:v>53</c:v>
                </c:pt>
                <c:pt idx="2">
                  <c:v>118</c:v>
                </c:pt>
                <c:pt idx="3">
                  <c:v>46</c:v>
                </c:pt>
                <c:pt idx="4">
                  <c:v>58</c:v>
                </c:pt>
                <c:pt idx="5">
                  <c:v>23</c:v>
                </c:pt>
                <c:pt idx="6">
                  <c:v>29</c:v>
                </c:pt>
                <c:pt idx="7">
                  <c:v>60</c:v>
                </c:pt>
                <c:pt idx="8">
                  <c:v>92</c:v>
                </c:pt>
                <c:pt idx="9">
                  <c:v>60</c:v>
                </c:pt>
              </c:numCache>
            </c:numRef>
          </c:val>
          <c:extLst>
            <c:ext xmlns:c16="http://schemas.microsoft.com/office/drawing/2014/chart" uri="{C3380CC4-5D6E-409C-BE32-E72D297353CC}">
              <c16:uniqueId val="{00000006-1584-4DB1-841B-D73839A94BA1}"/>
            </c:ext>
          </c:extLst>
        </c:ser>
        <c:ser>
          <c:idx val="7"/>
          <c:order val="7"/>
          <c:tx>
            <c:strRef>
              <c:f>'Rest Pivot'!$O$1</c:f>
              <c:strCache>
                <c:ptCount val="1"/>
                <c:pt idx="0">
                  <c:v>Healthy </c:v>
                </c:pt>
              </c:strCache>
            </c:strRef>
          </c:tx>
          <c:spPr>
            <a:solidFill>
              <a:schemeClr val="accent6">
                <a:shade val="83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Pivot'!$O$2:$O$11</c:f>
              <c:numCache>
                <c:formatCode>General</c:formatCode>
                <c:ptCount val="10"/>
                <c:pt idx="0">
                  <c:v>39</c:v>
                </c:pt>
                <c:pt idx="1">
                  <c:v>29</c:v>
                </c:pt>
                <c:pt idx="2">
                  <c:v>159</c:v>
                </c:pt>
                <c:pt idx="3">
                  <c:v>19</c:v>
                </c:pt>
                <c:pt idx="4">
                  <c:v>44</c:v>
                </c:pt>
                <c:pt idx="5">
                  <c:v>17</c:v>
                </c:pt>
                <c:pt idx="6">
                  <c:v>8</c:v>
                </c:pt>
                <c:pt idx="7">
                  <c:v>21</c:v>
                </c:pt>
                <c:pt idx="8">
                  <c:v>31</c:v>
                </c:pt>
                <c:pt idx="9">
                  <c:v>35</c:v>
                </c:pt>
              </c:numCache>
            </c:numRef>
          </c:val>
          <c:extLst>
            <c:ext xmlns:c16="http://schemas.microsoft.com/office/drawing/2014/chart" uri="{C3380CC4-5D6E-409C-BE32-E72D297353CC}">
              <c16:uniqueId val="{00000007-1584-4DB1-841B-D73839A94BA1}"/>
            </c:ext>
          </c:extLst>
        </c:ser>
        <c:ser>
          <c:idx val="8"/>
          <c:order val="8"/>
          <c:tx>
            <c:strRef>
              <c:f>'Rest Pivot'!$P$1</c:f>
              <c:strCache>
                <c:ptCount val="1"/>
                <c:pt idx="0">
                  <c:v>Bar and Pub </c:v>
                </c:pt>
              </c:strCache>
            </c:strRef>
          </c:tx>
          <c:spPr>
            <a:solidFill>
              <a:schemeClr val="accent6">
                <a:shade val="73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Pivot'!$P$2:$P$11</c:f>
              <c:numCache>
                <c:formatCode>General</c:formatCode>
                <c:ptCount val="10"/>
                <c:pt idx="0">
                  <c:v>304</c:v>
                </c:pt>
                <c:pt idx="1">
                  <c:v>239</c:v>
                </c:pt>
                <c:pt idx="2">
                  <c:v>409</c:v>
                </c:pt>
                <c:pt idx="3">
                  <c:v>59</c:v>
                </c:pt>
                <c:pt idx="4">
                  <c:v>244</c:v>
                </c:pt>
                <c:pt idx="5">
                  <c:v>143</c:v>
                </c:pt>
                <c:pt idx="6">
                  <c:v>54</c:v>
                </c:pt>
                <c:pt idx="7">
                  <c:v>120</c:v>
                </c:pt>
                <c:pt idx="8">
                  <c:v>150</c:v>
                </c:pt>
                <c:pt idx="9">
                  <c:v>344</c:v>
                </c:pt>
              </c:numCache>
            </c:numRef>
          </c:val>
          <c:extLst>
            <c:ext xmlns:c16="http://schemas.microsoft.com/office/drawing/2014/chart" uri="{C3380CC4-5D6E-409C-BE32-E72D297353CC}">
              <c16:uniqueId val="{00000008-1584-4DB1-841B-D73839A94BA1}"/>
            </c:ext>
          </c:extLst>
        </c:ser>
        <c:ser>
          <c:idx val="9"/>
          <c:order val="9"/>
          <c:tx>
            <c:strRef>
              <c:f>'Rest Pivot'!$Q$1</c:f>
              <c:strCache>
                <c:ptCount val="1"/>
                <c:pt idx="0">
                  <c:v>Asian </c:v>
                </c:pt>
              </c:strCache>
            </c:strRef>
          </c:tx>
          <c:spPr>
            <a:solidFill>
              <a:schemeClr val="accent6">
                <a:shade val="62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Pivot'!$Q$2:$Q$11</c:f>
              <c:numCache>
                <c:formatCode>General</c:formatCode>
                <c:ptCount val="10"/>
                <c:pt idx="0">
                  <c:v>1846</c:v>
                </c:pt>
                <c:pt idx="1">
                  <c:v>636</c:v>
                </c:pt>
                <c:pt idx="2">
                  <c:v>1160</c:v>
                </c:pt>
                <c:pt idx="3">
                  <c:v>673</c:v>
                </c:pt>
                <c:pt idx="4">
                  <c:v>1150</c:v>
                </c:pt>
                <c:pt idx="5">
                  <c:v>570</c:v>
                </c:pt>
                <c:pt idx="6">
                  <c:v>189</c:v>
                </c:pt>
                <c:pt idx="7">
                  <c:v>244</c:v>
                </c:pt>
                <c:pt idx="8">
                  <c:v>360</c:v>
                </c:pt>
                <c:pt idx="9">
                  <c:v>1364</c:v>
                </c:pt>
              </c:numCache>
            </c:numRef>
          </c:val>
          <c:extLst>
            <c:ext xmlns:c16="http://schemas.microsoft.com/office/drawing/2014/chart" uri="{C3380CC4-5D6E-409C-BE32-E72D297353CC}">
              <c16:uniqueId val="{00000009-1584-4DB1-841B-D73839A94BA1}"/>
            </c:ext>
          </c:extLst>
        </c:ser>
        <c:ser>
          <c:idx val="10"/>
          <c:order val="10"/>
          <c:tx>
            <c:strRef>
              <c:f>'Rest Pivot'!$R$1</c:f>
              <c:strCache>
                <c:ptCount val="1"/>
                <c:pt idx="0">
                  <c:v>Afghan </c:v>
                </c:pt>
              </c:strCache>
            </c:strRef>
          </c:tx>
          <c:spPr>
            <a:solidFill>
              <a:schemeClr val="accent6">
                <a:shade val="51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Pivot'!$R$2:$R$11</c:f>
              <c:numCache>
                <c:formatCode>General</c:formatCode>
                <c:ptCount val="10"/>
                <c:pt idx="0">
                  <c:v>52</c:v>
                </c:pt>
                <c:pt idx="1">
                  <c:v>7</c:v>
                </c:pt>
                <c:pt idx="2">
                  <c:v>27</c:v>
                </c:pt>
                <c:pt idx="3">
                  <c:v>2</c:v>
                </c:pt>
                <c:pt idx="4">
                  <c:v>36</c:v>
                </c:pt>
                <c:pt idx="5">
                  <c:v>7</c:v>
                </c:pt>
                <c:pt idx="7">
                  <c:v>10</c:v>
                </c:pt>
                <c:pt idx="8">
                  <c:v>17</c:v>
                </c:pt>
                <c:pt idx="9">
                  <c:v>17</c:v>
                </c:pt>
              </c:numCache>
            </c:numRef>
          </c:val>
          <c:extLst>
            <c:ext xmlns:c16="http://schemas.microsoft.com/office/drawing/2014/chart" uri="{C3380CC4-5D6E-409C-BE32-E72D297353CC}">
              <c16:uniqueId val="{0000000A-1584-4DB1-841B-D73839A94BA1}"/>
            </c:ext>
          </c:extLst>
        </c:ser>
        <c:ser>
          <c:idx val="11"/>
          <c:order val="11"/>
          <c:tx>
            <c:strRef>
              <c:f>'Rest Pivot'!$S$1</c:f>
              <c:strCache>
                <c:ptCount val="1"/>
                <c:pt idx="0">
                  <c:v>Indian </c:v>
                </c:pt>
              </c:strCache>
            </c:strRef>
          </c:tx>
          <c:spPr>
            <a:solidFill>
              <a:schemeClr val="accent6">
                <a:shade val="40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Pivot'!$S$2:$S$11</c:f>
              <c:numCache>
                <c:formatCode>General</c:formatCode>
                <c:ptCount val="10"/>
                <c:pt idx="0">
                  <c:v>191</c:v>
                </c:pt>
                <c:pt idx="1">
                  <c:v>68</c:v>
                </c:pt>
                <c:pt idx="2">
                  <c:v>67</c:v>
                </c:pt>
                <c:pt idx="3">
                  <c:v>15</c:v>
                </c:pt>
                <c:pt idx="4">
                  <c:v>97</c:v>
                </c:pt>
                <c:pt idx="5">
                  <c:v>41</c:v>
                </c:pt>
                <c:pt idx="6">
                  <c:v>14</c:v>
                </c:pt>
                <c:pt idx="7">
                  <c:v>19</c:v>
                </c:pt>
                <c:pt idx="8">
                  <c:v>45</c:v>
                </c:pt>
                <c:pt idx="9">
                  <c:v>107</c:v>
                </c:pt>
              </c:numCache>
            </c:numRef>
          </c:val>
          <c:extLst>
            <c:ext xmlns:c16="http://schemas.microsoft.com/office/drawing/2014/chart" uri="{C3380CC4-5D6E-409C-BE32-E72D297353CC}">
              <c16:uniqueId val="{0000000B-1584-4DB1-841B-D73839A94BA1}"/>
            </c:ext>
          </c:extLst>
        </c:ser>
        <c:dLbls>
          <c:showLegendKey val="0"/>
          <c:showVal val="0"/>
          <c:showCatName val="0"/>
          <c:showSerName val="0"/>
          <c:showPercent val="0"/>
          <c:showBubbleSize val="0"/>
        </c:dLbls>
        <c:gapWidth val="182"/>
        <c:axId val="231218799"/>
        <c:axId val="231247039"/>
      </c:barChart>
      <c:catAx>
        <c:axId val="2312187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247039"/>
        <c:crosses val="autoZero"/>
        <c:auto val="1"/>
        <c:lblAlgn val="ctr"/>
        <c:lblOffset val="100"/>
        <c:noMultiLvlLbl val="0"/>
      </c:catAx>
      <c:valAx>
        <c:axId val="231247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218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9.xlsm]Hosp Pivot !Hosp_Type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Type</a:t>
            </a:r>
            <a:r>
              <a:rPr lang="en-US" baseline="0"/>
              <a:t> of Hospitals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'Hosp Pivot '!$J$1</c:f>
              <c:strCache>
                <c:ptCount val="1"/>
                <c:pt idx="0">
                  <c:v>GENERAL ACUTE CARE </c:v>
                </c:pt>
              </c:strCache>
            </c:strRef>
          </c:tx>
          <c:spPr>
            <a:solidFill>
              <a:schemeClr val="accent6">
                <a:tint val="43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'!$J$2:$J$11</c:f>
              <c:numCache>
                <c:formatCode>General</c:formatCode>
                <c:ptCount val="10"/>
                <c:pt idx="0">
                  <c:v>13</c:v>
                </c:pt>
                <c:pt idx="1">
                  <c:v>7</c:v>
                </c:pt>
                <c:pt idx="2">
                  <c:v>1</c:v>
                </c:pt>
                <c:pt idx="3">
                  <c:v>4</c:v>
                </c:pt>
                <c:pt idx="4">
                  <c:v>14</c:v>
                </c:pt>
                <c:pt idx="5">
                  <c:v>6</c:v>
                </c:pt>
                <c:pt idx="6">
                  <c:v>11</c:v>
                </c:pt>
                <c:pt idx="7">
                  <c:v>8</c:v>
                </c:pt>
                <c:pt idx="8">
                  <c:v>12</c:v>
                </c:pt>
                <c:pt idx="9">
                  <c:v>8</c:v>
                </c:pt>
              </c:numCache>
            </c:numRef>
          </c:val>
          <c:extLst>
            <c:ext xmlns:c16="http://schemas.microsoft.com/office/drawing/2014/chart" uri="{C3380CC4-5D6E-409C-BE32-E72D297353CC}">
              <c16:uniqueId val="{00000000-9AF0-469C-BE4B-EA817DA394EE}"/>
            </c:ext>
          </c:extLst>
        </c:ser>
        <c:ser>
          <c:idx val="1"/>
          <c:order val="1"/>
          <c:tx>
            <c:strRef>
              <c:f>'Hosp Pivot '!$K$1</c:f>
              <c:strCache>
                <c:ptCount val="1"/>
                <c:pt idx="0">
                  <c:v>SPECIAL </c:v>
                </c:pt>
              </c:strCache>
            </c:strRef>
          </c:tx>
          <c:spPr>
            <a:solidFill>
              <a:schemeClr val="accent6">
                <a:tint val="56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'!$K$2:$K$11</c:f>
              <c:numCache>
                <c:formatCode>General</c:formatCode>
                <c:ptCount val="10"/>
                <c:pt idx="0">
                  <c:v>0</c:v>
                </c:pt>
                <c:pt idx="1">
                  <c:v>1</c:v>
                </c:pt>
                <c:pt idx="2">
                  <c:v>0</c:v>
                </c:pt>
                <c:pt idx="3">
                  <c:v>1</c:v>
                </c:pt>
                <c:pt idx="4">
                  <c:v>0</c:v>
                </c:pt>
                <c:pt idx="5">
                  <c:v>0</c:v>
                </c:pt>
                <c:pt idx="6">
                  <c:v>6</c:v>
                </c:pt>
                <c:pt idx="7">
                  <c:v>0</c:v>
                </c:pt>
                <c:pt idx="8">
                  <c:v>2</c:v>
                </c:pt>
                <c:pt idx="9">
                  <c:v>1</c:v>
                </c:pt>
              </c:numCache>
            </c:numRef>
          </c:val>
          <c:extLst>
            <c:ext xmlns:c16="http://schemas.microsoft.com/office/drawing/2014/chart" uri="{C3380CC4-5D6E-409C-BE32-E72D297353CC}">
              <c16:uniqueId val="{00000001-9AF0-469C-BE4B-EA817DA394EE}"/>
            </c:ext>
          </c:extLst>
        </c:ser>
        <c:ser>
          <c:idx val="2"/>
          <c:order val="2"/>
          <c:tx>
            <c:strRef>
              <c:f>'Hosp Pivot '!$L$1</c:f>
              <c:strCache>
                <c:ptCount val="1"/>
                <c:pt idx="0">
                  <c:v>CHILDREN </c:v>
                </c:pt>
              </c:strCache>
            </c:strRef>
          </c:tx>
          <c:spPr>
            <a:solidFill>
              <a:schemeClr val="accent6">
                <a:tint val="69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'!$L$2:$L$11</c:f>
              <c:numCache>
                <c:formatCode>General</c:formatCode>
                <c:ptCount val="10"/>
                <c:pt idx="0">
                  <c:v>0</c:v>
                </c:pt>
                <c:pt idx="1">
                  <c:v>0</c:v>
                </c:pt>
                <c:pt idx="2">
                  <c:v>0</c:v>
                </c:pt>
                <c:pt idx="3">
                  <c:v>2</c:v>
                </c:pt>
                <c:pt idx="4">
                  <c:v>2</c:v>
                </c:pt>
                <c:pt idx="5">
                  <c:v>1</c:v>
                </c:pt>
                <c:pt idx="6">
                  <c:v>1</c:v>
                </c:pt>
                <c:pt idx="7">
                  <c:v>0</c:v>
                </c:pt>
                <c:pt idx="8">
                  <c:v>1</c:v>
                </c:pt>
                <c:pt idx="9">
                  <c:v>1</c:v>
                </c:pt>
              </c:numCache>
            </c:numRef>
          </c:val>
          <c:extLst>
            <c:ext xmlns:c16="http://schemas.microsoft.com/office/drawing/2014/chart" uri="{C3380CC4-5D6E-409C-BE32-E72D297353CC}">
              <c16:uniqueId val="{00000002-9AF0-469C-BE4B-EA817DA394EE}"/>
            </c:ext>
          </c:extLst>
        </c:ser>
        <c:ser>
          <c:idx val="3"/>
          <c:order val="3"/>
          <c:tx>
            <c:strRef>
              <c:f>'Hosp Pivot '!$M$1</c:f>
              <c:strCache>
                <c:ptCount val="1"/>
                <c:pt idx="0">
                  <c:v>LONG TERM CARE </c:v>
                </c:pt>
              </c:strCache>
            </c:strRef>
          </c:tx>
          <c:spPr>
            <a:solidFill>
              <a:schemeClr val="accent6">
                <a:tint val="81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'!$M$2:$M$11</c:f>
              <c:numCache>
                <c:formatCode>General</c:formatCode>
                <c:ptCount val="10"/>
                <c:pt idx="0">
                  <c:v>1</c:v>
                </c:pt>
                <c:pt idx="1">
                  <c:v>2</c:v>
                </c:pt>
                <c:pt idx="2">
                  <c:v>0</c:v>
                </c:pt>
                <c:pt idx="3">
                  <c:v>0</c:v>
                </c:pt>
                <c:pt idx="4">
                  <c:v>1</c:v>
                </c:pt>
                <c:pt idx="5">
                  <c:v>0</c:v>
                </c:pt>
                <c:pt idx="6">
                  <c:v>1</c:v>
                </c:pt>
                <c:pt idx="7">
                  <c:v>2</c:v>
                </c:pt>
                <c:pt idx="8">
                  <c:v>2</c:v>
                </c:pt>
                <c:pt idx="9">
                  <c:v>1</c:v>
                </c:pt>
              </c:numCache>
            </c:numRef>
          </c:val>
          <c:extLst>
            <c:ext xmlns:c16="http://schemas.microsoft.com/office/drawing/2014/chart" uri="{C3380CC4-5D6E-409C-BE32-E72D297353CC}">
              <c16:uniqueId val="{00000003-9AF0-469C-BE4B-EA817DA394EE}"/>
            </c:ext>
          </c:extLst>
        </c:ser>
        <c:ser>
          <c:idx val="4"/>
          <c:order val="4"/>
          <c:tx>
            <c:strRef>
              <c:f>'Hosp Pivot '!$N$1</c:f>
              <c:strCache>
                <c:ptCount val="1"/>
                <c:pt idx="0">
                  <c:v>PSYCHIATRIC </c:v>
                </c:pt>
              </c:strCache>
            </c:strRef>
          </c:tx>
          <c:spPr>
            <a:solidFill>
              <a:schemeClr val="accent6">
                <a:tint val="94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'!$N$2:$N$11</c:f>
              <c:numCache>
                <c:formatCode>General</c:formatCode>
                <c:ptCount val="10"/>
                <c:pt idx="0">
                  <c:v>2</c:v>
                </c:pt>
                <c:pt idx="1">
                  <c:v>4</c:v>
                </c:pt>
                <c:pt idx="2">
                  <c:v>0</c:v>
                </c:pt>
                <c:pt idx="3">
                  <c:v>0</c:v>
                </c:pt>
                <c:pt idx="4">
                  <c:v>3</c:v>
                </c:pt>
                <c:pt idx="5">
                  <c:v>0</c:v>
                </c:pt>
                <c:pt idx="6">
                  <c:v>2</c:v>
                </c:pt>
                <c:pt idx="7">
                  <c:v>0</c:v>
                </c:pt>
                <c:pt idx="8">
                  <c:v>6</c:v>
                </c:pt>
                <c:pt idx="9">
                  <c:v>2</c:v>
                </c:pt>
              </c:numCache>
            </c:numRef>
          </c:val>
          <c:extLst>
            <c:ext xmlns:c16="http://schemas.microsoft.com/office/drawing/2014/chart" uri="{C3380CC4-5D6E-409C-BE32-E72D297353CC}">
              <c16:uniqueId val="{00000004-9AF0-469C-BE4B-EA817DA394EE}"/>
            </c:ext>
          </c:extLst>
        </c:ser>
        <c:ser>
          <c:idx val="5"/>
          <c:order val="5"/>
          <c:tx>
            <c:strRef>
              <c:f>'Hosp Pivot '!$O$1</c:f>
              <c:strCache>
                <c:ptCount val="1"/>
                <c:pt idx="0">
                  <c:v>REHABILITATION </c:v>
                </c:pt>
              </c:strCache>
            </c:strRef>
          </c:tx>
          <c:spPr>
            <a:solidFill>
              <a:schemeClr val="accent6">
                <a:shade val="93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'!$O$2:$O$11</c:f>
              <c:numCache>
                <c:formatCode>General</c:formatCode>
                <c:ptCount val="10"/>
                <c:pt idx="0">
                  <c:v>0</c:v>
                </c:pt>
                <c:pt idx="1">
                  <c:v>0</c:v>
                </c:pt>
                <c:pt idx="2">
                  <c:v>0</c:v>
                </c:pt>
                <c:pt idx="3">
                  <c:v>1</c:v>
                </c:pt>
                <c:pt idx="4">
                  <c:v>2</c:v>
                </c:pt>
                <c:pt idx="5">
                  <c:v>0</c:v>
                </c:pt>
                <c:pt idx="6">
                  <c:v>2</c:v>
                </c:pt>
                <c:pt idx="7">
                  <c:v>1</c:v>
                </c:pt>
                <c:pt idx="8">
                  <c:v>3</c:v>
                </c:pt>
                <c:pt idx="9">
                  <c:v>0</c:v>
                </c:pt>
              </c:numCache>
            </c:numRef>
          </c:val>
          <c:extLst>
            <c:ext xmlns:c16="http://schemas.microsoft.com/office/drawing/2014/chart" uri="{C3380CC4-5D6E-409C-BE32-E72D297353CC}">
              <c16:uniqueId val="{00000005-9AF0-469C-BE4B-EA817DA394EE}"/>
            </c:ext>
          </c:extLst>
        </c:ser>
        <c:ser>
          <c:idx val="6"/>
          <c:order val="6"/>
          <c:tx>
            <c:strRef>
              <c:f>'Hosp Pivot '!$P$1</c:f>
              <c:strCache>
                <c:ptCount val="1"/>
                <c:pt idx="0">
                  <c:v>CRITICAL ACCESS </c:v>
                </c:pt>
              </c:strCache>
            </c:strRef>
          </c:tx>
          <c:spPr>
            <a:solidFill>
              <a:schemeClr val="accent6">
                <a:shade val="80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'!$P$2:$P$11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6-9AF0-469C-BE4B-EA817DA394EE}"/>
            </c:ext>
          </c:extLst>
        </c:ser>
        <c:ser>
          <c:idx val="7"/>
          <c:order val="7"/>
          <c:tx>
            <c:strRef>
              <c:f>'Hosp Pivot '!$Q$1</c:f>
              <c:strCache>
                <c:ptCount val="1"/>
                <c:pt idx="0">
                  <c:v>MILITARY </c:v>
                </c:pt>
              </c:strCache>
            </c:strRef>
          </c:tx>
          <c:spPr>
            <a:solidFill>
              <a:schemeClr val="accent6">
                <a:shade val="68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'!$Q$2:$Q$11</c:f>
              <c:numCache>
                <c:formatCode>General</c:formatCode>
                <c:ptCount val="10"/>
                <c:pt idx="0">
                  <c:v>1</c:v>
                </c:pt>
                <c:pt idx="1">
                  <c:v>1</c:v>
                </c:pt>
                <c:pt idx="2">
                  <c:v>0</c:v>
                </c:pt>
                <c:pt idx="3">
                  <c:v>1</c:v>
                </c:pt>
                <c:pt idx="4">
                  <c:v>0</c:v>
                </c:pt>
                <c:pt idx="5">
                  <c:v>0</c:v>
                </c:pt>
                <c:pt idx="6">
                  <c:v>1</c:v>
                </c:pt>
                <c:pt idx="7">
                  <c:v>1</c:v>
                </c:pt>
                <c:pt idx="8">
                  <c:v>1</c:v>
                </c:pt>
                <c:pt idx="9">
                  <c:v>2</c:v>
                </c:pt>
              </c:numCache>
            </c:numRef>
          </c:val>
          <c:extLst>
            <c:ext xmlns:c16="http://schemas.microsoft.com/office/drawing/2014/chart" uri="{C3380CC4-5D6E-409C-BE32-E72D297353CC}">
              <c16:uniqueId val="{00000007-9AF0-469C-BE4B-EA817DA394EE}"/>
            </c:ext>
          </c:extLst>
        </c:ser>
        <c:ser>
          <c:idx val="8"/>
          <c:order val="8"/>
          <c:tx>
            <c:strRef>
              <c:f>'Hosp Pivot '!$R$1</c:f>
              <c:strCache>
                <c:ptCount val="1"/>
                <c:pt idx="0">
                  <c:v>WOMEN </c:v>
                </c:pt>
              </c:strCache>
            </c:strRef>
          </c:tx>
          <c:spPr>
            <a:solidFill>
              <a:schemeClr val="accent6">
                <a:shade val="55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'!$R$2:$R$11</c:f>
              <c:numCache>
                <c:formatCode>General</c:formatCode>
                <c:ptCount val="10"/>
                <c:pt idx="0">
                  <c:v>0</c:v>
                </c:pt>
                <c:pt idx="1">
                  <c:v>0</c:v>
                </c:pt>
                <c:pt idx="2">
                  <c:v>0</c:v>
                </c:pt>
                <c:pt idx="3">
                  <c:v>0</c:v>
                </c:pt>
                <c:pt idx="4">
                  <c:v>0</c:v>
                </c:pt>
                <c:pt idx="5">
                  <c:v>0</c:v>
                </c:pt>
                <c:pt idx="6">
                  <c:v>0</c:v>
                </c:pt>
                <c:pt idx="7">
                  <c:v>1</c:v>
                </c:pt>
                <c:pt idx="8">
                  <c:v>0</c:v>
                </c:pt>
                <c:pt idx="9">
                  <c:v>0</c:v>
                </c:pt>
              </c:numCache>
            </c:numRef>
          </c:val>
          <c:extLst>
            <c:ext xmlns:c16="http://schemas.microsoft.com/office/drawing/2014/chart" uri="{C3380CC4-5D6E-409C-BE32-E72D297353CC}">
              <c16:uniqueId val="{00000008-9AF0-469C-BE4B-EA817DA394EE}"/>
            </c:ext>
          </c:extLst>
        </c:ser>
        <c:ser>
          <c:idx val="9"/>
          <c:order val="9"/>
          <c:tx>
            <c:strRef>
              <c:f>'Hosp Pivot '!$S$1</c:f>
              <c:strCache>
                <c:ptCount val="1"/>
                <c:pt idx="0">
                  <c:v>CHRONIC DISEASE </c:v>
                </c:pt>
              </c:strCache>
            </c:strRef>
          </c:tx>
          <c:spPr>
            <a:solidFill>
              <a:schemeClr val="accent6">
                <a:shade val="42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'!$S$2:$S$11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9-9AF0-469C-BE4B-EA817DA394EE}"/>
            </c:ext>
          </c:extLst>
        </c:ser>
        <c:dLbls>
          <c:showLegendKey val="0"/>
          <c:showVal val="0"/>
          <c:showCatName val="0"/>
          <c:showSerName val="0"/>
          <c:showPercent val="0"/>
          <c:showBubbleSize val="0"/>
        </c:dLbls>
        <c:gapWidth val="219"/>
        <c:overlap val="-27"/>
        <c:axId val="109790015"/>
        <c:axId val="237018079"/>
      </c:barChart>
      <c:catAx>
        <c:axId val="10979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8079"/>
        <c:crosses val="autoZero"/>
        <c:auto val="1"/>
        <c:lblAlgn val="ctr"/>
        <c:lblOffset val="100"/>
        <c:noMultiLvlLbl val="0"/>
      </c:catAx>
      <c:valAx>
        <c:axId val="2370180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900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9.xlsm]Temp Pivot !Month_Temperature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Temperature</a:t>
            </a:r>
            <a:r>
              <a:rPr lang="en-IN" baseline="0"/>
              <a:t> Trend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'Temp Pivot '!$H$3:$H$5</c:f>
              <c:strCache>
                <c:ptCount val="1"/>
                <c:pt idx="0">
                  <c:v>CA - San Francisco</c:v>
                </c:pt>
              </c:strCache>
            </c:strRef>
          </c:tx>
          <c:spPr>
            <a:ln w="28575" cap="rnd">
              <a:solidFill>
                <a:schemeClr val="accent6">
                  <a:shade val="42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'!$H$6:$H$17</c:f>
              <c:numCache>
                <c:formatCode>General</c:formatCode>
                <c:ptCount val="12"/>
                <c:pt idx="0">
                  <c:v>52</c:v>
                </c:pt>
                <c:pt idx="1">
                  <c:v>53</c:v>
                </c:pt>
                <c:pt idx="2">
                  <c:v>55</c:v>
                </c:pt>
                <c:pt idx="3">
                  <c:v>57</c:v>
                </c:pt>
                <c:pt idx="4">
                  <c:v>58</c:v>
                </c:pt>
                <c:pt idx="5">
                  <c:v>61</c:v>
                </c:pt>
                <c:pt idx="6">
                  <c:v>62</c:v>
                </c:pt>
                <c:pt idx="7">
                  <c:v>63</c:v>
                </c:pt>
                <c:pt idx="8">
                  <c:v>64</c:v>
                </c:pt>
                <c:pt idx="9">
                  <c:v>62</c:v>
                </c:pt>
                <c:pt idx="10">
                  <c:v>56</c:v>
                </c:pt>
                <c:pt idx="11">
                  <c:v>52</c:v>
                </c:pt>
              </c:numCache>
            </c:numRef>
          </c:val>
          <c:smooth val="0"/>
          <c:extLst>
            <c:ext xmlns:c16="http://schemas.microsoft.com/office/drawing/2014/chart" uri="{C3380CC4-5D6E-409C-BE32-E72D297353CC}">
              <c16:uniqueId val="{00000000-04C8-43C8-B11F-8C8BDB935611}"/>
            </c:ext>
          </c:extLst>
        </c:ser>
        <c:ser>
          <c:idx val="1"/>
          <c:order val="1"/>
          <c:tx>
            <c:strRef>
              <c:f>'Temp Pivot '!$I$3:$I$5</c:f>
              <c:strCache>
                <c:ptCount val="1"/>
                <c:pt idx="0">
                  <c:v>CO - Denver</c:v>
                </c:pt>
              </c:strCache>
            </c:strRef>
          </c:tx>
          <c:spPr>
            <a:ln w="28575" cap="rnd">
              <a:solidFill>
                <a:schemeClr val="accent6">
                  <a:shade val="55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'!$I$6:$I$17</c:f>
              <c:numCache>
                <c:formatCode>General</c:formatCode>
                <c:ptCount val="12"/>
                <c:pt idx="0">
                  <c:v>32</c:v>
                </c:pt>
                <c:pt idx="1">
                  <c:v>31</c:v>
                </c:pt>
                <c:pt idx="2">
                  <c:v>42</c:v>
                </c:pt>
                <c:pt idx="3">
                  <c:v>48</c:v>
                </c:pt>
                <c:pt idx="4">
                  <c:v>55</c:v>
                </c:pt>
                <c:pt idx="5">
                  <c:v>70</c:v>
                </c:pt>
                <c:pt idx="6">
                  <c:v>75</c:v>
                </c:pt>
                <c:pt idx="7">
                  <c:v>73</c:v>
                </c:pt>
                <c:pt idx="8">
                  <c:v>66</c:v>
                </c:pt>
                <c:pt idx="9">
                  <c:v>51</c:v>
                </c:pt>
                <c:pt idx="10">
                  <c:v>40</c:v>
                </c:pt>
                <c:pt idx="11">
                  <c:v>31</c:v>
                </c:pt>
              </c:numCache>
            </c:numRef>
          </c:val>
          <c:smooth val="0"/>
          <c:extLst>
            <c:ext xmlns:c16="http://schemas.microsoft.com/office/drawing/2014/chart" uri="{C3380CC4-5D6E-409C-BE32-E72D297353CC}">
              <c16:uniqueId val="{00000000-E4C3-43E1-8EC7-783CA0DD621B}"/>
            </c:ext>
          </c:extLst>
        </c:ser>
        <c:ser>
          <c:idx val="2"/>
          <c:order val="2"/>
          <c:tx>
            <c:strRef>
              <c:f>'Temp Pivot '!$J$3:$J$5</c:f>
              <c:strCache>
                <c:ptCount val="1"/>
                <c:pt idx="0">
                  <c:v>FL - Miami Beach</c:v>
                </c:pt>
              </c:strCache>
            </c:strRef>
          </c:tx>
          <c:spPr>
            <a:ln w="28575" cap="rnd">
              <a:solidFill>
                <a:schemeClr val="accent6">
                  <a:shade val="68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'!$J$6:$J$17</c:f>
              <c:numCache>
                <c:formatCode>General</c:formatCode>
                <c:ptCount val="12"/>
                <c:pt idx="0">
                  <c:v>69</c:v>
                </c:pt>
                <c:pt idx="1">
                  <c:v>71</c:v>
                </c:pt>
                <c:pt idx="2">
                  <c:v>73</c:v>
                </c:pt>
                <c:pt idx="3">
                  <c:v>77</c:v>
                </c:pt>
                <c:pt idx="4">
                  <c:v>80</c:v>
                </c:pt>
                <c:pt idx="5">
                  <c:v>83</c:v>
                </c:pt>
                <c:pt idx="6">
                  <c:v>84</c:v>
                </c:pt>
                <c:pt idx="7">
                  <c:v>84</c:v>
                </c:pt>
                <c:pt idx="8">
                  <c:v>83</c:v>
                </c:pt>
                <c:pt idx="9">
                  <c:v>80</c:v>
                </c:pt>
                <c:pt idx="10">
                  <c:v>75</c:v>
                </c:pt>
                <c:pt idx="11">
                  <c:v>72</c:v>
                </c:pt>
              </c:numCache>
            </c:numRef>
          </c:val>
          <c:smooth val="0"/>
          <c:extLst>
            <c:ext xmlns:c16="http://schemas.microsoft.com/office/drawing/2014/chart" uri="{C3380CC4-5D6E-409C-BE32-E72D297353CC}">
              <c16:uniqueId val="{00000001-E4C3-43E1-8EC7-783CA0DD621B}"/>
            </c:ext>
          </c:extLst>
        </c:ser>
        <c:ser>
          <c:idx val="3"/>
          <c:order val="3"/>
          <c:tx>
            <c:strRef>
              <c:f>'Temp Pivot '!$K$3:$K$5</c:f>
              <c:strCache>
                <c:ptCount val="1"/>
                <c:pt idx="0">
                  <c:v>HI - Honolulu</c:v>
                </c:pt>
              </c:strCache>
            </c:strRef>
          </c:tx>
          <c:spPr>
            <a:ln w="28575" cap="rnd">
              <a:solidFill>
                <a:schemeClr val="accent6">
                  <a:shade val="80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'!$K$6:$K$17</c:f>
              <c:numCache>
                <c:formatCode>General</c:formatCode>
                <c:ptCount val="12"/>
                <c:pt idx="0">
                  <c:v>74</c:v>
                </c:pt>
                <c:pt idx="1">
                  <c:v>74</c:v>
                </c:pt>
                <c:pt idx="2">
                  <c:v>74</c:v>
                </c:pt>
                <c:pt idx="3">
                  <c:v>76</c:v>
                </c:pt>
                <c:pt idx="4">
                  <c:v>78</c:v>
                </c:pt>
                <c:pt idx="5">
                  <c:v>79</c:v>
                </c:pt>
                <c:pt idx="6">
                  <c:v>81</c:v>
                </c:pt>
                <c:pt idx="7">
                  <c:v>81</c:v>
                </c:pt>
                <c:pt idx="8">
                  <c:v>81</c:v>
                </c:pt>
                <c:pt idx="9">
                  <c:v>80</c:v>
                </c:pt>
                <c:pt idx="10">
                  <c:v>78</c:v>
                </c:pt>
                <c:pt idx="11">
                  <c:v>75</c:v>
                </c:pt>
              </c:numCache>
            </c:numRef>
          </c:val>
          <c:smooth val="0"/>
          <c:extLst>
            <c:ext xmlns:c16="http://schemas.microsoft.com/office/drawing/2014/chart" uri="{C3380CC4-5D6E-409C-BE32-E72D297353CC}">
              <c16:uniqueId val="{00000002-E4C3-43E1-8EC7-783CA0DD621B}"/>
            </c:ext>
          </c:extLst>
        </c:ser>
        <c:ser>
          <c:idx val="4"/>
          <c:order val="4"/>
          <c:tx>
            <c:strRef>
              <c:f>'Temp Pivot '!$L$3:$L$5</c:f>
              <c:strCache>
                <c:ptCount val="1"/>
                <c:pt idx="0">
                  <c:v>MA - Boston</c:v>
                </c:pt>
              </c:strCache>
            </c:strRef>
          </c:tx>
          <c:spPr>
            <a:ln w="28575" cap="rnd">
              <a:solidFill>
                <a:schemeClr val="accent6">
                  <a:shade val="93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'!$L$6:$L$17</c:f>
              <c:numCache>
                <c:formatCode>General</c:formatCode>
                <c:ptCount val="12"/>
                <c:pt idx="0">
                  <c:v>31</c:v>
                </c:pt>
                <c:pt idx="1">
                  <c:v>33</c:v>
                </c:pt>
                <c:pt idx="2">
                  <c:v>39</c:v>
                </c:pt>
                <c:pt idx="3">
                  <c:v>49</c:v>
                </c:pt>
                <c:pt idx="4">
                  <c:v>58</c:v>
                </c:pt>
                <c:pt idx="5">
                  <c:v>67</c:v>
                </c:pt>
                <c:pt idx="6">
                  <c:v>75</c:v>
                </c:pt>
                <c:pt idx="7">
                  <c:v>73</c:v>
                </c:pt>
                <c:pt idx="8">
                  <c:v>67</c:v>
                </c:pt>
                <c:pt idx="9">
                  <c:v>56</c:v>
                </c:pt>
                <c:pt idx="10">
                  <c:v>45</c:v>
                </c:pt>
                <c:pt idx="11">
                  <c:v>37</c:v>
                </c:pt>
              </c:numCache>
            </c:numRef>
          </c:val>
          <c:smooth val="0"/>
          <c:extLst>
            <c:ext xmlns:c16="http://schemas.microsoft.com/office/drawing/2014/chart" uri="{C3380CC4-5D6E-409C-BE32-E72D297353CC}">
              <c16:uniqueId val="{00000003-E4C3-43E1-8EC7-783CA0DD621B}"/>
            </c:ext>
          </c:extLst>
        </c:ser>
        <c:ser>
          <c:idx val="5"/>
          <c:order val="5"/>
          <c:tx>
            <c:strRef>
              <c:f>'Temp Pivot '!$M$3:$M$5</c:f>
              <c:strCache>
                <c:ptCount val="1"/>
                <c:pt idx="0">
                  <c:v>MN - Minneapolis</c:v>
                </c:pt>
              </c:strCache>
            </c:strRef>
          </c:tx>
          <c:spPr>
            <a:ln w="28575" cap="rnd">
              <a:solidFill>
                <a:schemeClr val="accent6">
                  <a:tint val="94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'!$M$6:$M$17</c:f>
              <c:numCache>
                <c:formatCode>General</c:formatCode>
                <c:ptCount val="12"/>
                <c:pt idx="0">
                  <c:v>17</c:v>
                </c:pt>
                <c:pt idx="1">
                  <c:v>19</c:v>
                </c:pt>
                <c:pt idx="2">
                  <c:v>35</c:v>
                </c:pt>
                <c:pt idx="3">
                  <c:v>47</c:v>
                </c:pt>
                <c:pt idx="4">
                  <c:v>60</c:v>
                </c:pt>
                <c:pt idx="5">
                  <c:v>70</c:v>
                </c:pt>
                <c:pt idx="6">
                  <c:v>76</c:v>
                </c:pt>
                <c:pt idx="7">
                  <c:v>73</c:v>
                </c:pt>
                <c:pt idx="8">
                  <c:v>65</c:v>
                </c:pt>
                <c:pt idx="9">
                  <c:v>50</c:v>
                </c:pt>
                <c:pt idx="10">
                  <c:v>35</c:v>
                </c:pt>
                <c:pt idx="11">
                  <c:v>23</c:v>
                </c:pt>
              </c:numCache>
            </c:numRef>
          </c:val>
          <c:smooth val="0"/>
          <c:extLst>
            <c:ext xmlns:c16="http://schemas.microsoft.com/office/drawing/2014/chart" uri="{C3380CC4-5D6E-409C-BE32-E72D297353CC}">
              <c16:uniqueId val="{00000004-E4C3-43E1-8EC7-783CA0DD621B}"/>
            </c:ext>
          </c:extLst>
        </c:ser>
        <c:ser>
          <c:idx val="6"/>
          <c:order val="6"/>
          <c:tx>
            <c:strRef>
              <c:f>'Temp Pivot '!$N$3:$N$5</c:f>
              <c:strCache>
                <c:ptCount val="1"/>
                <c:pt idx="0">
                  <c:v>OK - Oklahoma City</c:v>
                </c:pt>
              </c:strCache>
            </c:strRef>
          </c:tx>
          <c:spPr>
            <a:ln w="28575" cap="rnd">
              <a:solidFill>
                <a:schemeClr val="accent6">
                  <a:tint val="81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'!$N$6:$N$17</c:f>
              <c:numCache>
                <c:formatCode>General</c:formatCode>
                <c:ptCount val="12"/>
                <c:pt idx="0">
                  <c:v>39</c:v>
                </c:pt>
                <c:pt idx="1">
                  <c:v>42</c:v>
                </c:pt>
                <c:pt idx="2">
                  <c:v>52</c:v>
                </c:pt>
                <c:pt idx="3">
                  <c:v>61</c:v>
                </c:pt>
                <c:pt idx="4">
                  <c:v>68</c:v>
                </c:pt>
                <c:pt idx="5">
                  <c:v>79</c:v>
                </c:pt>
                <c:pt idx="6">
                  <c:v>83</c:v>
                </c:pt>
                <c:pt idx="7">
                  <c:v>82</c:v>
                </c:pt>
                <c:pt idx="8">
                  <c:v>75</c:v>
                </c:pt>
                <c:pt idx="9">
                  <c:v>62</c:v>
                </c:pt>
                <c:pt idx="10">
                  <c:v>50</c:v>
                </c:pt>
                <c:pt idx="11">
                  <c:v>41</c:v>
                </c:pt>
              </c:numCache>
            </c:numRef>
          </c:val>
          <c:smooth val="0"/>
          <c:extLst>
            <c:ext xmlns:c16="http://schemas.microsoft.com/office/drawing/2014/chart" uri="{C3380CC4-5D6E-409C-BE32-E72D297353CC}">
              <c16:uniqueId val="{00000005-E4C3-43E1-8EC7-783CA0DD621B}"/>
            </c:ext>
          </c:extLst>
        </c:ser>
        <c:ser>
          <c:idx val="7"/>
          <c:order val="7"/>
          <c:tx>
            <c:strRef>
              <c:f>'Temp Pivot '!$O$3:$O$5</c:f>
              <c:strCache>
                <c:ptCount val="1"/>
                <c:pt idx="0">
                  <c:v>TN - Nashville</c:v>
                </c:pt>
              </c:strCache>
            </c:strRef>
          </c:tx>
          <c:spPr>
            <a:ln w="28575" cap="rnd">
              <a:solidFill>
                <a:schemeClr val="accent6">
                  <a:tint val="69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'!$O$6:$O$17</c:f>
              <c:numCache>
                <c:formatCode>General</c:formatCode>
                <c:ptCount val="12"/>
                <c:pt idx="0">
                  <c:v>39</c:v>
                </c:pt>
                <c:pt idx="1">
                  <c:v>43</c:v>
                </c:pt>
                <c:pt idx="2">
                  <c:v>52</c:v>
                </c:pt>
                <c:pt idx="3">
                  <c:v>61</c:v>
                </c:pt>
                <c:pt idx="4">
                  <c:v>69</c:v>
                </c:pt>
                <c:pt idx="5">
                  <c:v>78</c:v>
                </c:pt>
                <c:pt idx="6">
                  <c:v>80</c:v>
                </c:pt>
                <c:pt idx="7">
                  <c:v>79</c:v>
                </c:pt>
                <c:pt idx="8">
                  <c:v>73</c:v>
                </c:pt>
                <c:pt idx="9">
                  <c:v>62</c:v>
                </c:pt>
                <c:pt idx="10">
                  <c:v>50</c:v>
                </c:pt>
                <c:pt idx="11">
                  <c:v>44</c:v>
                </c:pt>
              </c:numCache>
            </c:numRef>
          </c:val>
          <c:smooth val="0"/>
          <c:extLst>
            <c:ext xmlns:c16="http://schemas.microsoft.com/office/drawing/2014/chart" uri="{C3380CC4-5D6E-409C-BE32-E72D297353CC}">
              <c16:uniqueId val="{00000006-E4C3-43E1-8EC7-783CA0DD621B}"/>
            </c:ext>
          </c:extLst>
        </c:ser>
        <c:ser>
          <c:idx val="8"/>
          <c:order val="8"/>
          <c:tx>
            <c:strRef>
              <c:f>'Temp Pivot '!$P$3:$P$5</c:f>
              <c:strCache>
                <c:ptCount val="1"/>
                <c:pt idx="0">
                  <c:v>TX - Austin</c:v>
                </c:pt>
              </c:strCache>
            </c:strRef>
          </c:tx>
          <c:spPr>
            <a:ln w="28575" cap="rnd">
              <a:solidFill>
                <a:schemeClr val="accent6">
                  <a:tint val="56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'!$P$6:$P$17</c:f>
              <c:numCache>
                <c:formatCode>General</c:formatCode>
                <c:ptCount val="12"/>
                <c:pt idx="0">
                  <c:v>50</c:v>
                </c:pt>
                <c:pt idx="1">
                  <c:v>54</c:v>
                </c:pt>
                <c:pt idx="2">
                  <c:v>62</c:v>
                </c:pt>
                <c:pt idx="3">
                  <c:v>69</c:v>
                </c:pt>
                <c:pt idx="4">
                  <c:v>75</c:v>
                </c:pt>
                <c:pt idx="5">
                  <c:v>82</c:v>
                </c:pt>
                <c:pt idx="6">
                  <c:v>84</c:v>
                </c:pt>
                <c:pt idx="7">
                  <c:v>85</c:v>
                </c:pt>
                <c:pt idx="8">
                  <c:v>79</c:v>
                </c:pt>
                <c:pt idx="9">
                  <c:v>70</c:v>
                </c:pt>
                <c:pt idx="10">
                  <c:v>59</c:v>
                </c:pt>
                <c:pt idx="11">
                  <c:v>52</c:v>
                </c:pt>
              </c:numCache>
            </c:numRef>
          </c:val>
          <c:smooth val="0"/>
          <c:extLst>
            <c:ext xmlns:c16="http://schemas.microsoft.com/office/drawing/2014/chart" uri="{C3380CC4-5D6E-409C-BE32-E72D297353CC}">
              <c16:uniqueId val="{00000007-E4C3-43E1-8EC7-783CA0DD621B}"/>
            </c:ext>
          </c:extLst>
        </c:ser>
        <c:ser>
          <c:idx val="9"/>
          <c:order val="9"/>
          <c:tx>
            <c:strRef>
              <c:f>'Temp Pivot '!$Q$3:$Q$5</c:f>
              <c:strCache>
                <c:ptCount val="1"/>
                <c:pt idx="0">
                  <c:v>WA - Seattle</c:v>
                </c:pt>
              </c:strCache>
            </c:strRef>
          </c:tx>
          <c:spPr>
            <a:ln w="28575" cap="rnd">
              <a:solidFill>
                <a:schemeClr val="accent6">
                  <a:tint val="43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'!$Q$6:$Q$17</c:f>
              <c:numCache>
                <c:formatCode>General</c:formatCode>
                <c:ptCount val="12"/>
                <c:pt idx="0">
                  <c:v>43</c:v>
                </c:pt>
                <c:pt idx="1">
                  <c:v>43</c:v>
                </c:pt>
                <c:pt idx="2">
                  <c:v>47</c:v>
                </c:pt>
                <c:pt idx="3">
                  <c:v>51</c:v>
                </c:pt>
                <c:pt idx="4">
                  <c:v>57</c:v>
                </c:pt>
                <c:pt idx="5">
                  <c:v>61</c:v>
                </c:pt>
                <c:pt idx="6">
                  <c:v>67</c:v>
                </c:pt>
                <c:pt idx="7">
                  <c:v>68</c:v>
                </c:pt>
                <c:pt idx="8">
                  <c:v>62</c:v>
                </c:pt>
                <c:pt idx="9">
                  <c:v>53</c:v>
                </c:pt>
                <c:pt idx="10">
                  <c:v>46</c:v>
                </c:pt>
                <c:pt idx="11">
                  <c:v>42</c:v>
                </c:pt>
              </c:numCache>
            </c:numRef>
          </c:val>
          <c:smooth val="0"/>
          <c:extLst>
            <c:ext xmlns:c16="http://schemas.microsoft.com/office/drawing/2014/chart" uri="{C3380CC4-5D6E-409C-BE32-E72D297353CC}">
              <c16:uniqueId val="{00000008-E4C3-43E1-8EC7-783CA0DD621B}"/>
            </c:ext>
          </c:extLst>
        </c:ser>
        <c:dLbls>
          <c:showLegendKey val="0"/>
          <c:showVal val="0"/>
          <c:showCatName val="0"/>
          <c:showSerName val="0"/>
          <c:showPercent val="0"/>
          <c:showBubbleSize val="0"/>
        </c:dLbls>
        <c:smooth val="0"/>
        <c:axId val="1917464655"/>
        <c:axId val="1917465135"/>
      </c:lineChart>
      <c:catAx>
        <c:axId val="191746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465135"/>
        <c:crosses val="autoZero"/>
        <c:auto val="1"/>
        <c:lblAlgn val="ctr"/>
        <c:lblOffset val="100"/>
        <c:noMultiLvlLbl val="0"/>
      </c:catAx>
      <c:valAx>
        <c:axId val="19174651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464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9.xlsm]Crime Pivot!Overall_Crime</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 Crime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'Crime Pivot'!$D$3</c:f>
              <c:strCache>
                <c:ptCount val="1"/>
                <c:pt idx="0">
                  <c:v>Average crime rate </c:v>
                </c:pt>
              </c:strCache>
            </c:strRef>
          </c:tx>
          <c:spPr>
            <a:solidFill>
              <a:schemeClr val="accent6">
                <a:tint val="77000"/>
              </a:schemeClr>
            </a:solidFill>
            <a:ln>
              <a:noFill/>
            </a:ln>
            <a:effectLst/>
          </c:spPr>
          <c:invertIfNegative val="0"/>
          <c:cat>
            <c:multiLvlStrRef>
              <c:f>'Crime Pivot'!$A$4:$B$13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'Crime Pivot'!$D$4:$D$13</c:f>
              <c:numCache>
                <c:formatCode>General</c:formatCode>
                <c:ptCount val="10"/>
                <c:pt idx="0">
                  <c:v>54.033999999999992</c:v>
                </c:pt>
                <c:pt idx="1">
                  <c:v>54.254000000000005</c:v>
                </c:pt>
                <c:pt idx="2">
                  <c:v>50.193000000000005</c:v>
                </c:pt>
                <c:pt idx="3">
                  <c:v>48.64</c:v>
                </c:pt>
                <c:pt idx="4">
                  <c:v>50.393999999999998</c:v>
                </c:pt>
                <c:pt idx="5">
                  <c:v>62.834999999999994</c:v>
                </c:pt>
                <c:pt idx="6">
                  <c:v>73.628999999999991</c:v>
                </c:pt>
                <c:pt idx="7">
                  <c:v>39.446999999999996</c:v>
                </c:pt>
                <c:pt idx="8">
                  <c:v>38.073999999999998</c:v>
                </c:pt>
                <c:pt idx="9">
                  <c:v>61.237000000000002</c:v>
                </c:pt>
              </c:numCache>
            </c:numRef>
          </c:val>
          <c:extLst>
            <c:ext xmlns:c16="http://schemas.microsoft.com/office/drawing/2014/chart" uri="{C3380CC4-5D6E-409C-BE32-E72D297353CC}">
              <c16:uniqueId val="{00000000-E130-47DF-8725-C52703F7008E}"/>
            </c:ext>
          </c:extLst>
        </c:ser>
        <c:dLbls>
          <c:showLegendKey val="0"/>
          <c:showVal val="0"/>
          <c:showCatName val="0"/>
          <c:showSerName val="0"/>
          <c:showPercent val="0"/>
          <c:showBubbleSize val="0"/>
        </c:dLbls>
        <c:gapWidth val="219"/>
        <c:axId val="421453600"/>
        <c:axId val="421447360"/>
      </c:barChart>
      <c:lineChart>
        <c:grouping val="standard"/>
        <c:varyColors val="0"/>
        <c:ser>
          <c:idx val="0"/>
          <c:order val="0"/>
          <c:tx>
            <c:strRef>
              <c:f>'Crime Pivot'!$C$3</c:f>
              <c:strCache>
                <c:ptCount val="1"/>
                <c:pt idx="0">
                  <c:v>Crime rank </c:v>
                </c:pt>
              </c:strCache>
            </c:strRef>
          </c:tx>
          <c:spPr>
            <a:ln w="28575" cap="rnd">
              <a:solidFill>
                <a:schemeClr val="accent6">
                  <a:shade val="76000"/>
                </a:schemeClr>
              </a:solidFill>
              <a:round/>
            </a:ln>
            <a:effectLst/>
          </c:spPr>
          <c:marker>
            <c:symbol val="none"/>
          </c:marker>
          <c:cat>
            <c:multiLvlStrRef>
              <c:f>'Crime Pivot'!$A$4:$B$13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'Crime Pivot'!$C$4:$C$13</c:f>
              <c:numCache>
                <c:formatCode>General</c:formatCode>
                <c:ptCount val="10"/>
                <c:pt idx="0">
                  <c:v>99</c:v>
                </c:pt>
                <c:pt idx="1">
                  <c:v>101</c:v>
                </c:pt>
                <c:pt idx="2">
                  <c:v>87</c:v>
                </c:pt>
                <c:pt idx="3">
                  <c:v>82</c:v>
                </c:pt>
                <c:pt idx="4">
                  <c:v>88</c:v>
                </c:pt>
                <c:pt idx="5">
                  <c:v>127</c:v>
                </c:pt>
                <c:pt idx="6">
                  <c:v>141</c:v>
                </c:pt>
                <c:pt idx="7">
                  <c:v>46</c:v>
                </c:pt>
                <c:pt idx="8">
                  <c:v>42</c:v>
                </c:pt>
                <c:pt idx="9">
                  <c:v>122</c:v>
                </c:pt>
              </c:numCache>
            </c:numRef>
          </c:val>
          <c:smooth val="0"/>
          <c:extLst>
            <c:ext xmlns:c16="http://schemas.microsoft.com/office/drawing/2014/chart" uri="{C3380CC4-5D6E-409C-BE32-E72D297353CC}">
              <c16:uniqueId val="{00000001-E130-47DF-8725-C52703F7008E}"/>
            </c:ext>
          </c:extLst>
        </c:ser>
        <c:dLbls>
          <c:showLegendKey val="0"/>
          <c:showVal val="0"/>
          <c:showCatName val="0"/>
          <c:showSerName val="0"/>
          <c:showPercent val="0"/>
          <c:showBubbleSize val="0"/>
        </c:dLbls>
        <c:marker val="1"/>
        <c:smooth val="0"/>
        <c:axId val="421633568"/>
        <c:axId val="421633088"/>
      </c:lineChart>
      <c:catAx>
        <c:axId val="42145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47360"/>
        <c:crosses val="autoZero"/>
        <c:auto val="1"/>
        <c:lblAlgn val="ctr"/>
        <c:lblOffset val="100"/>
        <c:noMultiLvlLbl val="0"/>
      </c:catAx>
      <c:valAx>
        <c:axId val="421447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53600"/>
        <c:crosses val="autoZero"/>
        <c:crossBetween val="between"/>
      </c:valAx>
      <c:valAx>
        <c:axId val="42163308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33568"/>
        <c:crosses val="max"/>
        <c:crossBetween val="between"/>
      </c:valAx>
      <c:catAx>
        <c:axId val="421633568"/>
        <c:scaling>
          <c:orientation val="minMax"/>
        </c:scaling>
        <c:delete val="1"/>
        <c:axPos val="b"/>
        <c:numFmt formatCode="General" sourceLinked="1"/>
        <c:majorTickMark val="out"/>
        <c:minorTickMark val="none"/>
        <c:tickLblPos val="nextTo"/>
        <c:crossAx val="42163308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9.xlsm]Crime Pivot!Crime_Year</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Crime</a:t>
            </a:r>
            <a:r>
              <a:rPr lang="en-US" baseline="0"/>
              <a:t>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'Crime Pivot'!$B$16:$B$18</c:f>
              <c:strCache>
                <c:ptCount val="1"/>
                <c:pt idx="0">
                  <c:v>CA - San Francisco</c:v>
                </c:pt>
              </c:strCache>
            </c:strRef>
          </c:tx>
          <c:spPr>
            <a:ln w="28575" cap="rnd">
              <a:solidFill>
                <a:schemeClr val="accent6">
                  <a:shade val="42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Pivot'!$B$19:$B$28</c:f>
              <c:numCache>
                <c:formatCode>General</c:formatCode>
                <c:ptCount val="10"/>
                <c:pt idx="0">
                  <c:v>50.22</c:v>
                </c:pt>
                <c:pt idx="1">
                  <c:v>46.75</c:v>
                </c:pt>
                <c:pt idx="2">
                  <c:v>47.16</c:v>
                </c:pt>
                <c:pt idx="3">
                  <c:v>54.71</c:v>
                </c:pt>
                <c:pt idx="4">
                  <c:v>66.7</c:v>
                </c:pt>
                <c:pt idx="5">
                  <c:v>61.27</c:v>
                </c:pt>
                <c:pt idx="6">
                  <c:v>69.459999999999994</c:v>
                </c:pt>
                <c:pt idx="7">
                  <c:v>69.17</c:v>
                </c:pt>
                <c:pt idx="8">
                  <c:v>62.57</c:v>
                </c:pt>
                <c:pt idx="9">
                  <c:v>62.06</c:v>
                </c:pt>
              </c:numCache>
            </c:numRef>
          </c:val>
          <c:smooth val="0"/>
          <c:extLst>
            <c:ext xmlns:c16="http://schemas.microsoft.com/office/drawing/2014/chart" uri="{C3380CC4-5D6E-409C-BE32-E72D297353CC}">
              <c16:uniqueId val="{00000000-28D3-40E1-BB53-6B1ABDB53469}"/>
            </c:ext>
          </c:extLst>
        </c:ser>
        <c:ser>
          <c:idx val="1"/>
          <c:order val="1"/>
          <c:tx>
            <c:strRef>
              <c:f>'Crime Pivot'!$C$16:$C$18</c:f>
              <c:strCache>
                <c:ptCount val="1"/>
                <c:pt idx="0">
                  <c:v>CO - Denver</c:v>
                </c:pt>
              </c:strCache>
            </c:strRef>
          </c:tx>
          <c:spPr>
            <a:ln w="28575" cap="rnd">
              <a:solidFill>
                <a:schemeClr val="accent6">
                  <a:shade val="55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Pivot'!$C$19:$C$28</c:f>
              <c:numCache>
                <c:formatCode>General</c:formatCode>
                <c:ptCount val="10"/>
                <c:pt idx="0">
                  <c:v>40.53</c:v>
                </c:pt>
                <c:pt idx="1">
                  <c:v>39.68</c:v>
                </c:pt>
                <c:pt idx="2">
                  <c:v>43.07</c:v>
                </c:pt>
                <c:pt idx="3">
                  <c:v>43.45</c:v>
                </c:pt>
                <c:pt idx="4">
                  <c:v>42.98</c:v>
                </c:pt>
                <c:pt idx="5">
                  <c:v>39.79</c:v>
                </c:pt>
                <c:pt idx="6">
                  <c:v>42.2</c:v>
                </c:pt>
                <c:pt idx="7">
                  <c:v>43.61</c:v>
                </c:pt>
                <c:pt idx="8">
                  <c:v>44.18</c:v>
                </c:pt>
                <c:pt idx="9">
                  <c:v>45.07</c:v>
                </c:pt>
              </c:numCache>
            </c:numRef>
          </c:val>
          <c:smooth val="0"/>
          <c:extLst>
            <c:ext xmlns:c16="http://schemas.microsoft.com/office/drawing/2014/chart" uri="{C3380CC4-5D6E-409C-BE32-E72D297353CC}">
              <c16:uniqueId val="{00000000-A16D-456C-9B4A-02ABD82001D0}"/>
            </c:ext>
          </c:extLst>
        </c:ser>
        <c:ser>
          <c:idx val="2"/>
          <c:order val="2"/>
          <c:tx>
            <c:strRef>
              <c:f>'Crime Pivot'!$D$16:$D$18</c:f>
              <c:strCache>
                <c:ptCount val="1"/>
                <c:pt idx="0">
                  <c:v>FL - Miami Beach</c:v>
                </c:pt>
              </c:strCache>
            </c:strRef>
          </c:tx>
          <c:spPr>
            <a:ln w="28575" cap="rnd">
              <a:solidFill>
                <a:schemeClr val="accent6">
                  <a:shade val="68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Pivot'!$D$19:$D$28</c:f>
              <c:numCache>
                <c:formatCode>General</c:formatCode>
                <c:ptCount val="10"/>
                <c:pt idx="0">
                  <c:v>111.04</c:v>
                </c:pt>
                <c:pt idx="1">
                  <c:v>109.29</c:v>
                </c:pt>
                <c:pt idx="2">
                  <c:v>117.91</c:v>
                </c:pt>
                <c:pt idx="3">
                  <c:v>109.5</c:v>
                </c:pt>
                <c:pt idx="4">
                  <c:v>116.76</c:v>
                </c:pt>
                <c:pt idx="5">
                  <c:v>112.48</c:v>
                </c:pt>
                <c:pt idx="6">
                  <c:v>108.09</c:v>
                </c:pt>
                <c:pt idx="7">
                  <c:v>91.53</c:v>
                </c:pt>
                <c:pt idx="8">
                  <c:v>84.25</c:v>
                </c:pt>
                <c:pt idx="9">
                  <c:v>85.04</c:v>
                </c:pt>
              </c:numCache>
            </c:numRef>
          </c:val>
          <c:smooth val="0"/>
          <c:extLst>
            <c:ext xmlns:c16="http://schemas.microsoft.com/office/drawing/2014/chart" uri="{C3380CC4-5D6E-409C-BE32-E72D297353CC}">
              <c16:uniqueId val="{00000001-A16D-456C-9B4A-02ABD82001D0}"/>
            </c:ext>
          </c:extLst>
        </c:ser>
        <c:ser>
          <c:idx val="3"/>
          <c:order val="3"/>
          <c:tx>
            <c:strRef>
              <c:f>'Crime Pivot'!$E$16:$E$18</c:f>
              <c:strCache>
                <c:ptCount val="1"/>
                <c:pt idx="0">
                  <c:v>HI - Honolulu</c:v>
                </c:pt>
              </c:strCache>
            </c:strRef>
          </c:tx>
          <c:spPr>
            <a:ln w="28575" cap="rnd">
              <a:solidFill>
                <a:schemeClr val="accent6">
                  <a:shade val="80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Pivot'!$E$19:$E$28</c:f>
              <c:numCache>
                <c:formatCode>General</c:formatCode>
                <c:ptCount val="10"/>
                <c:pt idx="0">
                  <c:v>40.04</c:v>
                </c:pt>
                <c:pt idx="1">
                  <c:v>36.369999999999997</c:v>
                </c:pt>
                <c:pt idx="2">
                  <c:v>0</c:v>
                </c:pt>
                <c:pt idx="3">
                  <c:v>0</c:v>
                </c:pt>
                <c:pt idx="4">
                  <c:v>0</c:v>
                </c:pt>
                <c:pt idx="5">
                  <c:v>0</c:v>
                </c:pt>
                <c:pt idx="6">
                  <c:v>33.78</c:v>
                </c:pt>
                <c:pt idx="7">
                  <c:v>30.54</c:v>
                </c:pt>
                <c:pt idx="8">
                  <c:v>32.17</c:v>
                </c:pt>
                <c:pt idx="9">
                  <c:v>33</c:v>
                </c:pt>
              </c:numCache>
            </c:numRef>
          </c:val>
          <c:smooth val="0"/>
          <c:extLst>
            <c:ext xmlns:c16="http://schemas.microsoft.com/office/drawing/2014/chart" uri="{C3380CC4-5D6E-409C-BE32-E72D297353CC}">
              <c16:uniqueId val="{00000002-A16D-456C-9B4A-02ABD82001D0}"/>
            </c:ext>
          </c:extLst>
        </c:ser>
        <c:ser>
          <c:idx val="4"/>
          <c:order val="4"/>
          <c:tx>
            <c:strRef>
              <c:f>'Crime Pivot'!$F$16:$F$18</c:f>
              <c:strCache>
                <c:ptCount val="1"/>
                <c:pt idx="0">
                  <c:v>MA - Boston</c:v>
                </c:pt>
              </c:strCache>
            </c:strRef>
          </c:tx>
          <c:spPr>
            <a:ln w="28575" cap="rnd">
              <a:solidFill>
                <a:schemeClr val="accent6">
                  <a:shade val="93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Pivot'!$F$19:$F$28</c:f>
              <c:numCache>
                <c:formatCode>General</c:formatCode>
                <c:ptCount val="10"/>
                <c:pt idx="0">
                  <c:v>43.16</c:v>
                </c:pt>
                <c:pt idx="1">
                  <c:v>41.06</c:v>
                </c:pt>
                <c:pt idx="2">
                  <c:v>39.75</c:v>
                </c:pt>
                <c:pt idx="3">
                  <c:v>37.450000000000003</c:v>
                </c:pt>
                <c:pt idx="4">
                  <c:v>35.549999999999997</c:v>
                </c:pt>
                <c:pt idx="5">
                  <c:v>33.65</c:v>
                </c:pt>
                <c:pt idx="6">
                  <c:v>30.23</c:v>
                </c:pt>
                <c:pt idx="7">
                  <c:v>27.58</c:v>
                </c:pt>
                <c:pt idx="8">
                  <c:v>26.39</c:v>
                </c:pt>
                <c:pt idx="9">
                  <c:v>0</c:v>
                </c:pt>
              </c:numCache>
            </c:numRef>
          </c:val>
          <c:smooth val="0"/>
          <c:extLst>
            <c:ext xmlns:c16="http://schemas.microsoft.com/office/drawing/2014/chart" uri="{C3380CC4-5D6E-409C-BE32-E72D297353CC}">
              <c16:uniqueId val="{00000003-A16D-456C-9B4A-02ABD82001D0}"/>
            </c:ext>
          </c:extLst>
        </c:ser>
        <c:ser>
          <c:idx val="5"/>
          <c:order val="5"/>
          <c:tx>
            <c:strRef>
              <c:f>'Crime Pivot'!$G$16:$G$18</c:f>
              <c:strCache>
                <c:ptCount val="1"/>
                <c:pt idx="0">
                  <c:v>MN - Minneapolis</c:v>
                </c:pt>
              </c:strCache>
            </c:strRef>
          </c:tx>
          <c:spPr>
            <a:ln w="28575" cap="rnd">
              <a:solidFill>
                <a:schemeClr val="accent6">
                  <a:tint val="94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Pivot'!$G$19:$G$28</c:f>
              <c:numCache>
                <c:formatCode>General</c:formatCode>
                <c:ptCount val="10"/>
                <c:pt idx="0">
                  <c:v>58.14</c:v>
                </c:pt>
                <c:pt idx="1">
                  <c:v>58.28</c:v>
                </c:pt>
                <c:pt idx="2">
                  <c:v>59.79</c:v>
                </c:pt>
                <c:pt idx="3">
                  <c:v>59.83</c:v>
                </c:pt>
                <c:pt idx="4">
                  <c:v>59.36</c:v>
                </c:pt>
                <c:pt idx="5">
                  <c:v>57.69</c:v>
                </c:pt>
                <c:pt idx="6">
                  <c:v>52.85</c:v>
                </c:pt>
                <c:pt idx="7">
                  <c:v>57.68</c:v>
                </c:pt>
                <c:pt idx="8">
                  <c:v>47.22</c:v>
                </c:pt>
                <c:pt idx="9">
                  <c:v>54.6</c:v>
                </c:pt>
              </c:numCache>
            </c:numRef>
          </c:val>
          <c:smooth val="0"/>
          <c:extLst>
            <c:ext xmlns:c16="http://schemas.microsoft.com/office/drawing/2014/chart" uri="{C3380CC4-5D6E-409C-BE32-E72D297353CC}">
              <c16:uniqueId val="{00000004-A16D-456C-9B4A-02ABD82001D0}"/>
            </c:ext>
          </c:extLst>
        </c:ser>
        <c:ser>
          <c:idx val="6"/>
          <c:order val="6"/>
          <c:tx>
            <c:strRef>
              <c:f>'Crime Pivot'!$H$16:$H$18</c:f>
              <c:strCache>
                <c:ptCount val="1"/>
                <c:pt idx="0">
                  <c:v>OK - Oklahoma City</c:v>
                </c:pt>
              </c:strCache>
            </c:strRef>
          </c:tx>
          <c:spPr>
            <a:ln w="28575" cap="rnd">
              <a:solidFill>
                <a:schemeClr val="accent6">
                  <a:tint val="81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Pivot'!$H$19:$H$28</c:f>
              <c:numCache>
                <c:formatCode>General</c:formatCode>
                <c:ptCount val="10"/>
                <c:pt idx="0">
                  <c:v>70.5</c:v>
                </c:pt>
                <c:pt idx="1">
                  <c:v>67.650000000000006</c:v>
                </c:pt>
                <c:pt idx="2">
                  <c:v>67.06</c:v>
                </c:pt>
                <c:pt idx="3">
                  <c:v>68.81</c:v>
                </c:pt>
                <c:pt idx="4">
                  <c:v>62.16</c:v>
                </c:pt>
                <c:pt idx="5">
                  <c:v>52</c:v>
                </c:pt>
                <c:pt idx="6">
                  <c:v>47.36</c:v>
                </c:pt>
                <c:pt idx="7">
                  <c:v>45.52</c:v>
                </c:pt>
                <c:pt idx="8">
                  <c:v>49.05</c:v>
                </c:pt>
                <c:pt idx="9">
                  <c:v>48.28</c:v>
                </c:pt>
              </c:numCache>
            </c:numRef>
          </c:val>
          <c:smooth val="0"/>
          <c:extLst>
            <c:ext xmlns:c16="http://schemas.microsoft.com/office/drawing/2014/chart" uri="{C3380CC4-5D6E-409C-BE32-E72D297353CC}">
              <c16:uniqueId val="{00000005-A16D-456C-9B4A-02ABD82001D0}"/>
            </c:ext>
          </c:extLst>
        </c:ser>
        <c:ser>
          <c:idx val="7"/>
          <c:order val="7"/>
          <c:tx>
            <c:strRef>
              <c:f>'Crime Pivot'!$I$16:$I$18</c:f>
              <c:strCache>
                <c:ptCount val="1"/>
                <c:pt idx="0">
                  <c:v>TN - Nashville</c:v>
                </c:pt>
              </c:strCache>
            </c:strRef>
          </c:tx>
          <c:spPr>
            <a:ln w="28575" cap="rnd">
              <a:solidFill>
                <a:schemeClr val="accent6">
                  <a:tint val="69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Pivot'!$I$19:$I$28</c:f>
              <c:numCache>
                <c:formatCode>General</c:formatCode>
                <c:ptCount val="10"/>
                <c:pt idx="0">
                  <c:v>59.3</c:v>
                </c:pt>
                <c:pt idx="1">
                  <c:v>60.99</c:v>
                </c:pt>
                <c:pt idx="2">
                  <c:v>59.72</c:v>
                </c:pt>
                <c:pt idx="3">
                  <c:v>54.27</c:v>
                </c:pt>
                <c:pt idx="4">
                  <c:v>49.02</c:v>
                </c:pt>
                <c:pt idx="5">
                  <c:v>47.68</c:v>
                </c:pt>
                <c:pt idx="6">
                  <c:v>0</c:v>
                </c:pt>
                <c:pt idx="7">
                  <c:v>0</c:v>
                </c:pt>
                <c:pt idx="8">
                  <c:v>0</c:v>
                </c:pt>
                <c:pt idx="9">
                  <c:v>0</c:v>
                </c:pt>
              </c:numCache>
            </c:numRef>
          </c:val>
          <c:smooth val="0"/>
          <c:extLst>
            <c:ext xmlns:c16="http://schemas.microsoft.com/office/drawing/2014/chart" uri="{C3380CC4-5D6E-409C-BE32-E72D297353CC}">
              <c16:uniqueId val="{00000006-A16D-456C-9B4A-02ABD82001D0}"/>
            </c:ext>
          </c:extLst>
        </c:ser>
        <c:ser>
          <c:idx val="8"/>
          <c:order val="8"/>
          <c:tx>
            <c:strRef>
              <c:f>'Crime Pivot'!$J$16:$J$18</c:f>
              <c:strCache>
                <c:ptCount val="1"/>
                <c:pt idx="0">
                  <c:v>TX - Austin</c:v>
                </c:pt>
              </c:strCache>
            </c:strRef>
          </c:tx>
          <c:spPr>
            <a:ln w="28575" cap="rnd">
              <a:solidFill>
                <a:schemeClr val="accent6">
                  <a:tint val="56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Pivot'!$J$19:$J$28</c:f>
              <c:numCache>
                <c:formatCode>General</c:formatCode>
                <c:ptCount val="10"/>
                <c:pt idx="0">
                  <c:v>67.81</c:v>
                </c:pt>
                <c:pt idx="1">
                  <c:v>62.46</c:v>
                </c:pt>
                <c:pt idx="2">
                  <c:v>56.81</c:v>
                </c:pt>
                <c:pt idx="3">
                  <c:v>56.43</c:v>
                </c:pt>
                <c:pt idx="4">
                  <c:v>52.25</c:v>
                </c:pt>
                <c:pt idx="5">
                  <c:v>45.49</c:v>
                </c:pt>
                <c:pt idx="6">
                  <c:v>41.53</c:v>
                </c:pt>
                <c:pt idx="7">
                  <c:v>36.119999999999997</c:v>
                </c:pt>
                <c:pt idx="8">
                  <c:v>38.46</c:v>
                </c:pt>
                <c:pt idx="9">
                  <c:v>41.22</c:v>
                </c:pt>
              </c:numCache>
            </c:numRef>
          </c:val>
          <c:smooth val="0"/>
          <c:extLst>
            <c:ext xmlns:c16="http://schemas.microsoft.com/office/drawing/2014/chart" uri="{C3380CC4-5D6E-409C-BE32-E72D297353CC}">
              <c16:uniqueId val="{00000007-A16D-456C-9B4A-02ABD82001D0}"/>
            </c:ext>
          </c:extLst>
        </c:ser>
        <c:ser>
          <c:idx val="9"/>
          <c:order val="9"/>
          <c:tx>
            <c:strRef>
              <c:f>'Crime Pivot'!$K$16:$K$18</c:f>
              <c:strCache>
                <c:ptCount val="1"/>
                <c:pt idx="0">
                  <c:v>WA - Seattle</c:v>
                </c:pt>
              </c:strCache>
            </c:strRef>
          </c:tx>
          <c:spPr>
            <a:ln w="28575" cap="rnd">
              <a:solidFill>
                <a:schemeClr val="accent6">
                  <a:tint val="43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Pivot'!$K$19:$K$28</c:f>
              <c:numCache>
                <c:formatCode>General</c:formatCode>
                <c:ptCount val="10"/>
                <c:pt idx="0">
                  <c:v>64.900000000000006</c:v>
                </c:pt>
                <c:pt idx="1">
                  <c:v>59.38</c:v>
                </c:pt>
                <c:pt idx="2">
                  <c:v>57.49</c:v>
                </c:pt>
                <c:pt idx="3">
                  <c:v>57.04</c:v>
                </c:pt>
                <c:pt idx="4">
                  <c:v>61.81</c:v>
                </c:pt>
                <c:pt idx="5">
                  <c:v>67.42</c:v>
                </c:pt>
                <c:pt idx="6">
                  <c:v>61.34</c:v>
                </c:pt>
                <c:pt idx="7">
                  <c:v>59.12</c:v>
                </c:pt>
                <c:pt idx="8">
                  <c:v>58.44</c:v>
                </c:pt>
                <c:pt idx="9">
                  <c:v>50.94</c:v>
                </c:pt>
              </c:numCache>
            </c:numRef>
          </c:val>
          <c:smooth val="0"/>
          <c:extLst>
            <c:ext xmlns:c16="http://schemas.microsoft.com/office/drawing/2014/chart" uri="{C3380CC4-5D6E-409C-BE32-E72D297353CC}">
              <c16:uniqueId val="{00000008-A16D-456C-9B4A-02ABD82001D0}"/>
            </c:ext>
          </c:extLst>
        </c:ser>
        <c:dLbls>
          <c:showLegendKey val="0"/>
          <c:showVal val="0"/>
          <c:showCatName val="0"/>
          <c:showSerName val="0"/>
          <c:showPercent val="0"/>
          <c:showBubbleSize val="0"/>
        </c:dLbls>
        <c:smooth val="0"/>
        <c:axId val="686383216"/>
        <c:axId val="686382736"/>
      </c:lineChart>
      <c:catAx>
        <c:axId val="686383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382736"/>
        <c:crosses val="autoZero"/>
        <c:auto val="1"/>
        <c:lblAlgn val="ctr"/>
        <c:lblOffset val="100"/>
        <c:noMultiLvlLbl val="0"/>
      </c:catAx>
      <c:valAx>
        <c:axId val="6863827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383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[Dashboard_Team 9.xlsm]Rec Pivot!Rec_Type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Recreation</a:t>
            </a:r>
            <a:r>
              <a:rPr lang="en-US" baseline="0"/>
              <a:t> Activites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'Rec Pivot'!$B$16</c:f>
              <c:strCache>
                <c:ptCount val="1"/>
                <c:pt idx="0">
                  <c:v>BOATING </c:v>
                </c:pt>
              </c:strCache>
            </c:strRef>
          </c:tx>
          <c:spPr>
            <a:solidFill>
              <a:schemeClr val="accent6">
                <a:shade val="42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Pivot'!$B$17:$B$26</c:f>
              <c:numCache>
                <c:formatCode>General</c:formatCode>
                <c:ptCount val="10"/>
                <c:pt idx="0">
                  <c:v>85</c:v>
                </c:pt>
                <c:pt idx="1">
                  <c:v>1</c:v>
                </c:pt>
                <c:pt idx="2">
                  <c:v>62</c:v>
                </c:pt>
                <c:pt idx="3">
                  <c:v>0</c:v>
                </c:pt>
                <c:pt idx="4">
                  <c:v>13</c:v>
                </c:pt>
                <c:pt idx="5">
                  <c:v>25</c:v>
                </c:pt>
                <c:pt idx="6">
                  <c:v>40</c:v>
                </c:pt>
                <c:pt idx="7">
                  <c:v>59</c:v>
                </c:pt>
                <c:pt idx="8">
                  <c:v>47</c:v>
                </c:pt>
                <c:pt idx="9">
                  <c:v>19</c:v>
                </c:pt>
              </c:numCache>
            </c:numRef>
          </c:val>
          <c:extLst>
            <c:ext xmlns:c16="http://schemas.microsoft.com/office/drawing/2014/chart" uri="{C3380CC4-5D6E-409C-BE32-E72D297353CC}">
              <c16:uniqueId val="{00000000-D9BC-4F0E-9CDB-CBB51D9C6A1F}"/>
            </c:ext>
          </c:extLst>
        </c:ser>
        <c:ser>
          <c:idx val="1"/>
          <c:order val="1"/>
          <c:tx>
            <c:strRef>
              <c:f>'Rec Pivot'!$C$16</c:f>
              <c:strCache>
                <c:ptCount val="1"/>
                <c:pt idx="0">
                  <c:v>FISHING </c:v>
                </c:pt>
              </c:strCache>
            </c:strRef>
          </c:tx>
          <c:spPr>
            <a:solidFill>
              <a:schemeClr val="accent6">
                <a:shade val="55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Pivot'!$C$17:$C$26</c:f>
              <c:numCache>
                <c:formatCode>General</c:formatCode>
                <c:ptCount val="10"/>
                <c:pt idx="0">
                  <c:v>47</c:v>
                </c:pt>
                <c:pt idx="1">
                  <c:v>0</c:v>
                </c:pt>
                <c:pt idx="2">
                  <c:v>148</c:v>
                </c:pt>
                <c:pt idx="3">
                  <c:v>2</c:v>
                </c:pt>
                <c:pt idx="4">
                  <c:v>7</c:v>
                </c:pt>
                <c:pt idx="5">
                  <c:v>28</c:v>
                </c:pt>
                <c:pt idx="6">
                  <c:v>29</c:v>
                </c:pt>
                <c:pt idx="7">
                  <c:v>13</c:v>
                </c:pt>
                <c:pt idx="8">
                  <c:v>146</c:v>
                </c:pt>
                <c:pt idx="9">
                  <c:v>29</c:v>
                </c:pt>
              </c:numCache>
            </c:numRef>
          </c:val>
          <c:extLst>
            <c:ext xmlns:c16="http://schemas.microsoft.com/office/drawing/2014/chart" uri="{C3380CC4-5D6E-409C-BE32-E72D297353CC}">
              <c16:uniqueId val="{00000001-D9BC-4F0E-9CDB-CBB51D9C6A1F}"/>
            </c:ext>
          </c:extLst>
        </c:ser>
        <c:ser>
          <c:idx val="2"/>
          <c:order val="2"/>
          <c:tx>
            <c:strRef>
              <c:f>'Rec Pivot'!$D$16</c:f>
              <c:strCache>
                <c:ptCount val="1"/>
                <c:pt idx="0">
                  <c:v>PICNICKING </c:v>
                </c:pt>
              </c:strCache>
            </c:strRef>
          </c:tx>
          <c:spPr>
            <a:solidFill>
              <a:schemeClr val="accent6">
                <a:shade val="68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Pivot'!$D$17:$D$26</c:f>
              <c:numCache>
                <c:formatCode>General</c:formatCode>
                <c:ptCount val="10"/>
                <c:pt idx="0">
                  <c:v>75</c:v>
                </c:pt>
                <c:pt idx="1">
                  <c:v>2</c:v>
                </c:pt>
                <c:pt idx="2">
                  <c:v>145</c:v>
                </c:pt>
                <c:pt idx="3">
                  <c:v>0</c:v>
                </c:pt>
                <c:pt idx="4">
                  <c:v>12</c:v>
                </c:pt>
                <c:pt idx="5">
                  <c:v>6</c:v>
                </c:pt>
                <c:pt idx="6">
                  <c:v>34</c:v>
                </c:pt>
                <c:pt idx="7">
                  <c:v>34</c:v>
                </c:pt>
                <c:pt idx="8">
                  <c:v>244</c:v>
                </c:pt>
                <c:pt idx="9">
                  <c:v>45</c:v>
                </c:pt>
              </c:numCache>
            </c:numRef>
          </c:val>
          <c:extLst>
            <c:ext xmlns:c16="http://schemas.microsoft.com/office/drawing/2014/chart" uri="{C3380CC4-5D6E-409C-BE32-E72D297353CC}">
              <c16:uniqueId val="{00000002-D9BC-4F0E-9CDB-CBB51D9C6A1F}"/>
            </c:ext>
          </c:extLst>
        </c:ser>
        <c:ser>
          <c:idx val="3"/>
          <c:order val="3"/>
          <c:tx>
            <c:strRef>
              <c:f>'Rec Pivot'!$E$16</c:f>
              <c:strCache>
                <c:ptCount val="1"/>
                <c:pt idx="0">
                  <c:v>WILDLIFE VIEWING </c:v>
                </c:pt>
              </c:strCache>
            </c:strRef>
          </c:tx>
          <c:spPr>
            <a:solidFill>
              <a:schemeClr val="accent6">
                <a:shade val="80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Pivot'!$E$17:$E$26</c:f>
              <c:numCache>
                <c:formatCode>General</c:formatCode>
                <c:ptCount val="10"/>
                <c:pt idx="0">
                  <c:v>3</c:v>
                </c:pt>
                <c:pt idx="1">
                  <c:v>2</c:v>
                </c:pt>
                <c:pt idx="2">
                  <c:v>74</c:v>
                </c:pt>
                <c:pt idx="3">
                  <c:v>4</c:v>
                </c:pt>
                <c:pt idx="4">
                  <c:v>1</c:v>
                </c:pt>
                <c:pt idx="5">
                  <c:v>8</c:v>
                </c:pt>
                <c:pt idx="6">
                  <c:v>5</c:v>
                </c:pt>
                <c:pt idx="7">
                  <c:v>1</c:v>
                </c:pt>
                <c:pt idx="8">
                  <c:v>48</c:v>
                </c:pt>
                <c:pt idx="9">
                  <c:v>32</c:v>
                </c:pt>
              </c:numCache>
            </c:numRef>
          </c:val>
          <c:extLst>
            <c:ext xmlns:c16="http://schemas.microsoft.com/office/drawing/2014/chart" uri="{C3380CC4-5D6E-409C-BE32-E72D297353CC}">
              <c16:uniqueId val="{00000003-D9BC-4F0E-9CDB-CBB51D9C6A1F}"/>
            </c:ext>
          </c:extLst>
        </c:ser>
        <c:ser>
          <c:idx val="4"/>
          <c:order val="4"/>
          <c:tx>
            <c:strRef>
              <c:f>'Rec Pivot'!$F$16</c:f>
              <c:strCache>
                <c:ptCount val="1"/>
                <c:pt idx="0">
                  <c:v>HIKING </c:v>
                </c:pt>
              </c:strCache>
            </c:strRef>
          </c:tx>
          <c:spPr>
            <a:solidFill>
              <a:schemeClr val="accent6">
                <a:shade val="93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Pivot'!$F$17:$F$26</c:f>
              <c:numCache>
                <c:formatCode>General</c:formatCode>
                <c:ptCount val="10"/>
                <c:pt idx="0">
                  <c:v>56</c:v>
                </c:pt>
                <c:pt idx="1">
                  <c:v>1</c:v>
                </c:pt>
                <c:pt idx="2">
                  <c:v>419</c:v>
                </c:pt>
                <c:pt idx="3">
                  <c:v>0</c:v>
                </c:pt>
                <c:pt idx="4">
                  <c:v>2</c:v>
                </c:pt>
                <c:pt idx="5">
                  <c:v>7</c:v>
                </c:pt>
                <c:pt idx="6">
                  <c:v>21</c:v>
                </c:pt>
                <c:pt idx="7">
                  <c:v>15</c:v>
                </c:pt>
                <c:pt idx="8">
                  <c:v>319</c:v>
                </c:pt>
                <c:pt idx="9">
                  <c:v>130</c:v>
                </c:pt>
              </c:numCache>
            </c:numRef>
          </c:val>
          <c:extLst>
            <c:ext xmlns:c16="http://schemas.microsoft.com/office/drawing/2014/chart" uri="{C3380CC4-5D6E-409C-BE32-E72D297353CC}">
              <c16:uniqueId val="{00000004-D9BC-4F0E-9CDB-CBB51D9C6A1F}"/>
            </c:ext>
          </c:extLst>
        </c:ser>
        <c:ser>
          <c:idx val="5"/>
          <c:order val="5"/>
          <c:tx>
            <c:strRef>
              <c:f>'Rec Pivot'!$G$16</c:f>
              <c:strCache>
                <c:ptCount val="1"/>
                <c:pt idx="0">
                  <c:v>BIKING </c:v>
                </c:pt>
              </c:strCache>
            </c:strRef>
          </c:tx>
          <c:spPr>
            <a:solidFill>
              <a:schemeClr val="accent6">
                <a:tint val="94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Pivot'!$G$17:$G$26</c:f>
              <c:numCache>
                <c:formatCode>General</c:formatCode>
                <c:ptCount val="10"/>
                <c:pt idx="0">
                  <c:v>12</c:v>
                </c:pt>
                <c:pt idx="1">
                  <c:v>0</c:v>
                </c:pt>
                <c:pt idx="2">
                  <c:v>200</c:v>
                </c:pt>
                <c:pt idx="3">
                  <c:v>2</c:v>
                </c:pt>
                <c:pt idx="4">
                  <c:v>0</c:v>
                </c:pt>
                <c:pt idx="5">
                  <c:v>4</c:v>
                </c:pt>
                <c:pt idx="6">
                  <c:v>2</c:v>
                </c:pt>
                <c:pt idx="7">
                  <c:v>2</c:v>
                </c:pt>
                <c:pt idx="8">
                  <c:v>69</c:v>
                </c:pt>
                <c:pt idx="9">
                  <c:v>30</c:v>
                </c:pt>
              </c:numCache>
            </c:numRef>
          </c:val>
          <c:extLst>
            <c:ext xmlns:c16="http://schemas.microsoft.com/office/drawing/2014/chart" uri="{C3380CC4-5D6E-409C-BE32-E72D297353CC}">
              <c16:uniqueId val="{00000005-D9BC-4F0E-9CDB-CBB51D9C6A1F}"/>
            </c:ext>
          </c:extLst>
        </c:ser>
        <c:ser>
          <c:idx val="6"/>
          <c:order val="6"/>
          <c:tx>
            <c:strRef>
              <c:f>'Rec Pivot'!$H$16</c:f>
              <c:strCache>
                <c:ptCount val="1"/>
                <c:pt idx="0">
                  <c:v>CAMPING </c:v>
                </c:pt>
              </c:strCache>
            </c:strRef>
          </c:tx>
          <c:spPr>
            <a:solidFill>
              <a:schemeClr val="accent6">
                <a:tint val="81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Pivot'!$H$17:$H$26</c:f>
              <c:numCache>
                <c:formatCode>General</c:formatCode>
                <c:ptCount val="10"/>
                <c:pt idx="0">
                  <c:v>68</c:v>
                </c:pt>
                <c:pt idx="1">
                  <c:v>1</c:v>
                </c:pt>
                <c:pt idx="2">
                  <c:v>110</c:v>
                </c:pt>
                <c:pt idx="3">
                  <c:v>1</c:v>
                </c:pt>
                <c:pt idx="4">
                  <c:v>11</c:v>
                </c:pt>
                <c:pt idx="5">
                  <c:v>5</c:v>
                </c:pt>
                <c:pt idx="6">
                  <c:v>26</c:v>
                </c:pt>
                <c:pt idx="7">
                  <c:v>43</c:v>
                </c:pt>
                <c:pt idx="8">
                  <c:v>86</c:v>
                </c:pt>
                <c:pt idx="9">
                  <c:v>27</c:v>
                </c:pt>
              </c:numCache>
            </c:numRef>
          </c:val>
          <c:extLst>
            <c:ext xmlns:c16="http://schemas.microsoft.com/office/drawing/2014/chart" uri="{C3380CC4-5D6E-409C-BE32-E72D297353CC}">
              <c16:uniqueId val="{00000006-D9BC-4F0E-9CDB-CBB51D9C6A1F}"/>
            </c:ext>
          </c:extLst>
        </c:ser>
        <c:ser>
          <c:idx val="7"/>
          <c:order val="7"/>
          <c:tx>
            <c:strRef>
              <c:f>'Rec Pivot'!$I$16</c:f>
              <c:strCache>
                <c:ptCount val="1"/>
                <c:pt idx="0">
                  <c:v>WATER SPORTS </c:v>
                </c:pt>
              </c:strCache>
            </c:strRef>
          </c:tx>
          <c:spPr>
            <a:solidFill>
              <a:schemeClr val="accent6">
                <a:tint val="69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Pivot'!$I$17:$I$26</c:f>
              <c:numCache>
                <c:formatCode>General</c:formatCode>
                <c:ptCount val="10"/>
                <c:pt idx="0">
                  <c:v>78</c:v>
                </c:pt>
                <c:pt idx="1">
                  <c:v>1</c:v>
                </c:pt>
                <c:pt idx="2">
                  <c:v>4</c:v>
                </c:pt>
                <c:pt idx="3">
                  <c:v>4</c:v>
                </c:pt>
                <c:pt idx="4">
                  <c:v>13</c:v>
                </c:pt>
                <c:pt idx="5">
                  <c:v>0</c:v>
                </c:pt>
                <c:pt idx="6">
                  <c:v>32</c:v>
                </c:pt>
                <c:pt idx="7">
                  <c:v>59</c:v>
                </c:pt>
                <c:pt idx="8">
                  <c:v>5</c:v>
                </c:pt>
                <c:pt idx="9">
                  <c:v>6</c:v>
                </c:pt>
              </c:numCache>
            </c:numRef>
          </c:val>
          <c:extLst>
            <c:ext xmlns:c16="http://schemas.microsoft.com/office/drawing/2014/chart" uri="{C3380CC4-5D6E-409C-BE32-E72D297353CC}">
              <c16:uniqueId val="{00000007-D9BC-4F0E-9CDB-CBB51D9C6A1F}"/>
            </c:ext>
          </c:extLst>
        </c:ser>
        <c:ser>
          <c:idx val="8"/>
          <c:order val="8"/>
          <c:tx>
            <c:strRef>
              <c:f>'Rec Pivot'!$J$16</c:f>
              <c:strCache>
                <c:ptCount val="1"/>
                <c:pt idx="0">
                  <c:v>OFF HIGHWAY VEHICLE </c:v>
                </c:pt>
              </c:strCache>
            </c:strRef>
          </c:tx>
          <c:spPr>
            <a:solidFill>
              <a:schemeClr val="accent6">
                <a:tint val="56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Pivot'!$J$17:$J$26</c:f>
              <c:numCache>
                <c:formatCode>General</c:formatCode>
                <c:ptCount val="10"/>
                <c:pt idx="0">
                  <c:v>5</c:v>
                </c:pt>
                <c:pt idx="1">
                  <c:v>0</c:v>
                </c:pt>
                <c:pt idx="2">
                  <c:v>151</c:v>
                </c:pt>
                <c:pt idx="3">
                  <c:v>0</c:v>
                </c:pt>
                <c:pt idx="4">
                  <c:v>0</c:v>
                </c:pt>
                <c:pt idx="5">
                  <c:v>0</c:v>
                </c:pt>
                <c:pt idx="6">
                  <c:v>1</c:v>
                </c:pt>
                <c:pt idx="7">
                  <c:v>1</c:v>
                </c:pt>
                <c:pt idx="8">
                  <c:v>101</c:v>
                </c:pt>
                <c:pt idx="9">
                  <c:v>18</c:v>
                </c:pt>
              </c:numCache>
            </c:numRef>
          </c:val>
          <c:extLst>
            <c:ext xmlns:c16="http://schemas.microsoft.com/office/drawing/2014/chart" uri="{C3380CC4-5D6E-409C-BE32-E72D297353CC}">
              <c16:uniqueId val="{00000008-D9BC-4F0E-9CDB-CBB51D9C6A1F}"/>
            </c:ext>
          </c:extLst>
        </c:ser>
        <c:ser>
          <c:idx val="9"/>
          <c:order val="9"/>
          <c:tx>
            <c:strRef>
              <c:f>'Rec Pivot'!$K$16</c:f>
              <c:strCache>
                <c:ptCount val="1"/>
                <c:pt idx="0">
                  <c:v>HORSEBACK RIDING </c:v>
                </c:pt>
              </c:strCache>
            </c:strRef>
          </c:tx>
          <c:spPr>
            <a:solidFill>
              <a:schemeClr val="accent6">
                <a:tint val="43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Pivot'!$K$17:$K$26</c:f>
              <c:numCache>
                <c:formatCode>General</c:formatCode>
                <c:ptCount val="10"/>
                <c:pt idx="0">
                  <c:v>18</c:v>
                </c:pt>
                <c:pt idx="1">
                  <c:v>0</c:v>
                </c:pt>
                <c:pt idx="2">
                  <c:v>297</c:v>
                </c:pt>
                <c:pt idx="3">
                  <c:v>0</c:v>
                </c:pt>
                <c:pt idx="4">
                  <c:v>0</c:v>
                </c:pt>
                <c:pt idx="5">
                  <c:v>1</c:v>
                </c:pt>
                <c:pt idx="6">
                  <c:v>7</c:v>
                </c:pt>
                <c:pt idx="7">
                  <c:v>6</c:v>
                </c:pt>
                <c:pt idx="8">
                  <c:v>131</c:v>
                </c:pt>
                <c:pt idx="9">
                  <c:v>77</c:v>
                </c:pt>
              </c:numCache>
            </c:numRef>
          </c:val>
          <c:extLst>
            <c:ext xmlns:c16="http://schemas.microsoft.com/office/drawing/2014/chart" uri="{C3380CC4-5D6E-409C-BE32-E72D297353CC}">
              <c16:uniqueId val="{00000009-D9BC-4F0E-9CDB-CBB51D9C6A1F}"/>
            </c:ext>
          </c:extLst>
        </c:ser>
        <c:dLbls>
          <c:showLegendKey val="0"/>
          <c:showVal val="0"/>
          <c:showCatName val="0"/>
          <c:showSerName val="0"/>
          <c:showPercent val="0"/>
          <c:showBubbleSize val="0"/>
        </c:dLbls>
        <c:gapWidth val="219"/>
        <c:overlap val="-27"/>
        <c:axId val="1677075823"/>
        <c:axId val="1677081583"/>
      </c:barChart>
      <c:catAx>
        <c:axId val="1677075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081583"/>
        <c:crosses val="autoZero"/>
        <c:auto val="1"/>
        <c:lblAlgn val="ctr"/>
        <c:lblOffset val="100"/>
        <c:noMultiLvlLbl val="0"/>
      </c:catAx>
      <c:valAx>
        <c:axId val="16770815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075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Recreation Centre Distribution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Recreation Centre Distribution</a:t>
          </a:r>
        </a:p>
      </cx:txPr>
    </cx:title>
    <cx:plotArea>
      <cx:plotAreaRegion>
        <cx:series layoutId="regionMap" uniqueId="{138EF57F-6414-4232-89FD-B05F889BB48E}">
          <cx:tx>
            <cx:txData>
              <cx:f>_xlchart.v5.2</cx:f>
              <cx:v>Recreation </cx:v>
            </cx:txData>
          </cx:tx>
          <cx:dataLabels>
            <cx:visibility seriesName="0" categoryName="0" value="1"/>
          </cx:dataLabels>
          <cx:dataId val="0"/>
          <cx:layoutPr>
            <cx:geography cultureLanguage="en-US" cultureRegion="US" attribution="Powered by Bing">
              <cx:geoCache provider="{E9337A44-BEBE-4D9F-B70C-5C5E7DAFC167}">
                <cx:binary>1Htpk9s40uZfcfjz0g3w5sT0RCzAS9RRl+r8wlBVybwJEgTPX79Jym6VNW7v9OwbG9HVHTBuApnI
ROaT0D/fhn+85ccD/zQUedn84234/XMsRPWP335r3uJjcWi+FMkbZw37Kr68seI39vVr8nb87Z0f
+qSMfpMRVn97iw9cHIfP//onzBYd2Ya9HUTCypv2yMfbY9PmovlF20+bPh3ei6S0k0bw5E3g3z9f
rT9/OpYiEeN+rI6/f/6h/fOn3y5n+bcvfsphUaJ9h7GK9kUzFVXVNXT6w58/5ayMvjVLlvFFQ6aC
kGFYp7/v394dChh/leWHmBWH77U/W9GynsP7Oz82DWxm+ffjyB/Wf9reG2tLMVMsAuL9/vm+TMTx
/dOdOIhj8/lT0jB66kDZvIn7u2XXv/1I83/986IC6HBR84Etl0T7vzX9G1f81a9o8Ne4gq0vOkam
oSPzp1zBGrBNNlRLV9TvXz3xwz/0hyT5Xvefc+P7uAtezJv6G/Jiv/sVBf4aL0BCTFW2LFU3TwJg
/ighpv5FURVZU5F14pX8/dsnjuyPZQkH/3j8Xv2fM+XD0Au+zBv8O/Ll6VdE+It8wV9UXTFVE+Of
yohlfVEURbYMA5g3/wHfTlrzO1+GA+iSP1ekP1db++My7JIfsLG/IT+2/4Nyos5yYGFVsX6usyz1
C7bgJlHkCwHZJrOAMPFf3CEfhl4wZN7Z35Ah9H//6kT+RQExvoBW0nULf1NMF1c7Xm4ZQzYspJ4k
5Pu3TwJCD3nylfEy+S8Y83HsBWfmLf4NObP9H+SMKn/Bhqxomq79eJcY+IuOwBJTFO3EkQudtT00
zeEtbpujEP+F7roYfsGYeYd/Q8a4m+/H9mcX618TGdn8olmahmXF+pExpvxFNQ1FlWdTeP5Tvn/0
JCtuznjy/l8Iyh8DL5gx7+pvyAx69Z0u/+/MUMwvcGlrGlLlE83xjzzBCIxg1TAV/YIZlAE3Du/s
V0v5+eV+HnnBjnlff0N2PP5PKi3ji4qxohnmN0/QuGCHjL6ARlNNpJ4MMmDXR3vr8dDE4CcLVn6v
/9kR+TlfPo694My8xb8BZ369xI9G6A89/6o3b4G3DixCmv4jc8AYRtgEL8VEp4vlQmQuHOw/X8/P
+XMx/Ict/H/y3v/cs/8D/rAP4uAsuMkH5/7Xrct2Ace5GPoLr+Fb0+odsBVVl4EPf+Ax8yQ/iMS9
OMTfheHDgOOhEb9/ljACpgH4YppIx5oMIM3nT/3x1ITVL0hHsqVhsN1A4kAWS8ZF/PtnsC0QlnXd
1JGlY7DHQQwb1s5NivFlubqQhg0QYyxrf+BU1ywfI1b+QYxv5U9lW1yzpBTN75/h7MChqU4d59XC
0lRLAYNeRQBDyIBFwGart8MtSDn0x/+L1SyJ2WiOWx1LMcmziOXE0Mwq+JDVjbbMSZe0dXDKXnZQ
c08piNG6fZNNBWXGdJ3EmkkaiwmvNFpa6L310DGtd1umbqKxTrxylK5jA/c+b80N51IfqKFqOhKe
vg5MSq7LceIUj2PiNUOWuoxLOpXUKSb6EBlU4fLopUa0K6a+Dfo4fY6l6SnGqUHysE/8SpUykvWD
Jxdt7RaGpVJLxY2X13pmF22GSJP02kSXnZiFVbKrJSthZk53S1YtprxbmxPr7S4UDYmlSv82IGnz
76T4MM0y6gOVll5LJdJNL2km7LVp3CHHmEIW4KzWu6clG7Z97qpqvNfmhqVqSbJIZgEqy+qndWov
UuDVPCRXw+9ZVeqynCwjl6Zl+Lm41J0/Uy4Dl/K/ZX/99fMCl1yUVNpqTPiwEj2vAmQmVbDkurm4
5M4NTYa+1Z37RVqV5+RiyLl5GbIU4zyPKUpyRH/WGWv6NJ1aPsx4ql2Ga5EB31myiUG6qY5Pi71Y
0/l757VfbCWeD4Ukq519HlsNKlB/KcehKdOy6kJSjWOYkXJJk3Eqg15N4XQu2Tw3y0Av6iCPOPOW
qlPHcm44dznNsfQ+dZqbz8UPzVkTw9daNWPBKbv0uphuKf558/KJD6uMRBiR2EpYT6y8rEkq1WWQ
zVtZetaRZGbE6qXK5gJ35FRmTfKt09J9KU5SnAb97TJ0qTjPNOkCJlnK+Tz9kjuPLIveysh5jCm1
OmkLOSU8lq6USqoDgUueE+2cbcOSBwWW62BpH8oisyvNQqSXoohqOFPsrjVUu5ekzs7Um0LTtBUu
iyYIzbYJyqTZGGMnuYaQRn9KBlpNJSzCTMIiOGUxLspAA2pmBLHue3apjYWxVtMo9pbSkiwDl37n
4ocpl8qleel4HrfUhXLWUZaWsVtHkwnquGCv3VjH9hTy9dQyBTRFrhJdMxIS5uLFnJX4kijNAEqd
Lapdn2txwSvK4C6iajv0QW8lQ6Aaoe6XE7Kzsd5Nar1nWj7acscN4GwxFIGubXjRjKs4hd2b876X
3DlZ6kpdqWwmTx2RZnpMXCknWtQpKHauPKppncM9gXU/5rXiRXE/BGEESa7j2k0mvE+KoS+IGTUo
CLtwb+naTZOELa24EIFIuEKSvk7spVjwmqgCdiF3bUrHIZuCVO5FQRITM5p1aUv1pGJBJQ+gVXlt
eZHVuiKp+xVuHzSlOyhmi92iiep1UrbV2mp4Ri1LwA2BlNAd8HQX5ibVqxb5dT01gYXqJtAk41uu
MbnqG3JLlVlHmwmPHU1vEjI2AnTyrLybykxysmTPlUmHrpQ+ntxhlqAliTUQ13NxyfFRwq5SqLtu
FqQlyWLeeEaJV5aRjwWJdYQCKbqqkZA8neuVLVU9iMBYNJjqUdNQCXV2ydtr2er600FUZs6dj9+S
W+rqnI/E6NTczg20lhjLPXOWgmpUYM/c6nNyLi+5Wm4H+JjFR99UclsyuiHIKmPmsFKBwivj1EmW
cmxC01CHwJVe7mipGkJ1mrCt7RGVE2nNXsIUTeoQnLKi9q22kVfxNLlhz9Ug4mZNogrpJIpAAOPS
CjKGzVNStyu1H+FCblMzELwxg0aZVDsxS06YUKKcDJPS2EbkSpkdD44CgjwQPoBF4+Pxpknd8Q6V
RIlXzd3wYsZeGxKTkaSk00PuS19Z7EWKXRcUyQSOYvaepCS7Tjqvip7aAuayOfLH9sl5U6pd3RG1
8eXYRrHTDTJ1jC5x5MbRopiOhl+aNJl2EbrGo1Or72146Ip56pRTxaK4dPLBFg99bHPJQfGhUDZt
Qso8MId1a/p55MalnVq2zp7icVVMR1l2Uq0nVRwkvatFq06nSKKZSfqMdmbn9uq9rvqqtlKUdRc9
Gke9Wo3avWY5rHU49nm6ZfpDrHh1vgljx5RJMa7VbFPGW45WFfJNbjfCYR1VY2+ayNQKu1K8Bsgp
S6QBhaPCspItrmlrrSSTKhOVvg5VQwy5JH37xAcbTw7MGFZXcUGK0o0RldrNaN6Wude3j4XUkDa6
rsS73nk8MNdGZtcVMTtPS4J0pMZgl/kqljRqmr7aBqIIouzWyOGKoyHaRV2gm35T0ND0lUMfTaRk
HmqDKlvJ2aZoVl1NGdrFFm06EgN9lX2iPEw5Ka7HyBtlsFE9xIj4KucUPfEHUwoG5CtfU51gsNeu
8LZobCn3Q83RYycJCbO8fKLdQ7oeLKe/ihIb34ttYiumEwmahS5TSCZWo74aFK+KV0VKNH4UBp3y
dcS2ZkZx4rPQ1aeNKb+mE5jUoCZb0kwbZN0wyWa6Z3IvngJuXGftOk2CbgK5UMiQpyTNvrLoQW22
EZyjdWXN9E4ngiIvhb3pRPpaRmC/26DDJDimQxxUEY0URwcGdt5UrbWvILOq9h5PTjzYtWybIsAA
Id+U2aqaqIJmggGdpDoloQjgdMqGX5urVHKKgio11TsCk4kX1q61gSaDy0p3FFSqiWbRMt0mrVNa
tFepYa6R8PFgo011q0kOVvdWHkzIV2O7WRXCD7k9NK7B1vnk9BxMh43RT6ThdqWTvCHqZspG4gwv
w33MSepjy8m1GyGv+lgiXbfRhDum7uDBNiM9Ilrut2LVT2u9JPiYvugSLHUgfePJyO7l277YGLqL
9rJkq9IzKreJcZU8aQNRJk/vAqyDBU6LZ0sJGhCFyCvwdcVTgpLbaSjIpDICUsvTFUoqGsU2Vl21
JcZI88Lu+7Uc2Z1GQkx4FkAej3RUaNsSIW1S/ioKL4tUkuJ9a16J3OapX1hkGqn+XhXEujcF1Rxl
p8ckjIkBd7NFQh7EoVOpbv+c9UQ3vHQkbelWhQduEXuSBmKB4qyIotuotmGWRvLSmFq5DTTfwWE2
ttZOWRde6bPGkYQL97jZEiIi0gDBFDoYFFaSSERhTifuwXFSIlKt2ydNeapb38gd4be38nuoOBn3
YWnGRKpQJbm545UHawobzyw2skJ0hVg0uq8eG42qiadY63yNWidELpPvypAKRC1QxbjfdP1GR278
2ia7ybLbdiUdcmBXLRAZJa9Jdh2xuEyMlCb35WOxrYP4St1Ljphu48SdDCLXL4pyFYd2y1qil2DD
OSi1u9pT8i0eNpK65eE6qklR3Y/MrU3HkNZWftPFZMhocZMUBKu+hAivyJj74tp6LID+b+zBWOeq
P/iqw+/KmFTqKrqZ1plKJuwMj1ZDzdFDpd1nTmeSAmRZstMnpAT65CSlTDrLb3K462iYUCu2s4lI
YAWD9G0qaa9JtJ326hSM400PTmlzsNBGcLgYaJwSRQMmU+iupW7E6TgRld3t23g/ToFpakQImqRB
mzuG7pXtXZR+7cfnTgX3oZlIEj8WTUM6sZWjqy4eKIICcpWOotzLzVs0kbz2s3CjD34HmiUJKmQn
9aGvNlhaN5kHFMrgKjRJXZNkIKVJ8pg0NbEEmSCPSfduHmCVV/FToq5h9mwNDk2sEKUjmU7ivU5r
r79lDcGyPQmnTEnekhL8bFupnXog4hUbhHkx97LW3qOa6FQPZCqR1DUoiPqbltLqsRpt/Tpz+Eq9
UTJ3clO7XI/XOneUl9AXKWUaNRw4aYaT9RS9V6AOHqJ9mlB0Z+z61IGVYwrCED8Olh2GvtWQ6F69
Nt8rP9pG2yN/bCWi7VJBcER4SMeSSnBioSA5EhVEu23sgYZ+QYGmJKaYxK52+0aOldO+Na5ur2JE
5GtlV/ry9QhKAQyAe7WfJaZ8TB+RQnBB+KN224VUMUih2kPlhHu9IvBvnG+ha8/cplvpws48hdnh
dWg4nXyfJ66ZeqKhWki1gmgGiQYa2xaYUMwWnRv1ziqHExf7saDspfGqq8QZWoKQFzW34C4xUoYT
jbg7Okmg2h3NgRMa5arblbspUAxaYPvVIjWd/FR2WtnFjyu1tfuXMKLKZnQi32Ck2Ulv6AEzsIhI
c4hADIqA3Wh+cYPuoyDbWilcCaTQaZjuOkHYPfNSWJWX3JjPEniGoHEfi8ypGZ1eDVi1k8HSShKz
FaPgacUmmG0U6hKS2slNkxFNEAPI/ohAwgAmAu/pHu/liHZ38kOzK+3S7a61zRCT7jpb61Sx4bC7
rUVVIBrVNsqm2XXXfBV6LxIj02ba1DvFNWsa+RIUrdjZgngXEwgbFIeO8L0I4c4g7gQGwljeQQ9G
JAKezkZz42ex0jrY+OiYQRi8NIdhU+wGW2PE9MD62MhBuYllMrkN0DGjkpPbFilIS9JtSAsCXWy2
zV3LlWl6LVa6Sat9tqv20lNyO9jtId1bJN0bBH2tH3qnWmmksvWMiOfoUZ+IZlt7JQUVDyrAhrQQ
hNvYhVvjETQZHB2gsApyhUDLwokdolmH99fTLd+YMa1W2U7yNdvYaPvKNuyQlp51XdLENZ4lGCvs
eKtzOj23VKYDkShoKES1iOjPkuIzasLl8lzArrzIA6Nkla/hODyke7Hpv2Y70+s29SEHqweQryf0
9anYJbejE36Nn8v3wkdACdAx2lpbt1tLolNJQH/etdtSpm77gu6TG51RHXQLaUCoErJHx9KGjmig
4z0mzUD21mv7ImTgbLaubwrfPKj3/HncgSIEBake+HP6ptJ+l0b2cJets7V8r9Puur5R7zMHUSCq
J28hpZMtwQdeq4yC9nEbWtqAFWobw9cpC+Kn+dD50uNQzuqtBZ9WkPpFhew2IRwqB1LcYL+8gisx
qI9wVtl9XpLVtE7d5n5aR6BjxCPLHLaF2yk7LudePKZXcUzg/wGkyB7WBfArtYUgQg+UkCaMVoiE
JQV5To5issUjtIEwJa2t47UJPgqQRiUwrAAySYTBnfE6vaZ3UkjTjIY9wZ2LEVFHT0NEmCAm0iva
gl7WqeYOKykE0S2v9SDyh9UADBl3wzt/rsEDJYoL573c92CSv0U6GSl7kK4mF7uRz+BGSrHfcIIe
euUp89AqWiWrwYG7uKvdyVECaatsBUsc47Y4jmDaNXZsvWcjrSNSyHBlDtfZo2kQ3XLjm/EWecbV
tGnHm2zL12BSaEMGsoKeGbWczg+vj8lND6QeaJERPNk9mMpBepXcTI/DogAXLRGCdQsXkUqae3aM
CFAfdq69tjCwJqIEAIMkcA2+9lsdFMGDWJX2sMLgqh3EVR1Yr0XuSBLtb62MmgfI8ef4Sdt0V/ow
r3raRCltbjtBW06B792d8Yju+VVW0WzyipvZPnjBr/ULLDGt7ESz62M3bqZHuBC71wnYmBKpnJUx
KDYwEfptA2ppdCQiczIGo/Pa+WDhga95q+xMOyIR6IqYRg6/Al0K1+TLVGz70Wvu8ytQeflVvwW6
Zj6itSOt24jgKzmIQULBBKL4Ba1yTvSN5ZgrEHy1gsrKqe3SH0Dd6J51hTy0Y74QtraPHrlb2SPg
VSQGNfYQ+a+xXTmaN8Rwpw03+qYjDC689ArWPdQOBiWJ6OCCN/ZYw43zarxPz6Kn2jt+1q5MuLtT
19qVj9VaX4l13FDrVk6d3nDa1IErTb4GcxBwGDi094OvgHrmq55yW1rjO9OrPbBQYWbv2rS1W7Ap
+qM57z4KujXzJr89dqAn/MJvaE2xn7rpXXKT3Wjr0u1vXS5T/CjDEcjIINnyfQeSeQMyGz4AtggM
VI9KYpeJgx7Gw3iorvk+uy12YlOCFjTerKt4b9zhK57TaRUGulfszBvkpHb6/Jra0u2w7kCcFX/+
Tx9I3JOEU/1BPuTXkuakFelzv26I6Kj0hHJfSUgGJhSVEvJkxlu4adBDE25M4YJdHOhB5iSeBfDu
CvyFm9TFOzAz4dTK9xYmuQt6mvWrYR8F6sqa7DJ1ZdOZjCMaE2pGN5k+AhcnYRt7sbcsOwp0OEcc
JJbdWo+wiNfIAwM/TTu3XdDWDgwrXTYU8I3AP1pgN2kGIlmPvyWnuiYkiinrgBUA/mQu0YE5h2eI
aqk7oVEmbl3WpzfghQAIpc5w8pIsSNS5uOSisTeJ3CsqXVCoZT0myoM2tiq7N/Bd1k/DKo56Uod9
tVKqnmLRGCvcgy3YJetGeukAzMFT50JIxak7OfFHxKLABKmel59IvY+NjPkIRVcyYPIezyNwgOcE
XBcdSfoqqnUW8BnKW3JNo3B/UnpbHiDA0KQzqo/zOa7Am+JbNhMogVugB3WZN2xVxjqRExMQTPM+
MnnhTJECCElZ3rKp1nJSKuDwTinEk0alvuYqYIOJDogDnquGPu6COMaNLcbsFQsd0BcZkTQGi7oa
IghQDcNslBd0yPLtWOlgBs0rBlQLIgIoRQbVssQiIqwSb5jYTlYUULi1dAUYrc8jnoPihDUpkcKJ
xh6HzjBom40F1aw5lmLM4ZEl2w46QBqJWoE2naN1C8a74LpLzliCdX1dr4swKrxUAfh7ScY5fidz
AMrPdZXUJj6PIzcqxw4gFdzzQNQaD7o5WYpLgioArroePLAFB12SSpJq2VmyehjeiLbo3AWXPWG1
8iTn4K8lkPaxLvlJlVcEGQognjMyPP6R09oIsM+5bkkuiku/ZVgmVRDYKMrxBZsMgO7mmKHmiAaT
QmwVFEDWgqgiuGcEZmssZDmw+C4XFexrAJAyGC3Egxorg5eyaVeEq76NUltuFdBEKqDi1RyVGhqI
7C25zLTWUxlndjoN1wzpJXbCGlDGom6Nbo2V9qqtOXY7Sa+DSa7qoAZUHbihPxiy2a5OpaXBglfi
dhIBZv+hchl3Ki/ZbnCs0qjWygSYqwYKX+YAIouIA37caFoMsbElv1QvSQmxyiCfk3Px3Fo3ISCu
Xe4t3c71p1mUlvOJnpv0vrwxW0O4rDYU2qEE025E2jaxIApK5GbMAGXoSDioOpAXZDBkcLYltZMd
Cw/PLNe4xyx1dW5bclEFvcxpgj0sAxS9bpCzNC1JLUvANLXJGWFVJ9tLp2UQoNdiongJI87fG4wc
ep6mOteeysuAZegyaWpkcA0v2fN8p55L5Xn4ecxp+svugxaVLufd3cWQ5YO9wTntOWDa52nO/S5X
9qH805WdP11rWe7JVgqR55luy5QfVv9hd6fsMjI80/jDl07ZpcNpg1YLfqaeA2p7XvOf0mT5stEk
35n34cvnfV5sZpn231Zw/sT0Mgn1HsJ0z80c1Chn5T9p2rfkou6iuPS7qIMYAOBaF9PgJWh17r7k
zn2WKVitgwd27nNu/lnd5WeWKS6mPfUxlOlWQLzNbef9mUssNkpH5tVNGoj5Im/n+3ZpvSgaS4QT
9HN56mguUdWl+ym79GeANcmm1no/m2LpsSTnaU5fOa/mT8ddLOxPp1n6nb+0zHeuG+Yo2Mef+vzw
bOWNVSNPovjbL6z+KP5rzwr4f/ntz7ly/oHWubT9/suuX/byjmx+7tlcdprfHv0x1/lXRvN7nz9+
cnTxguj0W7A/eV70y8b/7O2RrGAMj4L+/O3R7th/Co68OY4fXyB9G/btBZKhfLGQrMMDF3V+kawY
8Fz52wskA95ealBvyqoMcgIN398f4S+Kjg3DlDVLNuDJLLxa+v7+CB50wmwIQQuCR4JY/yvvjzD8
3unH90eqBc+j4A0M/KzAhEZsoh/fH8k1Lwul1bjfDAPl8ShtJ9GUJLLAeUk572kTgYdcckU4dRHv
Ja6HENkoiqAphN1mYb2PLHHbRjWyU5FC4KrpK5r04GdnHIIIg9lYNM0ZePFDhQEB11/UYgjXYYJ2
nA2ai8dJCUJNX2HUZKva0itPeUr7gkM0mI2EFSqAH0ULUR7RFQD5W4WtyAABWoky3tWHEKev3GTp
TaPKmaM2xq6EF0kbxrMHmQEe1ktWvc6bLrSbxqponkqSG/eS6rV5dW2WQuzMLt+b1bQdta7x+BA1
qyiXiYTQg6XJkhNnVkLjYfyalNzuItrW4CvKYHECXqAGQgU0o24Bio+G4qpLrHDfluqb1KcvtWIx
jyETsJIUnj3Ugq1EDui1hCGIN2aBkZUKQXKS0i0v4P6VlXSbcimxG8Qb22wYoGcDK9yRRdKKq+U+
nbDh1mpWOBqYqKFaT7YVpYXHo/5+bHnhl71nhn3pyT3MXOl5T6L5R5FjMsLDBYaCToqeogqcw4Zb
e67LMomNPashsFH0yaaIwWIBGFoq48TTK+4WrWrQOsHg+TKAllN4DgCP4uDJTV9XTtlqNMUylDgS
TjyCvWJZUA1EtHmnJjSPys6uG/lFTQCURkpJ2zH1Ra9CphYpaYRoqZk38KSiJ8IYCteoYPI8zNa5
oj8Lqy09RaGsF+yWoQToVnQKINadcDoIQasFGok+j+h1Q3LSUNKJmWLw01OoKwYGfoLWXAsx+kgG
cnALYnXNICW0UyN74g9IGoAp8WoUsE5FYaY9WKo/tdNDGYMZqU25Y6aGAu6Zwe+ElpA+Cbd4MvSN
mQE212PmqqPc26MGT3MU3FmAr/aBnA2ONBilN3ZA3q64l43h1uJcd9OxAp89C0bTygG9x8KZehCN
Cg5dgpUNOHaJo4R+NtWm3WoBi6cHeYCjxuFtH5zhwZVzOaQhQWKCIHuRCiea6pUS9zQdLBNeVhST
O9WArGMILxo4sWXWmLYBYIveK9LVmGRP5XTF4IX+Oq/hKY0h8p2iTQPVGoP0A4bQggUhx7pP4Mx3
/auuP1Up7u5a6VHDUzozdQrUFh7q1DpEunhqbgYBRMqm+KltUilQeghP8zHSV6rCUqeQIeqQyuyh
NjLXiBrdG5Ie4BN4WgiAZKmtGOZ3ERyFjRmiiiJhujhM+Y0cIlpw3Hl6IW4Yb2UvlMOODCpEzYxC
TNs8h+g6vLyw4c1i5YVcIhY8KMBJlnksZIpn1TrtKzg8haN23UAlGU8+L6qNFHLAZ2KT5spg0bHg
iSNa3a6Y5StTbuum/IKFdsMVUCQJz+/Gfoo2sBSDRtdjIcEbGLNs7kyIORgjB4zI6HInbCHMZQJL
bdS0R52Flp2aCA6LBt2E3GtuJumWF0JMcRr6fR4BmpUMAAyG+YzrJBaoxUYhDHelV6nVzWD0jAxl
b9GuyF+TLtb/D3vntSQrj23rJ2IHCOEuT2LSVlWWWfaGWFYIAZIAAeLp90iq+6/q1SZO3+8bAqt0
IGnO8Y2ZaWvrn5IJ5F6YfhFDial80Izp6uLnrfsZacm1MVk0iAB51MUpAsQPjmcO9DeLJQe+gd85
TtaDXbzTGvXeLuBJc7Hj4KcqqkQRR9Nz0yCx3fhqzaee+lkj449OOOMWjb31UXT5PDsI9sQHtto4
85zp6LeQIaoBwUQX7ZmWv2LZHVTZBWfiOnlc8e/O0na7sILIJxQ5hgPEDSLF935wcj6zYp64n7kR
dDcXxFoaKDxAPREPctQcqAN0vGlpZRaYuBB8OTd91CL3hZMWFiPj33UHtrb+LtZNsheBl8VdaLNg
rmleH6Zh130lPhmgExvI9hY5zYa1L7Hp1mL27SXxcSt0MneOXZmM6ONovOsjbe6El9zHLbKV81zW
GZWqLEwHnkvyuU4bCepi5uxX7aiDMbdOlf9k1XTHlEbG6ob6IBjMh9hCh3Nam80hB1aw0P04UScX
DFlv6kCP7SS7F66/QkANgiLk8W8eOeQSSgJCoAu/DMoNL9obSNG0DBKWX7r3C4fGStsh71tf7GzY
eJeSr1Vq/KkpWjLqK0Fea+ga58B69Sgiqh6iyeGXrmH7amh96GfDmCVr9LgYdzrOOHiJGcJprxeP
/aCiXY1RxZGO3lPmlI/TaO8Tv9Zn8Gyi6Hj8c3H8E3NIeWfHatlrQ36vpA4uJai9oiNgIwjXw50e
wPytAl3TiMezI7TDDcf9XMfmPMjli8sSW4gVPAKfD20FbXqpy107dSKlt3HLxF2R1MM9tcuYOyXO
sxp9XXRyHMhYlQzvK3BGO39xkRKuvmO0nwBg4LSlnZ6X/tvk9u1uEisDwbK4u9XVojD94qWR5E/J
OooTM3fGsn6PqRk+MK8+DLqvinZsTcpcZ063h3E1SDurkWT9XOaLBKoRxCxXgq4HOiHRVC9rGi7e
l4awZB82yX1ULrZI+o9kcKJ0TiDVWgYSu0dX46JZ3MUId/hybzp3PXhh+SOm1AWUGvPUn+MSMdRw
E8ejQ4LvExJ3DQhm4k+jE2ehb56jJdrTsCFAazmwwST4tpL4BcMQ+LLRn3c2njkE/WXJY9pBKhET
iErtmEx3M8njwfuNgRneFHtfG+sUfWjuW0gQdvCbHR9HAgG1/+L7ADgi9LaiVJfBE7agcT+lq/W+
t6X4JGlCACml21DmV914IsgvOwoTpGDWUbZgNI+8pskil+w7PyxPXgVsYx67rLQJkCLuFLz+MnBX
Q6hevGKEzJ7Q4d63vCrmBBQLxZcLhsdCVJSOzRpFPylnqgGMygBYIfDQJX7o17G/k15Q2Iqc3KpK
B3RymJsgQYyOIa8SYvJGHaGIh7R3ssq6Z4yFPK1DFu0UUiIXx4b4Qc0MwT7Ufk7jZD5iUOx3jeTy
oR9IuWtWmzzZePwRr/Q5VOV09UAI9EMdP7Xdsxytg2wwH87C4/N5VtUOsf1FYmxuMTY+dasPjV6M
yaF3G3/PxoK7NTRLHvGrotoAoVrRo7I0pr3KSFjOL33sJxeh/Z912a3PQl7sMrjPZjnVA5tetsWs
6g92sfX9HA3TC106pP4tg8DDdJPD6rAWbC3dPbAZmfJKZUGIlkaqukfHwUAvKQHcFHjoA4FeK935
x1KNwc4iu3akQfmCIVHe0xLgCJsqnVfBEr24jERHQaMmjWvRpt06Rke/JMHdqNcv4QKQzYOTIB/M
7D1hrgxWtQ1e3MAGL6UQhdt5w+PrrgQYQze7AAus2gXVSF8Ew8MxaDkdZNW52TBrsreOY3O/gU5u
qnH54Dl4fL2mrIugxUeoFvojsMgJVjN+XDI6+BQ/BpUEyEKT7q5zVQlKMeT3SUtOfbCrp2i9iOHE
V+B44SJ4OrsiMyxI+aSRt3CPcSTX3MHvtrvouIqfPG+ddzScPjRNA3DC723qK69YCH20kXiIzFym
zuqcwHnWacc8dhiC0KbrPL74SZAmehg+hguP0l4cwy6Z8tmUII2MKrOy4x8bZvsDJcBQWkdXBwxx
vJhn6Ilcep9mt9/Ratb7hiACKI38HIoSopqPoaSayGEk+3610LSATtZGI+F37lq9XzBqHb2k+wC1
edkLoFhMVYfAQH4J8Q15mC4cup6YewQcjx0zRetFGPSSyc0MBrvdiPQ4jSfoLyYqKh7ToqZg1MYp
emmXrilm3gO4GaXeBy0rep7Ykybe9wYdRdbS0du1/iB3TUjPBs/N2MXLjnWrKsB40BjfiBeAqlnr
z9wAlOulgcSmRp0z7jq7BVq9XcA01rMFhLBMP+uvQ7i2j5iLwB2AmzkW/SXwX8IgGc5RBIV+vM1Q
JkddehK9dG2iH/Ta7YMq+I7J+ZjTFfJ6uJiTSObvg1D+I7qbc6/DKhWQUNIwhpSZeKy/IJpavNDF
vIf4oHPICJcM4spI/G6reUiXEI9AqMWzW5M9CewxxtxkFycBgmM//hWEeDZcRJPtsJBs0OoQO3Hh
tPPjwt32sBA8uhDOeOXbHf3MAnrnMz7spzAEWDL0R4/ZNesxi8uCrn4OKu9zrPCLtEKE+dQCBosB
rJUTu+tW8BPl1DyXcro4ffk1DhGs8GV4njoQfIMdfzKMu+scxenYdiqdIvI51ghQhQpZvi7K7oaq
Egc+RV+tmhDFLsQcx4mteUDZNXRGkyVNO6fxKMKUh4gi3CZ2LwQTCXw6BuiC1ObC1yljsxMdh7ho
GPOfNOYmGAbJDuoU5rKM/1ZMFmRYp73mpdrpRmaq+hlFc7AfGynTJibLoQ7pdIjwjjMvxNBdCqiA
7di5u3RpEKbRCuGtjKJ8TuY2TUz5QbA4SifRH5cVeA4Xc3LulxqHKuToMUi8TGu8L10A0HESeYcS
xOSsEsDkTF1Crx0fZkm/xICXQl6ReypldBCSPdimcY7DMN6VrpnSMLRRRilR6ZhE7cO8hg96QdCX
ePIbpgc/RESgnCN+SMJDtMj1EAHldKPhhQk+g3IHpTtTR8G/ZcaUBR4eeep8DLrA2c94uKD6orvg
BBRT17YY5nognLX28lp46CSHhmQOGwTsKlzsPdGaPPQqQMnRGN2thNwNKxeXoP8O99d4ppW583V8
4jU46Y6E1X1HzJxjdqiPCUf/YPQaH81slgyppTmNSkypY+0cJMEsT4x3oaPvKoxHR9yRJe5Q7650
Ij+DLeBovDIGyzVP4AEVnlGTfEC1Cp1hgvWrq9X31VnEER1wmBI8sRnMVDBzjJyAZ4DM0ybuS6B/
gMoHu7qa7tBqnYUrwCpH4c3BCrWXQ9jvJwNnAAIZujp4mFb3C+m85LQkUu6C2SeFqDCUM4NZIyxp
/rmjw5UR46UaeWvJ98oCanF6KYuQZSR+smYID9SNZN70QCxVBWnZreDBkaUPh9EAHIRinr2y/rRM
udLUgs84NwJdOWZhnguPLaug92R8msdMUwR4DajkNakY5ingeeXg3QndeI/3g132CFw/YuT6PVl8
hEQkj9oPm13tAkca8HCXzCBFNSNPtcTdYZCJn49zC+bapc9tD+oropiSr27lpWQB3QCUzIwLzAHI
oPVjhwnD+ouSDqBQyL+WmIB3TndDnu23aZQA1XwM7I+1LL8Gkxh3ccfand8gmAgG8CDg7n9MiMNN
bQDvhWpI3eo79VpvR2II+sbBFC2WS5P7A3jOEVNDhH65bFlbTOYhiMzz2Mtz2CzAfTEVymoK+Lz1
guu6jHjaBQVMpuuPfEAsYzA1ABIrylMgAG3I6Osauf0X8dBRN4Ao01dZE5qxWJ0f1Yi01MC+ej4a
SDDPhyomM29WLE/89Rp1U5xNkPvXCdErDKEIDli9AijrEJYgnZX3Nsm7JaAFIkqQTCsmTf7gpvPi
ODlr6u8QmZOUuEjFWFmfu3BM0taU7S2/hjSaKl9ssNLU8vbTFsXV2sSZ49+XGMz2K7MmC8asofie
t1AiHkq0ihljpT+MvbsUi4zAmrPlVK2PM0HaxpHGSQfAKHbmu3YAzs5q3aWYTfR7OoY7dZv3q3rF
XaTLM8KzoChHPL4as8JbDs2FMWfXIlXTRp06SLfhO4ahPx/0TSxvw+k4jPR77UwI72f3RCvEyB2R
cOa0x6h5drzgc28rmboRQuJON8iFkYzdUpV26kGxuIwd1jZ8hpfGycQ8kR1rtHdg8BXZOGJnU7fX
0moM25WGNWloQdyo8qFB4HQ3SdvtWcl+zI2pTuXQPFNjmzOp68cxnC9mqsilH5hJRwTeObIkQP4X
JF0SUdmn1uefDJRKpNbtfTOo88CX+CxDA/eF1LCfeuZUlqpJq9arwNUsz3yN8xn3yFAnHZypINhi
L0D1NqTl/+ZX/j8F431xu/dShJdQqAr/XsD4fz1fZfftny95b5+mrkeDOKLuP9mnY4+i1ErkkThx
Q1Qk+pt8sXmkYbiOYW7GoBElEFH+Ll9A2SAwYyeRj18x8eL/Sr0IfXyaf3BPo7ZF5G/ahet5UFj+
cE+3OhrgTsZdCQOUybke19O2AAuynjxO1hNZF4lxlU1p4oA/KPWAhQsc4XXttsnX5lM3hkhKjQLJ
WXsjTcrETqdtLajwgLfVO/HwTXubNy3xtngVD7cjCFnMPiHV0V1qMOXSvlQSk600uTm/EBCx/jNC
tQupxrKoY/AYbwtvGGBM3bbbNcHqRNtPlKxAv24C4iYqVtHNpxlu4mSgQQwyzyEZvUEq24LoEbmJ
9Ubl0LdV0iQ/uIAPig0deJjt8DSt89/OrIF1rGkjapvVkwH5RmoN18DtG4vtDWGnLK/jEGP8tu/1
8Kzb8wBqxC1mzDtPgYUTegwndXrbhFcY2Ex3c50iqyYkTITdKgI33VbZfGNUttVt4STeCKeVpm5a
dgZIqZyqdLOcvi28zabKNt15s7EGK9L1XquizNxAheqGPERTrVxkPW7aecBCrztsu7cT3s6ae/IR
8w0nX+H9L6zWT/bGqfg3A+q2tllRtzVu/N5N/zjs8qX0ct+v28JZvJfNsyo23mU7cdsm0+2LfHfo
rfV3bSJZgq/WjpBf4Cv0sj9eXb0evr257S1tbby+0rb69j63C1uFKRLuNeEIcpqa2Htdc+hITn7Q
tD4CM6xuh7eFXpuvMXXL/G3XttbeGtjWAg0Hboe0/h/73y4IhhsGp/btDYhZupvtctiAmdf1bffb
IrrdK6/Ht53/cvtdU9sqjKN1IRAMvl2yrb2282cT7173n1br5KffzvL45yu8a6kJLRxoE4nSd1e/
O/4f3vy7C96tvr3pd5f+y+PbmX++tT/P5CG8B7TxiwjW1ZTcQJ2323tb+7f7Xp+LPw/zxoe74h/b
cW6U0fbo2I3/+eMV1CB7N3c29oX2S7gn6NLernk7+49mtwPh+ljdiha8IZLb2hsnuW3+sU9u9RLC
G1X5T6vbqduhtys31nJrctu3bQZbhYZtG+IyUKVtNZhv1Rz+86u/tbu9TICKEc6tdMS2n2z1JLbV
aasyUd8KTrhzBG8UwLYNELRrAjayvlWv2HZui7ghdEWK5HZoO2vbO76Wx1jBww66njM6OvV03g6t
bh2uz9uqG7BWPrxrhoTMhenFg4V6gxNf23J8oNHnvucl8tAyyGzjwS7Qc6jEy3fe0y/lqkbMR6GK
VC1sCr35Lhpap/2IhPLU/LQzRDlZVTnMom1qFewFc8zPqpEKhllwz0icmBZuF/bDX6ep6DAEwQHr
wRXa6yh/9y5fP4alcbVDtYoq31jW6TaCvqGt/3bfsPE7fy22K7ZrX6+4DZF/bCYbAPRH0/8fzfg3
wgfkxmFrOdkG263p19Vt79ZMvEFD//mdtC6HVx8M0vt3c2OUFLFPahvJ3AAM1mbz39bG20d52/fn
OW+H385526c2tOpt+181+1pXYLv6rYn/7mW2Zt9e5a2ZbV9Siy+tANS8UZ8b/0lu4+obCbptYgS/
erVrYcXH4LadO1UDrO7vVrdD9Taubtf80eK22W4j5Hb49cztIqTwEfLfFq/H37Zf26yok1knaLLV
GwUcX859QFRw9tyv1eK052ptL3J2J8wuLHw/kAv2gzsjgsOMtBAgkWUsXJR/8E3a0FClYJG/iylc
s9giEMP4PMKyHCEbGohk37ftZUgSeZhGb58odwIvEH9FPAw2hKNSyNfQiY+eUO1xjjVJZUmqlEZP
tkP+EPpRtXMG/aNeJ3jMQNTmHCaHkK1Xpsv9oBY48XtkkRuuXyCq0n0lh88Nd37U7cD31jOwm6/B
PZvdOK0J/GrBpyFBtAsBOsmD+YZGV3tqZGoad95NTQeP8WgRjVY/RClLTInDgz84cMmWc15RUbRq
GWCvb+aii+hBCX0tHf5bdDPySasElh2GF9Rlhp92TkK4CcQ326CCQBCL7swxI89iuK4b4n6Cmrnc
t1xdXDvkEnP3zIbR8zTL+hjoIql6P9VSJ3mbOEtOgX6DguZPoQcDaMgasfs2dbLNKiMr/JKuV1DJ
6wuf18+y4d+icfVzb/7iDs+GqaumQcr0QbZum6vo1s8F8NT3PlJGdoIxlEMbCGJkDUxZB7DbApJ4
pCEsCaHpT4TAG+GjMltqYvlVzsu8i0fmoFtEkslW/iPxfzYT3MttWUE9iKJdvMXDY3jpuP4SBCWc
aND5YNJhLdw3RJ1rtfxWrdedHN2XqJuiDX4LNRZg96E/VXBglWBxjqPFUWH7uw7U0DyiU9XAaQqK
8hKtSYY8blEBI9LJj9qTSGMNJL5Yv82SULMsSCQ/VhH5MlWPZd+jWALnBrh1H2dKjXsPCXbKgihH
1qXpMPcPuCoMx8cKV3gn5vhLV5H6YTJqfTSf42d3MdM+4nZGtsn55VSHUneqQA7ro0xWue8hqzes
6tJh9a8+IAVY01EFKNotN/pmDBaaepNJJ1XBZdv1XTrGwMU76qOqQjMcdX2jI2peZTruo6zSENQ5
h6WuZPkctPrgJ7DsCfNbdXaBv3U0u1Y8TO7Y5tYOwUPgnZESmURS3it/DM8xg9M0aXi6qJ9OyEpI
jA0kdYXUtHSRvjDeKRnU707Ta2BKr1AKt0Ne9WyAisDVPhFAtybACT3s3OFQw8FWNfDgtyrJ2pKD
1JKoYBU2iGxoiBRbzCY8PKv3pID27KgXop0SCEA9fxlX2IBGGGoHvmKoJOa0XWFVVWWVa+86OVy7
kqkvMcQa7q3nMYog67ufBtH2WQm78YD0i8Fsf6eQdjojPTxnJUgI4aL6WELoSUvr3XI0wAuQwcwp
834sQQ9CZaYN7IZWXSEXHu2S2EPfJPBMxLCgL415VHiqUsPbCaO9rODo5qjMwPFLoEoxDPk2/rDO
E8bwHmqlMiWM7D7z9jqgLyg/oi+6Hp97v4oP63pqV15TmGiUTT0ZICDDFFoLNty5kEWrCoYov7ku
M8K/SVCbSxl8qByY6qFqHaZZyONC191kUDwFlPyQKzh91nr6Rnv4m5cZidgBD34qkfotYNhsR9Ln
gVPuTcCAR4kO5jmjPjgGQFMw+vRS6gk6gf3qYzIS+kOH/hSJJyeW6N16NMCnPsgZg2WL6sKLzwJ3
4zHokT0NJnBd6BKCXiEJaJpP0oUOOBu5U3hnmY/6D3pO4IGYIAm5lQt7W+d1O9dbPo/AFNOgng8K
P+6OTNWvdSp/dbK649N6COvluez0dShVsI9HOPUdHRUKMmc2Oj70MDm+SOLgpkD+dOc6TbUfff95
8j2arTw5gsPocnSF9jrX4AV87uwn5LFhgWxEMbYo+aYkrdIwUsVYEjiM2nXPGqCberkv/fBzm9Re
itJUSFrCEynl+iWzHXnSkfqIpw/1Knq4uEEvdFmDrTFBNY2ZIh4VKMbCVnauCfRG6OM713ZTurTs
A8djujf+N096CxIoC0xlGo5mJJ6elzIRWXQjrkCMHKd6jHaeE14E8148AyvJmEwXN/iaNCXgJ1Id
kpGiUh0q/kBpaZ/9Es4H1guWOp2AlQ+O+jAZg+cGCtcUk7N5CLV2zjMeMDxpKKBScwt5DsiiVcBu
2uRMAOHB0h3D7Rg+TuviIceJZ3IuYdnvtEOOS3CNzXivF9FnOsK9NwsDqzQ4VDF+6gGopxga3RLd
3TiKrwgQJNKrA6yrSVLIEinwIFQio8Lv92Nfc1Bj9NijHoIhdriKmOe2pvWjYEGG3q7erdbSM5eo
noAHDyp0hAS2jmfUbKjvUAQDkGWSmgkuTRNRAITlxzW0MqVL8tESFzVcGkjWjWnS0ZbfehOcJ9Ld
SiLAutqJ8FfbN04WLaCA8KR0hxKRAIRg8twt3APQwfu8ic5Qi+Bm1JCkxyUBgFFpkdcerIROSL4A
0fHSpG+hf8TY1Ss3PtgIqtbSyS/IqLXHdcKMyIS8cILwwzLZAgLbBwiUFN7YDo43/MLRAO60SuAI
j+mIaH146Qw4G+OvJE386l7Ecs4nG4id9niZDjFqHqwzy/2ufuif3JEs9/Eoi6hexhPMMCibUSJr
bGHcH6dvk+E5K+mS8bC8+lEDaI3BbU+Fe9JihEyAfMUsuD1w1F/bDzX/WLY1ap7Uzn1k6HfAJQVc
cAwV52AnD6Jkh7K5fbHa8B7lDZs9hVggQ3spb9+08qZ72aGUi1Xo+eYx9dQ4512MYg1+zH8qD+Su
pZgoDLyBiO5SmfUSlRFiB/5qMinUGuxeYiSIDPrjU8jg1B28+a6rOeTcAIgKZJB7U7lhznxFUvjx
ngfMHLQOeziYURrD1/2OgXltRqIegpB8JD1AlnK/hIagP4NFOqrVkBkX/mXxbIR3wUn42fzHJfDg
wGzZhZPpu5rxUm4dF50L/zCKWp76qdQXj1RPkPkn3KNjMdfVT7F8DGfwqWT53cwOnMZg0nYgHI5D
B07GpwJSDIUy2YZDny6/fYsOxIXGuwNW/iFOKtSEdKv7coqdtIoBOetosruuA/ViOjCfXHTlUWMK
7fbyolB1DcAKCjWhsFETodhT5PhHU8FiacQlwiumq7kppl4DakmjKI6OlmKV1D+gj4MglZR3YVc/
xXT6YSIAg5BRgQfhi6tQ0aE2To+ZjznrKgyR5w3PUOe7xvJj4rsZAG8RzN55TIANDK4GE77sFBFO
mkhUVkL4kBL6dZbafxi8W9fZdGIfLkvWmulH587oTCpUVBNltrL4BYXZFMI66JpqbxmFzztpnxba
QV7q1B3z3Scytybz3e45MOYnGyaRujClA7383NQ3KGqBnOJQnbucmEPVLvmqUe9GVnUFgTm4F0hD
L6uzg1D5uedVskNnGEI3VheMg5huAaCoYlWnRiYJvOy4b2mlUuoPdK81KNVgUEggzDJj7lcwfV+d
AMZI36AShy+f2iTm+2Zsy6wL2MFAZMxcgtp0bgn6wvB6zd2JPNRhf20YBuPKd45GRPWdqqf7gP/s
Y3LfzyT85HdR2qC4iYP59iKQ617rX+D6ZTpOPSZHSYDKVsGKe3RC1Qfon0UMCxSmaM4O6FuVVtID
qAblS4Z8B2hRYGby6JFZpnVJ7h2FNuSIIgEM9iZUKIT5eapL2NgaZBpm2IaNK874Mx62j3pUMmL2
ruwrt+hY86kyK9t3/Qq1EvEPQb7iwyjPlFCBUkq4wRLPBFkzI90BmBl1JKtvxnIwTzLMunL+TUbv
EiWTd/Ts9DtkH5COF6ixan/P7eJ/DCqNamRwRWJiufj57KFCTy0HcxdmQOMTqG3l2RnYRY3TmieQ
S/exc9cCS0nsIO6QOSp44NOTtwx3g+A67Vd2ZMgKH5Cj/xbIwUJaXwMUlDmGVbnuo8T8UjFKtTRl
Xrn8x0REv9MUtuUugUUjmc2xasaffVsmhV6Wc2yBzGkC50SIQUFFyY/QaTNZGzD7yV0QDXtgCBgx
m3E3lOwxhmVCkvIwe/EHOkzJbkKQvPMj+9KXGr+qQbmWBY2Vk9pFrrif3OGCXpqncDac4r7OG8De
QMzwV0fzxZERlNipSS0sxkqg5JqE9Az4wKsOE6Fk3yf4yRzvsYdAeXXroLyqVTdXiKUU/6cEf/xt
17xMx35pxN3rPi8CcYJysO3x7SpGyipr+6Uq1K2l7cC0+t/GFXXL9Ai0v1qfB/2MSmnzdfbm/Rj1
ZIdAFRUEVjHBPVDXeCPsg6Mm5oBaQA1DGEzzaRrh9OfngOKpQorgfvIW9ggjHXu0TfkIX0zctfIc
sTm4bgukI1EJzK6Yicrob/vAJOs9SFI88n/tM2sMUpZygto/KDgRB+VDe1uggmKiIn3FQ0HQ5Y99
sbSEXNfbAqlZ4EU2srttcxgr/1r3EX+YDeqr/HXatn8I6SeO6e9p2x/DInxt1LJm7TzI/O1cn5Tk
OLAAmOztlHcHAFX7mL687QluujO3soMmjRfeDpSgdjAb8zMEpyrbdm0HuQDgByDuedsVtIrfR5GT
zayqH5ErlJGw19HzbuUolt9gmmEC9vw719bNZYG8f90W8YrnSo4hKmz8ta+xIORL0KqpcJ0a3B/S
LhffAeYViODKb4vtZMNDyDmlyC08bmnXxRV+1Ab1N9ZAxfvX7R5286KXDU3hqsbxSgUEM6PlWg/x
w5qgD5lWjdoE2tBrkgjnIeCoaYUNH+HN6wKh1RfUEkZNKdqgBfjkUcCo8zE4/HXeIuAUbMAfvzYU
uTI8w49zbVVr7pW02esdtSrO0qVCWZKmHR4kZl+P1InZI6nlsyoZSibc7rltEWqJAogxgIFtczvX
g4cpC/Ts5ttV2z5iCapBSnHXAEFDtRmWXJvOT65M4A37vvnKyj65bvtJ1E4P4QxcB7YFfI7bafA0
HFVEqrvtDESBV9iRfaRtcP9Jy8eDw5LwqpWMrqoDI+dV8Zohxoqu2wFvrIejq+Dn3za3A0y49F43
OvVrASRxTKqxAJMOpwIHTCim4PJ2bqVREyMRQwQMUtdFbFF5ZnXK6lF1AUw61Ircj8oOHM2oy8JP
kH0btOaP5rag4zAekVNC7aMF9Pf/UQT//i/wXuvX34qUe354q4X/7zGCv//x2T9d8neMIKD/Ax5g
K8D+3gAJuvJ/CA0pCqzHNIhcH3XW/8YQEPI/8FHib6fgTqQ0BGHwF0PgwQLpJqjCT3x3Yw+8/woi
8P/RAYnS70jmYwoCrMiNAd3HN8bgXQV2N0yatQ4YeXZV7Rwa25iD08B6WHegvrhwPjUd6iqpuTt7
o8FUF+jWjiS9PQkkgvaTt36Eau9hVO7mnHLXQ0UmFFId3RZFIBGgui7SBiHzgL0lQ5kuSODlagRo
b1CyvdMBe5pjp7v4YnjhKi7ckR8iqCQnK6ry5Jb/y955bMeNbGv6iXAXTATMNH0yHZl0kiZYJaoK
3ns8fX8AVUqK59yq7nlPIIQBUsyE2bH3b+JupZgkRBwlX1u6W68bzVNAOaqU8rtqN2i9+Y3oG+UT
CKXL2EFZ1bY7YxfUKhp7aWftjNQlZ9BWIyAugijVzOoVhIZoE9nNQ+GRIxlZdm0oZLEkB99+IpJa
j5X5XKT+SneqxyLrd8J08/Wo1PLgRRIFNOBFoTHuHA8wEyCtvDfQfBBhvOFaKpEHJ2XnIl28ci0g
TL7oxKVqu7eqzBfKkIttCdh4m7A02XaK+b2Ww6udivLcedaDDiL+0tYss+IhW3dFlDwMso73dmXJ
RRaSdcnqQF7BwrMysOrXynb/KvKGnE7kJJveIKhURZyvgwbZG2rpURehB+s0w1rVKghoIQuEtmvO
YF9PMFHbfWgVKw348l2W9X9lWRfxWlW+KIF6XyGkfE1kT34sqrzHNCg3tYWckV+I/ERkC6ouj8U+
TNW/Ov7GQ+Crb2HtmOfSiv2V26Nj5Kl1vSvG8anoLfJntU+qI+M1nwAcXX64535inD6aCUyImw9g
mPlCxrMAKyq8qhxbs7mbPl7IySjQNXcr8zEtkMhS3WYnYfYiMxqjGCZbdy9Zwq75XD+Jw2+qTFcy
h3lKLB7eSV+vLi0rIF4cmrUyu2zbRa32YIG6Q/ytNe4LonPHe9Iy8rnQwLw7K28feN/DWaK4RRmw
2ehaGiApq51jChn7nHS7oyAX2w/90oMggqzqmC1IDyHWquTjsXUI+ZFNVZWqOmdJtYV9jCRL3MAQ
rOM3K4/+sIBvvlY1Oj+j9dLGjbz6ucbrufumJymSnxWXquOZy6YyskuoDddKoOVpNLxeicr0pzLO
SDAbk+5hnTiP//yF6+oEL7qZN/CNgyqdHkIgmlQhpMBq6uM3ntsmOWa0WR4tMD8QTWrrrvaHddf6
BnBv8MuufE0937sQ3kQ54kd4LvR5+60GOL6KApSLi2FS/WzKN9kg0WnFbbpDDbo8DgGL/Eg/BaQZ
QAkhsw56Gt3QwgsQoRvGdZV32l1IMnVZoomsNKFBIS1jDY38ctB/91IR3cV5SwJZsXdhHNwXPqYL
amAhWG4nLyXSZQAag2c9z7QD31J6VHRja5OVuouJbg2v6O8phrx4oidaL9Lgzsy1bknk3C4tlMIX
o5V/7VgDxDFky6QZla2wj1WOotKAsvm6cABpt3b+NYCoeG924s4x7WSnjsaP1GyOYG80NE7hz4JE
3SYt+sVFGmYvg9cdhWusZKJa61ognwc3F1JYn2/8MCfHEKrUxTyoDwPSPM1E58A/w1jEiS8oqmh7
3kPnWB2DhTZIZ2XUcuvr3R7iDaWHzNyUkyEAUMMvlmzesjE4Rr7hHnPxnFRZ8ChFS+oPYGlchZNs
b0Qhzb/WIPuXI1iQJbxuZ602nop8bLMNRbqq6rQ8pipKmmGsIECF+ngEhvSQm9oz7JtLI7oCgHfU
r4a+0BdxhUy049ug8YNJ5tOH1tiOwwE8qL7UA1CpeV7sijgS58ZbWeXQHaC98SZpuaXHNh8ORaAu
yBeBcUJu3O48tLcVJFAc8ohtDFSVtI19lxoRgFKNPOgohXy07WaXtw0qaYN3aluZbLnRf9RmpC9K
vVWoR1CvdO3oLYXSuUviUr8L1BWLEPXEdbW0ZbTS9TE6okm08kMVkVoeJjo5nFPXDagPa9rGLTxv
U1RjdOmHB8NPBGEkOePUJekfyHHdDDInf2vlp3kD6hXqDnpIA38ZdJGIBE0Cs8KR9UnE7rAaO4qj
euBt1KaEAZSbO26CaNekFLYGWW0VN0WVoJsIBaoBWzb0ojsD/dtO94ytGEW1Gka4dF7kHf2Ot6Nu
5yytqrem9LvdPz8GNOP3B69UVRvnFg3HOY1wU9edyePlQwShey0lqtZSrmEM6ajzNXSu0gIulIVU
eCvH/QjV8CECsz9QU1uVFkqaY7P0FSvYc7NUazVyhkMfsNgfSatbSdq+UADJsV/R+n3r9T9GT5WP
QXKHPHEOy+9YSSqEskDASzG3SpnLNWWtGq0uEui+QUrbzr/AZ0fJe+ybPWzkaKt4U2q4HvSj48XB
2rS2/kWlzLSG57HkJ9eOGQydBSRXEN+6pqyFkf5pUtw++B5ZcV/XEB6FB3eAkADvTE+HpZceC78v
8IaJe5hLkHa7PgjXUtXJniwd3f3eJ4a3S1SRHMpKIBrco+rm2HdqbOknqjMwi5UW9qAhh2POx1O3
UfQpa048lCM8UKsukqUNDKXMjOHRKlayavo62dRGBAc0VeShGNSXNvG/tXnw3WQVsdURaQCu6h0m
OAuLehKwsNEOldUt/docN6kzyRILSTo6SLu7smLZnpNEGrmBD6YDbZ+ka7sJ3JoloFaLE6xU0nRD
olKEHojLZOQdAo+ft+7B5Zh9HPIAINtc8ovqkForJ49OdQ8gmzVmusy8LoJpG/3IwMpui+EaKI6/
EZZEhdNQKqT91OaILc4TEgmuyJKjltrbrMiTYzNa3v282fVt89c/X7XmZ+MhHKkB7lqqbZq6BN8L
SPfjRdtBMFa8sXSvlYtor9N6zsE1czS3ar3aqUJ/yZGUUJSxv7YS4IEznCBRADXNlkYwFn+orrFV
0jhaKyoU7Fbvq1WgZ/rGj3TUW7uoXijjVRlQ3elJaWyj0n4gjTJ8hUNfL8ET+9cc7PsycNQAxHzL
IrmC+WPjTpBjdrB0IJ5SNUn6U5HxLDPI7G2gz8awkhp4lGbnbvlvfDeDKZMro3HdV+MaTvup7R9S
10KcwDWrpZk2FhKsQr1KNy4JovnRzBJlD2owozVqu84YATUIzzzKbk12o74P8dpYZW5sbS1EN4ug
UTb//MVPCOwPQcP0tDDEtLbRTF01LF1+elqAf61Kzfesa2wiq9GHWn8ucp6eX0Qzuvdp74xbVfge
6BJJQY3EgOLDXw2aYy41OAxCCa9Jdk59OM9FHQ8bpB1MlFjyF9VVKQph/oL8cOucFRgbM88gA4p9
TkvW94EfHzQig72beRA6eWQs9ayyYAbFrAlkmx/iwYiecA28oLLwtUz97G5sYdimupseTYQXbF7n
j7XnVqtRxQ2BKHmvCIRD/vk70pxJduYWWb1/SRbocU3HW1UXn78k9F+CchSdvBIj8sYMI/0SaA/V
iLNACetoy2d+AYUMq7OF66c2Y89yJWyXRauJfdLyqFNg6m2jqqmJfftuObgJYa0AE5FbMJvSyNFW
dagdKMyMJ9VJmwUFx5LnNlVyOw/au6gOTlYRvmaNKpBwP/oJ1UorR0Y697V9p5PYtCFT1mYCjqay
vg9+Inc8FccnC/nrsjecfW6ohxG05bGFlKbl9rCgOjhuciJGeEtJv9LsEJYEIAHAJy2mH0G1UdSB
FY6TUdGHSnlMVGq18Jub/ZBSh7QjhHgD/wsEELlLg9dWacojxa7N0ET+yTINj6K7L55UbciXRjSa
h6RCd4RAggfJnecF0M6ChPUVZjaIYXTdVu83QlHhg1YaFZA8tBeQVb6YHbdlx1pnTd0dYQnbx2gi
q7xdl5jaKkxRz832uqbCe3HQFlQImu410QVrBbGTlVLHaK1CndV9f0JJmBQN4+YajOpGqV00DOvC
PJOls1ZhoPpHRwZfGqPisVFRaEIkQu/7+g870pdBbY+LQmItkRATdoTi925r/GgrSKPIS1AIjVdp
IuRCa0qxnd9Awk/vbR5Qx0wtzkGuXGIS2peyUMqN7cfZGg70CNjkLCSUb3Qt7zJHwzAt0xDnXGYS
rVE9tJS73Dfhq5XeixElckECfXgIsKoqTVjMwQBuqba156539lEMVxfdjYFVJyYqA5xwksdptYG5
nx5C27qv82cke8NLUbDK0Wt/g+pTv0wrnjzoQ1KiMw4VTNGkaJtDJwKEZOLuT0trrBUpQ2+TByXq
/HoSPRnACAPFp7IKzxIYCHKzU9P28KRJwjcjSzIAHkRx3FIse9G/aG0HymrE1y5i/Ui0hBRjVz8a
xpBs/AHcgFV7zmLoPfXEl2u/58sQ6sLN7/79bv24IOVh9vkudrCzVqF5SCxhSdh8WpHaqZY0VdQW
V2kSHPSgD/B/aqy7iozKmZfSdTR59MsyFRcrUh5135VIVlaASru+2A5ugRR8aBJRsLrrDVkejFBA
83DvlSR9EDoFVjia8MDHB1UP/R2SUA7JBh8FWLsSy8CmUmS3KqxDPX+qQ1tu1Yr39vycNcqarHZc
dXvfRXjA85ruYkfuD0xbrlD2nScP7cGMn/ncRkgP61pYblwSKMAgSnst84wyYWv3WyJcdUV2hqpK
pqF73VVgHhTT3blaDhHLR2DcUdx6EXfWplQG+6CMtn12i4x6W1IA50EMhw/20otsjIMyBC5LJwc6
H0ztr1Y+7sMwGp9MrWjXsYenTdFT8E7zhzatJQmZzH82xgKCRsDnxkofPiXuo+lMs9VROfWuHe+R
WIj3TeDoyMPydFOtKZ+cqCfXUakLqMYxdKm7dRSALkSKr5VJ9dgfcG8xC+L81hfJyhvUkBKW9ZZk
Xnr1GtVc4lTqHSxDiYGc7FLH6NDkJJzxQuiV8eBYq7ztJ0+SQbnWoHZqcgjbyunrRSB5c+H3tDcw
K1pi8kQ0HyjFJo7bbUqwBycucc96gQmHopoS5EdYb20fWY+6VtIzfB/yGp3yErRZu07dXN2Wg8Yz
zmxYZhB0ZJmOmrH+pKo+6iXZZAviol3pZqFcN6a/Cgy/oGrSmcCFHG8DLR8cVWeWXDoFUiN23kS7
2PFIIXvhqx/Cryx6FVGcpqL4CvFkkcUOa1iUiNvQHB74Hlayit46GWuPmVlHW5kZ3l2Qp9UFqUdg
pRgo1HBl3jRx4Y3r/qFQ2lu5NXekp3XxHjSOQUIRTTSqi+fADu4yUB7PsSa/k7DRTsXUqgsHRvN4
LYrYuItJZj7FaR2tPUhRKMi8JJWiXyq1Mu5dH8+BvIyosVaYKrlqYvMTOtEV+bcerg3LbxH95ZYo
PBW2+RC+6Ibi3YG5xQ4LqwcjewiUH0ENaKcuS/vgx5SIPCs1AKSQftfUjOrgGCdbsogIZ6PshhUJ
6y5eAy9gw82VD0kViA+2KC6aDobP+7evkmGhj0nwFA8Tw7pPw70n02fo4sgoqql6l6tPrVES8mRG
8NVuk11RnurRy46jJ+1NndU/NCO0D0Oil5jBDZhjRMHG0/zgrJLgfug8DASU1tx4Qkl5vObDS+Ry
2REc+X49fin6gYsnatNVIrV0OfAUPyaU9Xci/Zr32IkI07J2k5hNK/LsfiJ4YyDSx/e5KB+b2vY2
sVMom0w68Wmc2I2OS3qyDXpiMqUaUJQJX9NAl2ubGAp8qJNsE6QuuFpQpJa65n9BcqFYdl1r3Ycy
J+dQ/iBPoZ99DyhhHyANk1Kb2eAqZm5FK6plHaB97NX20y4lNroSreyVdNSOtvCfQ7dW1rm3i8O6
3BVDh/9KJZODCS161bB+WjSKwEpDsauNVk5oNWS8rhpUflVma7WuoOUCKx0XkJHve0niVLQYPCVe
i56fMNw7FOZKvqgAGJAGuzWtAlSG+65d1UX3iOBxfNJtaNBGO9wlyQR9mcLmQf5RxzkGIrH7OLrA
dGEihbB8B/0MUDKGZps34VscwpZ4Fxco0OZRoP2iNwPHC2KzZw7uEW258dy1kbdwcriyrRAEs6oG
ulAzvlqptYMh99XSRn2nJkO/dzSChKgOzWUUWN1ZC1F5J1m8Vo1EXbR2d6WG4PClYchQR+VdqDbd
mWoogsOp8Re4zRH3FW14FUN68UogQSIveKaJqLxGSLY5zovmVOkXm9z5qo4lxAq/qbDiQUZmjnf/
Pz/13Z76LWvSuhyuf3pB9su5eqos6ZOy5f9eV/pkiXwrL83H/Swumeb/OJSOHBQ2nZ8ymu/6mlSP
/kc4wnJMS+oOGRpKSD+rSxY0VCkswzT02cL3b3rqVFoydOQZHJQyNcfSrf+X0hIgzN/iH2HanH2y
EDZ0y3RQff+UH44JGhBTiOSfhZGdZKoaz32B1gP4Z2ertab+3IlCXyVj6WznURXg1PuoXqbG+yh6
dz9H/9ux86nmyf/tWM35I/CAxnttXhzmjR3HmLvd2g7qaAdQgz+H54G5L/RGgNLvE5XqaELpAdAy
lsfbJs6dj81AJMohi3ZO4RivXh4nR4OCwVKZmsWQquuu862tbhbiVbfqH1Fa494GNFeDV5RZJdS+
sRu+AYNfprXmvJL22kgnrDGOUS3sBGN3dEn6ghCZ90hVuAcg08Bfbu3I1Yy7Fr2oaFDBQFvusKhB
+nokSkft0FMiA+grbKw/pjZCYhclc1U8S4JwN2edwtHPjvG08V0MumIVb6hPA3Nz3pgBULYoj5QK
bZEJ1Ua+kVzPPBb3PcoEfh8CMB5aylKjfQ5Rr9x4uWuf/Wlv7HusnxyJSooGfsyoXhy1UO6RSom2
keIjZpW32Rm2R3Z2lYiNVQywBNIJjUreN1+IxEzQsCTnZaBjqnk1xoa5Ih5RbqjWeusi1tOX8pGX
TIdGXfVcJAC9QCvL9hpFIVwcf2mZsro2alxf+TtaVpRB8N43D0z3CkKrobefm+aoe9d/Omg+USzb
nYE4x76jJkgAGDTDobOjj5u5Lyce+TAw9/H6ff75m9vGeQix9CBCupRG4D+6riK3laAWWgrTf+yr
AXesrupXk+foFvincSCbgPGg1bU7WyuCs+xDE8DmmF31HrS7VCL/NYotbBF7pz3kKYIbGUuiZdhV
IdAn9uJfe1WnBO99tz2L3C+lFN9ca3FJGcZK5ZZMEtIGc7tLW7n1EscDnoGiRDsSZipV56PdFqW7
sWyLnder9jWv2hKUWxL+8HuSToWffKvdQVvBRgpOstbdI4UHQYA4gL5uWNwm4EC0haGq+BY5Lks/
kFZnH/mHs2qV2RmB0uxcoLIDzQLFnnmgtAdf475hRPGR+LKL/M1qSKa58Tc9TDp8i4ho7qZmmrYT
y9oakfBssm/cnvxBv5oszUrSLnvNGJPDCK4Ih51IaIeQ1J9HgTur1wh/ols1db6Ph5X23cyxzLII
ItaZj2940yqhvZXKG+XA/hRZrnFOEMhAYDUeKevB91ILBPqnjAq5Xo0AbiJNDffOKPv3TSpWHBF8
7PF6QvGiHLfQI4b7Pu6XvcCUPLa84AElUH2hD2XyhtgkNd+mf5VVebbSYhtNz5F5w1PPPcjpOTI3
sWvgYXJr8wNe3BFyo1Vq4bFmyXTyS0ESyZLjF8p+R7PSzR9EUo9ilMFrgogcTEc3RAWuTFDuZwk0
T23T8QhyNnv98Cr8L6trTfs9gytMVtb6BFwQjmnywlKnt8+HsoOlJUHjm779Z2QG8T5wJtl9Kjn5
HUbpMPEjnfa8+7n9eeqH9n/sfj62GkYcuOpeUB8Y1eem8K6FHPpLEgThc9YtXcQSWGsNLnBzfuZ5
g9KT4BmWoA4NoHbuQh4WF7t5156O6FG2Ws/zbof9OuLWL3U8QxbzEf/+GUVanpA/TB8HlraLqs26
h0Avy6NLEgdtvDr/wwNd6/WG9wK9LNgLuF94ANr5H+2hDrzojyrJyOMEmb0z46h6UZQEN9EI4GD9
2Htjeq+YtbwmfnPyBqv5MuASsRtNU6w1q26+pC2r+6Ss/EsiSZyVnqUttRKfOqAjlCvcalgmqtof
29QeHhMYdCTp/G8VeOC1moxgpQOZvo6oIMz9DbrG2HwiReYmkY9Q7aUbeuuLO6TKDsEGsZ67vRYL
iDAPnj3Hrg+1GAFgdF5AJS1c/cvVZ/+e2+HqsyyDJ54wbGMqfjnT+IerD/iHXZmqGfwI8fEGVMCr
K1Sj8ZtQRwR4B52YIXeNK3hHXuXZ8I0ygblUvLo6jtVgXH1PeR24YTcaXD8IyW50LA01OiasXd/3
5j7FTu6jdKSI9Hv/PLdvzB6dzenY23Bo4h3DYnL3304396lVuM395sGSIgPK0nRHKGTySIkC2eJs
9L7UZnixpptbuvK+MIX6Ok/VwXi8T21RPr1NzazY+pEpYDJh872aqFeuWbf7q9KvEfVZKEIZc5KS
TbfnlgRrL0KkMNhTY8FCx2v8n3u/j36ep2DV1Ue4iM/H3kYzu9JwIMGN104xtlSG8ePGybV9aJjl
/lP/bS5an+pxbpoyO9Z94u6CaBgapKX+83Rzn8zSi97FPcaWHDqfeO7/fBhyYFcUJLpVn0XkzuLh
iZdniKmIVn4xhzpAeNTuvnt5fRojQBLIS5EcCnDEQSczX9TSKa+Q0cqlQq5AC/vwovuq/vyrNTqe
8RwExbPekl3VptY0Nrd03lS3mf9Xx43TJ/w6y+3zPD5hbv0au33eNHZr/fqfYUiPZmY+Uf+0wD/Z
uSeWPTDaVWIBOpr75r3bBr1eBjwgqSYiJu/z/ttkv8dd85/v5LnQdyu1CNZOhiFs1iemJpxp0fP7
jdyTRNbh2ZL1CdXHmuzmg22FIZB0l2LBdEcTErw1qWE/EPoEJ5gPP/tt+qtf/e2IEl5W6MM8v7cC
58P8ud/wrLfY/SMonatTxyMZUztBxvjXZfa+N/WpY1WsQ8yfQEhUKhOni3oenjfz1TbvzRN5O0LF
MwRnnDvfT25rGP8Vo6+CaCIoBlORL9LWSQ/FFBQnmaFufRU3s7mppnYMujt8b2XTDAM6JlrdgLwD
iWsK5TKXMnJc1NWl0zvSWEGUvBUSOVzX7L8lhMnr2wxT/nDlXdXa5t4yEGyuNZMg69bOjX+JBiZA
5oeC2fwrTotdXae6DqTx86+YI0QOgd2wfygemUMsADXMoeaFYaZt0VNVnuZGFO06mStPeWBmjwGa
col1cAG7nEyzJCr81cxdlf9w2JGVnEadwCofHA96CO8bORb60UDFbodStX6U0x5J6J97c99tFMgA
zsK/5s17XdBdtRTwTWc5rEEENai6KKsLqs0/N/NA1jg9i8K/++YpmL4QnU4DIIx7KlPTcRTDfp5m
nj1PdCJqAf98p5hTSTyLBw9oO8mK6Tu2WBzi14Gslk1hcvoNPrzyPNkGitr7xg+Z1t4SdSENd/i/
Nya6xtCXpnZNxZm3H6S2Oqjubl3I3oOxDlpjPQZSnCG6iHNUIQhi+NVJDI0469Nm7g9CEa+dgYrv
p4F5tEenqi71YF03QOz2AJms+KxmLfauekK+M9D2MpPVpeqb6mJMe1N/Jsxh9z43CkV0EQ12wqLV
n0c9c+4tKziUXW48G9Fg309jBcCX21g1tYTonjK+szUs1WKP10d4mPdQg/y5F//au43e9rzOCg/o
UJXbf/5twCT/x49jW7YpUEgB/wg1+ZORiW/5bhwOavkDIuBYibWVO5vZzwThgftcmagkk7vJe5el
uWjRps2w8hDHh4I2t3+Nh3AI7zqrpOgKZcdIfNluByf7cJp5YD5XYOpiVeNTsXARXl7ibaZ8lTqe
dnmJqD4JElCB/OsZ90gUF986F0P4uE7VR9Uf+3WaKe6pyBHj1IO02NsmyMFJVAnZgrB8NJIUkmHl
e9+mM/qRBdO4BB/nkc438HRGctRAIJDagkBGkiTt8CVoE5e6kNXdgWl17+cZcWmS9wxDGL3z5Tpd
nr1oVJh20zXbFZMis+HFm+bXyG1ipjeYSXstYK7OQMy5RzSw6P1HUTj+o941+iqg2raZ+37NgAcc
rbTevRbT+lGOPml516UWPDXnviC2kk3hEPtZ84rT+9VOWak9zBPnPsUJQwQ6wuphHridC5QUjygU
5hcgWeo7UVAcg4YKcK5nPTztWTpAiRwV1oNWeOtP/fOMeXA6cp56O0hOR5bTkb9OO8+Y++dpSJ+/
n3bu+nT476etUP3456vd/o+LXeomSHVpg8znkT8j0j48iWoT+dYBRuVbNKQrXIxMMJIjcmyjyjLd
1OzkMDcpneP3UIbjKhtZEy7m4U8TQ9sHOP4+fZ7UT+eYZ96mz6ecm/Mp7RyAiG4kyLnXwzkQABIx
VozhtRzmnrEzhnM0d1t56GKjrfYoqlcgIG/jZG2bhWXF0XbUAmAQ8/DPs2hkkRboVch1huo+qq41
GROgDkBciwT1Z3bnTaXE7iHx1nND7UR5/DD5Nm2YRnwVR0FlsonPOd3c9b4LUpEXkGW4G8Qus1OV
psMGKiM0N3Jvp7lv3kgyC/1i3rU765irQwkzDzOE977bRN+pf55h7nNy6fwbQEZ8WvxbGECpguUX
63+eUMZn3yZQK6F08lr5HlXRGgYny2KltEGyI7CNbAZvltu7xG4dWNXf5o4ALURjMb9ThgRl32gc
f86f++YjRyRazu0bT5LprLdz/X7+9w8NQusvSnLnqE+qB7BT1UNrXX1VFPfvMcMUOLAEv/V4dhLd
5+FRNAiw8Ls8RJRWHh2l9VaVyATKo458TEczPJgFdOZ5tNd6+TgdgF5X9X4AGVcO6EYgtRWWR1O6
XHEAYXPPZLu56eEUudJjDVfTadR3/x6dM++30TnzPo+q0+RPx2ow2p6zBNLhiFyLCxDjHnHh9H2j
eO2PMY807OnpmgcbO4ZSoJd/JbAN7mOUHjEWwoxksphOm00IQqedIsewRe950Ad5AcHYHKxK4hgM
D/NbZVHyoor7ZRzdlYe3ytbtG9gEeek/toXhP2p4DDlerVzmrj7oMdpRc3/VyZB3XIOmr1MjquEr
gH2kljmXAiD7xZr2culhdGyOMVSAvwf6yBGnQhlRhWHarX8+SYM70ocBcoXjwlAVgo3AFeOhLQuy
GxHRXEjdFDTNWz1Y/ZehRfjF0uSwNfN8+IKS/cVsqMZFvv8vD0KLGs5vIRlZMZD3qpCaRdnGMD/l
wJDjt0sVkOv3viTTT8m1R1LaFL08Eac9ZDJxc4hi4i+DGvhhDFW8JK202kXodUJSpjlv2vwJsHZx
nRs6xL+VsCwX8REm+FoqT14oH+ZW46btYxu4f0Vx0Rx0dOjP5FbFe55rwAgh6zrlMOew3nNVMeSc
jd/GmGL/mmfMWSzEzYF6yJUS381BWOIQKUd5rK7muCv7velALF/hQruh7CVPRpw9zsn9eZNHyb3X
lvl5brn8BOvYsBAWmKsBYWne5mfaAOuOAPVOhD06+tNeYvb2UzGUx27K08z9sOwA7Neu/VTb+ed+
A02s7RDi3dxpquf+WyQnp6rYxzBbQzNWmAbEK1sYgvzm72E28ldVPSCl/b1CWR4ksVvuaziTYT9E
A1oUfn/ysrI/zXtZlFZ7swRZZaiVvJsnT80EA58BZ6hrDNb4hApSsssdx0fFtUtwkB/NtQW49JE3
i4NWSZD8YSX9IWryigALARKrjfQf1oDPXKrCGycneCKJn5LhsgfqSkQkxQibDF/jIb1PscB0rHHb
JC6WakDrgj/1NKhXKZBAnCF49dw2ph9UR3va3PpawPBIx1Bv1x1t7RDe1desNTEnKneJ3huvRuhn
yFAIuZexYrzWpn10dSe/NvHQXcPaPfAIjF5y62JZoPT5r6Ch8GtjjyVu9GFbAyKN4VxMAyV0sLWu
e+r2fdlM4ekpzit3e1toz2vzW3NeWM/r7l9z5655hgk3DYJRva9ybzjcNjNhIYmTHZr3+s4wvLxY
3Ebf25ZPwcp0xz2aOeIymt0KjH9xMqbW3AUTrDiodX+aWzxjfva3mRpshlDtlre+eQo1nG9aM1Tb
jhxv+T1Ee2GNMI25N1K4YXE+eF8TIzWW5C6HQ4ZQ6quGOMvcn7kuEDo/DNdk5vyvBrDbBYBH5yKS
1HzQRP1sTv2gqalWOr0LwMFKKSINPq4hbgGW4ND2HQQsIwsQGtjMiSdRaXNjzh8J3/ankbkRT9O8
9sM0L9gUofPTwPN/B+Kpv2OOJxwtz0YL40hQPqqEJfb7LdUbXZo7mNJ8T3zuF0uo9nHeKPYYbooB
CYBbn/DroV3ACvg5J41j9cidJ38dNc/91JznS2SBoOLwJ1lF/egr43AXool2P28GdJ+EIBK5dZlB
Bbax0NNdoWfifZpvmBGO45W9nPsMZCQhODuwaBy7XwLeSPZaXzhP2NCpa9PIqehOzXwU5S6qbZ9l
B81wSKkHZqhazs3GlhpKYeI0t8DaZE8eaPZp5rxBcX3nhqF17znBW6gm6SHBL2DXiN5dzCWwYVqA
fOpTp77o93m3PkVSuX6vtX06rjHs4SA7HCVGxfvaIJ7/UrWtskaShVfK4KFtMmImFstI/aqiCaFq
jfnj96mRxdtHTFNlgdNT0Pd4P5ZosGAS4p9RuPLPBXCfIxi4pY+Y19mUBZCYeXRud3Z/ZrEn9gri
ZjA0pzlOK/1zCZZ3afgDPkq34xBLgo5tgwMoUJq6AJpH699RX5D5Cw8iITk2N8u8E1sr8tP13Kx0
eCaGDVT/fXIM0keP2/IwNz2lgITlI+PkldqLH2FMYMg/Gxf1aSBP8nGQRXCCRvVlfovNXdTmDqxv
g4uVOdbRi8RVDBl1znlBpiUjsioauaTbSu22LJtHdUhpm0/rNcVV0R3TAvvOGV2ePnUzoFUdiP3/
oey8ltvGum77RKhCDrfMYhCDRAXfoCwH5Jzx9Gdg02261f33V+cGhR1AyxIB7L3WmmP6vZxgPmCT
EcQtQpsOXpJXJAw5GzNoZRXFW/cucSamiRmiKQ6IbKqd6yrVmqw7chavsdeqa2nwz4LgzcyQGgfj
MB6iznNfnOHoW23wJruGuxvdNJ2Lpuok+sIy5QSYH6NZne7aVHEvYRm+o/j8Gin4l3im228dP0uu
YHB2ZdwOX0Q/sKR+q+ryv/ZbxNS3gYSBhEiH9qaD++HUFDlRkQ0VA/e06b2vGetNPqIAqGQNHxU/
W/Hyk0l607wfnN9N9AnJzCj0YC1GPWIfw212icXMYQzwoyq0Q+iEWI8A0Vlqo2YferbhM6/rincC
ByPGVqa7a4lMXqHRcbMDV9QjkJehGgMVGOX8vVD1Q8Cb/YlqOed2+ThN+3R50kgL0c9SSV8aEzcS
JMcf5Q9aloezMLE0tHaUSbASUI4wffk70BpSTJSMkVUimsnJGOoKDdzCEGJaJvgkG6nrk8plG5LA
En2GqZDBsK5Ok/1tWmq8UUGJT5qfS85ZHy4jwb1sjqETElFVCzB0bPwn2SncaRDeC6UQrXn874AC
UvxPiy6VLTwlUqasaAZmSiK+/EdEwUqktGjTNv+Su3oL9q8yd3KL5y2MOYXj7dx0DRQmVi5T2W/q
c0MM3SaIoduhROoXdgDASX4W6zZJ41sgOp+aNt/NpdhyAfPJ15lUxUuxITNbHKbEaNgm2dnhVhX1
C6KeQZw1VXNFOxc83PvvpRDdX4NivqiJuE9z5O4ajtUlU1MUdlFwjcJ+abXJ+KYqMfdUkEiEuMrh
zenGfuYQ433EPuo2TRqtFqE4VBax4GF1Ia9cKIm3/Jjou6+EPmU07pM/Lac+Ne+fzHsquGUx7h+q
9u2+pv71SPX0o8hLJkF3VqSoe9VLo1giu6/3uAU4UDQGfylJYfJWaeVjUBHgb0SAOPVq7+LyLp0h
AS+OusHat1PlLW/t4Q3dZLKphpJ8wdQU01RKmfYg0NJZhk8IYe0+Od2/y96QXNu8l7e3LzNGM/1G
S9jjiiniQLk9O2UzuzbdZD08tcThPld85u2mkYzs9nkhgBHooT6utWMcXYhEK4u+wmQOj7fwIg5q
EnwZE33YiZaLuuPkRm+iIa7xLcg2Wo0G59736XP6NJKX/30DGernJZZKMSFm2g5FRtoUlvu0a4n6
qAL9muVfal9NtsTl/EOsO96hrxAqR2w+qBI30gqbGTr/bVgM1LnxXlU6Ettpo1k7x8b02otoRCVK
E9W1/bVoSn2jHGS3v9w2uVEk/ygyy9u3pW2AhTBQ9ELE6Rahg5JYA9ey6MrB3BRh8xqw9QG2i8as
HkfnaOigq4gfahOEIdyKPnOKDyBXJxfnFmvRGge9mWrtqG3q2pwnIFW7aHBdRz/bPqX30w8MijZd
yZHpL8Vu2c0a/0yqem6ignwSM0qAOXBhY6Tq0wWFZdpbjP/4ik1NRQMMVuCptY71MUWX3S9qVkuP
FDcPj2NRE2dU/InB1gAj9jF0NRdiqJLkL05u65uBInnEHJ6/wcUGw7K+x5YQt8RJrqZcvGhoF/10
hkt0i8zPVg+SWLZbmOjxjgxIpcf+SdAQtAmJUE35JdHPpu8kWmMgL8ljOzvbjKwTRczv4tFRZd64
anMpWStlh8MOVckPfuqe67ivDqJkrVbT6MF3oPma0yNdHKTEPUeRVR1E6z5DlLyJq35/hpgReP0w
07jjZ/fnonjYqUrlH2r3+6du0bRaaD6EqkTj/sgUz0cx5jbf7w9LcVboh7ayS8CIvKxyrB/3Grm6
LftGimFCozvICt7knh33xPtQQPSyEb40vt6CZS2yr0VSnxyEbT/N+qNNB5MqCAX8ExWE36ta+ZKa
TgrJ1/TmKQmPbQ63dqFKmnUYEF8dhO1ZYFTZQ6pEZ5DR2rjwrfrXQGo/mT5rwFaWpg147+HD2Kre
+h6a6zEtzBx8eT3/bHu+/u33SeyFt57wr5NpqFaso+S30c6kNP0g+VUDCbQktNgYqMZEp6NQwbko
ahdbw84KzkFoGKgWeiRYTS3H80o3vIWEjHslFgc8fcpzOBxjyV4XFLGhFPnr+Wfx21ix3kvmt0df
W10QW0hLS6HMsgui+Jn5b4qrNx+wrLCyVUj2wK+ptpacY6NbkkOykgpbR2ZkDUbf6DSiQ9I01qPp
6vk8Kiz1AcgtL13MCnc5O9ddOR1E834oC3ndabH/cO9qzKhbawPs1helrJo1Ae8lwTf/EZd62Fxk
sk+2FGKLAexp3Vo6DInMDtuVX5jY+E7DoEz1U9D7ITsPj0RmEa7tIAYj12p4a8UlpjxJmu5jQHBY
QZV8eXRdn6Nmt14Ly/iGxV/6I48Q8ziU8c1w5trAxu4/IolaCrWp3MVAUBxNV1Y+ZTDRUWub57iy
iyewdgFkBixHxaAW1NbRlZyVGBRdnpJCniIg+SCakhx3O8NDPzaJlbHn7pDchBoCjwJ1Zm5QjwvP
AFJ4kJAO8WOSK7KOeeNMnIpOcYim4duZrBoAglOSL/c5osnj1lzbei9tI9dXwWHr5STlC9/6rHeO
bpE4x3Y6A9aHKDzKBxyHaUJE7jduCZaO3YuFLS6CK0gYw5uqkjnrrde8Vd2d1+PylhLiKRI9HF/G
FEu+xlDDizh40rVxCwRzBJ0vtZH2O2Uov9zHtVLHfivHwlL0qXL1FX+4kIWC1SHyAJpJpsTLv9YG
2h7HVDPg6rL1iLsXjJCpvvJfZuQeIPYu1980tmcXj/inxibjKlqh4f3RmsZYaZBynmZmQAfurWls
gMH7IyGIC6GkCU8NNXO3+62ICfr3REJvy3VReJxWLRIqCvbcPHkcagX/RXwpy3Jsn12pQtWnpA9x
nEkvemr0+0KDlw9NXXoJczw6wsJHdTiNxqFfLfwqp7o4p4RAfLSK6uUE/emPzUHbtRPwPPz1E4Se
lqxrbNqB3dvaHlvMS5NYY8xfJoiXmAL0ZHTt6iIO5Esf+zwzlrVbHQ1RuFJWZMj8oCZ4P9XD3Drj
wcjWrUoq1fVCXmGmxN4M0PUp19qUUlipO4b+g+i5d9+n+oqRnMRAnCj9NBVvALT6OdqITZDJ6pIY
OThj04x/YAfYK5n7w0ps0ClmXV8NKOEwLZtxj52IsoPJ2DdIp1RpcSvmgffp4OB5lT2r3Lae/Ue/
3mvhIRuzD3wFtQsvHwxFUVSKSEtmQ4YIuvwiWqFrvSnQM25xGZUg6LxtimwrBluvdhYk4uK1aAaa
Wa/DwFIX4tPMAQSXpUrAvm23WrUK7kSwOcgVu6Wxl3UyKyUa/Fnn1lgg9tK5VSLvChjV3uRqoq3k
ICsOw5ThYjcNvUEKvlsxSC4ewc2TO3rSuvGHYUMVUnuJRxuk9DQljIi2UAXyBUYuf5HWp3hNTdr/
EQP/xAigjMfULNmyFFvTeWFoyqdKE426Tk9x8vjLpA0z26I5CXFlVKvRNq+iAkliWV9EX27BS48Q
Ca5FUwyMmvX5ql7C7TtzaunJMNtZOs7t3sG1EeL27xNqKzDexdURATOUrpml1XjuTgc83qF8GPLX
UZKqXepZPd6rllpBqOUgpoimntZcJ07vF/9xjficfijf/3vxrYjijuyPyhwVSBzyYps6aCpT//H7
qkq58rtE697VNk1WiadAB5nWE8p0EGc5cOFxFsj1pQwsrE+ngWBaVHSFwQB5AFTU0kSFnzqbKLAP
iapZ+6jFBhpcAptRUzl+OmvVWL319b/P/v/ndagaa8MD+zDlKQ0KghExE1gT22LR9PQw2qm/RyO9
D/9oitH75Pu1ddbas0+T702vQsTox5I7l3vF2ttZlh3tIdokU3WHOBCv1+aJo2lrArD+Uzw66dG0
tLmuysVHGWGBTo1yfUanoW7yiE2kb+sR+wK8z8O+Nb9HoJb4a383o0aaJZiKbrGYgcqRwyS2+zh9
8wYe+ZLfK2vRTPEbhxybnlOVZBzVeY/wdpK3AM/ODUYBSA1EM8RxEgDIcOjCdniBUhMmY/rWxWm6
03R7+mbz0SgNAhAacrUVo2Az5o6flhSMyj3bCX4C8WFyAmNI/AS3pu48Z3abnhsnLS5Vazwmnm8s
DSMMHhoK6xZlbxm7JM7dUxBONbJREXxwc7wHdqY9aXKoPZiB4q8qIyy/2NaHVFv+x6cL3UZ5/e/v
P6TCT9EbQlSmalELYqiyqtuffRBHjaem5JjJC97jyfgy8RZXlY88eeVBmm8bQMSm5u78tjj7nqev
RUv0k1mzSvDvjIo2ahoi75SBbbpOTx4GE0eH1IdLM7fURplZ7lg9aK3Ro0Q28xPGnnOvjIeL6Eqz
vl21EkRS0RQDuuo8mWVDweB0kYU4Z1/541W0xAEPvRxxF1GVlpLfZaiiW7JG8J9Z44J1CSmVZJHp
IwOt471BMcJrj16aAMpwpZLOwzXECuc+VKt6Koca56puYY893cS3W17cykGdrXW93KFcB/zOa2kd
OmN11El63Q55pCP/jI34jwEo9tVRXGFNV4jJaW5+KJprop/J0ce1XkNyyomKXf37rBQjok2i17bn
tm1963OHgu9potTLj7Vsnj7FAUTz3oeXwUgV2170ZLyO/ggZ1KpXkGVz9Zlvp/4WBYj04oXuF51n
/1G0mvoY6yi1E9VNzrLlH0k7SS9q4/fgKPVgXhqN9IJIKVibhFqrjurUCwKc9MKzOjxX/EGAxRlP
Usih8LsMNS5GxKJvYl5mdTKs3RCgneRKzU7KhnbnxCC2Zve2OLvPsafZosm27xE9OgI1pd/cNnE+
wYut7+ZXUUYhCifEGU7XBZYYDpXmQ85mzyOUfJ9n4Hgyq6RwZHmAtF6BKzA3S1ZQ2tQUB7n2DOyI
8/NU0bsdSiOw8LWP3AMI/NmnaWFRw/AQ6jh5dPUdlB7/KA5pX0aP9nASDaKBhJ2JLL9kjTo+pGOX
6DMxYgVT8klXCNtOlzp8mXZ2HR544oSXHlOSOOvik2jlZpSQvwimp1F4EYcEiTmOzFTk3Pv03Gct
n9vzJGr9Q1oO3yu31a6RmduilQehdg0BStxb5NxurSpR1WsUuX+MtYiicJsHTOrl5gjyMZS34qzu
euAwv/vQYWozuYMvEkxOdZZh51stwysIaFiTxrPbuaKjU8RdIZ1Z5Lwf7GIYHvqkgdBku+jxpMF9
bLpkXEqkOi8ZJGhwTn59TQ3wvm5H3qJvgx8h+8lvRqrwde5rFABBiBo9YNNRwba3IpySkHc0+6SQ
7A/Tr366Zm2/pQ5oCD1XkmuGSgwbHMRI//1A/Ydy19aoqGLzyEOVhynDn6pJI9P1066orCsurfJM
vHq7vMEsoMNPQoSvewzS57ksx1vx6hWjSVD9GpUVaMdi9H6tGFWN/qFRs/z8b9ffL/BVKoyNslSH
XQp+YpZCDgWM8Tf5AMCLACRQi8vJLYhlhw70RAg0c/bL3TXHj2kCM3RXnU17Q7GrBCVC14P8dQSR
s+2tbMrI0iRSiF2qpw08JGmankUpfVEXh7FWslfDyDBVKWKMdmpn6dU+ZmB2VayNVjWvcPUvYiM4
1KOPJVZQPYUdcKLKk4u1V4fWVWo1mGdmvfEMX99ofbGVqyx9NyRK8wOWuQdAc+rOd+AnOJnZwrIw
X0SU+/fUpAIlIaZarYtud5pqO/1r1uUSzt2qddBtZMlQXNFOhVmDtwPgf6y2PPugkoI9aHVnf6jJ
eDG5KT9krfhh+b35roHinjmJO76iWkMSaZrttbcQYSSO2jzFIY5YRUOQQpbqdmkXvn5MU6ldURiM
0UUJeKRv9HoP2xJ4hNQ7W8e2MEGUsv7B6jp5ZxdFthlMxIBOgG190+fWYx4CPzFtbO9UyoJJAXbN
Be5lDAnJrp+rEmhPqqbdCw8ubdYkvfIWWCBWoH1KX6xxfON/Un5jAXCwxsL6YXTJCts2f4spSrsp
cJoAmZDGxyEbinOaFx99qCnviqfLi8pTCmzmEEIqGLSI/qSvrXVJbduqx4vm3feMjR/b/nPXHHtu
bqiFQ7jJkUqjlKqgxuJd8U0vGjApUfNjKGxv1pgYLgXw1YFuSNquLlLvYHtGAnym8F6jznzpnLH5
IUXhqmkm9/YsVDcDe5p5pkUNGDNXW2mN3O4sqll5IHq4j5V+/lQlIY9LX0s+jGKE/ljWOygp8dyK
cntH4t+6HUTTJBvHGsTANWwagLvWYYswncpJyKmYdDt1psu1ekx3UfDHx4jJdlB3cyDt8YMqOcDc
O7l8dPHk2DZmqq48qhafKXhMeeHo6Q/Nf+9Gf/yW8mLGLTOVz2oxphspxDFSlzz1BLSTW6+wio8K
uqK4JrXtn40qZ9c8wUCv4au3MzSU2ZKSWpTw+j3haNxUMQxOtjwNnwKx+pgO2rRKEf1lMz5R+fmr
695PVhI/UGZ1roooIg6q22f8n33iQ8S/0LfxW4Jzy9wMbGOBBMJ7blpIVXVin1Qp9J9Fl2nU24pk
8hH4vv9sO2WCgDKQ12IwNOyEcjKSAaLpqAPxOEAmlhxW86pvgY4kj1o81kezluqn2genH0eEsZQW
cz3F0JaAlIY3pNPhrFWd6lgAqX9SG++Pac1ApWXivGqRNWxywnT4aFDFq+IUt+8NatfEQTSTaODv
Z4A3JnwEEEfJvFMYbJHmEq8UXVJnfNFkp/7VN5rc6JQBFEsxyiojv/nP/58FOMQZ/r5AB29u21R5
klrl5lQU+VMBToFz25iFqXolw0kyBguWAZ/s0V6bxN3OxfQiHx1Acnb9qzWN3VvTmJhZT6/1/m8z
/3mdmFlNn/n7X/h9HUDzct2VKeaCrUs6xW060ivOXq5aaiZtc3gUPeIwUBS1nhg/s08DlYld3y1Q
bNuJvHDKdOtHBkqGKU3HDZ49GqW7ES1x0KvAWPOgKDGk8TtMHGsbH0DHHtZ+qsxH6pbQADbO0YJ/
tQ208BxgHHQUXeIMMl6LYxauj/cBolvlKk284THEBVFPRhWHAxasQ1LkCzOSsN5AoU/9ZijvWD9E
M/BBHyVx3udAsX+AufSvpdJ2qyF1la3iRsYjBvMQz2McgvKsc5ZEo1Bv1cbFypP8KQJzHCVm9mri
ObM3GmKDotlTr8hTy6hXZZ/mr8Oowh5UtmaWN49SDK+WmJRK/X1mcpt3RvbolctRqSgZrSTpgaVE
vWwTRLDrYRy/GmrWzYaorZdEpu1rk6sXjWTrt6QlhdJnSEIoDTI3sUYm/V9mEL/MFrWrqGuEPMoK
U1+SGmqSHNgD5yBi5eSFd9l3hCLuD1V9b+qmOsUoi/WNa5UeW6cc/poVG6cuBogXEilZIrow3uRc
Wvm9AcJKin/N4KeXt5PobGmZpK+qHGqRn0QswaeSX0LqmKKW7JVVHCffqDkNJLvb3UrkXL/Bmmro
970Mz5oQQTCrpQo9aIWbVjR06k9P0R8JM0cfJdreWUsp7KudF+mcRWn0PLSBsnD5z5ziwKnhuUrt
wfCTYdPXlLIMQevv3N7INpmd2QfCjfEqLEEC8BcDyqCRUB48PKxWrMHHg1YMaCPUTHvwZGl4iwBF
WnnvEDN3y0OP/mDyXh3edBcCkOb3TJseXH2BNejvaXJUGPif8QSThpRPq41f0yL8tpLI+cmrPXrV
+RUCUSjfPXAHS2yb/H0dFuWESnfnHgK9DwXyiCeb3wJZzuZjHTlURjnqtqrLgB9WLV6jLHlMzMj8
lsTxj1TqymerKPL/tfQVaM0/Ymk8qhxF01WFcJps6Mjd/l4rWPeRYsUQ1K9U6ziXUn+xtYYHL7iM
rdE6KAbiqHhPApC5JrzhY9sVOI6pCmgN+qMxwt2tW/joMOZa3kcPYiMimkFl/NkUo2DEQFrnZ2e0
472rQMf2yz6/xGWEyRjRjnctGc+BqMt17IfcsIqflZl/1bCTfZWQeM6TTkkeSP78rOF27yS5InnT
5MMX30ovFcSgp3Lq9ynGX3i6Nnxpcax0s2MnE3oXO/osAkvZjZk3F/t9ERcgwdUfAjU3HswYM4a1
kYFSKwwtXENoZ2WJcJxcpZ3i6SCC6VanLKiWbjFEAts38+W+24u262GG5EHZIivRh58HxBQzN7lE
TKydsl8mdn+tdfMkKglF7SEq93g/deEAXp393IpBTNjdAlGlfLCxQVla8rQZkmWs+pyg/14HKFdV
z/hp2cUldG3pDaCAMY/CUjmNiNV5/ivE4n5fHrjUjInL+c3dLjcNT/9ZBu1l1AYPirnbbaygT48V
soJZ5pnpW1kG9cq2zAT+NJAs3zLfGxeTpaAYgycH2azoHpzU3gBPAPEzXZQO7P50tXT3ui/Xr0G2
gTiWvIEjN3dkiUuMy2hC03xCf3MMJyBQWrqPVmgUz15Xx7tO0dqF6PdS70hRXfGs1cMidSDSy3G+
0msMBzRW8nuKx/883PtkCx8/PSu1mZhyHxBNKkW7JZola5F2YPp6NYnPTpE6S5YbMi/KoF0HYVLs
vWLIHiKWhduEyoWdxg260cKmgRGSKCvZa9FShCPOtEnYX+LYcec56ONrVGOn3CtK8yb7VTRLwkH7
qrpTDjjPfpR5tRoiF8j3iDuoQS3qTBuwDI48YGwynH7LtepvjRc8ae2Yhj9biikeRMasr8gL4Eh5
lqdsWgZD0OX5dhZjZHRuY9okiv89JnJy/7zOiUp/0XapelMPOHpgUlTq+BtRgYk2VttmuY84a9JI
154lrfQuhmo44xvZPGEZ9MAy3vuJUhGwZha8EwtReFD00WPsgC6UQdusklC1nuySLHYAmuUH+Dbu
fut7qUxQODWVLraCm3DNYmDbe+CSvIL1ZqFCj87gswU4lh0qOdIgNBMfIPDp/aTkNMFH+KeU1+8Z
yeVXCyDyAkPL8ahZ+bAZNTV/0FxAuRGeqjtIKQG2xZWy00olOMh1ES8p+opetS5+gQPQ/KDKZdVE
uv91iOB25ObgnxBG8KTBFGXjla12tvzIZ1usGh9W94UlM3ID7JO6QyBkCmafd7spP9lNegUxQEXQ
rzNdGXr4BlAG5cEwT21Xv5e507+19jCsrFQn1jgVYtWYvsqN5DwPcVfs0TUFc7nWYeVmIeVqfD02
oumM5aGpvO5SunV97rLoSZ1mOZkWb5J6AEozNQneEfmU/G+pgfkJ+QR+FTlipHuR1BgMGLQmAbH8
38VWQ4MHM8ipo+gCwBfgHuyvyRVouzjqEVx4lrPW84ong4z/aKU0zXNk9uZMLtvuS+3l55BvBxYX
0jKKIvyp0zDfDVrrfdSjgrDfC/SrPMJDnWrnpegbD+oXt9a11xxoKITU1F+KpuNgHC1B/d/dRvlv
dalnPv533OcTFF23kZ1oBIhVKvhhUv9D4a10IxJps5CeOydVqG3ComooxvYod0m0rbrSXSGXzJ7x
RCd1pibW95y6QK/mJr7PHdA1PgzRI8sCpsMBfc4Lf6KkauZ9egIl/PbRMQLX7W3u9NHGpCap3BoL
eCHqTseGkvo43tVEfH+UtbLtmyz6UlctgNs6TE/QCtVNxr5j42VKePJQjc5NKfO+JCiyMeu5XdR2
VkQUlDqNkboJdXoS5AZETsuDbTtl532AV88RvEehTBBjv1tDNH4em66jysX6H1gZSuY+b5RQnGgw
DGTK6WTQKp/K6AjfuDrlhNazRmp3ETVDlL/GuB1QYhatKRSrdrbcoc0Up2VDOrKeDreRVB+cuejs
4opMJD41MJYNKknNEWrlX+Uw4uxTTcynZtcZWKCOtalvkEjBBmralgV4az9hScWi0wbWrEiFta8j
s11WoDWuoEq82bQL+pFgzmllxndxUSIFXGSFzQoq5a+LqsjjtvRt7WrhVOQZ8VFVc/9703VLW624
Swovm5sDxTCo+75a2Ba8OQp+dmhZjIs84MAEFN881KEubdAfyg+RDP4bm4NspY+dtHV8/cV3iZLF
FNngI2AAj52CMFIyds8pmjjeld3wA65xWOt8QajHo96jDa9d5BjLwCl/XUQgHK/f6SK2rcXviwZR
KVCC6ipjNbhdFE7/0rRtuv1Lrip1zzKGAmA4g3jd6k6yBHntBy9j7X1VDFvZd3g4bMc8xAtjijJW
LmvZqu+9jT7FIAtNzmZGMTi3GCR4KYzFg/Gax8YC1xeZMlfFfMvbn9VU5143db8qiadsbCO0pu5C
C7OTp0dvgiZcWGh1q0p9BWPoPooucRBNJ4kxlCjC/ad+vVLVeZN05TIdLlGjDTt/AiCSAUFMPJ3d
D6Iv8tp8E6V7nlBApDVPfkqjqeA4do29MiVvLZN6WsDx5l5tTfUqRodGNval8+SVffUA5Vt7jUas
gj3PfJJ7yz+XfvcUTyKwTK+cjZLA+pdGVVtKDTygLC/TTUf8fSHuWsUe0o0z2M2tKUYTM39wlWFt
5PVPY9qa9RTqrwjjmHTRlEIIw9R/Xtzsu4bb875yBusgFrg+DFpLLg63Na9qm/VIdF5tFwSnWc5E
0N06OYSeVgGlnZZq7DK9BbgCf5+HfvJkjOGf/SO7vj41kqdpvtEkzruu7vEbINFeo7GNGn+pi58I
QP0DS3/YsForb8zR4A+Q+ABr6xpzssjPrlLtLcU+c0ib/CEhPjzvIrV5Gno/X+e2Fq5EotCNEm2W
RLqzj/iVvabhKQeM/0L12fNt3U6tl7YYNUlesTa2tonbSAe7rdlehnXxZtTRyZtinW2Yb80kNd67
qA8pFHeCY+EG7oODcdU68Bz9EqexOrOpVfmOk5oeVT9TtA7vaXYhGJwhIvzrRJI+9/w5lFK9EM7+
nJMWtfUuI+4TKQdqX6YckUW4dfo6pRUpIzVQvJUYbZFJFtnwYVuzdGCv7vLnnCMlqB/jwIr2jZEF
sNcq671JymUV1wow70aewdAdzzGLJAoBTXsVB51zTer2Wcwok4ANawB/Oo+LdWOnwYMSN8WlmYJv
YoYFeCI32uGQ80xb1BNvpJwOnYyYRvYxYLMVHyfayAzpxKFgHjdWeE364FFT4+IkXj4ZLS7IT+Jr
PI3dW7Xm/dH6fZ3r8kX877e/g3nXP94+U7kNmR+FRN0/WUiaIWGKIvfD8+hsS0nBdiFIqElyHL1d
tFmIncKAMEKceY3LBkhH47QIKxcn47p1Vw04eIrdO3T4xCZ2hd7bZM/l58iKnKXJo2o96HW4Mt2U
qPBUWiyKjMOJcVNn8IkKBGsBUKOdyZP1xdKdlxQfhKNoyV6P5U34HAVEbRQzdbc8t8uFh0f5O4rr
7xaFcmfMqKXHaGz7WYLC7HFwpIIYRH/267ZC/Nd8NyDVvmOIPNUutMNrqOG2FpTxKRq87jELUaEH
tp09lo7lbkKlqx5KdqcJe8jl0BTtU6/K4z4Omi/KqLZPQ5Gq87BuvRUmit0s51333TGrmcbvbhMp
2CkWbv0xlHDgEj3J+X142DgoTvlV4W5P1dx61QfdXSMHTtdmkTdn38wP+D+p73GiLUReSa7hEg1d
5p+ssDh3kh8+9H1g7twULYo48PqkQjErwK1NOqFJV9X+7FTet2RogsJ58zMX0KYmlzvbGuojKTFe
pU0wLDUD96IycvVjydNp3rmFvbI7KgpmqLahNmF2fbFd+ahRBvdVoWAGB6QMqLqV52x4hlUm26++
kbYfth1ks6LDyikcm3Btwqye8wToXh0TtH6p++03Dzl86RUYDzfac5vqzk+jlc5sijc12fnFMLmG
DOCs6xqjpS7x7XWk184u66t+Y9rS1h2zdKkMqNjjqp3JVFe/jmnTr1rq4laZ27ADT+ujmlO/V1F0
+NFE3ckm2fqDlBMxG8uZe65vr8AF1duYshih9mPCX7JAnEswPRlwqpvMesWhKGSFRTklfFNXJEnl
PMCseJkbmXLorAH9QZe/9XZ+Ksw0f6Yq91kpnfgIREm+ZpLyknmK9aiGeXUYjPKEEICS/mQyXHZ+
hHKT7uXAuzjouh88Kwl0hNiZvpcIQDvL0TeT984kapw3crkSTWkwj3bO9tBU2+6xMXFo9qQ0fdel
MFiUcuPvsHk8UKZpU/8MRUwoaHyHswJmU5T73joZul/9YjAiiEm4Zpoi2tDGvkhWli5ad7iSGUmP
RRxeWZ1Uj0MfcieNnbLtuqp9kW2e1JSGJ2uCJN9573bnxG61Q99bGyPWfSwMTZDAnJ3FoDy43bnt
LWubj9EHOUZmdBASHpwALtmtHUyE/gHV5Mzt03aZE1l+YRnTLCm957U2NU3NdOYYbjQPKXzmVeDk
w7yrKwn8i6mlu9uppTdsk1hx2fNu6o08XlC2Ks397jHvfGebVsOpGELjaCf1mt3nUne071mnsMIL
649ON9rTWCcYXGR2uSqD97Gk0DdkpzM0YfWz05862+quuKU7+8Id0Q4XMbKKCK+lJuSRDsLP3chd
gLkFt/MpkZr8lE5nlq6cEh76O9ElBtusStZdp+GNOc2guCl5lJTyIyIlnFWW8VziMPnQVWY5F00r
8EYib9HXUErNZ9jC3SVpsnk8tfIMxWbw/2g7s+W2jW0NPxGqMA+3nEmRkijJlu0blGMnmOcZT38+
NBRB4Y5zsuvUuUGhu1c3KIoE0Wv9g9c2217upfM4HUCTvZ3FkdbuW9/8vnQtYUusA6OY0gZXf59p
mdUdKN4/Cje3T31RhUe7cR0ooX1yCHTFu3RBgHllqUX3lBKHnZZrxcNol9bWSZD26Drv0eGX+YA/
S3KHHnF98vn6H5ogs88aSqk7dZDHhx4f9a0L+OOpGSOkp/VOfsnja1kaoA7sMbmiax0eWr0sj6Hn
1A84RAbkveLyK95MF7ngmx7FYAuUtPoWlo22BqmXPGIAqh8AUsmHFl+LNQ7S0O3Ioh4VjM+RgpOm
n4yuWNuWpnw32Viocmn+bufJM/6JyboiK/jYadIWcZH8Dx1Smc+98KvX8go7P8oejTRoDuVQ39t8
lfaRanf73gArI1s2uQXTV19lo/pNNZPwj9S8gNJEYIEv86NJ7fmr5Wv55NhU4QPD/qiI6+xs9+Wd
E1ITdD2peoRh1GCVQyWgyPBdxWjud9lnm+WkPJOYtp7uoBdmd+OoGRcVHMnGdzrli94NF3IgNoVK
R+GWvatks/ge+PgQdrZcnEhTWk9p1f0Ot4IbJVV7dsSVeU2qJrzTAg8lPyyk7hNn2r4Yxm+hknvQ
MurhoPh1szc9HpGQLLo2Q+r9cIDJrZQ0GZ6GRO9AmJfyrkzbBuNPkwIJEcH04GwXWXJVMWEHB1Ad
8GCJj9bomEdlDLPJ7TPaD3JtPjh64WyCbpKr6kPngJ3QcE5z4Ph94Lgvhq5Xj1bZnyKYqZ3WrbSC
cq/X1/EFyyN1TwW53gpwl8d7iYtrUBwF9KtB2BykiF0jagX0q8LQr0HTFI+UNn2S3YyUKda+RtnG
a01vu2PTKHgA20r6FSLG71Rd+sfCgdqRaf7PYLrnGpGDuZ6UrwOVPOyA4d6xDdph37cR/jBq55Cv
bKofplMi5tkov0uULArcRz8Vsj5uFSX6ag84x2eT4XgyHSDYdys15IPqmpKKKbtSKZuxtPKtP7mV
i0DHMfW9Heo4tbz3oewGv8XgxjKtIsJiozcf7XntebHYVPYeqIa2G18HyfO3dpanF8kjAQhnkOfn
VovPTuh8syLNuQQa+2u/eh41LViro4pgrQPLvXRPFra7lxyCynpEXxvoCaL4Tlypx7SNh4d8OgSH
dEjSHZvj4JCzU9joZqO+Inf6XSv7/g/qcyNIZR5U2G2XUpysqtrB5pjcN7dLfORPUsyNWpeMa899
5CAPUrjBHRA30dCzDm4kpYg0pnxflfgLQJgYN9eKBy45H86jC3ok0QxrF5pajx5QlO1sebDOWdFg
80FJ7tnIrOQg+paDUtl/hlS2Sl7NAv7F0wiKhFX1auNohMOzHnxuEXXftImhPUaOzxYVLAR47j02
0FAEICSA70EIslOLbjUG9aUrNbaAZKieE+pMK0jZ/VH0KYmG9c5YQyqW7MdQC6zfqUXhgrCuXc9+
8jSekgNV/o5H7nACeTqedAmmycpFOzkYptREIXU8CEZfpCqIv3ayD2AdONAEXLZJgPsnUOktAmga
tiC9XW5NMPSGH1CQ9JLgLOd9egzGlO9DLkubwhpVSnuO+zRY3ZNnonVpmJ6POJBEgiVq9q5SZlfy
aVCSpSKFx1ZDGzd5aoJSW34ysyG89OQ1SIXU5acoz+x7J9Jf+PyYL+MAmwc6+J8McWtSi1moYAW7
uE3RUgAWBHExEBaVe1/nP0TD9H15m1kdjlJWOT5GSGOtNKXuYSZo4+Pch9rHXo1tsBdTiBhgt4BG
ioQGDD15h0mebOBNXk+qab1jFeemid/OYi2PtshGGsh8dVVNHZaY+ZQ7EZ+rWG53SOajm4j5DX5M
ULsTxXEv4sDHwDk2MK00tEUuRmnyA5CE17qQIr7+3BZ5grWuytgjjsI7czRKw7qKvtrOTmpUjYcs
tFUEpmB2NbFJFb5HDU5O0VQphnuqTtqjPAzGWnN97+rzqveDNcQHia1loXojbDTsTPnSgWDFZ1XW
+ZkGuenkKlycUP/aQuq7+O3PQcsotDZDvnNsErd5EFmnyq14FpvOlAj5nLlTtMWhtu6p8g67tgkw
MDLxuxpzmJCdFH91Iz/6hpnApIgi1Z+532PPHrreM1iUYKuHpftgynwogug7mysK8DjY3qmNwU/L
1BSHzlFB1RoO2QF4bQypvWWeUrzeu1h91KqnQK8gNsom0isubzCSCCgny04ZH11T7eBvKFKwzkfy
AXpkxJtglLSrOBQ+lECetpqd4slvfWXdNBRs1OLYx6U+x3WKck9BzzxH2BrtcrSHN42l6Kc6INPi
oGH9ovhm9dRV3UpGBPdFt9qtE8nSdXpQd5tKedVArJ5JELhz08iTZB1iR7RL1Dws0drFASNH/n+P
BFNMLTb7YbthhnNA1534ruE4Vuv91UBJYz048bg3HNe+i0rpsx9m0VMHQ1JvyurFG4byJQONlGu1
cp97UvmC2ZixbtGo5g5LExcWd6+0pGbc2r03MkBVULfc+zQ0fyrjGL56SVgecRqkIuR40asJW2ar
d1VwEKMwItDu9PUc9Aqj2EygcosbnWzr8hO/H8BY6O6tFt6in5krk43mnSWNAAZbQ8OLrIo3qIiY
MKZwmk8AMG3ggZuf8OQil0mRfUNen9FBVvB+5+ddiiyDFIuPficw0a2Yq2LAus+VvNnOcxtAZ/za
k+ebgnnCq3bZCDJejEYtuT99GIu5CUyLH6yhx+ZvCk67mPpmryNnOF1X9qJ0WzYkxua5fe9uLAra
exGstTU+tb7tzqOxWTXoWyTFYZ4bdBTeWkpC4k+IRl9aU2GN9pjxHAzLaR9apO93STDmZzu6A30S
vEjYDipy9yIpVvuSlP1nWFTOJdPT/lC0kDclre8esPQ9GkHrTAZygTn31cr3YkRPbe5qESu41yk2
46+Ozm3IjhmguX+yO7t7EGukZRCjeYLlvJ32a8xkOx7xAmsDpDq+8zyI37DefqQkp77nOeZOoDyM
h8Q1wkPQ26e6HpPHxog+NXLkvcJHVk9YWKBs7fTeaxnV9Y5c+7ATo4AHsOQqYuckRjNcwbALbx+9
wNY+N9+rIvEOqp/Jm7wzShRDzHJTwVvdVyFFTjwtkEFyctxBtqFh/XkaT6e6khTq+kPAh1M9wbMr
GkgfeMaTCwnzs8mf9+zowHh7B2NKPm1XN85OoiUZnf4QesOTaIVjigRq2v0QrZI/Gvp2UFBuLfzP
Y4l2kN1ToxOrhvWo7VyQKZvQlLSHwZXfDrp0tKTOe1i6eeDPT7HrfRJBS3+sN8rWH6gU3wxkXihj
OghbYAkWIeQj2OugY9a9X85t2TAapaJ8gg+/C7oar+DRxKe3BtQ8KKl8kVXSXWCnNzZaL/DfS38d
TC4o4oCv0ttZrBk2X++U33AL/xMxqryfxVnibPsWQsnNgAgWo10jeR9GIftgv2J2FVkJcq/zqlVl
r+JqBLjXQComwTKM6Qm5sLdDyKPCKZ4O4mwZWOKWgZu4fxGyLI+BJsg2sf4yTzSXmOVK/yLkZqll
7i9f5S+vtryCJeRm+cqbgHk3wzdXWpZZXszNMkvIf/d+/HKZf76SmCZepdIOxa7xg6flTxD9S/OX
l/hlyDJw80b890stf8bNUssb9l9d7eYV/Fdz//l9+eVS//xKkXcoeTrUsjUCITzaBdPXUBz+of1h
iFIUs9LYfps1txs9yuZV5vY84cO0v72C6BRLfZz161e0XHWJkak7j9tl5ONK/9frs5lh693pIU/n
yxXnVefrLNf92Pt/ve58xY9/ibh6DQfCKLp2t1x1eVU3fUvz9oX+cooY+PDSlyXESDz9y2/6xMC/
6PsXIf/9UmDqm82Aw89KD4fqvul9a1uCiF+Lpt9OkgF6WoHcYRSMlrGWC9vd4PKZqfu4wtSvKh2e
KKdhEdgPHpg4wCtnSOrlSc3wbNqIYa/d6nrsXMD8wqATXe3oxHeFw1NgrubqXh00a6NTVFrD+1tT
ZgB6Odm1zWZuwtdNWLrB2UPSU5wa/RhJ68XoTcXwVExcuhYrONfVQlSOq/i7G1TSUUfyeZ0mSbSn
JkU+Sk6yJ1CZB71I63vEltIniezL2XDqRzEmogq+uTvHLCcXdSJEmBphJeaTbDmJENWVeURKeTRl
VREQ5xkYLj1UVstC//Lqqt0+WobqkkT9mys7A8pLqvubl2pk4FK7u4wgsYaVifbHRbQxm8QPOnbe
hpcB/T3E1CVCsp6QrHubJuaKg4hz3lcxisjfZTrkXSWH0aKVIVUAcSoOZAkRKV3aH4Ii276Avhz2
H+aAPP0z/EMv4oqxve41uUOmDw1/XN7M+1YJrHtxFuNd0bZpc7np54Eo2PB8ymfoZkJf+2fcXVFr
+HMNESEOOdtbVKDMdr/0iTM/ttoDNMjfb/rFInll35X5aJ7EoOiy4m6XyAP+7uDtwUxSJ8TIyeAt
stapWTpzvxgU/eJsOQCvM+9EcxQCeOLUppjiluHbXDGt0gMXM+myxvMs6XdAANp1EI6qs0Jfr3pc
FQpJEkyNJD61QKhJ25n9LnSy+rHz5PqxVHLrZLX2i+ha+pHfejGS2mavQag4JMCRd6butethmin6
5muIlZZOcR3b8ob5OmJAzscvSVZisj3RdMUZOlDXN77uDXUXET4nX81j87ng7Ar2LrKwoB3qjYMu
p08N9yTXmob/b1Ik1UkqJJNzV5LLv5zXilbKaxHu1mXb39WKaq68qk02Vai9cacjqXFsshuwo5eD
lleIdZLNF10fQm6Z12LcC23o2B9CNcntxHRBxEa+YBWg849xGjlrXYMoXcW2eedPoAgcIuVvSYY6
kHDpfo/wTUVBNLhL1urxBvQTYa+s7ESnNbmFwn81SIBssndsEJpGd6npUTmaMoB8U54CqqgIV74L
QSGgha9c3c6iebnQk57iaqphcxxQi26L6kmFdFxeXSeFgl1Ql+HGR+od6wsrSoGDJOGmc53ymndD
eRV9ytTXQOrGcogc7U60xfDNOr0cPlSN6x1bs+rOrWy0Z6ejQrwS7RAV+jtbvc+arE838wDJJ/AA
vdX85mNuQ+FebdFf9vLNskKThm9r3fT503quen/TbcqBtJfU/tq8u4R++F15cxEt3XFNDkH58Asz
/+xQArybY0T7w8z5R6ZzA3ntAXpaw/BDH1eiYprEwWsHL2yfTqZy4oB39dvZIEzllrYYbrtonnHT
L5rsoNs9yP8vVdfY44rEJ6wpBxJzogfSZTmkbvXW1L161QATOYtB0T/PbWHjrL2xHLfLNLLq7qbN
C2U9q93qEA6hQXWIAepaEAACVnBit6qv2tAk3qlOre6chikb06AqjuEYF8dIi235qTPIHci9na5F
TDkFRoKqMDggoxuqbuQh70WX7asZhuVGhzxIpcjJ2lFN9Ip7azzwM6c8QGZVH8RZgg+oOgbNZelX
sW47J6qBdhGhjgyodqX0ubG3eNlQ/OhcDqT1+EtAfW8CCRHreTjQHaQq368moqvpkn0mUZLhassL
8Mu0OreVPl/tQ38aF6Bj8MXrRvU4xkGxJ08tPztNglCl5Jo/Vew8/CbpfrPrtFuXkPof3ffYQLPG
m9jO+lJymbhAT9lTKAE0FeJosVORTkq9g4ZeUzcPF2ZARhKkw1tfBrEq6wscdqYZ82SxTudPSb3C
t1fVNFKiY6Zgl86KZu8fRMjtlGltqLUBqu/MEKOZUWxi1bJ68wHMerq1K4SG+deZP00fnogSFd99
M0TXw6jih6KM8P7FzHBnwHN5EbFCruWvsXI7GpRpgD5IaimtLIWfJMEZqHA9gAwT0ZxgxLKGrpoY
FWwDMWrZAB3EqJibNdQhZUfTnXLtss5ap06+Kic/KfL1ZOAL8FNLU4wWkxOVGE0yXGVKHUBTpaDy
6zQr3Y2rB4RKYPBMZ8vA0udPoyA4lL0ZwlYQceLQocY8D8Dd+DlS4Ru7jiLqMkFc4mYlcYkBtRMU
oVlYBC/XjqcXBfqquhTAmjRLz7fmABwvMPvwKzwo7GDkrx5vAMXCAKnhrlG+FoYCyCofnoesg58n
RTGVcE/B5F62KH7K7sWLRxkDRD6w03Sxalqn5bEn3/vvVnV7FW0MScLfh4fHo9HZxl5xW5jZ4LNW
6Ie150ANvFc/H49eQba/tsPxJSuydT8Jo8Gfy+7VBtsob4qCtMizs4nHjBh1IrXgT2FJMSqWhJXX
ncVooMsflkyHlEIxa9h19pOSQkyFwclA0FvNk4zg+LGxfXOH2ZX5WRqDe/E7vETEAD+PeWAZO78y
EF3WUafqVuVoFHvxnDyGgXanW+n65lkZUiVP4KMsa3dG+Db61idGgqr8MDL0/Pys5kd1Cj4HLaue
o8m+UYtjVHT06lTLndTdvzcpinoXcRhT6wg5Or+YEn52LJQdKsUOnsTBAeCRR2DxRAttC/VS6PWd
1uoYwCRD0u+Tpmu5yTJh5Pv/ZCVxvZ78t/YZUnSYxNTyKa8b6yJCBtXt7k173C8TVHOMDtxBYdWL
CVCZjXWNfPocM193jB7yLPPnRTTkHR/8gcKneBUWMHxs211jJWLFwUrceAO2qdvp0/KjZOfrHleE
ZyneyCG+KFlTdc+DV6rroMP4VvT1IG7PoKJ+OpPeq+gqMh2poES+WFNXBzp9F5UmT5FTM2fT96QZ
X8SYCNdDeKROAmWnll39NCTuV7RDujvH87q7we1BoYtTceD2Lkn4WrwH3EYV7yMiRjTdrPaKlWgj
dRZsVWNs5zWXmCQLB3e9zBbrGuXw9jrmJUQ7T6wXuSu9/U2IWcn8onrOJ98ocVJpHP1kt1IAdnCU
ORWHpS3GRaQYtpDKeosUbXOJnIdEKAWJYa146IyIILGGOFsuiTeBpK3/9moikj2qj+ogyERZrfoH
C4HBTdgr0VY0W8enr9X6h9YerVWHBsXuZsDt4p8+9ZbjbX/Wn/w8Ue7KtIxN7FRYpLef1SHv7j3V
qwEnJdbOYWd5RdS+XLnl2B1FUxyixn6S9TY8i1YRhsq1MfpNioHQQza1HN3zrhAzlykFKhyXpjEO
7lCNwdppalQGnOS7Av07WKPxMvIVURH7E9OnC/e63+2qIAGnVJRr4D3dtbRk/xkiALhK91kctNCs
QRAZ7ime+uwKoOo4Spi7TE2q9c1D6qmnQnfeJqgtEAYDo0HRBRUt2Vpji2zsFA/2Nj23mfXHEg81
EHiXibvdFFC0xbD2Wn84iOZY5w1gNDNYi6Zkx9pTmn9OovjtaqgiFaQvTeuoxXUE6ibTSNrYk28Z
WqIhf1nobZBYzy6iL8gMQMRLWz9qEOXQ6ifAnSaJKNEUBy0wQ3A0mbe5GViaeLfoO98wwQh+1hQb
n5xB87BKsSk29ejYGwAfN3VXjTuq8EjX24F/lQN7FQ558h+jYq6OJY+IjTXbexbzIfffzhcRPuK0
c8Ryhffri8FlDUDBaPkCQneQ+t8ZPhpeUYmF3sqEvHOxpXoLM8NDSMDofpR16J3CCWO9EtGNGVjr
wdf6R3GoUU295G6FrH09PKYmJI8kdJO9eE1ITGPJYJTnuWVTRqsko19F4u14HxWvLvmb0ZiU2Ie5
zTS3m966VI6MA7VqD4ZTDPUmyssTcEG0pQDAPvX+Og6mgv/Uk8mhwwNk+ocYmoNKt9nGhR1slzle
l8WrofXe1hEDiBn/P66zXLv/319P047yWjNQKCtiQztnlbpvQ9U41q7G81bcttp5KFiGR69YO8em
Fp56KMDYQmpn0dWJ0TlGhBeQcrZK7cAlmaaISLG2aEo97hGbwkPwqY6KYSs6xfB8RRHeQ0LaQr4q
V4EdRG936XwA57PKdW044Imxxf0u0NckNfRTUCQG0G3u+bXHTx4WE7QdcX8X4+RyBnubF3V9eHuu
cfvgSJZPuucL4j3YTWzv+qzW0Dr+s0+eBvC/g5lTqnN/ivIOZslTCA7mX1rVyI9ivugSExQ+Phs+
KciiTPPFQNcm9tlUB2kXJj18ji4/g5UozqNi5Oe/a4oBETKgam2WI9Ta/z1WrBQH3nfLRBGtNJ9z
SZPW4kwHtDKfpVNfHkuY/72P/nMcfrASqGCSmXa8vdHGEk0VGK+UBgBmp+c40SUOpd96H2y4Y6AF
sash25Z4F8XyIJ9RX9b1BIxzr2sAmMNnbep2kyY6Deyl16JpFFDv0UiSADCP2auqkIQnC4Tg6BTM
E/28xsgzzWNo+c8eZKVXDhFfW53nGBwuzAS/t32WW0+Va+ImuTQhhxxbD0GTvVQ586iHWNk1NHXj
jER4/zgik2IMWnOHCNrw6OocqkBCBbsI1I3V5ty8+tCMzqP9NkHMEgdbi+epoiXm90YUbi2gNJvc
LmJync2wz5RAu+YQrbZNTp5MNwws9aY+V9LrdZ6Z1RwiBgYWWKHMlp5ydfi98QzlRGpYuyJqepJD
X74oTW0H6+x1gCt2raehoamli2L2h1qznAAj7WQ4RZL6xxypQ9YCna5na3HN5cXEHlrfIUiXHAz7
neiPa6deF1h87OellhcjhsULDK14fiHLctmr4kTWMQ1VD8EENnbatJ+0A6k9APWHtyWxpV8tncow
grsV+0URDuabSETr55hliWVg6VuWwe0nXI18T/G67z+TQnuFUCm91Nlg7LNGzw91UsYv0ohmGcDH
H38N6AMML0qPtIyQAhpkeDIaQl5CDFD2TW1jFsnHpj41RbAYFcFLU4zezM1M4Ok1GOt11xjaJYnA
A/Wu/QV8q+KePAW5dEg8qHyVuTSQpgn1C7ld7SKiq77eRKXW3WX1H3Fm6Ccfiac7mKT8qwoJn0qY
oVmJiBi9+Jj3d6SExOgwhYgzcSgrSFLzyG3bDGrtZLY/sDQz4UVPcWI50SaJ1ECFLk7h4CHX7kVt
Ag2agzYqvnToCxL2I78j69YoUvuPONaTO9DAOanPIEnuKhBR68hylbWYVNmxsw2aJuDZKrUk/VLk
GBx53QADcHJIn5qoRg0Pju82mJA7b6OG3JbXEWuACwS8V3ad2ZcmCceVkgXua9MAR1LabHh1i8BY
OXWVvroWtoNZ5jm4KFTSSjLg7DYajCbKBs5JwZ125mnrYejOTUVIPSBD86G5jApe3b+dG8desLY6
tuT1xP7UGuAxWhkoPCs41sWc1E4on4FiH6gZ3nVesRV9PZDLcTMPT1OSNlO25bSCDqFr6yhqubVL
KT8gn2JvI2i7X9Uo/FxBMbjKbaE+dEkRr0R/mrT6JpGBkTsTqBf6M49myhd3LGr8KYHUAdeKvsJu
q1aV57j3YAHHp1yqr6LfU5NiF7u6QWKMiwRVvWt04EQ1OpuvwTfND/uf3ehhV8Bt7drm9XjA/aQ4
yHriPbEdBENvpubP4Jtao38iIpE3G65miCzM25M1epMwn/B03CBhEcOBerefF51QDeLtMFjxBTSe
9ZAWkrSWPINfs/czLyVVKvqC97NldD4L++zSpIhjBZ559Xl6PfJZ1O7FARK7fm+ELq6NOAeubgZE
cwjda54n9lHELhHovJMJM8CctrH3hLhf+qyUcbh1ZWD/WQVxLJTyfG20Vvyj7sP1qA/9Nw93se1Y
Rh8jqqlE8o8RQicqDoN1Evi4iXoShI8Uqc096jYJ3yJJ9h9c4bPsO9bGkNEEm02UfbE5sRbPZQ9+
gxQYdw6aoc3GmQbEqBPbfGni8jJIeQkpZNrTfJg2rU0NuL+ryks9We2qLQlfrXDypwFg4rGzJXXX
j7n0mQzWHKFB+lklA8JDZgglKqU+rGhS9YQL+HdKz8odyrr1EzqKwz3a5wct5WWv5WzIdsagdhsR
Kw6aHH9Hwk65E62iCUY4le0BPffqkc3luh1LypIuZm7CKLeuyMNlGtmRsaqHT5aabgQFGnlUtsPY
qWwEy9lWLWVlm6Z8gaC4jn2llZ4Ddxi2qO5nJkwZZHHFwTdl+SQZ0wGsecJdhFOwtboKpaD5LeHe
SKVgGhHhE6f9V6ephwlkCR0W3msx9Ndgul8j9mVQw4kNtvUQF9LfR7dOd4ul5wjuFne/Aq/AwTqI
/lvXTxGShlp/Fw++vhpR4diIQDGwLCXOvKjah+9L3YRF9oPkKEkV7JFcUcNNnRibujbTRyOP2Wjq
Ubgv1TreVGrATlOOIc43Mj6jevlblyfOTm3lESsCCwfqybZa9NVOO657qa+uYuCXffI0F4Yf1NQl
RkyJy6pbN0OvbEThcRGInsuWH+qYPu5FO7frPomq5Tw8a0f/5/lc3tQ1LOlmzekma8xdmzWf7GCD
+OXKUPv40g1t628jCaqnlf5HM5pYxmlHhi5u671ovYfWExe5nA7v/WJF0RL9IuI9XvTrk0HSe7y4
pAh1vpkFAkz5pFotDlnumtuqLcfV0ifOJv3Mi5o5yNiKGMNGlxC+/tu82u4gBYnILiqw0uoia5sV
0ceYZcUa4bU91aif+CWYp6Iw7uf3QzRRvYIWzRuw/EVU2eYw0WWnFlWA96lzU4zc9JHx/e56ZbFS
1E7eVjV3NqEukFfaTwD17YMHtBgMq7ISGgSVVyRnXUcnVESJSZbXor4wSZn/56S6ii5vpRIlUHD6
1lPobnk04CGFPfMqys3+Itoe9ji7dqCUKPqkKeZjIKzrLXcra54thskJK1QWyb+BvdYQHgp/16m8
HaV00B7FYaxba2N1lbdd+krodZQQZW+VpLLOthir9m4yDhMHstXorZbkvNPeRcFxMg7zzUjDjPqb
CPjQ3bTKDjnbZC36ljXIyYF7qixrXkMMmKniXFSPR83pUs379UABxbtx1LvbAZ45flB6bY/L4oXD
1yDXGz58jnpAQQlJmMm0FVHD8qqpGTxrS3+oUlzoMYcsr1OA6BIB4hBaH7tE6DQRsLIxT/zrWsvy
f11ryOovThAqJ1v1V5ZpVE/iECoZjveK27z52tQZokjq6OjHRo7rp7ZNnMc28accFV4ynYe/qisT
PbdJXFGLT5W3aAs6zmPGVuY2ermemCFP64u+Qe+dx571RavJldcg8V/7KLCufcfjXhFp/lE0BXXH
Ga07WGjVRXB4ktDxrqFyJxoiyEeZHi6j/hJMvB/RT7S7j1pQU6UBGWzdYJ23USq+OWKGiIGB/Hap
ZanpUhZJXGy3eTFKnflXt4TnN60hw7w6d1wmcabKluymO0/2AVmA03/0k/a+HOPhTnSJQ46q0x7b
axUxR8LIPKIlHxInG4AHIskqTkWvhxZOwthuH8RWIhI/ceJUHNBwdDe1oigrsU0RfWJbIs6WvmXG
TZ9YQKfqt5LtrNn6EECBDKEX9kE0DLKodSzlGCeGSU4MuuubYFg2lFvDUJHIbDEX3EnwJ3flVCAd
ozzZQTOIdsVUTV1GB0/90SsgaCjpBWt4Stb2BiYvmmI0p+Q4jy4weQGnp0rrz3NvBualptFo5JOM
tyHZLVhEeBp9HnOUulwFRX+7VYzPbqN+w5ApfRCDTa2uEMlTX4qkdJ4G1d+Lbj/BiE/r4OH2amB+
7jO5OqZyHm3EqOFV0tZzQupo0wVcvI/nC8xL9tbNBSgmfrhAYFf2DilTUK/QXOqz4UdrmqRdRDMx
APQNirqOo/aEgKd9btwh2FRGEPxWQOQYVfRPMYLTd52amYhaZNGnXiqvIgAApYXYhac9LDOxB/R/
KxQ2wY6rf4nHxNhh7sLHykC1Pu4T9GEmzEo7gV2Wg+hLMV5B9zbdL/1OUHa7AqAkeS7MwW6miqYk
wJTTXHi6+EW9Lzw8hQEfJqPxynzVTP4U4mBmDYkqcVqGQLDq6bAMi75h9PzN2JEIEgO3S8zr5CWF
YrLQG00tzfNy6Jq2OrU50KX3fg800lnrEdrb/HkK5bAdqw8xWR30+6h2fmu9PrtHK1m9lNJONJCG
xubZ5HF87i+SvegXPeKsnuZ0UaVeeLZZuj0MJdG0o8j6l0U/rLf0/2VRD0OsNq0C21qrMKemPYXY
gBiube77PvomupbDzf4DovAXTL/A004zwZepuyDsyRZPzSXWmlYr/ODbvAMSo/N+pi26DYAm+y7U
koKUTlo+VzEEPlkaIaMkhYWOcGG9DCbMdARr/sDCzv6kcP8kh6e45zEsyztVAwiJf5H2zHverXyp
ln9K9YPw+ZrmGIX6NsdVJPdceQHW3FE2bJVuWA9Jxq6YjPa3mvvzqkXE5aGsWuQ8ZI/dl5+M3yoL
7Qf0Iod1XKHlaHVDtqGiEj4APe6Ppj1Ie9WqsqutOAU7H3hYmoPc8iQeNgTdY99W6pebSUpdSqit
6tm1LtE9sAfVOuqdMyS4TvAACT+otHaRkWqfo7K/jwc7/hFpEUxKnt6e0Ncs4ZgS4Uuy9rns2nuR
P/u7iPc1fhkBic1ep7CAN3YTfUKXInkUQIdmK1Pd+mwMVQkBzH8RgIrMl81Tj8bWDHNIcg2oJ24Y
O61HvapBb3efa2m7zjIdt+0JCRGmwbyomF9vxKIDaEmxqMBQQOy05kUbZWi2IaYlQIt5TJGt7tGT
i/SMtwE7EMzJ5qYwqRe6sQpd5E5QWJked0T/1FWGcnoWS7yvI7ow9FxboaTwNiPfbwJ6hHiFyId3
Hk01eqgmI73G99MfjQ9iqnacb8Mou5uYjdYcYdRyu/IB6Tgg7XZmFUKges+nIgdQPWR5rDCAjdwg
8qdLp4EONjaXElsXMZuiTbFS0XyYfpA9c5P1I+m1IUkekhwtUeFr3hRhD6DqPwdKU2IvMQ14ZNTm
GVHr8CmeBrww18+qhg7xpSdVlWSVXD2/5Xc6zUp2PQVq4Xe3cdtB/l5HrziFJj/I9MnrwBnGewV8
0xkCOxJhbwFpG2zLWALPJ4X2fqibnSHX1p05uIa1IV0S7VKEFEEZ4TEvhgNJte4C/h7kh/CrjKHe
HWMVErv4y4BZbzXQ/69Nj9LH0o82zlaPI//1b+LNqV8NnAxkY4UWWYa8RxyVfEunnKRoy7ZXrigb
GxjakbtwcqVf6WZSYxlbaK8VlZeyJgn5P6x9WXPbutLtL2IVCc6vmmcPcuzEL6wkOyE4DyAJgr/+
LjQdy8nOOadu1ffCIrobkOJIItC9ei0kBy687esFsWyCZwWUVgb4DmnoeM5/n9RYDsB5pTojSVWB
/lZfDPBUAl4I/Yxu+mXTjhQyZVCEkYA9md5agd24toLmlAqlHri+lKO7FnUFdnc9ogsA/04isOnU
lrDozbsetWIagdIRfBxA9kESOT7eTOnYFkc5mF/IRBevD6t9YLJunimSlu/L1v0BiZ7+CO5PyBj1
YzZAHLTqlyBCd1FjkjXy7dpIHoqkuzmcxk5c/Chz0wReJhtPODJZ62Ya5IKwlpZE9w325fDQmGLo
ji5gSQNvQXa6mUHfCwBn3fdvE1oBie1mMu8y5kPKyOhCH7/JBsNfrm+jtWriYJVmtnoSA0ce1Q0f
mAksFx9rsId6lnEk5yRNEw2VEFonbwD6px1Eq6MleQM8as6e8r+is1g9ueCCvkIOoGrbtl9WrXHX
SHCLUWTloju7UaW5p3VYi6+OcKVak5eJXh4s9LuCDRPvCDiO9D5l9YGWpQggIUHYZzSPNEpKEFHi
yNmcaDXkrHqQ2DcKNFoe9EYd6OG51oBj2MTZpwjNrCh4JKCJghLpTuKDvLdBo3tGVzZ+mtu4fmpA
jrEwJZTZKvzRIiR8YsgFiZUZp+Ouj0sALnROFcdpa5kkvAErHoYFq7i9AJohO+OhBL6W2kGzjeH4
q7RLrWUeFb8Fch8iAFFTbMyygQqwLsEZugQX6dJcjhxQOIzdhUzk9AQIbMzQkRuKIIfXg8iJ5pPt
tojl9sDoFv2F7KYwJCRpoJmFfn3r1PZNuat59BBNhgPqL6K0igsGIisLHKlTlH4v8CwHuYr2cBHi
Flow2caDdvCCjOBuRjjdzqGgrizXfY+yFOSpV2H4wqtO3d1SAMpw0BYQJcaOEgfkSIQzQghbtCv8
wNr35MiZQM27sl5AkJEf/Koq8cMXsq1T9OGl7qBrULgJBBWiaVqarZ++dDKoFv5URF+boLlIiYT8
Ypxeaxz48FetOnSQDM2PzCmeXZmVr72B/1r0L6tPOA8UK17m4qEfKiQEHNc6B3ycdir2+0NjhhKq
vOxfr1yNzsdXdvUrG7y+1KpCnqXKX1G0//jKQ589p3VhLtPSGe6mpNyAxAxs3JNjbJ1KGV9tic95
2GcMZNhtsAbFf3hCz/9wQB3d2toyNe8zEJotfdHUn13Rv2jQNub/BLURKp1T9tWwDPMlHvxsxfCl
v4/zyNiifzs9JFkqzmOXTms3nKonn0cgjOaO9Q1CGm9vw8LbMKI4/tbbSAL+8TbUFP7rbSROUP32
NlpsbM429snLfsT3uZGQr0ARongCFWz1YHf4WdEjJzRxAZav9FV5IRN2W2IVCrvf0pCm8wlYJRp2
9jhPR1+3L5Z6KhoD0GMOUmR/cpLVYHP3GlVW8YCjFoAJnXuFnoB7HWKdhIEI0pFsbRxr1K/mugLJ
8RUIo+LBi96mQxIM9cTERTbB6c1T3zlvF6HvMsDfPWMAulSPvGSYkFvJbSROtQfkPFDtscy9CZbK
Fek6OBayCyiBTCewwUJTz/xOZqiLQipGR5FODUWVk1KnujEfsG+Jlkldgw9TSac9DZpBhS6sGwbs
j0EGnYD+cX9zQBoB0eZ7tBrbddVFO8h19ksb+bM9Fe/yDNxXYJgIQIYKnDV5wXkd7qnwV7AJcrwB
6GW9KFrPwIFJcr6IIhlsq8Rq7RXpvVvaCE2FYEvC7iQWT3fkZWBxW3Ta23TAzvSyg+o6SMLuJm4/
MWKp1SPlmU9EYUs+Pbr5dKT5Hvn7PAgMz5G13dpoJAMsLJKuWmcdOJRoCzjvBsk4JjV0QvRmkUrl
dJmjnc5Gly9K87dLqAy1VjV2v5J7u9QxbIAUEvUKYNeqzsPsRSVtjVY/2ImbNktCMFk0+WwPlGYY
CyL1qu23eIs5P7B9k/gNQ+5l1IztdOkyhm4R2SdIt8F288Y6rvC7CWAHOi2WecEvsYUHV9dJdFoo
f/wchlG8Gu2CHai641f306TEyx9R0k91bfGQ4wT/YOA/rbc9FC6CxHdWQclR4NTCrNIW40Oj8F9K
ZY2B4cxG5bXRNvyH3DHtK1h21gaeN9BMcfuTkeO8Rko1LLewnWMcTURaxwayLyWg6Vwcydvl7kGB
tuIxjrlDa5B5gLToiRdYg5a0kQcDHikrFgWvMihY9fxaq6YB/Q6ASo2d8GsF4n6QtQTLaQT77LKx
B2gaRpG/aRzvzZvhWE1TyfS3+TqCnD4a7NYuNGnQO9D6Xa3/KWImMPcrpznhnyJmznLT5e2JvJOu
jJMX1XEEc/Cb37z0baIh99nHuX8Lpu8aftWykzyWiT8uSy80noxY/etOjezNJt/v/ogzUmi5j6Id
t6LM7CMfA5Du6A8tcBCPqh7V1R06+1j3KoeqIT6cLei+bZxePtjpwxz9ipcpuECnoZKeua49Hwki
kJgcJ8HZUbHOW0ES3l6Q7eb42xC5BNYsaN7NbZeTt+o4FLL/cFh6/RxP3FUX2JD4Mix+R5eiyp/Q
v+oD8fjLRHfgdQuX4JTP1xXpZZKxTgVoU7wAFGi/RyccYPfc+3Yz2ypObq9Q+NXbK/gusFuaNS5c
spjna5pxC/aM4hrLYm8YYNlE91K6aIox3XRQ+YSWXMD23WQ2F1NXeg1ehEezB8RAV3rxpBWPAjkn
yCw00G3VEeQohLO30EM2T0J7cb8SEDdT1hRdIEfaLYw8rL90NcqRLiv4sYiG+gV6ZLO9VVApgiCR
s26ytvlSY69qWVX1aJcR2IoKBaSxtg96Ojqg4tv0BpKr19jrnyFyUa2gvZddpYl0C92RTWqb0ja6
+7+JMyqkF0oTXNPjyK1laE+g29e/aO52GlT32WFcHZUJzDJZs7ywlqPEL0rNbehXrPsJJNghRHgM
EORtWpFaWxK6mHz74lqV+ZgVY3afCPYPmSkqSAJzWzqO+qyjzNDf2gXwMJXhXLHXLI+Wix8B1OPd
K9kqzlcjmhwfbNd2rymEmlc+UNdbiqAJjkK6UwvAXsmmJwwe2FvnPEDA4gQgvmwN1m7+Arh0u4+G
lq25Tn35sLud+9Fe4Vj0quP/ZpdTDvXZJlrwkfeXrJTBJmNDta5KXnwCZaG9gy5luORRV3ySvEXT
sh/7CyPEMJ0iJCVq0GNSsGWDz2co5IWcWZ1OjxlIyGJsnSR0tlZFXLEn1svkQfqd3A2ZF5hIw3nd
ocbDMl9IK472jr21XCGGf8hhVKC7OhZs7A5zOGT7oDcDESqgpxqwsEz1eHGSqn/pVt7oyBfTEB0E
p8Z8QcO47jXDpAEZWO2FKmkNcQW0stCwGKFgFrvyisp0+BD03pnM+OuCoSgGyL3OWiwZQAWtgBDM
jry+pV4jR3WbLMf57va4RXYkV4sEGRJoAXx4DNPT9vbwjca1bur9EEA+TgoscE6QeZmf1TSRIQed
gAzp5IDdHWdIS24GXWUr+rF7TKZo0/U8viNTbwbQO+btP+Qj023Szfb7pG6cmqPVy38o/v93UtID
LQa2B7y1XgTIk/rjXZjGgHrUQtrNN9XGRyPFbvNaRl31VGbRT0vvuhq/TRYBNpNn0Ana89D7fUje
WzAyVuJ8G8oMHWdWHjer0NhHju4sHu1guscopj7j4a8j2y/Lhcy95hGQELZ0C84eAmapDWSl2xOI
4IaDFBDLCf1A3CG/bK8MACY+TQ2ENFTVtN+Chu+FBbztogKcG/wEEAot7G9Q3uGfPeazZYZy27zk
YGjaR798W1JOACz10n1bEi3lpxif3aQT8rNRsQHUjLhT6MFbQOdAfi4FXpPupLb9Na6yJ9DEhiAs
XY5dwTekDRYhrXL2fFBcNCBOXtOw7VsIhUNrk5TCSDOsLph/freTtJiHBAYexlmKveA5KCEbvMCN
E+H5s4BUx3zz0fVfYkwAfg7DlNibuLf7FZ/8aJ+EofrsQ866l1X9LKwqPedgiF6M0PX4TGFJkhl7
cARDZ9PxFzUbwl2asWjL0ay4QmOys05kjf/rOp/6lV3l0P2gseqcHrQijrMeISoEXVBvWtumvwWW
6Z/IVfGeeOsBuuru6O7dfjORfXKtOZ4o7snkasDICDueqvGe7GQi5/+0/7E+PuMf3s/v69P7DAnR
8b62ZO4mRFfbxjI8Bx/IX5cBRLaK9Xd9mYH3vZEBShdl+q21/ShbA9uO/E/bg2RET5hj7CmF0Evq
QxUmxa/0v5e6Wd6Xm6enoPT1xgIK4VoNwalc/SkS9TK0gnxDNtJO6MF8epG5ubAHBl5sPEptJ7b2
KI2aM25MBrmzcEXQn32wzH9KGvvtAZzWb2EzjEyHhV3Vn8Ea4n3KfoVN3fiv1X4Po+lVFOO/2MOn
355wMIYC011Xu9Cktxv/IRGJ8wC0p0T/MD7olXnKOzBbUKRw7G7neXYArkSGQ4mOb6cEVIe8Bdct
xSjD9RatAJqOocYyx+hXAPuy++EVzNUcnstoOoE24p6iadkxxO+WPReHTDEeRh+oFScyil0OHcxn
s0ZJIvKj+ExDUP1t26JLrgYU6a6FsldK97hmuc3Q9SSqBQ2nybJ3IGM2Z28+cgBhxrLckZeW5BDc
ONNQL6lycPLRkiXodfI+7s5uHIEWxQiRrOBLRnkTfRFtAZg45OBOlEvp43qCJl4Sb2hoZVwemQnN
oqHh5VOMutHVyedUCgW0DSifb9OFaMxl6Pdrq7OhUhin4cPYoFWNabXQWg6gnfA7AI37AewP/46Q
QXdsRzzq/4gAcgppcV3y+MsaPs7vqzGxoQ+PPUvB1kDiIKXi2Q6uk6bdH1JjQ0T6s232g1QfJPtN
CxZYtzSsrds4qEowsJqiDtacfBqiZDIPCWFDmBou3dl0w9S8TyK0DkW9m2hEoe8TGdoRTjxGK3XK
qrs+z46QH/SvgAb7V5+xZ7RxtWeQxPqQLG+CNfLb45qcnW+EZ4WUVaedZCrL/FL5OQMrLWZniZuu
0VLfbmh6YAoLJ9H22zxbT4KUxhbw/uSeTGYwYFMF4uctvYNxCPojhx7wgry0BkMNrjTZ8EAmWRvo
IJJ+tqO3AHXt5uAyzwQA5Nc7AukPVL+MR7J0ZgHVp+lblCbDnhJwAgS526np6zmBJxO7u+BB+0BO
+pChGgvR95Q/0AeMZx3aPn6fLoq6XnGPgb65zIJ9gucAsLvBvgub4sllaflUYJ9kj9l4Fzc2PuMu
c5Yu42JHTiCkp50NooQlTXifjt+rAiSuyl8HXpVebPtKoAmGh9AKkN4J7Dvgu88aFJVbOSbfQIP7
1euh7wOikXBfcKgx+nluvWIi+Wmiqo1g5aYAzZQrw0zZ3tUQfMto1A5lcUtDL8QD6sLuIqrbfBOA
tUBCBulznyU22E5zVDByrSSlpVy0Hcha9sH+ezxqhmcWtrzfo3V5BIQ1A1JBZ/7+yAHWflIv7QQF
jZvjQ7KwpUygL8GqWSb4DR+GClwaMnqAilf04FmosmB7HG4HyNg+gCMAOX8PrV8yCE8UwaLUuh/7
r5Ny3XSZh9zT9OE/Il966dLV7MCtXpJiaQ1a0m1aaPbpV2gGhuRtD/XuaEDTmz7Z4XfJg4xf3O1p
2DJzxcEK+ynByQPbln+H0aNicKGgHRbdX8MavRoBmd/D9DlmXo3s9KJG74jbi9Jq/QBG5SGTAE5A
mGzbTVl2hC5Yfiwsw9kqoBDuuKwAY6+s4NpHSF03zK2+sIR/SbisfzQp9O4yf+QLewQEuuXVjz5s
viiDl1+KpkwhjZP5V8XwZa4Nnt9BoOLtVRpr/PgqnpOka9TBWtAfvza2+cYVA6VpeQRmizhiPpih
DTnTyvzNRpM0BUcQW5DYCIN1jtzbFSIx1cFFyQbCPK5zJVssPnfSGR6lhcdB6EJ2uJ3AhXWLh/QV
II3CxC61tdqH+fIydBNESyvn3lWjd7D1ZtUDdmNjZSpFGXsSdyi2j0C7/m6cxePJaOvIdO0cRhEE
/1SZeTLBSXK78T1rtoS/bn6LqdJQPSdd80p7ZNot00ZZDRCbF5G5J7sMgztuB8A+5NOXPobswC29
S2lgbXcYxM4dL95Q54GSz3UMpQpIRVirBHVGSM6l08WOhLmkADd8zrrGWfISzeqtiPOlmMx4MyWu
czGAuJ0vVsj4KRTOeigipLfIQSESckvLEl+yDdkG9P+tTDeJIUzXi7tBgi6kc7NxU5UCf7+mMpCA
FOqATaP6DPZcHxKVrnHo9ZCxTROO/ksN8pqjG0C9j2vtaKuY/GUvQOE/+UYJJqz6R61s41XfBFn9
dmOBHzcTEARxLVQXSyu3npug61a8F86dtKAtkLVJcUDBAIwO0RSuawZVhNSKymVeg3wn1vJ0pb7r
A6C9AeTB2LRQ9EtH01r/5xgKpEuagu2E6+jbYnTHi69l2YU4btknOnIOFZ/umTGdSIYsS5m61z46
YZKvZfi06MPpu++/zQMfCljuR+e1hSzDAsRH/MrtKNioABgbCRrDM0vDZN03wnqujP5rUY1QM0/A
g4dd3XfQPduLUU8y2K9JAN+OZzT0pGDWNMznaRznSZBVnSe1FRJagJsY0ZAdk8Y1lvkk0yVyTtkx
jkaQtJOni1L1dkuuKTORQHGL6WCPKKCVuq2yMtAInlgQXocWWHIKIzBoGIVoHw0nrZdVLfirKuSd
76LXazHIr4MIuh9omfrJAzd49nMbPMzB6NxlvplB90nwA/6y9TlTNlsLJ/CvLBUvSRRvJ10/oous
VAhsDUffOI1zG+XizB0PFlWgPsS8u3nA1YFGnQnF+U6F05YgQdUInfKhRUZvRghp+BAoWf5uEx4Y
KEiUmoIpbnyfS6gjWo/i/uN6bos9epB1J/BvoD3F9I3VLcMyOOYTWNKBudFJmtIBKLByPVCVaXS0
vtCkCNpO65ttSsOLZbw2OHYfkiCscUo2jRF/w3g1D0dZeHdKFik6d5MQ6QIQJyX6Qg4w2UUL2y35
9kM0dsurVuXD+Rbs+prYO6uvH8Ig5J6sR7dowQX+AoKY8Cyq2rUXHfIB+9COXmrGoosSOLesAL/f
eDZ4x+YQ9FxNizSJDPy6qGIFPBFEDW6/TyPLa5BZr+mHqSO7o3rnUuZdsZI6mDxRjgrcwhQACKZi
Dv7jx49WL5htgWwRbema7dDT9IgxK9GXSbcmER/eXGSUVuoA1Qdshp5CGngf4vhgVXxFgW5ioT3I
rn17zxw52+YVbFXvWsi0OXxR1AXkJizLuU+yqdm5SZfvS9tVdxOEIKERlzZfRsg9+kZs/Ahks/Mq
5r92fjEuaVLhpc1O5haYR8Je3dlYcp5UmN6ZfhGcstshR+TNkyLg2u7DVK0ZFPoWhe5U8HSnAl3q
sVkiaRWebUdawNXooz24Njjor9B6AELGtzicmsBcIuoGeHOkfBbvk80qkVvoo0HeGOWcO2CGx7si
k82ZeVCoF6zwIL4DChQzadWhCs0HGnnaRHfgLcl3vafbE/RUWoQcpRFnG7MG/M6P2vJtlTDPuxXr
kUlNrCBK1qWDg+aYMRAS3l4KtSW8GyBodrTaqNJdlKbiIkCqsA4CmazpG1Xpr5WZlFcoubETjdoo
7M5l04P3Dz66hI0p1x4QF+u0Ct9s6Fx9iCojmL+L6Kotz/Vk31E8fRVBHi/WMZfN+raQjMS9Ddni
M62D5DDoN5SfIskESpVa819ZWfJTyNS/dweId4sIrPVkF57rL63WYsc2LsdPLOXbTgXWl1xaULIu
W7WlsAwl9NzCwb6dBnb4T8tOzKgXngQNFy1bRLI82AQLbI3e3qFrMFoX7tRtiIWMhily6x+GXA+J
ssxsm2h980YSSQmz/BnjsfBpgKbQQWT4V9LQ4ciWV16ARgTtTV3NEclr4BL10EyBPRSapp+GKBkk
56zusnkYK2me49r4Ma+EiscljcuvNIqF616Gznz2p2n61JWiuzOgI0Y+btn8vs3DC/lGIBfvW2WD
MwCvCEaN5gEbrF0EgpVPiTEZwBSpDfmKgVmPHggDaV7v9u1VdcmSfPUUJ09e8bPGJ28rU2Dd+6gc
rrIoM9By5cPR0+ROgA3bu5Q5NbR0wBc1h6CbprFd94FGaZkzYAATa0PDwQKGu8zCC41oUokN+gIJ
guFIQ1rSD/oHP0uflKY9yYc2ezR01rasubPFBmOA3A2v9yN69y8UgqIMv0CDYn+b0BXC3KIRAAgK
vQhd+iIR8yJx0Qx7G9DlBRgmQpSya2+RNiHQzLXjGAtmuBwiWyJcOf0U3dd5Fd2jWzLfJZA3WpgU
0zC02ZV1fyEvXShYHcow9u7noKzFj0uLz8C8bhaCKcl0s3h3m3R7rVK/jJWCwjbMSneFhitgSMLY
ZEcXf5z3vUAhE6C1afzh6T8mKl/3PpLgdWdu0z4fdh66ha4xd//h6VR8L80QlQO/+lSALu1vAVnr
fwpVVc8BePAOu1rh0KVXyHFYevTBI7NIPGjal1Zcn/3csF+Y2ExRkbzUzdhcxiQGTlub+1LybQbg
+AbFKPvlNultiN16ikzWNFXH+ck4shDfkYRXaO+DPNKHSx8B8MYHBZVfOFr9bKU7yLz7Fxx4EnsM
V2QJGcM+J6uqbZSXUMNznRCyrrlYu4Kln0SBrWDSxd0/FXJVBnOcnwJlrNpX6Re3Q1IjBz4bJ+0e
x0Nsvw9W3aLZTk+PIHYzT58Cs/2EksewTnPs9luNhfA0PkK0Dh6Xfn+hkW+CTWHqMrG0lAV8h/b2
gXzzxjHa5Ru3AmJKT32fHwZjuTFDMJgmoLBGLgCN8IPuUclt0KrgC3JF3T4AVxTOAoPPzNdePpE/
ArfbitnhdKSJuZ7YUXPLND41eaIOvm6raLqgvLj6joaxF+F7Gg0na4LWNlg4wM/YVPJEYRQxGXG1
7XqQxe4BPuqXgVs0qHgqY+4NiPK0WiSWKe+tIagvwL4YQLOidOrJusLns9bipL9m2HEWPoAQEBzm
ufPdF4E40sOpb5PwAhm0bcfxpF+2LB42YNJrV7etnp7gybw7kkmCpm9jBjZA0kiPitQbX6O83oN4
x/hhudYJwqXTFwFmgaWPfv878GYZO7c3hx3aS4Ha1JN8F32Lqdnsp5FXd1PklItMlfyc667ULAE8
WkISaB69213hlmJVyOJQ2uBSvJHMABYKXR+j98GuapYHcuT4eK2r3EGNn0VQcu1NdW7AkPbS/6yl
1b/EbIzBkQtWtLAJ7RcB/q9NaslxQ0FgbX2bw7zGebG+O3G+k02ZPPSNza+ssAGMz03QV7Vpcs1F
1Z7wi/OFnBPn9RkU1edy9PKTrbJ8BWVcCCzqYdjjCbigW7pERoqfMO1RYwaPD+FOLdTjrck4uN8A
icsfHOU3lxz40UU3hOZn3o7GqmpYuadhhooF1DHlp8zSRzDgbBcczDCfo7QZga0wg73Pg/SIrlNv
ie3Qos+EeJ6KmJ9NQ4Ug0AUMAEKy3cqogvhQ6aEOEzrMjBt+Rr4Smmhxi2IYUFgrUNnwAw3fwyy9
GsBi4EYjUMHUfkNnBxi26upr6CGnrjPmqdlKIK364DKGZXVCR5y3eo9ASQItAKmUS09HRB0o5SkC
mkTV17h5W4MiDCjOgYsIHMn4QTIfOxTT1lODHpCxaqxHtNJbj7kINy2ylHcUUSSpDcRBOC6QnQLP
rp960wK/NmpPwY6NnmyhWmCuMJVmtHpNpCPbtVPJqVjWnrEZB/cLg6bWPgMd06LTzDDuFNVHGkKk
xv7k9uJtGI8q2SRoVV6NjfB2dQnBMDqre/hX70QlkxUd5MlLQzqt34KdTkZHJHXSBVW1OqcDVXBa
DpukDQyAlIv+IBw7OJpAbc3VsSwCJdeICitNIDuVzlo1JlsFDNC80m3Cn2siUwRVwlXGse1hOYBu
vBiy+zDDE22c/IcmKmEChuA4suD1ZhpSD5IITiGXcZf36dLnhVilRpdt5nEdT5qzPLH389iK8PBt
qvJCS1SFl92rscf5UE8G3m5eP0eLLUjqxkOeHItYZifsdt4uU5AC7PPnmFc1mNfbI9lpRheFNmhU
TaKasS++BptPQwTBYB+9lHZksAXZXO3Af3+1LAGKWt9oQOgOaXSUUYG040lxnVzlPo0CMBmV3PXC
cJ/IYhvTHvQR/b3QpsE2m0Va9/6RIkpUJFatgBJaa7QedlRolRQNOKRoKoeU7AHNWOGChmiJtS7/
45V8u+nvE0BcWlThwz530Sk9NcWx05dktDHuFS+AGZqKI92Ru3L6EeTE9gjexvc5MYWTnyLrqQaf
z5+35DfaoVlDSivZOnmcrUg3fF/o7rAan5MVa0157gHAP7t5nq1yk9nH0at+iCjrT5bs3y5x6vQn
snkB+PVcJz+Sc9IRPdgakEd7DyHPiA46UDqDV60wHm5lqmnw+dFUzRfx3lnuoMxAJipT0cXoQFGp
o2hEoTRx4t08ca5o/Vrrtvzva5H9/RVva7Ffr0grs7K0j+jFxs8nfoyaDJ23hOAN3oc47rBPaYef
lZsX24mPQ/KiIM5z1p4d15DnkYloj0fboWMpEDtkm28DAFT2qWUdyEaX0qvRz6wvaDMASekL73CC
AG+X8NUnA/D7IDVe6q6pvpV28BLgg/ANVNDzDfCk881vLjMa/WdIZRy0u9Qz/8cS/+cxkABDlxf4
u9du77qnZvScBRE9FDznmxY6tTM7hO1D2aWuTffS4Z/8zIKnZGL2y98mRQFrZ3aIf08a09p+iW0n
OckSzZd9YYz3dOkSP4dW5vJmmZCIu/cSvSHPuBZ9NTWbZVlbWyvBGdWTlvowNe+XRtRU0bzkYIGr
wxx1UkK/gs7p3TcRt7ZZBCJYsjmoUC7azi9BDVrW6wE99fvIF/mzMqZt2TCAWrXdtLPwZpdx9Wb3
wdi2b4Cve3YrnCHf7bf43+1Vg/41ql7NhS9dvQLlJTSZ1Vwsa0Bbe+rD9ulWP8sH1mwHNxiXt/qZ
RAkTWdgk2NyKYr0Tf8ljZzySabbzZRWho4xqbpMRZSdu10+3l+7xg7NtGq6Wt2XaaPi4NDmUlc9L
00ImqJzve48tJwsdgsKbkBjMAUm55LXnLY1WFOgDGKPL7MEvlNqjr+VToW0U17IICopAkGxphXku
LfC+igS7Dxqa9KLvF2xP55VuptuaTZJt8bzxj+QEDuwxdfP+NKCNfzUWPnbceiMz7zzw4KuVg9Ks
NgXgmd5VuQJVlx7SdsUtY9TaZJQdyeYFIDgAKPyOnHOYXtdDKXxzs5Xs521ZQwUfl6VJoYFkVipF
hnMUtkG07ABGa3LSpXtfNhI4Kqgau6qxM9x93WFnR/uZIAYOgoa0n6GhFwwSjUgoTdyG5EUvG74v
2SmIceoZ0EG8jcbpa9jhSBT75nACoTj2eDT2tZHu6JJEJSRis3ZLUyOwrOOxoafQ+LZCVIHg3x7a
xz/s88ofXkTlYbLwg1JukOIY9qMfX5kzmK8+hFjDyE2+F306LNsxDS4Q/O1OoPFAO6Gqwq9Wc6YA
F6rEy8oHp3wz1vW5hI7Iihze1obG1DcoOzcrr5HJOeRxceETsAcobSXfPfY01Nb01UZT+go6tqXe
NkdblIiRexAQ7sQzV70WpiMWSWbH92XpORdy4AiA3grtMNBiNztqA/zLEUMfxdgcfIuDWtHVEKhR
yEeyyc4Fyk4N6rFBZnBjx4a8i3LO7qzWfBB6U5uilEQj2Rl8Y4AxH4rAEHmMfZ8dkFXZU1PLrdGF
hlB3dg8gP5+dFE92uiiUlg5u4u3+tOtlwQ5tHCqr232I13Z6gWwy+BENObPzj+no3kX92JTz27v1
21AYIJHlcarz7W1ZBkz9OQ3ksjHEePY8FHRGYPLvhgiPazSaJY8iCwH7raDYMLZhubQcq37xRYs2
Ptnmr0EAFICU5fcwA3lS6fU/e6dcZVnhQz/0EcWgFKeUXCzr0I5+onQGGHeefRuTf9Cj13xy+l6t
OX4aT41ZVkcL1dXNFDjYVIJ8YBEXQffdZvHSmPLiJzi4n3tXOS+hMSK5j8z7xTNMc185aN33cSZ7
SMtgWMrOtF6VM+ylZ+U/TX869CpsXgHahEAX2A/9Xiy4HKarycp0GzlNdmh8kd05AY9XVjjIVyDp
t6rO8h+m4p/7PFXPgxwVTp9WeQqt3jnhm12t/cGvXvwe6UAdanfTPvEDfmzaxF3WcdqDAtsVxySw
pmsnrCt4OtxXaDRDzSlyuhP0w+pH0LR9Izv+McjKDI08l6Cte2gFB5A6CVZGiOY6EGDGF6Mok3Nj
cRz2bXv41rprL03K7wDXQCZLBzDhqS16KPk6ZVl5j+aX8r6K0OCFhEONfL1b3FvQXgsWdYF3POV3
ZEIPl4HKtAxtvhiNahcbXbqRGvSB/2rjgQV5skDaWB5s/dybHRG6BaaouqcR96LqXDB+vk3KKzz1
FU9A4vm+UImC8QpfpnRjEEQEG+q3hSnG55ZYFEH7ncjeJs3HWWe9OnbFonQ15dtM/DZfKYYuH8b1
GE9HAaxrbwUHSNgsXA8sHlVuX2bMwgRpDCQH0g1hHOKSiTMaNJ7JSSaPW2dmD2/xAgh3lMli92i0
gbskOgqnaj9XifP/KPuyJblxZclfuXaehzYgCRDktbnzkPtelbVIKr3QSqoW953g9vXjCFZ3ltQ6
fWza2mhEIIBkpZIkEBHubj5YCJqdfmPvqvyjPbbaLyJt3v0rFAAtib0Cv5svnh9bD0MANNUcycr9
rnnnd0US5CQdcINSTQJB1TLwL7R1C+4Jn9/jiymeO0gy7VpAuDftaJtfJjx4AyXDb3iFgT6lSYzT
qMR0B5VqF0QZACTrkcjpFs+DHtkUCAwFTjmPJAfhAwRGI21UVNypGKLj8s+R9JlMokSRRorQZV8a
FB+RA1Z6wF4E6yyo+QMqxOMN/jG8U59E4BuGePXObuwSeYHQhlq4YtCjtkGvalvJd0gXbcZSTgEw
ieEaHF3m95gDWYiK2fiTmFi/8qzeuiv6wNh2U9cenKodT8izQ3xcFtVDhcc84Hld/oJlxJOfoLh3
ET5MqgZjWClLrSrCXxqD5cvfXduk7L9dW1CyD9cWGQZEdjX2i6Bb4dBky8YO28MMztJNVM23B4J9
NZbxABxJsy/7JOkXiKyCQo7CdW4tq7UdgTFgNjpI267dITQWSGPn2LW2cjNAzGwZDj6+dTI2RYR3
dCBOk1bxGvQhV0xumgBi57IctvYg84OBkpBz76jhTGd0UHEBhjLfcVa3jqryv0UN8xdZLYeNHQf2
3pVl+OCOGtI2guoXlScnQDzLz+QxcttCftN+BvqnX0KPPTgMeJTYt7T+hxj/fEpOE5woBSDjSGz6
IcS2H2x0I4K7QrrAoPjputJlxY3dtAuzRWVgh7KgJ0egRJon0xdy8xloTkVZIgLXYa8RRW17abVb
FwDLp4f/zm3Anb/NUYoIGSupnuss2wLKjbwe7ryNJcJpm+lmn5bLGLohn5O8YofEciA7bkzshYnh
jzH23Hskmoc7sGkDsa79bdNzlo2SyFzpaTOVb8l/jOX7tAXixrspA7Id1Npg2N24qBlbIrsY7Wlr
S82SxfF+3vjqXiA2og9NxDKjfVwxZKIroEtdKlwNItEtTLMTay/32ElQtSteEp2zATzj/v0ToU5z
DFrEadLJak8AmYBeIgNR9QkCnb61CUqAygs59Bvqp4Mho9fYKa3tkFsKGBYcojzozkVTFYDypwIM
Mq4zLMgYFc27j+0otSybBtlf7U0dSgYD+C+htJCUSN5Ca12dVe+jmBD6Usu2gERjn6CaH6l7nGLl
1W7A+NYuXIQmhwUZa91DZy4qZfZFJe9u9tK0QP0x9yp7ZZYoNBywMhB4jR8butFwC4XnNuG45+g0
dB9LO42hcIa4OR2Qo0p7hHT/bLfgF8rB60+WDyOpPSWRCc3yJc11GwMhIYTi9cHKpL3mQ+qkF9CD
tRsGLvBLafr2malnU5d70YHMdDaFvb104jFfR1ipSOxBfPc0BdmSXBKyjV5eQ78n5OvbDHXEnrE7
CUHT56p8YUCV7ODpA50FiWhzMCk4MGI/563J2k41R/mu9hKSQ+m8GXfkQyYuij9H05S3NvlQsygy
wZe3HseUxcp0IChZ90gY9Xn0fogRjayBl0c7HdwKhEPBH7MtpR5yF7UsNl1m/KAI5IcgZRJFUPkJ
QZ7eopr9hL3jx2jmL8FNGuyK4NmIjE+ogrbPlgF+wN4ORyjFj/G5GtMc3EvKuAKEZi2rNrQQ40mD
BRgj87chSNYoUsxR+xFBuEb44R8qrr4VgdN+qUfk7Q0nZA9Y8LjgnmwY/h2LZI+XVgcWnBpofpms
HbxccT+IHN9F3I+n+dSwlXEwa6yp8qQCkkj30MHpUZk1ghZvwG6wjSyA9kCH8YLCyyvEOutHdyq9
E8CC9ZLshgL5YlGH1V3i29O9JwasX/SAEFwByBgV4siBL35yC8jp9ix/DoqpXgxg5DvRYeyN7MT0
4WajpupVsxSptSkmFIT3eXNunKB49lAF+9C4/pJZdYi6llXt5OmzGNriGZFXlDeW6oEcgyK9oErK
vaNWHddvQ16N8yTQqwOtahriPtRzFnpDiwdRv6dmOolphVogvqVm65ZIDyLAvaHmGPkNdmO1u7L1
h4IrNNoju2EvqReZeONQFaC3oF7X6aJz22KFSr1ssOo7hAyu1Imla7Qoxch2mWHYE9iWkxqAjPrQ
YnGAUFKW+Gf8tvwznRl9+QV82f3OMgsxLazK7xCAH8EEb2bYGGZQZtZndAigCnDwIxxuzd/53YbR
CHKhYbfm//9Ut4/8ZapfruD2Gb/4UYdserXvzEc/hMiyAZWQYkGntwOIP8SqsMthAaGE9HjrkBEo
6asi+3MItW/drp7x1qSzXz8gbZGRNCVYDv95mrD668LoU+hKZuPtU8no1BUvFg43r5OKsHfTF3Eb
Qs3ZhU5pSFnGn6G8We0NOyruW0hDCqSCTrlm7KRDOQpUgRh+uRwt+93W01mcbAyIGp1HfQegNlo1
m1olwEr8NZZGFDGq5QZpnW/2iQG7PaV4EtGn3jpG0Ov0Tp9ccjfEylyFnbNOyshbzp/418SIUgG4
DQ7vnj47VTl2yZUZr+apaHCoXlLZh3fzVKkyy3UYGdXs4hnexQYJ0RYME+rgKKYO85lMu/ez39jI
ZXC5THFjYxwd8r/ObjZHT3OblTputgosocuY444HvZv3UHYS3FQhmNSp6YvEe1AWJLT7xLoLtUcF
ebVd2IpuSZ0Vd72HAvGWrOrZeR7UKygFAsSDyBdKRHPV5HeubV9Ak1K9lZO4GA4r37iSl1DiJIfF
9ePmJKMU3Ewe8/eyHp6pIJ3K0ANdi45IwGy/mciD7Fk13QFlvmAjNgSpiO9BoMevcRTLCx5Ia2rR
wZjA5pza7Vs3BgkyfS0q8kqvapau44PFQGbBsU653s9Xzkv711kSm+82OutS7ryE4ZguWJHJl7k3
2DLTe0yUSq5CiOQK3mvn1LTTkUwQh0iuLQrx73w8y6CaNwRLcuu6awgypnvyokNbN7vELvoztYYo
Tq51XnwuZA4mDT0zmYYGnBWOYQX7m60r7HrpxizZkgt1pCoD6KIAiIdsNGdYQU40aHmyun1qIJW9
TQYwUN/mC+zU2ktzQL2W6eKC42Jyj9xprzSM/iTURVRQKi0/zG5WoOGN50u4/QkJdpQ92L8uN1Pu
1/eDJ8PT7cqU9KOFCZpEYFLxhZFv49T+wjAc+eGvqiwfZaQW6KrIhQ7eBA6QxmzM+a+iSWXnQXQv
y9Ty9rGszd2dUaFu/faXdnVnHJjbf7l9cQiQgvdfpfvb1Q258O6K4IXmmv8NvaHUUdfxbm5OJT+A
YaPXYJp+Ly2IJBhFNrzGTftkpVnyFEOy8SAZQ4WutkPPzjaK9jJhHY7iT7fZtKAy2rtZyZ8ViO7I
iTmWuWwdVp8jWxgrQxTZQkGA77EbzE99O+bnXrec0ps2qBUBc3LlmY+1M9T3LkivWjcxH8nUmaD2
CrIgOpJt6IJyl0UFW84DhBU8DubGV8oEEydK9LCu7uI9TQ5O3OSAqIi5oCYN8PBjMRxzuJKpmxBK
TIeu3tLkQJtkp9jO/6BOulwjMo9I4QZ386e3do9qs8hZ02SuTPoL4+WF/OngxfFrkUjzRK0By8Ot
L60OdCL4gyZjCK6oVFlRJ5kKSGQueO0PB2omU2nvZIRgHbnQJfRAxrHpkQyGhMaLV01sRxcAWg92
CNSArST2VH30mUV2d524VPfl1L/5ved9gbT7uIYi4LgLBjRDZaxAuoUazdjzTmWdQYEPCOov4Cnk
oMTN2mPZRShds66zuYMCn6oq8IUgRrN833GDQm031+ndavMTpD6OXV4uPhTq2XEDMXHTfjBw2WXg
f6b8dcDyb6pRxVOJJNtONZD4QZTWe9IOlNrGGvAbb74aCHJ+iwUKIJOe/0js9K5NR+tFxe0IPVAr
vzp21G3dyhoOfuUkiFMkDKyBfHhKRijj5hDo/K6HQ6OU/4gwXGYIBuMn6m98O8VPI2WAJGgceeQa
YLYwE4DP0nD4BI0KcDnDfnPrNfo89STSiAiozW4OsPfkBnTE+2yjdrvNFsXffSI6gOTxCJpvwDuM
RTa+ZTJEdalnfYbscIWiRDPbNUObfKo6fpKlGX4DniddliiPvihpsXNhjkit2WP07a+RfQoxChpZ
OAHKtm2brYw4RoIoyNNPdJYHTjKf9b+x/c4vYCbDc7NMP+TZDMcej2AG233I6s05NjE+GmJy9pRe
m3slsmRrYVSAmfyVoyNnmiWtmh3Zhzhd5BMSu5eyK8utA/qBz1ZWznxWTuqa68R26z2qkCDOmxYz
nxXW0rDHLQi0Lc/4pP1dxMmAUkOZghgL8ChbZW+tde38MnQ88GBXYfJv2v0yVgs/Uv7RSyA7glKZ
pLhkk0DCxexX1IE8YXGJoCFor+JpWKGGyj/e3PxRhJsxSOVy4EBz9ijUOKqs657C3srXYCkbNnNz
AhEbd2pckiW7J9WbEwhc0xN10qGXIAwDqOtKLZptSMz32bjZv88W2Eaw6VTeIuLlWsmCOLMgP3Tq
XbO+UKthabOLvaxeUpMOCPKCmDNoLrzyULCpPRoQiC25lhIh22/mmD30gJ/n+N2n2BW0X8sO3JPh
yMtHIzGPxM3gQ510lwBrtR70TQGNvkjHovu7CqLdj7yfjgzir2s8HOUxbIJw2boTPzVJYX9ioEuf
aetUXhzAQlmuAlTNfSE3P634yWTB1rWKDqB65xvdMU0D4YoKMYtry1h7bIPOXbEgib6p7FxUtve1
S0C7OrVTdGBZmj/qgdRfJwU0dCyUC9lR4uyTFPM4jeW8BQj4hGHbf0O2tF923AvvE9c0IeY6gWXU
LiaIKCfvvgKKLApyjPnKRPK0A0MvuD84Ww10ZmOr2ufKRbgAZ3OvPrPDV9EOUHF3ARPSB5BiqmDb
oKB3K1qOpKzCk6jFMgL8/nLaenjOXCuJ1LrmS5v/McJ2XDUOgq70b5mGXXyFspzW4LoXHhNfU3Dt
Qkyx/2pNA1uqJO6hpRf0u9bpjB1DpvOuByR8ibzc9FINw4k4tL0c7J1R0X9lVQo5SOAvjD7OnnJA
7wHdxllQl5ANxSP5yYjVu+3WS2c5Y826z2swA3E8KAHRyA50yb6Tpienql/nK9Z/ilOC7Is8slDt
oFgQP3tZeSoKw3uKQfh0wBNF34X9+FXbU4a3hRWG/OBIUKX8bJ+QyFgUZlPt8PgbzljwD+dJOD30
oXmxTawyWlRsgAgB9cgwmhZtJcJt0Y/QNTOgg+B6OqilmzebTNJxh9q2+trpQwNifWQvYKMmddxs
RSObTeVb3ZKq3KjeDXvgq+SOv6f6tpvdkPG0ZagdXqRE03pTtvLs+orcWrPOFZ4egWFad3kijHWk
zwJnfD8j2+96UVgK+hzUSm5j/HoOLlIHm2aS5XNd5282ooxvUdVsEIjrv5qZn6xQPzVelOsismcW
zSZPpbO08slY+G5mnlxiRKBAMbUFInJY5wQHMtFB6igynSFNAS3XcoIQLYpXN7FUQCtrwB0VcZEN
BADQv7GdMwI5xcXTj99cWS/W1LJdzAUeyaUxJHvODLwlqgQa6F0TcIjpmPGbj7vCtRzxWnphvDKF
yC5ewtxjOBXNelC5AtYbeHGoeb7xJvsxFl375IZRu/X9ItsHmYBSmp6MPCYbiutRI14R2o9Xvpzy
lWTuuAOFINWo08HL82rtS2GtqdkDvPfgvDtwW2ydLEO5+Ng+TrkPaH8SZXvkNAAwhMLDFcog77ZK
ng0/3uehs/6dZoVv41WrOyedipd5yFYoWeyNR0TX8C30UVCuCPufIHW1Q67XwisMKk8gUqyvIYIx
s42a1IHq9nZnLw0JAoSOd9YzYODdgVul5qZ2ET6sIQ1xazogUMT3ap9jO0CFtOt4y0QzjEOq9ZPT
1MGjFG166sbEXxKjt/OnXRV2eipsLc+ECPwaXL4pRAnLBW5b8xv4NhRq/q30XipnBNcL/iFSEXWP
zK1BOKQftWP47tuFYDS2LRU+hCbIq5WPRBb2htNXzqDMM6jxM+Ri3u1UiAGOzNlO/lMe++vAmIAx
aNtkx/so3CDJgbyeO+G5iFw52G0ACknSdGcmWfuFPMI24tsY4nwLLLay5Uw93xps2P62TcTzyJcB
JSNcb2c5oIYLnQbqZ/SVqvpjk3oR8e/39P1XUf+33l/G3pw7PVXlGmo7BdOhH5F0hRR6dRwQAdjk
tWk/5igJg8xxPr0V/l059P4f9lT9sIXrPqvUxM4yGPwTqsDreYzKSmOdj0Aq0f3GRl5vYyMsEHvS
ayClFzy9PqTeZC8Ze71hpm+46hJkEvusgrgPB/K6d7IGAsWjekdi3/ygyYC1eZc9c9Yw/E77Gtw0
mb1JBYqLo6QqzwDB52uUPVWfaml+J2ij4XzHYyt5u41h0RSuDF+8KAf/mIRaQ4Vxtbk1vWaoNpBH
DjepDIKTGAG9EsNnqn4vig7SdKE/Xlzu9idLYSMTVb752iSzgz08ssFcIFtQoUIEt0SBFSbCwrw8
kQxNpptCN6nX7oDtpF7sFa1n6v3d2MQJkbnIchCoGvkFywSsKyFAa1WDe6wUw1JT2/vaAWHA2L5U
yi3sHyqR7gP0aFdguA2yaxhoAIOKTmDqFvx7DgzxCrQa/M4oofo3GjJ5DtKiXkNJajoD8pUenDJx
tlNZ2Pd2XIplJ5zwpbPyhywt+A8A+1Hf6Km3sPpzuAwVyje6xAKRP94V4EfwEIrxspNoOx/VA8Mn
uv3JbvHc2cqyntWHvNHK7oHtPuY5hJFugkRZGbZboUKQ4U4QJLp1mCWH4IdxDwYbMFGVqNpHcGVR
iag/UrMdi/cmQQ/xdvjYO/7cpN6YAR72b8cWE2p0qjxbgdr2JBqZ7z29wEI1IhTZ3CoLz9Smg3bx
iynfx4mMTiYWn8RnEKv+D18U4b3TD/yBTcmFyBDsvLe3KBuNN+Q1ZtMfQOkF91jbzl5ktkYbXkMK
L71y/Wsu8FfMXnlTOhvlNvYaEUoUCA81+xzZ4IbDfe1f87ABHzce/mdgZJCD8rsQQZfePk8oFYc4
YmM/tEXTLgszH77Env3aeTL5w6paDNd5KJFW2Cqx5M3xILQ6BIJBkC3APR004EbpR6RJOjM6+6bx
mho+nxeUXWJmpyIOX2mZRhsEFyjXhWt3yYEWax7HbxBg+HJNbF7E66UGPz0bNV4VmvmL7O2gAO3Q
dt67y5sr2SHTmeLF4FULEPZOW4Bmss8S8uK56YbfMh8waAkutkuchv3FBYAapQZt+C2GNIBg4N6w
ZORvfx6ZmNF0n2f25xwrmzMomPIzVr35GTuQeCcG45NrR9HRjqNNYGXVY5rG3b2TSBS09FAGHRBz
WdY+YzvqNTrRnoLA/Tr3stF5awD+OGJxhF2Lww1IXiJCRr50AHHdRvS5cUetqPKc1b/+63//3//z
ffjv4I/iHmWkQZH/V66y+yLK2+Z//uWwf/1XOZv3b//zL+65tisEB4eF8MA+4jgu+r+/PiAJDm/z
f4Ut+MagRmQ98qZoHltrBQGC7C3O/QDYtKBC6NbjO9vTrApA0j+0yQgYrlLyDalzpM/z752xmvex
QR8mRyBWtgmtsHohuh1KzUR6caYw27rEKwe5VL4IxyraziqDSdT+1AaO+BKiEOa2zIgTEa+Qjckg
EAJmIjoEif/RRs5Vlq4YfuMHyBOjelYfRJ4NZ1sfhritNwUeemBk+rM3rdUXkOlnO9ExrNhF5tSo
R3K72YXGkjNNADUFtvjnr55bf//qHYc7+GUJgRy0w3/+6kGPVxh9I53Hto/GHZLAAaqmzGmdcaN6
qRMkTfRyop+Ag65cXt+ThwPME6DaDGViv/eqc984ZKH7YZ6eaZoNe1AQKzYOQjThSxrV1iq2k/4s
IYl5rErwZIzITX2aQPqMr9d5067gn0aNt3ZlPpRGgnQ80W1m1uOdCmP7wLmFZy4gDfI//C49+9cv
hzNEffHtcJSGOMIRP385vZtULkrn88d5ke6UArj8gn9ChqK4QlG2uwKq/0yPw6jJjQ098qipvVCu
lV/HElrFVui9Igas1o7IcrCm4cEU5g3EGoRov1iqPku9RsRL8SGPWfFZGCUkg8oermPBj428D42i
vkeh/QYJe/FYaDb9Cty2oDtI/CPZQBmWbNsS/I/USwPqaNgIzcuPqBlUa+uIA7dnZ0sEp+L9JHOw
9vs5II+DD84Mu0/qZeMDRRi2j9CuF4+/+HLzvnGsvQvljl+W9qQwZynhHXQnyc9NXQB0Uo+gB5a/
7GTy6I+697KnVh8QKSxrEYMADI0scrpFB+jhIfPK/MlSZr0xzKlYUy+N7vt0Hl2AvPdujjfy0mJr
i7fJB3L5rpX6qWy2G+qoLBb+h18E9376RQjGXBP/CyhmS8CQpa1vpw9PKjxZrBFUMsGjwCsK8nFs
uPQm6JUJZxhVn0yvsV5pEcaNbjgFwh8uRuhhiWbUkIKMkzOpys4qsSQeO8vD0mntlWW5aLXaW4Qi
QGjvVDHEZZLqSIOog5r/1jZPFrDE3zaNiyqb0XbTnewn88i4ax7pjA+JXS3yaES1FRJFbMfdeH/r
/pvPbOC12v6HZ8/Pj339ZYIAyuHMcT0LRHSe8/OXmYQ1M9OM+Q9yaEakYjNvYQK/cG9Fhoei78xc
d6mXvxRMrGmtSx51HQKl1/MeDLcgnkUasXSBPe7KXYM8g37O1vrp+uEAkNG5UxBvgwOZofGBoJMZ
IpwWTPmyTkzQu1osu5peEi0o2EIdLDPeO5CdiRAlAK27wVW+jMsSXDa+l14d1Ln887fiyb/9xGwu
mZCmBcpdxu1fvhWsqHiQt6nzwCCXe7a1YAaoTRKUsGmVW+JEDZw4Xg3lNXKmdPWBermAoAHRJZMN
/HkAxrqgkidqZV+OqIMbnHbV1LEBLu6sWVIpYCFAzwEp5OAodMVgHGylKuXnm1fjoDpNMkg39jo0
VPoxSDEiI9hRU2lb7wKhFI7232zkV+pQ0+ys/cg2Ni6W2tx4qTW990IGE3/EYxi6IlYQg6nLqfbU
E1XQ2PJryHBR7wdvjzcNBHK5dwqVpX8C41f8nMpNbDXTLhcoVNF2VgwOnhEIKoI1BTt+EPa7KMYX
7qJrvOHR0gCSEkBkpG6xU9It3dePUFBKW4TlIBEWBjnonXvT30Pcu7yoNgLN/NT6RzeTX9JctQ9k
KvDqWqXIYWyoSR1mCggVM1//+Tdiib/dOh70NjwT4gKe4NiF6/4Pz6HRY3jdjXb1EIamjjrnn+Om
jr7lPYoO/cFh98j8RCjPQwEw+PXCbyUYMZDf919KpJU20E0FS4Z0oqefR3p1x7CBGU9eZkTAuIKL
xenjGjEp0NVS042mdViq6bELJVhFgnwTaUW8sjCKM2hiUWqqm9hhtDtXapYb3cxqkI9Wrhh21ATQ
6H1KakIKeR2h1Gzt2viVEyIo8q1mHU1O+wF6DbQ4VkZ1PQOHEKia9ikH1G2GXosMRBJQAjNn6DXU
5oo73xYfoNdlMDRr1Wdq/gj6nBHAHNR9W4l8sSypro7lBXdJB/zrABDPi60sKIUzlp1QoSCfzKDa
+2FpvoBVpN3gmepvyS2OwX9eItfVty7qnTrsIMju8Pb1Nq0dTIgA6+E0bamKAKH48tQoPqFuFNKN
Y9WFT+Bc56jPQbSuls1+bJARAKxALsF+Eb1h+ZQvsqnyn5Nusla+MaR3OWpDd6rorD3NJFpkAG8z
9SwLHrxyADgZOlmdPywtiMYhOA1ssqsPZBd1O64bYaul6UzvNuogvwGjbMbseQ432kLEqrlzA0RQ
cq6yryCAP5AyZBu3RzFM3guKGJ1lLMcQ+AnIp8q2NndDhIC9adk2rsDNvrpRc2j8/BlghuSO4XF4
HbExguYFBK5F0T0hzxVAzi4onopsaiATUHZbajpVqvZNh8JxakKE2b5vGraJlV1cEWE3VwVL5YNV
Fekdq+TWHAf5QKYh8tuVb/nTxtY2i1cNlDtmd79P84tV5nsK1kI0COyGqbOngFFIGTJtaweJ2uiO
ARCOxZIL6rYXIzevUS0Q1Cuave3X1Y/OSl7teHKBeW38Jbbp/L4y7WbL08ZAPdAEugagODdlpIqH
382TJvshK6stAhbduuogiZdH5UOp0Sgog4RKsgai5EYB0cYmzXFLwUYHAeEA8nUmPKXcqEJOfhi/
uEWxmsZifI4TADTcyjGRa8GOHatbDoBGgRepJjcUabkCsGg49HVbIwPXd31ybuKiWjYm867gJw23
tltGUJwpxlNiITqPkkT56FhIFDhF6H4DpmqdZgH/ESjv2LXIyNBwlAN4Vx6E0RYFTdPmn5+E9q9v
S6waOLMZXgyOaZp4pvz8IEQYqmqtweggGG8ixNr7SC8RZAB0U/deqMwdqMIQESFbB+2osO2eptap
IHgDlnxHluY17nKsB/oq+17gV4niMv755oEa/gCJaj/aSU2xQjwrCiSr2P903ppIVZQWsKUzSDhC
GHcZNE02ryNsVB8vFR+Tiwpb6546GDIg9//8NZi/rkv11yAY1g36P8ehHfaH94EcBtR5u0xd3mva
paeRpLjlGZSPQeKFMIBtTeDLvN30aWCv+GBXvz4MaESZosif7v6wBJ8dMmXx8p8vmZu/rHOk6Zqu
i385Fw8P/redJ5CmJoQGo/gyL+gnX9ZgQg+ir4gJpzooD7adZFt5Ptv+aaZ3fG2ilOrv5gC8jbOZ
2Sr6CqmNm3cTt3IloioHR9OawpyZ9KJnS4DLpUjXY9iAOBgpj1WemOGDEVTvZxBC4KteAeaRByZf
jfrs5pdDIu8/bMdp/3CLhAi807EN5thY2I7HGdo//5z7cRqiehLJbvQB9RJLG6Is3QSpbYmFJgJI
8qGfegjqasBJr5J7FL3Vn24evsEn5IesYdEHPlQbLUAZomGAlFMIgukU7xygQIvwUbCsOvS6l5p0
CJAIHp0hOIWcQavqr/F5LxLghE3zG+uP//wbsHR04ec/FzevK8ESwi0pgcn6+c8F1CIbkckKdjOG
yy6Xc0QGsX3vbAU5EpfgUKn1IZmCBjzgsHdjDkwbCKoXiQMWx0B1IOZjEmHrwLK3I7icQ+wXAN39
0L71EybMrf/Drxn/SLaOBnz4YwSz8Jd4nm0hwsNd99coFoOqbyGjsNmmKuEHBbnwJSqFUMHWi+BL
lHmgwEPhuStrICX5EC3IjgoguQEXIxLQUR5+8ViRQuxIOBcTOYfnDHlRcssLkR+DEGEXahYCtNRN
3DOQOkZYLQ9teUDG7BuKreIfWXnBohFvpDywkZHy3RdNNbxEZFA9cD9tNxmrqlObdvKAJHK/bWs+
3QObHazwKLc+63m61o9+TNP7PJYBpkcHycSyvJhBiBcIGCS7Cwrtz26QFAcLd7epw0MKDFSBOk/G
cw3ejQt5kZmao6qmHdDPr2QnE3XSYewqf2Vi2b+cP4GMjZ6yMYduofI82JLtw4e5st2qMW6OH2xZ
l2enllUr0VfQm6Qh9FEC4K+tldbZRxv5GKIutAZah4DF368aUtTYE7rM22KlVe0DBhbEFMgxqDia
wGe6ab4C2s8Sp7i0EK5PTB80ecrojtQu3CJYtoEZYXU7rlO/caCqNiXjEgTKeKM4bfYoVSjPE/fv
HB6ipU0q9c1F0zIBrRCRIX8T8KPBsx83j16wHyDBlni08wTrRYxEIk7uWwmZZZrD0xOBOB2kBUqc
yYOnVbJDbBwBaN1JNjvha4Suwvv5kzJv3GTjOK3mOSKseOMpvpP1NmoSMMXpcVbj5mvTM+V6nqHw
q6sNfcvbpNKcohWAnuWWZuVT6V+iNDi4goliCTggFClKf9ylbP6cNvD5CdItn8md5hmQ1l+0INI8
UNMPXa5RO6jr1JdAhyoAn0bqWCcaFbiBsatL/JvQVZHNtgBHQK77Qv4Rj0DO4Zvhir6bcfC/2kUT
nVxww+EZ022skPMHED3yB3sCFRb0JLx164gwXw5GsoBiS3YlF9QY2ICwQY00sqxibcW83Xod2ISb
9DXt03QzTDzac8MqP6WTjwWITF9RAdmsnLawjlAdHR6MrvtmVn7yirooLCXy1ry4gZfcYXXqLKgj
d4YfXSWNa+QXyWlq2nRFH4DI+NHV5YxFN15A1Qca+wH/FPQhqf9UlJ4N9tUh3aZl720bbpRfIL29
HFntb6y0AbTUQxrHaI99XCH3oBAMXOLpEu/NRDJgrPGVIfLIFuUQsWrp4yHmm0F+pV7TibqVg53/
lpqh4aGeCcKr81Q1fsMVYjQX11PsEYIY0ca3EMijZpXX7A6Qxt3s2w7AZ0MqoNj4jf2dZpOlNLYQ
2RVL7MLNR8sY+ENmH6lvtuRAQmSoeJsv1TXa/IA9C6RW9JXbKfZXIBEBbKjBSxPx2Pdr1jHRGMm6
LV2HKhg/2Tx/v+bece9QTpzP16x/DhtwGxRr+tRUoIJ9khKZdP0B+kDXjXhzP1/XP10zDRoa42/X
HCQ1CPuRd7tr82HTG4nYqtrbl8jNAYOmShR2GB2WFnQ6pqpG2SpyImUkxc6jHtcogFbMU8i6zZ4t
QB2xcAOotum6ED1Hj4rqjR+5nxM7/H+UnceS20i0pp8IEfBmC3oWyfJOG4TULSHhvX36+yFZ3dRo
Om7MbBBICxZZZGae8xuMpGWdiryoOMnba23Z66oP1C7IlWQtIhYAI3mOmwo+R43KG1uQ9BneZfpc
ZThSDt6j7ABowNioUKk2sliqif7EYNlRDsEBzF0PYsi3sq5xSRZ30Qor1OlQ9OnqaxjzNqIFl9NV
6G7rffqshlZ7P2n27tYjq6aOP7Mr9nKubm69M+9I3q+qsryT/eTQOhyxY1PH5iDr8lEdTpMZf87V
3B1co0rXRHbjndmO1lFN8uwcjjU79XEd5OXBTQrsrdQ881NRTj/FvE1zp/k1pfNfnKD1N7cguRDX
QQ4mHOG7uTE5WOpt+DgG6MjkvZ590zWXXDGDAMxy0mn177FlIMTfztmTfPI4FdYxjkf7gDTgrnRt
5IX02blrY/HTGPSKNKmCuKXtWueIVWNrlqEGmw7L7CmpvJUagHlQmk1lIsyRgrL47obqBQntJf1J
1MYdeZNjgAIi0ou/lS78q8LZ9cMe1WRlDlPw3KBPucaGQYX2MX89GxZ/efzjuVEXuo/wIaDNCTG8
gRKG4KyBKPg/nodFN3y+oim33lSiYI76+bZGA2QdpFjo5L3Ghnvqte8Q8/yg15tPr4FqL1CN26vE
Mt480z5W2TJr7Wkrd8boyBh77T6PEnI5ciSxyEBU03PgaeXRwUx6Iwdk+W7WY/cb1JIUg5yhOQDT
d19mz36Q7bMdE9PVquEiSsLzsBvxO1+elHkhQl+m88LXrj2Mqki2lV4H34J6ex1ouP1G7+biqKlE
uDD5+7i+EFCzvpLzxiUcCM46+ZtVsUwIcOlYRF3+Nrti2utQwbdZ23WfSTn5soNiwM/Duy+7Q3yp
evJczKfkoxoL8nbDruEhBANxslHAXMsGxWq2Hr+a751rmDsXqdKdSEblvTD55JdnInFXrWfhpqRw
QfzgkVxd364CY3UfvEv4ZCs41ASLibAcUccgfggkfbazHe7Guaz3uJBMb3OBz8ryRicZugoIYGZn
e1Y8IHix7s8sSa8kq16rCQePCDzBvggTbMOuiW+y3xbaCcSzbFKXixCMbNBC51kZMedcVtNaia2n
crm4KXu7yoiVjVw+I6+nwf1L2GNzXVDLLJp3Bbo/KzlI9upB705sJ8+yZI+dh+vGwDJcFPqOba52
hEHlO6BiXlNTUR6TsLzTgj58H52CNwey5zUWWdcaMCc1Gzey1c7CdK2QujvI4CNI0l9p6aoXWVpm
1EFRvObLjMjTIaxO/NKqeO4/ZPFU4DcJKeQE9tQ9dVbP7rSvRn0/ON29vjTAdYNE9luzMpZ7fvTt
w1zGeNiBy3JPgaX/czsJG5edefw71L4NZojYd9dnBME8I1kJR7QrlzVyVxmqmaywY9zpvWtcGvgm
T3OtirORqfdfnXOFhN/YZetrWSdeCEOzanG6WSZrcnxI1fgxjbz0idQ4AX/h/ezslDa9c7ON3jb8
m8kHNWbxV1e22gYkuroB72ygxGXH72mo2JtM8QqMbShWA5LsgUjKkyyOhr4Hg8Yuqgis53wuN8WU
J++hqMlkLKZebKSTd9wS3F2tBl+tcTomaxSbpoNs7VXnu1mI+l4OVcLNbKgwFtKqfCD48iqfk+Vm
dZQvKlvmhzL+3y9KtmZEH+WLUlD4ZLOQVLtgmtWTRHle8Z5LMScB7gecZK5iAbLLVUbgN2RoqAQE
2JdOjhQTuE107STnjJZOVpbN66oNNxzpV8CS4mdwIPOrAdo9aWEHy5I6FGzRUGOXJVczDsasJtdS
Wk4nIyyGB9kWtN49el3uvSzpofpcIS15LYGqfO9GR7vItjzMfmjCiq6q4SoO8+RGzOF8fYRapz7f
jeAktcERWK393JsAhCwvLugKNAu01L2TrTnrvK9lJnka2Yr/O9+pFKRtF6qvtuOlq0w9t3adHEiN
FS+z7cS7RFG1tSyGqdqe3Tr4cFQ74r8Yn9JwQm1MNqotjyqMxjvmjVK8jElfbPOYEL1sHQIjOzUT
v2jXsS06KW76IrtmOVLlBOrZuC8PFd3Qb3B8SMm+M5GHAsMR9H9aD80lNbAWSJNMW5Nfby5Whc8v
oBxuYwHGYsKxYXutrIRHU9VoD3HWmwdCDxOWcMscKkCQzMg+6kEcxhmMOuKI+bPmDdmlisRFVTSl
ACw6c2DTDOyEllYratq7YAJxFmRV8SzrMLr6ZmU6QKylKvIGTOOXg9AkJ5g0WAt60fDry/hRAzoV
CMwdZVGO0MutSHr1SdZogr3eZKXJVraJKRkeCINcu8sew4jhdVcSSZJFl7Anwv390+yM35DKaU+y
ulWANfIP2h9lMWwqE6YRdAFZlJeh1l+MNk3P8kneDL0iYvWCssQLlRfVWuO9seYfJX0YzFHdGGrX
b/ilqbZ5WzhrObAvNOVp+Hn9a5vKm9cTZHNgecwyx4Z+n6TxThdT/iy7WzmJWV2d9a+X74YmZyDr
3Uvwm1rBF4WPH65wdkLZ2zGMh8RZkNmKe7xVybtkdLYg+cazLF2rMNwgbTiOOwi1X8PR+TeAjk/9
CqWDgyhHZ5Oa8BwmULAPfexm10vQuIvhQnD0ugKZmaxB7m4c869+htcN287B2M8TZbQeklA7k89u
zyABs3UypuKv4CDDzLd21ez/13Y5nqU54/CXFluyXM66IkV017Vw86U7+q0oRXRuRahDyM8snaEp
0pnt9+utVY5tgGWua08dDy4ZrPvG0H7JlLDtCiTa6treyZQwu7bzhBHBU8suVPYKYud1GtArDrPB
2149lHTtte+i9tEzveoxNdI3iYQp49DdOmXpbTuWTlKy/mRDq4RkXOxuOlupUmcnwbElSSJRggL6
p4vU2EpGUa2Rwhk301Akk+94+QO6h/FBAqSudRImZY9ts76au+H5DUCkHFFAt1WXNw0hZTGbQHZz
iDPo/hmvshWLMQyO8XVIkyHcjiFxulIZUNPU9EI9i8TbaGTHHozlMqF+8RBm5Y9Jr5OjLMl6t9O/
hso6eVFtZVxPHNruLQOt4whx6rvJafoXK+maTVuJZjssRVPRnIMdh9FKthZm7N1XtXmUjbKq7Pu1
Z6jaoyzhl4M875QVd3iw/z6bqm2jsLYfccpun5Tk3On58Kgt9udDRgrdC1rVl22yzg4VbKyigYDQ
0l/Wecm5rTv91MfZ5TbQnkbVl8U/Bhq5RVqcQfDBBsIU89eT5IA4y4N9obtuesnZJyC6oBHCCp29
ouT6XR4M9v91xw5/qzkB6K+W6BGRNKIUCwsBeMBQ9dZJlrpRse4wxvguS/IC5H9axTid74xsQKi7
d8OnnnjqMlhOE0Stsny7o3XfJKhuLzO2wrJOw6CIJ1sAkkpzPCDnN13+STGy1mtT2C4SqLx98hLX
9V1qGMpZlqYBHu04aG+yVDtDf6oLd96lZM5OUShwlFwuyb93VuR1uzapPmWPVKu+esjilKYryyxj
bAnNFglaSEAzlrW+h1r2ZahS715dGrKloTABsyIIC02/GLx7yMZfI2C7/ppLHbqOlR76BaJgaLP5
aKJ+OevNU7bAFBx+2vdNSRhFdpB1wyIGpICFvQ5qCsV8dLxt7pxta1zZiR4Bls7Ni7wM3ogNGx66
2x5DJQ70NAh3ATpPS4sJf3E0CKnJfrIVcOFLjyvbXipr5Z6NJYrt3klhLU9DY9+XDbK8tCpB+BeY
T/j3Ai+h3Bv059tdqExiXS51SkirmXi/t976jYV1wuzmhxiG6pPgLOkQPv4LeVf9qSIbKetrPOgJ
mzXlXh2j6lNwTMrG0n7rOzY8SHBy5F7qb8NzXGruaqDZD62OYs2Mj9M7BwkE0Je7eqmTd7JOtsp+
Q1+LP1tdb/gaW9RBvfIGoe+U2YAk1wpEklDiPwJA2ciqW728K+w2PHeu2ew8K5lfzDQ4K5h0/L3c
AJkc5A2m8Ncap8bJ92pFHvBJdHEnjkqtPaQBZ4hIfnLytvFmzHrcaSBAwmdqLxfZYMy6OHr/jHD5
Sy9XKpCDcQsYD2Ne68XY7ga30l74KJXdkIb5WhbTBqSxRdjGl8VmTDimsVMI60jvVoaib4chjsEO
MdQD4ehXfPPulNbQXuTEdVwRWF2KwmZiLyfWHhDhRSd4ch8QGNuUQh8v3kIOSkYsQlUrXPewnkhl
B61pvKMYhqRhkpUrzUvNd8XOidYqeQXPrTLe67L5nCwjfQiJf778xyBFm9R1Xuj2OcdWW1HihL3S
OgxBXfKNWUfyZpjXrFj23jZsa5sper6bwHgTH2fxlUWjMTlZLYuvLLb4qa7mTFSP05SaRz31lBUy
UNOHimjSqu+s7ETIpX8Hk5abeCbIXqI0Fehm3vjhuYj2IviUnYxekb3k4P/qZShwQXLNFkRDkv7d
VM5yhrLtvh4ri388ll5NOhTbShm0NfnD7HK7xAZ6cKV6vtVkGuu4DyZrVddWeZINuIvkF8jv3UlF
2Pcjz/gus8684hJm77OpsrYJmc+Pvm7W6YJZih1MDMKydU8xSrD3Y4/l+RXMxMigjpPXtGq/RmpB
dh0pO6T/jqz0zLiOlGgnLCYfp6LdR3hVfG/y3Yhg1a8aJ0q/Knv71UKlY1P0Q3SuKyW5q5VR33qW
XTwTaSG35fTmX93c+XJUUkyfnZij95Zg/BpUmbgIk9SqZhG/gwSbPMVNIFZhllY/osFF5YHMWRKw
oipl8zFHXoVmSyPukYvsD25dfLLpz9bVaBKLwngJvafJ/caGE0xtF/1ajE4SWG+feaY5q6Cwoget
DfS96yb2vjA0kkTg77HpHcZP0y6wsWFt1ZTgs2NB6DTLuwSVVrz0UAhWJR4he80riheVVBV0T29e
laYoX4ZpUO9b3BL53hUvsoc1uvtwntIHWWXXXrOKXVccZP857K1dlWnpWrYSxG8vyKM9ykfJKleM
a6x2ukdZaoXhwTfCx0TOHUW1srXxVEYalhdjh0YBCLb8JvuORVZfssiC8R0pBmY6UfZC6OrSp3nx
zYjASJtI+hxr1wVbO0PqaLTi2xRMqHl2Jv8UeHl8lOoP2V3RwCaNLht7WUSXwSna4bMwumqPs16z
ldX4mK5bM87gUmT6odBFtZGT9op1LPgyvth5CyXPMA9gyJKnpDDx7TEBdzdOjz9V0QcshRVrNdHk
p7IFZSSmHpJXPiQrO6y7PSpeCgnSpfz/OPg61fK0/5xAC3EBjdsC9ZVFsaGF2Y+exWusIUbWaaXl
y/pcG+d1GQ7GtVudj791a9309242m6WDyj75PEXSEpwk4t9R0np+42j4JbSz+a7ivJujB/2mqp64
t+1K+PPyI8r+oN95cDM2smhXFnl4AgUnWQyM1z602zdh1OZlzMKENCaT9bYFmbhD4jDufZuc/1+w
2deqnhOcANh0F2ue9800cJPDOlF9Qqyl345Jq9wFXtXdQe52t0ZUKo/xhOCbgOP9zeq7iy7Hzwky
UENU/13mWFSMTjug0Ir3cBl4+cUpp+6AjPW0j4Omvc8mBVVhrEjeSBD9zOJe/ArVvaUbvI5K01/d
1B1xo+G7pywksziutB3MgO7Yihm31j63NhHany/q8kPB6X38odgNWtbExPCL7PeJoQb7SanDddvo
xmsete6+rAhCyOIEpGyfKEl8LWJyaux1r0muxSHkW5phfbZWi9h8TdWRbLmR56yvFFsrHinaxbWz
Q7p6X2GkeG2167DdO0SErmNF4bDPSwVWg8vY0iZ70kwa9o/Lq4Lek2Ebp/TX1syCSNq5KiqUS6vn
ldE+1JTp2pp6gbILe029ts5pHOxIsUPGWGauHRIhWIIb11ZLw+nZ0hEcl1OJSDV2aouOqiyytmm7
uWuQLVjG5uMw73QrwDRlea7W6+MO+zaoWlNzaNyy3QdT/or30Dj6sCybs7zw8X7dxca908zj6c8e
spuA8uqTyEt3stiUmAznwsI0abGPzEzdPXtzC86oDO5ZfA0HcRQ72lYh4qeyUvaTl7CIfzgRyFJZ
ko22gv5klw3beBl/6xqnxKLSmFzYrU7etbr6oudYmt7mbnBmvXOFdWyigBVPdgtiOLcVWjlrObGW
8ePjR7DHM1jWd7eHBQX2I5VSPCQcyH97PhSOBpGjPN7IvreHOXpysNymPN3qu1DJjmhXv8kn3+aO
ct1dERjTrnM4z4GjQRVd7FbkRYlwWhEeLtnTwir7pzpNhdX6sqxjlfHvrUUqDf0WJAcMJVurACxO
11vZtS1TxRctfnyy5X+Zrk2jnR6EpBaWR07LPHbYcSqSZXNSXCRGPH2jxS57M3RwvUHzDlXIf7ks
2lbicG4SxVm1vPCtxsNN1mujaxyqWmUbC/jqQ2uggtkNcGdQzuZrRjRA1ieZNx5mMUIOlJNjy0OO
BFwhMRA2tBqpAHkp29g71ctFFtvWqrZqAFFc1g1VRZKaHH/pq7pqEpmKnXPstM45SZt15xnzHYuw
SWxsabADp98Q+GJdSXL22bKjbNEibBuX3mIZe6uXd16gfQ2TxevYOrSOZoHm6o8qbXbTpCsnIA2p
a2ZneZnMCMGq5SLvZF1EwmgNDrpe/dGA1DgExGWs7Bwr/W5Sy+L4R73sIYeSJg+2Ndvl6xP/62Fy
rFZ7PwggLpE5Qr/pEExbdbFHnJYLuK6vSykNFFNoJQc7VDe1LN76DEaorlRPGXZ648S+pVkRhtJ1
eHDKLN0NIkzfoiB5lJSSuQli/i3a33t4gNH/9x6BUrXraW6Rh/VQEPW6luBVG+YnXXU2poHX7q3K
SWPEEW7l24haT7q9UVRn6DHZSdZfOzuT6qz7DEc7q+vaB7TmYbaYOHaMxE480n21s8eWqvCryWof
rpVl3uwA9C1CrtQVy6Wp02jDGVtdy2muDZqDf0yCmvasLjZOi7fTqEzqKk2DbnWri13hONdyIb2b
bk2ahpyqL0fKyt/aZblp0ML4Y7r/7Dgur0C2yIuc0dbcr7pbkW8dC7vs4+YVjjDbBALa2iPjMvpl
OJXnETdGMjtFpd5VcFNUQ1CULV3Q6N06bGu4lXzKW1lp1/ZiCjIZ8Tqp0T41huapilR+S/TIObhe
QrhkqJNH3f2QbbIGxGm8d4g8rm51toWPR5TDptMSq34SYAWeiifZXV5Sw2PbrrrO9RmyzhRqjGiI
aPZ64Q57LVPBwGRZeiYYl54bYh97gQpEFRTawP+uy1W2yD5gOVvw2D06zktv2QB3UtsWvYFkWJbq
x8JK+uYlyDD8tSqs8Dw3fM6saPzUMjDrtZW15KErTOnSEIBE3kzHqYJUz8YxfEBIE4NGBQZmwtHZ
HzJz+hui/QoSyhD6aTeANTI8MEsmggJp1L0oAUm83qiR7nCQ3lbTJD4oy74L7lKxMcZpfCkbwOSR
jbK+5iaH60wYnRJcCRB87Pj6pVl+CeYMEdW2vDMsnTyuM6Ul2aF/yvJOXpqoKfZmYyD2FIZn+98L
oTW47yM/a1nk6jvVbT5l463+j77zWIkF2/afc9yGisTtj3jybeTct3p5d6ubSzc6RchmL6/gjyfd
6uSLSWakl11cCP/t6uZmtKvsHKGt0GrOCMNiVO+ExnZ0s2ZTxzP4/ezRcyByKkXrvpS5/lBiv3Sv
kkh9aTpt9menTe/6IfNe5qBr1sRdHN4DWs1msLcG2/+NvhS9xUt3VoDgyJnivtbwjRHfZaOFVNBT
wNeFPfepTqwSG7aQrzre61yDRc6WDBRYBlmWt8ikD0cQrQvvY/ReswCf73QcLrIElfM5y9Xh/loS
JoEtd3y4lmxnn82F+ihLXkKExEY3IDecd/Dn0IaHdr6XFx0g7CYPDBWIAnV5ZX411CAqsVxx3U2r
Wp0Nw39pQVTFD/mF2t9mqNAJuI9DscvTCDP6f2eGHO9tcgP0pYcJJ3SnzNygPWY/tIBuHszCifeT
6cAs60ugJcvFICpyzrCe1wNOI+xKqeuMcGfU88j2lJLsG0em7td2BF0de5+HDtOkWBlPajQN64zI
1g9UeCrN/lGjtLdWk0w/GUrpXKaetJpsqGCb49upfvaDBYdzbn9CyHJ3U9MWxwyzBkQAb7cx8Owj
ad1mXsWhXhxbzca7a1SCA5YOxJwhVNpWXb6IHhg4K3x9ILhXvmRscHY1Vthr2ZpBLjzXQ/ZGMDpt
V90w+24XNU/lklRFZWb2LQcXxz70MAWAIYWtSJerx0YL5uslyYffiz+U2c4Q+lXCO6JC8FKWu2Au
xG9F2fBHXbr0K90cC1o5RJvbDb8t1r4GDjQKQcZjysTGEWoNKzaKHzWrhglTNdWPprdfvFE1XpJu
NPeJYwbbtOyDdwUawQiU5kc1Izma91N7idXMOI9kO1dVPeb3YyTUZheGMNFyUF7oYQzBQWsSvCIb
PXjQlwunpuoyLES2mHD/Bgwsm/RmwDWGRtmNJfon4ev4KOeQF2FHgMDDLbRUcGnCnPE2R8rQNKZv
RlmitEkiHVeoLt5FPYjwoLfEJUbH4VJUAs3XJrCJRFC8NYilmJkt0CcDE6Zbg2Jb1VkBuOlUOcq5
eeN8GGGA1rKonTsbYvH70P2wl+oAD6hDtwQHyRJUPgjmcK/BdUUBa1BwR7WVE+RhczOEGYmfpUHW
yVZL45iLWDt9gMNWKzQIfSWbnXuvBSHuOmb0Q53Sp6aqlJcSaNe+mU19m1a58pFbykp2mHDYXndV
Yp7kyCAHqiOtV7AZeco0lfzulxVEa6WsdolxH9uWfk9EctiGmYKDyL918q6ORbVawhnbyZt6OISc
jPppdPnHZKy8WHWqX7ziRRaMgh8IPwP0dxgL52+nnrpkw7473Zgw+Na3UdUyPjTK3m+mwNnJBvlS
ArAPWPiEiMwvrtgOVHyla8TbhOf7fV9qoU9Cn4BzPU87p2qcjezmBqQIbNNj3V1a/79HWX1UvXaY
LymG3j8gTtQ/wEZA6sPAJ5lM0ulW30U5ieJ5djkO0k02JKmqngixHuQgWc/fi+hDOywhLse4J9tN
hH1w7XfVUj+kqE7s7dAdcH4qYYN8v+aWb06j2OveA19nhKI9NDhG7UFmGfdW2XyN5h39AD38ywi7
n0wXnq86f1IB0FmkaYSFi1MUYOh5kwaUDW0/3udpoq71VAMM3LjnSUNVTSpSxb2+C9XIPcuSrF+q
ZC9vFsHumvjV8wLAn2mL53LSg0clewIkDOVlucxYMq3jaoy2sghcdLFRrqZdFc8IW7rdqdHa6d6a
M4QsybqvoFTNB9kYOeO0xYU538hW/G7HuyzHh0e21hmKXhM4Ltkoq2BaALU1p3tZsgJiDEFzCjje
5Pp68ZtOFzuNHkDpOgWQvpLFm1/11ehGlselT1Mp7Up6WquOO8KN1qZn10W2U1cwMmXLOz8rsHo4
TIyv01KSVaquvyETm55l/4Z/2R028aw6Sw8XGNFjL0wC+EzmQaZAZAOkmI6Njh5dsMdiCzjy61Om
j5Nqs3s0ozN5KXXNCxoekbXT2dj6/G4+jnVfAq7Uk9WUTfjtKT0uAd1H2FreQ3K0+bF5dOB2p9NE
tjXNnJ1JdH3rOp69NYv0o4xLBZC+rawE6ck96dgDQsDRoxfw467BUfzmEug2WxSaNd000Lgwx4u8
UyzgRlWJgKNu87HGypBh314uosfeivgTqzShWCJnLMmDGuB23ATm2i10orjJgiTfO+Pj5C07Ig9p
35DnI4ExFUdDr+fVqx7B8kY+48j3f/SBsf1VILH3VKpGeAjd7NPrw+8iDr1dEGnePgkUYlsch1kl
I/6L5lcrmtKdvaAZ3GY8xHXJ34p+jhthU2xa/oSc1EMJE3ErkD1IAtDnlfbSGdo3T9NdXwURtja7
gGin4vi1QYJInQD+DGG36ge+PUQJcjynWmy70AxRHzxPRf6cPKGvzwICEImIDaBnB+JpOTZrMh2b
YehYl9U0vhuBLfqiaM8d4fiQiP3fiZUjMVsZ7SYstGpbtkrmDyYAUz3tV+hKAnSKPjW7m7+3VbfD
v/DQzNa9UdbqndeAbWVx6jdeVOe+Fk2/gu57naO+zNn3J1LYvBfNJyqDu9jL3/sMMIledlBxiycd
tJo/1JjL68p7mCcrq65YVqoW+zFhfk/zD3S/tgbvTO5hmjc6zU+VbcLaMt9gA1RHIMecTjB78c24
J2SgKMNKn/MUgJX1TY/0GcA3e0ovKsSKDp+QSTdlzgI7ZZhNVWVyiWyQ1XNI3s5K8CgYi24HWvS7
MuT5Sxf8qpDQ3UFCe1WIjrJPmC/lSAApixbBqTFl8ZidtarpF/CY/CVzhSoT4QUgksPPNA7rizYZ
mKGlL13fa6+Gc+xBUK6UQLxo8ELWBcoG65HfACKe5gF78Ys5j8dCqDhxJdllaPF80qDIbOaED4NE
b7+LwJMeo/DgVe3G0TFPDIoaixxzeOy0qGbz2Va7yEZ0sO+7B6Afa7OeBlDI5lErXMVXoygDadc9
O3NBwnIq5nUX5PVRxMOh7sDmIrVEahb4utKp+2GAY1aYOcBXcF3I1pPtjxwsVErSRG2HW1yPK0MU
2BfXAeaMa47oKnvXdhHamZG6skFACqQX9vMMj8HEAsjXglw7cix3V0OnsHUP6gMxbN+s2gkUh3qM
PQE/vKoifVNNVXPsEoTT7+VtBe8t9X9rm3WViryw+12jdoeiJNAFOpJRchZNNl8nCPEIigPdz8Z5
2EH2yGE7m7WP1fuIjsbcHIUX6VurU+9VvayOAMlnvmGRi10K5+N1MwEy6fTpJ2uVDU1m9h4bsajJ
szPwWf3Co60jrpCHq6B08KBK3b+f8HP6jF0OcJNTRX6u/9Bt51kEna+T0zuEcFU3Ttz/VTZ8PMKb
H0rTRsC3RLuZDHyRLyLZvXdfp0mEfjDGq7Z4yaO52qQdQOS6+5k5aJYA1HWQTS3LzaxE7n1fB4ds
dpXnAIHfYIruNKN7za222KJc8tnmqbJxgoYPD2FH1H/6s2qLnhQ+iWqtKZ6bqP8W1maLkmFk7xKb
hEo5dNugr/MVrze5y7Jx50W8IVmJZoueWf25KniztFS8ZAN5fb3i6BKIXRJn25mA8t4WzSnLCqR9
kuJ1KNWVWLxh8KnEJgrPNDKaybYtglNdoiqR8GVUtf6hDLSPSHcI1TT1ncp5Y9XNfb+BuWgdFV0R
xOwT85AKRC7qtvoltKLw8aQ21PoXKj2xP5ox1uRNimFq+NjmhrZHobcOO2uNAnLhNM9qKt4qU418
zxg5+rrZJXLscFsbA/rCIdjU2ssOusYmIXGTj7b2Zr9L3GnlNKeyTX3XnmxfeDmG71npbgvSPZcO
yGIdNu0ltzqiuciRIKYGD6sVKpqUTfdKTD/2RW99GEUII4uQ071Qvf2QonniNsdCmX56DvpXlvdp
DRn2n8ZwyMk8+ZEgXcziPK4mCzhfoXvuijD0uOfklZJdQ80mzaq7eGj5DXZHc4t5hu53i9OnkWpv
ELpHsKv1yZxcbx2XPd4ZCeRUMcR38tILK74jO3qXZrUNddjOgPH2z24CwYLIkp/Zit+19a/YsN6s
Yfqr1ltyYJF5Aox9V8JCdCbiiKbtVmt0EN4bzEY3Tp6+ICtuXUaWe7+t03pfhk32kE3g8JSoexTd
7Jtdlm4yNnVrHWIWolgxDl/aAJY2s1edhrNypQsDQSA32deZG56wpQlQ+zGiu9nLrEPATu0ookQ7
xoMBQzPK57siToZ9jgjyCWi4sdOEmM59lIVsZqG1Ao+ptv2AMSK5Jm1TxonzkLVhtAnrc9VB6zGF
TTIVA0i0M9gS5xU+hxHiv6sFBblqE5W8uQkk3hLCerEND7vAWVSvTbPvFRu/gTx2X1uS9qvasTrU
9iM0hjtgQMaEJRMS+er7XHFy0qq++FAqcqJe0o6H0jKtNZTXxm/5ufwYLZg+EbyWD2jFLeBksA/g
VHH964TxwQKGsyJUrY/R7jo8fIWKt6aFfwZxkY8QQRSfn/Xhg3g6B7ak6j80L+j9DJTUh2chhWTN
bv0RFvxEoGNYfUAhGxHVRuItVIwjhoP6Bf1Jj4CEE6xlMRazfskVWERj9DG3SbmCl2SC6Q7bbWWO
LLKmeYxszsRBaPaXFhHXS8Pfeje69RbAGWdlFqB16WVQLVPHOrPXJqLkPShzrby0CW/ZYK56m1eJ
xFCClPc4oJGMKEwXGksUFDUfoFHAfkMc9OzR1FY2kPGtqioNxinNd7dPSTGjDQLHv3gmpzNte/RE
1iCF7BVuWIbfa0Z6X1mD408iMTYJIWDfsPqdXiQenuTxsJ3LS59U075r/oetM2tuVcfa8C+iinm4
NcZz7NhOss8+N9SeDmIGMfPrvwfS3enq+m5UlsDEsUFaWusdkvA6878oiX0Bs/iexaF4JZHabdCk
YsmSinpDCh1Fv2J+tc2JBbuUk08iAXQdyt0UptjJqn3S+ZAZ2p2xmKB2ReLDiE9v9tCVR2/GaRVp
RzxYqvnvsivxGSnnfY0rXzBV3gfg4G0nhwTiC89/OIP4nWpX8K/YYEMwHG5n0NqOHYRpHG3CjERr
I9HBEbzcJQmUIRGi8aUN2autpFd9mbqjjMSVnXdy26EdqqDDxsItID6QEECLNbT8zsudjZqXFCJZ
HtoktB9D5ZFUt/Jd0xnVZihJapRe5G5TDOA2DZXloIkrezu5sj8h1GG/JEJLuOlmcAsN6TLNZEIt
CKFvTplcCqMGpGtcJqTpgt6akjPcjnpP4G/xyW7optUHDcUMoTThueVRRRyq+mU6c4cRm7AOPVI0
cZyQQp4cLWjbsNyXkch8M3lvbK1+jaZR35BR+5vZmwrzIKZTYW36qa82cRMpN7tquutoj8qmoFz/
0ohB+Gg284+r3inGeqMoSfOkrXwl2w24oQP4U0oUKAsLA21H01CmR/Nygyitq2rpFXrjjltivLYN
1UZsFL1TFLo4pubuC0Lu+z5Ssk3vqjeThE5g2NO00Vrl1HrluxC2cyla5Y8c+aFGSzNezKougmZK
fzcG+B2JqDjOOa9lJ5NL1g/jRkkmZzPiMtCy7qMKwbKi2vkJI+8wmELcg0QPU7oLQ0zXkO4QjvLH
HM3hbIbAt8Yq9uNutPxGcJ90lZ6fFNFDATVIjE5jeXSnHmcQt6wvaI5dVcmWygAqYmCJqGO5AViW
iEzk9lmOHo4uI8GTJvtmD8k2iEcFylot5kNuZQ3Qyuqtbcq7ogJ4Q2C72TtN810Tme4bUjN5wjIe
Ps+8zd0IS26Ojm6Ea9GSE+36OA2QgyaCj7Rpq7L7qLxYnOAoqVSv5r+bxgArR1iw5aGAQ4HPuj+P
I+5Dnfc9Cwtz0zo9uQ5kmsYMbejGvlEqHa8jIEM0i5pd5kYfDmI1wejpuJmKLJjHyGYz3PMF9b3Y
2VGoBsLJPjAEGrc1KbMAyVU1yGLQhKUSIbSiV5diRA+rCVmicts0Ng6ScDsl6R2/zZPWF2G8JweX
nVKkd21Vt8/E+BfMLltkzJNXQ9OUfcWDtAmn1wwAx5An4t6wn40sCs2GS91EwCtp64Ydqyp1In12
dpURjfu8srVtAsBmI1zkZJNbJEaL8Kbp/RyE5NZy0nvsibNtuTJokcilbp2rux463mF2VA/GLyIn
zOFQafo033UIv8+dXSLnleDFgJ76LpzUoHFcuYGunO1Cz2ImCUUUoPL0XUN3J6i7ZnhqOWmhHPZN
retYfXkenqUGwl91mIxbzB+f/FQuORb3B+nPbCcUnC4mY+tkYGQiknKg9R2Jo4lE0E4Pc2A+o/iI
yc/Ac/UVsIGA2lvp94QUu9pCwbxGCQJ0eNk+6gwKl0Eh0KPmL0cQ9NloThuVSNrssAZj/vmJzMJw
Fkl2V8J69ntVC19EY3y3Terwc1+dki4Vx2JiujYV4Fwl1YzKOTvsMqGenvHe3Wq40Pl1raGIVIZQ
50JwSmlzavUCkNeYoekY1ZsQgdW9qrBn6WtLfjbWDArCLHOskWzrHnrpvIOjiRlGCiG1mxV26mOe
AATw6iOWl91pHER/Wl99NZFtdqc8AToFp4aV2iHdDr59PxWZu+fHrU5GplYnm3zXrp3L64TY7wlJ
pPmU5GzaPHhJ/no1t6UY0GXjvqbAiAzNmeyFuyHVfxWaJ09pXXxINyeBUpiDPMxxzhbZg9XsZhOy
xN10GowOLXOnwQvX1vJ8Y1mos+iFeeyVxRCv2o/TXJxYRQo2QWMYWF35YcegAto+Krk+qZYGn93c
LH0lLmP2Um54WhvCV+LQOL1apN13oaLK09xJ9LIGay+ZDk9STcEuxoSlm1qWb0na/mraovv8rtZX
69cUzxba51M4uyi/dGIfLm6U6z5jfeUu3cWaj997K6ti5EPT2GM4nOzoHVJTxUQXaEj9s7ugKus5
yYdRRIXmN2qdHtt2puA+b7UhvWuKl+Bmzz9G8c1ChhIlCCL4pglDn0lq+QD1rS+ba6owXSCh68fp
FOabWA3D/ZzVh6GpEVYocEVM4uPQwktUCNaAwY7Gaf0EiHlQF3bmd8p2FX4Vhjv768tGiyu2v6Gx
iVtAlEiFQP9+KwuPrdVgkq/BkOoE0EE/CTjmfuXAY6t/unP2k7yLyzcboiHX65bL7pg+HljYoMbi
uP5WlT6WJ7k0a3dtTMQ8uM2Xn/L/OxxiRP9fZw+O1+ymQZBcLPZaNfiYLX9nc9L5jYkqXGArJgIj
RXro69yjqMMJUYX/d+kmiKVPG+lJ8JnCqYHc0fQg/nbTb4GnBBXAUVPaS5h18TFTcuTcbx02gbsu
7u9FWF1S5oETKtk4pFX5D+TkIhLlDTStDo/ZWb81aMOTDlfcwEmlsgEYTTkhSuZHWOcFc/ec77Qh
ujtUxcL8ie/6u1RdY98vaQLVsvLTGCETKaV+njSsbfYQEZxnJ3mGvd4FL5mXb95Kg8R+oIggUvbD
USntlEfHna5iQpDNcpSGqIk8o4d4Q91np1AV6HK3CmEVZKwzX80RLRjF2sxUnTfKCEjLNfRN6kXm
E8WjoqrSk1fOv/mx8acBtHo0hwJvTT1ptzElMn1ovesgZmNPUrmCNeYnbCG2lmzKm5pDauzZRvki
q5JNl0XlzUqoOCNkhWh/sYdoP2+pwnicheCzMaJsi8eN7s7pX6D+5TksEtPHErnYNspcX1KEMwyt
VD4qptmdM0r3mOFLdMc7k5q0Nbe/xlTsnbnFe741n44jyj2PQHEIyaN/lEWIYkKi/OhCs/KRp+1B
jIrsqqjsexqvD6osFj+iKn4nk+TjwG1+7yNxRxDV+ZML8mmsC3qh2LcsJHwpoqTeSBXbNrOxf5KZ
d8kFMEc5atsdSJY8KA3CcelqiFZkS7Zl1KRHHcX5rZOb8wEV03k/UzrYgtI0trPSNgHh47ashmSv
1ku+wyMjVZBpbUVnXwH6Y1co+kcBn8RIyvh7qFQ2THCKCfozrdRyIa/EgWrY86MZ1O9to/1VDG2N
OjmESar91GHwakncxEMHaCi2aC6nd5GkOeTWdGKSCtopz851Xg1na8neTUB9B0PWB6+XyjvW14Hw
DFKqMPa2YZcFY5RE7yAFfwqMpl5MqStvhmop2GeoQ+B2OchGq4x3mRzd75L8tfRcsPVNOJ1JfEbb
zEROqaeCfECRf+ui5P6j8QbDd1JHu7EDMI6yipt9A/fsGZstrHcq4X8k8sGWl/yWGBITT2vG3Suz
avEeMQ+e0Yu7UYekNhRR/MqqP8gKxNRI42ozS9t7gjYOd1HsQBiuZzy25nS+kWL4PentcZ5E+xya
1r13CFvEBXhmjKblHiVwpqO1/p3xYU9rzTullpZtvvqfh9cz18G1vzbr6V/v/hr7fy+xHrbncJ3n
EStTjhGZT9gfi6nx58tywO547a+v1vWmj1VOWvv/9fLr+Nfp69ja/M/Yep11bNLaYmuo1bhhb5eh
/VYUFYvq8lJ1CGFIp/571OhNAoLleKYA2Q3wY/tX//Otn62YKAMqlrKLUlGf1qZaltnBLBEfW/tm
M/27j3o1UWSfXMpJjx6WpvI4uLnhAyKKHutYldvM7ok57NextVHhpqvxEF4+h3I7fY2Yxr7e1OLc
eDRR8/8cWw8UzSyp7yxax8vFP8cSpdloWq8ev8bYcfqI2Ru30sy0IHaraG9VSI2XSm1d1cpUr2Hu
xSx9Y/tDutpHDhD5qavKeJpDkQc2BkT3cprZPkXTBom38nsM4mKfYAB5oDACaxl2IiZ7W033+m0v
M3IpYfFil31zMZNs77LGnnHyJESa0+wIc2yfsuU/F0i27hF3eS9k5lyhH6qBwraLaSWyX4Z2TIjw
1Zd0bE+IoeRn3HsFljoAuUFRzYHhaTamJzn6ceX8QzjITvJFe08S+i9FK9Xv6K0VWzHYRaDO2ivl
5o4tZodMY5mOfoO64d6UJZUeFUEmTYcoR+i9Tftefa+dAcBomy5sCjJJGf5QWFBFxl9J9dtouoad
MoDGLrI+5sGstjncuUcWI1JQjeVPcvnTeR2Skd5dvSw/rr21gSgc7Rqo39v1/HWs7fR3z+rlZe31
cTlTYRpf2nbywKm1Ylvm6fAoRFhAg42HQImG4bGOxSXBLuCo69rzcOU8x3X+Bxmaf50wj0hVk5UE
g7JcY21y/Z94sMR9vYxXzfFRxbpw83VC32H3YCoyO65jNc/tpVXCq9dQw5/KLXqJ0as25yomnum0
c9xoSU8wba9jkRXf84IK6jpklT2o26z8tc7r61A8zJOvVpq+X7vJ1JSPiaz45xUKLLB1gEor5nUF
uQIHfU2qxDkkDfMrki3/Bt1+ntLMxOda+O1r/H/PI8VfAIc09N16va8Tey1+jlTj2Nnkg4+CU/mC
ZKB5NMZFP6eOx806tjZ9qZYv7dJEiQKcU5/mRfMJas5/DnydrKWzc6h09fVraH01ZWH58jXmJvkf
1ZNEPzL2Nq5skpdSp2QsMOv9fPU1ZistIALpndYzFCpMn6cVUZ0dFB0wTKujOp5UJmYoat6+RySC
gpCYYbd2NVHmuCF08K4dq3kXYbiAfJZc4XJyPIj8kAgBqHrpDqKrcAwGZ4JUE3svYb8bXga+rTTJ
MC9dk6L6QW9A7rdDZ7+PhRwOQiFiW49mY5MeWllN28iEK9+3tnMKJUGJnZKdUxVNIJKW2W9OX7AF
88TH2rNyLX0udYK1F7uh/WaYFipJbX5fh8ouIprIq/mydkFMmT4ejt9rdB62+lh7b1bcK0iCxUpg
eZ77phEaHdSCoG7tlki9oL9GkLOebDBdvMJgOK8HQxAdb990buveHyaD56qqXtXlomlLuNt6XnFZ
T8SWmJhu6nBGwrhws44NrDyBaFCh8tjfe3HVQ6JhyRvXhW1dm1zdCUl3LmWctocu4hu2Ph+crNkJ
p8/AfkbxvkAt5C0a7lUl852nYAydDYvu5WA/SRJYFH+1LihBZb0raU92KlO/dVHK6j4V+buljRNx
PrMcpjEZsbjhnOcYujM6otl7r4wUW7zwAzloLDhGxJ+9ztyvvboa5JtjHJkd48DGy9IBFXRydN2D
vpUiRV2E4r0ZyWRlNSUpaDT6QSsixxfUBJYsn+P3IF2CODO7HWmsJTfmEs7nz6kzCt/U8+jg6VvE
R91Xe/GDWRs9OximcjMK+a3TFax43Hq68aGR4ShH8tUZexfFgBaZUDz2I7uCaqijIYhqVvmjLfrX
MKzVN5wMV8TNRppe+MzJa6U1sbqq1Hw/kwa6aGnWV2KJMezSfImKKPsc0sYwPilG/0ia7Fdlu8ah
wcbiKiz04SZC3HNe538Reze/XFNc+zHX/mCzsUu9xmKzdGumeUNAXlDDblvgEla68RBX/hYt+GtR
yE2EN8a7mTTHGCDvLy1HGE55zbAxeeh2eUaZt9iVGnnaQkmKwB2SiqJ3/I2gr973LkQG0XoCffq0
fTX7UpIIsONfUvxQo9nee422oPMLdzup5AiLRJQYZ7skbVWQsfas3+dkKN6GLlnYhZk4rd2sRm8U
0MQF5r39GnYTdahuqOFqGONrLM2FX5Y0O1DByaGp0QixlOKA3RMmDpktDyT9ZGAutHJ25saD0J8/
P1ODpECxBQQVJAqFfopa2SbR25jkjb0x9Tuug49oZgYymGp3UaiXuH0XoL4UrXrXnRbN2ry4W+zW
3vvZ1e5to+/WY0ifeucOD+3NaP/umJzfTeF4z7xCnh+LjPfeMiZctDFhXo6NCMGRa8bVdOmp6C0+
6p7M/dLrKRY/Cpx41x56wNWj8dKdCCvrvS1rzHaLfL8e6zxLvTuhPHz2KrO+t8N8NNVURdZCP6R1
Nl/zpWnV4TwnrU66hl7VNf2udxUbLSPdvo665rDnnfINGR00A9ZBYzmSWKwx05Sfc13aV3XQOBpO
7RyYcdwjWLv010NrQwETm6f+unY+L5XXjUVRtSSNmg/iMPQ5aclGYJjmWlJAGEI5bO2Wyx+gCGDz
7gX2TNUCOBHdsdU5e3bV+diJ6e2zux7RZNWfYiu95ln/l1km5TEn43Xt+/pfDQqYToCvXO3/z4FB
9cYXnY/ydW5rOJqxaUat3gAgR1pkuUrckgwa9QTBADOMbkbqjjvRQ6bUMjW68SRBErD7ebosHkbr
2HqeizXQbe26tfkK444sw/L+r/G5bpAvkraCLmMkCeVCbSumUMA4pSmStgBgDMVyyCqKyMtYbDJ7
IgQUAeew27fcKt6rsBbXted5U7hAK3EkXw4ObaLslcFO2EgX3ZtqF/qLje8HiJEW0Atn1MBS2Rw/
146Q1JjQq58va1drgXJAxsv2a7eaiuQYDh7I4eWdyHjmt3mIP//wOmRbkx/LLHqsPSsfSLEOaKKs
3Rjv98A2l0T08nZhW9UJLoa9WbuZ7livEgru2ls/Xxvph8zO5ev62fMF5zVaiYKf5vK5F2DRpGtV
sHYrzOW5NQvcbtbPZufIICUIQS299Wpx2L9mFSleCsuU1iytUH2lbuTJplhAInmqmavNsjmoNpWh
CPPPd2csp00SRc4PAMRnySs86XieGmv+h7zFx0Qm9HvVQRehKC+e+Hyz1BMabvDorK4gOLJDVdrh
qTVmcQ5DJT5QhywOJSKeNz1PPjLk2X63k/MwJ/zaHbf6XeSljeVyOp60ClNjNwF9Q+4n/n2kEN+Q
wWdjoEVucs3GIgGJE0VnSqT7ZJzf7LkwNshxAt+oMvulnbty3uS1xu3Nk9pn+W1tFNvObmRDkcgO
fzgoPPp9CgPdHWrqaVHdA7gCeg6HTkVjs4PF4rXjGbD8fJRN/RPbTOVoafn0ZnU1t934quEH/4Hv
2q9idn0K9Ch3V+FO2OJP3eXpLU5idGszR9lB01c/KivRCFrbnebq9ruw95TEsm/GPA87Q4mTwFWy
c6R4vwjX1ZMp4z9mXP7sRmFS3qmdgwZilCqbi3EWQmOjTDIUmCA/eMJI/x4oEmWT5QJFqilWOjzY
aT16W11QXqoBAjzKck9GPqHkh+l5WySYv6BOTJVA+1bPkXewPCqfAN+zoBbIY5oOYKUBLHzT9OHF
+tuF9X0dCu1hqM0JInq9oQoV7dSSjJiF3CWJl5F8r0psLh3jNo5/6zieGPeytd3DlHfIH44AlKVP
nlE5aAp1NThN9Q7uvI48SGicfgH1UK8ZGbAt+kr2trCLxUd2PrI8IrFpR9/r3JXPWWfRZki/ORTu
AXc7gowpjWKO4jJ6ya+pwHRxHNDOxWrxnxkaTNXqHm6AUeNbvWjvFG+1vVVb4hRZBVn5uHK3UaEa
HyA/fw5WUv1jooJJLehP3HU15G9Bsr6sEIcY2m6jIlJ3xLlveKilFr/WoFTW3trUVqvtIM6THFvO
WJuw0kG6jN45hKzyQEZFA/aXHMBGBAleDLdeM9XnRGk18HRq3WvXQkjxmidowS8He9CFz8GAjD3a
/WUdMmAf7J3YrreNm2pPrzdaUJ4AiJbeOqQZFoJvbZae1jcsq8/RYGUmdokPpRYuap9V95xCIK1m
XN3XHp5UUZC5IRY6y8GRnQ316va09jxd656xkoEQcJCkX8d0PEKOvVfYsGh4w9oQlOx4NLAXXd4Q
ucoUpHWqgkbgDKLq5LXTqT4sB5WlGQcSfwqkgeN6Bqnu4RSWqEB9XTJysxPiq+nnZ87jofRjb3pO
CemOydL0ZxNijVZIccpywUpXtsk/dmujK03s9HCE/ciG3xWeuG/kNP3JsEasSQrjrRqrXyJFaGI9
RopW9RGn9A4gRs03W8PPUOm9IVjPLQw9OtXY1Pjr0UGl0oP9urUPzVfW+wowjJzykyeIIKCixY+1
QRylDOo0LIP0P2P6FOebqPYQ77b1+DFFIyiv0EP729xnIjaebtkZz3RWmPTBtBzXbqJ43VGbgYes
p2iDbTxZwCYnjz/PLxrKyCMqrQd7eXsdyR1w9xBBdLhttdI5j7VJk4bZrhnGoxMlzqNFG/06Jgo0
cx0AWmlGsKNxpNmvJ5MRFHe05NjThG3hg/ptAr6gMQDY/K/rye6fMlfCAGY/wChsUx5w6XQs7pru
s7uOtabcSo31bO1hYlru5xqA3WdXD3nXnO9DgBu3dWg0Zsp5XaJi61FHz3VsmsOTVvBgrD3ZKv2h
tWTJGfzRtent6VYBDnn5HIIFiaPV4G0Mp4hfHZfHvEU7y550c0Ntl0qxMUSPtfFUsVdLY76uvTF0
m2ss3X2pZ3Hqz82SBZa1s1mPljGrfGbppM6aNNl9jRle+sdTVRa9vmruWgyr7I+Dt+jYqI+14T5C
waOnWv01FprDu4zV8YKij/roozC5SM3+6+uElH0KyhtNs/8ac7Era8fPizb9gGAFMkK+NdrTRY+T
13b08itrYH6lhH7qIUGc1h5Gmba6WV96mXhordke/2tsfZvVlD9lG0ZbrapzQD6Fc18bV5IldCAE
wFBnrFIVQLrUYuSwTeGoPmUSVs8wrUiveUm8X8fyuCBXmQAxF0VZ+VMdqhvu/fC4nmwaeLSWqBQb
JvCfSsUOK2OaDaIulk85V4+WROELeq/yWaaI3JpCCX0VOiheD8PZ6cyeL4CDAvjUlkIqSCnNlk91
ksmtSdzjenAdwmdMI3nfeEdtGqrrZI5nW4qe33Mw3htzqE7eKDtQQVOUv8ioCooqUNSh2jaNI7ea
Fc0Aj8JmZyqG89KnUDSSPkwX+7EAH7dvjRGW8OH7S1j1L1YfodguqEnBS/gZdsnOEggepBY7nZII
wKu0+jDG9u/ZLUCwyaPaRzAnFAGmW+31bUsM4jdEH4WHv5Ceb2ZQwv4YKxBJQ1bztdoHPgZ2vQkG
XVWGE4iJd0068T5iQSDBrQJJB6Tc9/pZndGaazXFoLgAO8lV9tmof7DvYrIBvbCtDPWad9kRM2rl
UncV9Nh+cI95DwHOMN6TZkjY/rnsk0F75r1wn3NuaaeJijb5jpZkolFu8mJq4Uxt1BEnXdSJKd9O
uAF4VZ9u2pk1ks3wi9rfNdF4r4sI3wSJwZ5qE95jZFzMJlF3CsYomzL+mOf5jYrQNm61alfarXvu
c9xgSATw8quZBhTgbaM+I1r2DYTFiAtd2+8qR+DjquvhtS9+cxlxQm7F2KD7PPiOaVC5LRXtkhOr
5tao3o2MKw91Pp8tBGcjAUgkV7BcTHU4eVN6aLRBnmQXygD7yGHbOE50yVw5b9VW/xaN+AeAmOqC
aIaioc7V3QL+ca91811J4vqQo9Z4QSYRXAlrSpA1TnupypIsiT7A35pDP6qn/gKQ4NBJBBlbmfqF
rPZePnrHwpjqbUbcwNbKFBsDNy1f9t3BqhdEYNRpgTnY6Q6A8E+kmn4sZqIHkyq5z7fV+8DhOh91
NjJ43Dd2owDXS9v2rNGikwBcCy0JduydwWpv2LBt1J91qk/w6kx5HgAaHJUl4WE09zWi1pawmhCF
26ijDpIJhFmKFMmIeGjVdz3/0dvKNcvg+SKO4mfJHfTyP7Nr1CfqbyorYSrRXFNPU1lrDxOGh8lt
T7nXlkMK/sapfaMQ8aUr6ugUjUQYucbzOwl8ebKuQm5vWO7eKidl5fRoUjjxO0a9BJgpOVS7lnIv
7Omna6ruZXTT1icV2ApSoZ9gB7zVqC3ZzjHqBY4QEWQarcC0rJRLpuQbRIDCH5L4d5NXuGTH5oG1
vE9BrCBvJXd8of/IDIuYkTQ81QdMOdraeiUxom8S0GXbMGmentvAMXMb3N9UozwKyTyYKKY/D33j
Vx05AVm8ommqXvo41i7t0jgmhpUOJMys2Ag9CgOzA6knNJ0diuJ0zL1WE0Rp6vqAsnZxGf1WqDyg
xBCjKEQq41dvDdVHi6w5i/ahK7Cxc1w4TXpEDUQdoad6hMcvUQOQZ76zI2l96p51ZV6xNc83uAG8
Z4kq+POOtUCotxPk4tvokWCXejdRFY4eCKuwfLY1CKVQ7cDhm8llBHm5wTaLqIJNYZeqcHjMluT1
nEU721vUZ+v+d+SGOQJlBvBGV88AMZgFwMNwL2asGnUI85tOg8rU/hkgDcbAfoPGA84nbYess7Mx
i1b1EZouA7XsQCh3CgYsmqogH4leTBSFFBYq9znV02MUdnMh1Zj7czchipa3N9jLDzLNzcZCT/7o
TTooUD20jo7tnpSw905KGrona8Hp1En3o3G9SxUzzZqNwjSW1fVhRmEJC9W/B4Co+7rr/sb7wIAT
bEeBUqXTy4BX0cUheVwuBOIo05+Z457BP0xE2WPINzj8PbJrJ7sRAV9KkkA3unDTlJAo8qQmUdFG
JlW3yjrUbl1urNRu90DXS0BxngXohsVgB5n55BQUpfQSzS2kY5+V1blkeUptmybJvppac9/L2vsr
897gMnVqG/6abbmF885a6i0QGeVXbPR+YeXRSR8j/BFrtdmyU/cOPcCzvQUOFNwJJSklZPPWQbh3
rJKkh2puiRlfvNEaXrMBjSKHHmIyadCa0VuRK/b5q6mH0vns2kT+R1tCEcPm62qFxI7eYIFjdHOA
nrXn7cIo9Hzhob6mMfX5bJk3uhrxKIamcZ5lQtmU6ON3VuhBEaXTSZ2Rb0Io6q4l0R9rcYiCqnNB
t3i9GdmdsRAvzSKeYxajdlFN2d6Hvp2ubbLM3PS8KmrvMibUrWW2ryJHFX7m8DOCCTsqLfuPrs+I
PKz4I810dA7N8tUyRns3FjH776UJ3ZfZ6+ChtVoSNN09c5r0JNgenLLQibdGCQEANnZ8tmzzrkcG
7A1v5I7C7nEAcUV+LwkGRd5nDCpJ7LE56xaBMy0/rBgwe6lIQxUGlmhai9cVCMz/NEpHvahH27T0
sMswBJJaYQVSY8y9ljQLfg0OsudLIUCZ9UAPsXXFcAuOBGagHhzrqAeNNUXDxI4z5L2kRi4ISh+5
UctzY06vqphHqB2hvR1RpfGnpYtMweT3Jj+WmbkAzRyRwSvpkJ6cNdBFnlmeQWQchglGCnCla2d2
d6XF/6kwk3SrY6I5+ytmTiwEfgv8WeAMUwGnYHavY6ZphIJdfvMozZ2Spv6YgRu947UB2rD8IYY4
e1cLXGK89rdbhtzca5bAWVIFctbZ6WTcUI7nai9rM7GEAbDylG24no0GOPZq1doqgD1DkAKTLMzT
ehlcK99iGRXHPKmYssfO2WLYDTyEkgIguHL2SxTTYqe0eS5s32TKexk0KL0SoAD+a8Mubfh7SI6E
LwkJ1kM6iw+BFBzio7sJa7mt44wQ3Be8EQDtbarx66L/myl+1st/2Ne053bI93KULJOgAlMHS2s1
hSTUwuOU8uiI72VRGd+QkEeRc3zoaWQdskF5zCQBFnqruq/NxXgg+VvtjEPijYJq/dZLZu8oYuua
UErzMx1ZpVYtEP4zQIzbZ9fUp4uWJW+jyi5V1BEyigLK8GLSVIfo2qQNfw8o0MenAkSUy25nU/AG
y1XZn8IR2fRPNzjaE9iuizS2MrERMJmntQVXX2R9sy0z23uFBeDc1OltBsH3agBGsIuo2dVJ+q0i
MEC+MgZaWVFMXbtzpufEfFUOQFNR9mnnCuInIwP+Ym2LqDP8uir7A+yI8q0zZXMYYYv4a1dPnQa8
sbTwC1WaF8Jl/p+2s7d6Ff2ebGXal0k2nxH+eO1nwN6ma6e3CCmXW9RoksowUphO72SBJe16X0ED
NyLYGUqKxFzOx1uYGu6AVLAjKDKW0caZxzxgF30zyHMwi2/z/NYJwGI/CvsN07L2mC+YmWrB1QkQ
FkfTucULblQak3oEGCEWJOnaTHr8oShGGCT/GVrH19Pz5bGTpyrie/Va6HSbvMxoV6Bno4Oc1mQd
bcPdhCPkwRJvSQNSIHyOTZTtIui8dmvALRrGJ0LlqBviefepq7FihFbcUG6yYXATByXvRXBjPdCF
GSTJ8efkNtEJXJY1BwSrfJL15fpEWzVcssP6Mp3JIMHC4t8bZAna1211FIQqZT8tkML/Y+y8liRF
lq39RJihxW3qrCzZXS1vsJ6ebrTWPP35cHpv6tQ/89u5CQsFZEIQRLj7Wou1bHZX9IRbBw1aD/4u
UbTFjkBtQCzWEa/KN0fJD4kaoJD7t9kPRDEvN65Zzii5LT7R1hJ1PkqoolSOczZlF+kZOS13BlrE
4M/x7XIS6aWF6rSznSw9yK9M4JrGAQvx2aLqdw4a9SwMI463B+Q+XInh/Nktz280I+eSw0YtPmBJ
Ern/ko3ZIuPSQvhOillWncNS0dGfWX5TTtxngHbGRS4pPwPl5TCqBshJ+uroleXfclw6BmDMl8e4
PmGplHip3MfrYi2g0a1uLPXuDNUKmkwEfayxvzIagN3ioR6ndDyqev1D4oElGQij7mrwddhToRzJ
qsFGjKhyUuZ4tzmK03uN8wrV4HsPcvHoNSFP1IZC9NQmzUd59nbiPg3YfU5zbTCtW0ME3x5Ld9xb
xV3qsP1rQzjbtodG7LBOCHUTHORxydOQXInGZ7KTrIwCK9R9/Mrdziv6/A5dR4/oM8kuCUAExoZy
rtB6Z24ZkplABMKckRpGCPRNVo52UKQgEtk18rs1O6c90VB2dJHrjU2Djbo5xG3yZR71O7lz610C
WrorrHQ6yL2Wu5K0Bfv/VoN8ZYkBkGciR0hO6tbhIGVJjBTFkKYLCdGE9HHoPsiDX4em3JptNEhL
jeVzVxHDfpBbIT9S72vuTxsU+h4LOqtcq/qrXWRDoLtc76+ZO/1M4JVxylgNMOo+alXegrQNT/kM
0LnVpw/6MnXIZzuLbec8BzORwMjx7VTgnDDhNvAJWUle/D8XfvMbJIvsFWB3PdTXnuvTg00GhdLe
0A8yBcj3vYNu/GITkDV+SMHyrjd3Dad489a8Cap4fwcN3HhFBGpybk5GmGvzMXbD70qXqcftDjMJ
3umOC6R7m1zU/jlDxPIkv6X3q6fUntUTHI39vG+y8L4ddIUwj2UeWl5rOVJy/1rndeUMcUCYHGQk
9HF6YgnD1mUZCPoItZMJxnobPksHu5rpYOr7AQq2i4zgsbOGy5RbbEuqY+4MCB+5S3Dlv17XLtKr
HxIr7OUG4QpLQMo29ub4wdWXAEajsOuF3obpbZmWZSRJcasrsP4sM5Klz87Rd6qBmJX02QkU5kjp
L8n2tr4ZomtW2ufKGy5eY+5lJKyHICtwVj63DQ4CmQvZsDdnGLqv2xu+jWWpk2KwjEK1708NQXrn
0IlO0mbKYJce2/Hvh6CU5alJbj1Gymv2XbsU39Wtw7asbPvP1IOsHA7+1LwGYOV2KeExRUqQW28T
4bx8OHQPoGmgs1Gd9BM6FPjpWRfIEx9sHWFQ5ymf2xeHtQH7w3sdi8WsFmhsJy85QSlD3d2sJVZ1
HsuXfHC7k2nOLCUaXT2oQYHtpodgZoeD9yS4gylf5CLNeagPQVQ+OYgXbw9erirF9XXaylK5DZN3
hxRD2l565AdlMEpSL9O15PQE+JIZg3mSuy8nKYhnnIhZYdj1PrD6vbwloNqpleyb2sE1vuYWJEqy
b5lQDT4CqvtmC5Yi5IZ1sZJesYMDDYmX+IYx0T9FPeHu0Jgc5R5LIo89XpYnEOWyR57Sv/JJv/Ni
Izup83hLzBKCMq+7yCSjMWu3YHZL2HMPYRGsXwCj/RtQfnaVE8qTlxwzfbugYexo+HsevGfE4tw1
ZtlP7I8+mmenXEbENhmomupcOW77fXo7aod+Ani/3cUyc5hJk+Uzk7mZdfAt4EICKgEX8JW4ZIOV
uAf9qHTBtwbkxIAXZdSs48pjJost4nWr8+Q614nAHPy5Z+CRcBRH9j5DMWxdXa27qEgLCnxuurZO
wmCpH2sjMU5yfvldvh2N11Z/mo28Pamm8SJPdXu0ksu77mdsTNFuLAqY/oGQ/9mgbROHIt9+Ka8L
O7anJYo0bB+I8T9qmZ2Dzm/z4QFCdvNCaFp1J6idIeqqO8bC7zLMsvX5ypPY5pjtwfCB/pUCzzQn
rz5YAKShxXAMFE4KXgKXGfwAQ+Cx5JbJk5FhHajYHi3Cg/0C3ZD/TubSYZvRtye5Duhlvt9uwtYq
Oeny/z8Va7UR9NLDNtXLj5HiuhbfypJbK+cI2Q8WtBAzyEJX6eyLisaidJHLrksuyaKwyau2ZvFr
/wmrXz+U8jvfrDLWY8vc3RMWcI9DEHkMPvSyfsU5gulaXpO5gA5mH0zmd7hWsCeHfXIpmjBUj9J9
zfrLFzQiGKQL0nUdJyNVVnRbstVNc4bLQYMpUiNMbFmEyd/ZkjVKUspv1rLrry/nESTOw1jA69aT
bwhPP9l4qeY9fL0FTqi/XPkhZn2nu7p6lWWZLOokJ8l66mVZKEUcQXBeBwBAts7SZStKbku2x7jV
bdd4d2yUf+og6mAOY86UibMjECC/SFnePO54wjZ+aV9//FxqxS5SBvXNMlIe4Try5h8BQPurDNcI
Jl2CppdnEHYdlBsyUv45K0evUxVBOc3FLdPDeyhIAFJk28K9w4QIwENat4ZtDygNkmz9pDj4Pwet
zq/rr19G8gr22N6ZdT2zDmap9fS8w3/y3/dOcmsvyb4vy0HrWd/0en+B90cpGo6N1n7VZqhmZV7Z
Vg9y7D/VbV2kdV1nS3ZL5HlsRcnJcf961jfbGektHd9d6p/q3p313ZWCZcJHaK7uQhB9yyuOhjO+
impe96rywkuCKQVwJjAiNu+LmW1Ltro5QxMU+B19qtYgu3aS6VZOvnV90yJZ3wyIEMIFv45oeVnk
Pdlelu2l+te67TB576TfP9X9X0/lz/kC7i9iov3Gg4tCG8vaZS0sH64tWXeyW/mNreKfur+rW/cT
y2nXK8h53vVZrzAk3r2mDL/Vzgv3MjXIHlRy2zda5pCtKLltQbZ1flf3rij9/B7CgP6nVkOJkBQ2
QD5eTnzvLG9lCK9ZqZXyjCmbbXVWZSfdKz5u0zvBVMDGt7IyLzByKcvMz1oowKJkZZa7mo78wGrn
vUwPWP+hZG1gBv4DV1snDVvFhiCzS1HOgDAhfzv803S7DQVHNv1bn20YbHXvhosUpXUMmhSThQvS
a1Bn89A5ejrvZf+bEGCAuSgZX4N2iE7rGy83ZUvWaXUry+3616I0bK+uFAMMKX+mbym/O4PUzVlC
7ISW8Bptk/26sF7b5flsRzZolbB5y64WhhFjsZC82Tlu3eRYSWRhsBUl966fTKJb3Zs/Li3vDhm8
SjnOxgNRgc81UApUA6QHlnJDI5Jj+XCVKOK1H2Xq8rMkyy5yZ8qkz7PLrDq7JnOsi7zs2xNd3/03
xsw3S4Wtq+Tk8UZFj0Vv7bQauXIH0hMjjqBJ0eHKHmavxB0Dm4s2PcorutopZQSMsx43X+VF/mPV
qtXgiHQ2rpMG52CeZ9cEimBQ4oDWJKkbvJW7rexbgQL/WWjtyoV32JktBMiYkDfLh6VrwdnU/Ztg
ti0cAJEKd43cVXkudQaUSa+K1zIGZyJ4cn15wHML6U672jPf3X65qW8e0bp1Xe+67Fkku77mEc7J
2TOno9xlueyWyA/YinJj39WtuzppeQ/m3HpK8/aX9DDU9zbSejtkDJGKC3L/c1fE49mACPCog5il
CPQMAtLiis4krZaO78xwoOlZWj2PME89SdBuqoOPkZadteUcalJnD2VQtzvpNXfZeFHm0jyofUaQ
3jAUuybiVZfEy1xzb3sEeGrEFN2niXtSo9DKj1AGIbjMzv6IVZKo4cm5NnrQPIHJwtcMaSzA88xB
vShW71N/fF0i2j8E0MB+AH9TH2CNG2HloCh1GYRHWYJ7oh5hgYjtKv0Qew7Mgmb3MMVwITiELZx0
fPtnz/Ln57RqfoJ3vPSmVn4ecxNVrdT/npcsyWt04O/8QCVSPGtee2+2fnhY6/Hs+gEOB62FHWcY
dkFT11/qmZhetuTlJ11N7T2MOoRXRdB2qcUiC2BiSp5zq4K/SVUPFRTBMEOVxHEjxFg9jksLpiTE
BAYUBcJEOzeFXT7OU1I9Sk6SrCgceM/yHGJhjPBWEQeHsoJ+yJ+GbybOs3OrLlR+mVoZyJHAxHFY
DMA712fnFhcxrNcqgE/DR0hUhcHw0GYFMUFeO7Afbgr3jkgN3GsexvYW1q+pn6LnYUkAukTPvpp8
h1ZTuUpVmSHSDe8irFwFxGeGhbfGCZ4b2LCfVTyhz6miaftpHAN2EDTEtkdoVWpzL3MkRdGQ3U3D
0D1qSec9zUtSZ4Tt2Ywt0NX02BpCPUv3WumgijbgnTEnxObGUYcXxv81JdH8uJaI5oD512HMbcdX
keU9wTIT7auw3cF7ahwdzTIP09TkcLwRTF8YmnlnO4Q6E9aqHXRbT9odUvDQYKAAXnpheV8Btbtv
lmQrMj7PSYENdYDayAabVup3+Wymxl4zDe1OkmIK/lNZ9JWynzxQ7l6YYmyG1OC19wkYde2x/5YM
+VcDVzpx4cD9ebdM8MxEJhKtUFSwxPTzL9ydX8I80b9NTUK0AoQ4r8GYEXYND9bTrOFLtqbEulVu
3t/pfdxe0jQuHnkEGpD/Vv3QjAqDK0vNB9XoX2tYgx7cKHka7KoB+qrUH+Iex5ED2eNRitKAK/QT
9Ov5sR53PcIdu2npHmsponwxsVzLcXiwqXIUYLfMGYc3B1v5dyedzZucqm5M7dHxwgvgMJQ6M2jR
TnxwqsP2C9og+R2Gc7Ketzbm9qnp2mOuQmuz95FY7oPsI0KFM0b7omGvbJs3gBbNB7Dn/SOm46uU
ENptPyBaBxgqGyFrWnpInWOU7w9K3FfVhY8L1UACtYH9YLFYsgoIunv40/r7esCsXKawnUiDA5PF
FRrMhGg2boVuKu0Zsk1tL0W5PVmqLp8qh5iw5f7Y40igS7Us9OKzPf5e/06a5P7ZLmowZ8v9g3Wa
iLxs8tCnZ8yMgwlzimQlqYIZhPtWltE2tlBIvqmUZmnpAHcchicCZ4jAC4YdcV1IKpQVk5Jef63r
ILz09hDA8R5W38vyJO3xENanVIe1qZoVB4O14qIWjj3w2gRRcN8tyZDAe+Ia/vlNQ9+nyMl8Dnw7
PgJhiG/lmKFhuCSSkzqTXTaSDTaMarEWNegN/ktHOWTtvR3djYgD/l8OSd2B+ApVO78/TdsVkNy+
jI+lijVw/+7XSW+5yFSUenOftguOArejabUgYGGkfIiWJIdg4kGKk+/DWBj5A+B1Nca4vjSXKszl
u62T5FDQu/Hh6/Ajc3DsYlUJy8pDE2NSlDvns0UoPsxS0vruUCnKhVtYRy8ORODroXK1N0dkunns
SgI03jcsv2oqY8COL3Nhf02RJyVyaXbTWztV6c0dIwJONJg3uww/o4q34pgUofZRLcPh3tXrv/JQ
Uz8OdqF+1MP6sWOCfcQ3DdIF0kG+fr0B/5dTt/rNJrTks5txKpw55UMKm8HnqFK+gEcOnqTRLIMH
v4jtZ2kjUviYAqj7kC89x/pzMmjmq+ZHxSctuUoXvjnZR7VpgF8+hnU63feBlj6MSwK5nz7szKQm
azfzjjmbaLylKH0AmuLI8d1fajKgXupiuwS5lH7OvBoebc1o91I0+ma4GKimHkrTghF/Z1td/wEZ
K6iLrFE/RgAqPzc9sggqeL3zgq/8TChYebAz37yMSGY+l/b4SghN980qf8xu436xFLe9y8oI6iRb
7741M4EUqmPlz5DowKUb9r8Dx26/EbKlH+YYFXG78V81gs/gsG0H4j3JxWF7nJGGBS/8nypgkX8a
39XplkNUbDbfl4NXH9FrK2GYc4rXTLHsuybtJji3++JVBzH9Aen3nTQqhLG9EoHxBSSv+iBVtt/g
X3CH8izFETaJq+ZNyV6KdeyazzNeOinJGbtBfVDhetNBRN+CaSYuobBC41bDFQMsuvZhYbPzB4zu
cXcgFg9aT6hlj5U/OHfS0re+dzS1wWLcoXYy+8w8EMZEn3u16vdgfKI7KTqRahOmEPU3KdoIEaED
qfv3UpyV6YfLN/9RSlOfPTNf589GTHyPPwaXMBqUlzRr1YfIB0Yc+shVDXn1TKDPEdqJ/qX02k9J
3Ko3ghWGF11veVViWOWrxL2XDlIPL+KpVOrsUaokMWE5imwADHWnI7haoB6b2cGLdI+Boz3n5kvT
FCe3cysEC+sjNOblzZ6c4hZ1gOUWsuDypqgkTVe50Myq0yH2ekjH7ah5CjUHKfDJeoUhLP2mWpV3
hDezvEgRjA4h9XrxuTRHKCmNnliCpZvWT/4OTj+iavIRdWW1JVC8Sr8RRZ2dgeM7Jx3fxzfbMm65
q1gfzTBzHsrEIsBi6dZO6q+JaMkrnzbtgWWdhhoROXdJZi3191jwGuJ3/1O3dZGcpbS/ql7Xzv90
vN4SANPZ8VM9zs3jqFSESxcu1HdEdZl8iX7lqv/JHAf7c+OM8APlenGfhYYNs3GVEhE3zF/6yn2R
rqOR3teR4X2tm1w9uHVsPaSlhwBLXcOWAi/sJ+BIPxXIr45xsXcJG7pXS14qd4x/dBoBYpbhNk+e
2QV3iu0k5ygN1Y+wqtQ7Ob0zf1VLr/nZ4TcijMiM4WGcjAs22xLW3dJ68Ww4x3ndHYgttXyXZHUB
My4cVfclc+q9XYaH3tfjuxpy8j8Nax9pLrdacCQEP0Pjf1DnQI0P0h4S93gvZ4sdl0q7Ak5YOeZ1
LUqz7mnJeOLVjtaegaa/WGZinVV7ALu9ncJyzJtNePmdE1rKMdUKHVmqwblYxPte0bpp7jXDdE52
kk3PEzouh75Vm0+8jSqhP67znbXzC9w8yu/Ge3WHhCXpWFinl492W5g/wSRCFmkyzzP6eGmzxAGk
EszHuqrqx1hv64tpVMNd5LYW6r5+iSxB58CPRbAqEx/ITL2EFsvv/W9xMH5KIlP5pRBpuV4oyzWo
4grr7ykdfoSK4nzV7CaD7VibP4Y23OAsUYInINTuOVtIxVXFT299GltnzAHpkwsUiBjnxsJ+xkRm
+3P4jQn4O+BD5W89QAeZ6CRW2CzCk8A1f2UwI+td/xogzdG0H/qOmGV4iptXr2VP2PWV9kTcRkd4
DgpL4K6cA8Y137/ouoEG1egslAZqilqc1mU3yTlOjQsQCoSHLoHWBf2aD5ozeK956n3Vplh5MHvP
4x5A31uHaX0nxc6AeS534u6qxz3EVBrrsmtXEupWNK73KQCQvquGUH3oq9L/FNXzN90K9EcpzUsE
uKNbT9LV05xbpFn+s5TCPji3aZl+MAvd/+TP+BILq/lYGo7zyT+PfuZ8i/lUnttRbc9OOwTfC/1c
D7X9vSQiC8mcqr4MwVB8ReZu31uR+4F95D0iD8Vj7SuQ5weAN7o+1HZr3dIQFXicUdZdkCzjGbKj
iZcI4jUjMn6J3KEFmVroBN2nrUNj1MahsjvrNCAp+NgtCQNjOjRoIx+kKA04bIvHZkZtC8nqG8FO
XDnoKqIbEBzdYbsrHo0lsaHivbmK8ZA71fwBK8DXroym71O0BHq04DnggYJyL9W/xvMwfR/ryNqP
S3201P/v/i6US1t/3/U5D+Fp+yZwIXz7z/m3+n87///uL9fVqwHktmcezdyK9wMb9pdymOoX3TH1
s73UQZdRv0hDzuZ3rZMuEEU2L+VS9+5YvpzQWSneOdb5JkpiLWhLr2rUEyMj+1OnIh/t5eZp6yaN
Y+x5u7oGbxCUT0rWWgAmwXyNWj0ER4d3/dDDY3PIRq14kmQ0eV5F/1nfaU111MNEvQ8qgHhMUlKA
oV29b5dEirahALpfy1l16NmuwfX4n1ap34pyhNTBbXfLIwLatqr1TFs5ZdKbR/ep5Hb96JH/gJHM
+5aAZ2JQlfnV88GS6qPzYbJ774cBAR3WQm94slwXwdEEvpUiVSO8r6CJAR5fm1I5Gbo3f4GRYTh3
nFUITz8Dy7rKNcKMcL6+aq0HlLC9R7/TcHQt50a84knnrn0ibsRCdcAwTnrTjnd6HcLZvQjuiKLO
Kq5jhQXgXDZf0iBJD1f30SXICiR671zN1Cwh12n9l8xJlBcIoruDfvGQEUvmGU4XA+4YSMgdc8cS
BFxMPNZnpcr6M5s/aPGN35XZfodiZPgSxSjBJ13bP0VNr13UuM2u/piaj2Ggo4mhlPPnNEx/E3SY
/ebgEDn4O8U0YcdC+vcFPZmzMXbBY1U0zUuxJIbK8jAsoEtcOhj6AkVqCNmw2vJRS8HFQ5msHgev
6B6lv3RD4OmIaOSEABrkNMmiyU7IPFqyffISQNaBrlqTPkM6hECEhTCa0anjCR20+tEKuuRcAa15
SDJAFcZozveOS2Qx6Hj75mRDdC2gMr55ZmRdMXsUd940D3dZNY5XRY3KW2YUCPv4fXSfND4UT4Pj
3iflhNZrjZEk6hL/FLetigKDWp9crxgBukK6DAFU/4x/ojymsdO9+LA9wRtM7CAzDtFAVd9/nDuk
fhB3Hl8jC3rkztz1XYhRKijUTw0+6H04qsbn0XXh8ob39AvaM/2uiqbxwUeHCgrqPD1UUxjBhAV/
HN8mAB9+Ov+VNO7RR4/sK97rBl6baMHaz9FHYkl/R7Y6/6Ukxl8YfoGXWwGG8sDVT1nLx9kfzHO/
nMGN0e8gDqxE4mFkQ2VPkHQSYvJXQVyi3pk/PGIN2AJmww1u1PG5Rkh9YeOfIV2rHzxr6qBC5g1g
Z1ReskaDSAbyvvExhq2FRfl4yU0levUVz3l0NNC0IgQfmj2QO8sfLn06TF9Nm72TpgWvbsGbok15
AW2AOn6NCAA8BuXQX+QoPU6utTFod7mjDQdsicUdiKCYreoSGWx5CHL47W6tMicIEaWL5N5U2kuL
VL5v2bqPmfATcoHtPFJXVS44NBx4+wzFwEerbJFybJXuc4eA5d3oqxn0FdySDL5t7JYDSI+lCKOd
d5zaAp3LpaibE6Al0yquUvTTWtuBTox3iDwAkrMdNgVLouchek+lOZW30UsqFCzISbL1kZzUoTRO
70YnRGnIicb6Pxw3QxhVAlD/X+eW4ptLO+gIXFkJ7d7UbYfI9ceonO+y9GszheErc66/K2LHuuo+
2Io+Nz6qnuOfjSFU9nPOY3a8In62q+IiJTnINLyPbZd5D5alXKAumh+9rgFS2Obtl350qp0xOMGP
NlBeARR5f5uadspdpgN4wPeBlusRHSDl7bL4N8aMJ9hB4r+qqI757DTt10Xufp9YXfmAnfumQuL+
AFCgesi1KjxBZzrvElOtHrYGaWWB9aefiSRP0Tp7tftMiAzKzcsZ5BDpuBV7e3R2zlDjs/zvRd6d
WhkT8EK6/zklRhXCzOUi2wmkmA7qBedXfHdwB8W578YAASKkQ1F8UfoQCInuPJswOT6n9jL7agUR
BmbornUgfZFUSt2Lg6ngwVERLolVqP7X4lKHUvfwEC2J1BGCqR3RRcMLsrRuDdJP6qpazU7mgCqA
FFvbyI8RtDCHLp4w71f1XxHABa9Q629aMAF/68vps1Oyaa+nxv+Yz3l/IFSsf9G7GDZMZ8yeXANS
lRgSt4fJ6odLQVQtDI4RMfvIVl2t1IMTZJnFB0eNHvNUrU4Ze91nFa5dLAZYr1OrVjCsF9knfl24
x+btfklsGFCs2TS/oyn61W9S+2dp+XcqhswAJhxwTUmdsJT+VJStDX0fRgYcGt3vcfLu/TwvfhpN
/EMxsVIzWxJAT9SQZfWoYZlQLVhQemZzNnzy66GB05wNhLSOTljewgwooLTmSHje+/3c7KQ1TsMM
zUs45aR1au30sVbM78lyJjwe+VNaVx+lLTZdbE4QLbEmj57KVlUeY5SEyAfWHD1JThI1C77Nulpd
tyrJoYYaHmJ0fNajtlbVyZxzjCNqJ3VOE0I36TbgTiEH3W/9tuuoQ/bQmIV95886fecYVSqQSB/H
xCtxEfk4T7RUu3lup91UcFRg1iPtnM5QxUiDJKMLa9BeWfrUijJVp+0YzVd+lnMJs91/T/Omi+XE
YMjk5NvZemQ69r0zlYf1vNLspzGXeNNzthVljxyWeTBsDyDYcnplqIEIgmB9c6A0rJeUHxhmqn/y
TPPzWmfIL9guPnkJQ9B3OvXahO3hH//T1vvPebW/swDehvU3LHdBcm9+7PLj1t8kLetFuzJ7iiF2
BSp+tlpXvRVLN+ngmzVmHslKiyST3H7Jmm4HdcPwl4dH6EHphhOrDeTUxuahSaJqXyNgEURAzYIm
/2EVzQSHHjGNvXq1Q38+O173i7Dc6ZBCrKhGP3s9QTrStNGj8OAH84buGqbt33XmeyfWTDcXCtOo
0qODZk8Lla3301aQyI67nVIzkUM0a0KH73rYGBvUrdw6+cw+8wII75PZ9N6u57WD12N6rf2K4OLu
kxaMnAyYH4zYyWOvNvdODP6yIuoJg84xxbpVmPqPsBjuFbyeU4Ek4gQFQ7k4/AoFp0MC3vcCjpht
qpfcIkV7qdtEeVZjtrwlekbPlX8zWYsgL7dUDWMPTCpNHtY6DRGX3VwM2XU7KsCSd8hqKJfQTVWe
pQEM2o92BnFVtT1QzvljU31sUnN4HlgItU4NF3rOlnyYCRmBvCzmhwSflBKRFRRykD2oOgdmh3bc
jUBNTY94Qyt97LURBbAlmVL/pR7A8WfFzQkGi6h/kgJr8R6M2XjSC7jGpC6HgeE8o7KGwfQ/dd3M
QgJKU/1coaJXuJb/lC0JdBRe6VTPrQ1dU9rCizOyhnmelyRKjfLiTs60kyIziPEcw0YBYKhZq7b6
xja/RFZr3EmVq1Q6vGTjjFxoUxylThJD93XcRHA2Spc3DTDmGVOzXliqLb3AvzsV+VUuLHV+OOxs
rzUO7VTjsV5+pDRGiZrfLBsCwqXKwqz+6DjKYQjC+KUojwWA4OdW06IXfOa/x6jyr4NmPEBEnt6P
iFU9S+LOcP1Da2Wdtrp06nNE3GDmT1QlVoA0+gaa191dYiXWM8Z+az22i+zjXPioH4Vtg4qWy6bN
T9EYmq3SPa9lFJKqU12k5p44X9rD0tJvy+I5btyn2WN10M8VvqKqM589L1GerOgWLAUjiv8ko1V/
67Ba3k1mumwLwfug/kdgxtZvTGA5SmemXjmRoxY22hXRM4J33WNZTId1RM1lFBBr3O5gRW6eijoL
XkyMZC96XHws/WC8STdJWJLpO2SByosUpa8Gy/rBqogcl6OkDkRFCiQheWAPN+49NfCe09zwnuHl
nu8Mo/se+DUsIUu97mQ9SlLxzo9dkP/SDQbMK5778EF6sPJ7ViPNuEUz46+YovaiBJ79DFjUeUZB
rDpqoYuWwTg7z9KgtZB7qiXOGSlKA4Qp5mOVsmBEeUOBOTZscSUbxr6PmH+T3rrf+obYThEza5xz
qlfxyZ2ImIDOMnwpQUMckGdJjoYDM9reaSv/ZHgGzOHwt7xA9Ry9mG0DNtRIsB+M2ENdI0VUaNEy
kYS1y4xaFmqe+jyy2igD5PAUxEL8hanPh3j4T24pwq/3JW/R8kNbwyP+bpFW8RGHvpMccs0Z/uu7
dkEJdUsIo+QkGSRQcknY1BI4KZVQ13ZnT8fjPcYQvhTTa7gGXi1x3irL7vqrqs+YWVp2sQvwYUtY
IwN1kHImqIfezL6YC/CoW5A09fIT0CYCeWQL/siqIHaDDRKjALy7d5LoVTvOCBzVC//Gf7N66v2M
Eh0OjCaH9lGa+34GISrZGNoZKP+TGDcHxPk47WDZW++YOyFBksAzErs2LkS5i2szZC+3xSpzhvsE
uQMQZsAXzKMyGQoQu+7X1Jl/+7BFpEV1HpH/OljaxwBdx7ui67863NZbhBzYqdXM7+FkesdxiapN
OE3h3ZhxsqP83+1uS06eAD6s8GgG3CsFlbSb2umHOgnMS4tQ251tFOXVZpOQVHG9U9TuPJj2p5R/
bVkjCH1AHSpPmCGg1azJXQjpZ8U6xDUg5gWUli8R187ysCSXQdpwrKAF4bvba3cNzBZBZePoMkqY
+JJ0vH9zY4Aoc99sr4FC0dH2ipL52PsxuFWh9dPMQuVoWPfFUI93TWgPa2KY0Xjn68udy6bvmaZX
d0B+qzsvryAdl2zuer12lKxIr0pOksTxK6KdPNgwltj5YpFjKY0KgA6Ljn8cWKXn5NcogwhgwYgu
f1MS+cNbscsMmGU0dDP9BcM0LzGKcjsKwZxKtp0xeOWZMx22JyPjdCtKztMG5K0A8DJ5F/AEkhhL
2N+WWJ0ZnjvTuiVL7L2MA0mipTjg4jjNUXMvVaVvIe4QuKxGRNagF0UDW+l5vn1RfEi1pkZ91MjB
gC2osTXrdPpwTSD5AiTPPV34ISoTGQNJpBhHsBBrkfK7Zkk53BCGbHdz4/SooijxeHPc4mAg09UW
47QLMqR1Q/SpD6pbsYvRVf+M7edvLx1ftXIh1mU9gm5sgeAcUPoJ1/lRz3pwo8lDVlThDo4yHKVz
Gd7bxMI8BH63x9/e7IYpe8w0PhG5V1kHD5bVm1q1e6aMEhc6lsWy6q7QDSxb21l9AX2vX+YBBSHb
RZPW+dLWbX4yccIQxd71aLE0wSlqEaI0853SZ/hHCBM88MFl0oifTF2z95M2KUdfaZGF6fUT3P/Q
082fDDO95mWJ/Q5Joqgxv1VDhWbhlJ6gX4qOFkC/ou3uw6BWd3wcQSaHRXFoAGSE3T3Er8STxLh0
FRXXaxBjVAFLtYeULToN1aIR3RpE4WKiwDm9n0t9QN/YbQ4lFBWNi62xH383DjfG7T2kUjh+7r37
YErifYTAlp/HKrymSJRGGubqXoX41ohhx0c0s+p/xz6IbJVIqv04W+7Zh+tGKdtLq4fcBHjoItPm
TpshWPFmMImLGT577mK6RAiS9Vjzt8One5lbNA3uGMe+5snZUCaAwArx/t2gnFlRzHv8j99ZPIdH
dwK/Xyp2AjcRYTruzNrTBJvjQo9G+CZ/PMi96ZK4LyMUSBc8nuo9wbSoZ7goMKg5D7oEpQtmvgsg
DHYDV0VrqzPhnAL1FCq/Wx9tmXp8WEaQHtvtQxrOvywa93nDh7Jik604/mOhdz+rDHYknVd0rw09
Yk3TgL8xdFDMUWPzgEH0vkgaFHBtcGIguA8p5gTDBBQ+J2q6t9uFUgSu5d2ot198vhcHWF536DKj
D5rhwnG5ll15EZwQc78nKmeC0ct66CrllAWN/zLBuD5X7l9liqpeoAY/pl45tS4bwUHrD8sCsLeN
8Eas3Mnywr8VeFh3xYg2sTbOX70KgwUGSE355SCR+D9cnddyq8y2hZ+IKkLTwK1AyUrO6YZyJOfU
8PT7k/+9z191blYty7JkI2hmjznmN+AaWcneMlDyvFS/g7jg+tacB2E8Ps6GuyEIF/tIjBVLEzrd
VnZIWvaVNcawWRo1BHOc1xvNfY61slzZaRGu27xEnxnLjS216rjEvODUowwmhnGJVNqDppz3g/7B
zj/2vdkZ10P70GVEtbbkdaHnr6VXvxn9CJ4FQJJrEXrcj884ci1gR2nsk+JZrKgGDX+Bv7ryCExd
9bMqVqkT72yh6asRZJdMxTMgsUZgkgTzlVMfNXpQpqSvuBBDdWPYGVZk8735JfLGjzBqWqBO1Xe6
vC5mBnwtj78w5xZBZz4Rofg04pek6wItdTp4IFOvvY1eDW6A1qbmwUEywwQsQ/MX+QaEiXxLJ/tc
KZr2uXcUJk8rjOlk6VT/rOnpeiR1uK+7Y7gMBMiW85Z4Xkm6bBnv5k+Ss9GrH7NyeDcGAuX1fr4V
KZX/sFxxvRVCINHoNPoEK3QJZHLAMwzYMOKc8NtqAAiWfowcpFVbEwqsWdq+VhRZsTAav99y7PUg
dxD8iRQ4WPWmLezwjmzDfk1rJ/VV4zxJVQRWObAQaGBo8/yVjPs8MDwa3l3bJ6uuK17wizLk2LOH
VllCXhLuTdkSJHzNicUZrdadlj8D878DneauupdRQqBrkoy5+2nvJuZ3pWXfRWJ+dY1FWGALmV9n
D4XCvS2nYd64Bc2CxMDL7ub4iOI5ejVQQVUB7G+aqwc9bc7NVagq52sj9sfqHKIXJn7hGKtsN4oV
3Lt2rTR5HXeuL2OcrpJKopZcjbpNpPaVwU2hwCMkgffBemHVlJGfGvu2SC4ORoxVnVfnIqt+C8vZ
N4386BI2Xkrcxm5eBELPdxhV0IPCnryWKWSu3p1uetLMIlDVQYMDfT1YKUSeacwCqZFGb2r9vNLs
UgWhpX25kI3icMSInlhrQaiU2TtyO6v2kZg32tCF2KICbO0FJTMun0qlbwSp3hs3lviH8awkNqeZ
Vr16epXejH4Uu1eG2P1oxdDG8+d56fMA/sxj3C5flZIvZjXfjdI3C9lsZKROC2jOTEKe68ifNKQ8
VWCs3aqDM1iZdNREt8/CEJu23E6JFrgJWfdvc1K/e1H+KOvhqCSeRn16jvt81+HByRTnRNp3G5Bs
oGnGYww4EEMbYLQ2t4OsZgeutYHVcn1ClbfzXdNVEyLuDDMOPjTQALIrIvt97tU72dTFysm1p84F
ZNMn5ltXZF8TOD2rUW/Ml/1g28UXa22XMdkPonicGSP3c726rwfg5QkcpjHDUc3xeBCEiG0r2gB4
/iy0o27Z0oAEptbto2G4I9OIDEEXfXzqnZ9OdKApuMOSsU3UeylA/gJQXmliIvJSL8E25UezL+8y
0DwrY5nstfC8rZLe/q3oAPRBG9pXyu7h7WeY5WfsETE5mqSxHwjFqM7MDWPhc8Cmm1yRdYiygyrc
21960R8zfXod+KXY+r0kmDAgfebPXqsdWPkeMJfVq2FwOPTR2SCZvrLNbZ9OO1WFm27XTeWm47Cw
SLDzp3eoVvT2Eur/CRSwU58TVKpdT56a3hEsprxjVsH6HKyMfkq5mRKu3skNf/KcCOUMf1qp2hc5
9EfT628HN/fJc7ir++jdLtg3MkJGdMOUvznM1MMnrUaf1gwpD4Loz4Vzg44A2PiSsqE1JioatXYt
HYPxsBXsM/Yeu+WqOBM92lIHJDpaFZfL8CJ7ROUld9UKDs8lT1W3ahyIgLrAcGQV0WMl85+6V+2q
6PMpaLyBxEiGDttY34+6d+9YFJFzDDm7jMaD1VFl10P4PvRcd8tgbiQwb6cbTxbqHeSULABxJ7Wc
bmgTghLFOwVy9wUGIUanCAnNQjtsR4uD7HAYiTxZWNCNIhhMx2Pg33VXYzoVQfHQFTCixkzTN6YF
s6Frk3sC4PsQtj03OCrJO+9bV8NwNACRsRuzd27YP2piBrvpDe+ihzQ+awm+l+G97bxNNIIU7RIy
ir3MC3IkgpYGR44xPih1jYuHIqwRqd9EKAKDrhco1tmuWEZ3T8jki5MA7+EOPoz1t9FTG88Tl2cF
XydNjkKrSJibYCimnC5Ncm+w/ARMJ+FqIr9nSZpjlFS/hIzGK2EMtJWsp7BzCSopPw3Ide7SMiVh
kAgWJi75nOVpiJqDpFiM+vI8ejQNyRcBdXVigOiZWvvZpWnh29E1K8JUX7PNDiBzR3V2PW41cg4y
d7gmDHI3lwRIpR0c1eYlMxuujsmX7aJf7LFQFON5thIuNZjM8W1Eye+Int0f7OpKyLIVvDc1PdnV
tDZMW1FYEZqROLAd5HCrTareJ1p2a0UU5GTSlqZdbi2UqaZZJgraeNwypG11sggQhJ5kHH3Ct4Kd
muHZi42GK4CTRvtF9PtIqmwfSkuRDNzTrTwXNRgzEPdileO23S121AYdRExvSv10sU/t4OFNHX5s
7Yao5WNCMGuJCA3wEe9dVq8ZZbxNRyE2etm8AVm4GcoF4nN1RTS/N4LgauUZDOtX8VMtHCohPFAu
IsGq0SPqzioBM4kFvXS3mJZsoiGdyU8lwz1yZirE/kgHEJDjNJPZLs2NsOZHU5fHJuUKjDnCmSBU
gq7kj+2EY5D3EIeLdWzIbSLV+6JucM485ThSV+SCNOvC4DgRJX5mEgPbyMJ+XTKr1M9XCd5+0SDz
Xb1tPvSQV7M7aMZGEni08mztQVRiMwK4vS5S1QoOKqNQMwbq7ZUuR/pHxsKmWQfQgW9jbH2aUps3
oTkCS2aEFKIh29M8B29HRWh7nP2VxuwAhQmxiTHzK9T4fRLDSMqsX0v25Uoq5H4bahLrJhKiDV7Q
1O8SVzehyjlBRsrpSvM4Sxzb/EBw+SFDuT6MGV1rk8b9TFRRZhr3APuKAKsMA5SWEehZZV9/YJ2g
EQemSWPfzbbChktrKLVzjNGlDkhrH9RcBz2lf02NBhx1f9ASzraqFasur5/SvGQcSd4AxgyWivp5
6j1SfREpVjKPtxOJ41A7l7PEwl6L79nwvupiSQOMbDWn6XDnlNOb001fkER3yzz70jTeK5XY0JIn
EL0MX4SqteGTTKVPH0SvxcOYOXdD5zKWkRan0R1ooDQ6jWzvLbV7Eu0L6zHs7wehg+qGIUqCGIk7
uhMGKi5PuS2OwpBculFPnhN9jFZ3LjW7jrEqpyBO9FsCR57MkVRMbyg3UTzfx6E94gV07mioEOCS
hjCbl1fXu3elhknEvLL4il75fZ9SYFNggq+LgtSsghmKLTHnq7Ed6DfEW60uT2X+BDbPo9kZ7jgn
/baOrbVKDXZio8FTzaRca6a0fPemiwB2IvrhXSAb3BvwnJTOemr0Vy3PabUM5jZUMPdUSBheDgat
cQY/GvuvuMF6b1t76ouuzCkwJmdlU1Wy+5ouerankrahDuekVCWeb1Sj5G3IQ8g9zQ/x5paNZfiu
m37PTvwa06ec56HwtRE2YOqZ896ZXyqR5OvQ3OaChnTJHCozqNFakgNTieE1K6OrQs3OP0z51DzZ
+twQ6JW0BkoreXXaNmWIdJbZk1LcvW1SvTf1RMkxyp42YUd7OCYk2nM8GMrfdUhGRhbX5z6KNxZB
IhtvVoc6Mz9zjYHdOIX8fuUNNf0XjqQnGuLVRsOjsmq44tee5rA39LiUpqk7l/PGgwI8z8jt+Lma
IMwi6GwVY4ENkwg5Xa20Y/YvD9FCkuS7CvOj7mhAzdOaZKHQpvWUdLsYwMYK05Kzaivze7LATuVP
hnTKbVQZ746h7ZxFoZ94uHms+ruqQJ3C6/6GN/NBRT1tGjM+LyCHIftmmU8aLBSC5dLGRLjeKu6m
XIoMHJYfWGKwfo+/5FueQ4+I5YQ1yiDovBidZ89Qh7kFRgJnjix5q72Mrfgo+bBAotwlmWdutWvk
clzPx9zWob4n5bBJEvZpOrV/XU/PXKPYQDDVX5dDuW6jecvP0QUfIsC38Z5YoafMMLWABKztM4Ok
4WpqQtxD3556aVzrBW370SkGqk2MqfaC44zoakYnDnnmsU1liQotCl6uTUy2aL1Ni73mTZfme2Pg
pSrwTCDY3lccvFU5WXdaniEZCut1pG9pRNMYkP5z5al40TG2xWO0yJ2RU6CLiFA+VicqAEh77GFd
E3ZrM1gYjSEJI1jdenF0V/+w8IZ0fiYmK1U83uWCnZpsmadJJ2JRhP4atwQ1zGZFHtT0CIA03+Dh
uk2d8UhbgUE/LT+LPOoDNoHH6Upuna0H4yMq3Q9n6J47nRMzs5/JvngwZRmIiJxCIoChgBMkO990
LVcLY104xHedpb8Ovf2pOSO6Mk63ziK7LtURY1Lu/86SWExMjPtmOGcNHHAWAGxwV3iz8RZeN6+u
Fh0XSIUgtY+ZKReEu+6rbtSmcbTnnEjilRNbkz9VFN66jZsh5GyhihnKymNUXOgrW+Q3Vdh/loIR
inhYgFJif2qHBycXB6uQnW9qAzVVif1eB1CtUk0LxDWfd/CMNaPgRNGn1VdcxDvAFTdtEm/0zP6O
3RadqqULSJIqUYrJ1pzrcyYJFG2bfF+PRKYOer3GFf6RGR12UZOEbjtZpxmN57TH/xaWgIPtNb/C
YYgvTlJiEp6OpWbAd5JGvGLoMZys+7BnhCIMf5dSezSJElKyih+17B1mYmkvpq9FOm6syTzPsMcC
qze+nKHfm17yUE101pkA/O7D68GO8/fZGF+ykrlq0hagX1X8zcl0nrPpVKXY88LogxLig2DVeOVU
48au5/ehvs7l6dzItcLDEbhUsMdN3HbU5lelUm3p4sWBNSPN6olJALyJmhC/ezaJFFlXHoucOKXK
vi/cSdBB196WaDrqDQhprzyZLOHCcbd9Vbl+MQG5K/t1MiWvSd4K/7ex6y/byj/DusZraVZ3BbTG
3ilYXGRL2pLdg8c7LOW0DsmPx+XErLZRH5gzejC1EXM6k79MWezmCSxhTDZomuqIekM5cjbiOV+E
Fej0VGFwRcyClJOv+/2iUpISk2yzRM6BCcoPKZr3fFkuI5wv2mryxBXyIjNobdoQeGWFB9ONtmab
+s40YDjWSItKlzPDSzdQa5dtY1trG7wB9x+DPMrcd02urnHRxx2ZDlD0sYErdwCyzh9VW969chBv
HPSUlUVFx1lcnqz8eRBZQIDqbRv3r/FIC/x6Ci4zEVMYS/RNJDlRmJ84L3m4RRF/DZ3+jHJ7CQHl
s0tgDi1vjDUpRIdcFA99bL4VSgo2ejFlLfNUrgflSfTcGMvk4c8qEOmIMojH9Y7d2AOh2q91n36x
+31kCrTfg80nU3kJA+ZeXu362NbhG+UBfoyYEiVEqD9qNHJag7CVYbaztVuYO1xGyHrpbFEyNBH5
kNqxcmrtzF7zRRVou8vgbMjLLoPKlhN7euVtigUUzSLybFe2p7LSaBDwAms3077Y965mZiFEEro7
tWjMTRYgKwnJipQb3YzJxKYRcgK9fc2vU5vY4tnezl1h3Gg5HayGSQQ6EQ4bNTfWGc8wtvPsNXvG
45JVO5PBpAyruNfmDmi8k3Xbvy//eQwMfcp12eVh4DDCAYi/NrlX9YSNO0VFlsE1/Um9uiIBxk2A
hXTU7DfevK8cRtIZcnqX6MiGwH/qWIO24+/ZLAaF6iBClD4g9mxtnpe87bYjFXo7cQ8bWwTIpH8g
X/hj6PPrZBd3n0Wb9sIYva0T/jpkdvpzbnzgI+Ne02F3S3URkXOcv2kDQNXKorSXk/ETli4XDRV2
EYafVioGH4nIDcAGCM8C4qyX/E2SZcltbpLpWrLF2iF28PCFzlfsmV9jh317ZhEOh3APiRlAOopV
75kvXgb0297Us3Zqrm+XXDswlsQ+NUG+99xn+HlgD0uSJZbSH+f0uOjyvqgvdSrGVZpPD2VE9zl3
3X1bCyRN55KZTJM77nerbCD+UXM72/ldem0deFqBbKjag9Cjye9aiyvCIwWeqbIb8jHKoIkaRQ+/
DyiuJy5ra1+OgkAdm93bzopiAWwCZ4cuIRIYTg0TNbMcCI1Ru07t+tKm46sqrkGLKh23oVX8TsnS
nXpIGxHytm6zU7YijxvsbNEfsKy1F+uvyeycvOjX7Cx6si15aC4bzjpxS5bH9KGYnkMrgS7kskeL
IytaMWK9Uj0sB1Up3/VS9s6OPa3oqW7TRDdeMo/VGnYsu1skFlWQD2UkBzGgvshRnNljP0q9eOkK
N19rrUgwWkSvMEYYYXfNLdNMuo/Rg2Xwajp0iB1COUSkGvyr7LkeTYbVTT5j89ptXTSCIe0s2xJk
yk+ZB4te2EZ35cfCJH8xIVWGI80VECqMuNNxn3rFHk4jd8ktc9fPpDSYaBofjRwgoG6BfBmrGlsV
gpVdf2dpA/ulnHb5jM5s5La3N8W+L/phNUc0proF8clxso8BkY+7TaWtSkwPXV7F+ygdrwW0+WYz
4rJCrYzAnaj2Vi8KGium/VldW0/he4PC4huZRu3aHzs0S2yy7U3EaOBAMXIXSs7KskLsHHTmTsbz
yHydj0elXnulDSV9pu0hr4k1Q4PilyzDRL+MEwYyQrZtYygVlHcr1WbDXUNmetARb3QF8h/Q5U+R
3fj5gG6jIGoYE7ImtVS9T8cG4gd3hLgRod8MiX7qJ31TUFOuZofJ6WQhsVzoF68W1lboQ7OBELlf
mtRZyaxcxyaBLUvEzSGKRHeY0NszF4N7mqlnWWIy1fsnumZ8/uWC9QdFNky69CavkNXZt8KpTSXR
K+MGFgMUiaZMjr1D/7RpEe1rS2kMxcKDzL1ivfQWN+OpewXRsy7ta/1ZMRq3jHs7YyXNk+q5lIu1
c8wKN7Oo5hvRXXtCLXYa4jfw8DlZS12bkyfO7MZaxJwW2iQYwO4QArnQ2GZJ+7nI28J3jDL0Qa6U
eDmZeq1Tn8i2EgDU9ZK85Iq3yGYuYStvbV8Icc1TaI62SF96ybENjV7u0iTDwMRlz5jPcyv5ixub
t2SeCCUmkixrtGSkO77Yno2xOCuOoD7VIarudCQUzqhyFfKprOOsA/fdtWz3eG+jnjcEjYx0namy
HHo9a+nWlZ9G406wcSdeuCBidRDllmaxBSNm442nKia8hVnZD12K/r4ww/WYzi/WxNTl6IxPXcis
JzagdlsSRMMS3V9UsvAk7VeQEoSsE33WlhwCxx1uInqoCIeeCRglmpHNZf0Nv5lDNKe3oz5ohE+7
TMCMLrEbJYMJTY2f1kShMwkbGUjYLDmT7RDcGhcSU//1Scw9y40qzT2gkmqhrLA550RtfKvI/tDN
31Et36BnCLcAFG43t0sndcg4ITp0+AF8i58WptzoORMUtAyh13QMmaB7aNN4nugxS1J80nhcd7H2
5rXCXQ9GS+BaklUnOn/OOl9c0vEEPR3aXr5uUOmwz2G4l4qVfe0WsI/wYWJkAbftfWqF840MdXob
bH1EiSXHiSq10WDB40N+6LVc37TuLYwLCkN9fh6VsVs6HVVYtU/9SEdETr1vRmXnq8kzKBTzhd8+
OsVd/5ZLWmTWrzkmty67fTbB3BXHUWE1YjswKBrQsadRs+9a5sYvEXkkWkWYNeFOwdRp3201vlkR
uV55eMoGvJVi+J5cBP06RYLHXfnYIwqQ9+bB/S0l4of1NIZsD1PoDWsGdD606/Ra7MwH5RBdUKTp
nSZq6Pn2zCm31NWqwooSGCN7PufKxO/q8ke3ps9+1KlY5LQzWHu2V+j2VOWfeDdIr4R+Sr+XnbHp
tPf8RSlnVZwiv9j5NgaBi9kwyLR0V+gEOrehddt0XnpTdZzbVhNEHOTVXHvYA2mCG41nr+N+ms61
u7ZwzwauEqRtDB/zXF24w6ZUwdZK1IzPtVWJD6TezOl1YLdn30FoGwb5pf5OGbJiq5A+mLoX+nGD
9BpXdsL/EE7yqBoupWQyV/tCa5/etWhH91UH7STOY0ebbVHll+Nc2SyCrVHbYawb+VQMfdlG3tJd
kus/NupbgZP25u8hmTdEGaE81Jnkr+2uETSh2hXYH/HkmqylBKu7mgfFvx3noG5Yh8PaeEyHJOU8
0F868BKBYZqOH1k7V0o7EIv3EiWxYMoNTbvqimndhmxkiok5iHTVqqrZN6p7HJ162ZqplazHNj8r
LGP0junOWW3ebLl4CDZ2hwyOsKJXSyeOEo41lil9MBWow2ur7YbzWLv3eckBLZd8VdRGe+69vibD
e+Ny03drmCw97Q2oY5c2nBH5kRn7WH1OgwFF3KEtnw7GsyVxFtbde91AcmGii1KoWHutcynoiAX1
IjqfonUdMjo40mKFmXMN2ph+0nYOQjn2xBfeZO2gNoC/cS6GZ2+JTpFkr8K2bJOZdexPWoYeY0w3
BvkDFDnqhyUXeJTj3hpWe9cMGTKMjJ7zmf6n4L4UQZButflXkR+chpZxTmxrDPqyiDZaTjJCY7i/
jo1Hs+ifVT+GKwEG2Xdm3Xe6mfXZWr6FcnetRUx2+utITtClyL8axWyt7vTUfhohRuUcHSarfmoz
zBQ9J5fZPTLHcfBaHD5RGK/DpIXiMZgrxxNf14kTCnHoJJ1nWn5oOkcT53VO/2U9RnLvYfm5YVDx
ybjGjEe1Rre94gA44rvLGbZkjqhCfN2o0AVqk+aPnqRPbTpkFMECuZHVfBktuge2CN/iWxworCp+
OC3rwcS6P7anecjyLbaM/TyGF+JCGH1Bi8gMhVXH4TWjeX4pSvunXdRJiOFClQq2OD5kIc/g7NQw
BHWbTAyc3dfqjD7KRaaxoJztCpQTa9fY/d5Q5KAX6kGbF+M04AUy8QFvqmRXtJS4vWf9mJk1rErZ
vWhVv6BzZdwMOG4mk5kNpqfWjQ89vTQ0tw9T9P3RICw2jd15o/W9F3RL5Xsi5mxJ7nLIDH7EWl+1
W7BKezyT3Moz3WS+v37PJXFiobJInNZ+Inv4yET22bfxwtlvbqeGz0UkhBeSt76RS/ceWYiQaXod
p0/poFlkPJmVG/kCRBkKAx1bm8M8tuMG4xMr7E3ap098/vfOZ1u3XhChFyDTIvp3nr7SJrZVdvSj
OnXfmc5Pnfcv7tw90IUIfTPV4OQ7BGd5EKWakO2AMK7uHfqoGqnBUmDJJvLAXQ3F0rDl1+k6O6F1
AJT2aYST6zclPrFrN6vsGc9np5YHxO7sRyWBP9zM1rx1uILKqNoWLNyh1F6tIfkFblaiPDdqW+nY
2hh/j9uf0uleyJlCjS6rSyM2RsidkzUdurK3K8QI/bj8NDMXb7paD26CpU4XNbkMzJ3W1/gZbcZg
FxrfjvlDQ9Ndx4t3UljSgtIAjYD1Oml0PL1efKPsxVilSXyqK43USqs4SqbVsrIptv1s62tsczbV
xeQPpdwak4qgjdUNESzNvckLQ1jj8s/ETcumNGKik3THmMFrr+lZ4bdznf7EVXOFTvV7q9T4u0nl
FBIVh/KWTdg1A22eno0l9g4oG77qyB537cRYK6d8jOv21hoIggBTza+RBFOB19VFLWfe2z7JjK1Q
Q7vcT2ad4CorO8LUu8P+DfRP1XSsFE0MRbgTzqlt02v1eqov/aIbh7IYN1OpRUGTUZTV3a4qDepW
NOGkTPj0VLl24+WUFCxAYdyUa73ubyKX4PZIJ3YBx5Hhad3ayzXGlcfXXLXrduwoAfroVjMo+qey
+o5o6DUpYZRepCWBNpsfsm8uQu93hZfP696g3s37TKIHWQwL5RBZwum2j6zPWhwii1WTnECHdtiv
h8ehEjZj7qP3Q0bKB+KXaNxnOihbRQwcMy0Hi01pHFFGqMi8MLByiSf9kkwDbg9jX0d5sTGQB2Qh
b5XpXa08lKN1Q5DijNe1bs2XTiWPOCwpR+FQ2f3IoEYpz+ViPYRWei9YUzauM2yzdtl6tXETcidn
WNQfKhpkRFOu0xQ1ksTONGlXZqOsABslX7kRxU6NL6YrUM2Z5U6qeDuPxsbpe6oSxEaPzIJVreVH
odrvMB2/s45eRbqsjOY+b4aBi4aRv7B6NWP5nSj7ZxgreP1mYOl5vQV+T79sBqzQsGuX8SeSLA37
umwRz7SLVS2Pse08p47a6aa1b2JKVa03j+B3GPcQeHQGboh25w6r468htHWj19wwQEOMntjYDXdY
ffpsS7CB2aewBDls2R5R9046KHF5X70soRe08yK2cW88eeSwNo33Fg9XR3wSH7UJIwVGO1IgCnW0
C3JPKxOBu3CfdChuQ1hdAB6NOK/Gh2ZEi+kjhmErR54YHCPQLqzvCwYZVt4yH8vBC5LFJkWJp9Ax
OVpwUmizuhvbbe8tu/hoO7LKNN2BtY8hTR8fPYG8bHmMFdjuw9QbFGx2wJJLBxpGAjZc8ZQR0Mm4
CXgx22o/Sn0INFyqDamhKjEv0nDIDIUbmKK5D3W4u97y6Au8LGVmr0RcMpvOqE/Y2HeN1Z3tVrk+
vUa23YTWrbTGus0H2a1LPD2Ti/NR9QdzoBsc0U5ptS9IDkQ9oq2uphaCJL5U0+GjneiX57nBvtTZ
I8GzNiZGzX1t2Q7G8FzoSGBQka4T6VuNwe7OkxQlFIoT0yrXNiA8qQTshB7NiANUv2H33rjGZmjF
cXAceCg1yZAZazZAC6dC0Bz601SL/mRUyXBCgFho603aDvvItOq0Wu2LTtT3qdCye7bV1///PVB1
zD/CKeK2KUNYkGEcGX5r6932v9/miZoa18QaNpe/h7AD0Iewxdu/L5JOUco67qq1vXT1PTpMc49d
7KHWgXf8PWQR73puPH33zxOuz8oJMN3w28bBvy+EkM6U/mRq+7/nYbZWd6ohvv76qn//MFuyixmo
pG3Nb/b3WCe73sdhZ4Nx+d9jeeL6BlCfy98zYHfNuF1SBG07my5Cjf/9h73dnSvK6eb/PS6oDUDp
TDS0/vd8o5FQLMSRPql5/vfhnGi1c4TD6O9F/x7Pq5noqdi+ZS+yqc0mvE3J9HxsQoxTVT31N39f
Sq/KrhlwyzpR6fDotVF+MBu0xDKaBu4cvXtHBoKfM37T+6WjTpPO4vv3o3PrdX6EWW//92Wae+mW
wQYR/PPCUTgdySpENLu+bZtDncuMf57691auV7/QdRGnv3eaEiIbl9CNECR4+jQ0xY7ttOb/fZkw
eXqaPPOpaDR+D12/WI3RPfy9jsFPImW0zfHvhewSU19TeuHm77t9avsznl6mavLq7u8fO2/aTdZy
aYHKimN/kBWsi6no/L9v42iu7njDZNeSwcwqfn1OkSwxriuaWv++TtbNiv1AuUWkMDd9byUXJPZ4
U00qv6UFf3UO1PUdiDonqKJkvM9AagYdVIWHuW2kHzJ980jt1frRJPPnHvWN686eXuIFnp2T285r
qexylWtD9S7a+odQWcYl2/LFHdPiS9UlY4Op9V0uGNlzt/rtFRVFQU+FDkflj3rNwrHot6Giolm1
R9QqLLkFFBohU+wHRBNT7ow8e6m2Mb2QHxoRB6tfmu+8de4cHP6fyZS+uWXcfujsCajeOu/NpHe7
ytJ83iR1RDSKZzR3hMnD1cwdlqBr4PLfY1FWM1K5aBQ/Y9Pc/X3DiAyHRSKs139f/n2jTRCH0ijX
KHd4qX+eV0dqLbGYBX9f9tcXqBzTXY/Khaj3f+9B1nOFfZo+mj01VewvraNvNMuAQnx9zt/re/QE
t6qxx39+1b9vlF04bMuOntbfU/5eX2k6Pv8xpt9fNfjZmEjfLWNGXCQt0AtpQcVuaOyUSNA6PnGZ
aeteU+kDEIPEbw27fy9y7Wza9RTRI75b3DD+bQr7A4O39zJJ0yUCuWdsdnJyVBWvOWhlZR0cc3I3
bF5Hrv/CpC9uja9TOL7aFSiX2F4zPcAHtGTLXenU8k1Js/KjaFruPSOpNp4swO0U3XiDu9/dktoc
Xog17QKryfRnHIUpwKT4ttGz+3IxzbNVF4AWLDnRmqAXOGRxc+bEoVEUVdk5Y+u0tWAtnLJM5Nuh
gZKSlzS4imyaT5lt9VurxFVQCpr/w3/YO7PduJFtTb/Khq+bdcgIjo1T+yLnVA5KzWXfELIlc55n
Pn1/pFyW7dqn9umLBrqBBgSCMZCZSZHBiLX+QdeSk9YMYouyjXfSHGFueVCsYxRBBMgYcHnKrlJA
J9scav9OGqF/w2yEKZ1mmV+8+ApdCfOlZh2+qGpvuJ27BsaoEJX5s2vfVr90ldCcb1U8vrdtbTD6
NtEd6KnwiPfZtnPRNkVtmXDGXEfAc9sWeeevO+xCV3mpkvVzu5tEVDgrh+64FsHY3cwb7GWtpURO
YjMXtamf1sLE9WRubHOGNoy7Q2LZqPp4exEU/dtxfkhQ2RZueUUS/GXEzQ+hKiL9YP0vde4gewNP
idWgvctwUQFj2UEGhpdwI1EVXgHa6ddzXZfZ7g2zezD6KG6SE6LfXGd1ctUNyDPNpc53kzMSZbu5
NJ8IfpqzC3HPA87MOeaNoRsuxs08Q+914DlLUrmm2Dff+5H/WAmk7a7nqtyxUyTdyl1WYqHex3G9
UkUHuoIASr1RQp3/HXaQ/ho2InxMZYyIZYnq2uK1ABBgqiQ2GS3fylVRIsBHHPet51xEOJ9Q07R5
P8XckBlefW2SUkdz2kYGpquuNXdQd3PgPlVivgQ35n9R6RmmulM0QvzzgXPHeTM3wEMlHTwdPI45
8PHIMffetAAt/FKeW+I/115SAGtBNfATUcOKJI+RXUSOUIUxwsfJGhKO0kpfU5E5N4EH8cYpiKfP
9Ynl3CH3od4503S3KKDFKH5D/zQ7ZDmqUMaA27Q7pMV6rm98VkRdkz+RxbEQJ+qxVw1JXSYGlrOa
3ymHyuJuWsy79YBzadq3SJkbymGuKsOI1rn8tjvXvre3DsS1OFG+/lI/F3+pM4St7ZMiWnc2MVR8
r4aDL4ZvG1WtboKG3zrq4MUT3zL+0ELIB2oe5Z9I2r0Yem4+K1b6WGtavddNqW9tLfTXTiJR/UAD
/lHPNNJnMDxSYTOeehq6TGUcPOF4iakxAyaoDGVdyeFgo7LlDqFcgQpn/Ev781AUyeuQI+rZVOIP
z6hUEKSZzYq9U666p53QWmRFVVL3C7WT3s5NUpbWNdQuWyTPuaN9xJ9cuUUwOzukApnBwBoBJPTN
pkjy+KlVSaINSqxtFChcn0x3yQmSdfPUll5+pRVlvFEhiO2zxkse7WHYE4xMn7VOZrCeXPeQ+G14
6+re1/njRmHzHyz67NrKkvbsemQZ+umA6XuAoCSnFYINTE1P3yIn+TlEkvQ0b2TaN6dCb4DXGjYS
Bwqr9AKA5EmKQO8Xcx+4nNMuMG04cPrhW/H7KebuSZ4/JUmc7d5PHUtgwbrS1uumgBrQ9+Me3Rbn
PJfSCAKa1SJ7PxfDEhQL8NR9Z1dni4Rgva+IgIAOU4NlVijl09CSVw1TvfhojeStgz6unrM4eQLm
0X3BovnUMB99rVoTSlbq4WCfjYvMhiawUFjIT+Fox4PfkvQgZGxPn+j2CTzxGp7yJC6XWQUKc0LL
FwHW0tu5+N4QxUqCDzI4y5Zw93XwqLTYiEsEqY+26RfOpsqB+Ha9We192VzNpXkzdzGmfnOxmNhF
eucRL6utm6BXlX1qw+tKYKmzSm8RURCQr1bB1Dz3KRVXXcYxMdHSMOjDa/ULS3rl6u0QocXLUnjG
9Vtn/k9nDWcJozSsGwhDnOT7Z7wd37lJyZ3FZ1RACg59XnebZQ0O+9aLkvTWnZYcgVqC1fleZ1dN
vYoIgQHdQRIO5oq4lKptHwsRlke4LE+siY17FVoVemPmJa8sJGVD8OQWN+JxbjRQtV+BA8l3ag5O
sG5lvk0t8K5xLb2HwM2sdd4ijiDCHh4V9E7Mc1qobn1i3o8xKBsn85TXDfk19zVtmZLKsjbuE861
BiAbHXtD+qs8jCEQgRS4I5q57jnXRRrSuBtLl8CpJVhhQrJjbY6ou9TrcDG3WpJM51Bb7pH0PAKj
QRCf88oszxaINVLoZfC5sJKrMg2Nx1LmFpwKDzmQMQmecoUAwtTB+vlIcqkVQXXb/wxe5O1IkxFr
mQ+VuJBbIuJuFfF9F8NQQsAzuAldF90orc5IkcTWthtMcQh5RwCHSRoy2mF2ZHyrt0OiWmed67O2
okjeZDH2d4GqWPf9JFmEHu+iKHR7WzXuOCySyYOhsQbtRKozJnCJ6tZUlYLgP+XT5q1fXeoZ3hbK
tyPmlnoYcEjudBcLQsjt5LjXIBKbW1M2/l1uolkRIPS2novzhg66ZTa3zOwnFhDCQ+8d5jo6aDrh
QCIg3d51Gh1n2tY7mGlcnjq/S9ZREtePIgi/zP9qTX4NjM5/CblXCaYPGF1Mx9hIFR306ZjYIqZQ
hnr1OMopfdC5r3r6dkzqxNpC2Mm3YwoTXEoUpwcoVc5BqwfnQMqT/FYnSEgUYeptIt4NJW7YNKVz
06+7TILlSmmCTdwXSYNJgQ6PD1fdRcWvR+UZH/XBQ4RhYag223SqeN/UcYABMKjX+xEi7brpcVyv
gl4es1RE68AIlSdI8tcdd+GLEbQXverkE7yFlLR49ZeubtJcz1NX3e8vuRN86/rLWfVRxWM9KyLC
iM+iTOWD6pb5vdf+UAjaZ601xVuL5vzQ8usxuZN326p0AaGMRYuzeKX2vGNh/JMQVfX1vBtpCAIE
0yZ3QhQm7WsV3a5DGU3rtXk3RYNWwVP159q5jDJ8eTVKQtbOoFylhneAMqJvY1LFV2Tllau5HuI7
wdO5Ukt6G13kqTdJPyddzL0aU2uM3dyhmmvn3XlT2Aa5MqsJFznKGd/6zy2D5n1qnNI/DIzzF49H
Yxf3BOa0pEgvbqqll3mPWehjTTL16r2+dz1tZ0sS9/OhP/cFbfqtb4127wKNgwbZYds7zRsDoU/u
o0RfW0WCdkndwP2ed9/7VAPpjl/7zM2maiDW0mIsEwAz9O4VxN8PaVqrxKenXaGA+Jr35k3l8e4C
nuQv3utaYQ/F6b0cmWO0CRN0zOaDoTii1PTLeQhXkqSpKpPhyiZH9sM5mDhZy3ToVfA1OVwt5Ppa
J7ggZJBePNVPL0U8WHDEXblyBpH82LCrWwT83mtzKa0VmVa5mg+cN0grp5dqV04954qqAx9mMuXY
wtNIcJp5Gkk3njBDKBZzESpTtq0kSktzUehQRhW4mse5GJjBihekuM8dIS5Rot/P1V2Admut4yEX
DunwVGmkellCWPu5VTHUa5w0xxuMsvW7Kh3fTu3EenPowiZHT4mDyHgMa3SFWI9OX0uLURPMDEWe
O3yVnoSLM8lfv60+fVumYf6GTFL/9P5t51NGfNukQqC5gKW/nZXQE14XmzrzwEVPYulv6uiTnvp7
sah8mGgOEJq5dW4Y+5iRfS7Havox1uJ0N5eGpDgwVELxibW1EzLXhRYYBBe03fpVRTx73VfWAJTJ
T5YuQgXnjKkQ1kmuQfqhRD5r7v12oCV9sNOFPfl6BBdDqYILeDOPpUV3E+F/cURA/tAovf2kCj5+
cHpYR45zKdrooZqqUweeTRmRTq+byH7qaxkuCcQHx7m1NkM8MYbo0dNAT9c6Fjt9p9hPJaSxTVqG
/WY+SoiOcGQThmdHiZ3HMTzOH2krrXpE6ZUM4PRRbhiSyC1TZTsXh2j4OOI7i4ZVld9XnrueP9Kp
yY1pI87XTRuLRx3WWBTYpzqWZDxUFXIxRlYnnLKtU1cY5F5CzXTBhep3wxDryA19b+4VMAzvh4zj
ODCIIrFv8GqVBqwTv73z/Ka9w2iJ0GEMONT1KCJ5g4FMNzy/99Aa96ELZXya++N6Um1lC9FyLpbT
Cacs7nSu+ZiuTIwlmiLO1pHGtm6G8rpP4dszAQBqXyo8rSoimY00vRf/pvHb7AUPpwScoDd5Deiw
bcfahujfhQ+GWX12pJK+RK4A/mIWf0hhFOsaZcIj0UjzlI9agQeSY30KlWI1dy1s8nyiU+3bMcYb
blAD3iRG2d2OudMu5s8zISnGrVk8uzlQRaXomYwpkXGoIFWus8C0nwAOnOaudSg+trYKB1GYGl+K
iM78GzK3K5YW66g/f0PEGurtN2QJc6r5N5Swhh6CtPgMfLfduEWkb2I1GneAA5KVQNjjYS62ZZSu
hK+KB72uvrWOjid/KKqRKHYkjZINbGfyJFIJH1V80lfqoJZnwPDdvtCiaodsMjqiShCvLHTz/hiG
9gkItP7Vrg5VrIyvdcEwgQh5CKGco0fHLc8V8cysQXChk+lzlxT+Fr2sBPm7uMuPROawjJr2fik2
iDxjM6zXS9YB9C6KboAdgQ20WyfmOdbk2u2V4EjayF7GxF3Xc31hC7BAEJ3TozSydVZ3WEZ4DUdI
J8D4xenttxN0e2npuGppk72eZalHXQcLOpWK0APFk5XDW2Nb+tq6LFsUCaaGucvc6rQiO5BAQEU/
JEGFEtgmLj3jpBPfPJnTZi76cWceRswl59JcP/fQEvJHJH0slKnTEOr7dGyX4XHkG8nGx/VmOQuw
w3R9yBH6vws8AJOVBs5iFkK3xurBdOzojnS6/1afx9ay0UT1CbUN2ObtC2rjvMOAv9x4ue7uPKSD
trYfp3dRR5KjVtT2RXbqEgHo5llFtWmFjKN2RjoVB7QmDjZ9oVSPpao9eGXUIamDUdaQOk9GiIdK
qFnRscmLDg8QOaDaP3gX1hiQsVPvBlp5d5SiNm+MaaMLcItGdjOEgTkpijUnIJgH+H9gLUs9Kvdi
ZFrx3r+pqmCj1izZ5rr5sNYHhT8ETbKdi3ODGpSvyNYbV+/dLJBUVpUl15A3zZu4cKtru1WW7x1Q
lmFqFg5f3k9TSavY1iOkvvmguaFpgn4Vxb4L5YITzXVanfaYXQfJfi62mWtu0iAHDaHijeN4xpPN
ku7QOYAA5mI1DP4apRp1NxetKHuoSXddIFO5dzDUN1XdGE/54EFgc261PtRPpC6Q4PfUr8Cw1G1Y
5ixp5rp5EwRpdYRzBW2ZvuqYyY07lvm+btOPYIGhnjuuWGmqHd52Q2pcdPG5IbYAcQa7ij0yZlBe
p8aszKJbVQ/UlUp2aD3XvTW4+Uc5CO0wl5BSNC5O+nnuPtcEhqbumbT+eJ4wzlRQEbWyLq22hUha
Vx89OFRv52BxAVy7GD9CfrGXpUNmOiT1r00DUIDe6917yXXfSvNY1aNy8d7W/lT6ftw8yH3vOR9H
zqm7Ex256mkA/N7z7fOmtklw518c5/Qe6Eev23vdEJ1gNkYnI3Jvm2Rod8ixRKf3+nnvra7oSZh1
IBvo/l6dloz0i7lcje2X2AOYjz/DyU2M7DTvzZuqGNBUEXGDgdifDa6mBv0PZd0KdpnqJVdhhw/l
22nez9BWyrDWwkm7bzr/vJnPxaSgXXz4x3/88z+/9P/Te80uWTx4WfoP2IqXDD2t6vcPpvbhH/lb
9f7l9w8W6EbHdHRbSFWFRGpoJu1fnm+D1KO39j9StfbdsM+dL2ooDPNT7/bwFaalV7sqi1p9MMB1
PwwQ0NifF2vExZz+WpgRTHGgFx/dacrsT9PoZJpQQzO7dwj9XUXzXDsVbcsLBnjt3GXe2ElhL9MS
vG+xUILOYaKCSUC88cJIP5ejId82yaiddYbWK3LDXGvUkvQzqPx8q2hes3jvNzeQc8NAMwuQTM4D
gqJGuitSuzsZadKf5j35fW/qgXJKyjQO3KnP0uTkCm1fB012kwdAaV19+KHkpOre8J1h8/dX3nB+
vfKWLk1Ttx1D2paQtv3zlQ+MARyfF1gvJTauJ1Mk2blr1PiMu8W0D3u7Ir8x1RRrY8CZDNhGj3TI
tPlWHZYOsoFF5Z4UkpurRFcNBG/66sYJrBIJBep61zSAk6qtD6vvz3LelF+KuGxwn/EfC+D61wHZ
8EdVPMZR3TxISFO3EVjuudZu6vCkuVAM52KskVTppYJ4/nSMAfdg7cVVCXm/MR7BWsTL0Urjw9ya
ZtEP5+/zH86vSHXfNSVES1fD9dR1a8Q6qvZE9PnvL7Qj/3KhTU3lPrd0W4Pypes/X+jGTm0mrF76
SkSkQy+G6zdfYS9xuKgGUhYQ+1DLm6/xe3OXIYtapenVWz+/amAKoyN65etjeSSsAx824oZLzKHB
NHOqbO0JPzzvuq4+7VriW6/cMF/bgnlX4eXOHs0quW7tenyu68VQEQ8fMYjZqIlo9k2i2/eGq13m
9oRVDhFzkcPkdM1zibzxsmrt8dmtovueGPM9Y8AvJ4yBH9yqjgRouOxjdEtHo7+0luUfmy4/zSVE
AofLt/r2gs8zCnxtnrqLVqL8CMxFrlz9vQuH1nr6dqhQ9HI1Mj/ZZSEoDx/pECTsg/5WdYv7odc0
DN5aYkl2Pf0WT/nDstZDY6gfVdT/d4CFzLeiOQTnFA7rnbQxCQoyI8EwlaP/1Vmnw0uJFsJ8a/zH
T8NfNQ+HX7J8KAPPr38p/vM+S/j7z+mY731+PuKfp+BLmVWABP621/Y1Oz8nr9WvnX46M5/+7dut
nuvnnwrrtA7q4aZ5LYfb16qJ6z+H8annf7fxH6/zWe6H/PX3D8/oZxFmxZw1+FJ/+NY0DftC0zXx
w1M0fcK35ukn/P4B7fv0tcrq539x1OtzVf/+QbGd33SbcIdh6MhdmAj5fPhH9zo3OdZvjGeOatqm
Kg3NMPmsFAk0//cPuvObtHVpWAhhSEcYFqNeBVtnapK/IZIkDUeTqm04nPnDn1fg24vs7V/3r19s
fMxPj72h4vCEgge2J4LvpwpN/fmxl37EUl1P1QNKOZk/kSdYeslDpiM9gj+8XbsHM6/lq9v7xGly
24ptuSC961v3RSgS76ulyc54UX0zUx501wQM2eVlXX31UCrOnkdLtspLG9okHcMRldtRjrgx9nkL
Ba+w7YmYmPWWEq5IdsbVHYmPQaxUo6oeA5G20TqECdDs+qIuoh06jxqYBYYP9wskiN5bxqbwxAHL
rvgaKzKZr9xO8S3Q9EqdLKBx9TzMjlNkBxhXrIEmI9f82oNYJrdmbBtiK5oWGSN+iRessPpNP5EY
URAMtjyIC4hxAchjPoDPZ5F6zBmJZ9baqxjAsi8rJiA9SsoTStAvelDuras31dIk42gehxhGin/d
pLroFWLNscPiHruDQSXH5PHCXSRhDL722fJZfewLMwvDhVrFmKwXXRSF+85PunKL4fOt3iGvG8oR
FRjMnbV6ySwVykCJ6vRnUXWNhKnhxP6p9tokSBax5ZKCZ4CPk20yIktMnsR03I9pMi8t3GrEFcSQ
uMUOgTZcOV0vw1XrJIa60E1rcC7N6Fvdg4RKI+/o6OQvpt/7D57TxV/UsR+rbYXnWbQKS9jCmxqs
AKcC3PHJ9KPGXUunc8+JA19SCFfep5rhLwPNSL11EaI7QJZVhXLOxzL70YV+k5qxRLpJLfAxzjVY
88uqcK2HxsrdbpO2ed3fOI2IoSwpYRiuhABjfFWiPpcAnpVR1ICCEDrKpGNt5pexr+D6B+Yg0kVZ
VLmJW7JokHepwmzY+I0/Iu8S8Ca7OHGh2F8N8BEVujZjF+F8gvIy2bzMQT/JCkrLQxUt8ALlkHgm
C71EmCqg9zwf7ZxkbGvVzPIqNE9awVt1G6IyBNaBbJ+xdlUCGmcvB98CHq1KUNMSZqWe87zV7kI9
F+G2I7xcnFD69LyT0nu99ZgaiiN2QwHWEVSvMWFcG8+EBrBmuch/BVI2splns2v6tRiKcG2KNriK
Rt4euZ4Md60l5a0G8nStuFiUVZHeXVRr8IAbZCGQaMOAVqcChu7JaLygqBLdK2XVbbtU+FtDdGTK
WtPb9oowDglcoh04RHft2Em6FXlfA7bnMo84nCFNoqblGvV/edBLrTgFHnrDY5rKayUalZUTKP19
XJpwCUjHHhKrQImNUNTWcREAA8KFj0ShI6tveN2dWXjuinQgIoWhFu68Roq9im/eozoULoKMTmDw
VpevekLsrKni8kxSWr/J0BK86Vp0GFJNS1lat8jCgF1aoptd3aCF13xu4TqgpBnIO3zGqmARNZZ/
suOejnFhbqu+0/5I0irYSfCLexMj8kWMeD4a30GGUGrIij6xU3dXBV60U5xyQAra9I7oaQagPzIt
vI0ZIa9L3DA+pT2KlUXjeBf4Oda2KUN3bRlWvQHHbq9H5Ap3FZHhnd7k6Y0jGV0INpYnya24bZWK
tPIYGZdWd5Vngc8Tp8ryR8z96ovdIDtDfBMkpxW21yNIt70ZqjFjAxo2hhHoF9WYOFWGryfnyMb1
3WfB+TXBdfiubJLqrPW27yxMjbfTomH2tNerUXlCfqE61a0VV0ucXEiyqX6UX3wZWzdO6yabYei9
lZCJtfKk0yIDkztYZaKoORFaqrVUmbmJkMe80er+djQLePYQipY4qA+QfoZ82LkeqDURd842Smxk
AyoWQyRfyBLBiraWnTGmX4jahNwhKsOtSsCzxbP7DNO8OgOaBV3O/2eHNa2xd5Oo34u8VjZ6FCob
1IzkVRFo/S6KYUIicNCflFDEvK2GdGvXXsOxjrVKXcP6UnbAySNwB0dVhsMG+TnMwgQ57M7OzJUM
nAL7QVLGdlmDeB5yHwm3eDgRXxvWQqjhphj7Hv1AJVw7WSKvDDuplyFE8KWpm2KFfCooNl+3TnEy
wLCvGtKuqJ0coIQVsNVbdSvGrr9xE2a2XAM0M/G8DbdRl2VbPNyDVZhr5g4Zd7F2oMlsQXc6EBfH
nLluCFmkhNWjYGu0L1B+RILSrc/4njQLg/UcMLhJ3TuGXw8ukjyvZyGtkWHYNprkUxrNazeDtAT0
3dgmG4zCge6NLgQVGIcuDJ8TlgriJfY6HNNCxBbyifye2kBabdXHxyOCMKUkI5KXdgcAB6PFdTji
HtGEiBFJq+E/TjB070NI3aXo82yklNoR6DvRkiZ0niwrMR+i0ha4jRPx44VJhtwJ401S1/qVqyB/
xOPNIFqjnxPXvC1ywx82hS7trz7CAgctgIakjEp5a9sDRr9Go63DrkKLsyVE7SUjsJ8RflAymOYi
gfV4hUIQNPG26a4RDMnXSgOoRmPkwF8yjNaxBVxn7DG7DCETrdPASteJOqLtpPghDFsZ9LvAg/rL
8h/B0CqvTrkTk8CZJDERqIwRhCQLBqGB26EhxIwIYzdCaDbj6YWrrgvL6VeJCTmCSMK4JzHoguTV
oNFBH15ZDtiTHn+lZaIjEhXC/iKE5HAPB2W5qUOEMc0pboXxcrMlsz69QGC3D7zvVpChsZ7MJ1x+
gk1B3KP5G4UjWmgd6JJ12MLqB6YYH/Hia25ha0GVS8Z0N2qZua9BqUy21fzbCwRHvZJhppLOFICr
MBpy3H4dpIhOjhFppAW+ByB0yhyGmdrqW9CVk2Jf30CEUYrcv2nNOCdHbPsuzC6kh/IGooPsxhwJ
I8QuYcPp4KhDr+sEdnwVq+8eWAyKcIEXNxtwhLaByVvfjUebixSjqDui/9gDkyWF5jZlvQKx3J14
qccwYzWfSZypDzEoh0KQyA91sL7ITUAfNdD6LL1GGVQoBbb+2RtbzArS/zOroP+H1jeG4RBt+R4H
+8vyZvkcB1+zMg1+Wt+8HfVteaNp+m8aetAWWUjWK4ZufV/eACr7jUgKVm7go/W3Ncyfyxvxm6rZ
wnFYcFi2FCqxiG/LGyl+MyRrHxYlti0t29H+d5Y34ufokUES3dQEt5JpSVUymZxWPz/E7WpkIWFS
Nf0ZwS9nrWXqhumkfpyQ7VuPZcNDpvcporgB+uUBCiwITQCdrIN8G7gNskysihM1/uIl2bHtHX/j
yvQcmP6qwFeLRMt1ojrKFYGwT4Fi55MtZLvHoHVXOflDB43kmmB7f+3UtvnvwmJTNOY9IDn/MF11
hEVkEidAEmQ//zAGjjxySAyePd7Q03C6FLX+ZdRLY+fXXoqyj+WvNMbfbQoEbdkgZHgsu147577+
WvsjzKq+vc7MvD+BQUt3pNEggYnWPJVIbKpd2VysiWyNSGG0w4QIl0NojyfXdl/aqAt2ap/eZoz9
KLJl5ZLES4uzfN4eUFmpt6aafq0zvzuUk9blhLVR0oLocotJBsGl8BDVUPR6RO2Q/ImYjfUatAG/
u7jYNa8qvBIemh6ALbEqVNrXBvzAfTrYyh10CImBJDI7nlcG/+aamtyrf7mmpmWiNeAYlmqLX5bC
emD5tukMaDeNIJEx5ET+r9UxpmQ1eN966tLIyfXOgAumbQF0xfAThPkXW/eqLXMIcYCSCd0mUq9b
JAx3Nd4Ea5YJgvXltpxwbSGarLeoMy240OLBceyCpbTxB5zs9qqNEV1q8zY9eL269nQb1FwH9y4N
1O4+ypBi883wriffZy7iyAtQOcphTU9BUL2HoFAYoOR46NBfzuz4ugXArTZtHa4KbKwgFHTavbS4
ls54mZSxHwfPWLXon6xqAzpCBIZyaJsrK0dOKUASG+S0cUuKfNyFIC0fRX0ujKY4ShnfBSgfXL1v
QIn0kBfBt/8w2HyLVfwYdNf++vASQFMt7nKTZ1iK6Rn44eG1AD53Sh4jpWh8jrwxO9hRKbl0oYKE
MVSX0BXBodUN89S3OpJnhORMMFcIHh7qAl1YkRrnptbVY1Cna+krW6deOUWhPv799ySC89NtY2mW
pdkWcRrGGDbTbfXD1zRUsic5bL+zKpTqCvrWKTUT3qd+F6yawXT+zceJKeL946M/fZ6jCmK1REcc
y/7l0c+5/8ei9LMzEFDNv1a016KO0Etn1bbWSk0/DzWKNbAAnLuCB2qh6tWKtHx2cNQaNoeu3lq3
cnC8x1qqyR7wM8OZ9RkTMsCcgfKY+XG7cNHP3mauimQSDgSnbAR1mgsLpoXqmqd/c/2mL/zzD+JZ
E4ZgPYs6EW+Tny+gZcmAuHMCWl6Xn6zY9w+WPwuzIbuQEzhdemakri3ipeuqzZUjkdD4UE4K1bCM
b4NAeCvMN6DxcpAcGA2rXLvMm0h3XrUU9I8MeAQHbYxWnTqiijdih1HhkiGakpFd49dZ6dhtugYp
CUTHrwobcZwgQaZshAx0pQaQv6vSis/ouxJLGEPryUmgC/n+FbYq/lkLG7jpcM1JL2C0MTNI2rza
eDm2KC7A1JOC5rpWY2+caqK/QutKLpWq+VpXqn9WShU9Al6oq4Yo1dG2kavIEQveeYTEDi5ZzAWM
yPT899fd+OuNxKKG16M0HaFPKa6fr7tqNkZqGPDiBntZuz2W3IrR3dhG+QfOrAy8bYgQUWl3ACiG
l0izw1eZaCt8wrrnIrJgV0a6eU1QRt0DBscVXljubTgoCD1PfQHfkv8YXpomOuuR3PfCDD+Fmc0E
zh7868gfBiBlCbwyA837NjX1Z11zp2zeLYxqYxWDL1gP7WgtRTFcwjzpjrCYGhRzHGXvpdpdJwB9
DFANd/5oIytYqOkOgFexSfVe3zGTRa2ANEmPRDdM9zQ+e4gQtG75sY36/BqHu/JRt25mtBYL0/qk
auu/v8DCsf5ya0sdG2tUMJjr6LxVpqTLD2ODWSIyhmqgPP1/i8z/iy0yo+Ls847fsp4c127lHRXp
HgJNODtcWbKqObUaQ1/r9HIdKvkEf28aghdSPrbG+HVEOmAz1A+D0n1tM7Q2mkgeQ338qhITXrVD
cF9H/nPc1+PKj/rPeaLi8tXA6u8sO1rim9k4av7gNtYZvbdoEVeE4EY4miJgupoZ4ylt1HVQat62
SRP4foSbGy1uN4AH1rgqYvHlkmDKazzsvYJpAoCuM9C5jDzRDX66MNAQkghiRMc7lK06NwiWuNgo
4Fkxx7HRoIUulKGR1991KcMoC1oPEoWVLdXwldkZKjfKKNdJcKWn1rLqhPlU2eJsBi9FiHhbZIWn
YIKme3a9iczyorXiuvEcEJQhkVG1TvNlYmKAYjXKNuExWKWOjWarzG6hWvBCMtsNj+8nPf5kQyRb
GQNg3KC1l4as9C02LIAydYCqk8pyYAOaSUyIkAqSfVGUI+demGuk9x3Ua7U/iE0joiuv0BA8e17l
H5QaJ5yJxkwmpdmVZrmuyKUdDWQJqY7+iACn+xW4DS3uXxAcvAO22awyU9yGXnlCO8MGx5Xcjp7O
Ba7ybeFAcIzbKyV1712gsCsMSpeZ2q3Tpv1i9T0ZA1yaai2u18gRyWuJr2+dL90sl6h4oFvjw9Nh
sbzEb4UglWdqh0xlZNSQ/RkCBBd3SoFOnG8i5OA0h6jBBaTxQSOFdrkyIgQEWov/Xth/CYr4NrFS
5SRsRkm4nrvc6jd48Kn7wUKVW+m5wVKbxLFbH5MmQ2CgNfbEXvKFPiIK79U7LTR4vfvFsTCGrYny
DYJ7IaCkKOVK1xAQANqIBRFV7BCbkNkNahQish5Q90c6DU0vVBUWCYobS0VUzdoawZCSWEaGtxX7
0lLEIumUYTmK/qvVRVdx/6gb4YuZNZusL9s1InK3iLCUR9uwrjI1GpYZgLVN0TXrULSfJclUAunx
Uglua97zk0fJMS1ga+KyGOYVHJsUb6xuQKom3rmKdoBv+9iHfvG/uDqz5VaVbdt+ERHUxaskVKDC
tT3tF8Kec21qkiKBhK8/Dc11z75xXghLlrGEIMkco/fWH6YG3CNp9Hxl4yM+aWh4rPQWXbykVmPC
yXDdkCizm+aYQwh+F9R1b0xXLwn2Y2snURCDH87rV6SYB93PkIaJlUem2+AJshIevKpBsUAqRo1W
/llsEPbUJadQSULEaBA0tecw6yafqcKeZE/6JYGu13RaedBn9+aYerd3wfhgMDEJngSWOhnzvs69
n1FLHsj0hbneF+/zoBWs7CijQueLZiyAoVPoUZWQZWivnFq4Tk+2iPGgDHmYxt+Vi9zAYrKxT5D6
sVqXkY7KxneT+Ta+enn5QOR6qNudD+4N7t+ykOAIbmMKHZXfht6GRzrY9Omc/hVjndwbC3U8D3Sd
8riUFTmgC/PLDY7/NyZb+A6Dt8lN8j3ElItBw+MkzfaTc4h09tr3j1ZRkbFWNTA2poUwqtb51HyO
n3Lo6zVQ1fe2gPFSDaUODxMnluhCrwTMCgjkxWSGSj+qro+jbmZbU2u1XR74/0x9CwTQ6eudlnln
lkM/TlltxXqkYdQtoe1r71pmMfq5ycfoYeAd4fs2iwy29nJwsvyqWn+CDgeVcwYBlouUhdI822cH
5THBqs5uye38qfRhT5lz/9jrOZ0u+0RFn8S5AliL6yLRxThebGIZBPtlBAoqAQuSgvNVjOO04UD2
cHVIcftI++KkisHfdB6F806BZgwGeUNbhivOPKm4xy7agOWYFmXsUvdJ4gUMrZlFo6yCc7dWeYMA
9oxO5QvpN3BKY8Bm0Grn8WEaffNMMp4XSOcloyOACbuF7EeYjk1Y28bsqpc6BlUbo7Hesi464s2u
D4aDW2K8mANEOxD2r9g4L17MN7zI9OSPqb+d44CibLa8mC2IDgUWAEu7ofaj9c0FNh7KIXsrGDiJ
9OsJNzbbA+F756XI6m0z2cZOFcmhAjilAlKA5m6gPpfzsPOadwxwzxuYKJ9IxDdkMGYQY3MiKi33
V9eqGy2lkOSGwxCbw97zmn0rgCgOFeFYWVoW+6lA3mZn2kHlkLViTc1ouiC76llwmrDt7wbLejE0
MiEwpTEC4H/YzUK+Duh6YZuhZAZk7e0DGZxljDGbwsQjjJ6XfFyOQqRXfYz/GeriH2MgDcEYFZyP
pUIcq34RmQraJtW57uwJrm6TEuqkMF9K8kvsaSBxbFjIO6g/XNqi24WTfDNi2sTGsOlTpz2l1aUP
OorvUdZY9u8pC47zHBu/TEcbw0C3p/OYBNqt7gXA4/UV9839YYGw9EGnC3uOnWUkJYE/W//e4MD8
9hP+97gs2jNpa+rYjDjQkiLJXzOp/+e+jx73vSbG4QN3Wbq3K92MJjKvH/Cv1ttl3UftP434t37g
pmXgn430BhC3v5SDFe8sQpU+x6oL7/vyFhCjHvfwJ1NT4sRSrDoMFfXpPK31zQKZzNOa7o9ZGWcX
zcUvjTCi0DdJuqPsMl01PVW7QB+qLzpp+/tLOfTkGRYJ5ZF0nFm9TcUppYD/1NGw2Pzd23jN0f/8
Nj1tIrkKeoeOWikiS3ncG5Ra3uIm+OWs/1cfiusYkyYxD3ofKj1JL9MgnSssCYId7WD+guIaToDT
/igsoxCs2+GFKc9ZsWpGX0WE8jgaxpM+wMK7v0y3Pyy7sX/gYa4gzbp7mBNlRA6RDvtJ77J3qBLv
91c6i33LAed8DAkEmcxTeG21PrmlEBDtemcEo/ZFhvdOtE73x08gxOiulb8EXafBsKdR7ElXe7Jb
E7nV+llsstg6ve5/lAjIrFt85ASeCCIXFOV+1DvJCt5/vR8go2wfuV21H6XTWyHXwXRui5aGjjeh
rAAm/i1gG99f2qBPACkLF74p4vLoovQ41kMG4ckide3+koDZrp/68bfmENvhG4AgA8vFXKyVUJl8
4bzHQfpyf2kyJM9TvpYNWt0PgVzS7eW8u3UWUODKHexvlA//Hkhfo6+EhfjZiJf+6JOmczQmqT/H
Yhz//uNprKAE+cFmSNiH04M8HowZgbzeomqcgXineiV+T/aHtpTmN3YcUIdjp19EKeSNfhlgnPUF
NTxdoFc/eSZhKGldfBk1LcUTjgw3nq0ajyLry8n4qVwgabY9ietsT8RCCiPd3fdQbdXICae7qKlK
FGjX2PV6FMoEHkES836AEf19K91AdVV6wdVHX3Q1moGoCOFzTyY6/BKPx/urmPIB+ON/3YTSrMv9
BXqQ+9+z9nx/P25M462eM/1WlLa80I9B1Lgs/fcIvOPvG4LpsqrV49vcGDkYfy8g/tLxvzy+rPsr
qEN09Oiq9oHB0zmns5mj9ZzlV6/6v5/aCSYCO9acyZLl9FkGXhOmjHifKWflfR99l2RbDlD6mPhO
da7WoWld3H+6meClHFoMJGiIg7h/LBLLj5YSpOCaSf5Zz8P+/lliCzO7Kdxjlmso1qx2AQZfByEn
0/wrV9C51v1IkIGb1nOLJ4duZ5Rwz4VFp+W/YOli5ec7StFoIjnv1FNP5Gk0A07dA/YwP5geAETg
FViHBzKrgCosbWOfzIr4VMR228H0xLswkq2jFvWd+YSCOfqcnVvo1c9Oq/+Gmqm+uXhIwlxZwz7C
oqu+JiV76x/oZnmhLum8laYVH9FvYbxIzenLAPy8/qHp5Apf00AmhSpKGuFpD9+4frv/shE+cpe5
cW+T48ubahDs3fcKIel5mvThNe969+TARglFkc3fLpxFxsJvRLuk8RFgewpKvX0zKfDd377uygnF
T7VK42P1YJSwj+87hJT7JR2veBl6WuGZ8PPw/nxNqFPZy+mzmQGzLHUuj5NyzPfFs4/3tyisOdlN
yWxccplZjw5ywL97dAvQ+0QgQGzKcTCPM2P1fZcuYDW02ukvX0nS4jTIc8iki186rKb7LkdFlIG/
ZMaZdHNCW2ZSdwnjIffa7wNS2w1cLH1r4C3PrMsiJ4Cd62dXTXqizLO8C4wRx85Q3j5XwfLZwPYD
DbM80uYYNq4dF6GCjBdlOfkJg699/n1XKzUhzgRRQ5ljkw1BX+D+iz5dbkXi1W/j4mIQCArWuGoo
viVGnPULHNYoQpyXzolUBxq+ePYvmSme/x6dfoDLmzQ9Y3ns3ZwUScl9r50xvE0URl88YyojZZUY
mtYPUWpnkxv9l5+ggLAs9CK6Eu6b32UsT/m9ZmiEHK2n2JBM8cP9tJt9loZogMBr/VYjt+4EFG0U
2KQ+WNzbCZn1QGyhjpcDXdYud79gIDTHynJaGNfgEYzaGg8uzJkrhF0HHuC8MBKO3FWHZ/D64pR7
Fug1nDARKsfDpAM36YKhRLA0+g+5XJ5nfONXEfQhQh+MPKxgucX8uHOhPYKOgAQ6uZjN+glaqoJp
Tfvly/Mb2jMGQroK4cSb8INTlk+K7JfWihQc7K5mDXg30XkWq+rEHsxtkNF4W8gl00r7izLGscx9
530wV0zSKnsfXGnuU49rtHcaFaZjN0SLLNpz3HrN301SmQSDzEGxfmmE3PvkQXA+8aNyCAQfRvPc
KcxV/poR/t/n/+/r7i++b6w1b/zvwzXyO6mX8/3P7ju4P7+MHf/j/uN/n2QYD7D+O/ZmIGqWtZMN
m6cYiWO2YV2g4qFc4PfzlX0JEh20MhyL+r32gGZlGSugVJPLQfjyPUt/VXS4mBBXJTyQsYn6wW6i
dt0Ug85ct8GMOwPZiIy4n6JJZhxcXds5/kLSK4doX7rfntTnk0YSGL45dOeLLZpwHMqBm4DKQ398
8OzB/fuCcS5kVAgpo2rd3H8qzjrFqaOlzBckNFsH7FMk9X+EtuZLp1kjovtmDtrNsmYU0o0hMnaS
YYoxBGvQ+Csjd/IMO42AiHLTe/0U2g5wPc+6eAnRGffDw1XWh2Yx5QTNdfHG1Vgw5O34dv9wVEeb
CLxmpTeMHJNYImn/YOYXZ42Vyr72sjdjJCm97+WrnqcKSRt/IKeOY2Xo+rLN4ShmhoAPuz53/23d
M0UnQnGXDlDMIVpuUw9LcV17CIwuCVrW7f2NAX0KEJ2yigNDwideAM/ypR2Yjr324MRB0WuPaRWP
oTDHm40MpxpYWnqBFRpIKSPfH/qoma0+Egk3XlHrI/GMQxzFRQrX3eqdv+fH3707nRTR/f9WmRFs
cwWGksiXkxHnR2JMChQaxJAlDFW0WMjAXuha71yHkkOeldrGWTwiZsa8346yewJ6Pxz0lEZqPhBS
YfbehfC/DoomHvUNXWgaIk1ApEk3vWeEnXuiBR+VBEHEYtGWThalet5FRqB3UTcqipCQ2reOryDQ
rr29piE7wsjNOTRSy400Ff+e+v5P7sXETQ8dEaytdSPBuiGC3H0oCXLZmWp6J4KzjvT1iuy19t+f
OjpnlPg1AldlagPxwaVOloz1vmSBeyXyDBi396ih9TovCMU2hJ8R/MBOrv00jlADQX92rcY6PXfQ
HXkrHtzIhkPsoacbXFBpsUlU71jMB8fA/GyNxnDTsiU/oQJ5x5O7nCUG23O9EhUB2xK1NifuFV2v
tc8tIjrmAZMuTUhvH4vYisbBsKJYyU0wY/GB4cDSmFsDOdwaAbqWqB/wb+zJrYvPCRH2egPLRp9f
E3uKHwsR5CHgVWQ/erk8azVVRv5PQzg5NdsC91wEFsyjvgItqpwM49hUpYlRIrjOsvEgLccMJ56T
shxqRXnoreKcs0SO7ptKWY9BrwMeEyaSGQawNGe4+++m0IyaPC7cDLqn/U6K7E0PfLllAhZHmhje
4daFfaGOrbEGHultH+kal7w3fjl+YexnZSL+M9vIQwzUVH5+TC0WOmHLzJ/rekRilBYcINPoDmCM
LpWczei/G+GuOQewwjdaJX7itAo2tQBhn7r+3/c/AZfnJlFam6EZgb1k+RDdN5Schijz3gMxKgzn
8H2lzB+yunT2palkdH+q/t+fxiBHh+E574vGBVgqNRNhb3AZZuvGBJMS6p76lRT0xKnW4LfKdK7E
pNmVQ5xTDu7Tkij09TwH2NYxGoKhHyP8/VuZLLht/GI+OxBii1wEZKTFTI48bqNtGQx/N/eHOhoW
AnDW3+iUz10xidO0fpL7prI0ZxfXMJSVk8bRsm6aZCzDCnMpWufUInNS3MSoA8xklE9j3sJ94+ve
vz/F//sTO7PIYaGXX+SS7GwX3vv9J1vF///D+y/0xttVudscEzTl0X2DnpX7Slu9JbaZI70Kuui+
qVrGsZgZ29+H9+eIQqKzniY2Ki/k+rE1cjNYlbCp76Fzt9w3JMkLLVA02/76pwUUoSi1Vvxt1aqt
ZnvqtKz4SaNpgDNDyyEyJ6l2dN0ojfqM7aY+UYamBWruCUN+t8eFQo2tP8US/3IVN+I8kd+NgpTx
Ill7sNDNkTt0a6OUY3XfuMzWN0LPqr+HZKgK8iXLgCrlelbcP0nRcQ3FLNeJAK4tfyAqrvjWByc/
Q0TctbMxHYd1nLoPWwNX505QM6QREj9SXhtgTSAOTNJJRY5tqwihS0w3YAI8sgR6BA09OSFr27JE
YtCuPC41s9arfx8HYEqSeChP5pSvuQwYy2wU91UbNBGwgrC0Yu7FqcnJPpgWHCUvqfdpPLyWiSmi
eb1W7sPB/af/8xyS8KgNJL5dk/NikCIIUUxO13yp8rBMu3RbiKK+NLjye4rMYqOl8DwWPVEHr9Il
3V0WY6awX4u6aPe6wtcOFnKPFWn5pgdDQvOKuQ4KEPTkU02nqdUuLT3p66Aw/BMKyPMQ01xvKS4W
Kh603D2s1LT9CirzmtFiJVe9U2d/xP6KSdsJ1DPU4eBWozEQljZGeZBSqU7pLdm0xDduYvQHcjLn
h6ltyGaVSJhjH/cZYaJuG/bmRJuGaDxqsaZzMRzI7YWbPlYTqmJm75XcpVVCSTlflyuec0PxApWR
Cm8I7FPfEVk6PeHQYRll6PExhWZrLhpOzK6mSuxaj7Hf1lszoHXTgXD3KL78MgJbojRcR+tcgdUs
RpBW6MQ2xkzmp2uWxcVrkoXujG/uxioJXssx/9PpcXO9P6IWzxSQXCbIbQGOhsCxPxSQY4Cwxtdg
a25o2QbqCxMMlbLb8P6814x0EcwUXL9VdO9d1R2EyJ3nYBKf3ZyYu6CwqCm10j2aMwIYc3FeG93p
PkA3gRbPjHI3ELXyIYzFIfmgpim0/tYv9C2RPIiOm4Dc8wpnzqY0Uu2kC+7NuMa7DxSxEdP54Ke1
Db4PawHnJAihwvdKKWefVZN6loQs5v3DfWP1OD9MprCnvAUwwWSR1DOtQzxQOa/JEA8sDJh49AiU
Hwfa7aw93lup+e+kwWVH1K1XGilDiOPIfCSUewhn3Mphmilx7OyaS8eRBdM5e35Ky44URsedt/My
ix3aL8mhhnKhynwmUJwgbTJF48hbGIFKkBgnqBvmkTjaf6pu0IlVb5r3YCzobZDI9BKQcI+oHdGZ
79vjnnmD3OjcK3/G5CUoRvgRlv6u/CzqVZFuczdpXz1TlStEkWhZ54V6sn7D+ePwJjxuI4aLcRA5
PbI/Ja8pgfBQZ8t4U+YFt0Lc8E8dwKkziLr4H6sgdqbvkRKFRj+cpq5t3jsaHEMiSvCwOaIvZd3c
oH6mM2W+ZqklX6H5oPonBmuW+alTQ/9Q8ymw6VRHaUmQ3+uVDlbDOmf13ptpdc38Dd8at7r6uazL
lQTYXe+PDA/Rnqa3dG48PMXEr23BlqcPR02V9oenSqhoovqZAups8Zgnt7FUn60i0pW2KLVvx/JO
nu+YT866Wcbl4uTU0SvdLlixYIYxW04ylN3yEe3TdkBasTG6btplxJY/Wc5CCENKty22ih3EuPi5
nmlomzFzz3isrV8mxcoNMSlbrzHSH79nKoFrjL728InuCuRj3zsRPGjxikHu0cFq9kWIDzFMqd9g
TsW75lWBu28KR6f1Mc+//dIN/SVdPoMAq2VWpnhPfDTcjS76PXHy8kViRmCytWS/FQYwv/Hcf0i4
UMjNxyk5MD3zI9HIkIEs/UQAmewrP62iadCDp2HOWReBB1rd/K2jZzQQuRGYK2zEidt/H95/S4eT
JqnDVFH0cfviKgZnNdu/CPcmozJOkKysD9tO/SIJBcWdOf2nd/TlBkt4k4xB+TAjBjj72IYZNqgA
Oy4xi1Qtq63bJfRKM2Tka3lXd38HFe37uMzTVzumEUCXZD4muu89LwY5Wt3KjretZXqtD8D47P/o
cvwRNJM/6noed4h3qocyYZaUgZjdVFhFD9Vc5DQbuj3axPzNztQnmd75huvD/zZ7/wnsSPvP5Apa
M1DwNos4UvwhhKKH6+40ZE+iBaNEClCAKLGkj2bPdV/jZcKSzYzgoHmLuUvIPQ6tlWaelcZnmSXL
ySac62ovHm6HvHkHYeRVuf02uu70UnHN15YtHzItIbNjBkLKSWTzbfgi7ADe7IZ+kNFsu865GeWL
gNVntJYM8dB9laZILYC7rGt6mT33Gijfbhg1CCHN+MHf/Co6aJmy5cLoaBVvWw+t/HyP6gwalmhg
dD4WofwNYQV4z91fFh3+qj6pVjeAiveHMkl13AsQcPHxHy1KSUfKTNnWcSf7SIK1vt5fRagR5Rve
8bR3tixdYRaMa3iMXcQyhCznvXSzHZAVW7tRWVj09BzhRRIazonq0XKAe3jNCz39TEECYEHQflJD
o0eXK9auyaztZkbk370ir2eiBztZzdXSbAFTYDRufT684/Mir0pUziUf+q+uM7qXMmkarGfUN12/
Az39qUSTHHrpGK+TgbkmkJUBCVrDJJf1JTNfuHTL4n3jXwFbS0iM67pmuMRmcjJMlyh1HHuHfqEw
54tWnkZM/hvs+KzOpF8eaItwEyMa4IJUhrpCJrwD3S8BRyYg/cLWrjki7ZB+cfPcdFa396Uwt/9+
g9Isd1ZivrpVr3agT/tvgHF71MjaAfBgefLFelR066UtMuukF2VzbmL6uIYB3Xp01HO6KO1myPFw
f+RglqHBmvfXvpZIQJYazmhc7hwvs/4Ui/jTOYa9r/j2wwT2H8sI7xu7H6SogqkYyGJI2FLSyGjb
5a1XCC8MP7M/g/GtJjL14k4+Aepxr12x3lfnee5XKZEOF2n5f5tOHDxt+IdOxuOUxwgLNYupRbYo
Us9I1U4NgEfaTAYa8rlNWufBw1wMwQNX5Yz42xA9wQ3VP8opiZvEXH+kTZW/lJjsACdE3ewSzaVr
L72VcBb2pHUVrrncsFsClGQp1qsa+jnZPftiIKPNTDFX3BfTfTXIc1yap2nqg5fSIPltBAo2VMge
lBv0N4YoT/i3cmJZ1ayfEP0T4aMxE6x2wqjzVunzcKV44d96EoRZV4yQONP0UAUzTuAYjx5N42a3
tL3AgMLfSoeQYnb3VujTR8ai6t1UK9tiqkMVt83n2nn8zkiD2dn5hE++n5mhVTQQ+DTl1W6mcSOp
L0QaRMaD09S/qfA+YHk0n6Yi8fcF5bFd0+c65HESup0JHJl0+wg4bf+OVzvKCIzZVutlQqy92Nxh
3cXs/OhN5a5L+OkJiX11tpnakzNhZLtE9Ac5UuAtrPgtWWNXS3Ssv+N1Rqmpo4sZAviVvRX+k2VB
LOnGcfzxubG4Q5CG1ItK5EFG9ggtnv59rIHNXoY3Lc7DqhcA2NyYihKBm1uL8W+f1kV+cXrrxfbo
sriZtjyYK5cKFx/2yUDFe4Kxt7Tw+2+CnQm06Kr/UKOhq2Z41WXymS2Zbvbc+k22K4nYPjr+OG1r
iwF7cZ3ybFdixlmbeCdNhwjc+wRzxdOAXIy02wW+hbKOdmrvGk+UH5BPKLFQr68lzAWKucEPaKI9
JInqpSEGq/MgL9ujGwDPgIDaQEc7zyJLwBAnBBkJ+qnmQC/LHT8r0SY0b6sSHplx6APJPSxbk1S9
iTcco/rWdsLAjQV9JCx1x8OEaWHkNXNn2PIW6D8ZLIX42HccSyIXib4heWrygtxJBLghBSzjuWpz
/ZkLuFMboui6b9tm4Wd3l7tUvCKqINQy3M3uMhqMKynJbY0+Hrh/IIsazO5stbI7Nxl3eUBZpwQB
/oEZRwzWxyxDHbbpFmZ0d+58cnFZK980F01WLKc31ZXXthisE3OTeocxnDJfnlpnplnc3frPVLb5
oxqc9qwX2rVMzeLmk1nOHc5Or1S+KiJp9fRSlOXBrmSPLy4+GXqlPcYJ2VFq5FIuqYZ9dAU9ynp4
l8k+K7PqJn2rvGntArzFSeHi8VRVGMhpyQswm3K+NWbxmmS69zrq0ORaI/gYs84lm+pjVAdF6eQ5
Jytoo7mteRiV6MPGJlJaUCfxjKNMBRdMs+xGiySLRGOqUzkHk3bFl+XS8c2F8+UAqHnO4XBt+qpy
f/TW2FoiSV4Ksle3lsRGk2RfOXmG+9Zx66NMpPqQ6JLyWgXbqrLLk6bZ/UvhcMLS/jj6QdLD7ndI
jzArq0XtUr9wNChKgVc4o4TZJPOPHNblrvVFBBwRIiqOj9MSqCjLiss8Ms8hMs7bMpfpviWy4pE4
RiR2nkkkvFowfnAk8nlQHxhPoAGip6DB5KkP5iwIKePueQD+QWZK8cQaot5NdUcGq3C7I240VtyL
hal73YCJZb+1Me6CREL8kt7rfVNQ2p1NILZZpT6mCjEUjLX8kFkp3hY3wIKj6VGcDuWV0FIV2uTF
IMiTxbGUqR4VgJ53VdU3X1SqHqUV/9Ic7chafGRqxVCQDyxf/cEvb/UXtAIUTAP0bNv1xb6nnYMg
pdSQbY0lSGJSkTTaPq9yoVEDCvNjJD2Mu5RxI5iQ/FzNZq2eVa9aUIizTrU2JwXqUbKgCQptjqAd
TFu/6RqYpUSJZYmOhnwiRlYi2oNOaFznnmWmKD0ydXHQHhDZOpyTrNvUVD4N0Dmv+RhcEhd2pjkI
RGYVDWciS6i7QdKUhENG8JhB6XKhFaMV2fBkrhj9lpAiZvDsk5oTlMkXKLPgfSDSPCqZjqARFfH7
QvzJ/p1Ffo27pawfEJiEI5EZl/Rg6CJ5SNK2eHPSNbJZn664a+kGVr3x0CW2d2r9+pfRpcYDOpYz
QJH2ZA1u/ebVRlSrllRSvU3CbFZQJ/w8+1FzJHH1k+XwCrBvejUXMgi74g99LHnVnKR/YgVc0d8L
YnhD4MiqSgjMPnl79SYarzrUYLRZAy0IXYJi7cFfFWLuNgwe5REkNiGU68btC4pjljrjDKqAXnf5
kTmQcVZKUT4TDu3hSXdeUykfktquvgPTtxB/IUjpkpfGwmo5DoX4BBdFA8dz/rFosxPl0hBy4DCL
d4IDJKg8AstlXClT6deKVssVOZ6Mpk67SJIICPGQn96IsLaVaXYWSfwhqQkf6eBR7mP5Ts35Meuw
MbVW9RpLc3iyNHB8VU2XnnlopXf696CRVlVq9IwHA6Qp8Zji5MAX2VGptN5138r22axR/i8c890E
yrVRs1e+TCSQxMLv/2RL+QYjwt6MQ7awfO2bPU1tQvomOslmDBdw9F8qr7likA4pWjmREhTJ5m4+
Zg4j3YaiB7M3PbH2JlWdBzXqCWuC/sPthf1wfypNez+sxdgcnUZQM+SuWWZ6HHJbLbaygWUwIrO8
zKbz26aktYX1+EEUhIrioZ0eMztRj0Aek32ABZDOzYCIiG5y7vjGoVR6+c6K74ZVqd112VAc6cd4
G9jw8kj33aLykbiX3GwfPCQQ0jeT64Rd61lSz8DRqL15g9wvPcHYWNPyvbUCSt0hOyNwbp5dh4tp
jfkDQ+RQ2ippiswUJ2uKqkffSMndjoW5I9HozVxKLr6lemxxpoS2TaJ26Rtvbpa1R2J/mDAYkLSQ
ZR/piiFGJG0nFDFBpKUd/LvJgi6IiprYa8ap5hv8v3u+b7ReIobAF0jJJQAHKnXKCKJ96TTNePIG
URz1jGg6QvHcatOxDkUAARdmUb4NdpDeQSef8nXTVptWs1Egea27k3RVd4ZxJlev+DRqpI3zbIyh
S6xmJJmtUOqGaEI/L0dzMyQbq8rrI71oIyz9lug+1ZgPWUeMJG4/eRw1yobzpMHHnpUXdlRSMfDU
flRPqb83svZlcD2f/O3ZPwdJmu/6nNxJktoqUnV6ccmI/H7p81d7HXcTI/MPI+CWV6QhLOR7aW41
2f+pXGQm9pwuu2ZSTUQ+NvAOgviOqNSjoFlVMPV3H1fJdR7vYtB5eJiAaGxi/c0aB3mNiTAIixa6
P1y353nRvJsSg/s6S673DKPY33X1mM7Llo40NWo0cLL7CtpxIfSHNahDeOD+/hCByMUVCxpxSgQb
XdRpZCrDfmismYRcYyEO3Gl+Wb20HqfpzzQZw+PSJ1gZBGqggRLslbXkvjCIy2XOWbI6DdodobdH
x07jj5xko30x6TohN8MjFxqdfBNIZDygF3W72DsY66maAhGhp7NE09j2YTyuDewsts/qvlE3qj5t
BB6ZmO4UOc8RvW3kFqZ+q6ZM7rqpfq9MOLEIja1Pt12O1WK5T/CPybwTJyEs94+dJOiKh1w9T157
YXYQHKdMR24rivyNdmBwy1Y5OdzKyOmYW/t2YD/XcYBSm5peYaVRRTmqI9PZi3O0kFZD4tOs6PGb
9Z+sTVjyZP0Nr7u94bwYTwYFlcgbxo1lm8Ezuul8axSpfbw/ROw17jysuY+Lb1xUU6NZGzvM+z7X
iqXpV9TMIqRSCkVoLvWr0Ef9Wk4mI3rOLdGwkv5FDZ+VZmbPptf3L4CADlpiftaurr9lLoci0ep/
f7o/p40+SPzKOnhSQz6J6erFKoMrZZTxExxJsW/mEWGT0ZE70AUu8TsMGQYaJMyoAy3EZP6iMPpi
TZ16ydZYmrEsMAC4CJaHqeoenB7ebV4u1nbpR+fN9hFrzsKVv/hINMayXHwP0n/rEkJOudQPqbNQ
X9QleCHsJ7RZWLbLmBBlJ1X+z+qSNXMPhXYK3qTU0TwB4G5OVOPiV7tHO22mbuSlpbpZOmazNOtX
54AoT5hsu8jUjTgq9qVlT5e8HOsdWLX4WzrQFobG/TXmjrcX0v0zeVR+jYFcKmLB7bAtde2ZEnKz
1QlR/ES4+JHQnDwTbcCUjtX4yZXIE0SgJU+Mn8jtocciQAX8gVGWkBJij1/uG4Jesd8sgReZU9Xu
Fi8go7zxsst9Qw5Of2hT6/tewU3RWRpakuyaYfjHZIg8tcmjZPQ6Fpoajjn1V/rpox/GLm1mS9NC
QacNebWBCzJrIfksRnVAiQV6N65o6o5ypJ9VaCzwbArb0iM5OteoP9mac3DpfR0dyr7boqON16YB
SyA6k0f/R+lt8CQpcG37Eiw57YA+ZEiztsKhoGxY5/9h78yW41ayLPtFKMM8vGKIOUgGxSAlvsBI
kcI8OQYH8PW9oKwuy8yy7ra2fu2HK9NwSUYgHA4/5+y9trW1hztT6v/gaf5/otz/gSjHuNPEVf6/
Ri5cP7L6+59pcv/5Ff+JW7Dt/0Boa5k2LG56+nDH/gu34Gj/ocJM0GAxQJKClokV8X/iFpz/MDk4
6e5mG3b/BbcATY462bFUR+V0wb7k/N/gFv5iUP/JyWu6OJMNlW/kuQbkBfvfHNuDk6vKMCvrYQRR
72PkygnyIARs9PXfMLvexxesmzyZCRdAufFPF+rpHz/lX+zi/+a15IcDCrE4O+GHUDW6cf/qtURC
2HS26q0ommaf2KF1OJcSmvXO5nZA1wjjx/7W5P/rj/03xMRoxtYkyIw7iJ8jzZvqEZ9bhNAOY1Lc
n612x9Hmf/9O/823+9/e6GZI/ydTaWF7InYnfiJSpnG9aUjuenJZ/CULh/z/4DY3HeO//Tj6O4gZ
HH2znGu4kP/1xwE3b/Nk6sSBYUt8Sm1nj23/cSa0erP5wP6iHokMTuQYg5IB3FqRXz1ms2A9LfZO
veCZU6+0O2N3x8r10DkzCWfS2wQrQPsQGikA7F4dd6ujvsXOxGA/19Tdwm415ubXBAtp5oP3DenU
hzohex11+bAHverHRRdHaS4Bs3cUxLm8mraG2m7t89AiwzpkSLSj2TaFvXpMB8x2JhJgBm5msKqz
j3gkiQRTHN+wq4eYlOATrhFaM+Kt8PoC7u58N1xC3+i7/kAYG/+4jrS/sHtlBylXlTgSlQBdqkYt
7bWDLT44Q7LyjA/OYaXf1MvdUm0yqMchMGF19zayPmQqFHzQ8SzrVKfMAfXht9F4D3pMwejVxrdV
jdes7d4NfboDowr7vqd+lG+LDnvHGbiyKwRyLEZxSGRLMEoFT1aPugLPSVTan2PWtzCZsBquE/nB
GLzuBDkSD94KHukkyqQImupMgfCl0Ocky4j4ciTrFHBd8VurdUpCvk7S/vV1/CAUI7xlHBSbujzQ
6vXWaM2+lURnCyBsEZcN3+Lys1ZOdkOtNQwruv020CpyfGoQXfh9MiqL5t1J8G5lReSMy3exzvfU
NkIrmfEjzvdFZmlQgh3ACk5nzlm/DQPFSvuF2A7sW1ciQYWX4eU9dHglYCpVRY5s3+OZnGXH3um1
a+4Me7pbbfWtSlrJAwkE2/epjPmuLtbj0jzZnYdipDc1v8cF2UJ8YaTgkwH2nFhsV5z8wrUmQaBo
msgkh5kjac1UsZThqBCCU9nMVkrDmMKq56q5LRwmW/3T67zH40xHjPrb/FYcEF5AZFB80BdFTxvr
ElJHnv3pC95B1VOzIgW9FMgRgsqgS6mX4mdubCFtTf/lge9AsuHM0VgUp6rg/6aT9K2WGbruhDWn
rzZQytzXNDLfO5cX0pkb0YoCjGwe5mpAqq9oYQ6dTQA6aEqG/D3QOU08myvLpNS0S5N7CYpVb5Ov
N8hPlPQ4lMAJdIYcEmwiQWUDFocStcuiMsCFHJdiKGHJ8AVTt//7QXsum04Xf7ie+8T3SoKGimOM
uRhSJ1REMVV++hCSGnhNWv224F39u3xr3RvIqW5+a7k9hbNb3pIF+uWUQAYdTPcZoSg8qJJ3h6+T
CG7qLHoTa0XFXhy3dTMv9UtRyQcKb3ri5fCudXYS9JQnTdNu7kiPqBh4fYAZqTxmp6WiYbKi1KO/
pOphIoia2/fs6E6O2HAFr2DYaHXFU1bPdJ7H/kpz/q7UAovXyOX7u/JUQGXsuzVylfYdgzUrIeuq
fQ7oLxNxElnbHdc4RMI6e7VLaSGqkBYX7tkO2dVhshp/1FvyzhDKIbXh7sTzhDRS/SYK5gc6oYdC
xyVpcqdq2y+GZRB7MbLHm3DBPFveJ4dr3Fvi3cGGFDreeGOsQ2/TW/buJjbkdl6C6TWehB6NFoY+
/NZtkHQzabbELmlJuVKGVcdtObkUczQg2cySIQs5zd5L41V0urlT3bagVWPfLHS1CMn2pJiSsNYs
BAy3koqUWzyNV5wFbPl/P0/0JUuvFcFSDdfRQjo7lumIdog3hXhYtfkheQJ2qGejmhY+kdJl859l
WOvxs9tyKYgfvZur/i1K5OSG5x2o5vCH40vmhQ0zf1l7ZCqb2U1MErhifVf0QuxEtuAzwEi1ff28
DjvLad48Xd67abkLr8IHHeObYzlDlieNMJ/vsJZ3iZP9GLci3uJDrKX5rTe8zlFue4yo3kVm3Tuy
u5IWGoUwvpt8uesWq5G97KjOxk2a5Y3GOynF3R+PEfVk6X6ib/exySe6zlyuXil25oTtWnWrJbC6
ioGMs+xNpTphfrqOKpeiIqMKit4FdjUW221znxX2IAfFljMw+beKvIWkTxt1m/sF4NquokRWtHob
QUjo35mjsHfm2Us5PE7jvluH16U4zBP7p+Lx1hI3x5qqLEd8h+/bJVm6rSdpTnTouJuqolxoFqx/
3yCeScvvxvT0d8Fb7fDe9fmpxiK099YI9VYS0GSZ4CFYe4fuH09kiHt6GomcD9yLYfepfXVzTFxS
XfuOdvSnKACHZ1hw/yrFwJr6IwWG5mXx3pvTMhx0g9lU+blqNib/bVezYrXxpUYlo4mVIdo6EGcr
yTeREne4LGgs070jspCk7TbeCAr9jXwljFGe0CJXMFBKrYtoYQ5oqVgCTVY3UXNTIE9+Mpv0YYx7
OPdQKKVg09uefOlQXo18uJlIZCOrSX/wjD7zEcbwA5uTKHQaA/Lezk61A9ZMvzBv6mCYvT+MAPeA
JHW0Z2obapgfe5e3QD8UL5UFdJAQvQC5eHJysxqhxrDcCfFBUpSpEbussm/bSof5h70+W+Ld0p+F
fFmTKlKd4pG5FHQ/+hqhO7sYYx1UKgCcfTynWHKBcWrIMpH7ZGhWe6ZOFt+Kh+pXb61od82nPNc1
HoCIWPmvGepyayIfWn3S32C7hMi0mOJyrInzLfhqGM847Fml1m6qK/2yKjaWBuzn2BaIhpHWL9th
KXcNIzR11t8l+tO+Ie0ibclJFOt4JPEnamTiPa70KtM1VdhjzY85HiZmVog0JtkT81ISleniByNN
wOVy0vTbIY57mVZEKTpyx4DR1qfSFMSs2YCCnSmh+bPF5yyp0MPOhP4AfdOf4TGcep1XNMkBAVpt
BJ4ibcJGmSbEn0ACi6AYlHdlAKeRKsBjcoIsMidokg4oDd4VcFj6Mw2So6AxG+Y6noq+tfwa+QRm
YJAOCFS3CObFV8fVPYByv+hrh33ers/9Sm6VwuYzzToADmRb4AaQKKhMpbRqZ2tt2NYZ+jSQdBzL
4hnbcYVucLWyw+TK36vT1qfcENg4LDgDFm7rYXqhX2GiSlFCng4Ni0h1MfW5hD7yTBemVKK1/2K3
k2d7mjecgBZh9i2Jo8NPpo1NkFnxB8QJ6BJ/X0TWpfSRrIO5MBpeL96cvWsVnd0O6W0A9BJ1Qko2
ddo0fQD+VA+YyO5yRX1TkhjJ+NAebGNWDyshTgF0khrzf7rBXhEkUoSiZTdfFiN7NlKnCp1hSk6C
YEQgvhoyHi+mO9tw/GmZCO7n2QUIiXw5M06CZy/9nAZxYNpGlnOcG+czdk1gP0ql71sRauv8NSEM
Dhmrt8x5yyMbMIeCIYZON2QEwCatehjwatUlYiskyghcnCpq2q+sYkGkU/rb1BlDLauz0J1C8uTE
a+hx4iUQboixkYWFNX+t6qRFMwMwDlqoVhjVcLew5XYKKE2MsNk/VhQbRYaLiPslBr1v51ihkJ4L
yKDsHshWNNnavj7WNc1DgtC4EsZWSWh+qi1lkCdxdpmV+Km0vpKSD7sH8g2BrSZdZS0jEzlt0M8r
qBCI1Ysbd5GRZdhfkInPyEILj4kvuSRK5GH69iluOdm4yKjiejD8Fa7Fzkl6nvQaCRiKTu8PizvZ
pgBOqb4YiXUOhFmLdjzN1645rq6YnqpsYRvAk0gS6z7mEb7Le5vTlRz+zIIHsZyLT6qiCaQfYuy2
MzkLI0NVjJH40zbhiU6DmWWch4PR1pQ+mCFU/RW9YhfAPXFDkbhZwMTAyQqih1KNaxXjXG3T4rkF
BuPnUwzNbkz34DvJJxk5tuggHRgNsh/RLffSgl2xmrAtW8bFzIrPtJY1z7bj6OhVMJb6FMym+WA3
1tdIwRo4CPP3wtKHyKXcEqbzBSHjTw1O+SToD1J75Jnf6Xyutkli1Wx3R9vqkeSqwE4QDbyV9vTs
tA5axQZ1ihWnxwTvnl+i/L8JbI0Tfr8odfIHUtT+oGuOI6uFPdAs+d1QS8C8upSEkhUPVo3PsLR7
IqTRCGv61J17jhYMkum+DRSbRQ4IUdh+3PYaybQjxYbBkrbHMqRS2NlL1u8TJ94ZYt6sL+7PodCs
UJjKj6x1nvV2sqkmKhRmxkpeBtli0HE4NWt09UTPIXZp+z1+Im+ysqthxT/iawng67lnxo2qpEA1
h/Q6NwNTbawgLia+FsBgjqMNdclQH/nTpwMEItQUeydhH2JIGrowXTASz+ikzDfPlcPHXHo/wKEP
R05WDUhYO/a5ajZ4DoctXDIPM+YKoQD3tSe9R7kmVOS0DNJRIu7uUV0XhuvuBlUHPWE+Ku78CfME
QpAGnKVMHnLpyWONiiEGibiv2vnTBUrKpsh9pvVqE8mYMKrZ7dOQq8tyh70CPd8OHTPxjoOsqOhM
0aPpmani+uHCmIHbLRfyYI92uG7KJX1Zva3aZHl6BWHbidhJx1L2k9xWWmmqoWape4OxKT97J1Mq
RqEhp5fsllBesAxlinEa5+m4Kpz1085ddnxUKVNCOhCH2oXTy9hoN/X0G+oiUqaGvSZ3ggG9zIHs
snMjW+IHoXp49rLXY858GVgRhFsiVNNdOxPESev2V621kdCm4gSf4dNR0neZRwVJHOp6IlmAD93q
PhoT61oPlKDQzFOnxpdRr+C0z3tlQmwUF9WNQLvvYlmOJo/gwBM1To6c7O60Yf3qqnGw+/qXuiAI
bmrtuDTtrcmUjzapHJ9zNhR0usfTwlyIMblvc8zxe9t7hqrTh4+QhRdWLOgFWVR+3SIBJi693tOp
3q2F04UNMnGGMs+jRSUbwwWFJVJ85kw0fLU2ZbCYpJvxY37UJp3DYgUbHkcT8uzQHgFJxwzfRK3u
EY0pJHPuV9vC/6NVD5CP1kO2sD6Zj2OsyaxI6RjBZrDU2/EbccTzVIEpqOPXGmlFAPOdkn3DZzJu
VCJHORuqpYRVaopjZjVv8PFBedcoWWM30ulHga2xUiw+BUwkdz23jDpKXMV7ru5lFsatz8yrYQsS
vNUm36M52I2lMR/hbEdVabsH0zIvhMcAFknyqxLTScn52DjVGk+tgsbORKTpmzOTT8bce5S1TugU
xBCW3V2t6Z/M8B/iOV93RT+ZYdJWT3ZvsjPTTYqWlvKO6DMvHDnY+7ZkE0SuEdndhBwEJlMP0SkY
VfvV5pC002poDGIUwWYJPWN8P2ZPiupOhyUd8O/m4x87tSE97526oUHXcrn0PuGM5IxuWALX9o0S
gKKopgDxTnwqN4vcGIfw+2oQEg2DIde5t0vm7bb6rrA6ES3dm04HI7BzLJg121ueu/uYnNDATHkH
XUv4ILdjupSQnhCsAIolKljVn0vZ/3TIm0Lsv+bBVC0PhSOYWM+4iY3M3i9Ose5SC9YL4P9A9j3u
5IwtLI2zgFxX5J1p4dtEel/nYZ6p2tLOL2gJHhaiyXaL1swHxRCBZ/CnpmyNtzF3Lgzs5W5VkDCZ
JqjRpkACC1gbIUyroFvNn51EqY6Nbt2MzjDOpI8W8bbVF6pzUuNmp8x5zz2Xc2J1Yi3oFzq/RpJU
0NMS6wAWqw+X1fhMe/ECmvJRd1InNGL8xN6ynEtNwqIE0cjt7F1ltYrjKMvjpOuPZddY8Cr10Ew6
uceXlwXVosLYSmk4dWc2HAr77VmNlLAMJGUavFYBM4gHNpZejroxqKnCQTMt1+4NkuceyBNnTdRm
4YxdmVIL67duu5zknPjJM5qwkj1WJZUbqQWFIJjQN/O6PM5SkrbarL6tw9Eol/SEyZTDsmOIYweO
hn0xv0/bi/c0OsV2T9eVwepextMQTHpVRsKk1dpZb3EDUU6f4wAk21dbKb9KEEkh5sTytBY8FUrL
i+R2AXVLHDWGUxwo3R2p1EFSLCAH8JQTP5+LYGLv1dLY2vW19+paPU5Zk2taY8yKcDUi14cDP5sn
sp7OtlXdoFViwfB4YkoAbcFAiAmdNq5MvZO2w+1TzL62FDUFZW8QIKPYAerd3TKB9WC4Tbk1Gltg
MxRLreoAybBySkXpKd9+27FJuw6tipfQvy1hqyUZ6BeRUBr9sgWCu4RUxQVFnRDHBlENRmaaj/UK
Dn7Ryj+1bU8BLlE49BbH8nhEEk1+sU5MizWf6fh+AeClKVjyyoRios1RHqcclNg8X+paq0Da68WT
2SqfNS7XpCCCWW0/PKFOvkxEeeBRpJ2Sd1v5AyjF20MQ6/2kx/+SNuhBrDypEPwyVMDyNGf6viTA
8co8+ND0rDneCqesUd4yo74oJgWEt2pW0HnFVz2zv+MSBzV9b9Y5QnITB5OlCvAesLq6mRNbEbuM
4q0ZB9bkBT0yVBzltOcs1h8TcDg1+DByvVZenHpyw8yQ8FLUNEVKbvJkFBVhLjadIDyibECJpEtL
JM/2ndXBfendBeAeLuRCL35LSXilt1Q30Atr75GykLdXW8HOkGK83p6imeJVgQdUldgNUAajBdDE
2ZqAK73xRnaPUndbjsSkawA2usvBVPxEMA6INZ4SJEpzttbtndDsR6nQgB7UY+k1QTWhkfuyiAJm
wO0EVbli4U+tW7cQktMacvvQdtaU7rqWVBKz++is47KxutKOkry34k87znYxMmkOVzvPFNHq4RJ3
8ItDSXTfjNk422UPAhDZNMK6i2LTxsZ6V5FY76HbQssvPgpBEkjusZ3SGx39PmrE9IUErITKWj7Y
mJqsIuHgnvdL1DzP9sWwsQrQolOigUjzEHYd6jIR71q7vyRt3ATuqL0gVWeH7/GVb0VGqoDxt9Jb
UqdHpBNwXJoUXGRhvMVF7ptd9+GCb+MDh2aUth8t9IZlXN7yxL0wJ7j1GpudVHD/4qBdUeDOpCAG
sm3QMvPWBOJuGoNvKCdfVsV8keA7sgF0FDNHv0BH5CdtTv6OVn309vrDVOpfpuAvCkWcvX5UwwVL
Jg2wNrKV9rls0zLoeVgWq6VERKcN9LF+Dphp/TbzLhVrAU9i8xsNBgBfwX4mDH5ZXitNeyetm8tC
hCtTTarEwqTh2bCTjxVUzK4MQMY56BfYF3DKnAQZtCX1lRqbPEW6vKeOkZWfzOl18uJIo6wtmQ+F
FWbPwDKfG9v0fuAD9ZOMIpDInqCOOyQrvYtsvOXMbTFmsXOBJGTQs1AcF27JwIvjCWMeED/pQmRs
81zemqk7OM4MUQS8ZmY89vSXotx04SDa8xOFpEP//FCjLyKO0L4y4183Vebbatk/VXvKQh0qGjDj
BoJDDQtVTjyjYW1POZW7mowcOqEw2MDitmoFKtVW5JUJXQQTO9eA/CxVsk9RLDPxJmz70NEZhSQE
UpjUftju+3AA5ubHXvNDmwyX/HU6eptBISRntT3qetsRHjN4N4kMofqWk/eJsOdJ0bnNLa/7NSNs
4tOh2nFfFDHz8/IN1ufhwUJYmdNnQSESq6UbyIxVT8gLPeWtsB0MhE+QETRuq9LQDN+pbi6ZS+GY
s0HOaJddstkDb+RYAnj7ZUJdJbqRBuokIcdhhtkOLF1Hi0iTU3m2lFtf54Jka+eJSObmQoRLe0Ph
PRnqayU1PI9CtU/WnL3lY5ecFK3sd8Vi7JRGTc8NszpfFfbd6qR5KE28j1a2FzCIoGYFhcmIqeta
/SCq4nlypu4BOgICly24pEccDMgld1flWjTGS7rMX73SMRui6X/msCfOFtphDFxwoRRGMDHV/Dhv
qSZ9w0MXHEKgxzY7FdcMuqtHAxCVmnWvlCw5GqaVHJS3ToQLsfTHVRBAhROSfgjn1L/PwkThG+T6
MwoAngazDU2ZR7YL3NlQaABXNFUjDEkdcO5QsWqiFFrnBaB3z/2ckk0EKDGLe2ajM2NElQ/v70aP
YqH2e4KcgNDnaFOyz79LF+UeJb5aYuQruu0EmtL2k8qfUjM5CBneRa3cJxWyd1gV00O2Jjuc7ORT
yRhaUDu9m7Pz4E4qDYXtPqde+WMIPnc9/xQZqpmya/+MSRq5Md8WpCsgz7YhynEBIbOthqn0Xrzt
NTbbcasr1nBwaV10zXYioo/Y5Q0Ut3qLdVxohIKWtFvGvQg3DnPWbIG3PM3SDVKK42w3aq69BaDp
Jz33PjCQKyc0blFbusshLzgB5A6RXKo2bhsRZvHYpN9BxN0NCqZBY/HkNCsNujJi+xlwMWI5ojuc
BvDWvJWn8tqPjL6FpGRX/uSTXLCoZGNY12toOw73oFGtnE94kTr1hr5K5YDB2vc6yidqL06OqhK5
M6xArdUiL0XDNDknDbXU2qfeyeiR0aEKMMLUGeaHv79DyqeFLFSNgf5MSkKM9HF0awy4HAUylUcE
WXTyYCJ9g0HEM6Q1XICdS3vH11scteLgzDekqTQfhsryk7RvfSyQGN+J6A4SDfZxfGZeWZ60CRFk
ntKm0D38da1qJMdGTklAr4GYq4Sqh+cjzpD5yQKdQMOiyh4HtfwuTZ4ysy1GWgpuaMd6+bPLjb1Q
PYxz5q+mSOfbai2UktlTSmdml6z5V62SfUUyD1MbzQjNMX63JsVh3G/AHK7eF5mMtLJLTo3OtU6J
9xw9tPND/uB5eA66FXxdgmui3hx8LsWUAjm+70OsWz8XXjn3JPHilqC2axMvzAqKVh7al8ais6Dj
MIlGUnf3uHp+Swbwll5yz7awhCw32dUyL39BcnnC3Bb0q/UIwFzlgUdiESibKWIMhrg2W/6Mw3TO
B+KC0UU8TdQRvpX1v1B87Wn9f8VtdlWGWgtLQ6X1llowfD3mGnguqQ4RcieDAulp2sGPCqmAXppu
GoGC9d8ec/lQIQbKpN/bDo7wGdA3vplPHJAZrWLGyuzd4FjveqavJ5wVKy+Kcr+mdY6O9tLWMJ+W
auqPXVs8VC1uklrHtWsV/a5B5brX4ukDUkz9MqPa5WhZ7ulr3WGAgdbI8KpwYoUpXxiB6jH/zAwM
Ej2mWhpjD06B98nC9rjndLN1wefpArURnDVwZownd53yrJ3gGihx+qKZAujrJhb16sUEN2ceycF5
YDp+ion4o7eWe6ekdq9EBgznttI+ShLZsQeWoLRYjWHJ4t3FwLGjhrjMfaUw/IRHfDGK5Y/OQCQc
p2U96fSW9mZR/6xThp0eJjY2L3Pepbg0Y1ue9c4DeNLEe9saOB3p+n7OkcmrgP+YEzUEBiRIeVHy
qahNMnR/yaad0EAnY5vxllr+aFU88Tbi7CMHGy8QzPpcZ+2eHRNKExF3Y+M9YQGj+bHOFOGufagV
o9gN5MgRDqid2rVyAzquUb3GNFOoh5LOQvVcOo+tk2iUHR6ImL+/NDzFT4ZWp/g76/W/fqurLDCt
NweCw1rT3nV1//CPL2V+yD/9/X9xTK3Gz7/fIVNfyO3wS8QKVBYAgwYTtIzgc6Qfz7fNqyHbGXl8
VxNC39b6+kJ+nngspUH6VZ0YeyqbCr+47qFAWb2bxx0QGK22+HPaQkT1dgXgnWDOk0cvFcrHs73C
ge37DZzosFhq/ZNAiO/iRvK8dsyGskIIGz+2vTwXKdkovIfspLYgMnMrclxYmbi/vEdVb9vAc5MI
DEN2qzOmx1tUIAKYb8tiH8ME7yBsIzsHr6j4QZ5NtRJYE0vfKNDXK9I81tbQ7PK2/YXfb6CTIH/l
lRZUczxdQbtOOEfMCnXAJiv1jGuCS2i3bDGFRrbe51bibptonRpjViCun/dexhWpWjg7emVNVxIe
axQt8F+BgR10jkyo3neZZ5wR7BecrItn/CZipxTNfdYRZmzwoBXdF3vzzCdYjW9Yei520f5AScqY
Vh+ebFHAkLMlmpNenOlJ1ejNJiBO5WSdFFAIlFSFeTTQ/QXEoGwVVsOGMASF0/yhtcgh3SrfvAai
SObgLIlbPt4TUV10Sjuf/MSzWm13uok8zzPm7Lk2SO6WjuOndA4jLem9E1P8Y6cyXZZ6sxsEvuBa
JmFeVYzcVRtJH4lwqYcUTGbS3ZEl0j+MKyeopB9QCuvVngxmsbXRvH3PWI3ugzXeUenkFN7kgWZ6
e6QBmD2mKvLwMhioSE+NsnwvtVu8IajwXew++PDnY92j/chSps0dMnAST+nl1UhvI9uDVVzULHbU
Wn5XVt0ZejCjr3bLNopt3R8V7v+ibb/W1HCILnSf21bSmYDV63cLo+l8kyFNKWwacwZ7VAn7tOiw
RrNe/tFzGYxNhaaa2R2U9T+5QaC4XH6PaYesKDMvlmOdmb2FNIZoRmpGt3WW3pDlpVEy1i8sYuvB
JKeEE3QpMOyt5g/7yVWy8TbCRiL7loalCujUQAUN7Dy2QwhDzrGubAbYmDpKplsngR5104w719gz
5d5ySppmFOQHMVTuOadddEx7xTtNU+wdOwNfg7R4Gyz/6ph4NpHCUBeoQTz9AiVt3c+FblzzuMWP
a0zWQxMzYc/Ta49z/gE9lB4JPVefHI1EH3BbRNgx7UHhItwQMnHyrNGHDC3Nmp7pwBJroFjKM5G1
4aRwgHOTav4xmIzWhTJkL52pgDMSnfoyet0CltCp7kh2BN7+hgNwajPkZFAOjI2CyuQOI4AvFq+S
MoZMUkgsMOFY4VbWviYxZ9NZHevXgQjcoJ3t8lVzyXGoJHNhVbTIw2Wfv/bbN9UXkb7SC90A0kXy
Gi/MlwYOqfe5RkQAGMa9szHRkO9b5468qgm0yRRPceFhK2tIcXCRR7kCReLfP+bpqj9YcQPWJvs5
loQdtpLZeuwBT+g7YHW5ZR0zm4TYODEnzGKZfJB1a1zGlDnm9vdDB76v9aqJOZUDYk0bziJ3Dtpo
u69D4d4HiS6yXj/LecsuKrbxgqIVUeUmv/J1sALgQoyPk94J7dkk97HO510DGyLqR1Dv7sQHgTVb
C9G6/WZeuewyIUDlTzZS+4bZqFC15apzLqExUhgRPJQPZVkvqqo1T7mdyz3pgRIj2b4kYOZp5RUr
uX3ZUhi9fAs8sNiOmQBjhMXd/FxNNbooXn9cCOdcSGgGWs9EEGsHvTs8LJvIEVNWKmiAKxFsHxtd
gDNdLZBTJ4ht7gnRjkG85vg8JPl5EA04DvDTCIOKJ5Flh1HI/DRvmq94ZZOfJubJgD8v+M9kgHcF
a58d0djfiBtUS8CV3gk3xveTm31ULVCe45yGW/FAYmFxTspW8e1qJNOhrqiPYAJn8VbXMiUJJHJQ
Nnc2kXrqL53g0WCnHVM/e78mCLEQgrUIBHS6PClRdqgobd9oeg7s5aSyqtz1Yli2fc05bFI0eTvX
WMazZuJOqWkBP2JHwfA7nXsBj9yMMYK2bkZOAzboA8vP4oU9KtPcIWJdd3LKaJ6THMzX9khBnJVT
Wplah5HohJzIvFBdOIeAJKZyyBksmjhqbK17SqDI+QZNMbZtCBVNt5wohfQke13hxTwntBEuDiEl
8DvU+NqnEgQNvCoSULwTkrigbgyT2X/JVpLgox47J1xmegK8yfVYpsP65KyaTqfu6qpa8dATrLfI
0byUGeSk2nHckzmBzBmzFNCbuuynBC+KbemPTAURqhrGm5K330sp7ilCZlbW8mi3DMtnSzPw67Lj
QrWffMh75YEoAJqWDb3aUQBcjnuaAqCfgdrLR4QWZCJQhah2deLZH0eLndaBukxvDWF2p0X1liAb
a8F8Bxa3GVN66M7jYI5N2GNC9cdWr05KSpjFlI6XGXnZ0V2IDsjhZFw4mZFBF0+44VqqALyGMIab
F8o6IgIqAkJmbz6RY0hUoZj6fUtGHePYcUdlUp4sRxER4IPr2CS/FHWLtqVlvF/G7mmZsaYYQgMA
IZOfuk4ZlBru1vw5CEc8eDqEc7MvCXTooHPEBfmuXoy4arCT0+hWPDxbcesNKuCJAwE8TEkPtU6N
cJ1nZrFQdDnZLCzG6eKQfCznEq56T0bUVjhyJX0BFmuf4tZyQG7SLkBBMFl7NKn2TbGFHnSjVUYj
7wfyn3OFmjMzkJvsqFCpozsVMHqjJA/41kGCr5QXClzkqCKZEpWHR5cQMV4gsUXTuMpfjSQuCceu
j7aq22fPHi5Lbg0HM8+frGahS4K/MjA6czw6maQWGpJSI8R11PD6MR9st4f/37/7+wuUV+0crx6y
NEssNKur3iLj1TEOwu4PieWoZ2RsLpROke/MuKuOxryo52z7h7+/0yH/kX1jbR3xIQ7dq0sWwG0C
UKEHa0IAjG+fMqgnDK9v00+J3P0Fx+kxC7Wn+qf7Pv32LhrjwvRNU3YKjd+IY5X5Srlg3joWghnJ
m7tc4w/ClQd567u9h5ZQ8be2ygLxdJd6vvaLLOB2nx/UQ7mvI/s3f/HY/LD5UmT0GvVG4xP1d8PW
tv5ycp8bA5Gd9UQgjKB9fXcu2W69KupOObzCPMTgxqlkfSQIxXthRKh+Okf9ITcC40fxaTuke4RE
zav7OQS7WX+1/4Oy81huHO2y7bv0HBHwZnAnIEiCVqJI2QlCFt57PP1dyB7cLKZCijvoiuqq+pMk
8Nlz9l77AiDCKg9GcQP/UT/5D2rq1uVbVxxYEGpajOwjtDKznVQvgTpCP2n9FbER7QFlNGHvlK0Z
Zpa5DgtuDMkq2ntwM1he7sq3HNKXmyYH07gIwjs/HXHeSrmPiWSJgTLY/Ue5QViCHTWASG8PR4Aj
RbUotoT6xJf0zKlbzTajRDzKGsNGcsJD0m6yh+hBeEFKQCkJ28MyX7faUnlQ3xIZiqGtDIsp+GwO
yr21xUSauG2K9tj1aSba3a7co28j7iR66V5TXIGnwDFv+XHjQn0f1v1jMWy7p+DSPkgrjIBIbcmv
ZmWzxzO7GhKiNTdOaYlcBPqsYReLKkGFYWf3Yu6gJhEukWAPRGx0y65xCISebvDoRXvy67FM4q7B
6ZJoiz5a1Nvp3LvYX3JSqljClnS3SNizeTfjNtunD9KNdsn6haqfWtmFweod1K2cYKveDvQhzuLJ
uMg40hg4IOMY16Xz1G7xBkzUhqOFsE935oHCMRfJS7TBoMcI8LlxwJ16pGHXrbLP6lA+C6dhm6DQ
X6cbUlp29wgnl8EB8Hz5GNYLBDVUk99rjryvxGkcxaP0MVDut0nSweZwU7HHvWCHeGQBTpUNpGMp
XPfqGiVGw6Z6tDYB4ut6YWzG1BaVTXRviouWmyzgRorMTFWnvcDZOnIPR0swLqArBA/JrKt2eCM1
LZbKqfewibf+ebgX1tFRW4cb477KbrVwo/uO5zuP0km+9TacTWPQBo8NeJHPapcuWAZriiXUVlc+
aD2UoM+1kz9VO48y4GO7Ij/7Dq8kgUmNTbAmERy83uPwmmyrg3FbrF+BFNd7ZV0sUeVipXXATLxg
CDkbJzQu+ZNq59Si/aUar0J/ST5L8xV9YZhFPFEDclsqR1G5JdCJDFW7f2EpU97o882CehTga6rf
CbK8o8KDQanpZmfrTYsX5Ut+LyxomRRr9dLsCDQoe1d6q1/EeEmjFUTkodyI7QIVqLUYFuZTuTHP
UrDo3yFvONW6vUnPs6MHKe5ki258TnpXuFArihpeKeUg8aKu5Pf6KXoF+1EujbV2mkDfPBaJY565
J05fUkJkopvuxbNysk5BtKEM5m0mCshHnhCX9WgLWa5+E1SnWXPcyJa0ifRtsM1v9Kd+Zbx4+2rn
rzO3+KqBZy6it3LuNNkWMWl0T/jD4YoS3GR7+IdfvF1r3CWnhFrXqhPs5J66/ZOIBfeGgHONQxNO
G5dwE8TISOv6L188ED0TtWyJtvGBjnMcMcAce6Q1oGJZgS54Fkr2GgaNjBzMLiykeZCfbZVkGvgX
a7CmD8GrYOA1WtTv3FiJDRhB0tg0Y6GqLmtXug1QH68jcDO7dh9WvGwGUyYReblQZu2Dbd4UJ1gF
Zu7A4M/CHT51Q1sggEZeR/TZ1rtXYTqPC7G6QxA5TLfCWabveBfdo+cWKAXbBLTU6hIMh4vxTnXp
mTYLVt13/2geisjpHHHZ7IXzcGvtpxuBJionhgNIAO3gffbmItoLK26J+DCUCzuixNntSbsYt8az
f2ZLeCZc80PY1y7zL+JST8EAely9CNzqoQLPa4coRRfijbXEzLAInvUv0D8nEmkFSp7PEoX+3qYj
0dEjdaUjmU/hmkauta0hz7ULBMCi4oC9M89wSasv0V8K2+hF5JXeSRvppmxfo3366DG0OYOjV+5t
eDnhAplM7vD/5M1NwlI2elCPe1vs1+qmJjJ+kwLM+7KaB4GgE0cDO9ioh4HvMttGHCKgmFkq6loH
x/WmBqULiL+yCdoQN4B5ahuV9ejgrMZnDBD1FGSA/G3YcE7TLwIyrGzjpIy2vGoerIMkrkGjNIDE
7HI97KF7ME2kG+EpXgIfoK16G376hyh3zA+x2+isqbejZKNdaIECrdEJcwhS34Hi7OhxEpcZlvdd
Q4AXtNnFsEPmGyzzY/ZsPXFGl/alADVlQRtQeKXOjxzX+9COcW/Lt7FK1vCEnsVu3iwRnR4C40Pl
sSw4wkk/+91JH7bTLnEAty98DEDr8uDb3Vv2KF/GJ6zw5huln2Br7rJjqi7BFT0U47J+Z8rB12l2
yptwx9NdSVBrHB6Y0d/wIKZyEZLVdokD17JOUY9FeQNHTmsoa/KWmNO28iiGW91cDhsNxqrdudJ6
QqTx1LgkJpICDZhE/wBUEA9OvdDFnSc6xqH7akQXr74sUwtaZw81gsFFdy88TzzpbgkwNr0xdyHm
9AFayV2yS7Kd51rc/e1yH7jqmwrB8QZhYg7sclzV795GERZWuGrvIs0V+lV9L+DASO3Gw0Bjpzy8
HQbFcYnpHZhCf6O1ez1Y48aQ98YXIMY6tDXIKwd68tpphgAI55HzBti/h+rUI5N/y9BcLgEiDbfC
ykdSg7LWQJlMFs+SiZmti7Xppo1bTTeMsPo2LTZS5gTigoYV8od2lzSOiRUp28p3/PeGYGe4Dbrl
eDd0O4NkLLSVpM3hmYTZE6yUbGVqW+7soX7ipBDl97p6aBqnNi9cJIX2wIGt+KzuGuvcRK7HMfQl
SjfSiQUK+ZMc3lMUzO7qm/Amw1O57culf24f43INYp4ZQ7vG9h1jY3JwKd5Fg2TDhf+g3QwKPpUV
t2KUAbrr58cy3lKc4ziHCik8+q/mi3xgkUg+o1P3YlC7c7ul8pLvycfatrvmWb0rgBLREUZTelag
TsEBwgMVTC70zmJZGq710qRraMtdusOqPmY3kP2xAAYL07vxp3P+UbwUAc4Nm6sfsQm+9ulrS+we
2RferlT9xFs2PuFdxIaV6DYqOYSDs+C7sJuVcVPJtrilTAogM2x39Zlup/dIivJ0mL7yvX7OnyIy
hFzz4nP82mYPeFAXSrMAcZscCs0peFlYR8BGMll5Swy2E7SrCgXKIrnnHNdkr8R35JRGDwN1PWBd
EJwXmAfYvgiuxBRmm3d03LziUetOwm16xikzqDbHcbrXEVLRN8Se0ycbW4kxYudzlABUuBMf0a2c
a24dW0EBvGl7R9OtEUzP2WAL7aQd0NFHD+MKhr/6xsAXSBzfcm7F8ONQMM9eQjA0n+2+hsu0xDCC
8hmcrPSQsVRvPZdzi5Oe4p1CEOUq3yYrcxMezH2BF8zkFLyA6HHDycEHSGUnuy7fFlhg1DWRKwWx
7dsiAjRtEzUAP7GyLh7WGEabttWORmoPO+rq1ClUd05bAC3CjJAXxZn2r/8isWBxooocjCXZLjbX
yYMnOQAZn4WXYngR81OXOOUTVWdf2HgrTlDhGokCQmqOZ0N1GdRybd61xdLzOdY3GW23BU/O+uBl
sKvGHOO50GxkWzikl+EeEFP3YpEVsSUxhSr7x6jZwJQEl+4k8XLTbUXLb1U+ii6v0bvzkBT17He7
gIOfDL9qZcpucM8EzVGOr9RtevJJal+BOjK3gC32+Wtn2v4uufhHOGG5xVmpRbDzSSHgTn2jP8NF
lAOrucQmY+1RLBPoilh8G95md3xt6VZ8EU/KhWIGH4s7ijvCM16fDkUycvYdhOQ3X9glL9TuuCgk
n7W3Q0Ayd9kv/gercSpsUVQ1R/MRw+5b9FW5ES29TbFU3729iVnT487HGdnOD9YdXkbqesW+36aA
zp16GXykET0s7kNuY6OSeaq2RB5UNuOlfaJUwH7dPlH6gIhZYWxxQLveqHfCc7oS38VxBYa0Zqre
xqyHCD955M1rRH3pvfpi1+pLp5kWee30m6BzlKX37u3qR7/aRYh5N/JecIxtis0tIOnGbs0NlNVn
wCXZwAzlYX8hoRfglm/xgRhoJRxvWGlr61SdmnvEnI/m6AC9oerLTOdaRmbvPnjlVB19sfqBztYB
H72NFPh8+7MD6cquoC7RZ7PLN4/tKVD2yYf2xOi8C1+9derOGK/QsXbGUcJf+EFvAdEFWUYBBcyl
oSCFt9UXYS+6JUb5pTXaocPqr+9onTjBgWE1wADdAKvHAn8rnefFZhaJcYczNtJtMV9iIc8R14hb
7zjeS09PpURb3qHsQ9MWzzkbY/kCdUVeDCsVuDrO4kVwknfBJ/ZX846U1vArunTvbALCWVplz9mF
dPScfeLkrYeNcWaNYlIYH3Td9sp+JLveNp6Jkid1dTrzhw3Pje+0sHhJMlQ4pS2CDSdi7xPlONd1
tLfRp8oVg5ORinLSDgi+WYh3rPK+PWC3OER4YC6kHLwiR7f2c31ToOuz9O78c8B8sr3H5JMx3D1x
hB636DHFU3jDciSz5GA5s2l31Y/1o/ZcP7I8BnfiDiPBLbF7j9xd1UO2l1bGbhOfwKI8Vcy2EkFp
vmLxZLHUnjlb33cvvUs35rG4R6AGERcd6bbjKL0aSSJzZkrxnrgEuXTqlUjLj2bfg7VlNL1Vp1Kg
LLOIEYWBgrmYT+Ows5zuSBTK8BiBj07XmrjOVe6WNqp+1yC5DTIMRZElK2DZY2O0xed5Ag3Hst8V
X94KLPkEQpYTQLsSgWut+Q/ztbYDwHjDKojm0NqOfNlqXd0BK1vzBMS9siSIMrnHYxzYcB0pSQwa
XqBNyEZJc+s4H5/xEr5lHMtA5S7Fj9Jcx/WSBfxRYCGfhQt24ZIT9Vo/YaeQuXhKJ+EehA2Qdbgx
XauuDUTQvZWQEzIH2Pz5u3jQOxyoBbFMEwmoRsWURryPoenFjz1enhL3E4UG0lh2eGUDMd6Ff/55
jAgrjZuSoWLFuxoI2zKq2MfxPHkOLDDK1lPyJCRKvTIajd+t14JMbEzG3/pmvMVxSMcvwl0ScvZC
pYxCtG9vYzEq10nG9wmKDqvzyGTo579EyG4WLZ0NPN6Tggyu3qvSwHEJPtb//mUwIbOqhb4mNIDg
LhIc1GYmXyVVUm6tT+szr4lDtYTWbG3kXBRh0Scs00LgpvLnL/p0nxgCHGRDpYiJwLhYEvbH8SEw
HxFZVm5QcDBH94gFkcKzivcUJQcl2nH6ELXoIsS3PhULKMwmogEJ63N17FX5Q47BUWURlzndPHn8
3m1Y0v4DGE9GJHcuojnahYW7u/THT6XwDl7jyRxh/Rbz2BOQuJqpIuI/5kW0quyiV05tEK1sj8PJ
qNt4PWG1oDJD48wrHtQavjXq1fnvQ3MoUYvUH0IUXaykOFdDfdcIE5k28L/yIXnt9YIS6vg4FiTf
NKroUllfSaNxC8XbLQT5qHDxtDoo7pJ6NjwuR4as2bE+cmOpFFdOvJNHc2fZN+ZD0U7aKiZ9hEbs
dN9P8g2vgwNMrnrUiYoPU+jIXehapxKHd1PWBDKYAxx9BNYq1b7OhnrT4rJinUmSTWVwdDUGtxfH
4FgJmE4wY4xrr2zXEPzCBeFldDFr42Am1rDrMg6ZVkcxsEwpBwmTurYs+X2kaEwsKXFJIeIMuG0e
/tHHqdW+1B7ho+Ax6wAhr7SE40IrtlsM7MeoDLgNS+bif/4f4uc7cg0IIKDno59nm4//8z+aapqI
lwxNt1TcmXzoFdBFHxI56wSzcnsVPkRugSno2C+Amm/qdOZElutKjbaFIrMZV+P9zx//L99l/nRL
UkRTp0OkXvFdjEEbGi03KleM+y9vUB2x9ikdELVHlA8CJa/SqXaJeKV//lxJ+eZnSzJUTuICEEnI
8xf7i2Mj1noxyINU0WlJPRIibvpKX4dGfzvqeOEnETV9Wh2w4R100phs2sncbHNlo1r99pevMv/G
6zcgyYaswDe0+EZXb0AC4DsiD61cD7iYE5UCWAjhM8hNVJE3wY1f0J+cgTAM34HuWTcT/qeFxUm4
88dfhoPxzXeRJbSoiqlqsnX9XbTQk2QhD+mVlxmGqogNfsYKJGPxGuBF8wRT/eVNKN8NQBmLh4HF
RNTBwP73TcDrJiymECpXzyj3GX16b5A0yPrmlO3UIN7k8RtS81IUHsCYbF3jRC0HjvbIAXCZJFsl
8SIkxpEtYqUlD46zvqrxPyKoFtstjquqeiC1b1WMKFOblNdbtLTACYPGEPeKOGwZms3p55f63TuV
FcXAImvO1KurcT36asGu5NeumbIR6uBhbL3sf5k8fwbp9chRZOaOJsLfMgz5v4+OYI9mbCy5crtK
u8CmOXWpsesNit8NM6agBGv02YlsAXAMFn/Tm5sh0g74Pwbs68lJDxhRSV3c9ntPNfe8+3Vhqp9W
MzNLipekrA7TCECj0Mu1WHu3Yht85VVarX5+WPI/9CzWIEXWNZlQMMmS1HmI/DUZyacZJF9WuA5Y
HE0hukMr0NE40WoZU97pVIWpS7QfaeZkyM9lZXOVVcmDL/UIHGMII/rw6VvypxlX9/XMXCBfBBhG
7996qVn9Mke+XTsUlcbdzByT9T///q+vq9SWnkPmB0pVQUCSoNpguFpMM3ZKSrv7mJb67Ol/GbRd
pFC7JLMKsAhVX1Nsfvsu380ehYVbVFHUIwy9GgI+whIJKH/lxhrdE6OMR2emjYwBNaGSbHRfYz41
HS12nzZGH6QfP7+7b6evYmmyKsJ50xmIV+8Ov8n/jsEBQZFTSTJF5i5EJDrem20U2bKS2/U88/Bl
EWo5U2KUTj5HJnWlGSczYJPDxj58ejMQZULsv2gi6bMxYgqu/qFICtg9Cbdsq8HeP166wHuDE7HD
RknBNOoIrZs+mxlD9fMPk75/sqZusBvLqvnPuoQGlQEkEvWX77SWEruu4ApEtbYaQM00EVriSbI2
CYXzCPLLz5/+3b7ICJuJZ+Rwy8rVnkC2mtqqKXvCOHN6BEoTPQY3Jm20lnzjPtLmaPu++eU3f7dq
qSLEJBW+DyS7K5xcPLRZNyZ95U4D7xLBzQvQ7peff9lvn3H1y0KtkfGJMmAR+R0mvVqrZvrL4vvt
mGQySIrFvKDJfT0mAZ72ldwwKUpppfS0AEZWEWtggGl5diL/ksKXGi61sj3glzlhaqIZj344SfaJ
V+7Cqjt0Iv5QU5ZmyixdKoOKQTAGLyFE5aZGAdwpjORWGO+Dgr15nIFRvnFXhN7bDBwzPVQaPz84
aZ7K/13tFVEEfknAimgh2b/aU1StaBUBWJDrI063G7ZxW03SpYwIahGlTDOjTu5xd9NyAHfjCyVd
k4Kjb2Flzs9fxfrumxhEclmyJkvG9aJT6oZojoVSumX2Jfg02wOZ+rXRSPRxx9NQNZBDAVYEyu7n
z/33dIJq0kRYZ+iE5Jh/ntBfC6/lS81UxUnpTlPgGDJzsuZhL/Kiw4/Golt5v52H5hF/9cz5fWQk
YZzXFPX6dGzVZOeOo4k7TDXhR6DM5ij7VFTRw8+/7NvPUWVR4gWzmqvzL//rl+nc4RSrAjVsUrsh
wmYt9JgZCM/8+WPMf4+9imT89TlXhy1BSXQP4UjugqRoBEt10Hxzy9dtYUAWIJHLF0VgxqEY19HA
ul08q9HGKCFMm3OtoWu7FSh+NFdKulTQY0kKeUMRJyF7ClK+MYEF/DvIBz0KtlIFcNP61IxUa8B+
X4jZGn6oQKiOiKIXuk9rgeK3PP/sp/jAZI9rfqSQT177q6lb5WkAAVylQyd1BjGovooAPierJ5/e
8ZkLm54LJZ5J8oM1evlF+96ZIvKCOPC5EOMXAyjy2hsO11Nabf7QoFcznyUDpQTYxwJzU0/azgYZ
knTBx7g1/eC5T3XI8S10HW1QTyQAfYkw8ZzYo4NtaCY1zEkyVpWmPYkrOZpuuTSXaxD83JxogHc6
dhuipRDKDcFDOE1EW9z8/AqlbzYmDpSGxmIgogzTrk9LSTIJCte03I1SgABy0J9JFzgpvXw2K+uN
akRni2N8ws7zaKXRbW0FKpCmHqv/Pg+17ZipZ8zrT5pULqWguJ+E5EXSiYGUlaYiKkFeT2NAYafU
nVD0H6pOz3i5XrvAlLgePPGjqvFXG/EJWxtdKjV4yDtapwJAUMV6S/r+rDXWcWrasxxTcu28lRpl
NERS61iVwRIQ+aKB3g4gJ1woQ+sEPV7O6JTK6h4vyUluujOWOb/6iMZsoyjSx+hLaw/mODwYwqUq
+bXNpHUx0HoMeexz7pcahgmlpmVZTYgr8Cws5u8pq33s1EZ7DnTp48//rtP3dU4qnofcooNQISPn
axKLPHXP1WgLtiQD1FHnemTBq5L6pMjZBp/FNgmzwzSnBWrqjR/Dhgiqe2HKD7hdYO4EwX3Qx89V
UEz7JoDJ4/nCXZPVJEkZH5amU803q8ccO+Jt3BH7nGW3WOPyO+6gjCmChda/jJBvNgrZgpZK8UlD
lWlcLSZeCrWUDDrU0WDIcr8iGwJy6UK3qEOmlUaiovVBVIaOJKNCziLy2uN6oAnqKb37y3eZt/Or
BVSRDRXchAXLw7q+olBl6bq+SHMXHAjy9G0sCOFsVEsJxzMWrS51W4T34kIo+tfBaN6lXDzXFcqa
IDDVZd4VdBNNwd/0zfDLJib9e+tQuKGJhIJJJlTM67W98sdOCAjVcH0sA9S7ChOpLI0XxOX+zhuq
Zy+doBMacuLWBpytQOg3bSt6v2xqMxz5+hHBt2U/M02N/7u+KzZjbPbe2IKXNe8hAqRr/H+Qtf9w
QzB12EM0jLssQZyo5Jtqpmk0s+dcJXG6CpMIR6P+rqU7IqYQ3QXDLby/6ZB7AvInjCWyGi9kC+Ws
VzXOpAu3hOryW8JGhjgHW0vNp5XX6uTkUjH/5eX/e4RWuB8pIBk0ahuyfHUOq+OmSGI8VRBa22Mj
W7TeK/KRMrtLqkvZZxcyM5H+KBOwmPz15w//9wStzrupZICENixNuzpnxl2Bu0mKsKOYtJvwKznD
OF6o1q1Cvdz3cno3CYiHfv7Qb8YUp3Zw14bBwUgR9atfXNR53vpdm7h5jOQTLeGcCDXpLdCP6Aai
+V7J8MgNr2lknFBRf/z88X+OgP+dbaqo8LNlSZV0Xbs+mPlhUmRqUibupDUqvcWO0UG67ohBitLq
TZTopw5zAO1tjZ60ANqipzpRdqo9iOZj1SqXdv7XZhjfjDVe/mIwqZjkr+N4p7QHMH5bEpWYIdVv
b+vfZYIvzqWDQ7um8fXnJe2v80+pUbfW25Qvjuk+UHADT+ZHhAkfBOUvt4PvBoZC0U/nMXES0q4+
KkAq7JmNFbtxDNfAwOHhG+tUaw8GOm8sY9woG+vx5xfz74GZnwcxXQFyPi8218cutQCsKZgxSiD+
eKt4zUfpApLBEQvp/s8jjz3yS2Tjl/H477FSFbmSK+J8WOeDryaBVlPEaDwjdoW23Y5J56pqfBPq
4v7nnyd990w1kXKXQoAsj/XqasKxawhD/mzXz7ST3nGHz5loFNzYKvPnUlD2sSqvIlFbmbAF1JpV
tlJwWrXjJkQUCKRKgwM3GY+C99vI+ua4xDOQRM7vpizq3Aj/O7QGQR6yKML2W+EDmsLgrGgDa4C3
b8Jm13bPkhch8olgREm/DTVt3mmv5+O89BHwrCHHv14O2EAaC8pR7FoacAkVox8VEFgLokECyZD3
hKJVA7GzlLFmEklG0Ca/AFVx6t8EmODtvvOmBfDBwx/grSlhBDSZ1IqE93hIY4g17ASkazHtKZhJ
ckXoDmJE4kKylVcTwqtiIh9mgswf6FhTqBjocZPgE0tmR9vlD8tAKM2l1gMv+vOfA8SzYCcBfcJE
TqkVHFzfvzTk31YdSIYpF2dTvL8KTNLPYB+D5AjfqOuhfBuA+wl55wLishayVL4CeF4V8zXglwE3
T9J/HqxpzaUZybTU6wE3RTBcA5WFjvCcFy9CLxdohPBsidV+xlyeLzyt3eYZJBJMUx+4c5ZKUd/+
/CW+nVxEDtC+sGT4/1cLSaqWHB6IT3bxdCKp4meLsXQxjeaXS9s39UZGsKVz72VRJ6/xagTjdlOy
oswSt1doOqFNNFuQHazTddltOUJdYB6gB+fdNIp2Clp5X3ndnLX42xf596QyV+gl2kQmxU+e/n+n
0hSJ2IhBs7pSDfei5S/OUK1r/zVOxydttnLWdfJWldpxNsKn5tv//wPnKahs6KopitcVOaaB3sUB
q9kYex/z867Ql6WV98tiLf97SaYIxspIn4HyvXw9a4c6zqQpZ8XQY1oMFpx/OykS1FnGKR4lKA+s
WZHSuCHJknbfMMohz9sdGhO5giIeY3jg5uBOFkfeuX0XqtZjCjNH9ggbGJAH1hICp9+X4e9WG2Io
VG741jdlGVOvTBB+XYyys90KfbMViuKVR7nIZHk/ir+u+t8+J1mBdQf2wvync5PwkAyd6pc7DjeC
1IJEjovXlrIpSEgTZU0SvrXJmwr4pRfAVfWcSPVyG2YIYH4eGMY8A66XA14UTV5VUggnudrnrFYG
8OSXsYvJGJcOoH8T8AMEyhJqZYj2C5NU3tREg+snjgQny6zXovlsmOolRVuTfxLxirwj7dya41LE
BglqOiDKgb90loSyfdAOmuUdxka+mAPFjILBICrFq9rED5bSnNMif7UGcV8AqifhEC9TRWi3tix9
gtCwUb5SqqYEaV0mqbxToDUVVjiDhz/DnGZ7YKbKMpf1PR7ju04BAVMY1S5oFfAW4ooOv+MZBsBT
/TELueYy7EUUp4MI1lLeBwwHm3hKWDsvf/7e0FOybHnKRUlFJcjfIvG3XVX99t0bVFhZ//D2XR/t
K6+eSwopO1tZbTNgS2bcbXuanM48Iaq+Rx8UjK4mtRUXmDedJx1Z0iWqstfIr97boN5MonoRQk6Z
Tc+CXVblGRbH7aQS2i5R/Yqr4D16kyyQI22AKEEfb3F4uTkssnjmTBmJjjJa0D86BpdZaKQ0Kuge
57VYMfhXIgR88FLkjicdToLcv2tq+lmG8Ms28N0BQxJVrpEYvK35GvffVTEx2iEKAYi4QiPZ0pDd
+YO3FaOl5Jf3pLS+igVaHS85Wfn4yx1H/mYLklgM50MzzVrl+rwvS8xqFfu2O3nSB7i2J2D/D4YU
LEsrOxOC2kqKq7jjpz4byzSEO8ETQUv73FNeTcLJsxKgnlnQ9SvmStW6HhBQyF62ot6DpcpqzkGV
bH6eq9+trtS0JJ3zPuexf67dHbTVofLz3O0jFG1Gtilb6jtpf67ibDMV8VbsjZUS4NBCpTlmfDl0
JHYvtuekQR1hBFhngpvEmN6jQX1KTfFjggUXmfdSOr7GtfjLnerb1ytJtCXpxXCnu959VcGKwsqs
c4IbqUHpfYVo6MFvip0ohiefw1aWDMsx8tfjHOj888P67mDNZ8+VZ1nSLNbq/44tlry+qdWSsUV4
ykJmNEuDumfWrLXc0YTojLN+G0ziR5GIH9SpVxDb1lnvHTW5PWPNt2PCTu0W+LQiZodfvtw3xwG+
HNcZhTMYN7erVTcl0RzgPG9yavIncGOrcdKeIo3l0g8M0ti1vZhRW/I17aj71lYd/IdfvsE39yre
jGgpps4Fy7w+BhaGGjZpRnWpHLvz/H563SLWEIh586Ra3VkU44c81fdDbB5D/GToPPJIeYrq6aMx
iFXL1KcMyD5R8EQYSr/Mzm+2Y0lBVWMpKnvSP935Dr5lNlGHRgndcq/OPzWtvCQ1Ayj0y5PZZr81
g7+5hbEgi7KsSbLMde9qsDAyyNWsp8ylOrCqfNTw8ExsyKtOoQfnKBj5h8Mv03l+x1c7L/16UVMI
5VVV2ZpXqL8u7sXUD5XoUbzCsfw4oWMc8IYbzQH90W+Fb+O7t/33Z12NN0uI4khV50KZBR+rDj0M
phKkLm44UvhaDjkANhNZo6qsA7E8TkVuYMIxd+ZoMWl1B8v6ZSb6pqqx8unnVcW4EXP1EVB9Sief
dBJwS8m0LqQ2BMMjbmqhuGCJDUDoKw3FWigSO2NXtNXlD/kYiWZK+xE2X/GpZpI7KpwLtQ7sSjRt
6kDalJkxJ7jejOGHLxtLq85Q0hlbEw82JRd5yN0mH9diae2KqjtaKdAXYSSosD4KfXmJAfi0AlZT
DKBJd0i7caO0uNTK9iuKmktX8y397DhkEExSbzprCZ0S2SLSKMekvQgNEDbJMNnFm7kJYq5nuWrB
fPHEJ6JsnuNadyuQZcKojAtA2tZADDUhOQpEmlWJH+0P4dLip6xUVJK48dStjibIiPxylQ4opcX0
tUCaRWWxJger2U3+mMBCzdhH9JIkn5wRCF5grSqTDBTJD7fMYJygtFrWkd8j3Gx62HSAovoxIiCi
je/alEOiYqmAQRIx4Y+YqfvIEmElaMdgMII1ZCEk41SwbUIYnrwSnXVkKeuMWCBTKE5g9PDoMOon
MzuBOneUgvOYIQ6bOmMr1KDGxfiFO7KDrPjTwh5khPXF9MydZlafXZif/Co7ER2LlsJD86Riac/f
yXV9lBN8i1mcP0TDBpahbejgbmkcPBKOvvAKTN5Aiq3ADTT+rNg7iIRatYADlEBbNcJmHhKDXp6s
0diZ+oiJlC85rwNA0tfoW9dKDPfQC/Z92D7lhj84WTuuf14uv50/kmFILA4KspWrC6te1mUz6ixI
cu05lc6KHPS3Y0HiBSohddSX7WTt+Im/rIPfHVKof3B7RUyBVunqY7VghKHij7jIaP9IonXM4pR6
fvbLSvRd7ZXOML1GOra0Ea2rz1ERBwGvtzK3Hy237Vs8UZDgU9y6VFNy5HRAN4OTVcmHkFicUvr9
pPDdis+maug8Y6qw1xdHq0jLtOg1Ogp4OJISxWmL/r0X9D3/+IhQgEufaXv+dMfivwxCFK8gEfdi
BSDZpPjYEsjTNNVtLBOpZeo7L5XpYGnAkj2CaHrImXYqZUzB2nP9JPvI/eauDfwtXPGdNRJ0DP4W
+m2FQyGjmu8TFOJjIE771hlz/aK0YOBilst2nHuEibCQK2ilwTg7ncTxVckmN5sI3AmMhWQZxzQQ
EfJ/yHWMMKfDgE+ul20o4V1ZnCozR8OuYhoQm+l1fps5ZDD8X0PsmJH+wFUqTnWgDSP4rOhUwVuC
3MtJ5MUTeoQLc8cuYN1Q4Og5kh9SqOlIueeQSlZBBE6BKlSdGo0jR51PleH/Uncmy3ErW5b9lbQ7
x030TVq+N4g+EOxJkRInMEqi0Dvg6BzA19dCSC+lq8uSXlWNyiSDRUNGMEjAm3P2XhuMowFCuIjS
PZEfpBAgUO+K+hUjFWBSHTb3OIDlRxihYptIg85+qEcldxOaf6/uYvAOAQ5tAw4FvUdvcMNWx0RZ
NPGqH/HYDtnjnNfQN8pFJI7nM414gwUr+Otr8K350rXYogfo3ThVl2v0h/mSDGCCyPNBQD+kx2S+
K93iNCl9nxvE1fw/vdXPW7ShhjdcgXw8JB4kRQFfWFBjB5O4Vp32m4/15irZZV+FLgU5Gtu5v34u
XZp1Je2Gz5Uf2oQ0vVhsk5FId9btmTF9MGLixXCygxv+zcd8a9VDlYaSFEst9mE/rXrcBlmBKBhe
Rtq+ENDLEstL1115SXAyav6+3P/1L/btd3So5C/Bpn+rNgCnRt0Cx/DQZA0GsOYBqsyLEU1PVdG8
dswhUJ22v37L89Dx8zpr0cdS60St7P0s/pnbGqo/CQqHbCyStU3I4YDGEbNlQNCoTthy5963sJnI
glPFve8/yByKYzOxRmjU0uqr8Jh3txoTVYvZFZ9p2bEiTed9MCFtcLQK6gTJI17pnHJEbxS6Ikxx
89GtPXc9N/M+jupu7flcbwpXGlkD1LZPAxzdDdfKKU3hS9G8bddGdN8UGOM6mHBlYB2q0nw3BvJG
aGJaRVRiETRvki6BJhxo+cYkP4HarMJ1vLjPZQs0CQEgIWHVmt2nWMPx/5D5UCcc4Hi//q2+edZy
zlq0gmhNo0H961mrxoistCQoD0rWr8X0GEAbyaP5CL7uyrS3Xb/J8DvOvytkvnUCwQOikElB1/7b
zqAdtCmpTbc8QKh+zWb+fMHcvkxF91IuGoyxqW/h/jz8+sO+NfvTeULxri+H8+r6h5FHD5ocQTLk
w5wppAJXsw7QaS1Tf1M5YeYb10UlH5b1ya/f960R74f3/Xn/nM12MVSOXmJsHvd+wTmW+e2VMo2n
phqufv1ewVtbUkqgiMTYljIq/FQq75RPoAehTAdLZHfjOKhNimw9phprNkVHjEv9xSHMje7TvJ/0
BC+7DzODuqHBHzqKWm/ltAcr/lxU0I9cd7zOYusWVuVYRgBOrQKRn2Z8jl28WK0NLC9yPmRoJLem
iSyPXHO7hTGYZIBznPld14M0mfN7xkbYvZCndok4sqbFFo3bpMWtTXLb09lc4vqZTuwTtrvgKq9w
I0mN/YYB/nrFzouCccVaXxMPxGy0WEKoO0fGPh4cMu66ljQ9giGRUm2Foz4Ms60IgWPbY3QkcEdk
y7oxJGcF/JJME6bgDsZEvo5NGMK5Nd7aRRIu62bZWE8+K+Kx5dwgUmEbJ+OTHc/EYHUPWdVfEfdQ
b71cO425s1XgZ1Mt+aLNzbR1ki4kY7a7cpqEtCjMryT0/maKeeuiCZYAahoPXK0/izqLom7RXdbU
1Wt2V5X1NICj6HT7yamdEw3fp46Ist+M9OZbJ2+AJgM3hEer+Ofzif1lTG4hA4RbeFcmwHtkt5G5
Mdq1hISbLulQxtKCa9Pg4EYZkYZldDWmWXaIs/K+6Wlr1iZt35LUDjP7IqL6PXp7wq2GeUFL5CdY
vPASeoDqYLO2xYAF2HCgQfz6unjDKWDjsUDnYTLcUKv86bqItalAU1nAPIrKHfopHO46Fe+xMa7s
kk9F/la9SjH1aRP89VxLCNsLAoTZU0WFPMaIqAXdfugZhTtxT6oe+i2sTntSC3Diwm8n0qN4HKwd
sfHA42uIl51GAEWhL9HQOrmv6ZAcfv2h/p74DfoR0YCxLKZ8yj/LGfPDiBa4k192plUcRjPbSorq
oNT8h64iyqIxx50RRPWmKkGHl6bxkMBXYA8vsPfGZIN0It+nOdsAqJV+4v9mHHpLiIFom9bRskrw
/laYjUdnrqOBwbb2k4s+LV60Qt4mFcZox8aI3JFx0sDxbp3xAfjjdTJ2lw6tr9UQsfPsWu9R7cpE
vHY5fygo9cjcyteJtAJP8RK98E+E1qD2sbUvv/md6m+MoGgjkAogcKOx83NXU8+i2KVsVKLPbghS
yvH79RPDRqSHJD+jEeG3O85VelRJGCjQA1WWz5eBDrtBJZ/1SZrXNNDobhcQg6xoyefsJao3Y3qJ
Zy6XqfhIPqTYKtFdQ0eFe0KyYlBT4xAuV4uTDtomg6tKbicX2wR13PHTOwYrAJWi8g5FHtik7Qr2
Ur4VViYJOVZCXXjpfMFNSUIAakD6CgoUw7BwTaNXfIp3T620ErSGgbbVZY3yVLPufCd9EsiQVlZv
GytVs1byNf8iDz55iiHYzfrPsaNvIofVjBgOCNk20n2GWPoaR3E4xrCf4szZxFZ1u8wng/eOGMzn
ZVHYFdZT2zQPRt9/Nun10Td/GlLToPvPC1t695Cw5ldqOAZ1R4M8OUGtHzZxqr5cRrp1FTAbxHaW
76kWYklvJJEpgXdLHDLbR4iADLEDzK+6O8zFwh2d9GdRTZ9+cy68dSogSLN0RCtsan/uqk00E4q2
s8rDmFUFWEhrBd73rozbcc9+jt9PGtwOtkaI5zJ+4bPJS+M3ypI3Fi0YBH105s4yo/9c4CXuWspy
WaAFFX8+VdSPrgdieAgkvxvkpIdgktsZH+kqhbX8u6v4jdGfUgk9Hcq4rBB/rr4Leuy9KlNxyHtC
JGuRHewKhpkH6H5jSexVFWakC9+5d7gGdmWUAA9tD1FdkfucdP7eFNlV1EvzaE1LBOAQACEkl0t3
jkM/RpfQMjcEJj2kPsGhrC32rGpYEzbN11nsPz+N/xW/VjdftwntP/+b+5+qmuDVOOl+uvvPS2LZ
qrb60v338m3/82V//aZ/PlQl/3/5JfvX6uqlfG1//qK/vCzv/u2n27x0L3+5sxXoaqbb/rWZ7l7b
vujOPwKfY/nKf/fJ/3g9v8rDVL/+44+Xz/wJoBFje/7U/fHtqcXcyspo6Zj954/v8O3p5SP844+H
VyFe2/b19Y3ven1pu3/8ofnGn67jeTr9F9vCKOpyhqrX81OB/qdFa8Zjtbl4BDj+8R+iarqEd3b/
dH0KQExQuk0paFEftlV/fsr+EwWPi7sG6ympMeyU//Xz/eUv+f0v+x+iL2+qVHTtP/4wOQ2Z5f6y
M1xsmgY1UWp6zMk/z4IE8VpaQtHpmBge2AA2D6GxHJRtdcdOf+yl04SVZZKiM+ugYzUJ3L1dHjw/
cz5o5QQUrDPUtwexabU/PH1+4vyY6AeApX0RrYBsMljXVdiSlBti1UoW1j/3v970yeUyC9YMAgg1
aSNsJpVRss4sRXi+dT6AgPaw4vTEXGnSus58S4RoS/CBnm+qqCL/+XyTq60Kczsj/MawapBnjkb6
lEz7MFHakQz6eI02ZfGb548Off8VlbiRLSPd5fmkrHw7EkEX0kwldnUm0pnMa0FlCOBjSkceeoVE
kUEQd4a0YoeB4MUYSd2YxvpdY1Dkoo79SbvGmPOhBLZK9nsWOsmo7XJ7jg6Jhhu97O12VyMT6fTh
Rtng2YtJVWu20eS+a1CUaYQXPSVx1h/6ljEcbFecHogMC9N4TE9d5+0CRaydLhIMJtZpGmNgnvTe
gDTNl15cwF+z+tsRnmpqU1a096Oc552p3uUkz+5KsDu9Qpmgq3pnlvaT7hYPrepmKOCs1NPCxDyL
M9Aoy9upxVjeei6FBA2HkB/c+7Ex7LLZ7Nez4b8XFOzruhm3DnaMDTzZi2kAe2aUvnYA+p9tCZZA
4tcHxk411MI1yZqv22eVPr/TkjvVZR+KEWElBghUIHQsIt3YQNo2dsHcK8LjbYLigJkqH5ho76kL
M3buSw82rJ42K9NPr/Oot3eeURB+lXabwigQsPngJbPEv7RbSPO2bXwhV8sFS2cGoSzqGytv5K2Z
h87QeCA8gS9PLt5L3bN39CZpQ04mwAzD6Ne1Nt95QdvsklZsNWKW9lQ2T3hmIxbEabnqrfGDidFr
nVepsRsNX25E5H5Uy6u402Weje8JS6JjkYLrtfz5OY3MdGf48/p8ocz3bQFgC+Psjc6ksUqd2N4k
qbLINbI/xR3LucHyKP16nDZRVh9FSpd7Ium27eFD4Y8D9kMKU1kEkCLVXaCjERxl1O6UhNMBN3hb
ttaOGSbYuDmi0ngAJ9DhM9Ah2TmNOs6uWteNO16kGsl60W1g5keH9QVrjIG9n3NvpsPHotcyYgGr
266DFGJgUdV6k+vH0Hd1Y07YYuaNketbI2K5ZGkmmdhpeyeapZg80kwa82alOQ4OopYLsTsIV7Sr
rAf3SKbwOq+lcdLi/KHRLbFNNeNE9Ki07c+p2WOiyUuH6Eb9wiDJfNXaSDXGlK4Y2bUfOTvEKu4p
eOupC/klhj8pJK0tDeIaEynMHW+Tps37wenjk13sqWmBRyqhTuXCPhk6C+SOdEWj6w1UeeRxONDp
hInm1PTzbQtLI52DQ0H6rVbRinJ10JmcQLdoNVb1NL1vVYBXBuUhXCh+MCkqGB9WjHo+idtjiWTI
cJ8hkdU7Y5eyPlSyfHbJ9VsLA98M0GJ/Ze3UJd6D197xugOeoJk/B3hG2wRL2+TtE1WQ8uBZA7A7
RcL0TJq2JqDLBYnatnQba9B9NuSTqQQfAXg1cMQeEU+9T4icIG95pNXUKLhmyvgsp2NcNu9ZqBPG
WFsAdkWyL2wujQQeiEzEtbu8SSUhtgwKBLLnwmzVL/ENlxhwGuem1+3PhcOYGve7Ph1vxiHtrqYC
sOPQNPGxDe4jiuaPrefQcZ3S8TAb4thwjun95O5m4AArDIBwUVIiUIbMw68t8O3nwUYN+icz516p
xy8xxM/UpmlGGGkEXscvC8Khk7sJiSY2JkbOgVCF2vHSDTXBuK05GxNQhhLBbGC7j9a4ULxS4oPG
OC7Woy8gPFHw9+Me1akgktgTHvQuRchyZ0KAigpabFJFp8RcDYIYNoIL3O2g/Fd7ZHgZ3An9aMB1
TiTeNOTPhSuOdcRM5Tfle8f+opWyWxuaA7SySI8RMeVYDb/4lTDDPBoOWmP0h1gVDxSH2EprTbOn
sl9ssiJxb5ykXGdsUtpcgypqMG72n2uCsA7RbD1SZGOFmBsaWkElcAQFhKCM5N6YDFO1bWzjYjp6
3l3mJ8SqYL1CfNGulQO90/RxoYiJxIYSr/nFnH2ca6zludU5J3jJpWs+D4N8tpqMJouB7lf29Hf1
nLJ7kImP8MNfAOvWZQqdTRuvy6HuiV4AxZbI9mSRNeLBYZ5EXhw9M/rQVLo6+knPLEM7OyqTPUIk
IPedIG0OlM5BK6Zo3xTJQeFTw6E3lzdavcTIOPj9dIq9pVe1x2Si4EUyaAgThVIWZnhymwkszm6n
MRvW7WNTDvFOYw2yqWf6IAqkCg1pAnEcWeISDw5WRtoPkKZ8tpprweZpRYjSgyyZi2ZTRftCBxlF
DAZdsvyLEw9iWyoL1l47ge3Qe/PYPg12TTr1dFn3NQPNNO3duXha/MPrWvYon9GNOan4Igg9B67R
NFtBsDJ8fnlLUOX1lM8Pjdt2u9zNpotBi1YsG+BLogC5i410m2kzhfNkPjFOX6UuLmHHko/QeoiM
1V2iBHZDW2A5a/XrNIM63w1y3loV10Qr2nQPF+NO0xx04kubpjLh8IBorqZo48Yl+Zv6lSece66c
97pfwLWva/ZgOTtw1jNfDzkLibzN/K1n3tX0uTU7l8TSKpYPwxJ8mrAhzmhJllJVx3IO9LBaDlZi
PpdM6Rvd9y/xf3tbJ2dQn/PiNqlrzrwkeB7oqWBkqQ5j7Fj7KNZHxjpb+ggmnQd9wM+TRNMHEn2z
rbKDjeYnuEtqvTS3sS9e6jTrw95m9TXk+E/xk5R3ep4NxIJBaM7c+JjWzkH63WomYWoXBZ+jCWSv
Y0TtKg0MxB3Kp0g70tfVtI+M+e0u0OR13A0UdiVDv6vZ1tpVFBxz12bOCuCmNdKv1jhHOU1xaZvp
tM+clugccr1LrTh2pEE4oAn1ZfzOFGJ8CkZVCAlH7mTb3FlBygI6Z/+7KgeIp1HqIWy0WFXn1p2b
OfEGvzGREnYtQx2t3JEG1KrVhR7SVVGwa7jy9q6jrun3bTyrMA75srSlUfVgZYa7Zvy/VEE6hnir
h/3YAn520QmoMQFiWamQrXezNiawV0lWmIdKAkVIPBnafSGJz/DvRNshLUjvp+Qxbig36/1Qrc8/
jhsAhMzT5OiRRrYjyg3Ukhw3yRjlYQbmXrimGYopIV1EI/Oc/K1ip3U16sycTzuxkt71o3Y5B7lz
LKlNM+6BgF7W7phhiYqbynxrAGiQjtZtafEmR+kCU8EjvHFJZ14VUQD8OB3khvgxj3xs6lRT2ssw
gSAUltGz3UbvaAq0EO5QBnORUNm7KztwGirRH8GEtLsO9mtiVqFqi2jTTz2ZG57dHTKj385Dl2Bc
cN/7cauHrfCodQcEQTYFPs0K0fjW88vnMm3a/VyIcNb6NvRYR3Ulp1QsniXu0sx/VenCq9OB12aG
tq9MaJTSejfGNfEV+UMqNXM91BbqetIYkPO4L0EKrhc5cBTSWoFBOEUSxi8kuIrLyYiLxznoDX5w
ex2XwXvWgckuMLOLSrgpSEmdTIHhdcgjjfyqMIpztab78KUbi5PRV1ZY6w81jvdj3FlTaC+bCAoN
u8SFdVP4oOLBT1CVrUCdiqACiCRIN+zjrdBZg+k1FDkx5readCRYt4GCGYQ30heaMKIMhmEEomAt
2ulYBnfN5HphvRxU/Knw/Ank9VzuTCke6VbTCdSBWuyTPD6QMQ+2Lk6atS+ddm+xcbNVYu28ov7A
iiIAUMtg44HH7mzidmsSiRpypzbxKN7hKKt3Lql9QHpoDcp7Ai2LfdV7w0nziS+afZLe+4M3F1rY
pt0Lq4dHwqaBFLrtyQlGMjEzaHX5TlfJFKL1IIuRYMNNnzh22E/Q0WVBdIjTA5nzAG7WZWGGpEt5
R0gcqeaO5DukxPYuF7WtyltTAiwORuJbs+UsRPYgQ9eu8v1YeDQlMQruPIiwmeR0r8slf1pr1nEP
DWLsGDpcwMyUiaoV0T5c3X5GoG/HryjqTBZ8E6DXJiAPqy+RPqX5ZYpaI5xuSqfoabXzcp4VP1RT
DGAi65ITAa7usSOzURMZKXJuVu6CxHuMPctYJ97MgDdxkjjy5BLPHEqBwDTlvYmmWHX9lB1jDF3g
5oNHmRqsFwwLyP5ymiODoEfVtyDU3Q9eaj4neV2th6m+oOB6ci2LpI4GyHJM+1YtnaN6Bl0yz/h6
9CX+3RlhhqsLmRfDMbGfS7EEA1YlmD7/S9n3GvxLDsiqWYFFDm2xcuYcXfaudlx9OxR1/zhU7bgj
E+nbQ9LVKXkmQ43Wg0NEAQ9kZ9yTvGOeF+kgzY1bJtI2NGTcEdrUG1sNEbljzcEqSFN3PWqIO3Q8
jZtSYHlJXbsPiznBY5C76IgpSbgliWVJIcd1oclh1z1h8gQGjcQcrF3pfL2VKzhruWS0Zh4SSObb
Zhsv6jmhQaq1RpKQu1j15ELQ+lUN20pb3gQiTva6C/t3xhHvySAIh+W574fzY0VGUnmsjfUW+xHf
WZWY5GEpCIMwCsTheWilt6Zdgv4V0fTJpuyynnooyVmVM4FWbnBFWHu8T1ydmXkJmOykCYGr6eis
Nb4Pfx88u5F3zA0B6RhVkq+NVH+tD3Vkfah7agVl7kO0LpqEk9n3b9mKyZASVP31EC2zJH5/Mtol
6UHng56RuS1I8LSwojNsVCxjvWgOzwdtvpWW5h7P09r3h82OJTrX0FQ6eqgvh7mvH0RnB9vc7+Vm
Su2XqM3jnRGZ6jR7nFTZzOA7c44e4rI6znOuTsIdyopGVAZWfywkW/ViF4jhGGvaOjKDHWOAzuyC
m95KSvvmfCg1/aPeV+AFPLj/gfFOBlbPxAmeEi7ulGfpqWrAWg5mV++b1oS26Nj7Niv2nibny4Qz
b20bBHlYuUERNvPaVZE95pMVf0C0T/6F6DtIoqKKSRtFUGoPPZ3XwmmJXong/zbefV2zNCB/vk6I
ymxF5NxEQcq4mhSfiW/eR8Hgh2ndj2tpz2QjjtkEmzRHjswqAgmwdXJIuVzlNhuD0aziU2M+z6Ra
oEnsPwjIA6uK/3VG86DOzJWNVZXIp7RCkSH5ZeHhV1kLuNlHz4j3/7Xri4dEL4ODg3xrN1rePlFs
z6hDj3dzmpJgKF6isjQ+IfQPKQo8TWZp3TUFOhwnEzYAR5OkNCQdbJ7GqzqVnwF0zZt0ZmtZdcTz
UdgZTqoKjk5nwj3XCREMStBqpa+Ci7T+aKjCOtXXY1Had+xAzE1TIQNv0oDAekbEaprrY4ahAC/h
khEf98M2jllPTK4wd43yoCbi62+kkIc8apoLFY3RBY2PO0e9TGOSP5s2yDa9w76OF9gN3Bf/qYiN
4IpZkXy1zqGv52gETQTmcazhBdaJmC66Ym53sxY4e29qg4ukAj+ftdBpmpKma1x6+yEZw7p2jM1Q
59Pes740iUDq4iwpYCxH2ICQvV200UMF/2wb6ywwMs8eYcySXI4UeNgkvvpYaGl77Yj2CVYflnpj
mXA1nRJqgP6PqiXrwGUS1lhRhhOBq4dYb3d4wAxi0wxF/CfDfz4AqPabvsO3lD2cH2ItNIU3sgh6
6locpqkfwkxZuNDMWd/0S5V2WOq33XLQoJMErcPFF7Q7C87RujI4AQsD52Vmx+/yZdBuhkAdYish
CXoQIUH2goi/5oZdvfr6kHkuuqJJedeRZb8zvaEOzwd9ueW7cld1ZI6ny4wjk5s2rcCkL09ZzPRh
y/YMP3nCWqHUyVh2zZbFtTtHsLrp3H09mGSXTxGnr64PgOJhaCA7ooIQnhc9UcuHPt8qMO2TaGg8
nnc6FdsaIoohj4wGEi9OFNfA6iL9ZF+n5bHEgnfQ3Do4mTFc54psjTigrALKjnLLRMemJo5uNYyF
yyo36A98PIoi/Z4LBs1ElDB+aDejQa4rrVfYpdQLiM1yX4dpNE6TjYrCzwzKfzMZ5KrfFtVdQiJc
Yqgh5NUJHInyB3emlT57VI9TE+66FRn5BjXcdUbvajVIeov8uW5iM462RK8Cs55UdMnZWm+KqWKI
rJY4Gi1Pt40/J9c+KXlKDPvKkqfYL6q1T1Gd8hHhMejVacbf9JZ3kw12vu3zeIPM1Dx6mXeXx+Sy
WOmiGQ/zcSTpUW+2BYbn9VQDpcvKA3s2WOfEZiMxoGbQ8CdYkdqaE/gnzK3fGhgEiO5Irdd+EgSK
pfkS5pO8sI+/7uNxjyCdSk8bdbuGkBaT4iLD47Ab8aOtvXYkAY9gRRxHgabjDsXwtrWcCBhjP6qQ
ZGPGcn8Smzrll01ObLnx2jzAspr2O8tZ2YrOKwI4mM/eR5EHxy4oLkoCKmlp8PGD+clRHpTorTTH
/FoGBTU61Iibuk3kCtp4TZF3wzuzuMldvntJs6vm+dRPRr73+vmeaDTwkgX+8yylet2ihS2kVV+Y
OfHnnpYZ15jyNyUkK2CL6QVN5ZVr2AzlrqkItGOllRMg5VIrLbTsddSp6apAXoz0A8iRK59TFTgH
s4wmlLXFZu7mK6PVThM4r5XstHsK/fdbGdF/qY33Q0vZd1nGCvWis7smxEVv78CNvI9ZFd21NR+7
lQRP211JwZnlYFrE92wEMuuym6A4k9R63841MRYRM94M3lrU5YNrxpe40bYDaaOX4/KHlpMtL0hI
HavYXdmu+cmT/rzzukcRkD9QlN47Wj+Pjk2WX9LbwJi74pIMVPI+3Qjis19fydiPaCxoJVMG/cok
8hZrg0mYpnFZZMxmUDsjJEk7vxmf+iz1jpoxPfh+sTNcgs5qxixmteZCDg4Ejl4dkByh6sXKvutJ
9Em0LDoUjntnmjQE0iGItnqstrPhXrqU4toWcVxR1g0QeNSBJWBftPX9pPWr2WxIzKJrokdq2Eyu
DRIPIYqrlLMlQ3FY60ZHXiStHlSIwca0XpGwfLZgUJtigbVp9LQz80Oc3CR9HB0nlMRUDbG9sTxY
UTihgOVA6Xfcac17XxilZa6NVm29UmEHaWbJLwt4fxeFvtY8O439Zfwk6BKuUMdcapPuXJRx8iSy
T+xUSS5yOjJXcs7urtgstriNqG+mdAFnBVStbG03lm390NqcIN58Lx3dZ79EDnhsi1OfPtNc5EpT
6MJn931mKAKrJgsS3ZIGlxMfRSRnWOcuQIlq2oEJTJmBUVnEugWLnjILmbe+Az+/Md9XWQZmNrfe
2Z35McVavpWKBPFkrh5FuQS5kBe5So3khHOI2NtxZKlMNVFMxsNMOZyIjTjimqt7+yFKA7C1RO6V
Vf6Q2729DjIAyC6Yc7cM/F2STQkDBbETC3G0dlwqUg2sPTona3ywHoURxaoHkYHauWKBxjNh2bSH
0vow45zZ+J52p+sRRkTbfCI474PI65GqW4K+iCG9TdwrSMVf4szO1iSkW7gZ8aj4GSnZBqEsZcIK
KouJkWx9YtC8grVHOyVhC11WbM0c1K6ibhxMmbF1LZR5WuU00NORiDOxZasi1T62Wrt3omhTG1DJ
spRoCW8k8c5vbNSyw571xycu9k3S6PwZxehSVjDZXCfa2jOvrfI0GFxpMnsn2Z+tUCtXe1QD9aqN
jUev6NI9e+bj7NcXoDOOdgqGyTNzkhSqBiHK3O1VgWpwum5NsiuKJU3BSlpeBh5VXvOLQF1YW1+I
/T7QWePn99QH5XXeKkqC/gjk4TJ5QL3PaHhyHUEHSEJW9wJeYkhqeYkWf9XC/9JzDOxa2j3RRMBM
aZnXGcXBY1ZpJ+lgVEFb468tBMVF0V2PCSFvTPAleo/K283b2kkrtEimtuGqb5qEaBhPWERqw7KW
6PiHIvjURRW/mbl2L2OcMMNyQbXUiCKtQfKIQ0fWbAeQF6J4cletS6kXY160cky0Z+3IHnTqW/ZA
2I2QfW6UiPot23LOQmKhC++Z6uYnWRHJaqdIj9TRwzX4kFYe7aDCYw/BIjG2PqVTd8qnSj8y1oAp
L0lnpEcUePHW/+ztDVHq64IgT7CiS8kI9VCpMpKKdHKcshc6bHKXduicqN6T0oT5sqkwuzlefjcs
SaX6SMNOcEmTJDGJLSgeaMQi7zduOz7YXrUQpbOdL8cRdQgdyKTWNyWqBq6uhEEVQszOmdBzEmlC
3yiMG29XeBHwvIl1pc5yXY4lNjvjvSyAHRcmIWtyMC5TGpyqEC/2p8wprCuzHj5oPSrbxqnsoyOT
9ayA6SJJIO9GtBVcO99d9X77hTHGQ//mwQcgxaeL6S6MjBl7g4BNRoN+65fBR2jsJ2+mFZyphmqP
f0UvFxT7UjqsBrsqfOwYdgIAnTXu94O3LIMzM/vbY9+/RJsNItLYjmHNEK1BEE5ehaKzYoJzlpup
XqEooIoAY0RF9XoqS55iZqsAPvtMiN+/HkUm/e+SULXzt5+/5oebX19u+XLsZC6LUy4PY3kJIIDX
xmzMdPGWN1wO5+/9fvfrD/H9/X546Z++/Ov7TaqGHmjALhyjTK3P36iWak68vLhyMpQN57c23MQ4
lItfsozNd/pspXsv1sXOjrtPFMWmQ9/V+V5WkCcFq+ttnbmfXKwVw/CEM4bZ0ErX4EirK88j6EwK
IpLV9JyAABGJ5134Zk+QlAman80SbRcVsBr6+aaQZRtKnw1O1/fP0bJVYf307ZD5LoqQ831UBwFR
v8tTiRnIRafMzVb3srAEDR4N9rEqTz8/f349T1Cx/voqxfJu5y86H1wz+9crfX3QRoCauBUrZ+bg
71/3/cf6+lrf77/1NW89Zmudf/RaolsooDvtJENFqXHl2ZO1Od9NlvMUz9O3Z8+3zo+dnz3fPR/O
L/D97lvf+9ZLlX2lWLfxt2iW5giNNupK9A1iPi0n+HL/zQetmkDvH56vlm8iRvpf33S+f/5OV7L7
IZOG7BcVNj2nNP1qbkaVN327eX7qfHBImtFgzH//9u8/wvfHLF1Z/xcqtH9DX/bvCdX+f1Kh4UTE
KPi/V6E9TRUCtvgvGrSv3/NNgwZd4k8c1mBhHZ3X8izMVd80aPjveQopmbUoyayF2PxNgmY7f6II
Q6/GP6zZgYm35ZsEzdb/BN2LRVFH28n4jsb3/0CC9pMuH1KOo6ONCzCd4wAPLH6EH1XYxow/sAmk
urLk+wSHkNNjXtgR0ebYN1R+f/jNfNO//ah3O2tOf1C7/e3dFsnmD5pvGVv64usjZv5y+kJV2H3E
h8glEd3CQFpkB08VYeeX1r56YCVgv6+3JBwSpko3oV81bKbXWGwfjYuR/DiKa1jGCaPVtl21rX7j
ezFQ3/HD/OWHxSHG323Rj8Kw/xsbHf6fUTiFbVx6rY77VM5tKJZDoBZWkq15bTiASljXbDxWlnjw
2nk8ftXinWV5ZznR+VYWB90qHhs2nbj/N9IW8+qc634+DMac7SJbf5a1IIItVmNoGbNalxkNgPNj
IlLuig0Ztu4sCDZ52hItJ6mUzz5r0U6TIjwf/DZhlyxmWrm2Qb7S16nvPBWfJ7zz/e+TZI3WTfhS
ka9CmcfFTkb1qcZEvjRYvh/6mClr8jJ3h6vrimgTGZ4PsJsguTox+tp/PdQYKaPe7BkgP6yRtssi
ZdQLvQ57r6bE3vfE43QjGZ7p8paOp9iK0h71lmKTrQ3Qr93z8fwADdc6nG149ElB0i4a5WhvDZCF
l7HUXkpX58HvfCv4n5G4BZTbGebxPMKXrLfZPizTw/dZwBi1eqN0yELnGefnue58v7KLYFuM0ZME
WN1J3dwPS/m+XCr6s4P+hoih3fmhbtbYf9H/c7eRn36ge9dSCsu/0FCXW3e5d37ofPhf5J1Hd6RI
t65/EWfhzfAmkKSVLZnShCVVlfDe8+vvE+jrVp9e5w7O+A7ECiAzlSRBROy9X/O9qzTpK+6hTBEN
aJDtcg3xI6R9NFPZFle+3RW7jS4WoKLg+yq3VjhqOKdtTdnO6n2xpo/fV0hs1Pznsi1qIaxuNQAs
sdT52xLOnlH7/8fFbz+DgkPOgcfBJzzvTpJMRWdrsWIZgxEuIb4/BFuW8bydyyErHgUZZlQ77DGk
TnLnrVCMdBGfrfbR3h6q53jbJY1CzjJQRU8wRFFja229Q0VQ8oB6HSrQHN8OccdtSgT0+Wgra5Mz
qk5NmA+gR+Meg7IOYS8A/NapdxpyTwTnnhQ3YP/QXppO02TRjEqw5ckK1WUWpXpSnzOgWos6LDxp
tKD5fUW3HcV3/mqtw31hkB77R3+tU8wLEG2hF6MNau+7sL1u36bavtLfmw06C1qErymOhR1IiaRa
jcO40GlCm6GiqOg52+62mcWJ791/vSTX62zXdotEJMnSXEYC4xRhjQXIhUJGYDpVQIiENLE4S6zX
nv61S5VKRa+qI5GQEu50aNDtNC3E7m97i6msll/nw+v3x2+tvgMuP+Tj16vauOOpm3Fva3V+L+r5
FI7EZmttx5Z6ZvguQYa5GWQNFkm8cFUGpKVJ8vlfp//xyl7+I40oA6VizMrE2nprzXpat69bc4mQ
bwOQw/lt09jGe8yU4XcREpx4v/51Yns3Al1/Hfz+tO01YCeVXV7aqbf98tnfP7+pT7hHSyrcewrG
DfMsyM+JOxwZYohSisY5TKsOo0RcmhXRP7br3TaqNmaBE8nnr7O6KTLL8SJGva/zMZF+AhWvWoDQ
mql2CRdAOeJDvl67vWrbrxTqcN+7W2s79vVx/3gPBc4iWCbQBojYBZpMtikVD9n/9DHfx1TKICsa
Af1vq8M0VANZEguEtz0Zk6/k1vu2R0oE0Lfor3kMLXk7Nin04a31vfn3sQIJxx0c+SSQ+DUKSSK8
215TrvHnIi7+f3zv9rbvM9X2vu/9rfXvfyW+4fexCJFnKC+BtmBH3crqZ8Vo5m8VFS0GEz7X4NpK
+VUPMWdNReC2bSYRejYrwiA5AMw6GFWZLhrBdVwraXFXTCPQQlig6wis07bBt+eB0kiLIS6j8fdm
K6p8726tMmn+dCK7tIj/QxovdakIzm4qprkSGIFMTVqFDhqh5zOIPrxtAAP9p/XvY2LWazMq4hlR
Ot3eCmW/1PmRy6lTQNU0qtsZ6yEFvrqH+3K086HaZ23/xs8xksSVLymWdUFiWjM10RMM3pExfXzU
b/Usy77++8jTfrK2J6gBTgGmEQkde3YqP8HsZ9e2mb8YlM7LJOl9tW/wyRax40hClSXbFlGK+HQr
nUGsMIgAo9Wzl4pUJ77Z9fhr+22oVpTVoSoF8VO92UpK26+0VZgyq7tNnTUNoo4yWDEZn0NK6QTS
HfB9+73pkColyXdwsm45YIUxKFV0ojAWC7RHJ4pps1ieONZA+mesw4ekAgW2HRPdAW+Y/NDOKV+4
k1bnOKmXSWEK6RoL76Ewu4eb8dyz1l2WCAPBiRq0kpFHKMzAiABHGZF6UiRN+dqs+nCLJDyBfL8c
KOnbNzW+ErG6gmUMQeAvBcCC+iFRWOCgdIffLRk6oMPWfaq3tav2s+LJ6Jqcto0YbE9OMf9n9+tE
IqBCeZkBHQuL07b56gFbMzEpR0O1x3kY9jPRhoRQgqW6cgcYpI11SrBo75GCJBu+dsfRnqLbfgYt
gjsP62WVdas5WLdgJ+eg3jB0SqF8drOMEYmY5LaNss3SAkO37ZYg/4PVtAOQ1L/rWbkrc6BVGcZ7
p63VpMW8U6geejHp11PBFYDsWLkz/9hH96o5pV+HMxKYX+dshg4ET3JqU38d2t749RnFgBQ32cQe
taAIUHon5pZGbPLc1laq9DQHnTJemIy9Z6EtxUIH+DdvEqfqjNXG9qKtNYuZa2t9n9he9/WWdU5+
56na+dsxq4G0R5J4b9blcCItPZzkFXHu3bZPZ4f9vZZUVVZUtbdjlqRzum4v46IYx+3QdjIGk3La
WpWURe7Y8PXyAWELy5b9dgrtYzkYd3No6nt6ClO6Gh9z6oXBZEZ4nH0d69s/kR21PnzJ5rQdMgpF
8pDsx39evOv7xPfudAuHxtFJWfmjcAzzbcmjAyj40gaKPd7kAbCTXjsrjm/Y/vRS/rGV4jp5YcXs
GHSe+SO/Iex4kPzQQbHRG4sHEO3xHPSpT0MNz43J8hxO9QMJ4Ta5EVESnLjotIzPg/ouCJxxFuS2
n6l+nD3r6a2SBiD3CulcpbdWGvSodVLAV842NWUJk/XyAueumS/DDDYaS1yvCM/IL9mOaxr3kbyb
HFiWRwSIyAO77bynPjnuzVN5sRHVYMZ2yb+hUuIXn2RO2z4YcJeW3tpqZ3D9j711NFKsjsEDt7si
ewGvTekXvMgTMsjNB4Bu6hCjCtTD37w4XfTQKAirbi/tgZYgTGbJe7M44ggdgQvsd41+i2JZ+tSm
d538kV/hXuwuxql+t3fpDSqgPKJu4q4n7WS46duCQXb6uey19w5mq1950h2JbVyN5zcnmHFSVn8r
91Brj9mr7NXPjWd788FZd/GtdhCmyXBR7izfhLd6R9AJdPBoe8VVOdQfCYFlf6PATK590BJ5gtXf
kYqbedFGjFX2FPyEV4q0C70PlLpvy6OxXyl8u7oP8PAm+rP8jp9rTMopiBL5u61fvGIYYxJmP+Fh
a9yoP7pX3fsDYfV8JNl45FslwRokLl+Ydcipujtp88EKwGYv2JVEPoIlqeWtxg5xr8I3m1ec4hO4
RZGPY24ruF+HcI8IHtXBoABk5Fiu+bjmHl7c8m+9ukdfZPkZVXtJprLjrYs3w6VoXeBdM2EtFVFr
l5IcmE+ATXGhXhW/Vvqd3L6154t1D5jpvjyabvlozui1+Y6fHJXJk8IXbT1UERYpPiOksB5/GvZr
eIGIeq965TXaz2+943a/1Qs250XnZegRJl49e8tjnnmmQz3t0Dv+FB7TDtTXA37Y5buGmOS6/9kX
Xqrel9mhrm6mvfyrlvx69f2YmVT8AWhcPqzfFvYJk1uBNkeMCc4IS2EyzbcKyiXPzeKejR+AIKSz
sof8/mL8jpkHAVp39KQL5seyZ/0cS7gRbv7m9B527ZzUz7p+GN+WHw7lcEhYF9Ze97jC/MGvjsyE
/OFQ9D6N77CP0+aChyyrH7gOHh6s0RE9ISznY1CdAMIp1kCzeSmpCoD52VnP5sd4X9zZr81xvhaY
Nk5UbC48/tJ4tEMP6xoT7bodRGu3Fc7RcB9K0w0rb1b2ebWnIs035OPziaDfVa7aSbsvF3eefTjB
FGeSP/J1epd+5XeYhbgEaT/U1+h39qPB/Q7I5OCau94Nb7KX5qU6y/dkBxDh8IczZDnzpjpAEFlf
86N+87w8GI/SQbtL/8AdtCLswHaGJ39CPDVP877y0Z9hoGmfEEG4x+z2LB8zSizPauyN70TH2RFE
1073pVe5cq096L3d4A0/kmnHWKi4RAUprC9c7BSvB6fOkE0AcT++FUfYvqrDJSKJtZMv4DmC6EVX
Tjg2Plahx6VXPiCScacS/U47dafu7UN57/zMPOcZ7wZvPWRv2EH7EtVA+1brdnLnI54b5F50KiGN
eKbuhrvqwuOW7knS4XZCkox+iP79TtmR+jqBJ+DJV1McndPYtYVz+Xz/C4mxC5HnAcENHtQ8c+27
/iCjX7IbKbM5kHx2QFtlSFle88hveuzP8w7ZeLVyATTi00sVORq9HIA9j/Wd80q+H+hYRb1HyETs
MCwr1V1zYx1CwwUk0QUh6Z0g8jO3CdKf07Vqn4i9UlSj+UQggS/KCMLHrWEtXYAZH5tLuC9O5jO2
4HYg7ZTDnLl4WbsomdT7+qAxp8BU8SxK/fsSiELq/1lus4vzrt9lT9EVrOVHqbjGDei1yf2e/mw0
iHKx5mpPGsNGMeb9geTRSdatNoi18EaxWdj0IsKhpknSScRGw0S+POnMwU9U+9VMbdbWB92cVCzY
BMOGDNhpFG/ZWpEISLbWZGjoSH01HTmR/TQfz5nepUEiXpNv0c3/+91ahhNs04FCtnoj9arBdLO+
6s629RlXpUVARRn4NPy9SVuhDK7BGdla24kOp0qpwg0IF4Bm50ytforglcZZBmuGzJU9SUh3rToj
5dacZXKPnQEaGw0JXOq7mAXn1KC3HdnjfIprC2hOUcYp4y45iHTbByMgyA65t2TZcjBbUY+SS1ER
skkVba0+FkHB9z6+3UQfsXw2RwTd6hx2nirYw7LYWAlr2631fUxxximA5XsXyqOXKHR+c+EGE54Q
6TalUnuU+QFpRreRANnaVs4axCyVYxrDFhjEWnrb9Jlx0ywS3FaRXfjefNXw/j4GJYpfaZRvtyzb
LKK2rdXWNkPu90HdxIrTStrYV0UUaMKxlfVVP2zp4F6kBLeWKbLBSabKB/QOXMVUHnNZC+Hmkpqq
ZyDOGO7VZ9gUzbmVFWWva4zHw/MMQuo4JcD4jNkJvhNIsl0O7gI8mocxGQp4cIB+i5VMjNa3jOqA
1fJYZeU5jImHIaL2tStPIDOw+bzHXPuHJSgW8QZ5j1flR93akE90OgJ1gBlE16wFGtj3aBV3vNWN
l2KpbX/E/HxFgJ18nQ7nFx1Nu/bsDXco7pzz9+b72Ih2/lENLxsnXIG/y1IJyoMHeOmH3HU3AC48
zYJHPopE3JaiE1UQ1xDMhkQk4fROpFq+ksffyWRVHd8M+IQ7WQL4IVWzBvMF04+liRlZm4+lz6AE
TPD291WnvYzofBK5sZGB8ZUyeL8OjJm/pVW3G7xtvndR3k64SAJDmTX5dnsVAYqUFksh09g4cMuW
yUah0Ca9s1X9vjYim2xs9b0oAnPmxCxJGhznv4riW4Z1q55/7QP3LfytjvK/koT4/7EYp1Cm+kfF
SWhO/DdFiP/TZu9l9979sxj39Z6/9CCc/zJ1lCxRixMmC7aouP2lB6H/l6lQbRMaS6Sasfv5uxiH
HgSALQR1FETaDUy+eddfehAadTqFV9scRr0B6ab/RTEOp6R/qbYoyE0osiaEh1CF1w2Tb/HfKmRJ
o+q1OoD9yG1AOwVF56joznFiPENyTDCzT9AINPVfGkBAxkhNMY+m0/605gZdAjI6h8hcHm2z+Nk5
wKTM1cYVsGq0nSJFT46iYR89JUdtBWeoaolJmi/37OgKoBaQiApdJA0JGcfBeomWdA5QbfZjrGXq
KLNZa0PoNqz1Cn46nfdSAYSUudXYqyoSDUmouXWmfMAQClO5Qz2cwSgGUbzrrdSA8Mpo0lTWZzZq
iB0mkzvB6FeHFDV4AxBh14eI5iLRVjsLgO9ZNoJCRXlYgDhNxFp9a4nvdLi2x5y4OSvejm0dPyF9
b55tYBDe0EzAolb9prCr9S5NwP1mHYDr7j42p/4i2eAxZQu5g6piVV/lAtOdHpMqTe5WQ3LBf6KJ
oKbzrVHdEpgAnUtZc+DlprgqddqdXoQzpKLqT2lYf0Imw6Bpq1cHTD44o7I8T+t5gY2DYUMpuzLM
vd2NAlDqWA2n2gnVM7PUFczUDugEcWS6PE+F+lhIRDdlEb84KyIMc5/p+6WQSm5r3+7X6TPM59u+
De/yNAu9Rs5kykBwgZOxNoHDIwY4JPrZhB9uNLJzC/eeUKirGRMxkxt15SWswCX3JXYTYRbuQ6LW
1gQHFRrjvmgkVujOiLvBhDuGYoNtioLUsU8j2GXwx8wKc56GgCXnKFAyAl0Z/BnpPZxzI8P5URuE
iE0LbzqZKi8y6/SAQtRbJWcPVCXAbNRvrY0oU1M46w0OkBZAQXn1UI1KjovT3ahRc3LSzf47BnEr
w+6T8KOooyfWT1a5wm8of0F0cYd4fugJf+0lPQwlLpKpMb/FNraDuam4U8HSu5CV22mIjmhGKIfe
tF/l1hj2eTtSbXSU31KTPDnUvpz6R5vb1YkZj+tSrHd9Tn/q9pK45sDdbYzq3RpzUgJTVnqhDU04
kSTrAMjnWlQLPKU1DM8Q+7M6zMAfmrNr9cB050b/KdfJHzCtBQvoBFmJGlSXRGlWdwuk7+Bp9XAQ
FgmTlSJ6HxHMOGbhnZRGIhJaXqG1gT2Ga6z26BEYmLt2kfNgocKrSX+MFSHfbjZ+jUmuB1kZHWCm
/w7jeEKgbYn5QdX7brIf8xghiecqtet9ybcGJIZ8ipxPCL6Ydy2obfRMlM6BpWfBSmuy9DzqU+9q
KUpmYfwrU7phh0054wdKoY2qvempkQJ5n3S3cgCNgV+2FLCNrRFyUylaTuVDZU4jTOzRDMYheY6H
1CtNgJczD3Ss5s+1rP+scgsl0P4cJQCDalRZZH+qpivXVE3ZVUnsh5Qnrrfti5GoN2FroYJuEOOW
kId3eF95GpbWgZppMJOl45hb93g6+CCD3aUZ0sOsN2RpOmWnYjMP2q/4pYKfxXi+uGus3kZKJPkR
STHxrDpdIycFFYh+nkeRh6TlmEHxK6dPSRP6GXnzEyYOiDvSxlKbAgzW34Caxjd62x7Dn405gzaY
Y/NEypF1WDIc8A0BEdYbnwil2YjPz+E5erBrIqEsbKRHXT3hNfg7L1N7X6Sp7icFss5GX2Drqcek
SZrMdeTxWIQ55OW292F0vG5UY+YAurkOcxrwteEmq/VzKhckMVGT5KGcjjXCG+kUatfUlkquBp0x
jQ6qjfM1UpGXWTCocUGQhQcrrpRdscKuMUcF3D8g1V2RzG/TgnyrTPJ1J1kfenJtjfZ3ZkwRHDv0
oq0aYYMuL/ZtrCoBd2121hwQRnpL0JLvoWvBv4i6lgRdKh1srGKVTnaOKWFXzKOymzJszdpZSi6g
KV3Q6OEB52f4bb+r2UK9kji0iuw7NTGr3ZrLsudkaD40uTW6NTQjCT3M8zBFD2pfSUKFgeR6SJrb
gPIjXRcMwT1NaFAnSJlATjIhmZBsW8wuD2aDnlHNlyLsrrEdqf4qx6xg4WxDsUqloF8WHz0mnQ4N
yFeJgQ3nE0WGvimeQ6PEF1idoWt3ia+FiL7MI8hLaU1Vr0r4D2jaIs+jSu+zArN7LlE3MUG9+E5f
3o5z/RMhXfviTP3N3FSNP3fzqzTk8nEeXlEc7tzchutQ4QEK2RNVkTi2XUMBhYpjYxtF+pnBgEG5
1DQ3USdwy/gawO1DhA/ttjkL0qV1/LEFgZ9rxrNdRc8NgYffjC2qewZ8bMUAtZuGVb1PFnCi2XCT
m6oGChmqyWRKrHKjDEr/9JRW7fq82odOdzB51tDGUDN/xEC2jNLhoCLltu9LDFHM8WAvGBrpc3Nb
jmvuG84p0rrG00vralZE9wO6vqGtHdqSTVYnB8IZYhLKKqMZPyXAyJEdQN/NCWQdvLxdjxco73zV
IeLOrkaFLAyo7Zhh1wqZVUdkSsxRZe0dU4eemufGZnpBBQkM98oL61Wy3DGjuBvChM+Wx6xUb82e
7ygxkOwyO5Gw9tK9UerbK8o2uzwLl/ulMN+iJoTkDLx4TRTMTCM8RSuHMru8uGHLg1zJeaDUQ3wN
U/OSLGjDdUI8RK4OdRkm3pQ070vhFal6LkOLlEutfzoacpAQb6o47p7ipj3VUcWYS45yxhXJGxIH
xpcU36rrmF+Vc1dGPHzGrF3RETkoyWCSRtNcu+IHTQbnIK/hH6d/KVJDdwEA1648ZYe419yQLMdR
yabQl6zlzrgdFjpepjRvpoy9mTQxQU8SeX0GMy9ta0RpqMlkQ5YEKh1uQnSQsUX/aAUtJJeH1xHt
HHdBs86EeeCtr5bcvy2VXlww17yrWL2d82JBsWjWI+wQnDclJSnTqBYroCn7kUoSRSbKi9iDh83R
loUCCT+gFeqjT9gZelrRva6SJgexXl8tZU55JZrWCF3JxR+1yZAagj9Tjd0xnPJ3HSS61+EgsSsz
kvySxWDVJV16sGRQJzq5WRVSOVAsuAP68gLvguxFh7BOuZIbAGEjEe6RVOQJW3ZRrx7TVqJ7DEro
hrFNTitWItdp0LyeDLQ++tiG+B8ebcHWhmTEmgmTmiOrwGE32sdZ465ni0QX1XDfGQXrEJTIpe7w
E4azWFBoy9CuCbEpAKjnFhrC84oWv+dZPFGubff5at8wL82+VWmLF6HYQ4+kg+Zl+KKClVmHH+M8
Oi50OvmaW34Yp9Z+LFN4A5H6aoCmJ41q7Gy7m7/WXJmUeESi/NQQSD38qToprSGpwQTLh0Nhm5da
s9LjZDIFLnJDwgditw8rcqcoOiw3yvRoTGB9Hda+FMa3zjSSI+3J5+WN/LDm9aEP24c4wcDSWEnK
47DjNdyEtuuPmFC9dEgyHZW0rvdpGaItq5GYUCbLwxXa8pASHg95bwSGA4XU5Ga6xWw6Pszc/Gjq
EIFJ0rJ2QVsohTo0t+PVWq03cBYfQxhRDSijjwS8uiqA60pql9DQSEGm+XxehshxF0IONGDHTxgc
FrAeQPCWgMMvAhivU+dh2aaz3GSpGerzz7GatJvpc8LdbYnNfVNp10KA7ZMcm3c82V4bG4hL1usg
Y0je5EnH4GbvWSLa8L4dBLx2XZvW+26qraNKgZlgaEAmSmD+Bfg/L6ABaPABDHgB2Uh6cK5RfcGx
t/Tb2daIOhoHYAJFUGzWH7qNZADbYBW0g1QQEBxBRSjgJCRwE0oWK2I2jDJICwiZWbvZJNVaHq3f
NswGKJbwD6WS56T1cJqWjyYpxqr4vcbk242xxqnJhuYoCBOkksAhAZOESJHAqGCt9Cb0B2YSg1Wl
DwgL2J4hSBgIy3dk5EcPypmyqwRVoxekjVgyMEA3G3+EA7SnW4coDJGShuphJcslWiCVKIN5HQQd
ZJrCX7CSq/3CnDMIykiZFqbbdfu8p9KooF6BkhbqdtbeRprCXQTxpICBosNEMQQlpRXklAyWSibo
Ki28lVgQWKK0f7GF+lU2pm+COGalUn3VVsgUhSDAGIIK08GJSZkY79FUuEqCLjML4kxkTz9lQaWB
4nVo4dbkWv44NgylpnK1Y9TsRmc03bQC3JfJt6jRyInVB3rYXUoTZfuo1SiFquZxXNpLmIRHKZOT
wG40BB7qGurpVAVmnlPOmZ5WojA4RGdTvQUHylQIc0gTFKJIkIkWWEUR7CKtCuSepWzZjWRbMwxN
KkFF0uEktXCTMjhK6YQeK7kA8BWCwGQIKhPBjuIP2KXtVRnAg98TzPdwn6CUQoIC+7ljUct8rlCJ
jlmIuVmEdUcn6LFlhnhUYeNro+WfSMrfxJ21TwXpqhL0qxoeVqKrL4ogZjmCoSWoWmmNzKNQ9oue
LEHlypDB2EeE7OVCbNI86IL05awQgy0kIakOkc+V63clU2PXTDJnb3assgR9LBVEshxGmQOzzBEU
swqumeQI0hnssyUmO4iYOZy0TpDTGkFTi+GryYK4VggKm2M3z7g0gABZKGhGifEhdcZTLYhvnfrq
CCIcxrfMeyyjIMgZgio3CdKcIuhzDTy6ET4devlAbQTFDtmRPbTAyR2rn30nhS6mjah1TW9TEldn
qPJeUtp2kMbqI+6Qbi7r9Q8d8xlZTfzERMWule/kzra8UdD/BoAyIA59RxADq/QXChMvKSIrF8DF
1xVBwh3z5ax8OvAKowF+ITxDXRAOobgmOxUOIjR+FY7zcAFLsrgSPEVTEBYVQV0cBIlxhc1ICiI8
Rt1dmb1N/ZJf1KmrIQOlN5Y8/R7KT3UCCVxNIJpkCmWhoEwagjw5w6KcBZ0SncwRIqu1L81Z8YtI
MPVgnJhTeC+IYzHaDqdMhRnbUPhGwxxIKxUpPZX8QlJ5Qm37IQ/b8EBW3S16okq7kQlPF0igy2CC
2qYGpRuUpwdyVF1cIlsh/1CnxjoCzngpLCjxUEsLQTKtYJtmiH0felY8ZgoRFSk75lFBTm1hqYZi
XRKFxE0oe1wVQ9KD3l4UxlP5uR6dp1bjSTP7Z1PQXzV4sLhTcSClL+u4wQuq7CBIsyZZLThn1wI2
rVCjQwafrMU48GwW6eMM3g+CDWkZN4WPm1MeIBZbrr2g6vaCtAtZTH0o4fGSyO8elI3aC8d3NYKp
g/KLUvirqc3utXf6x2SNf6zgWrmjDGAJYpA426CnilYWeELR3DZp8Tsb7OoIPS89NBJ0O4Eg3jYK
mBqTZy7Y9jZcVKOUfWDr4Z1K7XYpMDEL49IBLYtWSzjIt+OmuFoMx67QUXQTyXhjscFtb81J8LnI
vQWxkjCSZcOXbhUwFmefRzPipWY33gOmRChq+iy1LkN11kRFRUUTwFKfh66NIPBgb6MR3ikjko49
I/KvSbpD32r4mPL6iKaBCY/LKM8dLTQETXia+YQoXBLau2IA1E/Bht8Tm1CwZ0dTWklYGAMjmoKf
KgOEjxApUbOa3YrHdRc72eJLj7IVI34qT3daaF0lmLIinh28JKqPcj+QBFISQjr5oHX98hBSDGBx
4o9y3j9IRvOLoQjVSc286nZxyqb8zZwmDA+kCdADGJosulGtMyDVp0mzs2BNkAapQKsWgN0LqOd+
7KiAruW3BOwTFzHK9BC7w15CfcgdW/V6C9WkuoKP2J+alNp/gfIOgs/GJaxLgX7O9KCtFcezcvsm
682fTq2+1k7xgNQbgAuQcAMmKui+nJMKnJpuKkOQNhGqY2NOkTFnWEFxnnqWh0hIIt8NTntVFiSq
rcpSyM+GlCcUFOMbqimLrB3QyH2E98CS7H40pCwA3IqmkTW+gndHrwj7T+HuChJ6OOZJCrhF27cl
lWvLALVpN2sYRHl2Jp1wg1DmZYF5vTcEnn7CDHc3Dxi2biBHVZRDts0G5NvUIrZdlLQ6V9JmZCAF
aH2a0a1C2/DXpuRkrtFtR1cKtr2wKZ66wv5IRrIm1GY7D2UvrF/FE2KKKiluziqDDEpX+WBC8su0
U3+SBRqtdCayMiika3PzqglU2oSZA5OeODnmlHc73WSk2pgA8zqhDErsB/sAjrI41o8LpXtriu0g
iTQMN7K3Sl/v25Ql/7e0TpHhAg69GsTYtlG4UTLgyeP3Q7yUAu369TwDHyCdDgErOvda6uwblEwE
5jvdoOrjjGBQC0o86tR0paZPHY1oszn29suW2dEsMlrq2B6guv5niFA29eXt08X/1jK0X5bILoZz
wz/JpbIItis2LAFw236HL2Be7LR7SwX7oA0fzqieh5j0ydRxd42hDWB5JwVzLYj4edVZThGPgaDi
GxGMRdNJd3pKj1kfbKoi2zfdRpFtt2oB2Nkibmo36WZxHa2WvzbMVkwxVH0dKqG4CegH6i3Ix4aV
bwvxgniYWDaqw33fhfp+3jiT80b+3HSxJMcp903pPFCpKMG/64cYvfWANRhjQuE49SFO1y+M5FLM
UqCZXTu5SSqf5SREHrYdiMhmdFbxw5kQq+6LXd9apkdtFOZLLOC+2/9Zo5ZYJhdcOlGjtUR51pA0
t5I69YDkoCm7JBeX+iBWGNv4m4l6qlN2Nz3yatzCmpS/KAFGGRS/ULBLtta22XqcnEifq6jtLWVM
N0PBBP6HDIXiv6OFVRM7BNbpFnKWFJmHrb68wYId3oz8KTJ7m8hilWghoOHSRIZXY6EHHz2rjrWo
ds618aeIBvVU5MaNTaZgLwtVmW2jWS2s4J5HHuGH8YRjok2f12aUM52WvFHYReS7GW2oICfYKEJq
xhYNDfAgw/j4jHph7Sk9Uc/2MG6bWvTnrRUnUnvoEc+VWkRFUYUFO7GpNm6bVXSNX4M5MMtuQnhR
TY12MJ/kMu2P233YAM5fd4Rsjq1Kv6TRIBQ0k49mwjyPUG+9dHqPdQQqB0GEBPWsGpZnJMXtItna
VRabJon3g6Qu+66Ln2WDkG62l/+cU1BuMlITkuhcGZc8VAF2gRqzawKmgozExbTJdOWJGWwvKKe5
O6tmv9vOKcV06czwc9J7xoxGCvR2WgI5QzRSnSJcPtHmHQONBw270bK4GXWgeLnTHTqyoZS6Kwao
0IivSOwRjc0D0LBMXBWYErJXj+QWyOC2LJJU8aXllhoX8tVYmrDQuMYzYak0sivp64ezDEyP2nDp
Lf08drgWrMV1cICdMfSX13D5rFDcuCDOQw6JhBvwtSU7Jm16sAFE7NOe6BkXGn3Z0cWBWs2Neh3b
wfJUjDJ2epZfYuAmh6GRMlcd8z3Owrhw29LPBrmjbgDCJMEDtsPSBnnVoo9Yz8a97HQp9JfirV7I
9hhy/jqAofeNms6gTPavpC3uCnS2d0s3psHQsMbGfN0G9xabyQW3ufo8OCCV1aU2PFPpUiFpHFHX
xAbBlVX0Fb431rxpzKxCr+eijpa5j23nnsStDGZpafJzAQesQoGDNUg0ukPCVEcJ3zMWVT3ZnaSy
FKKlp6ovIVdzkOW8OGurnX9tLJskJ8qwqztYf+YFmeLYwGjdqQDyLQLlrYPy3lqN2N1a3ydi9IxP
c1iqbkbF1N1OyLHO6q82CpSy/vqA7VO2F+tK8tyRX983smSeRh1dcLVKQXtuTfidEiaCMWxeA9Yv
0HXxgu9NO1XW127ZAj2tjALBuFFjiTZb8Ox7eWevYiYhT36KQtk+zbKa7adCxhV28XJWhEtH55wa
MLlj23+QXNH5ACVziylwpjA+o0ZkzU6t+UwF3BeGx0hDH5CJ81gzqk6Cn1Rg+khSHuE9C9HLs7LA
OEun2esKFpNKOB11+K6gYzO0DxgFdrj9/DJimce7e0n6/A/ZFbcy+1etAuik2f1+wMM3yYhx0bt6
mTIbHKMGcZyninTrcFOG8e+8xm1gtrDJ06aa0hugZ9D4Ww4TcUFgjdM1XSbyGGTSRrNFKlfNf81y
06DHa53ytvvlWNS80WFyEB1LnVd9ITGeGEB7e315YspWkdDoVQRHyHRV7aNlU/iyzZTMSU+cXVjC
gxi+efIjlvPVJZlhuIRH6KIXL3n3f5k7s+W2lS5LPxEqMCSQwC0nkCJFSdZk+wYhWxbmGUgMT98f
6Orftuyyoy46om94SB6ZAwjksPda38KpaZlUHq2eSdbCM4TtAQ0WR8Gm3FYkt3gwAXdGS4ctelCA
hXLlMq7dWJOGdF/Pb0pTQ96bB49Bt1zs5VYX2ZZxsDoYxUh1qGaxgDTVSBCANbKozi5lbaNxuOoD
deWaGUo91gXLqt+yqjcJkWhlyr1TJ7fWJOyNKZlK56z7wsww7FzzJtOQ+2jJ7ViO/pBEH2u8nCsv
e+honHJiccU4pAwWD40MIqT0iNTnkjOAkdInRArOUDiCkA+Sm5kXU1QXixH4Vwn8pK1KKsZZtGq2
eisgTWQU+6F+YOadq+mcpyaN/Ye2i5uNssxbovKIB+yDbcMGd23W2Nn0Wb+ug+BTZ1CmjOstnPPD
SPYuiOuXik4A8LBdWdRnSKjXkXarmRX8VVreXnZXI9OEV7/o38+4OFYG8KJo9F6VLMBcJLQUVPyC
cGM79tu+wrLgxHeB66brtLW2Xgm5ojKso4aqWJuWmEnMxD28bWoGrvINSn5lgqLVq7YkOp4oBEIA
cJGrBsrvB5aflr6lC3GifC7M8Zy9aabax8BxA7v5OlbztVtkm3QIj60ZPiFDujecUyDt18Y6pzni
Vup/9yMEWjY36aEeveQ4AT7d2I4lSGu1jCNXu3G83LvcgLA3j5PLWJpHyecKhjsgExZlqZijHSKE
Z9NGq5o4WUGlPwItnUQImBkC6DnUXOO97rttctfX+4tGb1wchRfh3nc13+Vx20rwgYSOrgYT00U6
QqJDAAg/StTs4Rh5hzC1PkWsPVZZN5lshejDLftMahX8mBfDc7N4cswIcjX42ISrE0xnHMrzklcQ
L/jWi52YgFooRU4BDOY/kjwp5V2bz83uO43j4lieXKua1+34xZn1ZJ0hTPzuFUY6tncDOflRFSxy
gnJFSAlu2ouRdrxJ2jy7ouKKoXS5GS8rtFxX3Tqn1LzO6wTpSVysk4RrpYhMMPWC4HtZcA2ni1NU
c3R++AWZjMphrYoZ2l2eemsV2YNJHYxk6wEpJR1dZ8CZyU3OludK/3yRt2EJvncLvkmhLVPe5Y+a
nIZBBGw5+g+w4idz8phUwWFstkaaBdvWDZ/NoePrQEJGjfhDstZzaNaiR5WhZdLqjyOIOZzkOaX4
ZYVqtfAx4Lqwn/nxuMCOog9h53sXJ/CPt79o1Gjs0elmbFkAInkq3LVTI+/9YYz+AeXQzPJUcumz
PvLGK5Yqck+m9zbI5k+WaDt2rsWTrYz4yFwAmzGjyISKlSZdacEZ6/uPOuBByExLs3Dxm/eoWSkF
AgGV1gxl2qYJ5BjMRstNOHPBQmT1C2rDV5cbOwIfFGjJvrt8w3Yui03GkodKQIJHA/go5O4k3sWV
9Yj0tiLKIiNvzZBls6kghq/aXmmcAADN2Xux3YidcNu2jKjc5ckMq9HV0Hn3/0/Eev8TE+OXvKf/
Ea/x/2F+06Jjg1rxP5MzsAA08evLL2K97//m/6r19P+ifus6OusG2zF/aPVc+V8OKHHbgztI5PjP
4AwLogaMT891TERh3xOf/lurZ4r/It6YFZGrO8Q+OZ79v9LqLUq8n/AQ5FhatiAL2rYt7urvo/ZC
rv/Zrcp+b6dZt6nzJr7RkjI5tlWN504ZGwftiB/nWnqKSdCBY1+X67JOKbXfEnMaHc2+P2sdvVAY
4QPkjaY4AWplvUUysNcX7aEz1HVr1/CpUV6RTq/czU/H+/b7h/2Zx/GOcIGzXqBYJEqeTFkO8CV3
8mccB4kWnprHztf5qdZ00HaplptsafDdFchv1zORA72Ha6XUsn+89/v03u9vTooWDBNkRaRt/ap0
bKxEGUZud35TRztXlX5NJgWZx9E2Y7Zd0Ru8qZyKcAx6WAGYyX+Eav7x/fnZCCWVnGPiwir56cvP
xphSPhadn7vtrSWGdGMM7F+WDXiO6pyq4aGOBzj4ebt1bbqhfz/2xrvz5/L9Lb694PRG4vA++WtU
zPyZzcG3bUwlSaM+hNToVtaEXVMX9Kgtqws3bFu+NsrN1sOELDIXPmKTIscoAmDoXzHgf/5EliAs
0GTFtMSe/aw97cYoCKyqWypCAuNfMhJJa1Bg/8cX57r9+cLhi+MeNliGuiArLbIqf32bNnQtOopB
74+zUW4mlxSQhq3wUwVeM3W6kLJOEZznluWyqYw99MrhVjYNjRlZm3S6AZZlo+Mck1i4/t8/2zsa
zuWjQX1h02mQSeq8Dyy0a2XiGu56v61fZYDc1dGir9Bz6EQFD7HQdaRMbBT+/qa/H3aiaU1CEhEY
C4NR69fjEURpQlWupCKMBXhdBF62rnRM2H9/lz8ddVOQNudK3RP2e9CP7lKQNNKUrxaO7mZ2l/1O
6QDRtoz6H5fWn47iz2/17gem5x/WIcoEH2WltwInsQn75LVK4M9aUlBWJwwyjqbrv39BCyzTb+cV
KZNAB1wATM77AXmKUscdqOT4poTMFi0R716uHzuyzXdztWwXvRuQlv11VQ0PVFlwsdbIm2jBrCqN
RC+V2dZ2QCJG+8FErgbFnZobQUOMu26vBgzp6am2Rx1FgKe2gRa/NSHJoVpgUp4ZiUBtwrfWcOb9
lN42bolMNgX1Z0xmfEIoHXZ3Rq99FrUd7//xzZcD+tNUtJy2FgYm3XCI2TR/O23dNnRMWgCdn5ld
ujPG+A5fEn3PkG9Fm/iu0+nyDUrbSuU9tBk+5URMt2CK5WYcbbV1inv01zVGC29JdDNWlVuSkTkl
LXZboHSKk8XE5rFq6WOuM7s8o53ZVyM80VrfGLNpnWxTJNdj+zXOUbfRhdf3wUf0eIg5k/6kmcnz
37+yYfw+d/GdmbuWwYpd0SXD96fhO4GAm8521vllLfNt35MTWAP2LSfolvTmAfOv597VQLfa475Y
NAqa/bbojvUu3lVzop3C8rVI+a+ukxfnIGytjE9RgPozXhrwWBF2Tm+X6GQAH1mZfPB6HMr6l4SE
nMd8RNA7SOZJre7Ntclo1ql8AuhLjV3v8mPu4dnsyWRbk3p4Nyr3ziurR3b8RkqvHzYNaWny2ux0
48AGQ4zHZEbrYmHmR1oAF6RXd2E1PLr4yUa2qGXex5tS3Ou6/eja2X2T2MQNOdgGnaLfdopKSllc
ZSn7owYy1Q4Bp7UpTfC5vYifQEm4tI/cboQYFVIDiW8J87hpnAqvsErIUxq+TpVZQTcuUEeGNbT3
fpXJ9Mp0b+VmcnJtj9LlQeh2tx607iYc4mNKAsxurB7rWLJ6F8ALS5XRzVm8lnOX4hRozFWmtA9G
KalDe1+jxv5ayubWFg9O2eIIqO3PpuE8YKf6yD6fIEJvPJDO5qyQ1+P8dHmRRvWYs130CXYT+2UO
b4jxCjVF091k0fSPs+r3gYuWHatWhmKWd1KyfP15Ahzb0O7tgeuoJ4+iygm8J/SIoIbxIRipNIWR
vg4ytEl/P5f/+K6YUhxbt+UyEfz6rl7D2eHNSyNGf2qt4a4vs7e+cc7jrD02In1OPefj39/xD2sf
d8HOScMziB8l5vTXt0Rdrgot61l7CUrdBfhYorzuG61rt82LLdWM8eGodwhGK3u+/fub/37h0kYj
zVwnRVW3rPcOl7C3VTKokq8ry49VsyAATO0g5lRj429e6d1eaq/aQBnu7+9rWHypX0dJ3lg4Lutc
Cx/P+1831wMt7waOs+jlmbBOAOd5rtZZOI2HtIhfSF9z1rbCagAK54zYjOygIntx1BP9a+Nfn+b3
WZ9PQ/KbSzvDkCyJfv0J0P1Aya68dkHjlxt9GTZC4GioSrAzuBNXJqCXcyt1tQpFSaRmsAF7kWzz
aHgoHbPwbby5fz9C78NomUdwMllw1+nFW0gD350W0H7FHCtom6aFGjvLcLA7wtipWD1V4fSGnQW6
b12Cikc4xryXPedW+WGCTXNqM+NTOqKKRVLcXUUuatS0N8RK4gsBhEALXQ8fjMS87pAwnFmKEJyF
vboL8usaYlAkAqQbKS/99690Wda8/9E9oIvsCC2Pvdq7tUgoNA3Fo9X6UsyeXxAR058NGeTbQvWL
ewmeiqLwuFaWgOSQjel+bhdSsr1c+Dm7tVZ3XsyZpYujEHCnAIKqqgMF0HrbGWmoHLJsp6Mb36Rh
YB164T7oZim3JILNm1Ggim28k4c2bW8v+fGhOIQW0+oIay3kGJUxSYN//8rinYXs+6/oGQYRlZZg
OFv+/08zY2A0yMjdofVVStJKFO0jKsky0iYycIyTIpaMqrU4RIOWrfsC1GMZvSWxho6KBb/qhbZn
eU4bKRiRBte4kzk2pGepyVwPSfkxH3FcJMtmtkNf2WVfNHd4bKLMvcoKo932w7L+wdYE9p32iK3Q
RpqVtXZUeuWGACCqoEU0FE8vc7sAaEm+W2cA0zZIbu6H0nn9+9G4rPp+OwF+OhrvrrOhywYCjqbW
D+kEo3meGnwR5GCUkOA3FbamLeNCtR5oHzuGIszebM21lPajSrqbv38W+08jPQtwJmlGIUO+H/rc
CcfNZPet7+VS+QPOo6Mw0+c+8EBkGNMptgHbVXGPKipECK1nxk0+linGrurgATKa+eCnAIfVyq7A
ebXFdCQnDn3aTLxZvqxxkgL1l0i/2CYvArnvhcI6MfWhIF+1Rv7JwXjgZR9wZiWbWRJYG6kSrY+b
krnoxm9Z0aGGB33eYcrb2bnzMa9o1+BjnlYoMEmRQAgxWfqBmikLCouAWqyT3m70Fpey/myJ4IWC
26PTJ8ztlbeVXf3cdy3N1Sg+xTXVyyZ8dQkJufrHsf19cMf2bQjBGtjRKWn8etLbpivTIGE4dUX6
Egb0BTWMH2RIsKb/+zv9Yf5yWHDDShWSV9WXH/mny6vNUqdo0HD6eHDekoo4XFntGTpv3QGRRVRF
BB0ANRCFePj7G/9hyUstjKBkzKvCkfr7jXMdhH0lA5vhubDxeiJD6t1RHNKu/WpaclzNMDmk2XfY
4heyeYgKNZ/YyQes64FKkbIh3VeBFsufK2SqmFmSbQkrxqH0/feP+ocTHWytSYqixeKCje2vx6gL
sbEuJlC/iEKPLuSxbJMX1Fq3o2ZTgY3fWknwzd/f87JoeXelU/EzPZfurmU772dUT2ntGMdcXYbq
z3hsgbxrG0mjd3bkCakhvnlEqjvNs/ZUGT6YoJfMFinx4KW4AUtxO1pNR+wuUQ3IP2iwx9NDbAwA
iP61BPp9v8YPaTN1Sn4Xob9ffsU96ZcR1Hl/cMuO0AdJky2V0Qo3R7y2o+Tt70fmj2csWyQX3ypU
+PdzoIPLMkSZ1/pWcT105rUQvKtZOGcGZ8gBnL90NMZso/3rhP19R+46BlVSTld+EOGKX0+DpDXI
5hNVS0pC94w24c6Q7A6DCAdYNDY3bFfWRsj+MyW8be2EXbBKbLBsSmMfHoT52s1bZ22h1QVxejXP
TvWPqdL4vSjCBySlkxqckK79ftRAzIq7sk25ojTxwqii2Mh0yS6t2mv2jd8iuGL0692dgyDWldN9
JcJNAOt8KxuCURjF3lAp/jdqm0J++K28/X7G/lyVFX/6vVgh80uxuwUb/W4s60IVmBamXR//Q7LT
8yk6aMRLZO2cLCEs8tx2+E4wUem7UOnhhoXjoTIpIvaJm99OuV+YdnxvjeM33NXDfW+Ed+j12nNY
wHm3CLl1o/PMSHOqPbJzHVxvfsxC81wwL3iJcd25dBdjL/Ku52qxdCqWcLFO+HLkeOq5ra+Lih1C
PFLhObRd95KN9se5zxC5Wol8Muvwda5jCEtG5A9FNF5nBtMagvzqhC6mrVkD/K/PbxfjvsNgLFlL
G+/WeJHmxpNdOLWvQnttzXGy7Ym82A4F+K+ytx/iqL9ztOYtGf5ZxP7DWstj1pEeycpk7L4vYseJ
Qbm/kbXvkEW5T/RekLwZBL4ZWCB3Ssc4DA3ERJUPV1lAfdOyavsqmqz//Z6KvZRNwNLSjfhtZqhg
K3aVK2rsBNNNIwhLqVNd38YDUi8ZGS+kbRvnqSxOiTDbf4z1f9pM8uZUc9nESGr5765ycw7CBIl/
7Xdyslc9gYumW35JqjAkQ6c2iY8HQAWU5pAQE11FOHb+/vP/YZQhtc8hRByuirC9dz8/K6Wi8yLS
UwEE5+ADDujoErclfzjJybTT//mN2Qr9YS/JmlKHw46aBKf4u0vUTUXZh7PBe6olZsMkpGmoOueW
DNqBmJHmPivgRRlj7T1otqtzGgavFm6OoxyD2g/HwLtNtJci0UEv5cgPhpikr3SwwtvexHdo1EjP
SnTrnYwg/ktLe3RR3FZTY2O7aNOTlo7yqaXE1OpBdU/8+nM7qYkcryZ56UZvZ8HpvcO/O9BFKAmE
dnS2vcUYPxZdNWzjKg/3uTlaz6kQX/Bp2tvBHAuudGwAobG8kDCCl1RqfkLUj6nrH6jmaA8iYBkp
B/spRux6oPwVXAdEWy3uIlh2umruZhMRfz9YdzQ26sfuzSrdfhVjon12ES/NRvJNUddvBnPV9PGD
ZAdxB35Aux6aAOdvXrDndqPA+0CEC1a+cDpGPXyGeTKe2sKII5ae3segTQofBxYlIlOIG7KwnljJ
9IcmCefzaOrgwXrjquu8z2yC0usK++HJxWS8YoYsnsYpedCbsN/kiIlB0HXTp8VrlE/d+CJKO2Ps
MFMyYDSsSYt7nvy+8p5grK9mVM1f9RTinZsBe4vBUmGmvp5kH1/3Y/daTRCrkL8ifnfzst8iLp/Z
76HJjC8wJ3INm02cAkJKDAxy21iBD8igbM9lxaq+z547Lel9Y3l0eUpGM2EygciJeJfxmZk9Pndl
SYYoZZLLU4Zb2XCdTD8r4uGULDelLtT3e5fnghS1loKbTjTRjtQo+0Tp0Tld7v24AUqgiK2jJufa
Vb6bkOOC9S7j62CY4utQIOofQnDaYZCWx2iEx4NAoCuPtWw+jw5eKsAI3VWMyuTqcm8mzmWbZVDv
UhXONxpm4xs8GmYZ1DeXZ+j8TTdxloi9O6f7snFO3RLH+eOmhn8Us1Y5y7yNNnabIgSg/L5vkWKz
xq3E45ha0b6TuT90PXaDIUA2lrKluvIU7iF+gV0kMdBlhh3cC3AeBjSpZy0qyyPIq5WlsUzWq0r7
0FWG9mEs6zvsct11STjwrdFQO/bizg9GjZSR0A4eQsSTV1HbIipeHuYs8a8neIXo8Q6NgoSCZC0d
blkmICDN0OIncX/bphupJ0cTKv8dvgkECNqYHVRVB9CFHAIedSe5E6VK7igwqe04xeAxJofyu6Oi
o6XHiuzSCt0a6JmnbCIKtSoric3VDJ6cBOB6QcDckkDlt844P03CoIQRqvm60IL5iWS8K00Y3l2u
N81T/jlbnhRtlOFGL7gYKunXbF8eMbJO9w4W/0YaNTlXTY3hPiyokZNc45Q9LTq2xDdOG1s3l3ss
XQf2GohH23hnDB1rpGSympOsZ7mTdfrZylz7Srqdc0W0KohQHGuCBKmzGvNwTXut8W0jAstdycel
RrkyU1euIjvE5F9Yxr2eE72kqdu+rIDhzXxtcFbeo4oKAtJGF/Rzyhtjyc2wmQ8VaW3mfBwrIslN
BOKQB+ieB3edUv3ncBQfFU5BWK3FjTOY1rlsOU9KE4mZ1uTddYusSzhV9Bo5OY42EdrUIIhrLUPE
oaptOaBFl9/PeX83uaPzifTxYtuqiqCHUWs/2uMThKr8yYrF1qo0CsdFovwgr91PfXRVm5Pzmf7v
uBubudu3Wph+tPHLtMvzjsUqN6vQHauRYdXCBP7oCFDUZmNO+z4iDbWZk6diij8zkGSfCyvgz9P7
xCybWxdowFOEDzWM86exH/o7y42vo+mpErXx4DZeCZh0fAQ2HTwS65Cek077enmUiTi+LloClPOA
5Mqh0Pg1qL3eMclATnSCe2+5mTrAWGU0i2NGC3RDnm2DsL3vNjPFpX1lGtOjB7J2A+fOot9WTo+Z
sNNtJvUvI26QdY3U9b4nkOraE/GHplXtfbfcGIuRYixdcx2GKWJAZVN2xudxNRTQWOvlYdJ3yX1c
VBtn0D97i/66dke5Hxzv42gVKfs1h2vRhFKhCbk3wjT+0n7jhx72Sht6Jh9X3BIWzH7c3jRZa59p
y6FmHFMXH2dHm2JoAMSGyjnZmovIq4sR2MfhdBO69XRzuaciFjJlmuGG1pLdNFr088Y2vR3zKrpx
sievDsNdrmyP0hiyPH2R6lUmFRtZo6BzNMe8cpCWo+X05r2Hj+toUV9Lqwj3jiyPoZFWR1HBBG/b
xPMHsG59ahc7WrTtnRnrKYYXAQfRdKtj7gjOUkmy6GWyKwX/N4L8saHoOp8vNzZ9AyP1dF/HdHMS
Xr11Q/IvcJi+zHF3dKIu3yb1t1JTX50Aol5GnY0vcCRp9dBnUbNjR42VUI7bWHQhHqeQgOECS2pR
5lfmhI+WbcTKFjHYT89Hc/oap+mHNA2w/WbECc7xN21q/AbaMLxrsS1awadg3afGdltKdz+bM83X
IDm1UfuM2w5/SPOaqJNgHmcDsx478UnFzgddm0AFxv0dy/lNMSJJkdhLV5OyYfqyhtRycXL77tmc
utsZcyPlkJtMQoJZTGplgAWrlitbps8uulMx219NM/JFG/ujeRUoTIqp9lao+DyZ7utMMiIq3nKt
hQGLVukO6yYz1qPeES7a0WEywxKYQT8v8lBARZGXXBnl/NRPzi0m5HljYIZLm/lgTdmdKvDZsGXK
quEwJgLzOgBUq5j9Nta2kzL9NCQ7MaPlKKeF53NXEfC0mWQDHqgSVCDzCfd0y5LV5mtVBWtlPT2q
Tg0np3pM01qtncT+kAiiCvpW6HjzAlYFNvXaIAdxFbtfXSMjgDPOycPJurvCCz44EzF52jgZfrvE
TgO5W4qMkkz7lsvTvckSRM3zPHSgdvJD1xbEkuGuFoV2E4/jSzw7O7tEja83ZO0mlvG5qPQzpRII
g7DAdXMjZ/aeXju/Elut0fwzcUxxfjEnqTVOR9TLTePu8JZdmynQJBQhS5yNdas3Gt5fO4O1DJAm
Mz+avXueWoQ/Cj8mueFZBVwpabd1VJ8HqRU7fTSaHa0qnEWkw2zC0jzbGvuIoqniXatM7zg5DAlC
ftM6BTjXtd60wtIxeZX4XWbvnKr5Tm89dsh4ElaBAzjARI6dFh3pNQEudAr/+jqMatTysdZvF4V0
5czXMlL9FYmJQJyt0K+HEiFw/NjNc7foQq+oBL4VlJJDUivbPv9GcuWbheN/NcxwaHtWFisJbjXN
+Y2Fap8cZX2ujQqBAdxY+4O4iTWa0aGHEX9AVj+iwSSEWOMAV0CDNbBkVdIdQaiUKe5qiIbZtQrC
3Ww6L6g4wD3XdrprHDgtda+Ydg1nYyQQC+upO1kJ3M1EHz/ahqb5chhumkpZm5jO58qoh2NfMi9V
Sh5yM8YstjjLcN/ADO2/FkyASTXFd93U3KgEfXcfR0Se1tV4TIdpPF7utbGOgxfjPVYuvCyN8Ic5
rI7VaOFylGxzqTPaRlUdM1doSEGio0eQ+arWZbPFFg5fSKdm7CbFRqHyP7p92KAyaFGGlzYl+MuT
lyyAqgtP1jjgbQ37+mhouJqGSq83upcSncb+poLAVpk+UlJYI7xhLabqKB3J6GmMkLYadP5jQ2G8
RN56+exgMQsgDslXWgPxEQxXfHTYu6+KuO03qlEmwxWw5UxP26O9iIXrfJF9NOO8JZvmXKbp3gwb
bdsG+RcVVgXUEzgsuerLY78cBPKaiTMuhE0XReuPkS2nfQnxJKLZno/mcMjdkFoOc+ZKYxN45TYO
+SxOSwYnKdeYZZIVeAV9bUmzPV5u6AvC+zO9faPh8SYQ6NB0tkCilmfQnSP6/3XjFsfY1p4bDet+
uzy6PMUW/BQXMtnOTY79tC6Ocx4VR3ecP7s2iyWrR1hGIara9rDhMIzNsL2S5SiTl17iqZ+LIx+v
OMwB13yXW4fEZeLHHEHqZJMd0+WeMUT+bEfdPi36j64Kyh2PApKSuCln2QE1Mp6KLMwZTvC7X55P
Mo+h8nKXbEWgHrgY6mIKj1Bmo+PlnhfNey122AUNYtcKY9jHlfJlUwPeVk39HFXtuPv+EAZEduSU
6tfCsrFGROzyCNcg5T3BQ8nNRBrlcSyfszLMvz/tdsJdFU7SbIa5yopdJ6yWvQby57wnhrup0y+I
2YMtzQz3yuoVOQWhOluL+jmSLa403y0alx6aPtDxZF4zJKdP1lna3uAXX2FiSPcGO7ituSQPzZm2
iV3dvc6oWF1n44L48nS4OlplcpFDOCtb2ezC6NvsGsGRIh8J4CkIqKY4wDvVd3Zgs7m2XHKZvHmN
fQaODb0H8gAZwFL969BrBAt3DKyT7r0Ck9uNbjRuU3htw9AV68YzIsT0S/oILAJvIZ9yd44FzOGL
H9O5POtdEkHUosu/PHuJJrFrI4GIRalCw5g/63q0vzxvRUtcz+XvdKd3LQQn/0k3ubz85SF5hKAl
PCBpl4ff3+f77eWflppRrPNea9bfn7z8VXX5uD9erlqMnuaSmfXjs42XD3/5m++fxJ6yZ9sk3ejy
uj/+MAoiZzuO4rk0Fc6Zy/9NNXvf2iPTdFh1V4U5dleXe9ly78fDy73Lc+/+DilHtuv74vHy/OVm
CBvk5D/+LTQke1eP0c3lqTnO5m2Tl1/ajkAJx8WxkXtSbC4Pf9zMCRvpcq75tS93GdNRynujDcbM
uiIjqNlHdWuvPbjNm6asT0rXxDUaSmdBZLUkEyS5P+YGZsNRAoBfeoFjMok14ri3MSFYewwNqHK5
85WJCA8Kg7OfNtHBysEuknhk3Xak3+2yoBivHZedOMFIuzynONO0nuGLCrPHgMDKTIdvmT7q/hwB
KcNoSf1+o2G2Wcf6F5ety01EqYN99n0uP7FiizYNAzlEyFmu25zsBV0w9jhp9q0du3Njm3cIVpB9
jkBJgyh4LqnYrzQH+IEOMciTt7ah78qx/hKMYXYVAADcStNg9x90j1nClq5vhlWCudTPy/hAVrXj
6559X3SIi2BF7dla3c4Eb8ceaIMW4AR2aNO3jO6UNVm3dqGgrj3UfpYTqFUqgBoMNIFxxGwaRR61
kvkCO6i/xPeDqu9iEZirClZb4YW3Vjnemkn5BhJjm+cadLAp/qaUEfhRx8bDtbqNasVVArFqbSd0
EUYUFmzsKBZRY6Ei1rBCWny2mtoaRI2dwEp9GvubXi8+BGk9+MAy3A3FSO9WqvILtKhom7r1axX2
D1pXT9teJ/4iLsZjmEQveQKdtZH8sossscfs0kSEOtS9L8vCO4YN2oSYtZFRDNq+N7855MHvI/UY
Id/6EBKlvKri4KShT8H0d5hUiRrJ0k+etwRMeEkMtrkEKVXneMnj2GB6PifVK574cduyBd4Zdhiu
UrvMCFYysD/rSpKa1cBNSPVVNoGEN9qayb5JKWsZ6VnTmnDfBvM3NI7pWYoFC9C4x1yNWEttNdxZ
CM/ivHrWsqo9Skzt9DqAkBiiLq+zuNrbSuiHKY33lJ6eND7C0ab0saoCRRswcMftLDKxKyVx9a1Z
vbC7VRt6OKUfSlPdxM5K71nyFRpt+arvQixuEs8a7U0E6TUdxVyyISzZu1MCy7cN1QH+R/zAhmaC
cg7xM6EvewzUHTomj5UJawOkBkencR6VCUkinVaTliFxgaff59qB0KmFXliIQ+4U1amIK2YiUBTn
KaVkG1jtaqaSiCoq+iQTTEMZGcMbK2maU0d9qHVRZoH4adbEL6JOH9yPo1FlV+6XtOybmzrwk6BJ
1rNtnvuQCkMLiHGf6uVZN1B/KJt4xjaKMHdNKt85duv5aF+9TZSKz0OmK5J2nGgJC9PPPQ1cthUw
MeNnCz7tLiatZpOUbJyikkVqExbZmiyynaZlUNj5HhtZDgNlrGLyy6q/tc2s2Ua8iEed69D30LZ0
GGbkO8HmLLAaZy6ZUCZt4VQXLO0dxyZAgoE5018WDVilNSxGODrs66joZ/NbQStZK+NPWlm99RDq
rojMBQDXhY6fO8i18rnChejlXEb8e2/sFj9w9DWKg91Y2PWWJXdJzpknr6MBf1dmxTXMJOScdkNP
mrrfCZ2Tu6kQbDN1igB4zzjtm7Kc/aSL001gDq9xXE53jIAIYaCDrZp6xFOUJvVuGmC9N3PuHDR2
cwtS+pizdw+dGniIYgFm6eaT0HKyD/C1HEqjX7ySmrefFHE6fTJsYJRG991ovQb2dVmd24Q+Dp55
a6kEJ7dzaXjXUWmtc8iJG6PJubSXq2iwliy70biRYcMmzlNwpiRBgdaELJOF8nW93JBkHAlKc0VH
dCK0YF+rm1PrVen19xuTsbGzvLegjlhg0YTY6pgBY/ab1FJ9WUenskCmYsfJWtIOlLQAKQ6C9SRe
qj+2COePbCjHjenSv8jDgOAdqwBCkTNSLatJ07eb8AC6IVubMcy/SitcSDHDltj2Pbh/bdfEuF/B
Fa5GItGNxFiDzY9pk0fm5qlVhbPLEGFR2iIQInKjXVhCrClNRmsNryElomEv9P5lIoTuIAPFa+Vr
LQD9y7xibnkWLkAM8KE3w7ULC3ety//D3nntyK2kW/pdzj0bDEbQXZyb9N6UUZXqhpCld0HPp58v
qw8G3eqe3Zi5HmwgsSVAUlYmGfzNWt9qs2MsU9IsonjjxGHzY8j7H5YJajCl2ClM/Hd6LAR14vSr
tCSIYbmd0slhFuotRm1UJ1TO254K9iYswmjoZRYd0k1seRJ1jZ7fYytUmyQu3uY2OUcBS41wyJMt
uxyDyw2jBxnTu5Cp1wbllZ5emoBTNotae826+SvDRvzHEZjOzCoWxjhbbHN8fSzIIdTWtmgtzqiO
O9Pn75Qcj1c8rIBKr5Spw6bqMIDjhkqWeSrcTZO8MvLGfORvukJe/dnzUda6GSN1XO1uNVyGEEO8
ichijZmcHsvLpoOfGcQodeMtao7t5IPJbr1rSgUYZoa+a1n9AADGRaf69DymzXtaJzEsY2Ldy67f
2EzN1tTJmLBLhHGalAEYXeIcKbqQMoyXAyDgo8syfZ1xaK/goM6bQfeHPhoJI2VSv7RRP18bn4eL
7J/EHKKfS+qIRyzVQ1/FYj19fXAEnnoWSKskLdTSLYqCuBG4saVCwIb1/DSiEd/3YfpzEGG1lMKB
N+SnLHgy+T3LfGurBs0Zy6xrJ/QcrFt3gKkByZq5zLS3O50eGw16tMWpaeQzASre+N1AT3ms28Q/
jb4fbjI0laixLJZtxOgtXHR/F0YB5gn47VJ0QXKrFT0s4ZxX4ZejB3erTG53yFvzImW9ugvtpH8Q
iE2Q3s4Iec30NEikp17L/LnKCJgBHXJDo1A8o41PNx4sgJXovuouqF4It+rOYxR/5XarX1qvo6x/
uNL94LfVJ/l73PX10ayMcWk+fokyLl+1jpUeZF+Oe+B45Au7xO2Ng/htxNnRq9q19sdVX9vuOzxQ
wGSsBok8plcFsXv1iHHA3kAE08MfbwdJsrOseli5Ypivko95YScq3xPCSZgFfxE0edDBdfRhE1GY
JV5/r5wovLAzvbQjyK4YmCUjKKLVvOx3a7f9UnYaVF5u/k7ba4KI/1QP3xlINGf4w6z/MqSVDz5W
koOcw45vrZN43JuQrLm7TOwbRtcfE5ZZAwqYbY6oh90WZedUk9hL3ghLEpqXIgziHYQxjnbKlE+I
hGn9iL1ubU+9RIUXkpoaBzS4QfthyfLiWHl5sQXjwiBvR4KG5/2QFJsxxqxECunGqCLn1if2lpB6
B4KL3vXt8GQru71MiTZ5goh+A/vKAi/C0zWw3T3avYhkT9M/ZTU17FC8aysaqZBidnvC3+WV9d1t
Tbn3E+AnkjGCHOXaGeD8fFJgMvZNC9lENPGeOuVj+AtrHQNR1x3WaTI766wYtplZOvs2iotNmLUd
En+nA+ygeOAGU8Y8YVQ7WW7cHgwAe5Tk2nPqiljY9zi27YUZ5C7ErERtrIKJCFgihdBkWjuxIkho
aLrdrDNMzBHVTZRZq8zLkFVxUgza2UhGVSu7NKu9Tu1p4QTTl6gW9lHiWMALj5Q5GnN/U3g6W44E
aT6LLF83DiPlEnXLtnKI9GBRFZMInHNuMR5fWHUzrVwWb8Js9pxII9IPp2fw0UdPngJ9jqy6sf1f
QgX9vpdMhhtpL9oppugbgN5YdNnLCgzTBtaSWpm5MtaW6s4iNSZI17W5ePSfx5l2FrlrwJLAjj8s
Rqx75fkfISAAmNlrESXRLRwxi2SdR53kmDnFhctEpaK7o6PVOxOxNjiW4jRMB4TTNH5JAyw3sjUB
LPEWESaKc2fcB6nG/dm402Yo/HQ1pLckqd2LrsFvCHN8NRuCFbTxJka2Mq6+J1MdbIBw/ZioFU9F
SePJcO3kJcG8JkWl3PLFBDutSAGwAQfHgQEW7WfgFs6bSH5UUx6sfXucTsqDeqsfkeRImHmop9E5
KnDACFW85sXYnIM2FU/98FKBxaM464xzhG/+krecJIzytymCk3sedYyH4Oyc++xie/RyIbnUrMLD
hsq2ae8BFczvKdPuxYgnJtg24lVHohp9JElmFeMF0M8a4sOMm+jx0qiw3WhYsQvKRv/im3fWXqd8
MnehLtOdnueXKmqTEyuK6UmrmfwVg16jS1g/2eq9bmbv/vnC2G6XpNavqpQs70yA9Eq7hIo3E2ag
cHqZg2Q88zzon1RPZI4VfQyMiZla92xoIlRpruE357kLcvoCQ69QA/GxyuJeQmxcGm43MBru2LHP
GYSpDO0z9CFCwghsZyoX6Js1rzp7Ax4XcH0hp7XrmMWmi/LkJKNm3abefCwYFJM+ZcrFaJJ/aho9
6xybdXNtR1sxBcM9RTcysKSsk9E74R0dD36IeDuuhl9xPdTsjGa1/oyLt2lYyzhuVn1UY6vNCanp
IivcCAi4gzimWVg9F3bMp7SUmJZOE1EPkyyijbYrSHOxTf0eEGPUGkEIzae4pZGMdxELBiag0Nxl
9c7ynVNEFUDVkyRfOXE7XWU5wembnGRjZUG3LrpEL6OJZZCwv6NFNfZ2VHnbUcQH9Ab6+Pli6MFf
ViMfTFXG+R38+dpBePMCWjU/JD1klrQze7I6vK9FEP4yMG/eMimRSsJLQUxVLqZADpSMRbWe0zwH
kyy7VanJ8fRrJ9znxKmTlEGyhTvDvrArEJyBw+SOiGJmr9Fjx09sgG0T9xE023agOoQE/D4385lE
XWTvctDH0Y0rliLFO8bYlkvCj9eRIb5PyqT+nbLh0NITbxPh1avEye/W3OlL3sfjNQjK4zSRNzDl
0t4UnELbYkjNVQ/5CfVQ9DY1kKplmzVraSDgC7yEUigZ3AWJWdnVDr/51u/a7eWbXw7o+pzsa2ng
Dx0fwRXM1atlwCU2KGdPY+1wemP4GyJZIxmQehPlw0suEn0uKSlsMuQ7p3UgjgX+HgsM04Ft2vbx
Do/9SxEBySfmk5QI9xEn0nrOBjZct0/A/S9a36wv3dHM3V9eZyHerAM4M/b0opxc7bsWfo7ZIFYA
EE68QsE32rb0HR46gQ7BG1Kb1iZKwwlZ184/HYUKt2Q5TvcIw9oCWrEtjXbJfgLhO2aQNgRgD81D
Y1hwkazTFaUt2XQtIjzmWjOssiIAlKe7YpXG4lsNMkNYVPpEiKq28rcZBDPSQwG3q6lEaBB1ywqd
6TYL5l1fVBVANUTvabUaPBLtPTDoqlS/gSvjHwF7QjJ0EMubIUR/IMdhBxh+nT5QEtbI/McJurPO
ja9jPv4ILWYheRd2y2KGpl3NUDmJk77OveufKyPVxC223go1Vc5CkyVqTfZXIeHK8rx/3LrFMh0f
CdPje1JalCnuoW6BKLsKLrZT1zzqiRJWPnReSTkVT8O6HIpx10oc8k5gIblkJEMtgb6uGpZtyTY3
JwJkkT44P53BpJYZP00qeh4ApyixvEum5+lQmekWLr57DO2NEHDGZ6MpVm7B8Muy/XZn+LG1aMtC
bkHAkmDIM+pQ2u1P5uGAZGTdLDBKD+uBJVuWlt9Yk5FeEkrGWgbWGqqgB1T0gf0nG9xOiY+QXfBU
M1yaRva1He6Fo9G3xGkU7ROgJCgDaYgcojPUc1t8c0ltJm2IfR98VrGqo8redY++nkC9Rd/G4KKw
9y6NGNeCzSgcz23CGL2mcszdt8jwCfDLq2Jbm9G4qqsZ1kcwuhtOwyNfFgmJuaY3MWt57QtxwH73
SAw2QYVMiMQ1JikIULNaAvWXJ4UqZ58P+c132/JUwLhmCKr1xXWpOZ12PHEIz4sxSP1rFjMHiZmt
xUltL0gbe6GC0lysErFM1OylZyUrhZef5We4Dlvtb2eTFB+qHK8uYbjktb507vwi2JQ9JlLuQVhZ
vvpMU7M8PrgBePM5cgimaQMBUH+G0YVhXk1kUjM5+tYNlgBqQy5DIxnvRWsV+CTX1ZRvYSm+R4BG
2XIUPxua9u1IrMHSINAobaITEjtv49rJz8F+jLqsMNslWO7tR/iChYtwo7zgu2UV1yD5nNsyyCaA
HVZ6hPm346qGE+NAsIrs5eizf8nLrFmGbWUcGzuhkMVauJzDgliJJP/FnpcmK6d8CWYomUbPsMgz
EgYL1XiW7QczjGVCIfLmDvup1e4hFa1YCjvh2/FqtqJRXsMbNQ/+LL9pNzE3sRmlh7FyWoT8Ym2B
29/XRUIyjOYooY68F8FvASnxbip7Qg3h6XUBUHrrhNyZrj8umDkSwEe3UfnYRkL5eLDm/j7Nhq8t
2SHHsJ3uVUEapa6rU4azgNjUkg3hTD/sNciwBlIuwpJ6IM4YBk2p+hEIRjQqbfmWB3tXuoAxHXsk
G6b35cH2jO8ZRmITT+uGkSPPg37yjqPkx4NH7+AfqVvSVZRehawcr/4U7aSLpIsJbbhSdUCIFMuW
lDiakMQreG2i3HuGA+mRsd+mJ5EIfuKxHlviCEnk2LvqUjJkkQYnjmHcQ6IDloPlcwVYIKmHTL+R
0TcQcBiW22oGnlyyfhoVCUtK1hUqkopzX7X+8fMlG+yfFbM1Zn9xvWF4AYRpLm6EBapTpOV3akrz
R6bV3Q7M6BJNtbcRUXx2yebh+drDo069nlxP+h8cZ3zBDbkC2ofaF2fxW+KXl3l4JCYwBEuqx3qs
DV9a5KwUTFlCWE6+J0QiO4RmqPfFaN9l4Y5bq+bQmtOa9d6SR0YERTtD5/GjpVzrtPcWZOQzRYNM
SRhQkPB88EJwxl8Tt9jlXfPNKpv0pWIktGVdhsKjl/Ul7/QLRdW0H02A9HORfSmokSZCOfa9r6Fx
je06cAnayKoIJG5MWlIPwJU4XQz2dQDfuLWigzZ5inZjQG9Y2xjMm5RWAMraSoTJoQZocEIyt3kI
2dcFTKd7E5VQIcfK3EyT/+EiXFuaTohxfMR7gHWrA7De7mqrlMdxCu2FTy/WJozfUrAIDBoGsdGS
nmYuzbM/ExHNnnCbh+xiptR4BK30pLf46bYpfVod/OV8x8HTJQsyZ5P4nbVWNXc5zEMmNFERnElx
25mj8uHrjQxRgPPhHW/QO1nZBQy9sRvDDe+DvtxInqbSLdDbTNGFdDRy7PFPWKHItiSOMexRY7Of
K0WrbJwTchuXtqmSlRRztW+LFmAdFq+VZwYEedC31aPznnGv3IA/akqFaF+goLrmlXHJJ93vOydt
Ln4I3YrPPzsP3JeRHMXBzsmarccAEAJauCi9RK3qlk1mx6c0gPo89a211UXGaVUAFvs8+L2ebhKc
XrYoW8va8+y4xBOlollXtzIk+chi6DsrQnGNpD/yZRJLwXW5DqvK3FVpd2YqXy91rZ3nwGE5EWnr
uSyoUQCx+6s+ZTPUx+J7kVTFLXahV5fkhnkMWpZYgXhL+DvWRZ3LLyZp3/2vtmrVSy3N9uYl7UvR
oJ+iHwZASa7GFzuLfpWO0/8qS+Z79vQI9EUPaxu0wvE8nXqC5faNNaZnz1Lb2R+rrzwGCzSIVrIm
VzQ6dBKIn99NxAOkaEqCsMyXI3FboaizvcEqPYhJ/Y79pyifuYhMuvOplNUSg/SEZDGXl1bz/AiS
1r72FRDTCBBBySjvWj9eJpOsq7TR402NENPMwVSvM6rxRTR8wSfnP3pcsBpDdpsqOe6asfqdV2m9
9BK3dmj6ERSpabwNvggv2jRz1g1PRUDny+jGPdrMOUkbUAAGZESolVlEayMEdkprbe/rhog55JJl
PFfU/RotbUJRiw6O8CXV0tRZg4GPN0w/hC2uuJMNSIeMky2NyI3j/gOEtE1FXrYEBA7hCoBhup4J
fMNBFTU7hdfpOc3n3xXXdwwv/UX5ndzV9NGLlHt5NsmVHUaOn8QljMCcB/yPcVqec/0QtiiPaLpg
Do65rtiyzPEJQ2N6scQp1Cy3yxYsapr49zYLy+vglGD6e646HEPN0XMC89wrMMVWk+3NunyWtsH4
GWfO3tOagobwL8ul4hJ+KF/B+j0x7G8PvRetFBaBxVSGwTMa4S9q8IgOSOv0WDtBdrcabvhSEg/n
ypgJGdO8M2lpDP8sDLpjZOUndrT0WFW/y30ij7qkte7l+GkKtlc1OUKnkUSwS2eaZ8GZsWq60lpn
j6eIkTG6dcIY5R3apoEFFmTmkrlg1z6FhBff/Qjo2xazVfYDvCrxh6PZ3Jr+VrZZdiLwwqDxTMU7
wkQM3EK3eMHm4Y1+sR/OQaW8rzJpS7Y/PBQF4x+qQ5ftUhgCQQ27bwWc4zW7THXIRfNBR2AeLc0z
wY/l2sQO7g5TeWzRk/OtcDilWR/dBtihpUetBxaQCcnjxWNBBXKjuyc8v2/YIO5CEqoGIwSCZoOK
KAF9108k2bc1fqPGJmwgCAeuWl7Cln7bmIdhl3Xdtu9TsQcunTwFCOMcs167nIskCfUzecmk2k1O
ODCSyQ+DgS2w8iUMyZixa5g3wYlvvcDBWDOAVmnxkQUUIsA64ntedNa2YTv6hd02Mr07kz3yeK5W
juAuJ3XAc6svOXDpBX5DJuw7A9vQWYXma8BC8zexjzwCXfvmABSE8W/ytwaevLAVuqcDxZDXBtN6
ghK1Krv8Us59TP1Ei06siHk2mfWTYtM9twiU+VyL+C2qGe/UHn6xYSJ0XEySjpbMborQnmCZMxRh
GM2oMtlD+RzCiR3cdO58A2hcbiOnf7aM8KojBLddWozbwIGemwb8M1pld3IPvCN7eljWyZAwJ8kI
OyfbCr/e1N8H3CUDvoN3RzP4TNP4LnAbsiiBMcw9icsj2OP+2ziN5fwkDSB1gjXRTe7l8yWxhXtR
oTLP0JhW4cpgH/SeqVofnYwLXqSF+d7qvkOkFnlHOSDv65rI3WZGn5+BeaPdtu3uNeLiZtibfkFM
lWwZH9JSzaG7r5pQLHwCR78TcrKcYmGeogT0QeX59sGSACrb0kHf2bCql7n84SEVem0Y4VAN2PXS
ffBtzWoYn6bJKY9GG/waGQc9xUEyb6oCoYL/Oa8q0JgWVSTZ3TC+cnSTn7zpt+sapBhJibITqIxY
QrjrtnX7cB3EiXy15yEifK6Xhybo5WstCET8/KVT8byDFjdtdNZ3O7NEFp4VY76fhgmzQB5+TJ2M
X7Pqya/88ktvBeHTQKCcpZPk7g+RcQV8sK2i4IWpznRqpB8hz/Pdewr194v43EV0I2DVoFj6+D5f
omw+tb7tMk5Jp5e0ZNKGyeyoCWCicBXyOLhYokJf1+9zwAoLc0F1wJvZb7Vm5uCjZgMsACs97Wih
bUTYxUNeTobcuG3ywcNfkhUXe8IHWUg2uRNS83UPWHDDdhdFpU1ailXmvxk1eNvaMlEwWIPcU5Fz
S1BsLMacBX9AUBiPbpS8ZjvOG2jXTPWFPRGO5w7Lqhx66jtD7Hyh2iv5MdzNhIt/mdg9tJ3XPfHG
fk9a+6sZeci6I0JsVyBDW+g2DU7Ivts1W00WrIF2rrDSt/Br274Ljn1IwZs33W++TgaEIfkJU9zJ
Dfmoj0exkDc6XXWjreyw/NjHnITxdTuW6Vq9TaBMX+rQ0C/Ub+HCNLJoa1fUR0NBjz3M7XyxRwZl
7eS+ddLsXpHY0uK6+XRntSMuRD6QguMmhKJWNhvI6UM7rTh/vhi9YNmDB5L5Bb/Hmmyna7/fgis+
8l1lB9R64imwD3HXpfeqCeQxyEfONEFb47jyZRbPrW9Yb+JH1nQXj0jML5FhhVeIIm+j41erzHZL
/G3RcO10M1xzbz7hgA38A8ibBHguc4NNMVGizhhfWRMT6diQj/lJNDia6cxTWTakj1exdetU9i3x
0V7CX5Vv6KQiRHbPbU9Hkjgi3JSy1+eoKa6u6o0rDQMioKhnxjMn+ihC49BUfPNAU96cWXQ71bsg
FN3+K52F2GMck0dGduFuHEW+8Uc8M5rUmbWPDpTBSaocQphR1q4J4KpXJd453Gb6S8RUfMmy+1um
rOh17m5OG+VrjP/Dem66X33VPk2V8FajIkcVUsUjsNcGHhe+hn5tHru8VQt7MohwKwtvO1iq/7vh
8v/Hj79M1a///q9vP/O4WMVNq+Mf7T/SSYE0PmAr/2ei6du3hvIkZC72b/7Y/0BNhXD+Rs62jZCF
zHDbVthZ/yeCXFjqb5CtsCGKB+yU7Wkb/fd/KR+iKaBOF1QQZnUm3P87fVzZf2NrKKQvEc/TF/Hu
/i/Sxz990n+3o+9/8u/A/nFwerCidqAQWohT/tmuPyM57Iymc+6pacerQqcT9u5w34bmQM5nDiFE
girzUDkQqpxuyX47FqZZbspB5NwJXr0hcWKXZJ15NrL0P0AMrH+23H6+O3ivvssSlKkDy/B/fneh
ParMpY27OwIVOaayc+YbNZgww97HmbiXKniyBa7Qoky61fQQWLmOoM8MG/QAOa11GopmEbC4jzw7
OQUzxHpzor5imBpduyBG4lhADHHYO5fB93+4EP6Nqf+TpfrHh+v7bHAfLnH2Wn9CGHTYpgPYEHX/
bMb0XCaXek5qMnkqMs9nRaIkEW23yGRkPnydQvq+Vlj4f9yIoYeKT4zkGA57xcVFVucZJFt7rXj1
K02PYnikiAf5JrZqve/75sl6CMcDyowyIC1NMtQ45UZ2/w8/0+Mj/+efiUmshfHd9/jZYPT+81di
kRtb+Ekm71zoxVY3JvIIjYLAHEKC6kn5wXtun1Kujw2kHW8XlLVxwPtHQoYKiOvx6ldvnOqjm8uN
n9TiAj2JDWu3tMgFf3Iy9EMh0hueAe1/QAZ80lX/5a1z78DgENxVf5IfCmafXYjG6y4qj9nKY2wh
tgMDWHgYccBaHAcmklGG9FN67rts/KiAKXnDxraNfpfEwl9z+2ItCudxI7uSxIR0QKkU4X3hRzga
oK6MHnXL5Db+woLsyhNMrttyMJmg+Q1gkmaC4ZD6h6B0MwQvZbdwVDTjBETRI5nJk0XAXqyO5wRn
OEGAWEZjrCNVuXMfhfQj/1yV4W4OHoYi8GA1uiE2zj6txRReYlrC8+dLmqzc3sm3tsMeRKfmeRrr
mKhIo92IHD1eYCrsveX04ZPVgBw1fuuNsjsnBrkEHBVUS2ZAcG8iko0y2/76+X9D2t/ShBg8UxrN
E0g9xIV1gKDNx2VnrfwBVBhGvRdnpn3UYyoQ4SkClMnt24+NieTeqH5Ozujv87h5t4oQS+noqXsk
EHPmjd79P1yqDqDoB0cayPSfaDMkkrKDVm7dDas79e6D/UW/vA0a5rFdpvZwNRHRKW8PKuo1iqEG
pVQWWHtK4hCsALlSWW07HygYpq9T1ok7I4Qw1WiEfdKosUWefbvw/wOQ8A+mzePQg+fpczATnsc7
9/+4wxzDdJPR1uJOOu2Sgzt6ClPn+hgErywnR0hVsFIADOSDJ/GKs4qaQ2ykz43/zfRNC1NL/NtD
JLfDFMk8KPfxTFJLyBqd94S1fvvXn/IfsK3PtysF1CcW2D7Hwp9ndE+6ExOFUdzzwKtv5oRWb0o/
KLRPUVd2+JoKNqSFd/AKtsJzkZ6Yf77Gqdfu//qNyAdz4o/bW5J56gKW5t38C1yZzVbLo4lvqSv6
Z9Rm6qTfsohcZ1KWSIk3ui95/zUtC0WOX0pk+si2e7AspLN8lFPTkp89ZBddkA05T90yxD6XWPuq
LqDmNsJmw2Oc+HKIUSyKHdMwomLj/okZX3kp6ukwBGxMwkA0S+2i/jKMYjoYSfaepIBu/vpH/XeX
iIT+SkkhHsCYP08ySxklZV9g3qEf/VDdkBwHz2QOriW708R+mpr0t1N6d8OoE+BrY/aROPKRLudQ
fEo6RubG28mb9T5yraPVEpPANnBkaFgYq9oowsVfv2HnXx/kUFrQyHz+59p/kltFlSAGkL111w27
USuPidtgsUueDaKU1r16YNcXdQbtoXNTQFeuydpOJ2rfSIu+w74hy0GRVY4/bCZuJxGxGra98kOZ
JDvyAEZA7UmiDa3kOswSISa2O2Kk34A+eTszkszTyqhaFPwLu66Rh8jHyJxXDfoHpBeLXrj5CSgH
YdjYsv2wPLrW+JQC5jq1rG7WXqLFzqAbYpGzKWavvzD42/NU8K7JOINzKqxb0YT2b2gOSwTR4m50
7kEmXXgoE/H8OZcj2gzlnFWqA10mGtl8PAesZvDL6/VDjnOytOw3f/25q8dZ8cc94dKm8jGAf8Yp
8AfdkczLoPMmX9yJWSPYxp37pymay+PsIlLCtDw+GWjiljH1BZGAAGCjYdo75UTkPGaCXW6ihcZ9
ekA3BUvEuHSdpI0iQGJJ79HvUWSuQq+cjlX42vVolWAybqq6w8gtH9nMrDt3xaSew8LxN2RBX1Oj
cF48z1hmhXWcZWedvYekvEbsgvZGbWbCzwERP/J7Z7n0W7VBY4TMjufgY1Nerdks+3umTd1/uEL/
wEJ9HmOuBEqvMOe7yjb/+KSM0ep6J1Dizor0TdVhvPC66D1FP3dsaqFWngO6kUTmehnEeX60p3YR
dfi9sYxUxynIHnT26VxId1r99Xf4yRP6x+8QbBhnGo2DKeDqiT/fGcteKzHTqbkPWIiPyZA2N99G
Qu6nrygVvJN2jdNoYKszKkJ3BHEw26Ce4XpA0l9+Xr6VTPud/QDJMPaWZ+2h9EYYap6mAN6Txeo4
DNgiKqsyNqpN6WebGelFF01oFpApK5Oxzhtjac7EYRYE/Thql7rtN6PIhr0g6cOY8d9kKO1LRcjO
SMr8VM/+IqrZrKjGXNrN4+KXuBrMHqtQjmdgDCIiIUFObYAHargWqb2EHFdtJJunFatVFkRiuqTp
tySdulPcrauMo5naAz5zaX1JczbQBIsQ1l0BMPHDAemRr8JlE1rN0mabv5YMdRA4sG35668E+N4/
87oUCDHT5IaSnGp4jJ0/MWezl/puHU/h3UiH8pIT8LZR5LMs7SJySRw82Xb9Mw7GduPOk7cHDXLw
2SO8wJjR+8FGDB+5373x4YWZOqUWljvPK1XVlI3C3Luu9iJM21O7sUPVsHb+njUhvU3SB+vJH0yQ
FvEGAXh6M8XXtmW6kgbja9s75rkrb4mfXs2eMHs+MIJhE/0jRqqRozJDdGDb0dPQW84zUr4De6UO
WrfVrwu1HlEvbbyHyBoWdncuJn6kXglq1YSZio83lidOcuwSrExj9uTGGQmm0B6i3vF3jhcCYCKj
s4qI13G8qdiaujJX+agsoJUuW1wnHU9//z+ru4+5OrgBetYwDoKTiJu1mY7p1a6HdV7iq5WGdrdu
VqwwO9U4x8ndqbxR7MLUevJn8oynpXQYcxFtvAIv8CYGV+/gZBxGQBisLAKFrGjiSsvmZhthbspq
N76GxMshpnv4SZPG3fLXssDHKr+CJUMzxqwRB9OYrMwSWPdI0Xups/dJC7HvioeYoTHDNRLtQ18b
08mvBLagZt341AM6GEaipqqQkXaXXB4JBwhEfGctx/zHjDhmV+iIn9NWl1FBR7d5N9lDRqSvMo7q
Ja5j8nPkgBbQZTaVm225HoW3zO3+V2IN2RG1LfqyzNxiIRxXukOTNxvdXQ1cPXy9cGJy96dIjGCr
o8k4z0O9ZA/fXz43F32bfDRy/lZ4KP6SNHPueHUWPDPEvvecm9LBu06i+cbma6PKPF5pwQWRKANd
c1PuiNfOAAM0P1XGknR05wRIt2e+6Lbcl40545cmft3wygOFsdhJW4bLrEkvMdaFdVIRpGSmGaZw
OAoVt8puRAt0Romly2DrF9HJK7tfnig9ZglNAjpuQpfqyGbzSbALprhBwMS0lL383hNefrR8iOWm
A5Y+4HkLcWNazM2Qsxdqzl3sQlFV3nh3G6dbVVjre6bi+DyQK3oZtJ7ciyrmvYgZSxsfuTvkGikF
y9sHgm8RzvtPQ9qQ/S4zbjAYb/5OoIXDCHcOKLnKsBnPE3m76DuVs4qthyK+pgLnQH5E00nn2LLQ
2Q6o3x+/pa8R7oWrQpaAstDiY32Yp3VWhevSVoRGKodLzRy/KP7UyTDNgtGA4b2NBj9/D3K/8VtU
CMq8ZW1r3hC+Drdkbxeoo+OWD6lht7zoiBfHV1qhLYvi8IKq7tCWyj7lkfOtC9J4bQPvj9vRuYqs
h2BWslYJbBxYoTfDk3cl+AXt/5giYtwBFoyBZ2yBjQbDaiRwjYitxsRJm84HOYectVH7y22T8eI/
XtzKJNLdYyhEb+ceMXGm237MfpLBF97mdmj3hhXcSuzqRj2rl7JozloH4Tl2JMkDPjspEekvcJet
ZweyCtDi+RKbW5fZA6wVC+YLl+13bJM/p8Bwt+WM71S0fn+aScGjGCM3j/iuY2W/AmJtDukcofNQ
Agnd7N4+a5kwwUqCH+4SuPoSYgvehVVOHnLKeo1RBvVdX6slBwG4w6Yn25iEQzakLjii8aN22kOG
nfdZpep/sXcey60D2Zb9lx43XsCbQU9oQSfv7p0gdB2AhEt4JL7+LeBWl6oroqKj5z1hiBRFSTSZ
J8/Ze+195LgM8a35w0HfcihqD7BCDzG6HrzqZbTvpfAYjdXGPetUsuulwHoIqgElWHTw8B9ablFs
O9flx4YJS++g/U46wzoB7cFOWiWbNujtV8MwX7VknvbTYhcmJatBScKRDk3sP7/k9M51MCfkgXOa
JQMs7eszxyL596rZTkSCrd/xBSEYfjYf7CXL1Sn9Wd/PE2v13+t6Ai42bf1tIN3qXJsEwa4XyaTd
TK/1DpPG09rXTvMvF01w1lPpnLzS5v0xscruPd/8tUaK2RZ1ketF3S5zPHVOlwsvRoEYESwHKGcI
awMlMtvdORmH4WiaxUnEmtoXavj8ezPg4ASXylEupulmuSgscGN9SlSRaztil9fEVxY2TByO9CHw
EnIqlUZG8XqRGDDWNJ2LLk9+4i9vDm5OYC+2MLU3K32R2+evsR2/Ni52CpD/lFMlADPhk6+XK2TP
VpIEO2uJNvMI6OVoRRSGnBXcPRbqwkTpoI3nsoc1MbRk/K7JdevFv12dsYnsMBQ4JFC2Yj/aKP+G
tnwztbGkOCBJe71Yg+u+rjZKs8OhBU29ZLytwW7sxXKJ+KvP61fxCKh+s14XU3VoDA3BgVfeN5Px
LHI7PmkdW7KXw/NjWKd2JgS0JjGDHfKZ+Vi51QuIS4KV4x7NeKYe9BQmguZ3l6autL1n/NalextH
gesErC1n2sHYZr47brqaPBA7xoaOUkzfd/WIJG4cGfKL6i4PXjp67IfYi7I9KZ2fI3jmeUxJiGTy
sekHtBHRKA+eG2lwkxdLH9aQVoELa/O0BBsMH9yjX3EeG/2PFmiIobNdqnl8PBNOuFmHaUWM+waI
C3QmG6HcuPcocRjVq/LkVMnJr9n7c9uow7T8LLX0MPplD9wPrhfi+h7143A1p3w9q+dbI9eeXQeL
ZxJ1tDNjMmsLwxu2ygLCYfuMlxegxMpISBc6Al6f8sz2BV+7aY/rTWKBH6z3W79ab/u679+f/Y/f
/noEB28Ccz4NxM2//U5weJDKv36NrPX0GMBk+ZfHRs/JfcwaYIVRemdsclz9enC5VEWkg/9uEHjB
cV3+i4rlad5mQ8crwsju729Zv/P1c+ufsl7NYklAjhcjX1Nw44EvbhgFH1YFRAVml08fByS/6n4J
ER21ycJLM48zQtLIytEtp3hglovZNBvG9zoiMNGx4CvjYKLM2pYo6ZGRImVDvczx0vFIo3Azf4fN
kBOHbS5kHPNnIlL3hPLTOZdY1M4ZHkwiWJ1AP6Clfx7J+oTJtHx7vSC52Dn7XgC2oJb2NiiBtsEp
4Nvsgs5ZCXFhVD0f1/utN60X69XCKe1Qc5xduzzIeruzQO7Wr2Su0zXQRbD7+gEqeRBrnJYBPCk/
dNBQC1/rkOkTw+00bJ6RpiMGymcUMXh5Q/GBo+jZKRyEK8sagiID4/b6ZVloLR7uNTh8vWG9GEmo
1PdrkHhFnM2mr61gtwa4rxfYrRHhGWwI60UiooINwQb68XWj/89vf922/tx67/W2r4eZ4jbfB63P
mjPqs73rmR3P2zXfO7Mtf15q9pcYA8XBZAZAAVRMxfnroqxdcoy/riuH5Nn/eHX9RrdExH/dJVaJ
D57hnw/7b4+wfoNyYNh4Rlbvkp5ex997F0UV/OPL2Zr4K75+ssXjcHTYchwb+1wCNizy0//9x3/d
7euX4qL61z97/ca/3W+dhn3d9i//+Pqdf/uRMai1/WzdAks+NLRPO/vvkzT1nmXI7fo4Mprb7plw
sOIcFZhcwvWZkdlQFuGse5sWOkG4vmZfr+h6NehMDmBIsbn8+/V689dd16/WFzqtIHXSZFl+YBgM
OIQlTqyjJdJw0E3q/nEmChdN167mIN4vy1yjRmfer+8AXMmi/Vhz3oN18XEbTkdGPXLwWahmJYLd
rKV4WjEo60WzBm9+XY8cMve0NnE20oBF5M0OJwzW2/VBE6JBzo5pxPQlInA+RQpqrkH1DbZtfVbX
16Wh8D0QTPEiOdWdoqWCMZcXeIYOknb79Qn8t6d/ve1fXiK5vk3/PutfX0YZ7lBOVv13KFU/PS1l
iuWkWHuqGedE70tIf175iMAXWag2ogp3picgUdCV0G496P7B11r/kBKme3SjqN9OywzTzsZsj40g
2WOXIa2DzMdtRSmJ23BubowgblNt1u/Og4aw7eqXjxFYjRP58idkz+CEKhgbfWL8mI3Wvqsr/QV4
XIoT8q7P9OaCJPgRmbuJo5aC+ZC2jrqzvSzf2yzB7HlMiZBF7Cuzdm9pn7zMjeZRItgvghyto1v7
PyoWK/gMQieRakBfmbLXT2nwvW6ASVf96GFDsqITOvNLHklaYy68xgT9zGCKOQQi/g28FDYBlCQ9
ErRthR3gPpvrA76dcRvp0XQoRw70mq2gzU3fS22AHLaYF3TQTfgfB5PaIHAPDXLprZV5JjYSjMqB
Mf2cGQATd64Fxyhu4we93QMoa0sbV2Ss3hzEN1hqvV8IzNVBb/sgRD0xbjw9eKrLOH3y2rk+ykG8
DgWGLobDsJqVjIk8q/w97C7n0xxomKFKjoEDpaeRD8M9riTANkk+HOq0QhypvzvkbbPFRgFskine
8bTflWrh5TTlT63Uy9sgJ8HWKEL6oA8sSPXFnt3khFHkTggXE7SbPdpoa1/6gbBBQPo/JlPpb00e
6pZTXSrN8xZjRYX4U+Hewp3TzWA0Ij/eE9DOVijq4Nxa9Ax4PX7OnnU3BNK5pBH7YDRlEIrFn6Ki
T5npuIp0GMoI5eJ8syS7J9eih4fsZ5zFrJcJYNhnHgPyi83eDI0qzgE+YOSa+mvmsig4Rls/4NXq
8dEax7w1gmtd+WSKkS6uQMvu62q4HxQmO8+Y1FOaNKGDsE7znP7R7CZaKJZiRln4GV6KtOWtJjjo
sdFpvnc321F8KgVDTFGiEEzyY989dr3Idj1y2Ws+yLd48IyTDdanxox06BU9RN2R/q4ByLL1ByRO
06h970MCZR4hBWOkTop+oxfJcEF0TQoQCMSBcQKSULWxZ2wR+ACdk+U6x+BhQD9t+hrLhURN7lMe
VX77qwji9E4ExhvzGypYTugHwxj3fLqru6nmjaXGYmsVTQl21ntOpGVei8+ZkfNbF/wwpXpSaRk9
Gqn93artCZcwsqdKqRsjvOIOsRKLWKAPp6aa9K2q2rdmapxns85uOaK5a6tPP8EmBJu4T9yb0iDK
9SNzpECHwspw/QW5+X7UxUQeaNaEZVu9jZYvT5xPT4gi9GNqTVfEkMwv0uEkmZu4VdlcBmMO9qYp
+Ot4gjdNRN5PruZXgePwJZsA2ZjTA1rYGGnno1+AJqrcs5Y6Oa1ipqJG7lEi5eZWYHg7NqmtHxna
TFuKzRhkYaxf/QT1ZpUzP/iLcAPfVjr4aVAlb5qsc3YW0pNLNwfv02DmV7udwXGZ/YxOmh6h0qEq
W5FtXSi8pm1JTnpoEBszSm8bGVChnUJ8qJG/nNO+BrOlw5SJX9Ic8uimeeVv1ZUfifQO3AXEnxnx
7tZ7mIDgH56QHjzDgKKfwNUdbGWLaYvWMYv/EeSzcVcC4OmTrD0pT/umcyq+Q4QPgSgx4ZC46TnL
5+LK2BU+SPUSTO0L7mH/EEsvrJz5Jgr5UWnNneugMNQjZq3B9E3HO40fFUOcCBqEs4wfDeu3Dj3d
CJpP48OMyvmmJdq+aU7S642XVH1PPQs0zACMx+zdsBfDU+eIP04mmnDKmZtgK5J5kewGzrIvLRNq
8H2qORXqyU9rYukBgW1tt5yfx4EOo1XyAsAWPHqcWnNXaK8A3UPPu5q5MF8SCyEZ44CrU5vYOH3k
y8XislMYeC4q1k+LpRCv9vts1+1exm1HakhJbkxVB/vAe9ZHu8ECBzJpwms3icEnF4wToNK8+Cjo
R23cCYxKikFdz7Wb0+/srodYD8LokFjyHmB6sfNTo78W848KnfCjT7uuN8dnSjkXX5I8TvmoPixI
7paVoxsFjwOiGM1jIuozUn+Jv3xMXjUL+pKn0wibA+Q/s9s/Dupninr9h9a69U7WM4rGjDct3ciS
YzQMes/DztwM8UgPKJOPqmNP88FggONl0McHogn7+XHAOnJeb4ksfMvWVP5Gnp+HLopJDMswxqby
6tuOFs4tNZQ5AxRuQfXdZCWOeDzNjS1QO8di6g+jM/K56IuM1nAmXhV+3CbGnguwXNyv4Bui5pl4
EAq4G6fyfiqc/NykMJR4T2xb17z0LRsDtMZ2Jzv1y12YEpVhbGKVfmp6453iclm2cRqAV7L5fFNU
Uno1wSHvJlr3aE1ZW0NYhMWD53ZHQPKVc5p8zdvrQ92x9draMxFHaMvtP6XqxzdglOdMd1OEInn6
1GJK2LRpfNQrMT8kQfZpJaq6IVckHZQ59bl7JNcPYWwN84aF/sjYhaO8DWxclbA+oFbBHLl0pnuC
Kja+0lrh7at1JD/DOKqs2D77JH1QK42fNOf1Yy44wvv1GNxsESAewv0bTNl014yPsfzGrwS+wbNw
UMb8kbiNvVF6IreZNrRM7i3CrGxaphHPzBb73mtXkeumaw668ybyNgTivsPCiJjomfM2Gc320LiK
1pzObFdGsFP0FiEpEfEftp2/DqNNBUuLNYgw56l0dKkHphfYzSbiMjs7jGN8PzV0PwV+ua3QLA9/
SB6OlkJCDAJ6yOLqTKAcwzvjTvf6I08kIYTjN6tsjT0g199xw2SuYs70OE0aZWWXXL3gAS8J6MMy
f64gSe3wAw671mD5p4ThXaHmewNY+zngrDx2Xns/G06L4WJ6Szk100Ge0xccSbcY1DGmfzUfV9di
BO5DBL/SesqPANriIxg9uRdee6dlXbObYBKL1vbedfsPVV0eIn8GAgv3FoC8/M0w58npTf2XpaU0
kgP3nd0LOpzydgb050eZe6/JXMyfCTzxTS/mkvdHTc04ZP7FztxmI80a341H+JTmjMGpjc9sofqb
Xpc/PClhxLbjOUrB+yl71mizRf11jpPgChrg3nBx6c2oR/ZAY9KwzThpADvpERLTRs68R7KgqLyi
POyjHquz4T/OddmE3dIu0UFeMluT1SHPawTP5Nwlsd3TFnaTDaZ5BBACvHiUCfdbEOff/aQosKy4
9XU0wI/j7CEbUyWbLBv1sMvqYDvG1oNfFv6Dg9sg8uhg5CSkMhIMaWXTV7Hnb3VQEJjAYtAyjgHZ
QxuusgwaI/jcznVvPQk0M9vccfH1abD9K7CIJ4ZV/PTEwC6n2E9yC3RPYF4RJdAvtjGqi1fpLW5g
vcsBFukIkQL/QU6BOsPqwKKeo5c22FA8hqrlNFwpFcgMYeMLpTf9wot4P6mDHF3W6sKDQJYFD6hA
702DZotRl6dsJqupK9pdWjjeQy2qb9LILmkvtaNumO1GI0MOPbVLrPTIn0NZJdBEdMMpMYonoTSy
5/w+202a/4eCx7poTYvHP7DnE+j+k8vedo/+6dTUI1XF4GNB96dPt2UAY2t9+uro2X1ht+dpiiib
3HY+pE2d7bPOo7sEUUGhKdt2uXtXJlhN/Oy7I5X3G6/cp119Sy19enKFfp/31rcKaemSo/cOWoVw
EBPLhikByIhyjJgCkqarGf2lyka5B3zXLhL64ubWnIDZWJBbDsUdWqxzsjwmofUAzLZuHQCqyLHm
a1HBpG32z10CqwvE61PG+puTLnXBp9lshUI7h7iwOOoSGriBwXeP2vYPvfGnJCl5sgBj8cEVG1e6
xDTGxrdqjG6UR+3Zt9zjmmyip6gN8NMN2dWLi2+1PRoPZhJIOG21hK1TzfcTr8RGWiBrcQJvIgtr
jtFh4YeXrsBBnTIHGq/97Na5fTM6nGJwQKubmQyPuQB8ULnpLYhytZWopmBZyXMMAmfr+X5yXOWZ
cZpjDdWS/MD6uqVf0jLkcLAJT44kLQD0drMU45k23f1Yyfi9gBnlsY0WCVhPneTPUbU/Db+CEg6A
f/DHUPfBJ/Uudk2eBbAB6VzyyOlufY8jkyVXs5CnMR3/IEM8Jga5kwxfmPYzrNlMJuPqFDAqAqkL
HrTfNbjDHTIcEBuMjs8u6lE3KownLN1vhJJemdJUd/H0HUQTBimakA8IosUurtnv14sMseutLtT7
mHmQmBff21w4YeHXnM9KwjptgRIp9zvM0KoIOd68tNivu+yjbWykkvgVAYxIqIHoRvbjyBlkHTuB
nT2D7bduIqrf/tEayDXrFGfapeJGosW534DDJ7vNjgyuJeeRjeDgvMvYbMIs8EHmRyGLQX+p2+yx
zjID1qdrQ8pQFwXAmV3O0W52MM7bqDaBY07aE3mTvzlft6GmnB/mVIIE18okHJPK2HAmuuSO88GA
zz/5WRIgyNV/VQtIwpth8ek2SMu+TzqmFTKUA96RpNWIb9f6aKebxOkJu99bpU1fqKIHbzd5sLXH
OtvkQVGfaAGbp7rjaiIneEiV0s+aB8KpsrNq35Y4nAWDjyMn4mZT8OECdi7zS1npBLMX84ObFxpZ
CmrTN8xuSsIs8TROiJH2JeqrfYsJiUGE9e5Uv/SZ+khV47XjNHaiDn/nPdNeWuupo6vxmGXBHQhJ
yTKpF3B39OlBkSvQdYlL7ivqHpBz9qMTaNjvKW5sUd6AOB/KuLBCV48EazTm0FlCmkiivsBuKvWz
KQDTDXlLPY+s6wACvtu1dvre0lO8OQ3WWCcmSpgGVwrMz8PzofRsiw5zPGoedaZE9YtXY6vsiI+Y
qlXoti5qt8aMwKnRIMm79pdMh+g2yfjBjId7CJbB24T/kY6CblzYdwlekcBFU06LOsLAc4mXC5WD
XYQBQsG95eXo5Jwes1uGkz2viOjKLEGggSz2mgUwtwLFpXXmk63E72pkxhq3GO2yyOmvQZEFocOg
bFt2xh+t1a2b1xb7uW/q+3EcW5g/6XnmXbqdCBMNS5fxebYMt5MoN+60IszaKrlKRl4IIfHOMx+a
zpUXjA/JLM4u/RkNC8/Yuq9SajdAlenB9iDg9oF+QtyhbkD1bPgfMVD3OL+HVKlv3eVAEteOuCvm
/n3uE2BlmflrHACTFQFgf7s3X/HV0ex005eh6Rj8Dt5dDe6CJBFiHe2cTIgg5jxuPtfOAkWNUFGY
AUbOwuqLx96lIumIKSMSFv9wMOOq8mVAs6KEPezh/sLy72E131OMtRvRuXDL6T1sUeuQp3pYjwx4
D4F+AGtHQOcNN3OqEUXhhfUiFxyXjGx6WQzOxwW51emET69FiTAMcY4lZwTGl0zaZRPWCeLLOUXs
KK3xxYJMx2y2sxgYROZ+EngxuuwcTUl7IMtyZ2NfOooeN19PQMW27eyU+Z3+GVBBOXXDc5zJjyHL
tHPvmOLJsBiGABOwG0XYEf5w3+fwotu5y+cVn+0Qxz+IdBkYMz7FLBd3iVb+KXA/wmQWoZ/hRG8T
KKtqQHAJ9Jd1n4wtWOUpSRpCaIchT88xpDNYjCMBXOpeU0nJuVFFGzcxcLK1r5ooAyjGoKEYwVuo
mWYPsInZnf2KmX1bYMPKOkWZlvXmoatSg4GTfeATXSKU5IPaMMuLtHuznBhdNfY+JoDvokMZd2Dn
+flD3E3JSS7LLOGT9hKmJo/VUD9nuecjAr9ZjPBDdN4Y4SGT/O2v6e2TCKioGxmoe0UyzrbRcnGY
y+hdyUbCtfGxEy6cTWt8YDdKr1rrfawtmBwXL/GdphFm36wqN5jmIggiJ5mP2wz34GJBI27xyB61
5nfaAOCY4EU8lMPwi6TdS5BH4x7eK0p98Bpbb3KenZa8zBrwzkmrFdVBFTwOmK9PmWw4s1pTRJdU
/uHffrTqFFhbbO5aWqZbyyFgopRAk7uBLsq4SDiSSP/eGULs/BgClVl0xa6wJt47Senem71+TpV9
mOYmPUpE3Dt3LqFVJBHUbI9EC0ZwzMEtmT+ZRv7qD+lTMC1h1nE67e2BAsTVYQnrQQVluXDuptbr
L5Ihgn5nV5E6O9L6jWWwvIIlJLVJdDty6dt9qje83QIXMG2hTdiH2eFSKpXdnIKSqnsSm/HqUGAM
aBxb6dySbCguIovuR2x9vlc5n6O8mXPiXy2QnNtC4D5xxPwrAyi9LUDobLpmrk9AqiNq7ur3KoaP
Jv9HKd32fUOvCiKB40dHnX9yn/CBJyZK7Rzz1Zmm8c8M51hxYkIcZw/hYPyg4ErvuxnYlNVM+Y3U
pofBTWk2Vrl1EBXy1IxP85Zu87YAznirRv+K57l8om+LcTh1vR3V1Gsn4EowbkY9kDr+FcHRN1vK
5lLHeCR6DwpBk0fmRrR5t1d1i+LBnxh9kJPmRgT36gXEX1HBm+51JtsBs/0gTl4UIwmkuuhDStyy
onadHariPmx14zrn0r4RSnmacKrY6hmDpATIBvCGtpKzXVuPIq7njdY9mNlEl15T2QHQ6AcIiuwq
XO2NcJf46KP5vMSZvG/TRbwYaDsTwte5hPZ5HoMn6Qnvsl7kGqkfSVs85V5kody0fyecUREOo57b
jFr5qcQdVTJIpcyd3rMUtE6U7Esjwd5QZsGLtIPnnA/CJSZp3W2X7AAnoxk35bS4sgQeqDm29yZE
uSDSc9b4ve7TdtUw2XhB/gfPqb735MxG1sqblRX6hSFLd1JzQ0FSJd3ZQfMP6/Fa533+mk4ie2x+
mG19LNMqe2V3NvDNksLV1EcbaMazjrJ+D4WEkY1hq1tgEAw0kxw7tbmPiKOZj2tvwWieOKJoITT2
9DinKAwT5h+636Sh/gs2ZnKpB46gmaWBpeeaCU5bdUCdVZGdwFp7SO6b+owB7ntaQ1U1ioZP1BIu
Mfp0edMJShhFrWdDAcPjQA8rAQ6TmZAzbDsNlSgqliAjClGIIBdSBb2lwve3AwkeOw4j7k6L6me9
tabjaCSHLrG8p9JTR6tDq1f5xh3ha9+7eVHQDLJ9KjOP7tpYITvtxUVWjn8SJY1CI626S60lx2oy
9XtwkW88BXJvz5TgyjIerIR/n7AuavmyKA61L1xyMog6sKiIj2h0mzP8H5lMFZI91wRBqP3QxsE9
lr6cD17VYClP3zqINWFCCOGmK92BxiqJhGWWbON8ANnvx6RRTpAImuxHUOHo9M3iU7CabizkKzh+
YggDHXBp0xIHxxCsRi7ob2fCxKGNhvXhDDSHs+49q/LonLfaiyU7iNsx6xbEtuhYNwZY0mB+bKYB
ttH0p2Qovx8SThe0fNSDm0TifoJponvwWnXZnissY0jzdGQ06TygkS27W19Kcz84nB9Mf2OMg3PD
dOQs+J2fxKPmp8pX2j3D/ucA0OyWdl1zN40A9aLNTDPomT0HR0qNfb019xHxfRsNl2Y4BE/0vbNn
TfuTK+AXzAyHrb0cdUaZXSc6I7dcJ77SB7txzESaXN3Muhd2Vd0Hhlfc5e3r3yvmwPsCSfZWSxHs
uXbpXTQLwapWEuVFWhBPMoezl9QceZMY8XC1OgeaXE/8+9jMXrgaLjDGk5jVcqJkVFQdfR15o3D9
az0sQDkwCLBPxXs/0snTDf2hYmDVJj1U2gnclSeNhk6UGa4nRf4FVL9CC7224/UVrPe+0yGwdb0j
aBuItbqKOKPTvJvE9ODEnDjj6LFJjOmev4AK3VeHfDRB9kXVtEfze6x4sQAAlpDkAgX4aK4/50IM
h6lHwlHHhgviPfsWL+uJ54EfqDv4WO0g0KerKUTHqO0oI71wIAKTQ/VjXlojsJ9OO9YjUL96GTvK
lm1/DNDs2XLDEIuKFexxiCSGJKmezYFmF7hn/BebsssoS9sKyKdL84l9uDZaNFleuYdBeamdPti3
EtncMOA3439Ck9jhoO9pyMWT8TZUHMvq8ScNTKhvtkoO0Vj4W0M23sYmD2VjmZ11lZA+pT6Le87J
kqNA6mz9xGEWUcoKs2hMw7VzjBca+kR/5vRYQ8cbIToKWzzGLFmxUohayLwmFpR76KmPrszYDnIp
z0BuR7N5pbmA0UgQP6Mq5e+ipkeXg4VGGYn5Qp4gOmkgAbaJvcaizTv68rdrZfZJoy6+K8mroBG3
y7TU/W7hUfRcAlF7C/qW0ftENrJ4Fp4OaoLXTavNbSOVS/FnZLtGpE0IqoT+XXEZUPPhoiXDdsIY
tEFBHVwZYp2ruBYPA/2MrTvR6m3hY50lcgtmmu6d9Dty4TlwXRvXfI/c71Psdm+8WK/pwsUpUyDM
jtWjLnAnzp16Yh8S23wdrOqHDeL6LvKPZhG0nJ+XGI8ooP5wi6c5wZA8NcfS6eU309NgqKfPhTmW
ew30JvB+2MG12FZOAvNpmcytVElpjH7YGYpXz0xjNhzTuDNtcfHUSw/nc6cqONcqz9V9lUwItNzx
m+Nb/JNBtIMAFmoLfjy3f2jIcY9xH+8YStRsm+CQmGAudAo3uXRALDeakUVvBUwJP8E9UhqEfpb1
TB5wk9INiVEw5zMJ562y5JE0in3QkROmhvHhJUasRKQGrGYBAI0eNGJmwYbc6PvenUM/shiVLMwp
0GyvSKWnSwD36aKYFE2tY537MatvhKgUx8Cff3hWXF50iO2X9avKkeVlzIy3uG4Af1rVfI5tLtav
ptnCGaopvAZwvz2NxraL0bZz0Ak0RkRepolszE9jlNN99TRiH2KSzMtcDoBqJhHoG3hk+BWy2XhR
Tdxsaw8bO3EqNvTJZLo1jO9Xe1nJePV5Fj8RYt3XduR+azmvJIHxjRSd/skiZuTiEZxI1qwkHE4j
1DFbTAUpzcC2mm8mkO9HS3xHlug8EzBytFUwIDDr9W1xIcq03xmVCb6r+wPp9iOh8j8yfqCri3qd
TZnsVGrbMyMz6q8iJU13+rB1QDxG4k+7wLc4RBbic9VHTLGiPT2m9W22gdSjlEZdPpY0MkmOO/rJ
8EJcoXnVElZK2lCfPX+IQKu3QU3xx+iceuM4fIwb3V30Kt1lsO03otKekOeBuxHVT5HOxdGINNId
HGBqs3MjRAWcdod7N7D7nUgVB0N/uDSMiy5BVFxlH4Oeldh4Scb2NlYH9wwODFAO6zXG936mTHJ3
HVNuuqfsDp03b/5KZBvzLpVLKM8iXC6J5GQcSBhP3hcEXuOj26Pv9g9tQfckHcEXKojhpidf+twn
kdhnlSj1COM506ktjPhum/VQBduJhjmBV7QVxy7Clp6JfVv0A6O9agGauzn6VOckbmggo1erJfHR
YbXfAngiR9FbwXDqE2l4HerOOdY090Yri7Lf1MD36earn3u/ixpdFPvmsWDyAkGQ/A/XJ69b0NOd
HYd9QFUhwqoxHJEglAmN53oIrVHXQ634gdGlOg4VIUk0ZDc4S9qwbd196wIs6oX3cwxbSEojIMSn
ymzu/WRsdmRG5Luxp/8JWMLdpBmRfklGJlPC/nNfD90N3N6M5OuDECJQAjagdGlIgvUkIWxEyp1T
D9GEAjC6D4O8w/fieuTTxmD+e6/Ib1PZ/5yEQV8yyk6W8iAAMSKpvQzQOpirjd0V476TDg1VxpVU
0ubO9QPjxgHlsYmM5iyd5lts6aBz2uKhA0VppWN8a33jQfXJTKM2j3YshOqcxBjq9VJnHsb8ifPf
onkc7wh11U/N3D6tfoLONl6QaFYn4rybO9smHraphnAu3bfO9nKO1uDS7Ur75YzsFEWSke+iggC7
zYhNj6nT1s0N60pKwmfc1N0lHdQiIHX+Gp//PxHl/0JEwcarQwn5z0SUU45Su0rbf+Wh/OOH/sFD
8b3/sgPXskiuWhzu/4ShBMZ/Obrr8ObRfZDfeNu/iCjm8i1utxnz8RfYIFTaql9gKRZwFRcAFj/i
musj/r8QURwyM/4P06xDQI/pWQEW0MBe3NUBv0r+/HyC8tL+r/9h/M+UdAORG21ytsEgVczSVTSU
OMSBMnwou2lBgIHucFN279qjBcWaSiBTjeTPztJfLljDmXIy5KRd03dNGzLU9e2YBg+qZbVHbBAw
jqee1oKzkjaELmismyKlkMrjiwSJ9kY+rm/8jK3Re55q54o1m5YrFp6nEcD9pirolOETjB4cbGDB
ROJtUefdwa1R6zdINEO8RsPBanNjk3+MlaxP40Q04WBeJzIDCWZBJD6K90AF5i7zY7XLSZneIRVm
cdXzT23JswPdGh816TjXVuRvvornC1EUXlmarBzh2MGUBHYff4wohXpWUgWE7AEzCvJV6hTPA6Ac
dcjvRqhMwrKyTTyR+Jz35pWjkkXsux/dSXDR84JzI3SDWOAUN20gmndUODbpnUThQczWjxZE703v
WKS7pc5+JtXSb6P6br0gygTBP1Fo6PD4G3g2cnM8qN6o6PEFtPo1Ye0LYRFGWjZgbVPGIwG9ZPQs
Rw6v89ExxotsGkTjcLZrghv3getUdBGIMLADTo1oiJZSGDxiCVQ1s9XvBou0HliIwlrt4PmELrgE
o9gTjMwcRQGCy+kBXpq3EaPG6LvqEEppjOwFUM4MKh8Tu+A8IxdJ432DuXQvZftSoGdihlZe/pur
81pqXdvS8BOpSjncKjpiG9sYuFEBy0s5WdF6+v7E7u7dfar24SzA2NLUDCP8QS1HdIgRhfRjvbRw
o6uw1LQOprRBUES5ziAbyZXyhCK/vkqrYrCbbsYoCAP6QkuLWxJH0Nziwa2iejsJxrsYIv8/tupJ
GCmooeSLtHcVKkd9sVAqDfMz1OIRgXLSjh6SHiZZCbi+QmRGpj2EvnFydL3OXfkpoPVKltgpuuyW
veJ2E+p2Rt8Vu3LS83++cGvaM4a/neS7DJhO3j5ALkX1IZLLjzBs3WoKC0eTl6qTibzrGNb0y81k
RUWY7gVGDLRP4LBWA/LxRiua1OVosiBPOeGJvI9E6dXAkk2O5+5g0rCXEFbfZ2DX2khBBLoHdNYJ
46UxkEOh+boWskxDMLTCJq3sXL1Md0Wttwgk1E+XUnbkUX2hM7Ae8Lq862aM+p/0rcaV5oUhaZxA
aeFATeCI0LhlV+X0dGexp48k0iHodSqM4vQSjbq1KYvkJLWAE6ZehxrQST8m4rsuTRS4nVq4r6Yc
hXULJwmhf7qIbhbOrAJu2E6tU6nU7sYwB7JXpJWTDDPSo12v0HjESfhJxoILBrrDeL6C5YBnFy0E
4sIZrWED/hdHZ/kHgsGF/VLwLRHg4vygdPuszRvgrJbHGS5CznT8IHnaajPfaF/hX11GD/dZV0eR
hg3ciMadqgSrJ859CfIg6aBhBHTVNngyNc8RX5jCD6fE0VVYWEQHBDEzkKTneB2qUoAiVUOKarlF
PXk4pjy6uqzgDSeN37JSvcn4fdgFbU2tkWBiETLSh5p0J56a9gVhuhelOE1NDiBEZG6rJWansI2a
CmG02Px+xB8GDCL/rhcE1KP8pxSgAabAOo9dVx5wVh2Rnm3eEbVIvZxaNTSLrPITVaKgQA5lw7ki
n+tTj47ufBRLyoXReEZ3tkGTzSWqWwSmAAWF0yZBNmabNY903Svxdz6BN4jV7PuRN2uaNYMtd+Nf
xH0wQ8yqny6vO6d+hHhAPaZNz66J0OLCXGyQm56TMugt4BSE8ceoCoFaxpKKq825iPK/A4pw6Fpi
fI5hIibe1eOIDThyP9STrEtsYrIUa/PNUvGLIF13nyC7G+bbE5E8vW6vSd58llNybHMk7CNdiFB0
gOxRz6gPhWb/WUCd3dCsh/QtA6YeYKcM9Kg8rNJRfIgWL0JsUZbSVjlsqP851KbovNZ/yns8Rsc8
zqcN0OQXvdNYyJOyTQsTRiC2UYUcOxgdBWmsyRiUDvRHazEKDDEW4X6jqhfmn3keJmgqPWloiut6
fH4g+ktUOSjvlJJRxWyS2yTSYop78NTvtQgwvnkszQyqG2RYlJOahcoL4fKWVOk27EO08CNYL41Y
J7bSzue5HP72UE9DeHJKGJ4QAVJtAcJvLP+tZtAH3WiZq7pLqX+1keHp+bxB9guGpvkug4rcVcaC
sKk0y59ipPMtmpOi9WJ2nenoaLvQvSq9oX78mU2UWss0fXgdn2V3vZdgFOOAyfpKkmQ/SHBxpXAC
YFbrV+AuZ3nkZEUm+a5qj635SIUXxRB8NK0OkYa9BKzoumTnThMthO86r8YSTztZNkM/B4I542hu
01hANrIY1hmitnbyFzD/l9qbkx0n6rWRO7LKqvUKa5DR+BnQ/3xPRfX1GTXqvo+xvxqeFRjt5MzW
Y7a8O3hIkjXOjS7HzNuar2hqywQPT6996gdrNL+QM3nTRXDQino3OYF8Oc+8ET8atUAhRH5+NKRi
bp094QnKEjh27N5bPOIJI6p1n96MJOWZPTjVSnIHrO7ljyIcKK6i+2qLyhMnUw4OQwPLAqJmnUhL
d37Zw8f+eVVZGC6cdcq/f1iq85pOMWexilwrj/hZyIQyDXKcj7GE+Fe5REtbzUoBAA3lfVTytdUA
U++TQQOKIb6DxXwVM4DMUa3+NDDzG0XHQw/GZI9HFnhRk7a3Fm97g9b6rBvksjPWZQ9HimkAYuiG
AF7IucHWlUr3vuAorZFL7WmzSbFXJ5Ap1d5w4qb4lq380EHcEB/lt9xpn1H7NmHsKCdSUBqyp6kL
Ucu8hNkKpNB1gATv9SjfltQ2qQpSLOj8jPgDJ5u98SgBjDy+Zrq+bTMdrVx9RSNzL5vVHzgbGLU/
N3Inbcxn6vRafZOepgKC8LEV0SOw6UAwG30KgHEwiMoQzMTp26Sk8dX/7WIM0qoWO0EAxIUd5dXP
FGJZ8KP0cxBnJPpSZLy36L6Tfv/RDVlGoMO4Q1qox0HY08qK7CqlkYRp6Acs2ZCsjhGDak2xWluN
2iKJapbHJ/kl9ovGZ1LWWyDIvUuAsIdWKXsmeBaHUaroXMmHWIHfRujHhHXk4Xu2cn/W55PxiL6j
obuCWd6YS1wpNsqm/KMq0dKM7+ykpbMQJ4fJBNkbt1hnGxykqaw6Uiug0QncWsDkR4h9Ci5CnR1n
2kFFiReWSVb+BODmlWFLS2mct1qbn41Uo9aHHDLFOAoqBVvLVIgXMLPrxtTXYAwnp5tuc4HiDMFp
uDInoD+GIa/Qx0avRtdwf+isQLIQ4pUpyDjg6XiqZAJ2XenEt6boSOVCfomlW/5Y2CtYITSW+jNl
Q9Cp8qeVkcFHwrcRm6DV58YuJd2hvAtKeNbcXFHXAxgDu63M1Zyd5UxA7EjXLtKjrB28inGwa/dy
m0pBl/P4Bx1egFquHxkbnZqUTz8BtQDVvl6M3Gg2i3lCkzEKmDIo9IDiRhsrhdot6NCxm3Ghmi//
1MzeclXQhHa6/NqMhMXOYPnN7/dJg/SPSZH7n5/9+wuZsRed3+///fL7J/9+a2ATGUrPZPUfP/8/
H//74t8L+4/XZFm6VeS+pF4CSMX7fR0nLFDa33+y7yPv9u9HAXdcmcoYE6yHG63qz9gl1f7vG/9+
QVDssfn3299/6VX7f38GFine0ODVsMzzrN78wt2Vz/h9lfr/X/rPz9SNSJxKmgyVrQX4tOmXL8hX
AEzDU9BFlwO1iN8f/r7m9wusBsRL9AcysPqlQjLC+Y+///dblMSfTg+ywWly4gj7398ghZkFDSOE
Pgw0uoU9GDcTUXKZmO7vz4xhApEE1AmIKe647bM9TUrWgHJKMGCOi4lm0+8/eyE6lgteAKXoMd4J
ewhnnFaUBckn0vQKZ0qnsGmHHif1xkyd6YNS6LmyhwMuDKMzbIlcqMldsbAKnfo234hIZfTmf9Bc
wH/RIZLeJBeJLqdanE2U1YJU3+BQxeKxk3t6sF5AYc033C1r45RfzCNmZ/YPUCYZtvuTPoRdOFC4
RBsIYj36/Z31S67Sw4KunOLzgXn0FmVQwVglXyg/i4UHygJULQW5Co5Q0P2UGBA/7QJJRtWtBkQv
6O7aMUeLq3zjgFc5rdMGyo2thH4oXn9262Ax9VZfsi0NRyl2Fy9NemC5K5xh8PUcafs8wHdUuqjq
Jsa3Sppc1dORCysi55gfzOPMboHGTND1vig1dkQyGx+KTYVYvF/R3UMseMdXbVfGlT3jaCvL76Co
JxE5qqc9CXu+SgBhBbu94zwA48HHZjcapjV5j75BhAnHR7sVVpYDyuEJxgI42iPbsI92GBUIKwWJ
k4qwDpoWPqiJo15QjVcv02sqXoWvY1v5IOPnlYaYwDY/F59s0PkxsaVV5eTn8tycYgcGjh/m9Lfd
aAUJhyDXBov1ZfnvhnV4OkDXHBSybYH+KkYjrqVvOtFJIrDTsg+6foCHbSRuXbjpl2qjnOM93xHO
8H5ITKOdte9G9/lemo7wiXzFLpJt7XSbHPmQ28muwyR4A4CJ3EVxSQ9BezvHZrQfK9M9Zs7Aj216
cXytUhfxxGP4x1wPNvSDlfoRXsw1WhyBfkz2+lr/A0VyT4aR3B83fZ1/J1epCcI/Qu93N9xJmKrh
MfJwg7MJvxgAZWW1zKvYkcONVNi6exeP5a1w9COnYoXgxVrwsK4kGXWTz/Djx7qaR/MoDp6GHIk3
qesw2lhAW2Vb1o4UkQBRY08FVtsOICIbkY0ezLW504kXHF/MXMX9rF4O0es7tlKSi0fm1sDr6mBU
NqA+V6NH6VQAK0M6SLaJaaczObk9B9IroKHkGu60l7vy+goNTHDuYPwf3zUwtspNDxgj8OmS018v
KRo2rrSd7ZqUloV3muIg/3goyDYBOXCo5rSjA1xrIDkS7tGpPDy9blcfqsaeV9kVeiVMO3acYN4m
sGK5e2BsWzQX1tW1o5j0KYFO/++fUtDwI0At3oAkaPnaV6wAv6EJCJjRjrB3cJsr75semqChym4z
l51uRQuzRITGqd9a/Koc2XpTA+os1Hqc+YfJ9rNPd5OPb7svYzf3gk3boTt3dKYT1H72k8ocf0tW
07pxYv+urh8revK55SYQwLx/Zso9cwLLyclRbePpPm4/WfBYwdC/UPPh/Aa5gtdz4YB1g/5B63Iv
vIQg1e3JZvIUy3LmYTLLkH91os0ymO19jYCtPV5BrUMJKw91uYfraFDj2ETFVtxoPwJqXE62nk91
YYerXmclr6ZmnbxgLAr0FgmxPdCoT4okWLrfEi+ywV9/Ime8aagObchzqhMBEyOHcxNYlOLkj41t
fKPKgDzrfl7H8davoNHKbvHyWdVH+dT/hUnHqDwEHx/YZoXdu45+lcWoVZbTfLUvySvCSz2rF2Wm
T/kPrvSi9EakSymrAXIdUJ/EIalGB0T2az2Y5p0gOZb6BZStdUE9NJ2v0rayPxden2P+TcRDqtjf
EJV0h36w8KI1Ppp17nRreho+/GTAHo+2Cc4TyzjHqNTYNG9qt7hXwUNwiK2U7/EO+2SWvZ4ehGkn
XmLTAptdrE49fHg2ABOe1/i9P43BYBwYnXkLMxb6hf34xoVvtsmNZCApJmQoCgnLTEeLWB0+qr3E
I0Jc7R1dnlILaCNT89qwCiOnwoZq3rFGEk8sX5UVNvdXyeVIhZi6eMu/ptRrJB8r+alDL9Ypghm5
Lh79eE9dwqvlxDgr3xyWHIEwqLe5G7E5IJFcfT7YhzW+ZQxw9zwlHPT+9P0kUhXxKHQp/7BBO8uz
p1RTfRWb2Z5W2KfAunFJlmZ9H/vDSl3mHpyFRdU0GOjKZF5CiJfKrxQu88snZn3VV3TKzzMr6pVL
FO+PMze83PSerWcK10hhst7WqWmH69bH8mZ+6VbY7/3+Dy+S+TuywX15fnudRBfwBfqxXvaC4asT
nspjda2udJpjdRWONiNRQvkCOZd5UFfyH7GHWXif1QPWV02Q+lwBsjPQsgjA28oRkQWyhwy6VACj
ZLwWd04GtpEbnTgJQMHI9Tj1gXnO8QZXxhY90YtWTKv0j/lXb31NJtXkjPKZQi1rBTtJxpGTlBvE
kPKE55LfqowK+L07Mhhs57n1Y+B3JIOUt4d8tNNzZ/mzdkg2azTUSt/PcnjOED7tjd4EbgHS2gln
UL0vaeR1eKqHp3md3LUeo7q29irjpTZy8BJv8cXq2CyD+SW7kHh/dzfxykK9xy6kymiDWfgngr0O
myd7RmPDLNW+je2I/Xdk+9G2/9I39Zpl8B59hZ/CVlnTyfcFDFdsMFw+R+ymao8NqE1CvaP8FW0T
Ah0qIE5oeL8bk8vm5GJ2+Iid/O2InjP2ynYj0wsdXng47RX1TobQeXrLQ6SrzP2m7mWZpk0wUDWy
662JcyM+bYrd+tNimbzOv6Arzex1UDn9NjBTl5UP0WgrsBeSNAjYHw+EQ3P1WRLDwZIDFFWsnsVR
HfItqC9XyJwsd/Vwh7yLrPhSsTL6s2EG9XiOKf1CF7dFsN08Wh1BM3WbJj5Cho7h3ANTd4TV1hUD
zSb2PNPdw02mKrwO4Sx/5pFDVn7Y/SfiapiXHeuV4QUobDmqG/qdrTvM8lfFBZNdeeMJT9bxEDXf
yDMWP41weeQwV/8oZJOyYu2FbU1DMi4BQ6HQHR2lvt7MDWD5t3TG99thLhcr8wtYMzjEKRBWnfEF
F2SJ92q3+1WXv6g1stlr2AocV5SpJgMva/w7dqVmq97idVP+yBdA11A/C9LEZuGhAOoL9+HKGj5V
l0oCzdUN2460yv3yAK4cot43exvnCYE06C2brY3l3/PkilOJq4TlE64014zjF7RvtCZQZeEd2Hli
e4w3/b1xmiswcAyvazYOlxCUgLoe2DxeW9XVXht9Rz2+RAYH1bvB+5m3eLHOISxQu81cSQsQdM0W
D6yrwtLmuPJ01pjblScZkU3ncZ5hiPjqXb0L9ap19PsYYHrZZR/1gXVu3FCrX4utPaypmICYeXI9
s011xS5eJY0p7ABKoUj86DaUSrIHFWh7ogSNJciTvcKpWgQsbBoq6WgLjn7u+yXekUeMwFyZSlDl
peVaZrXK02ZSD5RUZvjqiS+8hil0H4dmxafxHtIShhCNfgMl4D+Ab/8ZD/Y+aE09zihcMw415Opr
RhsEF4nHtk3X9ZnQZVESHNeNatP+qyE/Lc8S7As5xlu2SVOf9QxoksYTZ+9FHVdatNNMImKo+xs4
2SiWzrsKCcEtWMp4eWJdsynybSzCz9lhUFWU7mciOli2ioRFQP0CwKeZzTk9v+No3b88js9rNXqj
7IvV69B4TRbArKOoIl7bBBCQjV/iUydIQ9Ngr7Tnp/AWTh94ksMPZ3PJU7v47ESbiPDWLTxHvCPt
qnXkV3hjiW35BhThxiPAeAIiOhCgztsCbTAoiQcKjQYQnvUMliZIMdR1mn24jB5TqbrmZwHbxEO0
QbrEHNfad8tJMB5z/OLoHzB/bLl3Scyk1VCvHsVJj3HqXCnhBVh9yW5QOaU70XTDfozdDFFGYElt
9f2wFBtxRINsSzn20oFwhvOxqzdsduPdvI8Tgh/e8HDTp29BL1Z9gB/Ew5cYwnEs+DVc19ARAaUy
NIfFX2EIACebaAkAkXv4ZbYBUGsUgK5dPBKm/i95Auxs80wtRIWyWtoy+hVo8WvOiC/T0y0RA62D
PPNDy3sKu7IlkvdaOLFRcFim38o6lHTDoPoUDgLt2k8dv6br0lhJvi5t6hRVZXsJwjhHUJJycBOM
Gj+Pd5SjS4u8dZclNENaWPrP1yJDU5KERGgckPUOMSL/pfmpo5l55QHM30SDCQp6mwxBDSbDsciC
Z+/mMb1k2iXbmH1Q/TKN40P0mwX2gd60U6vf46dKbeu7FhzCkeTOqSRrzh3lI6XynoDtjpqn0/za
qRFnOUHsVG+ofD/vbDZiD/LOH8EytjatYxGVYBDHxMvCFf/swo+tlY6u9u0BgjP+Ewo2sbtTTE5a
rZPpwkWz5wCWVuAVUgvhKCJgYq+b89MENfrC8cD5ZHcH1o25UWhh+wfIwcSvDfVwn7ijOxcr6ldO
Yzcv0Vf21e0+63Vlf9Z/lNV0+5nJxLDecbo/6HsBSpRISpOvhI3puech3AxiGqYobmJ8zONILrtK
9sUJjQKBGjuVWdK7L+G8SNqedQbpS3GHw6R76Q9hl+EgQuwauwt2rYKbZ2yo5vrxPdzYS0u3OSXM
PYlJDPyvHUiN6CbRRSZK5Wt5KPbZhhuyu7OGA5zdBg/EVdm+qbp/w5VhuyHTyzbloaxX4+v0pwem
9liMt+wIhL9uaxQjmNWNV7Sf8GyFGoUS35Kpe5jeNNNecNldGVCqEnw32p26TsxdRj/3GLvNuF8O
kgltEZtPInMPmivbWHWCgG7LGdfXRGj2rSg1nFm8rMjcp1dOvYA9fWIPsmXCp3GF7SdN8LWEXdky
y573xKv/ALaKXaIPI3SLDWw/Elmn+StepRPLnU8pSBqO8LqyP1llF/fkVJyMbRUYHuGdvv+9Hsht
6Q86lDvL59ir9gT5db3KD2F/KNOP2di0MhhXcm/03fB4N9OXihICYfHSMO2vCgGVdUvfyckNXxps
bSXfKTAJ35kXFj9G7aJA4xHpsEGWvsmeSVl1QkWeqUamKt0IL3Wn+1BEV6Vc4B/ENU/cCB4HaiUZ
xhdwsHzwUiIRLYOD4XfiSD8UjpK2JRalWE1HPwdiSvhJalHBWkMy6RP8YO2zaiL2P8HO9gRNmnW5
G4MfefJ1QoV2gn3oAVw3P6oAz9PAqNakGWLmKdkBu6+k+ItN3I0PxxbVYkZzHCNzG21TtKwGKOue
eBF8bEAI4Wdt1x0jw+5fx5ccI0uIarFNNKsqxypciR86tQ/9CLK1vTOB1mHAPUDgShy2LOxW8HR1
s6/H7iHb9UWLA+EHX/kUcCPAhcHDIx3WMQmvE1J5adxop5f+rfnRgnE3XuJteHtcRw5Mks7Rxusy
Mu34hPmzc34YN0ySAeF9TZsU3iKnTuG71dMdCCHc0skzl8O+edjZV/h3OFfWDn0nHEAoc2XJeczs
RndZiZV+SSzX6Kja7+rhffziPONjPmFKEQt1HzfMQzuaH9SbyNlU4W/d0lR1ss/8fEEgPNq1J6KR
/hNdlL4CMLrtKLwWkPJWIC4oM3bEsVQH2vuztWOHNTtqLj5h4l3ZBtYrsfm28Mgw6Yu6PTVM+UP+
SKEeUpl5iV6eI143/lPeLuI58w6oCFw1ArIsKM/EAsUn0k0Xg24YM7VxqIBQwKDSwz5tJ1Sf/aXY
cU8fQe7nbrt/ZkiG+KK8Bb2XTGuBhka7F2dqzR6SQBlaaqvCuEJOHFWY+jZM19yuDdAw9kQcarbb
4s3s0KB45anvRRrA/RZYKXUH60EkkH/DMGHERCeNALHyamMnPt+p0JX6RjR2Yelr8zf/UZGxgOAs
//ei4FSqaPZYX3Hrg8WmL3GonhzhWawwo7mAfTTjP/iUD8KWzwDv2gfh3/LArP+hNmKpAf6uAw4r
HgI4bGg7cvylPmLrwyr0kQfCNt7ljdpXFAhMjecFdd0OP6jTEcKX1DyIeMmWKFjWGyF01gw0PnrN
FVFZLXS6W3fj/5aK20q7LQJfrxUVZ6Qu9A+IEiReL8x7/MNRIpYcsrfbwPaDjzJhGLvGgUzDLL/E
cbA5qkwk2HoUzffsqHwM5WuyNhZzzK5O+Jv4CIv7ae0mGAyOb7zZN8klCglAeHoEwn4LugClU6cg
27Snm/DCMQRwlh0GxAmNH4Io5JXRhaBqE8jIYoNmh4mwWgbkkyvCi9sIaYTBfFiyaE5E0GEJNQzT
+90Biz3b7ZlcvT4XZDV6+jJ9M1rDjViLbS1etqt4mX1sesSl4Ud/jX9IXYiLqeWyQSY+25KxktMt
icX2jkBE+JGoZ0LMlKIfPaGW/uM3u9v0XkjBwGv0njrKSNNpXz9JlClqsLReiNpzNDv2zyfVmJXE
KX2D+j59SzSxHRgH9JMkPwvWpPb2lIAVCUTVHW5YialkYdsMteT0ItKmRFkLRWbTE14Y5AS1T2qF
iCDSw9mPV9V7bprGJq72WWTKd3cGS7aj4NFQrSEANT+I7nPqwtjDizapECGFRM2KGEHnGbwhZIQg
N+cAMBZlJaWHHtSUjfrrX0Rfiagy3aHkrm7G0dNQJwsIS0BGpIM9UFW6j9qtJIcCwbxJ1+/CmZoo
W0aQxRtKSlwWD0gNhvEeUc75q3IoNs+AjkSFpT1shzRgRAGmZKRI2YYkKfx4jnvlVh4yj7Ptg2ET
01tInEX+bVKhQXi2dgXxG+7qR/KZRWu2Bq6muE7fvBPbirbgZ21O+LE/5KCnLjDn0VWofLPa4bku
b2U2uE+kT18S3GSpOL6FKUmCF+7T7GBoAW+Wt2d2LTxJOZYoS62Gc/FGJ1l77tCOeYNa9cnr62iH
23v3nUWOdZ62LGSK1SDBXsw9JU4qTSaHT1VTUfQYEPYuPOwp9pCoL+kI2I3Rs0w7tWgpBWL2pj1u
xTOg1UYzlPw1u/BaCjvgitXMkzWf587TGDSaS95ESYi0ugGLdYyJ+BqPvxtBnLvTCoYmmcTIMD0C
3soq1xHFUe1Gd8Zcl9ZHJfztQMdAMKbClGyotU/6Z2n5erSq1TWRc6tsC+0msPVzzVhUlo8AiZb8
EUzic5k8yZJ5sGWTWgN+ASLBrCzp/Xo8h8Xg84CzA1cUCy7uihzt+ZnABJcJhWIFyvjjcq28M/9Q
8Lt6oZ7O020okDbL2HC/nXLlA9nJGI+aLWW68Fv8TFvNRUKIaiL/JuWqruLkgHxOoQjDO6WxXrG8
4z/19IdB7ccP/pzPWdIVmAF2R3pe2sqWYeWOuC8IZ9jHPDNXUFZckkS/nhYYv56B1yz9HGM4chYy
4owX+m+MUSq6JmBp8iubizFMIA0Ue8iLa54iJcpPZifvqU8nzr1QWFXiO3eNvyqr642yP99w+VTW
uyUc0fiVTN2anZKTj5RaQqGEbiZcx56qJrOEZ8a9kg2GECoXGvNyzjOqKDwLFDQkeDw+48e7cAM8
9W5A8ReNWVCSDrwXrp5r5BGxKzCVQo0dDs2fc+7SooTr73BHP5h5Wh9DtRKFvypl+70ZrSRqaINP
nYRSJezKZdKani69M1f4lpKrrC3v/c8n8wmIO3MJKmk1SDebO2NOkp7UCjQdj72aC+Ve4Q2QyPKu
U71m+Pl4Dv7y/Jzpjy+3QGd8eaAR5vAe954mLo+R22HSKx5XxSLiN7yExzEGE/7MyXLb3K08OVxa
3roMHUPANSKfzf3Ptcvbcef8EdfLJFgeUg1s0y1BttnLAyQHtTHppX2DEdcu3JBsRDlnD1EShRYH
lvVzP37ywcOZLsFCAPT5XG6H/+b2zBvqlHm0Fx4PdWGsTSjsnQ3twKrQ1DVLvlC2nbbGGYaCtK3S
BBbRJKNv6vJmy8JIHBYqVrx9Q7PuYmxx1OhMnwfLAuEzeCGPnTvkNvFtrV3on80pklcCe8PszcWp
ASa59A+AgRL9usOylB3JWhUwx0J/oqtrudJFz7cUTwTULrszc54PD0E9C0A5vadxTKGSiG5lHLkf
xMbJbZSVMe94DLzWmpcCSggwhfKzvEypBfpKxZ1wh7kKrPM63rVHAG6UUeYqFjWkwZFMNN7tmZKC
gerUPgYxqVz5g1jcjdaOfh3zg0c5DQ7CQI0U8En03CF9tckmFVjqNAGt7bisPoO0j6visucdjQ2W
RVY7Xb9lknXH/pUGKYylZS2mTnfJgXhOjLEXN4QtoHQCWmw42aFfXrpK/CWWAVfHOtZij8gRLQlU
5kULOTgJFYb162xBZFxZPZJ2HykwMbynqnxdqHsgbaLsm7rdyvuOt599PFsqcU1r3FI8EGP490Wa
L2o3njGXOYQX1p7RnvmW210QXGgVI6dB6CatDBy6BVcamLe0uZaBjbbovrA/kDyBcJxrlJ8YfrtA
BgZXIZs5aTZXdVr/M8LspUK3AlPJ+GSlSy6cYflceuYbWhnMBERTBI9HwlpkfLQ2YMGVS9fJeRzV
N2p4jEY7e1W2kmSXWQimwJBdiDsMWNmu4sLn0TFQdK2V2AOrkwP4ZGDZgfj+oXlLIoXHDNedAhN3
kAtkTCXsMORlcrAgWxtKjU9N7g/3x3NlWob07dSlPok/i/XdnELuicSJyZigaAdceLkk7n8BBBmA
i5xY91Bjau2oWnJT8JGJunkU1xmfZIAPTIKBUqYz8DwnWMogTgLsQkqyMpvOhVx6kxUYD0pqCOk/
7YXXGLB7Ok1LvR8s0Guiv7MYrW38A0q1eF3mK9ZOJKnmGhplWn6SPTDJSHDJgVWytmq8ZOj34MU8
hV4j3EQwnr/LzlR9fVhGWmEE0HbngDxxZhJaoIvPXlIzx8p1ogWQ5yHvLgOOfBcdKcvR3jD5poKW
AO+iwwh6yn2yKJ7bQTkB6W8u1NlAcljQPYUSaBQVopORhwHLYFk/qtNgoiK7NfC746PfVP2OH/Co
G3zAG5IK16JxDoblJXxjREUsN80VDj48bVZAxR6CWGC70jX4D6uH+b3Ma+XEs6TQKtIQpe3ZJE5H
oR7Qi5D7rKy+9QFcUsllByopkwLnKqxl3J5PE444hSiL3Z8Uv3kxwPfjdImQLD1yPLXUAAmgLPLY
njF2YxpyFwPCaoMnEKizQB8emi36J+luk66t+KXDkErwkbRJaq/DID5asdJAZJrpuhq/hB8QK2xj
6h3TB2s1ma8FskmMKeGN9W4slGPEcpA4d+J+DbJcoX9KkLJHkqFleOatgtxiiFzOdoghYrra8D50
l6XrRSkhhkFNjODkELZYf5ScsHIDmqxQ2HPUL8oIFm2aoG5WTEweBVMWxD8lqTIJnqj7OBq1PoIs
w2aJlNGVwwhRL2Y7TbzR3PIrtvYl5ojX7Un45nszXvNWqFQgT6LVa54aJzm8TMHcCNlrTs8Mt2Ek
fmi41jjCOYXu1j27a1DG2xiwtYEN7GqJpFn3iPQ8PqiI8PFGCyF2WT10nDi3c45Tp5KZjTT9n8sG
spzZOZW0NTsJAOUZY+PSZ9r02ollCTg9bN9Q8OO518NG5q1mr0u8tvthwtMDCZUTSxeyMB/EhIrT
14kbAuzAqhCQmEQoRQykDj1R4H0DDwwMTL9VtBWkPwGJYErneG8JJ57OuOg1IgC9opDDcAsIehNx
sbH8bkYs1vqYfzBnWFJcGTvRPCwPmxcxmdmM2Dl4RJEYiPmah8bOUwBaQdaZhcxNJm77BSCEDYrz
Dk9kXo7xEHkz8TLuUmDWCqeSDmxjfYKWLzhjYnM3Eh3CBj6MT+Xso1jGt4whwRmrRZzIUY90cDSL
sv3SZOCx8ldFBDEHzDgyGBx2UHLSCdK0+iaAJdO+l3iPtyIEydAlACiATiDiQIgqUh0emP3R6Ij9
mjVDPS1Xvl7BBNCSIRLj7o0fNvkjtVGSdfLV5fgGeUL5E2RR7mgLzKBDSUdeg7SgmMzh/KDCFBKR
P5xOkJBanyxEE1sVEzxLZPPQFqObCNPAjdJ0E4O5fC88SrpFg6anvD0bbNPM7QZpK1jmEQ5nkz6+
zGaewhTqjI2G7VqkpINbZCA5nyP6HbWunpJ6UjaIyigbq0HOXUwBUZVqsYaw9pl20CiK7ilvskWJ
T2yytTjGNLoFSC2J/oAR/siQtxSNYRP1YYQoC5rMwFsU0RlENvHJonD20KVx83xkhzrRBV+aeSLt
qF5HfczRPGgNiBUTO1enKqhSXBrVJJGK8D0z/7GS0f48iuhrDDlkavS1VshxBr3hpcQ1UWQi7gho
2h47C6kEQzpPplL5+vKXv38e6vrTDzPz8PujR6Zg9aSI59/fFQUeZhOVm3KhBf1q+Bet3m3GJmHI
+mGXyMBEs//9IkczIMnf77vYaDY9si2O1LBwHyrGP1EW/88XpQ00reIoGbFUEjXx9b/YO7PdupEt
2/5Kod55wDbIuEC97L5VYzWW9ULIls2+C/bx9TUon8LJ1Kmbift+gYRgOaVtbm6SsWKtOcf81w+k
Iv0RzGIhzpUMgZYvasAWT3zm/3z/8aeh5fIrCBz4iMlIfMz2S6JrdSK+caFnVHW6L0t9NhqUnUam
ZrJrJmhJvs89kqD3hynl/vNowWirk2qwdCOz448fb+H3Ly6/jbKT//Ovv6yz8Dgo9mAdJt618lFC
fvzLH18+ojqyj8P5+OPHX3p181WaTBInB7dSVJgN+0pWuno5sR9f4CtDH/7z3338j4+/s/v44KQi
2Tuk6hXw3nblEDVIXZp6O6Zs5OLI4AnQPCvThlfWQMnvmG/YUTtuzMHz1rZAZS4vfRqIrZf71b41
6qeRzoxGLOYFS3ubkPKxnH61uanY+YXfIyILqQiaUxXKbjs2HoMRjaYtpYWW+gMCgqGMbksDoYzj
arZ+i5Eubul51gFoP7/F2UTY1txAJCDNESrGPN7VHQvyYHpQYnJiVwXGaUUAL0nVoKjdbNMOgT5I
wE1F+6A8GoIesXSPJqOQhO26mRTjLgoILvCgeq4YoU2uEvezbd015lztHRfhazMCSp0oT2Y0h3tP
ESMqMWixJaA/V807J87BybosadXQf2nRVZKWuw8ywOJ10R+94WgmlsMQTjUbuDNMDQP2WtIbDm0+
0oeq3a3E3LctJs50NO9aXMcb1YMdUf6F7HnFjrx5n3qDBTqiDBJ026KaYXpqZEzrWYTwHvprpgrx
xkrZFRpMZeA2teBzCk4qKJVxoD8qTQdkK4oQLPvDuqiS58okgyhYJ2JkQJuyf658PzlaGg1SRZcZ
OgONxCxkTNS/DhUnTTWjS+f12ZHsHcqJatOUgkpqApuJow0+5ugRpgelox7JS3biF7AKALv7GNRU
X7mExqUwd2qwOpl3mOA3r+sF/hiXDGDA9q9FyDxK09sxEz2iaVs4oNCxrgXgPXvZdWGFOAa0EJF6
4aD1UR7J24nUcHDc5LqZ8fit6jliwyC9vCXYtO8m78Zk7SIv41SSuk5hj9izjrNvfkc1anrfZSq9
S9SzwAHNjtd1En21BDtDdMw9sXMQJOJh2jRmWZ6lM2CUMIkL9YGp59ZS3ltVuI2IArtiBxurcbi0
anCu4J7vceCjkGLQiwVFn0lhfmlsBynBYOzrPqm4gYJNE+xzO4rux/K2dYT8miwtRG8rQfKfi6k8
pgCTjn3trbIlKsMz1NX3vfGQNd2riDwLcnSDVoWbd90Y/n1vJax7yQxLAMLBchGxz0n8gW4OoRZA
FVfEKaWEMrrvjUE5FxXOrhPUI8ZQluslwmbrFm0J94y0ecLzjiNKWoj9BUqlEfNe2n/LEuIhC91l
O8gQMMXcdz/yARUojH3YPm4cyIonh6CiqMqp/ufwzXMEdo5sBPYdRfv5EZbqbnDJgVB1c8FP053x
rRAFYv1y5hYDTU3jjCWAWQOCpM47ezCY9kY62Nyu266wmpOpv3QC82zbKuCViCOw+R2DwUfFZs9s
kuo0X6tctCccUv3aDL13s6iKfQFzPbRyVgLVPoFRfB1FjqWtJ0PayW+WKx2nrjS3sBLsix/P34Os
TjZ2EsM9wfI2YlGBuLOfqL9deTAcwD1JjaVZYLUpwSVuFCll55R1BBYkmJgQs/fIrngRLSID8Rsc
sI3nH8l1Rp5tV+bOjvxTAYwbl084b7IevhGm4aNlGtDJnXK+d+P4kNbemUuk+A7a7RqUiNe7anqy
CvZxPTY3MTJZG1vahrH65rbTwSVb46wTZBrGYpCsJx3tHKiJs5lPR8d0Lg0fDS1H1N9gsddz7/z0
RvY3OK5GegJURUtm7sR8d4xSNkKJp2891/kKFaOl86GTo0ocakLQlFIRL0swO6ynOkNvpobpWFkC
3SBkvczYYYR1NhWs9bXZiIcZ/+tpjtxxD5EUvphdlidNISPy6tIntXPfN+kjCejNjodxdrTTJxFV
5k0X1pCrtXO2mWeJLLEfu3lgqIMUq1WGdR7912mW79MM0LsYk19zXIAycuKnahNhOQWU9UoGzQAK
qrqGzZzvU0zHuAfMt3yRSJgh86ygVsR218kls+JnmGHs85hkzLl1tQzNYzMYxp0BLGhrFfUzVyng
TqO+iqJjez4QXmdIL4fvQfBaF3kPrqGWtI+FU1X/TKfwkra2g5yWwD9dU3ZWYwKHbMHmZIxdGpcx
UJBZ4tyHw2OX2u0xwqHD4GFpkeAdjuAWXZOsAXRa/Gp9C3+A9SPEpI4JdByPrZNkWw8cUVdE4zZ2
PRBtQy12hT8cYRCy1Lq22Hkj2yMfKFxh5s/W4KDRaOd70hYYijmD3kKz3MiqKjE+yo5wO4falkdL
75KmM5p2f7Hr4m4c9bep6m5V0dIjyCbnoM3h4iZ1tO+SeKAHPT64dA1vUx98kFXtDWLaV6RP+xtf
eASLZjMSF8PBGW2HR3sacrYWhjp1HoakVtBUaDo7f8T+czvO04XglRsjFZJUJ8INXAr6pm4aVlS0
81ZKBwUo8XuZVlvy6rfU7+4b4cI06gIAdK5Fq9wPjgkV+qGIkHWImGjUWX6xsCFHJWGwhhmUCLg3
RtWStDO0T1JYPNoNuoqWYLOlo+BHoqk2K+KbEGbQp1J2dBQmLc2s9L0jkLhZ7qAe0lMbkJp0MUrT
qqM3FzTcM6bV711CDfCWDVdcj1NW/sK4D6hReG+1fmnUEKzJLoamNPD+BY4XrWVynWOy7Au0Df23
mZj0lQVH0rDPs07PXaOmizImE93we+QJCvNIdc+x8WX00KNnEpYM7LN3mJzhg2SyZFZJD04gCKD4
Dz+i1idX7+h49aGpGd0SsEMbQFfHpqCkz6ziHCvyn7wM2DboMEWqHq0UmuAq0C9JiBCDqAc4dzO3
8avftls30t3WswbGzVbIEqSzG2tJtoUb19eMUIPU2Y0WOUejzyaHbXhXEfOns9hZT0SVYpX0v6lE
Hkks+caC80UEZLXChsngEY3cp9s6DL1LLfPzZOkOt/nSYzKrh0km1TFFBzfnE2/SxuDr0aB3COHG
mObgfxbNVjUXL7H1rZ/0zRUwAW39mYKFDgGoo3ZrTfWtY3XikklGrxNGnCxOcZKmOuTZlH0PqjC9
KMDNK5FmeyE8Wq6TB+FhNMH3+JvY3rBH8s7wstudP1tfSae+1f0orlaunrGts04GqDdTDOn2gnOe
Zpp7cynvMsFHCSgCVZMNHhxc5C40R1io1j0dsy6HYJR0TQEmoLyWbpvSAe/o1Yna2+ZRe0qHoXlu
kS3uaubr0B2+CKFoX7hkUqucgm4wmdI3VklrWLkl5r3qoUtJCWs9DHc4uo5JTwazK+VdS67BoU/J
taT4pnPmt8MjW9N632LDRg7Mt4Rcdds8815nidwtdtV5xGRM09J6VW5zW1SORAGlu/Vy8wgCa9g8
cnI94S6aXEpSo9iVYgK30xFR0SSUEQZPprxXm5HMAIpL97Wi9t06hfmTUCRm9uZYIAlR8TkhFUpy
k9Z2xGPM4QIPGdfmY28dwwF2nVMV+N14TJYEGiGiwSsbto+wgoJrM9DZrWw4SsliQ0DwWVqeBbdK
35jmYB3AbnkH9tPOqJeqAOl6Fpm7ydXIGRGEsaE+WZnK7vtEpvu4Z7hOrow6VJWfoJ+fnYtJRLFV
kK8BAypcS286ihH7UeCTZRtAQzjlOelnIsvoSZGj6VraoTzZB04+Y/2eo+fAAxWoMxiDaWW9RC8A
T7t1SlG/Eb7OLq2kndKMJWuebYY3s58tfgHGJ0TEPJnEHRFia1l3dYAZ1qW0WblRoaGmBTjliQnh
po92yADTPTGA5SHuSJHwrJ/N7CcnqSuyc6f2tRf1URtlS8shH3ca3FaoUG5LvyWmjzYamWcrbQbR
befw4baa57Op2Rh6sJvHhdZYzGgzjNT0dkQyvxhGMrP0DpKaJVVHNSNHZxdByylB9d/p7qTxvxAF
ZNhDdA3M9NZ2R+OR7a7D2vlDq5ZU2BYyX0LHJmDW2BtfqtI/hiUbBb9nqmmGLN95xxS99G/YDG3K
zPkxZjEpBFlCrIVblIwdNPqt7mUIp2faDqQ9ZAFPOa89VL5qMFDI+hL2zshAIj9mbO5Pfq14tjTx
qWXSbyjyArKGQEgogasAS/Pe0EW56ogJZRdqDqe5dRBORswMe0rnMkcZajm4T6yxOPpF59y543Ac
aI8MUZhcSVJH2i6b5obrk8dp6pA04JE8R51GuS2MdxtnwTmwkpcpYVk1gd8uVws3NCUs9qGphKBY
7Vpkr63FY3QWMOvqyA34AfWtckZn283q1Rw9xVAx4Rata1p/+sVKzKc4ZVSoB8bygRxD5P+M+sN5
1gyom9c4aaytQ0In9y4+fHh1u7hh+hHHA9suYMFT4jxAnR/2JgBM5h56FXwfI+TXc1wj1TBEQfGg
8q2K73M9P2s9YyGTNID7qrgp2/ZJx+XBIIMEJO/XdhhAhElEtDFbyZo2x4bDBTFG79ZuzVM7FbhD
UJBY1YReITgNQXaN1YW0k1elQTIUjjz70AZW0hMB2tvhSwud/T4zx5/OiI0k8HCFDIn0Vq2fZQ9e
kr8IcoiqynvX7kOZZPfFBIiuLzVjoHRahs5MglpJuzVzrxMLEhC17tcAA/jQSWZ5cGsGVnot9xCU
yLckR2zht7wZmsmCJcbtMOM9M9Dwba3sKw+sYdenIUrJkud7PSQ/kip/r/2ooavb3EEd7IlnwDjC
qurr4F0CWN6KBQ2SdPr5rQ+s6cbsja0sOElwK6p944ToAIA6J/adpYaDnxXsacZuV/IEX/cWQW1D
BDwxcij446suqoFegs/ootaHCbrGepqh0aU94IhEHAt76bksxsRR0cSYu5qGeE/o6agppuz6Fo8v
o4uGezdu3JdSyp9OYZBK1LffS8EnbidhvScj69bJLTrSqb9rFxi+z96uDrDSuAZuwL5ssOgjGJ9c
SCAS3xafOrePS7zV5KP1yKDATUNs88DGKmBkc7jED74njCm7rvjlhWOEQh4PqkLAzJMmlOabUSAn
sggA3845c+SEYZzhCqY06ntp4YIKg93cNtVRuYSB4Jyn/z3EX/uWdNFB69vcuyOYoFtlvZHvYX6U
aBeBKpFYxi6SXrrkNYy8ve8yFe/ise1XH/Sy/w96+zvQm7QD0Gj/d9DbpeqTNnkr3/5Eevv9W/9D
egv+EVjCltJ1AuCE7GT+8z/Gn233X/9pSPcfphvY/Cctk5Ji4cCVlfogujn/MO3Apv+EDQYYhPwX
7M3mBSX8N+kzdTNNR1r/L7A3y+Tfr6t8jqry+P5f/+mxHXZc23Etz/csaG+2+4n1NquxJ2RAHUuP
oiOJW7kP1PzY6AzwEuMWYQtjW4Jb3M+KMfBEz9HOgxqk18aMGw2cHh2oHyPaFRmUJm/el8116pg0
qbB4stJ8I+GkMxwMeDYQ77Gh2cyUsG5wlhJUUFiMJNxu3/QV+di2+pa7Db0YZUMRrQ0aw4omiPoa
3LY83Jn9tsOqxZhWVy+5SPSuTJnnlVRU6WBICHE9VpnQv2g5EinBaDqoi3aTNX0AqsFksFHJlVQc
RFO8kQfUH4SrHlXTdqAmeK+0FCWMWjoCrmXvowWl0hDKapVG/7MjSfDYRyi0IRxtQfau8ppZFwlS
6PnL/K0ueAFVz6epmYvd3BCBME/NdLYCCsvqVMtgvFVk0pgW4uVJOhA1h/GQium9Db7Flqqhwxig
ZlLBBqzCLZZV7J5AkIllgY4wctCZcYXaFdbgM4NgqxExYKLNSPBRhBM8DdzXOfOcwx+u6LvfV8J/
lH1xVyWQicH7/fsF4rrCdj2uEq45yE1/vkDSOVBDNdQ1hZl8NDsUDh9f8qAt17CJaihZTGR13t+a
PQfl8ugjyOCfJ/Ovj0X+27XqusxbHBcwYuBbC4Xxj1xC27DMKcoykpEMhVuvLr85lIrUtUZ/F9nF
kyHLn4mb/90ZWG6BP98iru/Ylh9YgUf+uvPpDOheWLqNBcpPIyFrbUEmPFkhNU68AJE6G0Gdscib
RngwtYLnYLTMGcOxg/IJQqWp9PNfnwfb+l+OyJW+aQlu2MA0eXL88USkzDXGomzzoxtzItKSdmhL
jDVjum5PJeAQpqMYDZNrsmX7d6bBS6xFnp3iFJb45AhEHqP8OUyoFYTQFl4ybC3LSwmUaZNjo5IP
04e/PmhnOajPp9GDXgnBMnAFu/Y/H3TEHZCAAeOgpSLTrJ0PXRpgp6f3vVKpsDam7yWw8ptvwqK1
1UTch0losjeQQJmU/d4IBDqO7AzwJtW9KJb5b/OUE6LSTPZMFtcmtFFz5E2KlLfGdmO32WkIm5Yo
tvm77NubxltOhJ28T8bUsRepAF7H9hc7aBBBgBz7m3e8XBif3rH0Pd4pPCfpggD98zueKLPjIjOT
Y9lhUDNyLNlNAq56fIoDbV8cGWzlkldpQr4+Wa7GCWdYyD40wZP1yBaoZj6mBjJGfNHEK1N5AINx
dU50z+xJPg60ddZpeEPU0bAVNQ8BWfc1RX34JmuL0OK+yVCEWuYOOPdbU036oAz4NpVZbhvwwUnk
bl3SR/76bVsLHvTPbxt0aOD7rulLvvqf7hfIof5c9E567JR8rGRP95FGhgrz74RoIVUkYhMau20x
AAS/sokqwk7IsiJHdEdJhBGJqMyW9nxhee7NXx+b878dm2V5oMS8gHAI2/zzR6IamTudwm7bzAdT
Zf5J59VLFSiWBLAztQHAXRse2zCe5jajOXrDWKNJ4Vs5eT+sR3Qt3XKb9/Zr68ffXY2asovEPZcl
ypShYV/ToYS3tPrluWaAiO9RS6TG5TkIvDu4+6AV7NHcVqnC05MXd206wAGIkjXE4uKUpMlrAob7
+tdv2/r3R5hn+sIi100IKGPmp1U+i9IRWHidHrUISYPI0zsiiOXaFF1DNZ/QPnc2bgmFvnMgW/ON
nnF1Wk38JS3c4kDFnv4uKn9M/yf6CZ3yo8L4q3UFyiiHISl9KGUWMN2nQ4JEOloDyTLHOKR9l5v6
1oyFu1dFeSxz3z3GoNEOETQ4WwboQH11k/gjGsvC+rsjWW7DP1yvH0fiWTaXQ+Cbrmd9ul7TgimS
MrhNO3ohnvvexpNxJHyyXwJZx7XNcyibY7yhQP8i4prp/dWHrqjJAB9znByd/0QvjHyGXtOqtr1t
hbf5rz9AZ7ku/+0YHRFIcmCXp8mySv8BycuOomV2O/Eoab0b2TGLUPRaXFk9G3bQku210ZEJWj5p
wkMdf/cHXa+80TaxLBQ3FJTvWdqC0KnfF/3Dw2ShoFHAS9KguLPZ427ChP5mJV0Eh7oYEMEZT6Tg
AZKY7fZKYsWwgeK3Mfz6b8/+p2VhOfsWJHeXlcG3hfn5joRNnSWN1yVH08WS0zA+jpthPidEc226
FmCd02Fhs9EcdBbCtSoHYRk6c3Fiw2ysbB+obsneMjX+5p7xPlUby4HZPphm4QQOtXjw6QIdIjGA
U2OmPKZMqzo8xG1KuPFszI+0kOA9LdqXJNNfGDVbywnEX8xXcjV2k90ToSjRbym/xPYKcP6IBGdT
1Y5/dGH3k0XcEq9lrQV84FtSpJqdP4hoA1HRQnUhDkme9I8OfEjak6nxVhEH6Tn40ck9eZ8y0gdd
Tewd2W8XBiRMvD1y3Joq3s0VDqaPUJ7GjqEBV6O6ANJ8p+Ooz1nf35R2Zt2WA59jlx0ar+7eAIZe
J/vEqd5WXUzkLfKSXkZyb2Q6hV4vNFKzsDgxETTu//qy9pfL9tNl7XExS+mzQ4KF/elxTLkajto3
DFxPsTqAcmX1LrC/at543nvizqFHEkpBGikI6l3TBEBfCkwFwjJWlRXZQIyRZzLN8Y6+66CAhDM6
B0SqD1VNyHz5s3LcZifc6GuYo4rkfmZqIZW3sSkzUZCOyTHoEPKFgGqwDNe39aDcb3X4iAC8Zed0
qYgD3CkNXTKKxSZVNujNMgyPM7EYJ93iaIpxTOfGzPh/Sempp/OInLDux19j62PWGnF7Ri4pQMIk
lmHEsm1zL7/F7XyrCfleq4D9gsNQNWplRLKuA/nHiJlU4GY8oN46kByK500YpPDm8tWLDPu+rOZb
jnihTVY7bVTpydXTKag9uf7rD+jzWs5NEJhc/yY7N2pV8fkDMmXZVSg9kiPBi/26K9vbLCzNA5F9
ECmYUqWEA1WjQW816ChkphJlOpQGP6juCV5xtrlvXzOjYlSdue2Krlq3/Zsj/FRkfRwh6zj1hg2X
3f+8KUBcxkVktMnvWrgZMfeEEU4dgmt1EHDGuc1W9HAJAqhQPSvqn6ipXskNW3hHTruqamI8tT+v
fM0G7G+Ojn7Bpws8MEGz22wdPBnI4NMFPget15JnwlUG6XqfJAjTo358zVMfR70NKayexvlsuN18
BqCMkDA9FNAcV78XvRib/l8fkPN7R//ney5wHNM3pcdWikP7VJXmqqaD3WB+n5wcpSAh819oLUYb
Cz/RUBroPECIxEl5IUUpxuX0E6R4/eZU36x0kdo4jvrRw3RkzlkcRh3EZ7f6STnTn0N/JJAqFICu
EucuLPS0HeMm2Hk8Ftf5wF0xMEcgP/QZ9V91GsBfDNkU3SmfznvBXX3ko7ymU/tekSJ/FWlVH9pO
34V2xX0eDeHJ50zuYnR8pDcOzl6o5LtK4/gyecBeskrRQEypgj2Qa07q3/VUGKdYcpwQE+bWDX5g
eSL7aeWqGpcw2tqmBD+T81K0dmHquD78LTP6IoUOjlXM4l9EyOLskGySOgUNQEzLtGf+9ouPu6Ud
PsAFmIN3R9XlNs8Vb6rAsxBAqwOyPBxMlI12EXjnKiLH0Y/d9NEOvnGy46tTjl9C04XZMpIQEXUZ
+iE20CxygXURdceUOY/G59DPdzQC3aMs1SbZk3qyCWxC81hQX2lu63uHkYfr05LwyC8jfy/2TvnS
uYjmNNlbVf7Nt4zpnOQonEbyrFdsmxAuDO63onQ9ar2Euau/qVFsXvUUTOcCpiWDriDAMiFYsfp8
ggscEnqmQvGi7X3m2nuaxfOxK+xfZEXaX/o8ffP1DHben419AL94BQ6dNUQEezE67uaFh+BNYRny
Ctv/2JJNcpPrIIN5MUA3mUY+SYLRbOJbIGQU9UbFYbetiU3dTh2dblcb8V1tFw3t3/IQ2q61Z3dj
7zubu1qXvXHUbrooeUNzE1f+c7SEy8x1edOOk4HiC2RiY2KaNz3xLeh0jg+4hA2cyB53avAjdvN6
V/pjdqHoZzbfwBot0kk9sm0uoO9mDA+8uUTeWwW7cOBaJvqtOwo1vo/+0O8jQ+DJ9GpFBT3DGa7q
W5oXV9drI6BRyHanjGxaIOGuxj5JUQXgRQMHaaxu1dKfA3ziY/qqxdmVLW0h4mE3qvX3tquuZprH
10xI7PRpRlhnicXEAlTH9Jx9cU1SHFkN97YzdDu/nKhTeyYMiM4M8qCRg+dhAcyiaO50v/wTYH79
vDLvzQbD6sC2EXfK76Kb6F4wQj2ubAtyUiB83BiltWeLYx+rHFRhCN8iMphi18qjRvR7Gvs+eXo+
alkg4/nX0Cr9bdvCWc8GmdzlOfh63bJ8OcFzNTTJvbJQJfQZas2wMgdE1LP17ITckLH9ZBvR9Gy3
8J3cFlKITcG0MWKa7NMQ2WDc2n0WRuGlX4QQdSCAo8BnzaaHoZzFlRqoJkf+IA1P75lI3EpDRFez
+DGY4+JPCQnfzGSE9oyDTlp5a5GEuibdlamRT7qXYJe8yxwdr4cYGalkBMVTmfFFHN3Y8w9RWJu5
aaxrNjA9dNOqWDM6hkKSlt7FLCumzz0eG0Q6j25hH+IqTS/DBCrHNFjKpRkfujZAcC3My4C8gCQr
qD9lbN4bE+lIyxuvVDHurSFQWzftGfvVjNbCVD9lln2hfsTOXZTqNrA5uAzFxdeYgYuhTYmPihAa
HTT9OjYHDPnYUYpRO89kUUKpJJscywm7XFbDJAaYz221q1uvvAiHibufZO5XVA0CXHtanmfmMOsK
Wv+3JgQek2birpXaRQSzUK4D+hOW22JcJunDsuxxbU3Bj2p0GGJG+N2NFHs9TZ8vKrLkgzCQsqs5
tc+Wl77WeRftqdQ6SkkmwcmWQoOtf6NfXMWjp+kHwhssWhPhz2Kga8Cu8d2uwH0hsu2PTmsMt4lW
nMKCINiMsKDAxy3INpsdThkdegkdspxdJmLlwfPjx2Kc1K1ZVR1qSQdre0ewFwI+P7zlo8yP1qi+
M4jz6PZaNZN8nkODMZDWaZkvFoVM4XXtaYyZSBVlfmZ4BUa6ufdi7sFKwf8mOGXiWY+3R6Vte8rH
Capgv3fU+FZW7nM3onvI0treDMpvdrXbwNMAO0Vn/ObjVafWJ2SPyfI2m0YF+MiJd8gRkGPzrCKh
AmsV6cyzAhxVmvVVt/bRcQp3s8TOGbZghmbLU+5yQZsDotvAGomNjM8aOvt9M8NmDlrnhKAFHHI/
PKhCpLs8cohqkkrsZosAbF2JLzXRS7cx7XC/D/o1U4r8NOoOnqKjzKOFDv+A5AYLgzlujRHIaCBk
uM5xHc6Y3nqPpmtYuThIyma+jpV6yv2aGtoZXvL+DSkXdt4Cu4YKGMPGDB5TxQecoDUfCw+ymcrV
jufFCO0VJVRXpreVgsMiQNKPcQEZLYH4FDpYUKts8XGwCDZoNR7iX5SR1tmQcIjNRh1TA7xZWQSX
djiUluMfXJIeQGblxzy2X7T0obYwilxjXjd9TMxWQQnoIAXBp1V1S65hd5Bldq6DRxmze2CqeCqM
Fn9wwnJrEtUDIifoly2ovx3Ij1k7RY+IVpQImZWxDck9XpVzjcu+XdzvWAp2UgdP2STf0eyWV+nG
cI9pcvVp3cPhAKyQ4QTTY4tnecBDluFbHVJPsI8B7yWi6TZ3gSlJvGnF8KvtzPQu08aX3FXxti2Y
ocz4BpDeke1IDPhJtXAAiwmtpp/qo5tLGDPMcGBYkBMeFJCoLLQ5R0JlnoNkfB2Nr1MhJuAOcIH7
GXlU6D1ky8CD5/iRuwBvnKQy9FT4RJ4EUaAGFgEs5PysHbnWxS7wDicPSU+bkVuuZdEFYTWT88FY
R++dsd6LrHszEQhPrMTTXBBizvaFnR9tJwh2Rk5eWFAKutAMSFrxHI2QIxtw9fTMwnu/kaesYMQq
Ogyx4YT2ZJ6iXU9EqQNHfaWonRAU4Dl0vQdKagSuYrz0hG9EScEUddA9bZj8+7wNy/57HSky0mjG
IHr4Fvk1e/YwP6Csf1S0Rlam0b/0I6KrgWXgOJKtuhq6BseUU+JanQVwyZCyzc5IfENLW4DHyRKN
bFynME/RQhHJ0odY9xPv4NgmYQ8WfmbgfAOkmvorOsaM9TRLNjVSSjhe9uOoX+y+K7ZZ1Ccb10Gn
bmUuc26EF9uxISlidCbat+LdcutnQPgxA7c2BOSQ7oyAciLsOwQhSAYD81sSOxAvsGPnqt0TpMDz
PcRFMBL7ENsYGuVkrPVovLgLtEfMb+ztAZEi2Y5hDbioaYPSHuDXQyjsS1th+mqfYjZwlBX+lp/b
DYOBCDWuv1vCOfuiaFczixwNmPg6lLTsUrFPHeb/bRODUU1JgJHiTFDZOtER0M3JuM3KrdQ1+ukR
pqsPfSfzG057nwGtKcK7ETZsN3Qpfqd83BBVGK9SOv8rVq9bJ9pP/irEB7Sa2DiR6HDJl2aQrO23
pK+vzWwQhJZV6AnzH3Y5n2V0mQly5W70l4sehAWVG25D/HjKRY8dh9+zIP8i/OKhRgolhvqpo98A
748mRyPZpLslobo1mUuFeZARDz5JW2YV5twuY5P+yDooZiOcEA1dhFz2Fb1EC5ZkxtbEkEeB2WHz
2lZFeV8EEnyBb2ElR8KcLt1Ac7CRt9XxQ63meDWHnroyAuSWaKCAzVq9UhyxZA8e+qlYPgkk7JZn
kZ1iNCDUly/DAjQPynBeJ0VJqbJ8+/E/Pn7k49vfX2ZdnhKf5ilSjeWPYzhsu8B7+/g5UYysYx8/
KBkf/vNnPr7HmpIsT6Hzx3e/fxA4vNzJybz8/vYP/9Ty0iPRWXrdxGF4sIyBZw70j7op+Cj+/Mp2
V9t6+8eXnVs8pDlUxY+//DjOjz/9/s3f/9gfXiWS9gOqlHxX2UOi1x+HYXr4WdPFt/avX/90fH94
yU8/8+nEfT41v19neYtRXz4tSpfVHF0jj+2625nF0WuhnTEVPgwp6oDRn95k3h+oVfv9ZETuug5i
jdvO7/fzQGdfm8hoPZ5ou7R1MbFZhIsip9rbaTG+FHG/i7PkbcjKa65og7a1R3hmt1Nu5uAmjZ/H
bgJRkYFBMDtUIEmDnBATzNcoLuWV+ELcHSMA2y4uFwkp9k5in1blkj2FsOvO1AD/VGgURxWiEQvq
8lIxexd+fRFBUdw58jiJAIiGwxaMDcjiFwjh9NvmrzaWEVj07woB4srOkuBQolBB0eJOu+CoS+pz
Y9JvKsnvsynGRwIkwKwxX4Luaej2bZyAp2maT9fcS8cjkmpQgKN5TpVzr+ZlDoFLD6f3pQOIVye5
CepK+2tU7mylgq7fC1/tY1c8hlwrVxPghO+hl27dId4Hxl1vo/7hXW/K/2bvTJYjR7Lo+isy7dGG
2YGFNjEPZHAmk7mBkZlMzKPDATi+XgdRZerqVFmXaa9FhVWSwRgBx/P37j2XZB9ITYIBuXOIPcN4
jDG062od1+6i6xWCaRcfmowMpptKU6kW94X5lNLqxvYgfgQDgqTeIdtEJhhSxqPPobMS9s+Cms12
+DR6EsIszB3bTMBORSZ1m+rOWQvbSPekR3a3NCaoewZc0KVxKac2vDOCY1uOt/Q1PkxrACwAzyAP
QPNK9kHJ6OmV6F8yJwpuiOHakb0LXzPU740V3ntMk/ZdZtHJLY3dMPbQmcau20YKZmbd5w+NE5HB
EYfiMEX63kXgyluKzwkcHnSel7HyimMVjcyxnDd7MFBbDhQirSCmeqpopzuZxMBil3dBjYUMV7cZ
pTcorjzk2gttn+z1fVS60ykGhDrNOuNvQ2CPdF8xgEZrR5svuU1wQDAjoUK5Bde+ZZLjuwp8sF70
7YssNdhXHdQKnyyRQNHySJhkksK5EVUGB1ZxDdSGgk5vIjK81ou+4Q8447BqFHYdbbw5BmRopT/z
Cf9yaTo/I50l+0mP1gHtc3BJnHxtDbxidCaAAEQarbRq7nlr8rZcAF/MlRHhmzQ0xJcsELgY0cix
nCprnXmeOqiEsCxYhc0SV2QoPhkk+la6BARxYAVtnD2J6adrSvPIHyEvm0qMwApqZO1/R8k8njuY
4/NTN8/FoSWGbkgdeauJRx6IPZxj2DquPX94LpVklY53RRU957H7kymS2+GlT4TGkUoKKGq+VVsW
RNiLwFgnLlDMJg4Y6Eaes0bEh1k+r79NquLQd9KAmtkHTNy3d05mq6VztGLSnN9EVr1NOiYCpodc
M8X1guWwO9vkq8F8+AxMWmcVskm8rKvOzqudWYg3W0oM8gWNJMZ0z1LmQAz5O4WPmnzqFHiJfM4l
aFfv03QS4APauO9mdC1JGSdr4RASWOgKVKY59dsUrmFXSA03At1pYDbWoW2975UicTVwSXKyPIy/
qNrx2o8ldqam/2blZDULa9orZ/5pZiDMS/1kN1htfmETRpU5+adBhXLrC+sXByA5WNMSVpu5r2hK
IZMKax/1brlVBsmooWOrVT/rQ+TYHIBIURLCsiuHBj/bZBhq2qI9ZxfltvikxsARRU5G4Z5mvzAQ
M4abaRk+x3b3GGLPwFWlXwsPJ3CevuJCXDU2zltpQoJIM+u2FtN+mO2T7YZ0Ud3h6On02UiNbs1M
EdRBC4QrMNxy3/30sD769RIU4tFoqTKoLEbpgIQsh2fkhndOm/0qjeAh6E0OtAg8yTyTRv8oyxZi
akvuVq2Lh5KYJO3ZeFTjgyOsn73j2Dj3+xuyywi0LGtsmKgB1Fg+NzNi4KzEiWaM9MDDqPfhZkKW
EmAfRA0PpHSg9+Jgny1IghZPk2tZ36NYi28N85Ka2WvTkDfkOONHhGyCpA8rx3OlGV3P8WuWu182
HklMn9S384yrtqKkkIUtHp0+2QkHUs/YbjGQOTeSMyDpjE/CNHEDiG+Y0dmwdHZ9O/T9ks38Kix1
Mtvv2jRbEofJZuyhI8TSuDfbtMU1ZJ7mPKI1N4sW8Dezs4TsdcjSwWsST+m5Nct3n0IP0J+9sxW+
eYn0ejNO/vOMHdOKHEgvnKH5jOnUBz1Xp7W7TkKsRapkTkq4E2iyYeMXZFunKvpI3ISMEKcfDqqo
b1PlfVc0cHdhnzP6gL+cRN8Gq0/PODC+/In7Epa3nms2iTjE1rLBQjyP9IUB/ZdEanua3LkKQ4zl
kPho7/yK/UaQahPSl6x2gzj1UQv4L0rqDWV+G0BbydNc34wR1kdrrONt1PaPtk9Po3WLZ6l2hr+Q
elk92arilCmG7lhktnXukmWLJ6VN0kv/3ITs6wOVEw3TkGrvYBDbpy4VP5eqkylDCI6pZj/YpSlS
IrExzKE4eH38KyLDFKEKUFAXQbkxMtmeJfCnuHcxJtJNxHRjM3+McMnXXDjNRJ+nrDzUMTmOFVkk
E8w58+gXykfqjhDPy8nloJGJmYY8Vzud7m1XP1fVQFOYxGSwnnTzWL5HH+1sCx1fxM7JkBjYh4UW
5eO89kpyGfMhQfrMSWqSdL/lGXWUQZ8PEfyHJvpz6FJ5hsh2VLBjlAX4I9A2SQYWwdpkhE4bmhUd
Y5hVxZgOR+FXlRbuZkbUvc3sJt3SE3rEchLslUVKppie5tqpftIXL1qinZBZAEhnQPsW5/GbcmGa
Z5mkOLLaszExRq+aYzR71EDEzHpRiIB3ITf6hKdzEv306jhgLpI7IIYhZbSOfTHGMtlGccvSMNjf
Ygs44ymeS/fAbodGnWy+l3KatnbdXBCIZ5dW+Mcui0HcMMDcSQGJxm+dXZAdevyYJ5iUNTah0hTn
0M5wZJXhQZv6cYr2qOeMrey6vZ91oB1GbG/pd5s9AlgiAsn5eCzVrGrgJGUfDpvOURjvGhdYyPio
a/naJoyz28R/U81kA7O6Uy4+a9Pub82EksQt+1skfGczdu4NueB8RwFsIbnzOf2xmfiXzBuwsXst
QZNLv1PKt0gtsFMtyNpyrTUriQnpJiT1xLZgg5EU6ElEa8IiotGKQaX2z8wJsnVghHiM3Oxxtu77
rlwkmyieWqTvK1eDzcp4OaoRh9nobtAHutthAhkkQjJUPL+9RGaT3Hrl+Kisgd4n4RUtk3fLuJv6
8KlcuA5XzAOtW5rSVerH26yhm/LHDxUc4LZDHGSLmsFSAQekNIyGS2wDNtFmRqUIT19JCQikHEfN
1QieinLrmg0sm3miRwSkntA8XW9EbEzI7yidIGj8ceNHc71JhAPlRJnqJJYbCeRCzCZhHJUBx1ip
byj9olVDyB65wnjw+r6xNv0o0/Pov2BpZE5gFPM76txt7ihg0HlIeNDUoUBz6ptoYTtcbwwz/PP/
uFz5bB1wZ1x/liOPm9rsDwLEFWJxZVwQa8wQFddRv6+xWbtS/0myGK/v8N//dlQpNjoOmLiWwoHv
hcGAtCp4Kfho6tMVslGl7B/wgfUZAo8gfsMZFm1pCemsiY7X5yQDGZDGv58+pfsmywifTumPJ1rW
WbkKq7nbqdl4chUpy/KdQTMJZsvvr3eaJhRvk22gLHAiFugedz3oT5xaPhlYfsP+IxZmsy2sjjF6
BXW6c+lGdAPwciPBPeGk1bpqicmqUg7GyiTQQVeUFRwBQ0NvkZtclsVpvvzBCnEj3s68OCGaKD2G
kdB72kGHP0Ei7N/5IhkUTp9z4DTMwDzy0dregWvbl7wTht0P07L/vN5kXCpAnrkMgTqjZXCloOhn
GTAx75L5JRrUpscWIelbDnHdnablJjckkhnG5f2hy+bNFcuSaqrt0Qjs99ybe1AE+QEtt3cSefzR
+q0BZYTjFxvDTum8P11v6GdvLAAEBzW2iy82gnFZ93/+8vp/xfLPLiAcw+9xRhOMTLfF0FzEl96a
GKZXWZB3ipo5tpYOjp00FJcvte9gaJz7d65x76yAP6ol1i9ARDMUJB8L0B1VDoFpMH/FNT+eh/Gh
CM55ZL66hcs0M8KHl5ivM/tafFv2PbbfN8u2Xr0hleueVC/Mko9RChNynrCT29AsxPBVx9TN32NP
fWtLxqFOwUN7VXUnjPEBBeYrjmiyYYyXyacCEcOHOYQ8t9X2G6P9FK77gfjyYYKiRSsKHBCapSNG
SSKfctakkZa5bTvl2ekRsFOakWAjGfWVlIysSvWpFvomT2Y2dcuP/n0j6UcxdFDJsdILHIJfFqJt
IQewZ19+99tdU7JpGZYtD3n9tal6se0m9+23+w3hsCB/lse73m+WXrAziUit8yX6uSqrQ6ydYs2o
4VfrjbdugdqlDdNvEUO8TUe3qWy08SKoACCwhf1pwAEeGOcyi4Jzpwxkp4V5S6K1v2YuCIwyuIs6
CDcdeFrZOqCTYr4QjO2rdIgeXWeZhHngv/KQPezCcHL4lQwYbQxpy9i4b8QTp5xl/lLkht818Jaq
CXBi3d2C2IhufHFyx7TYBHkCqXDIHp2yXgi0FDdVnWcnf8rAo5fTxUs4rbqldxcXFXOMpv9skXnu
aySfrV0eaCTAXKzbZ7b9gpquBcEDYdfr4RqgUd6U6eJdVNaTlbVQCRTMXw8DrAioMTSX673jX5wO
QlnSyvtpLvatNPtTEoFo8uDNeEEIqjSYDglbFkpFFNcJIvM9nUj2+r31S4iJc9TVG/DWA3y77Fsz
YQCK3HkruObr8c20guEk6vzDSom2t33/h8QZKnz50LfFvd/HP12vMs8mYNYYdC2X8pcxt8FbSQ+w
CLY+k+JXy32PGRFQbPJSdoHNbJhBnVXqn7UMXiF6xLt2GQRIwnw4O17SMEFvYMWYI6G6B33ymcnx
G6s9b7E+uo7NXiJJnt1wuhceIifm/XMBX6rMOc96UJND3Y7MXGa1R/L1ZfxknzXewNl5tnzcSohQ
MdMr5xnHSQ9iSkOg68GW+LH41dRjtJfzbVRJZGudc2KOWYYGuuAu2nn5/OSyWSk928K4+ub47g9R
VQA36Auumast2QNMkpjGToLX45Atj5aqSdeKIZIacH6lXXlPq5cql8057K/RsA9KYmqb5nrnGVCk
DZckQDO9B47xXTjJ/RgP94BvVl7BhhIHWLiJIkJ3wA7Sus43nmFuDaB42Lra3D/rxr+bHYZXxBLv
bE+xT7an59hiCFx1yU/DmfGMtca5aiXCJFIdy+ndzSlXE2e8z2vx0Pn0Knrv0RyHt6QYvlVJciu8
6ZDRs/eyBm+4Lr8HAv0ZlsiVY3BauGN9U1fVB99+jjskfvCL5Ae1FsCviuhEnd+w0JvMlX76EkyF
P35NlvulGMmzQH9MBYI26UFiSNX9XEE/s3o8nNgDbkSpP0sZ/GoQmjcICcKuAy/UW/eO/IkG5nOw
/O+gLBTB0yiKMVy29Q9t4qickq8pABgmIg9Iw5RdktJ5zxcLKhLL91QOrzq0J/ZEGWIBPMJdQXxZ
64gVAvd3jssUoCqcJArui47N1z7wk02GTpg+vLlrl8dBL9JR1MekO0752Qm6JyvA9SCZJtI6AdK3
hImg1VlkgIJaz4QdVNnMbvELFPZ84wiHIT0vPJdmszHd8Tlr8RJWc8Wovz0nqn/vC7Ni9P+WEs4M
HNECOlTS7Bui8NwRn5UTCNEb3l0yOe3eqmzaoEScTWjIrWoMNyNOSGfw6YJBf9MKAjtefn9isMHm
+i6Jba7qd81iG3LbFxhjG1g4N72mdyWWNcsmazyOkqOZuCufmRStNffHCP4ECUi70QGxm3asFn+9
eg5k9jhKwOB0XicIdJmqmYAYtH5x8rBacQBmFgUsb+xggL/jLF10wlCr5INyjI8oDB75hDWVCNf2
4Z6k7bUum62h/Y1KopOh+juIRKc69g41vNZytLd1Ob7SYHKE+Qvxc6VCJgQif6xr/TT081szNpRj
VnEa0vKmKxiAGHw9g4f+0aKBZaU/EIbkhfPg5FhURB9+WviJ1+mgEgJ0nJ1MTRQ1HuTjKpX7yqlR
uUqkJB8xWrpVOETf55FMSYvXQabImBj3XkSgqDkjqGFeqZxPWhOktOJTcqPmR092sUtfJ2skKAz9
1ShkaJ0fMbuCDW708jVJ/RemFjTRFB3ktBi/+rrlmmkFD2Ya71X7HpkRaUrCvJilcZtZ848gDV+n
mFEok0IEcduoJ6pkiqpX+Ha4K8LmR5xktAIx2hoYgnZDABZe0tiHwsX21JXfGCa5ZBcHzQGrAjav
YUDXZptUD5Mm8nT4GfXsX3I133c+TvUoKU3o0SbN8uqXSVuUi+vwEHcRJyVqAp21cBmT51n+MFJs
RyrvOFr6/mwNEQcRgv5dUT6VnYVxrEXUBhJOYWWgBC6HDx0LAC1h9xZXZHn50gzvYrqpK2bJnxZD
gQPuJ0IHYRAdE9YS12AQgTCh3Bg43TazweeZReAgtEULdLadm3qmz2oK3W6GxLyEi4zebKJTHHiX
YPLdp1Y/wVlCqVcjr7BQ43lRnzGn8Le8S3Q/S3sJysiPiKLm3M6g+esRr4iKxv2ssCM7bMS2Isfs
WzixtYoa5Os1hIu1aZoW42f5K7dgIYfIntK8ZH21bYjcaBlXc4e0Ci8cgVs9KMspaFp4+uFzFBQN
kImcFoorhz3lZkr2hKIB3efpufL0Q8s87yZ0e3Hjp9DL8ZbA22u9+gaSEfRIy74N7eIzHoAsR/go
jhMzsTEU7Y1aboI67beTxdeLdw9wyeI70VNxrida5GYzE1LusEHM86WzhFry1BUq3C02TF2UsMtb
cUcceIgikpuAxB7INJuy9cJ97gn4itJBE0RbP/ZHj9Kai6jlQv4Yc0l/jEvJ5XpjaZR7BoAi4c73
AYN7HMjj4kpE9Lmy+vAmKiK0Iv6EszArk8OA6tdua/dm4mK4biLVEcc4ETmqpPlErTo8iWOTmPNT
4OUw9k3PJjWhtldRz/RrIGX9ubcmApLUTJWYZdAjsgUZAy7nwSE5UYGnvv7Djy0NQI0XUZP8O7je
6HIaIClwbRTduZTzJZkTrqs+1UxjOlzpej4e367cm2SovqTbgwK0O/+mmHFWWV0K/FaCBWgl6KYE
8Y+InEsoyH1Gd2pAtcAWUdAJhjIxutt5tPu9bS/JONnsr8ahcyktDYbrZc+jDQyGZyhpUpv0XPrw
MgX70Wn0E49CRm5/0FzU7/KstcBMQzoQFTEv/ujzmPsoTa2bWHOJA3iCmNE2liC6CQaFq9gyJPNx
1so8RINzNEIsRgnlRJFZ2Vlh3a87/5CF7WM/g1HNU8I2F58lJjqGGLNxO3UeGaIJtbuvUN4hj+k3
nGbw2vvoYEwAnr2g1QhGt2B3MPZK/tgx453PRwbJk0a8sSDVpIT9OA6oLxAPYKJ0T1GKoFI6klpR
nOKCxJUhA6uHYAXFi8S99BqY7D2uhl7VQBY0QTCMMzu/0VH487iAbl2Yh5Yb6yP2g9t4ahdc+IR3
ve/umtm9mWVZ7SbRveeD8TN0R3IKOE9VvMhbaqJtZckHgV6HrWuUn4sK8zFFIDyLiRVmVp+u1pd5
qJ7qasiZeU7AgWUMa5wazqm5bFaYWlJhbL0uTrdBqWH6D+6vPBo7sgunJyRO00Vk0Xn5b/a4+maQ
KaI2bN8SRGKMNZMOoHUQ2c+NXmJ0R4PdJ+u/05C1oZN3o6gfa2kQSxxHCFmWxCTgyVxcE3qedbBJ
U5ZqtwaUjABqbegKaHKvSAIJ4s8ikwhqHU1rQNfzbZb+KCovPLLZp4HqSwCCnW72boUMM40woRm+
d5tXLTviDkt2HNIE6whxs9gepw6gWHrN4PgjkxmZ/4ZLJrvv4/FbG1F+JEodqpgN2zxmNyGcnC3U
wbOe1GKZDicMx3CbLCIi4tyJqWb65OBM7Kyz0sQOWcY7G3rkyYFwhqKl6B8dyz5k7s8oDxNqcBTX
E6PVc5Ql98objGPETLqPrRbge4VPKbHOMptIXQ+IiMmLodyW9AiXY9zcKofW8Bzm7Vn3ZCBXXDD0
FBwT1XRHE/NVBn126w/zQ2EV90lb+qQ1QNdj3pESKdmQLDWJO66HL+bUvHMKmccEaNIqmLvwKEhk
Qdxp3Nl2/Wozhdr7qv+ssmw8KS99RFW8uE2mG525t75KCRfAUrWS1fja5R10HJANmpkHZB4m2aCI
khpqup8xIZnn7+3QKdqK3o00sQ+4DTsq2EzokmYRYaXMThxfKb285t7r5vXUkqkgRYP7vHKPakZK
Q4R0M7j4xz2wbQT8IlpmKuG9FSgiHA/aJX1ZDN2V+2nNFgw66C8MVHr4bLCKQY9+Xq3x10+srPph
m6d3gLJkJLGFzi+NdzBNunZNIM6Sj3ZTdTUIZ5cSsbCaJRLRINrUwv2JQoQ+ME2KwCViKfQeBgXY
4+oBvpr9zBF4oc8BTszERLSC55GJjqL/0riP13t1fYdCM8TTCqYAsXdFDTIkEgVU0oZ86VHKZhoh
gh3sxeiHe2wYVAVZcLEcWW/CFgqOW2W3ApqKan2EI3lAljLiuNs6lHClWM2Svt1drZlmbHzGuiRN
D0CaMScHZi/nHGpJA9HTrvPPZCQxzvJpBsvZgpKfflYuIlYkLckfXntrcKFNMsCtSiRMEWdAk6Ku
8ue+2idbVodkXS4oAQzgmDSR6Rmuh2fhu9OQk5YgG93WGuJqxIAzqDDPxeK9oBlHbkH6nLk8ZOE0
AwlG0bFw+MTRRZ1KjFYriQNW+Whm0+LZbSeeGvjl0jM5uM1wrxwqrkLy50mEWjLqGljnkYLmwz1F
zob2uqTmXkvgrBu9Z0QQxL1mpWOGhHyN3a7SxWYMjV/OMITrsq3K9TAzockxUHdYQ9BZrWckRkZr
/2Q9XSxs+b3V0IuzR7jnVsBz5C1krAQpxAgUNs0AGXvOh7BYj3Kzu9QJFbUJdj2Gn7tOmB8jZ+Rc
8O6M0eVLsr1HiK1QeTjIpfE8FXjKm0y/94q9mN8w9TFSvmy3MbeJziiMDFRmkmwPPhmGkYDbAoo7
ORkpuJdpTYNzLxAXOmURbJSVfF6vJ3MrjkVcHXV2P9jej6Rh69CE/Mm1fdeBaFzuOlFLTtXwLZn5
7qwa5CxIQOzQiFBSvr6Lnd25llPt/WYqz1mYWYcOA4FU/bQrEza58MzYphaj8eIn/XQaLffQmuZl
lr687VrV39bM3EtmpkeRV9NxqYH9AjZO4bBoAq17VzEBZQNlpDnZHYa/Agi+PdznMKNG8EDM2qrN
OE7ZoVL+u4y74ny9MQbyixIjPmljgaTV6Y0RK5NALI282mITcq5m8ZaMBvJZT9u3eoJ7Fs04wVlH
Hxm2D/vZNh8br/d3rCXe2VHRGTEK9dAkSSqQ3qENCIgpCMNspfWQKA7RnjiJ0eciuRxU5oJ1SJT7
zRAME7N++fxor5GQhDPNjU6zSxOUd3kzhUeGPeF+2fPrqSchYGA72QcH0RaEBghmrGgRGNy1ZMCM
ZnfUOY6nq+zWUoOztmzoCIpvj8JgWIWUCeOyU7NBE24lA5i+ZvTHiUhOuJl+ywaUoLnAzUD9CNiv
uYgpxlIGrBR3jywFatMu5VgajUtNJYPEgaKp8PMnt/cqZDhfOOyCje8gwLbYra8E2iFeW6PXNREw
7ei/9gv6hxn5vItR91Syfe2ojNfwxRw2cstNBaJMhnDiGsnlOCoMj5P9c66W3agS7P3T9K5vOfsF
cwlm9xS3RHVOKZtbpzqWgqk/nbVhK8q7EjAwNjTdHkwoEVSK6EVsF0VHqqn3QlZjJYc3mHOHKqIs
c+HCUOozMu5JxlhSCyyF2nbgonr9nHz/mzGiTXMtPPM2jqHrC25mwiViqi1zjF9mCsENpSvXehgo
VlmsUobo8BcVwzrb+tI6mTack2AkXdxYCrFEMEYUrRONTFx1dBQ4V1PTw55YZfQMWLBsi6UmR+7T
94Oi6mHokDTMTMWxzhnjpU1y6kTyuZj/e1l8lhVHE0JaxN6WsbH1YjsPhqfY6l81hxUeJUgqfx6C
ZsfQO8PzHbvq2doMOStWrlkfoYhV7SUPNddHsJhW8g0XPfgyOG5rqBCUJdwJeOVelx5b36iDy5yb
XyYGdrplwcbsWPKjSwnjC1TneEvrWq8FOJh1ivLTixGZoA+QcJdCPgGsLlb5yD7+YsQYBIWFYG5Z
rwa5GxBFoNlnfZaaDV/O3d2Okg+DCK1KG0C01LfXljo2EmdVsotHJkGQlZ/pDdCnG7H0KVna513U
LJSLvLxvhLpNWWRIu/3sLVK4koh305jldgaB3BKeUEbgsT3a5ytj+R7/WBPVeDKsfNyFY/ZZMLRa
tw5mmcLakKDqnIsMAYU3huti4mwP9B17kuTSMoValfRt34YhIbkEVcGuELF+K/EcmmOwtDPUV0pD
59BOnnkf1ObXND3FYW1/p1GB4rkisyd1/ezgOYQPxJjVNwYNKgDbxamGYZV6trp1puFYDmz+Qsu1
bwdqnLKY0VnXOtqHfsh5EkFIqZBvou3ncG5AHqxaUfCAY0FqOSi9wKg+vcoC4FFwPi5HSGepH32o
X2y7uoUpcBlrcCBRN2RIIqOj2blHet9schSAVRrK5Cxx9HhmyyJFlWguK8EU5lxmWVScgvjSvuCM
c+Pg+6z0SRT4nH03f1vWQ84TVAdi2yTpZyKi5zpvH6rZ/dZrMh8L/5CMFata5qkVXY01opmBr1Q8
tZTXzkiH0EmXzn5BuesuJ1E78USyprE3e4sVsiQ4uknWWH05vBvKDny3/WomGEKbrMhh0cHAFofr
BTtib0syJqa5bBXHkCAzBh4qOw9nuws+GzM45m6IO9A+JvCzV03f/IhkwDHLwWUq73kKmJMTTIOf
uQqJpa3I6PU1IuC54uIbDBzaLoMULn7Zp4+ZehXP4WE5d+1MzmB4ceoYwfPUs9x1pD2sDKO/KJNa
US3lxOREO9iDBGvVd1HDyWBWuKUlrW4vdi81OjzCHblfN+DSznx91wbGkxpcg3E89jeqiGYOSebD
G6xnLgSOwL7ZhyxyCV6rSVzanMP/CqK6ni4xMDYMErcG2ml6i3y/MSYEpbJs7TUsS1Betxg2Xv3l
x5wPZJ53zgZjCasD/lq4e+B4QLpq7V6MtuBTcAXU3NiMfqXuXO2Xn4MAzuDIlcGmGJAKIRnqopZv
0mViqm/dkeSs63Mt95UscOCRyN4jq+S63WmESWCSw5lE4giOqKVLz0UnqYgED5weDRXtkMpgWuKz
2DaKgyLA01T4UByplpaNV/Fpl86pywPsYwsnK0urQyHoKEbxIrDzedtzmAGTK0nMgk+VLHv70phv
89r74TXsVKKS63NCC1okTbgvDNPfUvm8DmFEBAebO45+AJFYBq7W3KCPGKADDvbDqdpG5Fm1kq14
WVAiiCAkBSbxGe5gyDBG56m1ScFE3uZzFSfdNqNxEsCQbZfLJgcHlN1u3mPRMLZzi/ssx7UBrbHm
m9tmefgiMdZYqfGQSgBKKeRediCKLSPkrahziZUhTmMTSfnkjuq1X3ZZRSfO/eBoHBRcpgOTcXky
3md4uzfFnH6ONid95/p7Fc5L8AtlbYuLAwNSd4iR+KOxnJGUzIRrXo/H8cpHqkm6MYjIW9ZuvHQ0
GiwU7FN9GPpKUzfylZFO8RS0TXYR2v0qyk8wZtM3xqCmFje46BDiF2h6cTIfnTwlsdPqSDyL3HDj
iaxZI2vI7zJ6D+sia2jC+AJ0URkyA6+DJ8Y562qEwctD7DAKIw/CfWdxBh3drNiO4fSSK51swi5H
hKMlI36zT9c0D8cNkp6tOVrRrTGzYtlCPwcOmihOftwaA6OVNpwPg5T3Fq/xnAmEbNrrjm46trtO
30k6XjO6pSAjPqqyumODLQcdjr8fYlyDcwNPA2aElaY5VtOw2/WOWhKKKIAwNxA6mVTzbmr7e7BH
mFp0XjxaDsqbmuUbI82AqM9W2a1kB0+obbmpDLO6n9gtPs4IOBV6kj+QPv+fTvgPdELb5IL/F/P/
5qP/+B9fVZ/2+vJRfv2v/3n7IeXHj0TJr76XfyUU/vmXfxIK/fBfoe0HFjikK58QPsufgELh/Msz
fd8BYeXYVIMLsetPQKFr/ysAayUCvJoe+ECHX8laLexC1/oXy1sYmiJwfK7vpv//Aij8jdfkBoEF
qUA4nuW5SDx/597QKPONvDEabKzjpXaZgnS0BpPGwRCF1S8FVvwPqJ2/e0bbNF0QCT7UN+c30k5R
uRUwDfK4RwwDkHHnoHmxfWSOCEPGKFH/QIj4HV+xvEGeCKydK2wIRAse5y9gn7g3orlr8uZgFTu3
AGGPhPm1mfMPv/0nbNzfPFXgYOVE++3z7n5HPQ4k5TBYn5uDlvmvvMh/RUb6KyWMM48//3Kg3f8B
k/gr3Ol3pg9vimfyIL2x48Mj9Ntn2PsJwDxvag6RMYbbMGhb6inyKvIJmep/fyqLY/4/CBvLc/kW
SEwReiKwfqc3xdTJbp3wrhgo2uvBMV+DttvgEj9P7ESZKzN4rYOj1fUYeAlYEoO4OHFLTF71D8Sg
34FB11cCldPm27R8N/gNGCSAehs9euJDGBpQeSPai/pRY/C2DP06NdOjdMUXwoR/+gT+7nv1HeAs
wDz8EBXlfx5ChuXVdEaBZWBfPmZmf0SUhkhrfGx72gOLab6Kb7Jqfs0C6pjaSD86GEWNRvWZup1D
iLr/nPn58z98MX/7slwHswoQOLBjvx0Eflcru0iq5tC7Eu1X4R3w85AR6hBxb4IkUuat6ihv+iyC
je33qDeKB53juWuYLQUYZPSsdqMfg1/9P4zWvzk4//Zr8qDFOD7dRZaX//y4ZpUp4C9lczBU2xGd
QNeL3eFG65ET3OWMEPC67f69wYS++u9Pbf0GblyWMxbMfz/38vu/nO0BJK7BUEVzmDznDuw7pTzN
d7brkKy66XUyQz4KhOij73+m6UvVQVX/7y/hb7+Vv7yC376VMS+TeiBu6jAn0DptMb2imfqYMeau
M5aE//5ktmn93592GPC2OS5F6Nr27zDAOio9fMgNqnCTCPZWnP06/zXiSltpc7DYPBAWW22GIn1R
fcT0MoGWXgTjo9c5ByTIpFKb+hzwN7rQ4Eo4dhwjPE0jWcLSfG2w14X5cIlNhbpMPdbZbvLqt4kF
LkyzD9+igyNRIM7FLqzqG6I+lF/SEq15nOX+yqetS1/KHut9rZ0nraN1U9tE6QU3MXlpqCJJh8y5
k9crc+XAz5q7lnY43qwRhECE4G85oaZhfASj+r/ZO6/l1rUsy34RKoANbJhXeifKUzp6QfAYwXuP
r++xcTOqsm9WZEa/98NlkNI9IgmzzVpzjnnshb0OjfCQGpBEQnZ2nNH8wQmjbK1ZRrGppvvQjE9U
RMkvMk9+MR6Xok2u24qm/0T7YEBHn8MLh6BI6kdyzKoAfTvCiHi+tRWF4+Z30sX31NHPtG3A6Xg7
kNFsHmATglD5JgfquxDxt7qehMclbAD3W0X5symbX64aitWRoUuAJE00O/QaK2cUv4g18LGpht92
GO2F4zw0wDzohg4vxmgfYIm/pW23lbLZ1BzPZfBo7ZHIDcwbWk0rA6/3Hfnszao5QIIRb/Bq/sA0
vRiRy8nu7oPGl3NBn9A2XXU9ongcBmRWtF5Lkgpt5wwIy6pgD4KN5US//2U5/L6MvweEOKLQ3rAl
cCSL7LvOmp1Xh9+tEzwIE+GGNWWoPEL97PflLw83gjXyVbWBoQcJ1K2P+mvsoU2iKCPd4RYOzBOC
BmjrMS6W3qkKjceywBOA8SZZ+e78PKKAc5iEPbd/8VhTIxc9h0nPv/cab/ucNOjB7TK44x1G4uVX
aIN/V/14tvT0rt4in4cXEEJcaBEWT94vmqqvhlAwT0vv5qyfpTpSqpIxlvbVSfQbpAVqRNp3olR/
cXbvHYyX5nirSAJasUlwi4DqIvBP4A0vsYtLUmfRXwWyXftB95xkNC48EzPX5HF9Wo2Pxam4oO2E
l644TXZKYgXLi5lPtM5DTCZlBFGxiu9xEmprZsdHO+j/UI5E9mVysmrbm/ZVci3+kHFrPEl6y8p5
duK+uiyf3kn4fqPRv6h5N67IVo7ugi4ppJv7kHGPTNbFa/HijAYBOJZgNxfqN3UpD2pyNnUkbx3p
DLOfHWKDcwP/zt1bdBQwAN3MOi53DS2sYxJP7wZMhouF+W/VpVATsGOoNYxN1wRwm6/sEchIiawk
BIHLsZLBd6xuXHBxuPW19NMUwbPTkrbsO7z1MpS4EbFn9njzUu6VAnurD4VtuJkKhWtojMWVr8J4
52kXkKfC/ji8Y1jnjCbsS6HyUC94bWbWhMuw1aupPsRKOoxcQoQcIApLMYe0081QJ2pdBPovf0bq
6jzr80jTzOle1l0SfjtFWaGgYOhra+DSZYLiNrlrFQ2IqP2S0amfuAfQkUGRT+4uatYVZjsam0xZ
3sASeHQpeg2VZu6X/8GDSlQN3GROf6PUBmlJ42ONNh/dNHkrg3fB7phuas28Nm4FchrrztReypkY
vRlqoWXt5no863WkAYjyH/SOY+PNGumq+kF6/XasCRzOzWjcgQeRKw3zzU7W44Mru4JmrrjZqDFW
rU1enhox7RaVqcSKtB7rEIKOQc2hbA1vG7V4Zis/3fgPSys+0TgwpetiWscZWlgDvBNI04TjnUyz
Ojoto2hDpg4ZV/T9NZ23tXXtjXsr2sPO3k0a0n7Rkts7UXljt0rrrLRewx6mrjaW3jYt4/cxUC4U
ckuptXHgUkPfxhSUuTg5VvYw3ZZq4XJBLosXSi7fajrQs/RbBvZB0zk0DHFti6FravXfla+/xmFO
eI3xDNbgPHUoaYa+IKfXJWxqOUVT+9F52X4EybRc/B3V1417MjuyCzVFo8vj/G4YhNAYKUaRZkrA
iA9Atrmsw7EvaEF2f0jZ8pBD269V7k3HwUea4Zmk5GQzEEIkqNgV/WZnBvV71XFEggYvUZVdWk9z
NnVl/LQ7IuH9OdFXhpe0m6YVFc3tSmz0gWveDLQ9obH4cpVIQJIe7jpEWRMUJ0Ai2TgizODkDNw+
kvxKipvtpg+o7HUxdpWyKFV5/xDPxsjl2UzAL1xqfLl3jHKqMrRzx03mkJsUcRNCM33IS8Ko3Z5l
uzv9qdz2KjrGLdpbHoX4P7ZOHkpWcZBoqa3KFBFS547lzpS8Wc9gThpJhYOu30qaqn+duyLlHurn
9ptcXlgGj+PI5dJmtQO2R9yTkC4lPGaNmMJqQ/00xRrKaXcc484/vAqriUizG9AHBEg+1JrIEuMv
L5ZskkhaxK6MZioxVfDjTA9LhgiQ8ZRi5wafm7XaGo16Sns5jNfdn1HPxvUAEJhsFcJdipe8tW/5
yC0Q+t3rnA/PcO2QnNvXGZjBWjbcosFgfjpEaBIzwumQXYYlz8A9iJKwczAWMrdBcLqNjvsHKKtG
Wpj+7gwOEo88xswwl4h9I4929MAzzkq6afHXo69lpQVemI1mC0QtQMMaDLu260CeCeC6Qf7W2hjf
CPGBiRZjKbGYFzfzZBeHObg0DpgbzWNh0HEv01AdJcwVBHX5q2jp5VBT5kAVzYOY3V9TNjzDUh9+
xvSKw8Q+BcFkfxGKoRO40WrIbZGU9T0mSDbfipoefboNLR9KgcNFg5WXRIShm0V8FlW/r/wyegiq
kQ6WDXmohUJDlhqKVTMsfkUeuexzRcBVrm3JKb15qIJtwG5rMabvEVPpRo926MGrIy5oJkGdrlg1
V1jd5ggvN7neMHVUxVLTNwj7ps0kpm1BHmMdAhxooE4MNtmHkPbYk1tc9kMO7rlzgNyh6AzAJtIL
vGAPY8iU4kmOdb4xiuIxsZGkSXLZyxCu/9Tn2xAS+Daa3JuB7OeIMn1DwO68DrLuSTd6/mfIg5lo
grOFBrmyugrYG/phm7TAbU6YEkFc7W80LleEFiDcRbuLzMjbjyU1YA/CqSmTFy/lKspu7oDBulRL
hnpkRk30RkO9BwQgLOwthWH6gCzzpPOrHZk+dCCJFHeV9rF4rE3j4jtWvsbAXNDg2BCfhKJgtD4t
TUPiGTCSa0HCQitgY4K/g1vf5v6fPOvQZwnqqCLcOyC71h7qxNVcEqgaJUwBvcBbP0RuviZcr6N2
LT1EafPkoQ6BKLXCvrpB16TjfIVIMNgyAwmvy0M41tiVp+oSGs0JzlDHjDTiTqLljcPiMRkwicoC
k2beWhvAeM4W9rhkHdv/aCLuNJy/RCH1tDVMlxAtHE97T4ALdnEZOs6CnEWIrif0xfEBe0Ed7YcO
rbPm++uaGQa+BNmWdqlbND7AiMJo3YJq+dk3xMlh5WOAUO9uty0+iyraSjv8NmvnxD2Y7peZDgUz
m0xkcq3d0GQcA+s4o+QCAl8eGM68vZ/nL6JCmjln4SlyAxOimbkJmRX2wEQ2dGLDB8+GQeUHsO4J
x5j65mdaaf4O7FK4QWbyVaSttzXTzwo+IGbMfpcYDYuiFvmyBZbKbe03F8Hsjt2bvcMR9YCS8p3m
OwSmrKfdGGE5dvwRMQdrg7lzD+4YsEDMWaYbHfgBg4uA+jmLdwOMDU78s2T7sHI94wZOmIgsFPzI
vPsXGZmM32V6VxPmX9UlvMdK/6Wq0zFNd5odPaQAjEpSnKZCBCyhOU+JM8NCmrVzAS5q0wjWWSSj
rXraKPpAizmOQm+/LFtJ3yNAGJOU0XykLSB5n91M3LflDore04iMcq07sIuNkU8Kc3+NeC9hjbde
jslsum9FXjwxJn0gTLsuS902ZpvpCgS0TRTfhMviLQnaF2NVF+JPO/G9a72CqL9XK+XCF7ecjAtL
QIOxcQLuI73OQfb+kIwdDILksPpBvp1NeVD/eYIvjdT9e66xhPRhnG+D1H/U0tCl6cKPSDUmD6rq
yFNN7nXOQiODAmRUbnQANufWit+8RfEIuy9CqmCNwH+sjr/P6sLt2N9laFoRiHPjIpXWjIruDqcx
VputTtVaEPozz6lGURc5734T/5wL/SZj5EuBmdwhF7ToN+GNZezTNNsD9sEZw48JlZ0dyV7kHNwi
fXL68To78jVz7Svam+/SQlEWoxpwq2vhq1tMzjfJPI22qtoUKO5BBVSvUm1DhjF5K/UcF0KFwcxw
G9KQm+Js9vlFc6wMBok7bv0o/0FPTQr2lw4djcRnr8fIG7hsTZFVqbglHv5aUrX5s4Pxs8zZfKHz
mpBnEGQ3M6GqbSlOxC/RHjQLMWlkgdRWV2jQ0YOrvflM9uLGJed6VWeca/WxO9fG9ozarYeCoNSO
B2HqtMzNYmO7bF9sfPorQYs3Sj3yiJmpSc/DfObh/A2NQ2AOL+YAtLxmcdwhq1QrezZouyyKvjXP
G7dx178kFeseuPKnICse7IJGv2z68yzEbTkHXZT5ODDnQ9ipz6DG1bxQewu1P8Zb/2FB8eqAj8Dg
xO/kKuGnY0411nK+nJkSmuVoV12y1LJ1itUz96HRI6NaPoRQqju1tc3t7EEtpjhOLMTVZrWM53Mn
353Yq0mKn044Wi429vtVo5TvWn5xnOmcJu2joAyBzP+kYSlfJ4hvyaeJvlX9Qwb9z6F4t+xamcJo
UnON4Nt98ijpmcI+FJ37VfY0DktivwzcPRAUoruptugqvFD3P5by2/LhDTXnlBbXK068ux4zSRmR
+G5txFNL7y7JqPN63ZHKs9rvFqu54YJPIvvqZ9R7jPHsZsYzVhObEsz4YMbMmNh1tD7bcOTf1YDR
5eVnqq8TndHGGQ2gSWbNRcrh0So2Om7aXFhosAhmr9e5rKyq16WaXAUc6lp+aa5N8QyD1QoP31nN
y6INsILlf+qee1pt6gnNKbadQbfCKbyLZUlmgJaIXR8KEtkmxM6Z3hbJ+Y0rmH8RmNE2C/YGntLl
rp1VdYy0+N9l28r1cs27ZnUu/7rRdu54yrvmCzAOiDJ1M37kUf+7rvoXNZSosxrOxBsVEpdXeI+N
X3GO/L2xk3Wa5gwz2uNkCmQUBRaOiK+tShB9w90TjOOLdN6Ic/5VGdB1qarUtgiY1Y84AEDKqWPS
+8/jPH6qr2lrqqbMoFi29lW6FDMdjXOvCpcdGvKCVSsTybvg7qhsChWDZQFhypi5lt6A2aLP8FsE
ib4PpFIz5lulNd9jmb4QobSbB2TKIbf/yEJ9BfHqOFaFhn08+Y4NdN01jItYp+jV55+THaOzBj0D
N4jxLQi/J4uqhj3wqcNGO9Lq2RssEh11aS8PUa2KUwCzcClVetSs9Ck82Kl9HbEfUBehwUTDYmsP
uB1tki+XwkL4lsqpXPnCBQA9cOEFERvw1iP3tOQCx8tQCPTxaiXQdYbByow6e0LVI0uB2amKB33g
e1531z4Vu57aiQ1ucSnKiTHbN5q9jxqKc+NSPoMy4+F4CF3/YUAFNjWM6h4HJxZ8Tb7iWA8/KR5u
qxoQYIdGviMhWPnVPtveeFjuB1AynMKanT3kuO2kIYjL7N8YwNkLQW9hQ9PugnETSPcD698BQjKX
+HL7Nc6bsstvlq22H1XIPdKTQY2xL9iz4WBJ13jpfbW9Z77vq+Ab3Y3ELznDn2FbBFfsSLzYSzqM
+6kUJtkpan2AM2Ad9uNqWVHDeH1ZdlqBKpWliPSmHAgfJnSlmuZeouHylxIv05h1IwVhkJclACoO
VRUmYPWWe9a6LxHjtyEnRKZcktUMi5dB18tCEMNReWB7ClESjgqVwZC8MTAAtYfUpJqi18auvH1M
ajkMNSxcQJbZIOsmDHub1SQ6a23lN+hH+dsVw2sfv7dBAaC1YYhBRvE7r3vjuuw9c2xMUeyGGxj/
HBsne69bEC7xwCzld9o6JQMejJmDwDZjxXANTOsKJ+V7qdJoGl+avMRNVcLPtnUX4yeUOxkyteWU
JpfJjqVisq0qLlvJ1tiTAl1FzPJ0cn47oRIlqpJc5mPYDmP3j4t2ZlNnGjMlscVLJbssqUbXJscu
8VLKTqyRSYB/KuLM2amhZFL73tKjhxQa+Yc12t/daFFAhGZQUEWIzPA7Lp+yiSkknqkozcVnM7eP
JeKPtY8EECCGZEBlejMDGFxs8s7Lnjk3uaqXuQ2IMEOfY/+pGrAVqlg9q9KUkNyYuZk4rBgfqTKs
bME+wMZAXwceBjcWJELGzFlddq97dHrTLtRw0i73cqMJ9qjl/Lis5pYvytJr2pRkCLFJxcIA29xT
J90k6Na2NPQOInoOjOoFKN5P4incfVo9GJP+w5cst0EWUlRNv5wI+b4ZmgopYvxVE7AtVtdDdSzy
AOc8V/2YvFRE5bIETrkrq3zf5CANfNYqpRNdZ++ZLCeDE+C3ZxNIPDOvyE/dQ8NcylBaiwNG/FPM
VztZyIpdJDt+Pf32TedDs/Jyx/Z8L4OOwc2bunXlZZ9l1Z6CMiPNgK+FTGiSyK6yHK1L9atMNXsX
yke/L46aXv6Y0eitJ4e9rt82l8YKyiNcBW3FcNlv5JSeBxGJh1Hvu9dJz94zhfpBRHkAGI3TwtvN
cnwpvRApEOW7daRrJaJzrIxdodU3JGLzKE8FkrNNMZvVxTDTGGeGdc6oPXSj6HZ6X12BEAwrLe3L
XSJ6d2d3rrktg06uq4oclNRg2RB342MTmfpF5DkIiHDe6S6dOSK0+wPpRW91Z9rHDLIDquKc7RHc
RcjyvvsurWQnM1SaTal9tYWnaqRBfJhL19uWevKRISHbD51MLoY/iD2m+Sdkowg+Xam/2Mi6d9CI
2lPW2C0MDx7kLKtjjCQuECMOKPXgGzx0P/AbGSeuBdIFlgdZAG2KJ5b/OszxU5Cbzq6fyue0Su3T
8qDYRyfJnUPEa3FsgpI/n+aPqQLKTD1Jrq7JlzEG6gch9WLMWdwwAB6pEDLa4bQRG7vQm12Tpr8a
XROnLtN/5CUNBcDJxjZTlifckdlpeYgS/4dXT95WmJU8jW74zw/Lz5AiuVuSFH9GGIWntJjQTebW
qc0G67Q8+9tLlKbmPpD1KSqq/GxBV9naXkklNY/10/884JIACOOV8bYnzFSekT83xzgHMeWXW4m+
/WBqScHdXw1YQhxGATO6JIH5CoHI3Q0eYY3mOGIdiS4LqGR56BQjqW7UfUXBf/s/v4h93ihNqGgY
WPVPywPlfvHXsy5JTMxF6jdk61Cg0AXeDxBiTx4CemYB/aVJDP2lqOJgl8CH24S+fQzz3LkkIno3
bdzaVtvWbByjjPxfPThxll6KNlhno16+6nZ94dfj1TawLJtJGh+9FCG0i+tpbbtK3JrX5rM0yGmJ
QqAy5IhjJ/XyfNMastlZrAgYdCYPlWHntlxQ6iWF9upp4D2WVyOq+C0VfggOnsJQdXycYJjKl9nM
ypfJshxK49Qplp85bMNawhqeLOhFREI/z9WVoti0I9jrh6UX6WME0i5f2fATQhyqaB4Ti4loEqem
UynIy1OAAb+NMRBb24EfDnzJPC3PenUW/ulnuo0IOrA+3QFgfqLEkINwfmi60+5Q11ZnK3eCcyZX
oxeNJ9TU42l5RmTuK4WzmaBmZnCn0WFL2ul3TKN9m9A2PC0/Wh50hSlanpFsjUw+LdMtg156FPQZ
BDXJkwy/+IDPSc9VLooWDnxqXadnD+gL3SYe3Gn6xXSEotGZ/ddJ7LEbvEoNI3VdTAfXMrdC3cCO
ujvbydP3HS6oKoNxmLW4r7S83VFxv8gJ4lQmAgVukPq2xTXY1ckZ5TMS39qr1xFDjYqrYp1Yb/Fb
Bada3eINTklKdyUW70g3kN49k+PZnfrERq6eqdEmVQNN4Rf7KOm8PRFFsbGGDB5uSkEcuM6ecp+O
4hpikKCVKA5+uysdkhaANJ/5f6Gt2L23StSfsnUpd3HmPnZxG54TSPoAmEeypGcNX5ad/6oq3nva
W4oh1Vt1dyrUhwlEwhpjeUr0FamqboAZo3ABqfiRpUBT1ml5tjz4Vv2Pl5EsxS7zXGbO7jg55bRP
86o/LejPCQjJX8+Wn8ngfQj8+Uj1GO23P1IeDyNgnU0ZFWj0XXIQNGmRgdF8EQJ2lpHDFA2FANX1
ZwpXZW2O9Qavz3QASPIuEqzTiPvDadK3CRczhYchuPiRexL4YNZ265eX0pMU6ewAGaXxK09jFJml
/tN3Lez+2BF1yA/jl1eVt1m2H2TP+PhczMPAupSdr4hPkxK3It9/B1hLfy5C40r4yKOeU8NoNI26
h/WlC9IT+r75DT39ocWqvU8DUW6/TXyJkSG5ZwdXHsNJ2FvDQUZmJBvXdspNoeiFntN8xjL72diE
kXOVSEPl1XTBz7Hy75NVwwJvXvIAiXoxS/oh4y7QwqP6AroY9qzLXKW6Ds39nLDWiycWt52LkBvl
xRuQ2g1FlnXZB7uIAbmGdBdia10bpnNNQ0a72v6KUvNHPStJ9hx+42OIV0MXrSPsRxtDZh9BGRT0
NNw34QU/Taf9aaoYkOqZ4IdxlQas4KRk+z1n9SepT5fZPM2VoBkn6PeCotrJOWczO7XikhXRJ6PQ
Q6KH9RGizwqgUbkXXfckqjKDZNBNpKABmqk1a2v2fkN9mAluLoi01CCT189jLoctq9n6MttUwGlF
fccCd/VS5YFDsMkL/ay+Rqg2Amn81js1eAV2WNaYLv06DJNiHRf4J+pnQ0VkOGyflope7AXfqhQ0
LhsqnQqLm+XrVsC86JNsHcvhVsMNwT+AIQW5hd76bCDJZ2KjIzQ6AVZcUSBx6qekGramndwjT381
WSxSO2TP7GZYcwGZuD11AbmUkJASdJSF0ii9C2TwK8IKvNO/19tYSmL2z9lOrqezK0DWRLiTMA3r
b/qiZp4DC3t+ejALecgn9iqloYdbY65xbrCEK7OfrPR8tjFgjDOAqUu5y6Oh1gmwHWEstw2rbgoU
EdQTtTNYDmVAmdFCD28Ox0CwnWXJo8rCzXWMbbrMeF1Xnc9+u5QoRqZvEJX0q2LWhLpziAqCOgaq
PUVsQ8Eg3dUV91HGSk2uSgcEujFcs+SPAetqFxsZy78/KMbfsxOXg4KG1HAsqfSPf9fl4VycXEoi
hzozbh1yIoy+1J34SNHoPhgOcQwHMuE244i35t+/t/hf3pu0IcGbGgigvL+nkzVWLzNK/SkYYzre
mU/FiDcywpukzEB02bUQ04uNWmQajZvriKM3DFD5om/aoi++F4DptfQV6whayu1DnULrtij5/PtP
af+LKMzTDd2RHpp5zzRpGv7fsrS8HoH+2QmXjfIChC0bRLdphhXDMJvJSZXXsOKsS7tDwO6hq0Iy
Vg3JtxJzRLhvVllOd6RL3V3Bjhitwd1Uezm8lN7WKfJ7XGf3lFIh18TOEizKkJp/FU3E4vZpkSAG
utq3q3JgW1nX6jOeHMi8AZvCRafBNuGbRrC9cdJwJXo28iJJy33MhBvM4zlRn5IcFSwYPa24sU7h
cVuHYcLhkMn+ZcrCP1E+PP7w7PRFbdio89ztenghOgEH0PghVJExsqsj2UZK5FHMtB5rc3pNx/Dw
74+1Yf6LOJaDLQ1hSlKUdGCh6mT8kwawHKNCw/OQHCI7AYqpW1s0qux+ld6kViMZ0ax0GlXi44wG
IsnhocSpLa7KxAxHqGA6oKIMCYqVcVo2ZzThw6HptX2qZu4J3xMZiamTnUJ4FxS8+xfLpwFcGgXk
BVjjvT5/ZzPEfokqZWdXE9BwdU5CKhYmROcsvAdAykmkpV4NNuuuGop5RJEsHhj7a/YoOhqVFak0
10mo2nMsDmQOAfPKwFZQbrOZQrdx+zSENKagsUSrrEg/nZkdMT3teyZKhEKAFMuJkaf2na+0dVgV
qt+HKQ9Lv7XT/qQxSDFqDhoOyG2ct78wUKhyfZYJVgqkCw7RPtTzeycoN2YmCe9hS8sL51xOcixG
UuxLPnntuyHX31noUa+i4mNRmktEfdEocqFh4FtLr31Zau2lVlwtJzmGpfanEFw+MMYIr/flD6Nn
uQeejcZIwgZLR1fWYIiuafcSazjstUxgYYuJpqRdgsk1JjD9Lsx4Og3IpgAgyJvkl3QITkEx/LQG
iCZ2viPB88EsAakokYAd0WqoPftg1tpXkHGfq49aHYMi/KMN40uXFP3jBBRqZeDJAJk0kqAlEWtU
oIKHtj6lRfP+Hy7X/2VGIS7ZNnScAJI0yL+lBULJ9WNLa5KDqb6ymg0cRc5FgvNba8859CE7DKku
0Xxe+RgAN1Q1qOkoJd3CCaja9D/od/9V8Y3blklCch8JKpJ/DzBsJ3uwy8iIDqkMfpQEfrJ8PqrS
dwpqVauno68UZ8XQ35T0KnPTu69XH6Yr/8Ox+V8Gd9NDby2wSFhIIv9+J3cRYDk7L6JDGwLAHjvu
qm6lxw3mnhI9M0rxXzVbtX6Wv+ya/kuA5LxR9Q2CQUxm2wgT6ZxvMt9907voDSvwtKUS5q9hnP8H
Ja73LzJ5z9IZc1DIe4ZhWn/X4bLAtmiDD+FhTGIgS3TRUVZs9B4QGqAT1cxmWz8Ddd5KpCdnyIKh
8IeTo1v1VvAPKVBfpgQzM8iMbIt+wlkLVY2K8EpiQMJaF06QgBuEeUXn3UBSIHjQB4xsHCFtVfZe
cxyS8T2b4mKjz6hiRVYHlDisjadJ70ZyUYSJXdSvWpLW26UmHkDVZK0xHwSUNCp93rYfKKylH1jd
k0Na5d227KJwx20B0jUO3m3F1c68K0iz+cHribOa6Fto5rAJrBI8ec1tY1ZlvhaGQQS9p33UZYPh
FPkuV7D+OaWIdTXzoGqOi1QUNvXa9bS3kAauzhwRivAJtBv0tTx/JViSUdPMpk1makdPl095F3xL
kh72tnmAAFsfCtiWq6kY411lL7yJ6lJ5Zfmy8PLthNEqm9oRDkH0px2i4q/Vx/+3Rv0Ha5TJypdZ
979NAf9ijXr7M96bf7ZE/eNf/MMS5SnjE/4mZmepzE0Of+wfnigWc/+FLUg4OloH1ktq8PmHJ8q0
/4u0aMvDpuQQa05g7n97ooT8L9eUOJgsludYJv/fPFHSkn/zEZCwJy3henh4+ECmJZTq/p/WEDrp
WH1VFDr73BpCW9O/VgDRV6ijaWM79oPtmXRO/PIlI0YY3eZ0gfgDIUZue/h+cPzLiwlimomPeFa3
fjElJfUmYEHBir0kJC3U+zfPMpjkvfC5lO7r0BqXupCbGrrG2u8R4GKIfic2FHGHLpADm/U9xw+p
WdAPYL+NkXi0DQdyMhW6mP1DV/oHFHc7p2s+5jwhtTTML0npxiu/ks+V2VxlDRW+yAd/DZ2IGmNl
PlGgaaAyzPvBpco7tmfRtWhiZjiJ2q/Y8+BZJcJZDbVDH16shGMImsQR5lZUc7NzrFk5EzZhlFs3
mcG5dzcYDOB8YeSYXr7XtOit8RAhDg5h0F0MIk7JZodoBKQakLHWZTvXb75gg++62rp09HJXCHKO
tsPxAHDsACWvT0WvKGwkV58LqKIUxMAosgkXhL9MOpQpFQfCKxTp4mF5ZtS2eUx1/cF1LOMKlIC+
B7o96LQBYk9hNRdd0sZuNJMg03Emg8z2tMccdPyTb87BU1Fp+7wY5ss8mfG2Tlu6pLLSn4JZzgCv
UOAuL7vCr54mCwlY5O1MMYXbSEbWm0OjFxIxOhyZ9eFDX/gfAVEJj7oXlJDLI1AWmutDROahdift
ESfMa2/+zLzRgTvitEh/cMtfs6DoSC0W+xLtI/gAkBqaz1mOIy22SMpDjTqjkodrVMCZjYURnoGV
A9Lk8l63WuJeBtLlLjUtthBp7ln2I5C9AaR6yt/BG9uHOEfpoEQD6/iJ7QUU8K5DmCXGfTrkTx7K
3wc7mbrXZiKqeApggXSObF/zWlps+K+9dwwto34HlcOD/hWYlAOXF0K5Xoeif3IotRhDbL/j3iL+
QIs+iURJz6ZONC19qvgTTSVZd7q0t3Fjfo5FM735Znvr/aL/yXqYpuhsWc+97RvwD/JxG/r6ACNP
784T17SjBdof2P9cwGN57Sv0AEgyCoq7QX5C/yPfWF1cPTtur7Y+RACbxOuICOM3qt0jG8cugEDi
U+i2wx/FwC0OZqVOrIxyyGhjL0jiL6IetdWgbMVTLMttoDvhrgG5tHKJ1yUQog0OFef5efaZzKLE
lV8QMo9lnyBjE7TstPHRG9vhvSES5BCGROa6jQmiEgh76tviUfoAoJQ8GD2a9JEzDsEtSeAnlllh
bZGwBbcsMd1tLwN9t/zWo89idFaCWskBOqpwE05jfEyJVjw1lhmwQ2uSI9mDAarXpv+d3TWj9F+S
uSELz63OadZ712ZE/BoYoKPSMSIkyRCgNvKmfAvtDh4ub502MDeqmOBV16+bk92Ld09YJEikwT2D
OrSqA0iHhaFPDyFT7VoQ0IISiFJjVZoO/RGqImnqja8Fi+tXVC+HDmbPemjyfhern1POnLdtNOEc
V/8HJGLvUPcsg3v0L72TTc9J7YzP0mqHhzxCpf/fP+JcIvHTo3ME2mHVjHn5oZcmGRVuoWBHvJwm
QQc89PlUWXCuhz79kEZC6yxpnuXcJe8TOhE7Gb7syp0fBoIX3si/uwIrCx6XV2OAckaEKVkX3BOw
k9w3RiDCbvCcX6Yo0T8yPdi4tZRv0zh0TzWLLKmTQq2zCS6gwj63BQyOobHWCIvklqjh7MGqx/RB
S6AlmCjY3UDYGBlGOriw8HBvgNuPXGdXQPd9LRH70ELyqz9I87oKblRfYQmwNbqEc0qaGaDj+pHz
RzZjT2KXM/n5AcHJLWA78arlRnbumC5Z/UYYw2hKH0rbfAz0PvqNi+7RxQ7xC6mnYR8XQAmdUHnq
PEQ7y8sNhAhrU3cVnBpslZ+gQFGAgwSzWLGfnVn2aBsz93PwULbpXF6raCjNrWMHxWe3ZcqvP/V5
8Ml3raq1Ubbfvcb9xD7osRyy/mZrJhbOyCA1rfflzlPNGjTh/nOO2XIFF6hYs8lwNvAzrCcM+kr5
zy1c5TSaEfljaMMvcbABwd2cgpOSOQTFjFF+9YvSexzmLgOl5QQnPnL8jssHzFw6fQofvz3qiOg1
04vu2cWkEFl6+FohmoHxZ0OLJULign3qklRu/2ThjOY2j7uPGqh6TE/vZGtd9D429bC2nLw5lhUu
QlFXyTbS+UbLb4lGdBKNFUE2HwOMcz5dknp+oun9bARzd/7rZ+pl3hO3Vmb6zS/n9sFVD8uzAboa
hT4Z0hJJ+vPoiP68PEsArq+TmRiKLMSRQzEBQG3O8KTXkFddxWCNBDTW+P8Qdl47qmtdt30iS3M6
+xaMSQWV441V0TlnP/3fzJJWfVraR+emBBSYZGYYo/fWFy5rthBaU1CtFshW9p9w0vslboRcTIgc
dAjwKx2i3A/QC7LJmPkQOH/sHVQBBN4hFQunetVMOewTYN8hMIY9NWcMIDET+0DRUa0t/6r0aRPm
bXxWD2VS32RKm90qjLKL8VKSoPMtZxZEOpPCNhPzRE+lqY59Ui6aPzCniMXQQfsSLadP+cmuHa9I
yj1WlNcAM4cMenUz9smwM4gVZhBGJF0pEHQniCZI/J7JXItPvT6+U+xFuEAIrGUwP3TgYtZARKOe
JFx1ofRq4Hr7pCZyC9DIQbM+rSl+IGiUETWhFRkuLLnxVl7Yv3X1QzDpuutgO1Ym6JgGMreyEIM1
0MEaCOG0HhvsdCTJAKqugHXG1c6OLX0NloFc3IxdKt33WqBAssyx8oaFVRyCGCkXeHEDxZhf6xM0
8nnFr4ZiM91igMcO4GOtUj8lIOTWEmdlISN3+qtdhtsBYDJyVJjXIJSthaVcLVTlCLwywsunBNxy
s3CXq4XAXE7fBBSaNO5oCoFoNkA19wv7ywHezFLD0gbpCrhV7QhwPQxvA0LNV4YnkBVtyGB/KxyF
fIivjnKjlbTd2mEjt6XcBfSmJvmYlu80TMSnpkaz7qPgU11o0yIzbuGow8//jOL6ZdYNd077bT4B
dRzAVftgq5F00T025DOg/Ht/AVsvhGvyDXRL/MCYHIbpyaf0VILDLsFi+6pyCPr22p+VQw3+irOJ
3LdgPfc3I2kHdk1KnhoqGOSU9wTstgjEvkk6N1bM3WQVO0iebKDV8QH6XLAuFnZ3slC84TqQgjvj
GRvJO0rvsKU8qBGUvtmGAK6BAufXD0nUNj/NgT0wdW+WweBtVIgyWizW4wDwHNv4VcXmOdCrxwLk
eOsw12uHqKyuq4CuXx02V6yfki2jmoXUfTUCL1cXinmqw9eqUZT4hopxwq+2oWNdNw7keYIPcyv3
8WdwaVl2R4IBJgtejM7Pz6nTv1qYGAqA6nkrUE0r04Pg9+i29RDzMWqkX81XKOeWNgQ/RMo8azZi
sKmd6Qb1GjbbOKEXgyQK1w912BBlSpIds8UunduiXk9amdPKRVsHjZX+F4x4qOZPwGLOiaDpMjqI
KSsjfoVAYy34zBU5PsEa3+tmdqDPx2Dom0x7bZbjSGm8guI7A80b1tPCrp/Cb+IrM4zG1WdfRhS7
Oqok5qOVOW/UVz5i+4sZ4MavYeJrCx2/QkAFLB/S7IduqlfqQtEXC08/BKxPHgOaN1D7Ecj9HvQ+
+rfvHhT/FCE0KL+bRqcpXGRXOsh+48LuB+IfGtEtrgzssEb5LguzuLIoDlkmykPBXNRH5ZsZcy4z
D2xt1DoFYQEsmF/kQDBoZ9w1hAkgJLpN1ekG0Wy2mogbEIilCFY/6MQQsDRaoPjhFyxJVPmcgBlx
IisqiF7fxTgyiTOoiTXoiDcIjJVJ2EFgpYA9mxs/B5Q61DknyWxgTNC4pgw3ioxv4lJ/M4hQCJh/
zSVToVjSFXpiFoIGM+OSu9AQwCCADBLH0C+5DB2Rn3NAMEydZdcBRFaP6Li6Tshj6MLArQaa4vab
jlYNTd/83dkDJCqEBg39kyzehDFWDRYNeE5nkyrlEF0TQNduTdnf2BNcmrR+8xELI12LPR159zpt
Gi8fo1OHWXfTthJmeETzU8dbPVX0v5TivcjNbq8jDF7lQjHO7Pc9dFM16w1ELLrJ/ljafAYAh8KT
TqYRYo7wxqr9h6iof8CBoTrpyX7RUuq7uv0Z3MX3dqfdQz6LHij9PSNqynCalnD3qLH1BrxZVlkN
yEhOqdzpxh10imu9ap9lqKdXA6DWlQ9rx1so0rVbsZXbOcpwwpAg7pT0IdJsUEBGqdOiC3XyLq7Z
+eluMDGaBP2IE8+JCKAJHU+aNpGoJI5vFfRBjN3mE+2eApUBETjJFHsIq+G0+tYx4Vs7KrxTkmX3
kCgD1FTptaIMqlsZ9jVN7mYXkGZiQtJk0VI79J7b2bUZ+teaMr6ZtdXt2SfujTAk0cm2s11tJK8R
wSuHOmMXnzfiS7Z1zY8cTergQDMtNT1mQTwhCWurl4Z+clvbm4mN/32SRbBYfJOaukayRMHY92Yo
EE7tEEJYu0TImEuYTLXEyhSRdRvimGBba6+r2r4zlwiaoNaehErDEswZ3MbaJMnOvgbldDstATYW
STYIYvBbLeE2jnIcmF7tJfTGXuJv8iUIpyERR0HV4tZO9GIsYTm1MZzoLvxQ/UyZykB1lUu0jqx0
NtbIFptOLw+1SYRPfMns+b1+uZFK93OizviWlvsNS1CPCVkQ++ffx13ud7kai+jAbqzaXm5CecAb
pRjxz10v/xQ+K0Kd5ObLIS83DVXvguJG/2Mz0fpakB+FNSEiAKu71odtoxn7oS7OMbrqNh++w8Ua
107iZXEgRftGEbAflXZfNO213tZ7m7LPKqJDBc30xYj6j6Scv60YJ6eGGaQjhA1s5l4bhm+Qk4wE
RfjAJHbMABU6LdFuGWsFQ6W7OesqIErEqchm61KeCvAc6/5rngvLS1Nmgd6QV0hiXR0f6broyJey
Wnjj6DYlIyfpU8nyp18yqy6X5iWlqh/Iq1LpuJNcJdzLPy9/IOVn6MqNxwoS+6ZXo/csRK4n2nTX
D3rFdtVChtyNi8mOzJXCwSOnB4Jsj6w5VCgymK7trjlcrpfs8Q9lt0va9LYwpNg2cbZgRAs4AlST
JicMD+hs8o1G1vFqVrPnVJ9DbwYNeqhmSVhHGL/NdK1WPfDGo+g1+eeP+vcSgCZYyVXAj3jMkqPd
q8l+AtqQq/F9mlXFqtHOimV8wSgyNHGPQ/IpHYJjk2RuG8mTY9Sf6IcfrYgwIpjM6njOTNiI2dWg
CQQ4+UGX3baP55O2aKNNXb0KlGqjGxBJOuFGBQankSiHzk1Jlvc5N9ik4JRTjz7613VTqpsMSf/a
im77UusPU7eBdbbBcPxWgSqnzZ6fo9H5Kie4nbT2liWCYbCcrX3XctLbThpHK68PbXWL6exUgvlU
aNg5xKFIgaDTH1xqfyzxyREt+lXVhW9yFieNvhLg7ABOZudTTSHmPdbFjZ07lRve5Ynq77RuODuj
Sk0THRgAkLnRj71nmwVMWaW80kW8xcCJYr6SzPsq7pb4OgFWT65sR4RVPmx7NtRYsxPepsUZnFfp
A6o7UhDSg8Euyk4fYACyMVT9Z6n0W5L92F+MB0e9hio4eDDTkR4pdPxjunRRmd6o8V4TLcRWrfxJ
oNA6qXKwyTU5qm13MEwqAna+KJWd4lwy8K9GVi2GXezVfJxWadmX+8bINnQmUNJ3V1XmPxalKQix
ATVXWVBGy+tJRzBY66+T799jMsvXTE2HIr7pDFLt2qZEfGmEBPrY8jB3tB9yoHlJE3tDkRHFaG9G
GtrrNAqpsIbRQ6lvyfDLVn3FLoAFB6c+HZ6yvp9Z7mMARF5Tw4ZbNfr0GBoM3jSZAmjTryFlB3ve
+OyYUPg0n/oildUTArSj+DMu0LlTuKUyOQ2uOpz0JH0bsZccgFeQ0BHgP8YeiUGJZjRsUGSk4dc0
QV+JdFaPGr22hGkstZ3nODHqld91DzEBVJa5iKTz4aXCCRu36fdgNs9Sn7ZxMoMOBV/aIUP1DHp5
8CWGfTbfQ/Emil6gzIcssTaE8ohT0nH1sDiQt6Cu6s44imibptFdZolrkhqxA0y3fVBiKGlfdL3Z
Kfj6rQhJcLkZumovUv0uzqcCG6I8DxB712mFbNnujR9oCydF+hukp9cFcWes0E+p3yAr1yaNGsqZ
iOrvCtVmEN9osnpOCx18dQmwRuSm5g0mI5phtCSCh1ck4QSvXVl8SjPZ47i9GvXu2g/QkES3Ws8q
BLcQajH/Vjqj4wYsRYB23JNS9qwb8dEY8/uAEJEmHZijk+NcEZdbW/dZDCmwLd4xhgBpigiCLzQH
ImfSvYYLrLec9Q8/RjNq2WR3ZUbxEIbJfTaXP1CFtupc/ZRkIQm/vU0FY44lr8bGtyhhfuAy+vAZ
FKTE7ODIU9uVB0Qeb+Q8vnUzkDCjdhsd1nJZUPsnSYP4ViQnVoIWgmBa9bXWAWc78/zQ2PI+rUj3
0Tf8uh4LseQCYi/zE/qpUU/CYbc446ia2eO4AxhL4IvtBVNxyJelql/mP63SoqfrJKZa7bFmCugC
ea0jg1oJ7HVyyr1itjyMyRkWh+DE1OdRbSONYFwpxqfKFEYcypoz+FWT547VGwziczEP+3YMbuN+
vjN1FmUzlWKib22jcs0hudGLRWQSLRGj2aExtJjErlOE4WsVadZ9FZvxmt61QbOSiq9NdVq+DsK5
C4lLDOxI3VisDUWgzquhIrzXSnm7RTrzaScx9ZCJFXS6MQMWPHMx3i4fcZeVD07qlKiSqRmboae2
4afCvsydyoJlDm8hfIXWQE25QZw8yQk8vPOojvI0mFzJ5byp55rRM5uNvZFmN3b02WMKPOnYcVeG
obwgZnvViCNna+WQCZ081WQHrYbHIS8kD4uuLz+kNuXUL39YfDxmkVVsoFMDGRfs0eybi3lxmByq
7Yqqri0h2X8gjJzE+AxRm4RNnzW7MrNZJMdh1SfzSZXsi8zkivYYx8LfrXHGMKNXa5Vu1zbsUHzi
uydV/CYa5EdqkaHQOdVNIFt+982wmQqC4VKVD7COqWAv2+0CArcoAnmF15uCYOKc+fb3fY6m2w4o
hygjodyBTtko4Q1C/d1NzB1r0zJr1zcejcp8G41qyal99EMKHP3wwxr3qUvvDZIMPZz/rj+Yhcu5
la58vKIr2k7MK5GtYJNAm1kb0wG2IYNCkvwYYAfAk9teMk53Qcnzp13feWWnM6Gq6gcWXOQnhJsS
Sngyuu5xSMd11ohF+O2ku7ahb96Io4q3Z5WabLQd1KxZNxmUXFmXNhSfhL0KexR8xryeo6rw8NfR
OswBKESqfJ3lezbETxMtmFWW4JR1lhGyal6VsX83NRu51RBuzKyXV3bKOjS1ySvhVEFmWGDyQ1jk
jj5zaz/m1N1VXWN3BtCtbax1ZWG9sFAydVjvaiPOaYh0ckOBO6DSZmdu2aJ+jsLgxlJCzFQTWlU9
SOxDu1gFUksuZvBH7CBkctW1V7fO8yymrTa0n11l66tRnyd+c8G1lTq3jUqVtNXu22p8LjXnDKKH
F1spL1RsDZF3SGmLfJcplCjhXjHPMqFF0fQRhdMumqtkzTYPcxKiZTjTbkyfD9sbQeitxUQwOPGG
+rqz96MPyvYWP6GZYnpL1rz62izVFKaNr9EWGz2z+OJCIFZzue4Dad2tzKbtifwqnkLM3EXLC+hD
gVakpqo8O90GZn5wpRiYth1OcVks3c0+qNwq07YVqkIPeM4ny5vHgAwhVkKkQBK0xJpk+hlDhFK1
7rWRxdrViYhkkiYbSN8T0AjOsu2e8GqMq665HkllSQjCCZZouWK4Voh7cLueRnCD1A/D4iOELopR
JHegkT9bZjUeezAB6zQo5FWYZWwfCKt7EgRVUwYJwBCAcqJA/q7PZrUOerKL/f6UjwhEdHuBboRL
8kvjMTxjlRrYp9ODOtiNg4N+fBBJebICxjx445i9w2lvOeU7WLmtDIN9m40UseBTlQSYm+ybZKyu
ML88jkMyeVGF9Bl/vWeYi8NJzJtCTuepaL5zpTKwj2kgUNofWT7Jlr40WiuKeVH0US6Bof3BJhVd
KbehEV+bWaKyMrG/u8am/k9fL6dcrSjLCADhW+1QJYdT5mUVaY99n5lo9IgchEXHotx5Nkc+8Tro
33M4g3hbN45E+tFqaE/o2G+axrplQ/sQ+sO7mtjWamrtjZbbECQE0uyMqGAoLCjMx/qtSalvyagj
oGPENis7EsQmeW3QKCTyp8TVz8iHteaklJHXj6FOUT3eJHRTNqrPlM6Svdw1lkMTpzZZgqYQSeaG
NboxulkPtdk0vwZdsIOxAAJ1WuP6QhIKiWrRRRn0VdEyWw95/AAdvV2pVALWWIcZ2SkC8swqHQEA
QAJ/idK8GSjtcIiyMBa+unEs0hJkPT8FyoJ/71TCK+wBh0xuT24nxs/O4ia05Df2gsvBzxzQeXEp
jHHreNcaHUmoITKDsDiiHdqVtTP/sf5LSeY2ihssegq5h8V8N5Ga4mKmC9yyynEV2CZhJpFYRAUs
Jo1n39Ju9TGAzBNRJbSlTRxC/los7MDuqSPp3Q0LZ9qlvS+PWr2VuVV5UIxZ2z5YpWq5PQPMAUPb
meHBwyyX4TRP+SXTedJ2saWAvwp0gTmj17xuZJIpTZyHMpHfyOZhL4xMtI7h1UXBkA2TDi9LMk1X
4dAMO8D46SYFHTg4THF4pvaspW+LjmZPPIQnRaPbEKXjPkocenSp2Ac4PHazzTLE1HVAlcQMOY2/
RZPuGrEWeXnDEkFH32X3HckVEdah2GRDPjfKS7GgSSo/8crSxd5MTjsJu1jPB+wspB7oU6we+rTH
J5PMjEWgCb2pnT5UxBMnEtNIqixSV2R3UUDGaqVYJ79LiJ0DAU7TaFMUcXKFXeTe7wYWHjavbAqp
2umGjclD2UVhglFlqS7U3R37WK9Dx76RMZ3aPrdIjMyL7RwdUMjdGDmNhZJ99uKpvBv6wHn2McWR
flEahMqa8C9ac5v2cBimRfPvNNcYsntXiWHp8HzvYV8yamLLwoJLO14vCw/YxIeIQ7dAKebOocUY
q2jtZqIiogfx2chVTIDEqFhgHK08c422C5lN0HfGgPOw4OuwHa2OYpv1if4n3yFlRaeLy3YjmaPM
oiEcU/VpOiyVHPqRgSU/ciVojl2pXFdJfQwt69GeBD13P02uFZj1derhSMPIVQTktVrWUSHbmv4B
5RCkEfukUtdIjiCei+xm6pbwUsKPae6sRNvcZHVCq0MbV1K1emaHKiKjFAsZiZ1Udq15MyfhvWYj
1a+CHJcKVphb2w9oJSraI+76uz5sO7YdIVvOXnuMiImc9bnBZK2LfS/LYl07wwbJcOmJJmtdP59v
UuWsK4Qmcd6dtEQ5IypA+THWZ7D21CXYwyHeiSpMlMp7FcaP9gsF/WOqPA36tNcKtntDYJhII5l6
xLc2YANvm/QpyUGKUQui49C9CzZfZolCCHnDbd8XJZ5mvslZG1m52hkse5OgQLrRz71q037LoVLM
pLdEZFTF2C/7CcdWGBC2k2RAXbTCtKkj2ecQ+KpHcFe+UvPwlNWpdVYS6xjEZGIbpLgZfvcaoR7C
q26PnOY+hYqTUMJXqoPsREDzrU3IWWpnr9hRgDOsww2dD/2M/W89dPAObHNnoU1eZzSXQRCa5Jq1
KpVspttjT5NuXTb9h1no+H50qKda/8LYXtKflF8SDB9wpBiptCbsTeZ0p2xr+7071CEY5bxhz8v6
N+n6rZMWS3jNZuoitlQU5SstV4GklTkKU3qjTqL7GwmDCrE1ZfWewrdhOszPvj+dtTy1mLOz41hK
QEFdRahole10q/kJZEyZK/nRC9gbJd+I3Zsa4vTo0CGJYR7wrFD/mKLh2jGUgyrjjT8h24bA9tgW
8X1MeDhfWXzwiWGceDdq375N0XtrIN5O0aFsQqG6oWnlnp7nS6IW0ve5H5avKb5rtcwkQOgK9Wp3
4zuOm/Otsd3P7hN9hG46h+m2L6wASnDypYZ0eYRZPPj+uEM28drRfl9h6wzpCTfvcxzuWEkLa7Z2
adDT7y6KHxpVT3PvMZTz/FRtVyAznyw5YsO2fc+fKNcNfSbIEc/WHR4dE0AGI6d6dFTxhcyXFS1r
f9a39kNvbsNeM70iHm6mqTo7TmuuUCDtENZ0hC/k5Xoo1GZrJ7Ba5UBs38QKOBVWddtV+jHCiYGd
NfEqS/EPpDLdt+2up6tCo1DETNr+M42p2qNYwXcDJlXHmkYQZlmvMyZPnYrGOhqzN8g07aZYpiU7
HBn3nUPMPL7uUtLUsr7ZKMyYxsh+sjRNaHVZ800rrmD3gfCKNB8QM9YmRxR/CBaz50hne6DZRUUT
I3LPCcehGRniRt/WR9OqqHTozj1Rogbii+YLaRebqHRJtDCndjtpWoOaB0agoSrbImKxKeXTLJSv
Ohj1A7bPfS2c5M6+sh/kGOZEX9mrAU8Q9c7g3tS+TZIRgRDMt0FXwYONXH8MxzNZRvxE2HE1SY3e
zkAPbM7TWlQnf876U9GSS2lrwO4gZwlIOG0Oyqt4NmwhXszGuKs146Mwkpcgk/5WjyfhMar11p1B
gZVAhiQ+Io0CiTuz4Czy1jiZGQNkohNzptHwEVZfrCFj7MfyOWnmce+XZnEQRvVRNH11yEpt3fnd
TVvCBEQ5oHlFR8GnrJV6U7cEwwbGNmyRSGKhCYA2EE2ppGd/gtMt+2m6llZ8lQYI9/2oFntzFtcU
DqhhxyRowMsi/BYYcFftWl0SkRwNeFCp0K+bBItaMJCSw58rPJz+V5jRYsMHsIlN4Femn259+ksQ
vQjOrcbBpTiyHQ3/rIBvWw1L/KTdx+dpMu9l4Wt3kOdxHtX6dgzkPepzbTcK0tWnluxnw5TbPMsP
PY39g7Sdk2KpvitG+SipEBp6P3uJL8jCIyDjoGr2e1xSdpxqPfVIY6J5mJC8LEH56e1MKmjX8ntH
go2+Kzk6InoiWxQYjN2+N6nubENGmtxUMneqqZD5KKQTbWzWMtXRrBEjCbYTJTk6EMFQ8pYiqVhn
Q64QbWHBHopoA3FpYg4TN02VJey6Jcya9L03Knktu34zZB++MJKn1E9vMUN+YMTatCWWPVzcBVXp
TVI5XhdiDuJUQFHb1q5y2f0qsHPNr7Zun5UKKXq0uDcsrA8pRpFtxbwsyvrLxPyHlNxq2AeW10Or
MlP2h6EoZ6zxwZ5xit1UHj4PMREwyeKTyxx/Oy47zq/IbvOzHkWvZcG8nFGujhTMAmmTHDJOasxZ
mPRRJu014GCMMCNgjI2lsXyagvlNYzM8WrRdyzjZiIIuRtS++GqN9zxpXxu19teEk9B8ydvvoS7T
bdKQGeW0beM6EUW7aqFZdMNEtrLlZQrn6zx0DaLbhpGr5sWqZB4FUVTz+mPaENaRqJu1VegwLCrx
LFjdu1bfP4iAJJtqKRPrRVS6XdE+ZKD4vLYxJ2pOhuYaYUcyDYNTH5MtDrtCEEMfPubQPtZqARym
VCFn17OSeyJk5ENLUm0CbXqv2+ynTcYSoZR1U9RC35rObHgpfQeAJeVTErEEJGjyqRv43HStm4lR
Ks69gG/qqPO4tsvhQfT9vKvcTMIp0bilIl48Ab7t70MnGHmjenh0sjHjV25kh8sl6imINf//t6ns
3nGs/b3jtBzh9zAlSyFSicM2P8o4r9aXO17uU1YmQrvLder4Nnnsf5/RT0r+dbkeTSH/ujzgfy7+
Hv/PfwgZb1R7//98FX9e5J9nZL5r5s3/3kLMZOxaACjTo1lDXL0c5vLsf17I5dnwqBfZ7veJSyVh
CXG5a5WYc/3n8/tz8Mutv0e5XBLWWPN74CTdO/1bYOrdwc6aYp9nxM61ciwYZqLycLnko334c+n3
NnueI1Rdf+8TI7Kiqvb3npdLwTJS/97WAGYdsTLtLrf/OcLlv38e/Ptcv4/75zCGssh6JOQQSbS0
2EQL3YmG2PXvC6lUhQ7E5Vj/c7FoOFc3v0fL65xs3dF4TLKBrXmfiMmzO3HNrzA/XP7E2ILoP/Dn
n9t+r14u5a11RRYlBPi/D71cujz+culykN+rM6tQ9j5ke/7X/f657XI1pZBFBX45/j/Hutz2Xw9x
WnycsjFCoEX0Xv6+jT9v9/e95R3kufU/h/lzp/867OXpk9k5OE1H8GNhtocmZ1lG1BSoqeWqRXY1
q3j+/HNVjC3wi3/+PQgvnm0vdpaKi4CLcHnQ759/bhPFQiEc4bj9PsM/T/P72H+e6r/uJx2f1/R7
LPSF1aE+zJebLw/QibeF4LC8s98D/M///3mSy9V//604BF1Mcbf5z4/g97C/r+M/D3O54z/3udwW
oiDbDJb2jRkOBle/JDxLWmirfGhpfchMq9ubAG+T92e4GLQnxWhSfz6Favl4GQ0KSniHMC6KvQ77
KWQGp/qQbdQkUSgpsmUziRZjEktwq8v3FtfBlu5vfZyQIR2N5RLVuhr4SWWWm14mxpb3TKYcpTNh
Zw/CB8qIs32bkGFQdRElR4WSppXntBHhyKJeCLzS768bWZzAF6As61gzN9l0M5X9l+77bhKiJ9AI
224L+rDUAGGmptMEHZcAv1wV/jaT4guI/IMsncQLK0QR2VggLqpJtJB+tFEzVklBcsqKCoh2BJA/
n8vwykQFdQqWPkyhwT+YsnMm0QLQxDbgHecIAlgK00UvNyQ8+Ldl1e1H4sdW1jCLW92G1jYPvDKT
7epoPbM0YWvTJhIJOwsdAHVwINplJUYPvM/Y6vOZugV7FXZ61wQ+mWt6PjhklZZeLvUYTC0I/edH
TU/3eVmeUOkSZNbor9VQHYpigtzZ9dEGUvWKFcpVGNCRikPKbuzYMX6Szxt2V1Ql2GPElAEVQfJk
ADVLaHQB/FaPvKHiszNa3HF2GD4E9BDnUh2IB7UJqmVj3hBUmfTjD2CF7GT3zis9ddqjvXMVTElM
4hrHWdBDsizHLb2zK7UXsNa0mH1LHT5X/U/ss4AUghXBOBv2Fty+BS5/16q0v5Xa3pJdySetU04v
m0HfsDYm4EGMXlOJAihO82VFN1lA0x5dII81KSVvNYUUC1UBqdENCivzdCZOMXlreifc0L7PdqVC
gaDswtqzZzls9Tb1bDQaG1XnjQfoGneJfTtGTr2zG170OKP5DLACHETOFw3SPLScNT1IbWUHNqSM
lN9Sq7KzD5Wf1ic6GLD+cgap4BZOaTh/08JmmdzQHqj0t1axfDgC3WcFWwZrI7wvZID9iqiEBlGv
VUL5jGFl4a6hTTG4Nd4QEt9GN0W+pemJAkxEoHduJ5oiGb1FlC/PfpQg5gcRg2aNrN+MUGmb5wKU
h0mlJZ+0G/vpUHcGOjrFy4LGv52WRMeKUEoytFaBCN6nXvFaW1HWg2RdJrUT9YTwGOZYuZzwS1mU
r8UYUtce5xengrBq6mQYfVsOGGMVvvVekyJbO7G4nVvfXmuARf2wf5ikjT/NuepsVt8FefJe0kNB
VZLPpJKdN1csjCk84hy3n8JlBQ1ZzccllXeu3ufUQhSM8Pyk10M7UBSX8joYqU5kdF878W5UhIE7
k9Vvuvq+SapHxPQpNn0HMkD5Ktv+TA8NPoLWemnbPxXC19Z6Q3Re7YuMIk3PfkOOYuUQGYF8inZH
bIU7Q4fn1Vfyzoz1JyWmKIptLU3ZIzUZWcl5XB40WwYbIbud1BBcpun0HDj9ux9UNV3j4iueX2Y1
GZCphZ8iCundq492FT72uA+OedRKbzg60hOAgd7bhWRBuWqcEOOBXW5Xpq/+gC12W2G+xgPYiXF+
7lO4pCp3y+Rw0gT6u3bWQXghaWnL5oqEaSjL+bRNQphE0ZyHu+nDhKrspw9J3r3JLqcv1E43egzz
psMzaFJJxCTB2K3TCKv6HJFUR4G1xn/LObEmEQp1XPze8yGt6hIhDDaLfTliwcKmVa1b9oghqY7k
zl2FCx54gTobPhitud0QqxCvlxayOWaulncMBAoVhzR9GQKSLKSTBgj7KEc0TYZBWMJqaSc3HZPI
DZIB3nANHiCB/yJQ2W8aJX0yY/W2H5fi9HNv0vWtogQrJYKISP0qlOQri9TPptKoctSo3IURgPXN
cMx0LNcyP4H+hJDGJoMSJlHwQmLiaszQdQ5TcS/i6lw10zrLp6uyo9DZULBSB15wqHpOsyCwW7Um
WhXS4CzKa/pWq6gwdVezAvatAbFAkkkB7EJiAl8Gcc+oaQbrWO5ruupWY2EeSotzllDY0qx9VZnv
TVRuilG/Ce2UxFdwJ6EEKg+ovXUx8aP/sIdDS2c9MHPdrZh1N50Wo2uHoe6aCr0bxH345418dH1N
+bQrGnx+P241IuL0aUCjZJlbut4Pupy3Vpvp2wJquTEPpyTMH/NReLpMEaKHyEOmKn2NDE4zpXhx
RBEf+nUA8Nooqzs0wA9kFD1Nc5u6et3grZ4/i9F8Vgt0NZSGM7PyzGA8EbxqJRRcZYOUVZrmqYAo
bRcNndSCpoypEwvjo1CJzC3kINwlKNVe6dq/OUH6YJbd1Wgaq1gMCFzTXaOnr8nIORG3jad2rA20
/iqcERGBoNiImqJWUqo3cO9dreb3udAo0x27btSHKb2+aDCR2BfkDgTGG5btt6ChJ2ilSEJJ5Vm1
ER3fLPkEKvOoVeNrX83fMU3aPoDU1Ef7Ts8e6K/SkRPFXYmrtIsUuuMJ4SN8Hvf6jCClmImySKTW
uRmGV90J3hu72Qcdthyqm5vczpB+tNZ3Ax/EbZlhV12LhCHXaT8J5BaKPqyqXOSuv3iE4GMnAQAw
iTBigylqO5rO/jVr4qVAZu+LkTY9JrVgrUx6ASCVuVlRj1XasV/2EbSTVrhbdNRV6ecr2GPH1vgU
GcYjMbx0vKi9KJ+jMqmAPaVPTq0cGfnuo9qHDtlZfPTBWZYsEwx128bDbix8r9k1lJAbPhYGCaQS
EZar1UCb8C2caAx2VnmO7EW90Db/x955LckKdNn5VRRzLSYwCQkKSRflbXt3+oZod/DeJTy9Pjgz
c/75QwrpAXRTQZnuqqIgydx7rW9t9WZ0Nsq7JEXxmHYAcGkKYVLh7B1c/ydN1alIyN/KVf2KKuRi
eu1dR5qH7Ib7sg3e7QwxQedRhgLj9QsuD/oDzJ7rZqKoZQlqwxPHRgIqasUg9lrVM7KihakCf5JT
ci+6cTp6OJOL7AZvAGobzEB4ZjhdulenpSw3pS64eDilaUyBBJcPe1Og57Sy4Klw0p9yNq5kbTog
ve6eIwrxhzqkq4KgR+JawGOA7hxIyRnpVrhCw/iODYZglm4GGBBS2PRXq/aubVEmm8pHS58CTKxo
rVsaugIs1FmCOtUNAHlak02R32InS3ajlJhGMlRWm86UZLbiYafOQmc1e0RPXXLMIWZCQ72ymzp6
aInZ8Z32iQscM8l771tXhIIYY7tuWghSrt8+aWJkNed172h+V+NImqAxdO914+2C3qWrEY08i2QO
Ytu2piuSFgURIbrGycMkrEITWAW0z+j1IUjNkkNGHvvRndJXyaS+5Are9SU6cObG48DpWfRcDKOL
wI/VB8OtInxlFVTRg8Hws2k6zjXfT2gTVpcgKn7LJqI8btAuTyzQ9u4NgpNPQ6FKmeqGqTcmIQBx
O9q91y6ozg6TxYAiW+8FN0xBVnFtX80oeWGu/eI6Vrm2A5CsE5kvVKVotrgg712PS40zbhK3+whg
ZMTSudeCmPK4UyHdrjg7hjV4Zf3W7jO6TQ6p0gTiybWTil0cRL/7nSfas10Y9Yq+O3xPNTzbxbA1
TGh2pJZxbZ3ZOU53h8mUZq+W3FnUxum5flISy/e02W6raqKLOYU9qSIrq6G/bbj5MwqiT1bK1ZoA
HGSvBh1/yUGj/TZ98wNS8tF36A5GYXsuxU1GiMXaCxETpxkT0ckOENwl7pr4+HU82de6854yrfuh
tWN54hIpf4vknUQUBJZYjYhjCu7inlwoPa9+qTo+dfn0MFkUZ/ryvRLQOJWHaEwvwudSIBlVpf/s
zrjPSg+Yd2LKRyuLAdxFy6GDEECcQnuFqGKHZOfc/oi7LFzB9yCR3TF3whqfTB3zUswZGLKHExEB
UrO1HxtByQZeEMFe29AAlu2o90md6Ps8p5KzNMuGapvB4VuJQdwEKruOWJnnRZLJdKy5Non9qsEY
ENjIkKv2b2Zz1oydoyvaALb2KAqx6wXLMQYpWNG6iw90fHFn7+7gb8skYWDTrLMVNr/60Po0HW3c
+Wb/qI/+jICM12MAFxtyII1gj6O/0ACyMjEJOEOI6WOO30ZI+orE+m3Rrlg5qvuhqb2MmyTZ24C1
Tf0+Ql2/Ciu5STx69xp42ZW0zQ/4PD9QvOkmJsROm8OhH02PzoPxUNnkvJeGh6jYwjpHFPj8B9so
stsNAqyDchMa4+a4NhBFSqN3mQeQQm3ALUci1r7FRnUE2n7WEChWBaK/Ji2fY3gooe6cSB7bTAXz
56H16MEbJsTvdLb8xZtV0Uw3lALeSvE9Ikkqsyne0LDCJ9Z09zIffslm+Iqy9jDR1HZM4x19p70p
SaZY5xPYd1Vj65vIuWo4eEjq6hN539EMXY1xdu1xLBHTqa+K2PsV2+hP0D89+e1DJ0jeAHoarPLa
TWn1+RuaStfUFhdh0PkkwGPrTAqjhi5vS1YdPWCJTUhXwBPDs9lrz7rX5bsgHB9wuPUb0Ab3mQ+m
so/9I0utN9d7cKm1IzLJ5Cqnj7xu25gJNhNMR+JLioETj4N9Qja26utu38oQ/RCu5/S5wgF60mP/
wDG5ruFub1VssBLrEbzhN8i3mulQeT6BA0bk3uDzC6Jp63V4T3O5HSr9TUvTk1t35t5X456cs13R
p5heKtkhqWq/QsLtR9s6Mr/AE84EY5Arm1klq6/hVk+OzKTtozYrT3qykIyid3gbZ8t8HwK65b0R
CIkGz42/Rxm+hW24HUcMyWB6rXXsmYiuCEcRUbr1zX0KhmSV93m2anC1ODGtPdG9JTkddjISg40f
86t5To0WxhtwOxpYOOWBl4Hnvxmd5Fkprt52gaC1HJhy9HCRPLcB2Rp2OSIh7ySK79KXAYj88qYN
wp2V2BGmV3UuE/MTEMTBD+OORRt65Kr9iobxmYj3YqcVHux2zvgt0WasDT1OpWFobvJx56W4VUdy
ds2mJfAwCWiFFn5AmN9WwKBexZjsNqlPLSSKvgs/vegSTRNLMJtlvV2upqg5hKpoIU42cg6B+R4s
TB3ps0Hveo/w7V2iZpGTon7iZcfEKr8LekA7WaTfcYrVl9TMXWWGN1OAULXiZt3M/Xt9uq1D7yBJ
qeneORVvcCp/RKa/A3z+GyTLje/h84oYowxZb7NevniGOo+1hpKjYhVfWPVtXwt0ZXT/JN0r8NB7
bS6Fh+V4SW293aZR3u0iBIwOzeZVWQ4vnKOoQQyC/RgOnW0djDBnPdiOHbkbcXg0Uv0ZD6q2iej+
vcCWJ7Oz8u/b8NtTr5VrvaKfeZJZx2wT6oqNzmLd+H60QtSBIgktpWS1wISXcxPNblHtq9rZWb90
x8T/Yb0omI7s0PqhYOdRFLTutRREfCustx7uhxEM/WZCq8Uv4wUXLARPweSQhc0EXQRhw1R4xQzA
4cji5zDRnFWdlVGHw/XYm3deGNyXPwy8foCYr7IuKuzvU8FKzalhWkHdR0Kgv4XERKxGs7ix0+FJ
oVPYjWF0F8v+QpKztnLpyQrasBsWgZcBm7ciCdb4QEr9IXEuNzoHZmK/yNB5NAkhwZ9/Db1pn7RY
UNLx1NScLQHWaVcdGkt/61r7U5NIQvheR0xVO9y4FGNirv8QmWFkmf2x6m6Syrk2DACemHH8rfHL
nxevrhZcJrhYFbC+xARmqPXNV1mpWSvwknZg/6mQDjT/mHiTGgdRkqOFWUyXF95h0nFT2XSQC7/9
zEV/X4bdBB/AZk3TPcpUnBFZNGuaFMypkNq7dCz5YJq2EVn8wwTAoCljEp0aF19hFh5iOznVeIv1
xP4mQIg6VV2XxK8ZwU4REjuWN4mTqHVdpceyV/hJoF1XRI4khHXVJp1Yz462cYL/Nm6tz9DP7+vI
3vIRzl14C77wppmGS65Bv0kcpBsR+IvBevDJ0TN9//eUa0/m7FnDsfOkJe89Ggcb8rIGLJI5l4m2
Mys3Vmt8yY7May96hIgTHIs8+W79eWeH6fto9K9JjlUlt3AaNwXfORpuxmS4FnH0iIXigynEhz7L
nGXR7+xyfO/KgKArnQu5lnnJOpwKsZ5Miby5WyqVaq8YMjfWSGlWj8wTqnWqCeG7hyVo7qleSPg5
o4J+yNyB8Bddg8A/XHRYr6EH9IwhHCjKvi0KJAbgdAcEixEZeFFai/Xvyi6/bCv99MvSZwJf3Gca
SEyZMbg4uGN8zB9OdSY7cOtje3Wo6KWJUZIqkD0ihlzlEg1JjvplHLAwhYb/GseoYu0O8ss0yHM0
CYs2NWJ6rQj2TpUPa33dTgrKtoyS3RTIMxH0H46o3pGO3/aQ6bYRxylnyCtuB7kFukuO8jXq3GBv
1vFaDh15pVq+tuLpRvPzU572074iL5EYJIvrD4QWKIquydmFirI/2P0c0YeeWrlY7OYvVVreg5IU
b8A0sSpnRsdRnF+t9AWCzCZMi7s6bN/CHu3rfAhOY2UCo3RxZDgcKNTyb7D77amIv/myvaFye0vw
Aux8nzCbtDK2dlyeU5E9tqH5K1OOYKEXMq0dShLkpm0oWi6MefSIeoHrMGznLcVjotla9diOJC20
8Rer36fBbdujxA9CQJO/gSDwZpeXuvR/MT3ojmHIFMWnUE+AodjW6KjWiO0TUEzmAbwxZb14tJgy
VODER+1SyFK7Ya35qjJqu1Mnd3UZ5RuUFiRHtQhxMNRQGRdpcsjrK/g8GgT8AxhW2hfr3tXY9U8i
8t2DmrSbklX5McgSiphucOqjgUWjVu+scY79ixHdl6O9H5vMOBHAYOA6rAI6EZKFmhvq+8w3CLH1
IJ9qLnJ8AvmI6rWyB21s0NRA5tgvd/88Nof0cl7SvgHEGiVogUuTa1UL9VdmxZ5Is02QqzdXRFca
P93OkXiqKnJKC5klOA7ku0Md2cBAvZJWpx34PrvJYKLaCZ9Kn5GtWdqQ1V03+54Zej1wDetrCpBR
+1iq4qNrQUBFDlefSRuOwui9vfR/SzkCe0lpDVXUjaem6pFLoiJo8KZoHUlxBTlTpLoaP7iBOWmY
YWe+/2nFAmyOQwkdqpLwsMhDEuU7OQxLbnXCOTIXzzVEm+5B+vIrhObYNwLmNoOw3/lHa4ouuqBi
1Xrmq5fcdEgR8Ahfq/ntorkDYzkGnOHwffDcF1dAxHDzg8B/sybO9zLpzkNW3pYxGAaUNY95gMMd
I9OxLgUlTXmLh3FVS/e7VrbkYgjJy07v47l14GkZZUNVn4UeDLggLM4ILx+J2GxPXY/ukZgqtSpG
JGsI3TitrWPeix8Ihaze4KegE69g5qKg87uVIcuGI8uSK3PEeAdC6raO+zeVNUyHVIyt0cp+D9HU
XNuk3QeUt3WblbIVkGrBQUl/wMIbGOpvsBavULVRQcWkNM5eBBacJZmPDI8xSQ8vvoUtpXdZo4UB
8lhIsSvVFqiEC5QZXszaWSLLgyGzjyPdeE08RuukBVKXUGKBBmUT33QWHdUXpyc1x3WfHD17JcEz
JZkJg0FvgKAICK/JXHMfzVK4GEUmPyIxdXIOTuf9EJKu57Inxt8JGiy/sVlq1Wkis0rZSbJHGcRf
mWeLXthOd52PCUNiNlCqJAhJ4d3gr5qZ8dZC/Cw0C8JSnrrrxHGMrT/1T0T3MlG1KpzFkH5WFgUr
u/xO4uqu9vLhkI6zuyjFM2KKY5u1HdIdGlPk5yhkN8lHR5GPq02hYTalYpYW4TGY0wntwvxlO/hf
qVYGe15d3+kZmqXBRN42t57894oKC8Yljblre8E4gGkQQyVZg1TW+u7eB/MCZI5iZ6dr3r6/6bUZ
QZN15dbL7Zo5P20Ppx/cY1dR8YPOS2ILGLWdZwUJDI56g3gO+F2ddPdVRhOosRt+mqE4U5e/BjZc
hY66jUqRIw+UNZlLlaSoYKFhNbUPKwF2oIv0a0vbHUcpg5g0gYNP0TUX+q1XCmsvdGJPe+JRSa/A
oJGQmgoSdTUFXByCQDTngXp74mJpiBP14uT4QPX2ma4Zvz+5SxQEMqo9TQwGl7I661ZiUdAX1la/
y3WLQI8qjy6tpH9a1RTtS0tp55qjGAYYsMAWuScLiDeSOra5Pc8/i9Y+T/3RThhJ06h4yZ3JOuA5
ixnCiMkTzdwTqnVt1RkZvi2Z1MxrU3tVdJTVRMhhoQ3CPNNvJFWCD7QdHXtOActwieX+2hXr3IQS
YQ8lvllO0aZ051PyNlW8RTJyCltpba+FIK+CHXzBX/vaOuxb32gdKHsJGhpO+02mXmqHb1zZvKWZ
YDBTgcOwRkvGcftXqL4GUvDs4lKUPAfFvU4JhSOKRje/yjZMSEW0QCJsfd7bKMedVTGEGvMsS9Lr
2TouSvA46A+ChftK1zJta3Yi39MstkI733nIMMOw5/2qD90R7UNm+ts+Hl/BMVzKXvZQE4gazTBf
gtqhRTQBEFDRxIu03yIjV9a2g8/ScrqNdAmmoIdK4dAzIbIHI2Vzp/w225RdNMZ3/ezUdX33JQ17
94BPqd8GVVmuWjSoG7OqDl1+JtCG0ouPa4oTCTJLeRUjEP5C5eZRmjg7mVbYHHOiNL5VYH/o5u9e
Td9dXt3PCTa2Xd1NjaOT4oGxvPE/0O7x18J0MHQ/+ZClNqpkyEyZ8Tja0N8M9JiJ0N7EYb9tQo0E
HuEiVahBzZJ9e6XzJ7fp5H6FiaCnQ9trjTKWucbEXGRkxsq6dm8WjJWZGpMNl+1jbPnjycGKs4pY
+oi8YzIbFGqnlTC+y+ix1VJ9V7t3ptCYGOrjS68AVDU6VWFVP7c9HRFnwHcX5A0YIA+8jkrJU0qD
a9i0v4ikbxrrt9lHdy6rfRbBXBX7Xr0Kk+VAh19tFXpkpcSHmoTr26DAlVBYtA2YqwwNet6i/wU8
Ak23f0064qJE9z24FPTLmBJ8H2hPZCKtCMGDFW/mDsUP67n3WR7GhJ9t0YJ8kIgJeUgSOS8jcczi
+F4T8N/dOVdPTrDBC4/6NcTtdgU1juJ/mf/o1vDZ9jozFmc4kKNT7JO8gPWZfuIoJ7HRxlwCIhgF
oawf+EYxRxW+orq0031ogfEk8TvR4kOmwxaqfeuuakg6LdAlQwSGj4QXcCy9M8dRvjYqvDZhOww3
JdYsUSNkUaCzCJ0ax+KWK2zMLBhOe1lEMFFzdCDlboyL5oKzjKq/F5d3+lR+xw1akDaMH03d88k+
ovQaFjaEvorCCQa67jZ31lGmfVFrH9614ED3FRm7JkhipM02qfxLSvigUrA0qpubanbmxIY+7QOo
drfRfGNTfcs0j5yq+R4+la/epvJQJg7ftnGfABeoQ4ZAfJUggaBAlOxczYMsWPdko1WMw35pPMVd
FHMc6K9NSYaIYZqSaNiDCxF8IybvNYhCoDI1Ne2iyYZt7bOQyYaJuRAR00V1rFTz1Mty2psYkLZg
pm9UIgJ6x3TnYIFUe04eXMQuFiXiyOnV0oljCscY66CyZ+WVFFurbkhELN2HlKAkPZ/wq5ZGfUP2
KWzzCCQlf48AXmtpb1RDfFv7I0V+yow4Cj+HzoBJKmnLx53xYjmVRN3xXla5vw8VBusCdFktbzM6
Yhss7MiJUc77pbbrabEaqdZsCqBlMaYt3+mxhhenpCZ6Jcsq4GH+DVCya+CwVmFZhg62hBerJdRj
DPTQXlkyyVE/DLnA2KR7Z1j1fdUllGEcSBwj/U/BdSlIW1YCeDP9/i72cY1HttVv2jwLdloK/q0y
3N/S7vEeti+qRWkmaqYbckRh24yMz9b0LZR7qC3orPFv6XCAwvj/qhQkDV22zP00VP/5GJwHq3yu
E8QULQeX2TyppDl7NQoffJpbdObPRgLXQHriS/T1nCBrgJbzTGvtm/JiBuUqpf+y7QPn6CH5OZWx
eiaY2V8FpC7YKVneiRTfcAP2HeGaOEXSnfLdeDPE6ROECPqmEic/MnI0a+Ntb9E9sIX/K7xDgcKo
svYHwiHNdqP19RXwWEp8EDlCvX9bNjSIJbWIxFBIdST/ExvUa5bbP/WkrmSP3TJLJdCGkCOfV3B0
agiCml0i8Gkl8+yMPsotaVtYupMGw2ZvHSq7PRoQk7pMPWrjZFw7tEBmaXMZiA5wKQhl9awf8OLg
jGFFaAVx1d2UcDFgv5nVOqsQPdVueG7ppVFzIy25bS/oPxntiR/U2tbbNHCUPRFytET3aQGXL2Cs
L+p9I4yj0xNamABI3qZG+Z46EdY6hV3J1H4Cu/tIRPLZQlTm6Df3Q8XvIqJhjQ8q2TlTA66WImQc
Z1tNi+mgWfj5TFKr1wIXGxUGOrY2u7lHs4zwiRH2FLfxM7//g/ys8UtuAuoFlGkp+jeeju+QZZUd
/BB589CY8qdM21d3bB7pQkAhjQkK1yTpCR7usorsQdpqs3qHPqqG59oR4I300HNXXTZVLPl1us7S
t85lZXwSrAdmKUcnNnez8jZA+JKSt17k5bFXzrmvT6M17iVnUI56L2Pg9h3tzeqi37WJExuWtdoX
gJoHH/d8/ZPL5tUrA6rReXFbiZ3hc+VkTCcW1Dtkor8qgBJ4ZweaJ9vOjZDU6aLcBUxUq1KmW3u2
uTD4fEvzh4YmiXeTRyJIjnLJEF9pFtxjFg5PMIROyp4WQ/m1BBDGxD27OIACk7zK9u1I5heyOZvZ
BcTG3NkbgwouTVtWu6CpHvCBbXW74PRPxKlmURq0lYZRHvRA5lUtIzxGsvgnhLiGaaE9WrnG9wan
KByqOExvWYQRA6iNAxaI0DtT2ViT0zZfB4n2UzJ/Csv6zuqsjQLqwMeINgM+2o1LtXxdU/NzAOau
Ktrla9KpSRW1kkvsVPcBrNuVqUo6VoomhspiilXpvmo1ACXlbTvpBtTmnkwMMp+wJe7zsjkUOaiP
jpowKXb8eirfuuF0jeBXr/2wyrd6SeKkGx994laxd6NgB8C4hV/zGrFYTIk/A4zLFKAN4MAx6QcA
8U08PYkYgBU8QP4bbTQ/nLa6FXp7yDzSdFuD+W7a4g5hXq2t87SAtT3ctYH1WYpzYDFqqmggu9L8
7aFxKIQNsbL3fuTYflD8EpX7Qgdlr/KAXklytliUhgHTCELsbmWsbsMBSfVArnpnHMsgzXYG5QEn
c+6UiRmO8lS9Lyv9BFcGtFltvjYK3k1FwdTOwKy0fbz2cpKMJ+vRt+IHwZiyc2W3T+pp75XGyedK
Ltx43RU0yEhBJoWVaiQWuBiLhFkpa4OMkntuwGSnRBfTwDPW2+wYFaCqCXeWbcushGKjlyskAFp6
Ear+9uP+OyFZ2I8nkiAf0qrrOGlGrDDFG7r770jZPx3J0j6kc0snBEfXFP2yEZBhxardCT8pydKw
x0BG8Uy7tYrpKbTlSyzVQTetI6bMaqO15iUatBkvi0an44JoN3htL7/RUm8rveSC0dTr3hM7MktW
rT58Ilm/S5NPYc2Ag+RIUfceS5jJ71e8Tr63qUEfYHUynr2iRo3k/Qo7pO10Oi8amIQVQrsO4ay6
2Jn7iNeKAnfmPut1f+n84nZB+f//1IP/S+qBKUyP1I//c+rBbULqd5ERt/JDJFA7Hr//x7/82x/9
e/CB+FfB9Z7GsGUQBEV/+h+CD6x/1XXHkTa+fNMgyuBv8IGcn5GGdLDOU8dy/gYfWNa/OoZt20iR
mePxt+6//M///qX+W/BT3P3JLWv+6f5/oXt1V0R52/DhDH0ONviHgDMesCRLP8/gYxgWb8fzXx8P
UR7weuO/1n3i5oqy2kmL5lr1CABiLE+UThCgwKEY6mldUhVlTFbmptMeExchYNEZJOElqOmydjiP
xDOsc4zWyCMhxlXEASOPFUfP1xDkEp92EmQd1kFtMVE5hkMenQlBLefKEDF1ZDrWLWl9RM9Pszos
i6Y19MWNGA1U5qi/heO5p8nKvBPM0Z55AlpQs3DkqWT1X9oUQmmVwgTTSYxlni9Py9bfG01AniM2
cwSrYEtPOyxPmYFBhOeySRCWPMEYbHaIFF8YSSEb43j+c4Ppz4Qj42ebxJakk8x3kXEjPJsavOT/
8eLlieUmml+ybC3/Zdka84a+G2FYhqKxldW/w2Yg3cnNMMDoaXZebpCqZsTv+c7Bjs2tM5omzgwS
/P5stcUmQ82/Hido4hBPWuLj8bFPU3qGqUglyfM03LARNHH/AhpkBk44zsplZXn+exMb5DxzrXTX
Y+LHc3mntzfIrrnA2WYJXT26VD6Q9gaonT2gbDPjfT5rTWa8qDm4X/jIU3S307B19PQtZc6MCKB8
d3E/rhD53vtDjMszdFyKmS6mVMifsDsAe7vaL/TFNCT6dNejLUYpoaZD4WQXgoSi1VB3ciPmQIeg
NY2rGkZEZWj02W0sBHZxHR/0cEyOmsv6xmwC5JqdwWA4/rZyI7/2XppAT82uwOYPnRTnOra6iw88
L27Nz2BAXx0pTLu5rpvXSuOuUbf+Zk5SuJY1wnSNSt0K4OsjLKONSrzxgo7E29Z2g8BTs8Or2dcc
nS3cuwG802EQ1oFldHYjQg8HX1b3e2sI0KEaCYtKux4ICCVUQuHRpC1IxdTMaM1JX1yYHq6KQTVn
lynnRSe6eA+85WV5zisH9h5o2AwFDIkEvMCJHfdo1tre4KtfR3e0rsb8qdsmfOk1c9zNDcXluWl+
gRNlt0iMCOHVp2cniOt9K1qUW0k+XeqBrzU4EfuDRbxnal9yaoO5A2ScBmOK9/bYXZ2u5pxvRFKc
4pj85cZp/tNjQ/2rDpObqA2mdZqE2VkzPUCvdEjMnJxl6n/YiHhzjPLz5vLg35s8pOeFWpVmK8IF
28OVZgjeOW7H83LPVHV5SvQccvIkgdqZARJaCkdVfY/C6pkyV8AIRRWQkp4KivpkK06WynLuUoLF
LL0jOAT+6S4J+htrDr7taLGvvLYWlLMiav2IdY2jq+6SEE4OFRZz27vZO9Tb7DSYY38oPAcTJ4QO
fiR8NH82Swkb30iKg+6XmBW+mIz3J9Gp4WTON0P6IWx+OdezMJvMIbJL+nXdtyjCUnVYHvJqzC2G
IfptbRmk2+aMP50GATsq+3ADIIzCVQETvK6AX862+/qUmDEZZE78hdWm3+LkqU7xfDNG3b9tLY8p
t4fIl8IDN5iCNARGbybDOWStQwZAT1NOlGQsSN/7QAKJQD5g7rl8pCkLPoyoZnK87MmO/iqBtRo1
J3ZsLghystRwGD1Zbcx5Xs9lrKa6jYxLcWCvq5SEQL0tUpoXcHwlSZ+zcgg0q4UZ6NTqlXN0/J2I
zOnU6Ll+amMrO1gRJEc7IKO92qdoSvHGOiTmxe2zNWcRV66rdmaRPzk+Oz3qKxJNWWnBwDPwtYw6
3Y8CCoPTWh5MGoep4Wh5LOrpwQb5pemrcGdHIE2s3jtG9hpRvX3QEK8hrMxPYGu5VCyb3ezAa+ab
ZWuo3JXlRnAwCrhEOJ4wrC4HwGICXbbodj+0elfufAP3dkTS+MmxIy5XXoEy3+/mi1fqExXjxzMr
HrF8FLfDSauT4SRyAdgZ3TtySWs8mb35ZUqp09X1ya+emnsJLAdWemMdOgpnzS+7+aEQDyA1C0ZY
MxpXUVhreK5PuUdTmsRLusGu8zty43q7vBK4ISubkvr78mpAOVRf/ALBJm41mcXlgeDj6GDjs8CY
UeUzPzQbJDwZ9DAkhsJOnsSrCR2mUv3xn777crePdIxoCcWbkdrCn92A/HiNYWs6LDtludHm3WEr
5wIr+3PIDYQbsWOdRG/lW7s0ISdMnn4yIdet4ipEwc3RkcwHaGIXm2mckAiZALv8aopXodZ7p+lG
Sas4OKgKmzbH25rXl8Eukn1qovXtKMZuOy82NuS20Cic3a8IPmQkOUcMkrB1fYclIjqNc3i2Tm42
aFpt12U4sr14AJesYNrqaNYQhbLD5xt6gQxgRa4jOLDJSvfWUJnLY9iDXOPkOGUsJuIk8g+pw7Wg
RMRRmrhsnaj8x5vlsWbq7mcLNxYdBrvlxvqPreUutJfylEUaE/pAssgo0IVxmB2Wsz/QDUaDZXO5
cT3bo90qbapA7SUOYndV6uikHQX4erlpja7Zm43/ZwxCl3R1KJqu8hylIfi2W610CGER+vvyvst4
+/dj/L07gSDY5w4oRttlQojszW/d4x/Tcl8RgjS56WtjY4XraUGdlhtMIGLTZOyRQg/EBbsElfjW
/p0x/9qqUAvPVNiJeivVwcyfNN8B7JfPR2ZIS7+ggD6tl3PTWzyy5KFgC2LiTYMU3/fgV3hbcCD0
obEzh+BXCiQ/5g8jtxp2jQTOt66s5NwVTQIAAK+vmbo5mKm54r1sivn+8szfp43s0HSddfz73PLS
5QWxL8qj7N+tVGcPDLF9wPaxXu65806Ju7Q6/b37Z4voYhjNDO2VExjb5TFSqApGrPlPyrnpeI6r
Yk+uu40VZKJnlauTiFP9Ag5vutidd+xLzd0HhN9sozpHn4rMALQSWoM5SczwvPuRCveJlOzitGzF
81Ye1SjXls3lwb+v+d89JslpRkobJLjb+V9/b7Jc1geWvjRO/v3xf/r75Qln8v/trzpVET2sUYxf
Tr2yzADaLJso13J0kcqcJ+wZZiMG9E4Vu8rHTKMs4F1/L6F/7y5b/SRQsi9PL/eXy+zfuxktBtqg
44nGLZA4mJ8Q37jkwG0CDt7PvO/l/jCfRzZJy33WQGwMDa8+LTc4FNFjuG1H06tC/mVhb1luFIlk
4Dx7xiWH9KvSgOtHIRdJLGAgaMxIReDxFH5ziAh8IiKrgQdygPQ/I5Zmiteyqbz5UphqRgEl/j8/
9Q+vAsQCgUQhP/7zqpxWMhb+aXHzA/+AajpftJat5aZb8ALLJg0JuADLJqsWaAHL5jSfKMZCE1g2
R0uh8/z7X8zZRF5K1af0LUO8qwsngcYQ4/qff/6Pj/z9l37E9Gj5j8tjagYi4IRbHv6nV4ULVGF5
5s/m8u5/Psjy0uV+tFAZlvt/3vHvv9JnlIPpIeU+o0RhgJh3xPLe//Qp/nzsv0///e//D48V2TmW
FQWTHQuh4+SPY8N6NArE2nQ21bYpremgD+OTyoUC6AmkXxnVDf0krEIzDKOHihHPeIxi5mTMwAx7
RmfkM0TDgKbRzFgNlsK/maJ/oGWuttOM3qhmCEdh8nJjBnNkJoiOCFaHmqEd3YzvgMBBkl83okQE
7dHMkI90wX3A/bBmAEjpYheeZiiI0/dPuEyGTQcvBArWtCJ8AWQZCC6IIjjQ6lVsAhlJ5q8p0Hyg
Ymt26YwiceSundEkFfPTtWrjmnMBcEk8I0z6GWZSQjXx0WJz+qIcIr3wl9mqaOs4b26MV0DOUJQR
OoqAkjIq493SUrRF9H/wipLGHq2nGawiO+eUcboc6ImfFuto2ohzMeNYLLgs4QxoCcPvYfxMobbE
M76ln0EuASYimpO4yq3wKCoWpHkB0NACMQQFxigDwuADisNN0H3D5iEpwbP3pk9FIoYiE6C8xGwK
Vwa+jK3hz50LGNnItZU/XXXJ+JCgAbewzdYUtpsZViOg1hCB9JlAsUHXk7z02aeO5KibMTdE5X1k
NXPdqk42Fpr3agSJU8xwHLbqNdl5rDgE6JzAeZ9mlI6YoTrFjNcBXx3QgAa5wyp7r2ogPNmM46H5
sa5nQI8HqUefkT2qDl4a/DnnBD897qeu3ZQz4ieH9aMJyroK+o+aMUDRDAQyZjIQR/op5kqNqAE7
sx5GdDkh5s5AodLUrpPDBDRjtprP0CEFfWiYMUThDCQaIBO5AyJlC1bR/2LvTLbkRNYt/S41JxcG
RjeoifdN9BGSUpqwJKVE3/c8/f3MIq8ijirPqar5HYgFOO5yD8fB7P/3/nZcNPIpkf6zX+d3dLiZ
vSutdS+ie7JajuBep90K+yignEGvARxSorhIE4CkCFJSqZBJKGtv+NdsW4VT6hRYKVaIJfo23XZV
2KWEsdWGSONUAZmUrtbB5RMoVBP2gvZiQm8yFcYpUECnAhVxDeFp7jhfhQirrazd44gxR1R5t5fT
wsk5rPZhtrwec9oEDZ5iaiSbS9f339Cv1hcfMsp5qj8Z0ueyCnoqt4FQpdCoHIWlgnbh3PoKVYVg
tdlYCl8lLUBWDUQrpcEEb2XkgK5KiFeN7XxzOofCNSisGiZWzSVqu0Ab2dCsh8Y5r+3RWqfxlhxK
TP4Lai9mkdKqCNgZCdwiYCsM2/mOBrfEZLedMvHoVkP3sJQ/zRW17dK5V66s4P/AeXkv3k2jAF8t
pC8MrASRw/5aYYDRUDjkcXwK6oCGb+p32wLp5hFZMJYgBREroYmFCisGn+jZUaCx5joo7JhU8MUG
2AoMMBrwlUEMsYtUMCIKDkFLwTDP308GcdvFGKJ5QvI9hcMPBrnpRs5AHEIuTlUBCg39yKsirICS
VihcWuWkdw1Cmr0bZV8qECzbMJh3XZyDGVO4NU+B13rqPpZCsUGA+FSEtARaWpy0QU80F55rjW+D
4xZ7AN16yG6kDzWPxgzsLVXYN+STf+GY6Y4h16ituRTDPumZ48qZWXSPVwF+XDQCkhuwsMKVmxRg
Di9av/NhziWudXUWVEnWlHxd8Y5KBJt0aaMYmqYIDyXCG/hOH200fkjvwdotI39o6+M45j/rpENM
TtP7hGisdAxO3/orZQo+E2ZSenvZ5wBlwApDTyiYXgdVb1B4vUqB9lKF3Isl8L0CCh+JepA8wPLl
3k2nMH1dlT+NiwA3KF25n6I+3/d1UuHasHd1WgP6E2u9T+avQzR9IdBRmQs/9FF+oX6FOKnLnwOY
gYaCBxZWtp+7+LqQQlla7jf8+b2CDdLKvQQj+MEGDmHlTf5uJn4rrk04AuNPX5SnLCbhXQQe4q6V
0y9RwKuuXu+E+gMheMgOeYSmcw4wDiggoiFAIw4Kkljb4BIDBU6cISjW097PASqmkBUnhVgcGqyD
EVNPn1sV/elguM0VktEOAPzWiYS4Dq9xKWmVpwkJAIAcnQqkYwXbceiAPJrQHjuFfUxi0e26kZjG
LyPNkm1YZ96JOhT09W3nwlOOumQfmhFZAcvio4jbuj12/EDhJle4k9K5XaFQzgpHGSswpYRQCSQF
IPHiH9oJnLfruncCmmWrsJaRAlxmkC6pNwO2wbTEFA056KCAmAlkzCYXJ+7CzT7o8SZ6GLutdP1U
xWlNo04JoV0LFi6Dxs2EfJHIxOzRTXCSddTY7Rhni0J0pnwjHcxO+tYzY0brh1WR90QZClHctJvl
wqXwI2rxa/e1jtMPeJu/4hprLirgYSsUJpTp6h35ckjqo/jeHsWtjEV5RHhalOIB52a/KwOS7/AH
79cAAWjUR+K8KDRpDKOUaKUPvYKWDjH3ZQoITxKeqafApplCnNYKdtqWqU2Zx3iSFRT7Apj1ONb0
snuVkFkhuZ3Rm1pxYCKm7B5U7p6l0KozjNUE1upcmRSr+coKKKyLwrGGCswqFKG1BNVaKWirhN4a
0iVUMFdGfpA+4LsSMnjFU/zgJU13rUb5jVgvunGEBEN229KVsfZgqOCOg411BwCyoQAlm/ThdxHP
LyQhuFua/agpw5b0HfQd1CW7Yhc0jGBH60k49sWBVrtCrbUUvtaMAdnWHUhbgSoAvsW3vJrIuGja
CdE4cHzlC7Mh4tJYTCiiMgQk0eHeVNjcGXzhaHvH1EdGR7jwD+YcVPFlNASfWqN8ogcPRFcmi3KK
PBA+RFf3SGZvfrE0tNdEAJlZ9qEeJliyFAQJgzi0eKNqhfydFPx3JjoHme3ywmTvGSZmdjPR3J5y
nCtGOXM1D25jNQ1ZiyeHWecugzJMttZ6u9j1o0AGfDX6cVOXxrVLMTyLlgRF07MyePJN/RiMLbVm
yMVInCdSxKAZt2CNKYnHinJcth4zReNPw6MC1zH3wkVKMEeV+QeqTeVDlBBptyQHVMjBFy5HzcZm
MH8ATBHs82EWdyN95dY0L0HAHTwR0cydlojfIU/owEx7T5nwKmt5quUyP3i2SeK9AZ2aGjh+9qSW
NAOq9iTdlISs4WQhr47KorouXYbYBwkq0CRvZw7l9yqVf+HkhRjvDcYBDB1V49yc76cZ1vj0UjIk
RCNYu3s3H871ZMbkZIOBtrk0cEEMzEf0yDcxuOB7yNBnV1LbzadgzzAJ0Q6xkvSTCZlzurtMxi1z
rxm/+0iBMvBQ2xlmlxzHPtmliWzPk2jTow0xetujNTx6887N6fr2VgLwlM4N945vg1vgxMi5KqMw
8ndOF96kxOow0Ip/Jt1tWopDwf2VYWR4cor6yXafiUwXL2T2wf+dukPg42ez0WE2zedupHA+9JYy
n+FDh9VdwOyuYXdTwHsUCuZNsHJPMg2yuVmhvk2Y3xV+l+1cYN8yFQ88RlokECdsUtKYciD1KLA2
jgcFXs5Pg4KKGxUmeG++eAo3LuGO9zQ6tz0kckchyUcFJ88HdhkhaicE7B99hTBfYZlPCmouFd4c
gseXQQHPMdT1O68mTJxAMIAhm4IUhy00VdLD+/xlKUCGeEnxl116hKEWHqYyAeNIJGBgqsaibPfD
iov+0JDnteuz4ZIswalSkPZW4dozBW4XCuGeesDcc6juzHIQ3JHKS2/xNnf5n3OyAYn3AQ4/2fcm
/hhGXdm+TjDgZspLkybDl4Fr/xahDRLszP3c9unABc8HRic9fkzDV3fuX7IheJQ4ZeZmpcYggNWH
BH90uFXtZf66kPDNbTr4NBbAiU2PvK66gZuwIhZNFQZfwMOnkHb1fBsZg0LldxSACj84Z62hPqW1
iaDqE/XnwdifOmD7IN2T5JujEPxji9TIsT5O6fSzXbkrObMD/mP8IReUjQrjL936zHfGtE1iWoHS
cyArDvQN94+lCD5lqzjWpAIg8fpgkRJQRfLIsP5rqOIDMCkob4T7ZHY4mUkYyNCKurnRXwDMH8vK
WXblenAyyD2OiieAn4KPwJ5vq4is4zBEkeN9tVSkQT0RbgCsKtokKvAgUtEH1MnEzWASh+C6zXzt
5R2toWjn6siEtfhgYqYcVkAdfGX2bsmXe+YuVIIc4wrjoucqrGIYzH74uKpgBmYp2C9H3AD8yeol
RLtMisNCmgN9259Y+dRDFB4ji1PblR+4SvzV0Dw71GRCCBUOgfkek7sKjAjxtXB/jm5GAu3WIPJ3
KZ11JEq0FgJnxDTbfHQJWz7sEH75T/x68ClkzFJCIA8kVhQkV5hrDAGrcD6DPelUtEWZEXIRJN+8
FgMDKth9p2IwZhWIkYxEY5QrMh9BMbFrq5+xis+IydGIsaOKkmANYgfPYajegDmWJxG3Aylb24w0
jkHFcnBzvWOM8Mkmr6MltwO91KMvknv8n2jcU5hIaTF9t3FeNmR+tEzkm4EQEEKFP0QeStO6IuRe
BYXEKjIEog0zZFJEAqsSR9yMjPtUxMigwkZGIpoZgUsqzFzVFmFtlcTKzhHGChVWMqjYEv4UlPRI
MpkqjMvoO+mbKvOZuVTDJvGluMmoMCQOrLDcm77aTffZR51erO5MjwxXdz6RoCK+xpb4HCFy3vQd
5uJy4e7cy22iwlcwJoKQoVEyu7cW7pdrnXBXlkQyI6dYafdfqT6BPG7AouQd8S4jOS+SvJdEBb+0
0yX3CYIZSYRBxNNugIMPGKMp5WXckZfaO4jeRMNGogyidBqTyJ1CD/hkZ8fRPsZ0ByxgwsCtQmmK
XlBJJME2N6rqMDhPc2V8GKafgYqzccWHScXbqKAlwyHYidgb1x4LxnzeKcyZLdInwsfFFcBTcTlt
niZbml/nuPbuHBWpg29F3JSIwTwVt9OQu5OpAJ5ZRfEIMnkMk9yEwu8eYoOmIFR1Lg8pBl8gyoP5
TahgH+z2RFoJrny859j2q31Dz1wwHG0D81bNUTchbTWhAoNcFR2E9PfToMKEXFKFUhUvBJCZ4bfb
4Ov3HxIVQWRM+W4Ionov1uBD1rU/+6L6qTQlDpwlEgnEhplKyHfcNcnHGCfXziLvKMNbJsk/shOC
kIaOSCQv+S5JSHJUVFKjQpMKxp0jwV5owexbswMUpAKWZhd584g/UXws4P7NKogpVJFMQmUzjVFy
aLLTzOyefMT6hZvmrV2vjx5e5G2xt9X3JLI02E4j6V6QRpLt2ABsWyPOFjNG4+kRFAUvY6NAMzYJ
UhVB9gds5DvbPdcpEVMxWVMxBeiNL28zB4lBjmszieIH6nHTxiGnyiOvykJm0XTTi7ukL8m4Ps1z
8hglyznp8UJ3xaFt7xzSryo+QjhGW6/5XsdMNibjoXNWTi/iyBLMkiUpWmpiupKqxQ+XAS05W3YW
fbXI3VoR5gGvAUuYNj/TmIQcySxhVGFdDjFsQPNqx7wdVZhXm4Czq1TAlwpakuv4aPFt2SSAEa1h
xvIZnutLowLCxGeaCjbZTpyQ0FDSsTj0BWcMDETcZCiTe7LGErP9spI9BmmHEoK4NckkG7rgiz0M
38ry26Qiy4Cl3RRkmNFGemzAIxdu+dPizZL78TMi8yx3qpdytFf8tkQFExnyLeB8PhLt/LlUkWmr
Ck9LmwXtNnlqedqe29Z7LvF6+zKnUDCf5VLuCF16dshja8ll88hnw0d5iGdaxRXJbf5Muhc6DrLc
sscg+jghgbZIeov7FFBd/r026Sq1nnHNjeGAZIRQJ6x9h3ZsCvR8Qb2zRPPJSB7qNfmc9d2PIrrD
54OUqa6h+fX+bWUhjceKHZJJ1xj2rUdGnSOKbhtJVayy7LtxtKotBGKqSIy0SbjrSboL+082uXdx
9Gc7R8a56JdHg4io3DNRoCVPa3L8H0GfFuD9XwR9nmujpPv3ej7i3ar261/Vez3f63P+lvMJ0/rD
lLYfBA5WU9vyxTs5X/CH6Zqmh1rJcmwkb7/kfFL8YQrbdXmmGZhUmhAVolHo4//9v2z3D6R3FqHi
nuPYnpLn/Sbf+09yPt7Gv6r5cPwCQqJ85HEuOTKQv6n5zIKCTmisnMFtjCsO8v9l6mhSOr/WXvdh
/qVVuKCU2Ux6XR/1fzw2hwQQtyQybN49rl5Pb+qFYtdcLD+aCPQLHhh4S8RjU/4Yj15/wMlZXjLd
zO3gY1KnZAKgdyYaYqwW9aL6s68HUWTIABir3fooQka4lv469N3LvR3z9rBem40C6PwwfR4Z4lKj
4aX+6dgJxiIU5l8P/9Mxr++sMxihFwHkm7djStF9MtMxYJjen2sP7VcXErlarhNFbKm62lMW0rbX
e/XCc7t/2QYn1F70Iyt3GWE40Vk/W+/CVk4X70Wvvx2oN/Xi7cjXw9V/++4/+KeHf9sHrMI/dJkL
jIh+iGuSg6o+QK5eSa/ZgXfrod85IO6rLiBnmpViPqt6kf5a05vWjFaDYRTCCL092HDg1oBsOv0n
e/sWf/tS9Wapv3+fG+5ucT3E0S76hG0raZYv6lSjWB8zjYBLk8aqja5PUkAV8EEFMRX6QL1Pr70+
T5/SFqk8jNfIDFUvs+h9+mFgbtfGjjHhqv8kn1zMAAkQ33fP1avWJB/cwZsOeuv1x6FeSm++vqja
ZIg2C+NukhCvkTpBeNWreoHpfTzTPKI/Mlxwg6M/08qwrINB/SYUk54PVtiwKxCYaH68KqeooFd7
ZbePCDoQcUGkJFrdTaaER3oxdIzyTb6znQiH5OT5y17v19IkvcaE6WjRkzxifgLergjuKU0OxpO/
tu22sve5W37W0g+90EoFvablCxBt6KzPiFTydfm0Euaz1/IHP0q3dVCCwnLUjyk0TJaYR+BIUSbX
mg2t5oi8nj7Iu1U7eZwdVE3dQhByVuU8qvV3hV6FcV1etAbJKR7ciJyvhmGL/jjlGvBf6FXfGcAH
58DJthWCK1QUnlXcGxTcPaiCp1SiSt6/vX1PpB59SfiNrjp3tTJHK3n0pl5I9YBey4rm1lcKJ62L
6b0aOYGFyxVxm/orFIXsEU12j28iEL2m/zf8tMtpllBilfRIS45SBUmMy6XZz+As/1Y1REnDquP0
2a7OSrg/meVd8FRiIU9q0jrTDuHo6/sSmkhEORkPaICTQjW29HciDcKhws466V36G3r7rsLDWqPD
ggzORT7Li491x0TldTNXwhUMlgbGzQoyGWi0Igmjs9aRoS36GMxALSa5nlGqjEetJ9OP6TUprL2F
FYMUJbO9GCaaCr0WzPUIWk0JF5sYMwvkzb/8fgK31sdoscDuEVCOTbUheZJFuabPVCbrgzOS74W5
jLG4XiXomzuW2ulj8eBkish0QeAilMIj61V1U6tPfCVBoQ9OyDZmuY0TRH8SLtVdFrXQa2+b/hrA
/F7jn3oXvpzPPkaqfVwx7tt4htddgLzSEo7W20EgYte7YqTI9DmrE+nIn2qASkyq/vvD+gj6+LC/
tmczoeQ9G/Xu7RO+fkzAdpx13dJcqINaZ7O4wVDUXN4+pd7Un7eWdYNObjzMfhsek1wQzCMRbOtP
rj/uq8bS0UpLvaNqKJZ4k3XSIp1hBvw1WPTm352v+uwAVB0wZ1HD507d/F9/wUqSRBbLsYhtcXzb
JWVx16iEPXTHfwtNte5ULyA2QMV0UC7pb6VS6qvGHB+AG1UMDBANaS2V3kwpoOQbve0IHKzVOqb7
V3WXVl3qhekXNadNQ7ONJhvMBIbrtUXaj6fOea1pK7wMy3wxTviPUUvpfWG5fPGqPsWPxIBfL5jA
oYGoTIqicQH7d3XoPgnuaVrfqtc8PAQ5FOB2PjN9EBNtIq/03W2lZH8kQ8+cDmbTXQK1GOc5orhC
qOc7GZ4+wV+3ZYPTrwSaBYBD7Fx0gH+f4K36IvViXeiooxJAXW7hgt5GqyeY47yJZA2TyT5iZvoy
SBTVn+9NWvW22bfwMEhmHvZUcDYezsuLXkSR+OSMeFhXJbpk3vX3wtOCnV/79CazYiqhelUfqJ/y
tqn32WkUA6Jyr3pLcoemM6Be5nVV7333Oq+rPoVv2EHLyV0AlLddc2OVRYfSjh+L1c3O2eweK8sd
dwPK/B2tUns3quyPyqH6PZWECmlmCMFdXBrUOKQTJVcNqUAir6v6cS4q97DbUyQVLa5IJY2alN6p
jQzepV7VO/Wi1soptTAYNXPTUErft+fozfHRHtCFvj1T79Wbi6vuWZlFibDu3Jqhidqmo8Ct99cr
xWGKaCBxSor/6oenH670eEavxnp4qQ5P1Zre/D2zQx/4+8OFHjdrrbJ+0r/PDHn38G//GwlAjKv1
yztBWh37oX59B7+/y9cDX/8Lr2mRUeNwRcPBTZ/qLTc9lByI6tR2aMkREyx+Ar1PLwb16Nvm6nN3
0gfrtbfn6s1hbeILRA+9IZHAIG1WTzAdFxiePhhyAXv16uvet9d5+6+4I5pbsKDxVj+q/z/9lH86
+N0rvj3821vUT373+upN6X1zwpXCT9CrcvMR6merF4hJ/nnTpoQOyn8CxacOsdRtrFGDrbeFdIp2
HzrLX3qXOSRUWAI1NHs75LdN/cC/3VcpJV8yoEPRx9l6vPDba73+L//4+DA6oGRclDav7/jXB9Xv
Xe8jr52LlF59O0Y/3Nrpfz/ydrg+xhGRcx4bVCoTWqOEwot6Yb3Qf7zJ6PnKPTEVByNzn+saouNI
KvcOdTiDvGIcaWQW+E+U3tpRYzNPD/n09tvidWdbCsB/Df3l3w+y1TNfX1K/iN7WT3/dqbdBbs97
UYID9+E/x74xbekJGkxk2+DSwxzYmIbT40FJiHlr02gvndZe903teYBmDIfBrbrtkZQ9PYu523kL
mpuRkIidwpZwveK3I9WwDSa3OuXVKNKKYz6/36JfXYSJ/3QI5CVYTYmTgLW4KZzXNUkr4MhU/4R+
kEujGjoFelSVli7tKttCXpRHCX22q7C4/qO3444zK4tIXOYMuRJlGYnUQu90DfA7o9Xh9fDEEy37
9pCb0QydLPYvpNosx3HwnQs2b+cySPSo9NKxcOEZgfOJwUetIQE64w4Sx1bbOtRi8kJ0/Fhb9lHl
fJODOVxGNSV6W+h9LiOEnS0o404+ihoDwuq+or7JjWJFc2u4WDaa9M+19cns1LdjX92J9aJbHYwJ
1SeTSzCXCPWXcNS4Sv9h9Jpe6AdyWu1buA8lQBB3urwurDw+dUQUhfra2Osrs5aHT+r6nOpVvdcs
kzvoysFhmeLxErgiYK6R8Hmjdjn9frBQV2v9NP2IXiOBobb5MoiK6N8tin/d1I/qfQl8SqjEs7Mr
ywaFcbCMFzelPxfY8bTV+94e0Guz+lMFM+SXTI3m9fer194WozoH9Heu9+nNXqiiz9v26xoehXhd
BnIH9WxBvaB+QD9ZPy+JvLveleKglbiDurEyNixfhbl609C3yFhP9rTGFwSHkhX/OjROiDEJzSXY
vjsot5NjkqBwUmpqKtoIqwnZGC++UlsHWngNbJVZr1JjM8EAFaIU2qMSbOvFgHzbUzpuT0u6IyXx
1otBS76lEn8rFbi+8jRaGv52DSNmaN7X44BygJ71JUdWPilduq1cXUIt3jYHLUl/29Zr+hh9tN6s
lbL9f4q1/y/FWkuI4D9Wa2+T73ESfS3fV2v/ftLf5Vrf+oO5aOAJGVCyoO76Vq4NzD8gjYuAIqnj
gulz8UWX/NyoyUr/D0I3TRTmge2atiPe3NdUcgHBmLZHM9ILXN9z/n/KtUL9J+/N15bPhc6Wtuei
GZXSVNXp9+brZjZmyJcdmpxQPPcobQhhHZ1LBeO2moJvM6SVizlUMXTInjhwKwF43CzxNVgF+URs
DaLyL0WOIQTa6WMRF3821YojW205c06GBXWjg6ij75J06NJiHG4Y8iYuW5tQnRp5EPHiF2ty9yR4
FNcoc9GmNbBwASLam8UpxMluyoZ21fi5zjP36rnjU9d20b3VlgQEpKu9MWazw3jhE7EyFff8rR+6
3pifSiIeoHIoA1pgtqiuhiK89ul8cmKru5dWT+Y78Ckrih6Fw21/WSBGJU7Xb6hCxopscSpmuM82
ssQdCvPyuQGvvFkYnKKELKH9xSH3fM+WjyujG0jT7sMYWsZzkTpfbaczH2duPVfaybzp5ruLAOHZ
K+R0XNN82KVUiZGNLF8i0+QmOtAU9lIH9FbhtgdpoT2wYgOQHZTvJTXH5yKqT1HjBzc+spQN4Pni
HI7GeuLro7xh296dv+D2FGRfbiXCsRtfjveotkB6wg0QvTGChZgPtYzKH4sg0GOYuoAuG/kXlkUy
A5B24pZT857Ac3c3qeo9/pJsHyXdeOP27jNJC5TywArTbRXlfYnpMvMK94b79anqEhKIu/lSxrYD
2GT0DxWH31HyYp7VPiREFa3CSEh+ks4OlRvI4tg4m37kPrgIIq+xEz36k5ndFt74hPHLe3ImEohd
q7+TSI/3hp37O0BtzmOQC5g3aXob98YXol7SPcSe5houzI7yBhVHX13FyMAmNmuMhCDMHeboG1TS
PoEmnkNn3rPOox91J98Sez+1MhwzpnjoAvxI05j6R69k3rLYnNv1dHnXzvmbf/CedyDotPzrD07y
O/O5JNCGcYAy/PaDwzkxoQPEODO5HkRJIiR3qJBv7H6uNmJIbjtziM+OnQC3RSFZJt1n4ju7XSzJ
QxMRoVf/+f1YwlL/4zv+guXzuwcQAWuFeLmAK8G/XgKMBEW6QQrHNYji6ZyT3H1wHMhQeT09DVkh
z+aIq6HDp4HY3f3CDct4DGvn2pL41AQ2qOy0cbchaqM+L/yHJg9ooBRh9GWS042r4nBlQWQA39sG
jmj0QqBAgPxDwixD05UWW+H4UsmX3WOZ+uE+7ZzN0I+MEEmTwvEa37o5hpgqWA79wBMjt2YKGOB5
jyyinezaIZdW4d7R/6yoNlMazOS3oXs4N+Po70rsGrl0r+R7J4Rx0UNO22i+k+a5t8PimzGuzo6W
lXdEX3LbYgV/iYb+ZkFDfQUS6yOUHPt9RooPeFr3NjNEdOsKU6nIseINddyTO18+W4sBFDZannwg
E05rfsQrKW/IALy4liEfVqppcSigGKaTkl8DCktr68VEuYrTQqazeQac/jRjTj3FUIw2UZrLs4zn
szC84jROP4vQJronHT6I1uXHneBoaGwDRmMQ3y0l/IvBM6trFKX49dNgbxefi6LHmjiVhAXlQb/r
C/EVTj8pJ5A1j9kwfPJcOFpLnwF/mZpdDcLnjDQT4yrMny2OzZ1BbNF+WYur7EogjUr52Gb2+Fgi
UO2s8sxbqk7xUrXguRZoOQynnWaaScMbrD2yFMTVQzOcUmhTlhj/8oKJ/oIq+vbxuhUiknurQGRk
Gh6c+BQJWZuffK/rrnEG7HJ0yNR2OEGGvv3s+cIkBdtkFBy57hF/UrPre1w1iHWIQx940VT9RlrH
AJpO2n0XLp9G3B8byLyHfpSk3PRLUF0bSaoG9rEQ2yFSCSwMyLaQ3MhYyqu1Li98pvvVC5+lS3st
Ze5z2wn3Ll8bf6cVpLmiuw+qD4TN5tTHfULEAkGIVtgmR4FWv1lgkPHrQAIeegevRWuDSg/OV9Bf
Y9M8Vb4d3Dih9xjjPDikE2kKlH5BmIaBfxM5yX0LiWnT+x+gf8ozCqYUhkb41QmW5BgFgKJqER8F
zvNNFj4bg0HiFRORW4lpYoBv/uSU29gF1lEGFd6eeax3oNLFdhgw6c+y2Vd194KofX7yPSjhBneA
sDOW2yUikUrO5dlAd4OQ2Hm2ZyHv1+FQi9U+d7b13WgQxmEygYqehC+29D5WDjkShl0eW0Mm+4bI
zxtMTrWYVcbX/JBLvCGQH+7qtCVsG2riPiyTj5YokSm7dNC4FWe7NF1g5cYripxlRMcDE7xSgt24
A4psjEl5lBZjAZ+I8d5HBFyUWUxkARcFYMjPKs3p1KgpZZVT5Es67EomZLqkiUjBmIO931UfonH5
JusB5a5N5g3iIoTYJuP+dnma4WMdG5l/CQxJBqK68qD2+RKbqJHG2LC2jtN+HMvgQzcgdEMlWgCo
MiSp1Pwdqta5mqkx00QqT2m+kp4WvnjDn22As8QRDz1kXoZAMzq9Ieo3s937xID2ZLpbp2Eyk5sq
BkUB1ck5TrX8Xie5vLO/F2BOGTMQ+ERlWzoCWHPBudiFiEAIFUfhhg2KH2MZhg+x254EfL+NPU7J
cUjirb7GQTDjxyAZZHSefVPPY39dMKrkM/JhonQo8k/tl2qa0pNRbF1qlUyk+y81aaa71ic+bG1K
H6OzdcyWlCB1JYtO1S/XkstlsfBv11NKcBPxXw46b+Byh8HsSPCZnTvciR4Ccg4uSNrDglndeV57
qYnuOLXEgJ4IV7kDW1w/jiSYR3Jtb+qlXjZNT4OKGweqvKb/URB2elcMw0Ggnz6FFlkarfAfAjMK
Hnx/IRke1TEJGMxaR0Ary7BreG/IxQr74iIpShay3/3Qzp7cxbjKeumuecQQtkricx/UeKMKBTMz
RuLo3OAlzG33VNakZ+YrtqcKK35iUf830l0ZldZtuKS0qdaYXETlIs8ApxX+al5LQssOy+D9nCZ+
f3GfwQ2Ch30dS/uHy9X4lOGW2UuB2ckNIu+AHGvdMSoJt2no0ByLfAcxb/RXFmTlY4PIFypY9dkM
ZXpp7eGxIobsWnIxuSPPzromw2psCD8VN8wezrmkst2bFPq6PtjDPiEfc3Jxd91lZpKeAV4QXpZf
cFGF+wmZPHJWwp5cO/9qrCQeStduELMST+hFwe2SmAzIcre7gaODMRNiXG3dl/G87GIsYTsw1/xM
BrBtK8B8TPNLtWdefIdynV4lEKltF03w3KW1a3p+hGPfW3sH2dE18XsQfCI4+OMEw5W/2BaPHYZ5
yrg7nFvcIORM6dCm8mUY/Bil0Thnr0Wvjm/CBvs3jzdGOj0aVeLt9NYECZXQBcTs3GroSnOLfc4t
MjnX1Tw1tCOOJb28sQDSwzmW7cyRazli/3M6WOFjBBwN7Kzt+1jAaiJyFvRVh342703TnDZraqEL
xl+RUyvbj0s07Fs4z6rExueO5Iel/VKHQb+v1AU2UZfaIUprwokccxvwUzqLYfnTLtb4xvJDfK81
QZ4d4RlEjJHL2Azc4tt4QUn71Pf+j4wAwWtmGcgtEFlTeZtucgWhLOv2L0GeE3obcVfb4oW3k57K
LAFMavYPo+ucbdp4KFvd4hhFzYeuVtlZsscSi2wG+CShgqP62vEOJ3frNH/MpoGeFpkIyYRp0gnu
eoAG1QLBz85+JiYhCah7jybnKtmm7eMcx3BrUd3Pq/geufnVyfzmaMcWAB37wo+Q0C4o54v64y4Y
InKvNJ64dUl3EXf0/B9MLrsnTD45QGug0G2ce2dCrT57edNem8R9XAERPtW4NSENDXJfFQM2GeDP
iRPMT4lp0cJNuVjYUFron7gQYSMoP0Fkf4C2AAB22iUgfh5gJLeb0U2TA2jG8qoXQ2n+VaUphxsg
/z1Scq5xT27oiO16oA228ApbuivnoW+A0M4y5DrMJznNzewc+458jd51qpvXCWSbeOtTie81IWuA
wpQ8I8pH1LquA3GzJmdYCShqaW25D+NiPpFDCbHKt6ITnOR7tFAlYUnEdnp1Vm+sek63BQ2dE/Cq
H2HoBvAyx4lDQS+7CP7OiQe1dLb6TZAM9Wd9VhZRtDyMU0xcowNcvakf4ibC5Do79cFy5m8xM6Rt
2rfVgWh6C0E9I29MLPWh9ppPFrO77ZRAhWF0TVc7IYt0LF35lXfG2+tr4lwZ0+8GNyuO6bigniav
B1/CRJOPS3/vd+U+GkAxllZ2roLJZRqKJQdnNvctG39Oaa87r6z7Yxijz4/S9USkwbfQDLo7WlSD
53IF88+LmTV7O2No3o3uEyHg6d43IAEYwfd5sMyLbJMfMqm+McWV17lrvJOwmDeMlGLTusk2c5vm
uykjuZPYu+zLtKakfTr+NrJMj5scP2X2u8e2X6odSQhEQOEKh6KOGzuyzvY4iptxsL6JhVFOJIOt
DeJsP9SruUnKaSWEJLB39COb3RhLn946YyvHj5Nd5ZLjUY1Wvm9i/zGUtNrkFBTHrsOl6ij22HQH
Z+bJphBhCL9REtzoYFb+GVFp9dGpknkbliay3taz7+f5C/jzvf1IcLd/wkO6kghm3QUtQ43CIC8Z
4fciyIxMWoYf3Cvsy3dPzOZdPkYYwoLG3ZUu13ZrWM8AcbhluBGgVr99znrrufeX4zA0Ofnak3dj
88faM8G3dhZ+ar6YUpHHUwHLVgIdFglIjww/S2WTo9ie5SqmQzWAwra6rjo7cfE4NOnHkCRbdKu9
s8Xdzq8gQCAlBReAoGi+hVlnAw1Z2k0nvSti5uWuP41l6d/mU06ccxzYJ7M1YGk71m01hNmVN/Y1
hK716IRWcRyIgsaOgsQG5Rpux4axdSQf+opQq6Rr473T8PO2i+S/KDvP3bqVrNs+EQEWi6H4d+co
bQUn/SEciznnp7+D++AD+sgHNi4aEGR3t0Vxk1Wr1ppzTPsjVe5LOq16z6qPCPofqAGSi3IGyf/w
cRIy3IVOMt1MGjmgX9JTGdFmCvMYJkFecv5Pr0y+yvPg+AlE1/HsVLZzJV+++aeay63Aw2Knr2ng
mQSUcXIwapoHLbX7NjNpFHtT41/o/q+HWInz/cscbWvbJqMGDfa2ji1gyBgclVeYB5es331sDT8S
izdp6CkYLWor0pGN5yHvivNQNyj3lrZbBEuQ+sJPqRVo3qBfIjGpFkejmPpzXeAXDxQKBAMc6Dka
4+h8/64Cqh70UXryCb0hbh3dTqiK6kKFpg5SiEcI4PEz/cn80ekyTmgsBGsdF0jY+Tu8U91XGcTJ
jXcluY0mkRCy4/BYWjidtVU+VskQXAIL1ciqJ+RyZxtheqbUT865YrOrVQx425yDU50KJOxW2yhK
9Pj7zOQARUWePdMAFQcx4dCwWoOB+7COKmZqdh58CbBuXtpwebNy19/YXaxgpXGMwFmLJ6K2jNch
yT9R6XYEnE04drLqCL8+W6d+gby5jKZHkc048NIA1fxcZeeE3oOWY/KM4WHCap9IrLs4QXNfnFWI
PGtYml7GiAx69Eda7q7GRK6jVz1iQM9brsWIzPCVVXq+TIX+cRnsyHsxKw+JfVWzJIjcPYaTQzqe
hzSHbTx+KiawHZbsz2aRclKpWRsnAL2OqN6KGW0eqck9PbO+2BsRJrVOBS89J/adZCp+SEMMJhPG
jGOSqOP9l47BQhSYfNdTbV0lAXzX+7MCWePIafhpoBa+lUDgVvcmZGm5yXmmlbGxA+sHsHOU8UIR
dBz0jwQy4NgYbpy+CCdImpOIybCNBjVRL3vkmwEA8bLGvIbVh9mr4fPRDbjWhvsceFRplSNWNjCy
nah8+1Jd2/ZnPIfFwpllzLn4aMD/sfHWWbyHYDhvYJF558IJmAf6xw451LWX5oouYXLxrHhco3oP
1mM34gBRuIdKza8konFc+WRnrhvVvOYUFId6TNpDUxPG4DXtOkyD4QpECj4w/LwHo5mbdZrLJd8c
PK9Jsg+GryED/hMBeeiD56yjGZnYdn1IWdDZbc1xH87iZ54tLu4hXXiRHJPQuBr7ABZzHvvZOQVN
QdsVN/1AEun5/oXMy3Y/D8OL01veuR9MSUk54vpcChBl1CcYKIS2N6M4SQGzeZ4F3lGHnKLcTDeV
i72bKkVmgMHmefiJUvF59KozqA7Q7FHxVcumoHoALmGxQ+38VnXrRB8amh4ru5fqaDj0fsx49Hi6
+4gEVac6BPFDB6wMSmj1oS5NxGKD/yHPrpYb9itHxPoBy7W4Oka0M0fDI1EDA5kxsYJWSaNuRHST
Z9qrp87z543vzcnFn0OscpE8VzVBQaFTnMeq+SxLwfvtD/AcMe8Ho7aPjj2fbEwSQYYTfzlIkh3A
ubHLPregpddNw+EW8fNB2WApNMzOfbMoqwu3+Bo1888iVPXObz4ZI4G8YGmPUkZXDJ7VblKUO1mK
rA7l5LyfC4McxrQLD3OBkaUhbFXx0yRQuNIw5aUw+qc2D6Oro/PPYWQMVJ7+V5LemvOCRV1K6THv
l0DajIkCPks32ATs8idooA7A7VXMWd2uLPpNAQ8t7AocHLSzO0Y1OxYaCDUs4ytKaX22I8LOPMeq
9pzjrB1SKk6AqbHtqJQ/xIDFY+HCwCik+aod0C4QOZeE0MLc3j9/SjcYeMYMvs0GAtK3+V5hdNlB
b8RA7AJhjOXHKaMIm7L0oacLekFaz+leWxdC0IIl9dLelmkDeDNXizETKySKVw4VNDLrxKFnIpry
YtjmGqtT+BhO2wEb1or7iJG5Nsdbk/OiG3W5D2q33WTu9Guw3OqKYWzVdKrYkVzi7cn40AA7ST/N
AIXbKosP9JIWHyoLIWBUlkoJKL4GQU2cvKJHQEpWH9CoLCP56g4cZ8bSy7EehuFad14FMp+wKyvc
c0wYVlUN4MZJYjTFExeHnKEz/X4RenMXNF1MKp3otJXC1EeMUJ8VLtGH2nafkWYRbGzqj04IKzyF
ykdcNt29tmg18U8BOUz9hvMwe5aZ1YcxIlnbd8jZCXLaXCua7cY6AYuwp2XBIYPO8C8vF9XFSLXx
0jHcIdLA/6eZ0gXVZ8YezyWJUtu5T3tyrWHsLdSdyc3jU/bRRdJ31NwlIjAorWy3+CFrJHOT1e/w
ycE4MAzv5MBc2oiwPCxSiqULauKrCWDuFuKG7S/cuBmMcaqZfTo2uDFd2jauTX+H/nu3zSoiMrty
IFLWfUugMZ6agnVnsLz8qSf8UpfOicrLRkcb91uzR318bwXFws4JmoX0XnwN235481vnFU3Yes4Z
RMXBVU59/mTit+6UxE+VVD7HTFF+UYjMaWWSP5inAqcs+faryHptS+Eftd1G57GDjEjGg3viOf08
0s6KFh/90rmXPNeeXVUPso2eG5eDtj+Dgm455uLSDddhFPgfe1891MnM2QFSPpvFYCyAvHl970h0
kjXci6m2VIxZzUqH+jAw/9L6Uxw1LiN1dLXKHul4E6CHV9mPkLXIAJIIhR/LFz0uNyRpDd+lrMju
0gEQD1d24Usz2QXxT36xdURZnr3lC/7kK1KTdn8vWkJrfPKKxtj5qafPFo9OKxR6OzLSs50WTcx1
q+ocl9F26QkQHe27ydHhj4ZvZRd/+ZK7kDGKwlsR+qCBlwzmQ1H5uy5kqW5b8ZSIJNyQzaOMVh7y
BeWna0U3w16ABt68HVoLRECjvTNt0lsw2PABk7K6NJaLibPUJ8iVb6ahqz2AipjuwRg8NUP0if3/
W4Fr9iVh5WJeQmgrgTdgrpYsFLo26auL1cxogWNiV17aR761L5mbogrhQmuvl5/Cuf0OFgvl4tCI
kxW7emPXGWmYeE23PoEcmerU4iJt2MfdbGvXEykZY5G9zmaGVkxlx9aISLMcsZtPASPWpCycD5RA
h95riCbo+2A7p2Zwjbua/owVoekYJKQkNb82iqI/9hkbAHw5DHDGb22cvdXlsAuVaeH9+9Eo0914
2jNvc1xd/CFKd5UVZbukwKdgD3TB5Nx+cJ0c2XRd0uwQg0SBVHwwFY+zL+F4Nl2gMNHPn9PKbbbS
+SyLxGVLHUrGtcCsxDBCBJkoUPw+22cMA09mU65j+prSMjdu0TKOZEp7mX37pl1udQrE4RN5ur+C
ZOY4SNftgpB7Z7KUfiY88VkDtWCoXYbbeWBj4SMy9hHsnlsPooT2wYW3Q1zjiNzNIFhIQzlV7RzB
6gdVsAY7pp5HvRCAexMwckIOUTySFRDH4WejnTSO+wowSJoSEbeIlvoU+td9lfRbKkyXHM0dZpjy
S9ml6uwH87C5/7fsmcxFzTVtzPzi4ijeFAwf1+XMecIGDqPk9NhlHNLiriDtc7oFXdgftRFa1z4F
POBOw433MNrzqq8Zi5mwi5yObI+vlTERTEWgxzFQNE04E0E5o8N6tZ2JPrVPLQ89pYH+28SfnOLH
FOqYWVtBEzywIZpEVXjWHfZYYlHG8zhwYjQq9cTxjSYsI8C5hqHtZrN9zUnZSIcln7qLweTanumB
LMsu0yQSRjbkDgFKoCCB9vM4ZJm8mOKXhW7qPtZOYip8P+mIGo9qsGOfTNfCXIMFomEZ2UyR+t6n
hEvX0axWYS3bl9Gt/DPNnBsxMz+GLm+ftdzSwPfJGqsWEDdeml7Ev0YWqk1dya+5Zb662vVXDtSs
Hdwcna0mH6cpuBm9bkf5aDcRMCRCOqNYP8ZO92KTHBxz+Nj2HTZ9EDn0m4wfgW7sTbik6NJJjDcV
iY+F0Vxbzrbcy2YHj2XB95/GhtcnXMI/fDTZCCsoRGzioNA+773hUAf9k5fELRIAQOsQwH4IU2hm
D+tllOKKeSBAAxCRyMw3uFgBaJyesNAYRXoW9YwPjBSqY9kR10S4Tlq+GSVeZMGMfGeTqVg6Pr6H
6mJmSXANQ9e/3r/T2rgkzeAfW3fsTPIzZH9A3/F50OrDoOkSOBJyiVuFmtE+X+7f3b8YcwPG1TIO
ORyEB52TVzySWl1JibIUoxMhWMFwbIp+QqCy/B0qsRBzFflOLfhSUkGbGJs4OnV4+qW5klTgD/cv
xGToXYce55+/C+ZJ7OqWCYmHw/jBJAblgdJ/Pmqd3ZIxjwno+r+/v3+HPNKlJkD0rbA/w2gmiaBU
8QmW6sX2FSe0ovrJRs4SW3nTUkMm69bIjU3cj+aOf5/0rb5LDxg6gw1RPD09lmSB0NhvFmo0REUJ
DCqUW72RxJRfxOlYc1VvhU/xa+Jh2xqqEFvTCoYXAon7Sw+GUZj+s+vOej3ZUXywWBGCln4fvfhb
xp1dGyyCjUofopwOmQzct4GTF0yF6ENhlr/yIfooh/DAyf9EP7llKDFxeK5o5bST3Ncyov1e22eB
GG6TQRVXsNS9ImM8PfzI8y+u238VDP86XYvDAGVX1Os49T6lwmGsFja7WrsXf6JZzNmOqg2qOxYk
/dwwR00cD9SwX8WIp3nOBKc4wpi6Ai79ZPj9KoQRCsDtaz5iuw7fOvHNW2IuZWZDxB69bV6ZTG16
UOV+nDxICyu93bvmKu9SY2XFEC392BKrsT/Amxsf7VrAuHG/zCI9TZ7KVjOO6E2ovKfUTRnxlljf
537HsbUjpqs26a3ZAVCf3jegW5QAnpdOdOgQuUlLHE5l0HMq7R6Mw5iO4SfplB66FeqDmKLRaG36
eG168UL+QTQMX3IFVx3YOstutWXTWNM6dlaq4d800+VU2BwSAzNaXnxLe8BvsSORF84w4+ATQ4vZ
ch3kfROxhu2CpPlvyYg/faGnUkgX7soXrlhDFadts2NqRT2cAUKzoMdYzPM45MgfMzFM1HkApnrn
xS+9DSmdP0YyoLzlvaiBD8URLBy79L7PETrsIiXGK1TDc1omD0UWPDE7Rj/dwtE1k7HauXVwhm7B
WwBCpbHVtEZ+M22rynlVjIl8r6XFE2LK8ELnp5/8SDqPqWlDbk7USIK+upIkjMI9ZFpOGxnkexfa
53oammJrdi0i5exl6KtmbXTV2Yonf9XkTc25y34JLcg8wm3MbQkKiz0aPKNTf7JgcY8OvB/2jp+O
Z5IEZu2sBAjMQLYNKzzN+JB8gJxPgLSGLYlXz1btVOQyO2QUMUiShvfkewMTBe2V9H/ble5hSHDO
/CFGeetquo92kG9kHoLoclqEV9FPzxZ8kBHAUdWoHdm6gCcavWkD0GGBB4zRyR8bGjzSHV2m9Jna
tYn5xlDyC/c1Kh/JK+UBd3moihZilwme0+6MLVNr9piCNkqJSDrVA1U9MNVVgCRi25HlOlpJcwzb
5sCZE6S5dhjClDTtkx4CG6G0hVGQEjHFN5wjnEkTR6zLCuYfHTQ2HKsY7vmgL65F2dyA24vtdttH
BXNDu9nkTQcFfQnJTdkOBw2uMoYqUY5sFdqrLrqOwLbigkngZSMtJ1LNFRs0dXCwG+IuVLkWRvJU
KGCYgQMTezb8rRcx1pk6olB0T9CkS7rx2hfygXEocBkxY/B2SzAgvvmtTXGNiIrSPiHCNAuIOzfK
H5gF5ToradrPLvmXWfCh8K1DmtFLqUWtNwzcXzpRkaiyywr7e6ZTpivTV5RNXxNWNCjq1UIzG49p
U7u7ITDfqomWDx2MVTXKj90AXsl7zTqBszLfBZYaD57XXouMUW3g0oizyd/NAao4S71pD8TQRW6P
K5Mi3lRDsu/LtxrJy3poQ8XtaV6mIdIrmaOkLDKNgYAP1TXdnd0kRw525Lgn3wQMwJXDYpzX09aP
hnBvKv91Gs+VJIeclWjTMo7aqdF+NmnXh4rmsq04+UbJ5wIny1aX1vey0B+JXdnHvgVQJ8ErRiL1
W+ZnP72+Kfcleb69Ouqy/pK5xIERxcqoYb4UtaR1Glo0IwgF6LLW2UEWuokmCznGB9EVlMC3LIiJ
PbOZm5dxcaFf+gN1wJsu+uHotupXP/s/A8Cu2wqe/VArc/VnedqidH0nTvM8yX+gPvq+9N+HA1VF
JlWclsGpS3CYTJggXdJW0Yym63DQcm9Jspa72oKk2gVbki5Imzaw6vbdpvPozNuJ2yCWdMO9pjr6
y8V5/3FxSxKSherc8mzf+rdyzg7m0AuZJWBLUPJYL+0v14/anUdeIS16+vmpf/VBdS0dLXJUVejt
5gjuCINZQ1CXDTNYEnLcL22HEtWanv9ygaiLf7t7rsfl+SgNLdN8J+3rw8IFgqKDk80xD+9jTTWR
h7tkjox9xYWvw2aA9hQwcTQX9FvqrqUFturPl/Gbxtj2PM8EQEHwJOSK90gIQf4SQCrXP6GmYUgx
J+sicjdF5rwVLkVnunyYJQ7GoEjTv8gbF9rEv7WNyvQVn4ySJlp/553astLQ8FAHuyd8p+KhYVwY
R5HaOoOfru+wO+0OAwqZQm3+/Dtby2f/7icLh/WTJ9d0YSOa/342hCriIk9x0JRRVD0i+zq1g0Ew
RyMOrY4AH2UsW834ms/qV+HN0P3s23Sv9rJO0TGMfmEEJTvY7+m/5aNkBt+dYc70V8cpvmYuRTxa
h7/JU+U7fIelbO6Uwo9oSZtH5r08dYJJ3PpUxvgPavorxnwaFgVBwdBhk0i7v0mxZlJQHxDo2TPE
ooDQ9QsC3BoFaD/tUCXGg1VgMGbmTpYmoutmIkeifirbsj13ZgkWG/2eJ409c2NE5POPbFDdfmhi
Bg6MJlYZgotLaYVo5Tx3TSs6Rj0RW3tG01cKb/H650/q96dTOS4HMmV6nsWQ8d0HVeR2ZXKn3VNH
33jV8AKvTFltq7773EgqwaimASy8+FPtJubuzz/799WNn+0JSKpEqllIgv/9kKSBNaB+b9yTMN1t
Po/NDpEm7E8vIDebtumff9rvy5VyYB8px3Hhtjjv11LyaqwKtaR7isgqHYryAxpvYAR09xNoSWMZ
/Pzzz7OW5eXdO+D4IGcA0vBY0RP4969HJkBF56NwTkkQeNvIAFUF80s0JHYQTEmzYxkRRAVtf6iu
ZVnnyLwku22haAIu49Gq9uyj1OXzXTSalT6UBRhymyHYGAVB9gkL1txq55HwTlyxdHL/8hv8voAq
12H54obZku/efUB51AfTkLqY4WKYbvQs8n3c1DfRKX0aPX88CAExjEGY63O5CKq6Fbk99NgWOeKg
UIiUOWQW3D2pDQ1yLtyrMsqPVlTq1zn/EDjV/A9Z6V8Be/8rMP+Px5kwPUa73Hb2+/f33IcsTVC1
A/K1iWjwO0w7HMCKBxSARwjmYpMvRgda4Tozz3++W+I/1jyeZHhFNKA9232/H3o0b/nZmXUaF/dA
lc+w9xTKnYW5KojCWgV1P11Fq8qVHbfMuhZNbQ3SbYXGr//L0y6Wp+vd04dBxlbCxqXrOnK52v/J
FezNKJchxjniqyrWq0U9NC+anxvPX7ifyw+cynnhqA8Nzyj+8mZ7v7/aPi4dB0Gdx8Dm92WFWZcy
89A8lab5hZ5giXJETp8dtc9kClCLEbR0MlqgwTLCMYnRoc5nSBK6bwDfAPAZ4lstvAOcNYfM5ROd
e9AsxPzUM2oG7cb9LmJw+Tja4gbZPtqXgU1ieCfOSY99zyFQrrOAc7YO8XcEas8c/CHR6EhvJX2W
FYYRZ5dVNbvf5MJPK1J/E9vZcy/bQ1f5+ZmhxLI0OBOB3AEr2MEuUc2KSYdrNyRjPm0o0/1asJeJ
/C029bM1q2YX+wwKBxEcCEhQPCibyNPjRccWPPSR5FFdGhch++ltxJRrxKiSjCx5rg0KN4pa0rOG
mbmYz7Cz4UQVdyZZFKpXBNelL61Obl0TkisYkm3754f3PzZs38QIZZGLbXGAuC9m//O45BGnx8kI
nJMebHWeE2eP0uBbHDbqqW/NM9CGMxncaAZiwUGmgeuQx/lrNwbABWYCjpdBla7QFVsdyXZioE+A
lpFhSVkfu8r54Mxk1eJQsP5y4c7vb7xveqyylMe+kur+JP7Pheu0R7ZCDUjAJTJRB43JTCZhBxfx
W5bVb8rAVZg63jWZZ9C9oOA9K+9urW/HfBhsp0hoMuov1qzIvASQNeg+S9SD4G4ZdkqCEQr6ivFH
zbRq2zPlg1m+EFWIh5oh1WbC/yzjAXk90W/2WaZM8mHm6JMYy9u9smo5918AcOfgN0p/JDjbgpsd
MFs+25l8GnHHb9L6ex0get6MacSkkCXzUNHBq4fJ3xlvSpaYUrJIbtBh8ftR3Uvu8GMWjNmqxg12
KFp0Xo41fPnzU/Efdh14aZBXgeFLXmLr3RZmVk0494otLFUHn2bPQ+O11RY5G/4inzgF3WYTjThG
gklhE4hUeWI9hogiEkjb+zr5y+oufttSXcndtwUWItY2+/31VFHD4JJk3hMf73D0GiQVnreFbV4/
RDadhPYpacEieiW6x9Esd+GMUj33GLxFYdFcOiDCf6l0f1/1uSSFddB0iUGlknp3i9RsocmmeYif
PJLITF0oqQEDQ+YNSShoz1jI6zzXnK70+6ejm7brzOytsxSeXP/l4/qt3l+uBa2xMOVSvDrv1vwM
d07ZYPAFNyfwBeJOODZttY8YA66Gjg8tsCykr8w9N61riI3XcW0GEdoQTnOgrNmNuX7A/6ezNxWn
XQ6TUXyex/ntLxf6++5EvLq7HEowN3FAeH80S2VIGmjpLeF8lr/CLWkeM21eUMf6nNMSdaABCy0Y
zf9jEPgHw99XBa+2H2VEjkbPcsaEMnjOh1DXcCgxSK/qWmWXdBqu4W5E6PtcVmO2Zrl7aP22fGGF
yM5MLDEcDeXW6liGAfKAFbGTejsX/peAuB2TCI59MclgB7s1Q2dV5v4mzBGEO7FNc3ERVoNhz3a9
clAWus1eotS3G885OpUcV/WUedvWIt2jxCx0dkJa2yjTdnanvH3XpIuKzMsPNAsk8iDX380FCe4d
tvdH3umcriQ++dkJkDcaal3YTn4eJWPh+5cSEtmunwp7fz+AENrUoH6V7WXGLYk7JHcf5wkJQk82
gGd9EBPlfJzoD5lVfoEtwuQ+SreG3ZI7EKhftYkeBNinwtpeX3UID9jtOv/xvojGNA3Ppupfpqr7
Apocb4RB0LrlXiJhPDdWixFnREvh2fqqy08M/GM8B75/cjHn30/SUVD/GkHIYA3quRvsBKCUtXgQ
acQelwWHxnbGv9Qcvz/8juCkj9/Yd6T522E3IkGiRM3VnKJEclqr1/caegnDwAO8MyoGCMP0///2
O4LX3vZshhSefF9vttq02n4M65NKknZnFPYVgoZ/jo08Pca9G21mJfdtG9GlQZWVYeb5R6/gdK66
/Pmlst4dcIipptSy2Akxgznmb+9UjvVDVLVjM5o2XitP5RdeIrZgwBkmst899g376IbB1bC7abP4
NWaPJ9EpPP9jnBi7kICFOlfDNYrybxQiNI4tYpsQOo5GRu3kM8qfwye4lxWhWxGpkkUNabzZFgCz
/7bSK/Hbr8MaD7RT8rvA0qSC/XcBa6dMKm1E26dwrKKNMkJxmjPHPGVNTF/7/mcsi+J0/y7J03VT
TtHxTsGIW5zQq/u3KkDytEpVlu4maXwcx2Q+3b9EVPFI3EcKz9rZ3P/KMQqah7QuVrpq55M1JgwU
2vZAfA4YK7OSmyTBQPHYTce6mhmmxKRqRk4M3jkk0On/vgVMuTU0jWec4/IUh1ABHbf5lRGqdIqK
eWR/b7p1nTWBs85GUgZk0CNbSmV2sJ3kEBslc+3YDk4pcu0AQNicjSpftcu3E2YhBhKnfPly/85v
Ig6UAED4ijuZYlWaT7nTYpap45c2sHFLB5U+cBYl88+199YCQyeG46UiqtdiFUMxV71mbYbQ2GAX
CK1574UfQjIL9l6FnY1ZAnpxw41WVh2+3p2Z/9iv0AtiudPd2hnxA3UTYxmQ/tXNiL4K0qQCmVUP
sx1SgNfRuJPYtFZmU+hDFiyZZ2hJLIYbzyRii9c87DYNWhaiRBJGBSkDVjHZ9dnHE7RPWaXXU6bU
xYM6T+852JWAMO7l2TSUNzuGRFgCSt+ldhseWoxi96tkBn7Nmb0fO5IZ16aXOy9tYkUbP+Fp4PjC
ZB6JEGkQRnuB/dhdYsRPHC6ACfeWDQOzpdfU5v0NbL75GmvT32u0w7XtBy94/tdJxTtkGpVkX2pK
YxNC20DtZ191rtPHKkYwC7rcWLuD6x7vdh22LdKsB0ZXRg0FLW1z7O0TdnncWgeeQb0a8xDxqjTy
fQikhrhzjtM+QSK7pvmOd/bQwsB+HexErpJKG3hAF8Z54WQXVC6L2sm5gLEGIYWPYt8ict3j3BKQ
4Tk/+RXJFkngviIYs7Yx6pp9keGHTGBZtyTvMv/RH+kRPWK1og0l7INKQ3G0MvugOeyjUZ+tbRvU
pB8Pa0YfSV6Jz3nmfLTz7LNqNMLSLsRXiiv+aHX1zug95yC1wMqniyP5DsmqDHH11b31CeEstXNO
As1Q29GhCbcDPzTu6vHGZa5aF3v8Px1KM0F2qOrnokKljpHs+W5MnRZZ7lj5rxb6LoYwdG8dSr9L
PnaP5ON069yI860akFf1afQJJWy17xWP0d1dHKCwvdk9EyaDwPXvdfjV1LO79xuR7ocQfd9kptY6
j8MCWyvHdVwGPK+z9TSjjHkd0IgTzJOGiJP4Y1p1V4w8gtXWdNGN0F3wugFRSyjHW1RT9cs+bnYZ
QcGHpjIvvmPkB9nje45TzIsjhr+tbUwhLuxAPqMX4MfP9ctkpSSpOOYWtCdmL1fBC2bnXSty6PwC
1rZbvkBm0OuyrjqGJzbBqDMT1jxd9EdYbzfEfaVLoA0CgvRg68JHNKSXrXfSiG1NJJB1eKFZEh7t
JeukIaqN/hJpLbVMGiI8YhOuu5NeXauhmeNRPw2KDd9jQu0XRAkbOAvOw35KfpZAIc9o+8qLGUWL
MgXDSYqw8uLnT5xU2gut3nRLA9JfV14sd4qwDlBDhT6qvqHKdHX1Sl27LoA6PlExYVnxm2veduLB
l0aMJ+IZ4w7ZgnXHGtM0c7rpW8A7gT0OZ37/8OTm1joySRWPnXy6oaAiugTLVT941c6xQ3UzdCMe
S16miuPsWiPGPEX44JcG7nDqK+NCjm8SAHplof9cELuj0Q+8JhbhLANm+k1b6kcExOolSb6zMTBh
baQ6tRmnHk6SlbawbSLmtfctJos+6BFC3fxRNK+05cXOrCa5TqBBncZUnzO4pEnkYS1pv5LaU++j
TOq1LpNuUyNLIp5RPTfm6HBLv4adPvr4ZE6JjwhuQvy+ixhrE/lBOpFT99mHLPnQNXI94rY6R6jJ
Dz3YM6aMBFA6bHG1D10szEt0jZ5NWVmypDwbid6VBvoPUfiPRWt6u7E2632QxE92TquvLXnxizK3
N4aJJ61DYU5WdW4e9ZR9YMtnoUKjyt0mBoDAlg5DEvq2NTWxjwVp7Dcpw+C97ohM1AXBhUxT4xIV
ka2ac4l0GtwP4YVVydtsOg9+LH8l2t1MMmQeazGlCchM2UaopnLNvBvhLBFDGeVyFWyIj38LCAlZ
QUOwdq1yqJuJq0J1z8cQE6fWQHpgAjzg/DL2IOpo/VSkqDGSpNFmzv5G4CbehdiWt7hisn0wV3gl
fLEEI12tzpQPHFvQqsGneRxqiZMfWSvaJEtuFT17QhzrTeFZ6oKArtsWThHukG6Ze+7roYdVtiuq
ZDw6ssJzvvzTDIUBiC60FqQ7ipdjfBlYhbYeS6hiDXqpLDi+Uncj4omb7UjnpWKpzLwmv81Tke+H
viUKqnYxnPQJFp+gU0v6kdhyJ+Ot4zl4KSfg3rjHLm00oMqbx/ir6RNZ9mBHnffFhbfROFWKXwvY
bDwO/QsqtfVd+1skEWOW0PlKog+qwjgNj74BaS0w7GuW29O27usbR8ofVlQdFFn2R0G4JqUUB6Px
B3IO3IdZ8+TB+l+ZhSBDrPMe0kST2NYtcP/py2SXwSbV6cVqTP9g1Zm5niVSW409cU2enthTom0J
9HEPDeaJlUfrkl4cp47QBkY60WZoG7BTmekes6QSm6KyX+5jma6VydE1aoLa4vxNEoqA+9O9tHl1
thex9ajR7aTJhSwqWP9Jxzg50Bit+9ZGmDeMB8lPEVk5nF1iwCIdiovTu+dZpT+qNvYfAmRBkgbP
vp3rWzWS7pTqYFoXwUy6kQiIozmTj1Q+oC9DUgwt88jkGciLWZMixu2IgDTQCoIgMMXPha/Cq4N9
QkxCXara3ahZEo4UDF/vznJitomxzMJtPTeXSrUKni4EGb9t1/dhSFuSDNX1yaaqhNiMSFu3I+Fw
FBw+eU5IymrPHI5JXIYblYkncrObuPtuAm9GjGDXgX+M0JSQN1cmCPQw3Ns51nu3xPo+LBZGHKL4
hGvJoC78hrR4PJStvKFozTdTTNhj4HbBiUMeOnms0WtRqfoSYM/cR5bzNQqkvDpzsxiV4qNlpp+D
cbB3zEPF6h7Z5eH1icy8Pdee++KnJbllsXEKsqpCs8cJNCmHl1w25rmz9YYh6rRuJzunWdwcBLZf
UOLFM72912yyzHNKIIMcguSYRqAsU2yrJOHK8AE5CakR2JsBlHgX0bUYT4Y+OtF/FFtMGenp/5F3
Zstta1m2/ZWKekcWemxE3LoP7DtRpCSr8QtCsi307QawAXz9HaBPZvo4KzKr7mvFicMgKckkQWA3
a805JmXBnA2zc3G1+JlhvDkoikf3xBtxAbrl3iKQciXb9NxNjn9P6cSNEVDGdAQRWNL2q2X/lepf
dXWvN8BJmHrD5bYORTS9yXwrOrHetxjGkXRrddsQ0tgUK60hhyr3QjSFHSfnBIPVbrs9Ig+5Ci3R
XzVf7XV8zXdtB7fZJ12KfZebbovIu090u9lqeYZphqDUFcwChCoy/vD6dNoPqsOx6ucPjZEyoeXa
I7nvFUG+0me4TxCfOAozeBzs/aGuHsgzWliG5s4zZ7gLKl5r6NOX3pKPdT48u4YKHqgWoYeqUvO+
x2RNeQjAzJhIxHypIKs9ZdeCtwlrXj8dY6lP92YHeKDJlfZ1tLJ7nEidq3mfAfT/Bm3VO/thEoDN
9hQ3dEfriSpomxr7Ji1Y39gYW7LZVIUDTFY4j3pXqpOFP3Tn1uIDOoCJc+xYt3TJyIjODym85bXt
+JDlDehOP0XAEjgB4lHaqZiLFi6w3wMcny+1Y64jvyquqLHLPXTFgVZAdxVW7r0rLjB/whbUZbI4
hIgjH8Deo/ls3H0cCuzHQ5dgUCd9Zzb4VUMeQcJ/dWuN9WAhkSRXsjJWLZK1g6zqmADf8RLWU7mx
7Sl4dSPUNoO7UGXSX8Le5ppLpHX2JmblBun3GEfmJbDse98Z8IAoKzuNeKn9OPOfhIXHEXnfXUcA
a6XG5urISl77HkVkX5FaNe8fbuetQhO+VA0MF9mh/O08a3gYVGOck87yn5l9/LUzoofH6LMZK4AE
PfpY8ti6ZuWrcT9p7PPYYT/bvrKPWq5jsNTNYss38zI0hUOPjtE2SPRl5aMOLZo8vM5ImapBHD+m
gw2gyRoe8xZogUr7nZth7KZsKB4z8RZMDgAUw39U4Fd+ckW4rJulnGKm9bld0JnYnjjbMC+WAW3E
AnCLtKs1cZzNgsIZmqti2Oc6qbqisUHU9P0ADqBflx3rgay2AFzAm976czCgkZX2ialmhA9hIkCq
ik9KGf6aroq5lE3eLTVzGPe6gSsiGByLsNDWu7NKa4OYJz3mNJv2rdeezAE0+ECTRTjNhX8O8W8y
ImFO02rbEoy5HPRW2xLJ0W7LQH8s6AEcRwrSt/LWJKNvROjgwcH5SoBekJywWDM0m+4TLfgnVYzn
RsPVZbOCGwuZ4HgkQUuTUUNUHl5PY6tluly2M8tIJs5zHOPBqSVZjcHsasKqL++rupfbIvTxWRni
yEDSb/FXi41J8QsKrXw3284CSdZPdBNQ7iz6cB7DilH7oiNfDh12Bu6orzJhnmmWDW/kFHvJuMmz
zGVpO6zdgHBBOyRXFjuGPKu2TQ8GydV5m5VHUacfYVtr2ywkwrqw6YKVFv2wGyKpRT+7RrZFJm/q
k3grijNMnE3hyOZqJSwkg6T5GCN/ZKmNLkvE5L8FOd5Pk76LGw/ZCkBKe+zD1jrksUPBrHS6A8vh
+OTkxyqYwruhjtQGE4BPIlesIQEHc+LSZHUijmGBioqME5Q97qD2nde4uzgYziGCy91gmp9eMzp3
uS5Oo8AXIW08KfWYKALdpLXSNeurjeJ4DUYcAYTVT8ue47fzmmclGBpMi2m9U+rhBoJibaRz4RPg
CZnthplAam6cgzFe9HXU3GlO91SjWlzKtsnXlXADNuxxt+5DI7ujhByocjgpZzgI9hCHCgRYh7Ju
jeI3harlNkcvMe8NEK0P7M85PWeDbB6fe5EfROrb9/hyj2WXDYhu7fBC/X7VJ3699sJQX7Ueskog
/PWpqUkXzZr63qi68aXboClfVHrY3EuE6DauNa+f5NnrnGPYR3zz4CE2gVN+VQ2/eLMeOooor6Er
7lOsQitSy4g6w1WxSEX7TFrdU48NGZvRCOzEJvkhABMGg2jJyP+RaxEetMys7xSvufeV86wRS8pa
ZVHbIttiq2WZS1FjmzUFBposuatlvrjtMpti/FkozSrX2hM5uZEGrdfJYe7S56ql32fn2oxY8HbZ
Y2D9MIBxYQ+vR5ZVzk6vS/NFBO9QFD/CAc+M7algHZkZ/kiDbf9gWmKNzdJYBbINNzjbdiHumHSy
5Nom1E9GfnSHc/C73bGQ8ygMLFyjdhZBiyMIwTRuNfMptSiJGUbnficPofiqTVZ4V5LKN+XCePIz
dyFD983qnf7ejLN9o3vZManzh7Bh42VbNtyXYLiqkaBl6Wnpuk3JQZFxJfZxax5lF47gjy3nvTdi
Z62NhKCmhXXPXvTEKV+6ctijBzBXWozH+LaCKxldjZjuRYzqmI/kI2gDwuj1BZqSNtxOuvcZGdSj
cGVi9O6QBaiRa1WiWI089q+lYtjxpfUqOdcXUTi2e2vqB5xVWrH29XHNMBFv4lYdzZEWaG/U558g
yFlABvxpWCWBbmFwoCoxJHa28hwq78HIudl36Izn7Lk5SVLPk0ffne2VEuEgat+tqG1thf6NCFUt
aFk5By6GmeQO15gChz4VoHewCE3T8MNzgfNNeuJTERyi2Ss4D+jye5XEzQ6WCNbzfvrQtnB5cPz4
Z2V26uAqUy0HK+pXN3wXVAHYSQOy/ZCYg4MyKdbeRJM0itODS/FykToAXZxw2NpeQxWWbZ0oKrm1
FctuP2M7xRTk9uh5C4zli7Yn8CEsi0Pfpu9d68Z3LOXrReNazF2sm/ZR2V5V61t7SxKxk476rWhK
JW9+Tm/Gk5Eb4cpyip4Yp/6N7Jp2o9qMMMmU6OzR85q1LxQbvWG2qLQKoU0k9d1txu9aSBJl2QP+
H99qC18Y5yQ2VKB2Q5arV1ea+9jG9ezpZ0y0ujNU+wKwMEMEeDGsGsBNhwsST2/hNXRK9WY9dKa1
DxhkO+HK46Tr10mkBPk0AEKIH8SxrRTXDhtRMW92sjb4aBTUBNF0nM01kA3hSKDdvkrm8OVwOQl3
m83NRB1vHtsohZy+rLf0T6x9hT1oMUHM2AUTxipCYr/yM8wvZrdu49g4SVWfTTW4e23EAE4t/eIf
ynvCxx2XalFFdQqnyz5JdbLJDfKDTVc+VpkpH7ImsfeExVBK1PJLc3aVY1+dNDw1ovymi0ysq96u
yd1AhD0wS2yo+BpPNVPVvqDrUTblJXNguakYN1/AhIDBfI+keXwAf79z01HM+o34LnnIauEc3S4z
CKxOLp47ggtQdbg0E4boKRrdEyvRfrynhryyGhgeCbTTK5rVOVLPHReOqyRXY0qgKi43jMMzI7qq
rasmGGxtU4pdAGRmWXU4GtkrO7Qi5jO3hgqD1bfbAj8F0OUUIY1waZPsIGE0VCpa54PpbVKjY17T
TMrVfuy+qfG7gO3OUilgi2kO2Vlv8vfAL752DkWTMXuSuWl+MfsJtyn6R7Ae1dF0+u/s+aMVpqmc
nsUU3TNbrWwS1k8SUMnGwrW9oKwNUyG0HxrHWRNBZTyWDEYjZHOHRRNRgPZHVY/xM3qDV2EQUun5
zQ+HemeYfhGFsE5dp0fEp+c7A03ZyexoHwjKLTunmH6ouIywNmR0rqzefg6CN3ZETzkVo4cyJNQi
jtL7tst0OhnxuJkAvK9ZXqY7FvQnVVBO15JgfGwqncunHR083nW3CALlgLyjJhW5obzi8Xo2WQLd
WdVJM2N9axSAcQ9jlHZ0g+rn1Onkqk6bmmxUJsOA+Lb7ui71qzKKV/x01WUs5WfRQSMzVZJtU6V5
ZDaRKMu4pJ3LEe9HqsgFNtl67WTnJyygNHkOh0sHBancelmwsrwEUTAltiUEEsYqdwYVOG2dnhrU
04cgnigAjuZhwiKDnweZ7B4lJ4UuP9MXkVk8qmR4CUpt2EQgdIkUVUdrLo2QD9Kz2mYzl5fNeEZH
N55NhrKVNgxUdbvxS9qF9qUf+YcXNm+trhWr3aylCd3V/WOEZXPn9joXx/xwrILuUff3tpvp91kZ
bUuvNL6EEUHipp6/NXRXthmYik1TGu0Xr873LPxXvYvbfbEO8CpzPkKoARWpvRvV+KaAnjxHPjZw
4Yt1n6+crE1P+YSMzM+dvddCn2IXL9z2WEZkyvq8Ng6QdDG3pBP8DuDrOne9feC/Hz8u/aJf4H/n
P+brNVrLLdyqo3M2L+Ipe3G/Uw02K5IuFoqA3AKSC22jVcsKgqi5JbHJztpnFIYOMO7AGzcnJe5j
9YiOvYJV3KxQzW7t1Xp9Xp/fzjjLFu9iYSyDxbAe1ubGOdT7+BJf+mfxan2CvWHVW5HKVlPOWeIR
5WHyULfrzqH1sU7zjfgYaFft9H12HC/qYj7JN0LTaUameKI82E9Ee4OqXOEE09pNp7bU8nGvogTB
QaKfCa4el04VPUVdtZEA0XBL0ajsKlHtACH22yDpbKz4jb9MrFHbC1Wcsd2VZ9FFb6rMBy5Ud03f
2vpIWQgsWM5qoEFTb0dW3SlLe/VeVsAAukEr70Ykd5dO6c9TWGyk6rMX7iQok8qQNWacvVBJXjoN
EoTUiWq85bb9YvUuFbOE5WZSHC0MHwVv4vGlWbsLPDbj5tKqFY7MwyUFXBU8Xrwrvsq6Ui5p7GQM
3G5qm1ifGtznz4delFBHrHD9JHM0gzfHYQVz/NXt4e1eKjk1ujw/GbTT5gCokxadciq3m1sWx2+Z
Hn9/2NAd2RF3sErmtLcy9yB5RGHNrUG/bDNk4uH2kykgBSB2GirEc/ZPkFgnjwbh5vbDYA7uqef8
jPkdKGVqvzxfFR5FODw4hSJt8HYTJkHOxc3N35+73QNrMw/7zNkZrmVjfk1ZMF+TDkzw3+2T3MI1
bHq6y9AggRjU3SGQYbkd26yRR70yu20J3u2WHnD7N28RAbd7vz2X1ACcjCZrlvRJv0xFHW0az8TI
JKO4XTGhQYSakwdusQsSW2dWJNMWHaPJ0GNGOIRoVJu3zLq/3dyeC70mo6RXHrU5bOV2Qz+W2ml8
i8QbiG5fRhoSCUtn1O/nhCvWQeUhnfMdFO39n9rB//iTWvhnfue3shobKrjtbw//7xN2/TL/P/Pf
/O13bgmgf38E574pZfnZ/tPf2v4oz+/5D/n7L/3pX+bV/3h3q/f2/U8P1jcm/7X70YwPPzhq7V9z
SOff/O/+8N9+/HfI/h5o3l+0JfML/PGH8yf4z39flkXx41sbf+vaX9n+P//sD7S/Z/zFA9Jv4K9B
yEUQK1oz9UO2//nvmmf9xTMxGdJBR4oGph/J5l/R/sS3Og5WGER8rCctG4HfH0mstv4XX8wxAZbj
eIYpfON/gvani/Zn/bMtPAsFuG6iXfT+C+miQ4aWz7Kw3zUs1SIK//Qa6hPb5ngZkcOFR7V9bbXP
tLEehI7Eqyqndl10A239BNNUITKQShpAr14UL1Vp3+uteEKKi124qIJjX38OXXaip8z+UHPPKIgV
+5Z9pqOhIKWZ7UlnQ3YCZEVHYw4TRrmFRAkhlIvVvZi+xH6XwLmbzkakXSsfOnxlee9ySL94vnnN
ULgv9FDdkTGYL7wLa5pAteR0hQuj9kimxgRK0XUeVTaBZbwnRlEtR7gG+vAlEDh9zJhW6vjQU1Bs
lLPSpuKpIX4vatyz6yQfnfLvpRvdqSY4DS2hWkgoU2OC1NXmaKc7uk1V37xOUfUUBeVDH9RvMiOx
nLgOqbdYogPv2baiS+elnz3z+dJ1qtesjD9LijeLoeQwe655dWdSumOQR8ZxoscnFwwCr3a5ruJo
Y+XmNgjkmi46Kr1mTXGOtbh97v3kNeuDbWgoaJOT1Fdh8d2i14XGD+Ifhy2QzIsWfwJFlmhwP0DU
mNPgzNI1Vqc7M9WGhevyrdopOCZ7kdKEWOo17yHrEYNCVdmhl1mFJuuayGUboIu9PbhfA6/9hkqf
3Np+qhYZ6F+ERMcYkQPeDZN12O1M0SDCuNNXw53oU0FrTiNWXekQ7gHvUsxM7evkMVxWlrmb/2Gk
PIIh7va2te929RKOHIcqs2izDeIFJuu4kMkg6IhlVxkyt9VDvyRoIHaBMqZVgbyQvZzqB0pWFEhi
qc5d4ddEjRdrdvFyZVUuX/wUfiFjEPaPh4XKL4tPCaBmnUF7KmO2BR6nDv9vgVlCmPeksWxL76XB
eHv0s/DbLLlHqOM/JR4di5hGP/VVmQ14mDtU8jrNuihPpo3dCpY5OLG13vhmNt+MNNYeTBkA5Zi5
7R0dWFiKte/CjsR5N+kps4cX7/zhoATbS0vyXpXj7fvA20fUJm4XS+D7A7nnkIdqw2Z7/1nRBlwZ
o3XNe66ZRvef6iF8iafsnMZ8vwYHSHeufcyKxDTCa00NegN3IFvZOZTPuuBjVpswsaPlGFTD3sy+
DX2wJOSqp4NsPtBWgwn3oKuuXSKoo1sJSUgQatRlWDpJw4nzh4qOL4v/Lf7PTzdw2ceZ84VX03eK
WDrmjnMexvRz8BHjmCZHpTHLF4dqYlbSX0m5EvQXg4mOcxQOr6EV4GVOtuIU8fqyWuYQGBdh0QCb
VuGrUSLOaUu35zSV/hJV96tKXPJD0MUi/urZPC81Ljo23Nu6yk9AFAaCpZ7YPiWLvkp3oTEdpvQD
VdCGPs3SrDnWHe8C5MWn3RirTm3sKX6Kp2FjpMZFRBFsXfRU7NhI94lySh5lvq/tAYbiHBRieeka
y7a1cEXygVgZmtTgiwXol9cC7t+OneLes70ns7Fg49vdmp8Ui8oHORfXA61Sl/HUwt+1ZD9QLxz6
0r4nX72U13W9mWvcDdtIjifB6Jm6XrJEyVVUjEC5FMamzlWzqFICChjIALvW+7xiYCk80t1K6HWm
dNbVbDgwqThVrBc2MBgfZrjTMgmB7qMSrJYmlO6FasZ+6ZvzNTsTXMfYOw8Jg2XZNO9m6X+y/U2X
GpBeGdXDCmkBoq0q2Ja2dhRSG6hR0AaNpkMToQWwaj6QHz1LyXBESRQ4lrIgAiYFn4cCaS27iL0l
mfVJXDAZpHcWB2Lh5OIuDI56TC/Dj61HdLjroaV6JKZb9kO50pP000LUxwKoKDd95JyVxjfY2w79
mxAiPfURbxGN4oveOTD0yVIwnEUNcwQPS9klFFtyNqa+VzK85cqZY5qxN+vIB4LWnq3x694oUPSk
AiyU7V9IV9/Y1r2W81VoQXEiz+EbEbisHo10FVXJ967IHiFk0Kp1XlWLiHLy0mnDHgAt9lh9VCl8
7UI6T+wGzaVrRVx6maD9YoZLy+Z0mceSUJrXsUkT2uDtg5dFj3rTfYeA+KVxUUOLtmWwcMOLl36/
neWDv2vTCNxO0yMB25KgQdtfUlKvvPI+tuKNyBXDbUE7v7bo5t0mLCfiK5moNQM/QPnXU35aBL7V
LxMn/rD66n4Y23evKz4jm1bp1L3RQayp22bfdTSNS9gePgBd6Ee2ieakh+Mj9X6J+ZPWsh4da8rq
sHiDLZKUbc1oPwYd9NwY1rrpovf37hTtEppkjMABNPU6ChAzOGsWR8xTk/5Dd9tnMYWUF7LxOln5
CKKgfgNl7i2qkMkIzg1D+QCjgxoslY2ePrNuZ5AefT5XIVhfJPm7rtIXChcHg1JVPDBPUketdP0H
4qZkKYLhaxuYFDHtLMR+8m7bsPz76uSot6gtaas0jlwEN6jAwC5SuQw2furufTLal17bFjhXi12Y
xzrEA7gTxNkRXm+wO60YfJSnPcmepKFGoCIKOvPad82y7oZhM80DJHSHCDw4M7FuwUPI+iOYLjRR
yQSygQ+hOsQhCYb17Wh7i8w4Wx7fa6a3G0gdmEjm6ZCLxwIx3Lxm8+qLfPPFoJF0A2NgqYXa0zS2
r0h308NQdtRcUVYidL6Sdz3jp6ON3zFTRkgQWlRuKRbcpeZUjxpgL3wqd5YknJCYax3mmE6xak7I
06LzvHSJK/POk1JbeKZxHif99Xbm+FYJwhYg8eweigrNXXvsekmyzfyNXbgpGBO7oVcs71UfvMRJ
vstsp16EZ9KQUk4kYuOcwWtXQxRc0JdFpJ14fP96AC4RMlYJj6GJix9CGTWiYbfa1Hrwjp7JWfd9
tKayQTDFoqy9Z1AO5TrVWGa5KWHYiGPI20W0AYKoNewHDnmxM13KIa05/HFTjyUqC9XLhTM2BUum
tTv0PoROuRVQ7XaswN+i2mWWCNuVlPltcawOTePP3KDsBb4X7CU5/2sPTuS9hx6VcFFVZo5/kdTb
UHLz87E+C/GwR7iUUeiRR2V2nyQ2MAVLfxSiI853JADGmKNoSw+pFizKuDP6BdXt7uB0BBRWcdJh
sebh7aab79GqDmV3cO0P9bcgaHfeksLgmtgEY41Oc3FvuyO0Skkgoi8auoGJ4S41Sx59sxEbCiSu
UOZuIrV+kPbZyCNjq8fIGaI0gCFt17gIkxQRWk6/e24Ewp+Z38stEn5g2+s0Pri12w/qlFMOahbp
F3XYHqbWCA8wueIaWk5ihLA3SO3bxyguRIfVMyrOY0paWGFSDsV3H548tz1VXYTmGyU2i3YZngII
Obi5ofAD7D4IqlYwjK115NrDztXwjRfFY0DhdCiCRwmHfCH9/ltZNv0p8vT+NF2BOpypDwMyyYRz
4FW+uNFXbCfuwQocWnd9ts/aBC1YwwkjUBMe2j7QDNRo3E09kyWOm33eHiEMJyUQXsTCIBE8mdMa
E4Ps9Nu9zCOyADyg53rVMSnjbkM9+Q1tJYETnKzLqXNfPd2VG6zp1gFlgnVwdQuV5t8fm0NoQjyJ
vuctJUtiuj1Qxre7dkpbwktZOwa8DpBO82DcKppZ5B9zJeMVyxxoKIMAEZ6b5FL0GsVoG30jKS+3
Rxh+Z3JY6BYoIMl66UWmHW83qO3+uNer6tmKgwDaZeut2agAC8vpYuEMgsusKLVjte+P2LLYGwJf
hl8Xk90URN7CMh0brn14pgjpHImtQ5SZF+7Pe4HdgB1sNWtxe+72K12NOJ8SrQECGswOfwQTgtZA
AY/ea9CVdvCGKX7fBSrpfyAdQg+pN29pA1sHH617VgGk597v+qOqlXs3akhT8Qx4k60e41Zq5zZ3
joXC81NbKjvWXmc8aRKjkllCc749dCa0UHlUrT3F2qxSuvmUxQl9lInoNIp15XJE9YZcScDqiS31
tZoA6w1eek0d4sCadHjDQ5Q/VwQFrLOCBUJa0Aahr7+0Zk4bzcKnX+oLl5+25F9t27/7webdOvZw
gd+Dk0X4v7uVM18jL71sul2by2JLYMe8V0VMJgAOiSf0HmwcdLYlGKAwyjJ7/f+8vm0IHV+h7ln6
by4+f8TLgE+s20lvwKtanxuPxSQbQStOb3ViSVoSXbVDYPwry/pvvqWfH91zDddEXTCDGP7sc2Hx
r9nxVHS7DGMWc7rY0xR4IoDAAAM/Lidb3+mRDH96Bf+oLv1xyH8rdv328H9l7cu0wIH9cnL8Q/Hr
/EP92xsWw18rX3/80d9LXwKbmfglhPJvpS//L1g5Z0ejj0lVd02qUn8tfTl/0YlyoxQF8sIS1M1+
LX3Z4H0QzVm4bX2s5/+T0pfxG7UB8CTVtbm17ugO3jT3txPK6N2aNTmWi1HHhtLrWfuAtxhzBRd/
l0+ryQgmCOU2BbHgE5VhuLs5LX45aP/VFU0lr/qFP3B7FxTxdA4Tx8L4HbfRS51oYWEU+yLz603l
QH3387upB0TjsArejHlz17igveFzu6GhrUOn/RyHKtpGDnAt20Sb98/f0j8Y5DgwuOJMSCPY9fx/
MOs1mmV6FViCvTlW/QJnTrvSu8nAbuQxNyX6JUOeW5ey3VpW+GETnLjsYCusDGEuCkd7CCi5r7tC
dVtqmKwoM+xWYMTTZaGbztLTNbWtLGTfLNJCtOKBg0682WlzZxdA6EELhy///BP9zoeaD7LD3ARj
kRMK1MM8tvxifq81XQ6lbIq9Dm35iKOJRMeIPLoqDpZW5du7WyqbTAcTGa29TcFhYBVgGqxOYiie
Yhqr94UpXm7RZP/ivf1DAZb3xok+j+tzUut8vv/63lrZJs1sG9m3oXoIaOMoNgf7UnfHLV1w1DF+
xERk1W+OD/MOz1G+MLHNZG40gGtMp/tco13+L6Emv3vIbQFsBhYU14gLo8L5HYqU6BrJTrLxd3a6
p2zk0W3oSGKDEb+ojOLUgjYYZ30+W5tka4bqucpVuSoLqNqTMxl3eR/9ixPT+ccpwNEtl0RM3+e7
hEL050M1SjSmITFPOyshf8RJAu3oohrTTaHd+VkMPDi4S2F4XmuVJU+FgWnMGVh72SS85g2FIJ0a
17mw4TCz6OlWPcK/w2iF+6Kc9BcYdnMJurmbCPfCCom/w0ntJ5dM1xO93IPd2ZuCoKE7Y7hPwOfs
2esQc1WZ0yoeoPGJwSKpc/wgF4V9MRnZG2IpT9ie+0VTSZwOJZvM1lwMklV0lpBYSzvbUo0G+Y0m
M9VEMY6fcVKba+o03WrwSLD07AI1LlvItes32GR9ZA6qUNBZTPEvFhfMo7/hSJhjHQOmhcF1D7bN
nNsOv56LRB+w+chbsgtQzrhmXp4tyjF14ftHM7GafcJmFX2e6C8DekFQDRMIjKK4JFFx0ebAWRdA
7KowNGJC++ZHQ2zjZqw5QGP3XUUk/gxjHRzZBhDlGnjfqho1bhyPPsfXXDEqqZXradUb3XNir4S/
zAZToh81PbRH9iUV5hOo0H4fSSQ6WsPN7R6Wn/DQut2l9916aaEiWUvyhO9vNyyRz0Ygyr0qDSoO
Lol5sni45UUh5xl2cpay9HYxXqPgHnRmdymgK231dDKeJvynN1y+T6zQQo3Yuzl5phXsRtckCcDB
0b2tdAc9GfEMS6eU9SZC3rSvCiSr9pTeAThO70znY+xM5IEDoaBEu+sb8qCyPRPcSne7BMNtje3S
bFJCMqV9clW4Sk6pUbYnV/Duie6N7wzEgrcM4jx5GTXZ4cmgdhQZ0/gz9w2GiKmNI1kY+kVgUF31
Ffx7wyz8kyKSZE8gg3dgz+otjLLCszQXm1o9nzeZCFfg74wLF3kn6Af63u00HrTIHk4yY/lLwvIu
lcF70fdfREWO8+07crOI2kZkQUdQst1Ylv7mRD773jloeCCC94S7eG/l2jms2mLtaRlZwvm092sv
vnqtOOKktU4RZfFrQHjjFaVatCj1+mw1CJ40rTYeu8ILGJkFEOIBk4TphicHXd+5FuiDlcbZQpQf
qJVsPJle4tmsA+ur78bJvrQafdtV7de4DSlkDITYjH4nCT+1l36KmnT0hCLWiVk+0eDDit6mNjdk
ycmeb+SoW7tAReeUhM+Nb7Qw6kuDYVYMDzRhigOOsfieIJxwk/R2xeYOT03hNtm+j6zpAq1AvwQu
fsg4iff12L0PTT1e4GYPl77Nn/2UKBZMObvJGKwHW6819BI26w0eWbYO7G3gIM+WM7KmqWJI/wAf
cw9E1bu/3TiwNfc+rlOwujw3+YX4+YPU4XO0vRJIiniOtr8ibLEa2L6X0+n2y5aPbcjBQLj2sVpS
WaKIh9ctvDbzTZZPYs9FQgz2/HCElX9trGi4sxvysuanbHBF4VIZB2nRCmCdHm1NMw0fUzwY2zAl
YIIBRnu43eiJc6CaN531+TdwG7J4B4u7sCqKSZZ7ud204FYPoz1+uz3KGzGd+XirgYXjYZQ9bas4
yh5vN7Qm3sTkFZuRQRtoe0v5TEvQhnk4lZoszw/TUFcXhO7twhn89jEsAE2Qx3fSquJwE/sbeFQX
bJnVo1X2KwMmZlXk3i5yvLlUn7SzYhQ5XTc7ln12kYSodKQfmuXyhksXdU+76TtiqfhLO3IS6z2m
08x5Nhy6EQL9w96wQbBiSfBW6A2+ZWXnXyjDZZ75VeRWj9jGxvv63FGMst0OBzl6bJfeflGE/W5s
DeyRvrMiey47kt2wH7gu1hp4V6dT2d7JnBq1a0sBNndOHW6lRYzfZks9k2KdNykAuzRK/FrRjskp
Q4dKp6eS4CPRq/jTZGjb+JWyGbnofWWKcaIxhbs0fqInI6vAxU50QJTlX1vSETY2g+8un6v2TSfO
pTan/QZzmwsMvl5BbtVG80uCTp6Su6wvblRcY109BQO1QBX6aDApOx98A3dURt9rHeCMzSKYCLej
mdkT9mVUkAZgyn2VQtqOgb93XXvRCapKalpxt/FpyoT1NHIuN/JV6Fp1ZaY65zA/jvRRUCSJ4dGb
kT8ItAfmuO2U8SxLd3fdWAPyPzV8Re1HUy6W585U9LgVg4QrZjohUnhZwVnEBbSLhKh35IOhaPeL
tzCbHgnntE83hXdRYGpMC/xqA34J3UdVX9fLyEBA6EdGfuT7u4gwplwSehevmii76/Ds6pEYMJCe
OycrG4rYYtmxFN4WQQGHQKDf5aOhwcvJJxrisFzgFh6WKII+aJA3rFfh/GGb/AnpSHor4bfa6DRY
xhGArDrZgLqMguY4hZCiTLSXadoBGCB31qT5JLB87qy4Ok+dKDZsyMA61XQACeg6TAqZYdq/xESH
LcUQPOkWpn5iAx9TLG52F+kLTkftGVmqIMKv3FJr8VajE04XUV8bJzEQzsThxquGipcnCYfOPxMr
dicxNCnxV8M8ERjZvZ4LynbZdBfTHA0D4sPTekZeipwVeDj3mqrSP0XzOiDXNkPrNAc3tJ3DJHtv
qSOYmkWoc8seFsfO6qq7/8fembU3qqRd9hdRHYwBl615sOR5yhseO9PJPEMw/PpekNUnT2V9X1f3
fd/wIFmWsQRBxPvuvXaVGsVVeF9hb6oTbvA3JjX2MbHrr4UAWAm08Frr3eqdSdAKLvFt7pDiEKR4
GBYpsEOA3TmfuSyG21Y0LBO5F+1Q39XdXFWaIw/pM5bvkQxfFNGtJ7Op0bBaaBI7WMIY50wE/DDN
T5j9aqcu926DxQ6jRnIUlXOt1FaWUUDfBw6C1oDHT5w7Pc7I9vI2ZYnLqiJbdtXOgnAZx1QepV8f
l4PX2llc2XmXAgbaiTRVwrLHQqzbLhIXL0v2U5Dpu9B7WnxOEaiUo9kO3P1dKzzYUfxehaN2aRFb
W/xno1a3txZ4MlriUXYeQtrnXtz5u4I5atUp8+CZFcGTChdoAztBK4+FKtVBDV+1nRcA611syVBq
ysklXibgBh7b9GSn6qjHlbZbPB5pYZpkJiQkAvHlwWsm4NsJckyUiZTUzhkKO394NZAU4MDlX0hI
XNokGl42I+ZsmjOKW9/PYezo1Z4z6Gh2po3tLDZZ3wa0R+mYBn1ib4eAyHHGFW8HbvEGHscW8Lp2
k+In3ky1nWy6Rm45TYwNdtAodr5I4Z7uIHEbkZRHo/XcPWXRmbLonrqyQ4gFbWAfUatYKSeei8fp
U9dvOpIlYCbXhHD1G1mE5lON1s4N6hW5XsUrvo5y10ZAFeYqXzT5NI2rYs3hmCSF5/XOpRf83I3i
Z20HeAhHGT/UHTHNzWh+KKVh0ZvrirpGsT7UINvHrSrPacTfSW0u3bZLuDW18dVpJHNTksEOWkir
eHnYdWq44c7CR6xcskq5R4H7Hh5Rzh0TCNpqroa6eYjh37HVKh0d/8I0lZBiI8nedDot2lxRNWVz
pPZwcedaq2F5lDPnei16IxtrQ9dtYW+dBpZxyzO4z5yza6DHriYz2cYpuDrOOF5bLr/VledaebRo
MzpWQCR6wqCCctOJpCR1hBKyI1FrRyHLJKs2eKj5P4DrAR/vS7GLbAJdlio03MGbZW/ZyFCFm15I
PAA0okgmE/SaPTIqKkNZp+UlTUSrq8JpNkzeT9kCLVFivGp2THldc4xfmzzl26sUpvhIUb2XLL/G
Jl/FG1vQinGn6F1UGLs0cdVZ0t1DZhlSx7nTbO4+hV8+ALmwDxUVHGwAY/mwPNfZCE2DWrn7BsMx
U2lN305jCH+D0HEattXd8sjXDf3kzAXS5WGAPDtod5zG+aZysmjruHa55ZQx7xPHMO/HJCrWSQqF
JZxGWF1UW+jgjiFUDX24CggRHRA1NOB8yq75IHUAowTzAsSxOJy6JrLK9ZJn3Sd3CoDm0bV6Ku+i
JGQU1/YDflLxEBIDYIE7u/OB++2QsLICM4ItpSmClbr58nHzrVHKA8uN4sZl/F3bng1/XNNu9cYT
J9p/4tRPBdjS5bEsLXqyKE43LjEDMQukszZCqTCydFzTUiQNTgsezM6t95M5uOeSPNgT8IVV1w/T
adkUqduREfHX43AcQ663YSLybmDk7UbnK9KJMXFozMkKYXFl36dlp9CytsWZebnCMROuMuCvG34j
PksUvEQJYIjADbczIvtNExOXg6Q6zrzhOOQOOfaRm247rM5Gl77VhfPp1yI4awTFC49uXZZFeIgE
sU5jcC/6+OpN0bWuWY60xhMzvEOsd9ch4lBHndSeNNMZInGo4nI5unavrQis/1alYYLyNH7VyCDQ
J2ESYBM9OTlLrxqbC3M05TukYrcF8p3M+25P1oec5KF31bMG7metpncs/RNyHFhuwVNYEhms2rjY
50sqgBtwljbjWm/6Q2y190xOXsP5DpNaMEfg4Qij2pTVwcCSEaRH0ER3CdK6fUvzVBgEPek5Dgds
djljRUBC3HjsJQaRSp1EIz6K7oF5vr9F79EQ286sRq+lfoxNn8R7NRwUmab7VGn6gUxwPG96dI4E
zjHhdl+WJrudYycfdKTpeUv3ld5Le8zpWaPR4/tNnSOlNhw3KdgLPT/JebhcNpm9cerQOeix99VM
2PTirtlXpnPUXVqGlmXfY4P00E4k+GMgbWrktqKuEbse598qMTVtU8bGIXa0B80M6bpVauYfpp+D
1727hAZAuoIOkbgvJKRrW99x4fs3M3p/nDBJ1qSDFRH2Wm6d60ixHCoy/afPR132NKAmjfu2pjMR
aJPqI3k34zK7KwXauQCaHjjScIVCp/3BwHHLMISX0DS8W1cL7FXey+pgZsVPPI3kHsSwOfTBs18C
x7x6lX0sotajAgqPNk9Di/VVaD47XvlWd8S3RiVLYKhKGd36Pr4xqubcVCUCcDnPvvL6W4TH5ZWv
5KKl/ktdQc6I6urD6ehtgred9k1vo0BUqb/GAiJA/pr0rr3kbEl9wCRsUjCbAQEalNc2Muprm6Ry
17Tai2L4ySNW7TGhkNuy5PZFHEa9oZkJ0rv2w0ObAh+cxIM3XTtoznv8W+X9HKBpE6yadfh8LUeC
9ysdY690NP6Fn92otMTw0T0LvRU3ojdLhIItotK84kM06rMFGgBwDRY5G3fmWteEOnp2+y2ncLTC
9Hkq8CHvGPcYv2xxa6a6vAspUCNFuAO1hSlHfJQCE9UUSOscp954iEX+rWIutU9ItxSTc5l8I0K7
Qx4NYiEd4eOc7ghLZJs+9RSVD7ix1IYqdXVbVNGjxBiuTb6LTt6bpTPUk0ivlltsX1s3LrINrEgH
rAZX/1EOSbXTFQKH5b4RaMazN9rmkYkCVMWg3yQNR59a8b3rkLxSxDmyofFFeiZpXLPmUoxdRaG6
LtZTFOcbvU/udc1j3BqQyuvIpfRyIlO2h+nW+P6645xemUF1i3PlmmgZdkXIBnQHmdNGUJNYFlWH
vqkMQqZpoVGbAGA4wL8k/SuYwWz6DGJzMlnsfDk9w6QsT3Ppelovu41OBxwjMta3tvzmdikWDvFU
5KBXk96CI4ce7VRmqXEK8fGuS2lt0urTndLPmGLEiWhW7PAKGPVpeZwbClFpFB6dqCxOpTEUp3re
LA+XjaVPEeiN/+7H/qyO//3qHvvpbuzDRxepgl6CiVfOu0yqbt1YqeFg67J22ZgnB1Vl3qGeX0Bl
6jQRQMLdBKWJV6ewoPBMLBsVE/40/ghZg5vYeJisQb3tEC5jZFs5t11Jt6aL1H3ulzeJRyZxDrEZ
FGb2gd8yWCGxgFHfddppMm6bzOtYaWruViazPMLBmx0g+3nwaYhj4Jwy0AbBvdzX2LwfI6meawEP
UTVRfkInnp2IesPYUhtndNAbc196vXzsyNNdecp9FUNWPHn+WDxNeCbzAL0juRsaqQmn3nRHHC9R
tbHxOm+SAlKal+p8NOnJF6E4BK1W8sV1VDIIO58sHzXX1GZEwcIyPLkmUCFIzY8DA1dZJicPDj9f
tmTI1uyj1efuyjWI/ojK8c3Ao3ntw8ncp54DMZQQ8AiKkF03BSvA0dqowqWsm1JZ6dKguAX0cHGL
Ij9DUIWETDCfJmjPq4JwShOywFo0W8OdkjcHPvGZCFCGy6jJNw39shs4rLiyCu2lxO65k8wRkHEE
6t7TvGluP7TfhyTcy6ndq6m1HqUMAdcIH+tkGOYvRe6f8zzWPjqf6h3KeHWFW4GUTKB8ZhFAkmoU
fgQlNR6YRIUcrHfyce8dP5JfWdhvVFuvDcaY2xTdxU0exKhVxHhAN+18ZnMCqgVPeyXRfx+Ip33w
Bho6iuyVNQtquSkCol0MrSdDPrOmQ+d7ZNkCKoTrlJrcW1poIxQmC0SZe1ENQPO85kSyUTxTOZwr
7K2UeiCMds3pNFw0RLKOjWdhx0p/mlVzYEHpILE2wTNK/OgzNpBiG+ldKO5T6IpnmxXcaBbhY936
3XZ+JIHlrLusldeWHu9qyCYNM1TXbq0xf4JRTtRhxyo4qLNoHQNj2pPqvHZA5pHsVGj3Q3AZY1te
4E9xH9Kc77XbjEf7Wz607RWqvT6glo1sYZxLs+SD8XTg3zEUmrpU6ALr7OLGeXSDbAxTpBjOdCcL
uCnjRelxd29kzkcC4ii00mxTUPH9hdMyQm5S+uCuKqd76Bpuxk0g3A0amB9NlZHp5UPG0CiuwpcM
850jaODWNRCqOiDCZ4iai+km/Sbu0VBpE97wZIS10Y3vYdgyRZ/xIEtZyrPNPW0j50EXHxX0ol1e
FNzCWvfNKRPiOcvQPKVzVNdYlrvOMDjHhpquZzC9RCNIfWPsH/m2QBrnHmugRE27HBTMaqEVebIz
9kkgoJlzgjFEpGsHy/aUUB1uCl4fmvWr10JYV7SRKvzQZ+IHbyhz2jeD/i677HahRmDV6KhAB+1F
y5oVEk0mk30z7G24Ul5/9XJPELbRbm0+XriE+Vs6uT0QGeeMBcy55mP/GuRacYcsh0QyLINmj59a
DLRsktG59RDgrBMDBB3YoNuJ0nYg6dhYfRfNtLHwDF7gYSJ6Y+vaPypz2Oa2EW9QbDDZjoFjkeY1
r9RbKpOay/w4AxBhyr3j2MFm6Nvvoh/D86TZ0aZRQ3FQh6LGjpYVQ0fmOGJReFJyq02XvnLtvTnW
UChKBIJL5aDJoKb5bYWeOMgPtezzo0pUt47cSj+MCR8HKs9rlLnyvX6eMwttnxhlQ8FnVMljMBjR
FcajcU7AIDkVGUbD6Nk4Icri4mtEtbKK9AzDOaA+2YUjC8+Qgl6P/XY/NSz/KRWXr4z2zMJFvJtM
CFvtdBwjcEqmFV0djV4zkyTwfaL2xW0UMBNajORhw3Bo1i26pVrjTY3grrcpBgz1dHEtXz90TZfs
dBYh24CuxNqZ+PyY2DrnsHC7c1d4z/3gVfvKqP1f3DRpjRsGHn6pbO0N/DNP0VGJjfPgx18KgfWu
xKpxyrsHlGLdmxrFW9dyh5U54ICFeGAB8tiXaIqORG2OQCCD7ZjRGtNjWO+FVOW6F0JdHeLhy5KJ
X9xaN1NQSqhJxYulx+GN3RhQYHIDQ0Xpm7AHmoCTELSWy1tsIpeEAcOMfbAD+w7WphrkgbTT7Ny0
IeJ3b3TOBXNGv6VwREoZCbxuUJFSjgZyCKma2oV+iULnRWRwIRirXmhVgHTPoV4iuGNqodc0fIlZ
o75kcPYZbknK39jDF2/7iEBehleaJqgPWx/ZLLfekxUZ06m0ErW3IvgCTChuAFaUN5HBiFwH3dnv
mRGiN6pWHW2pU+TQbC4j/anP0ha3qBZttOpMJZUQcTPX102v/US/WNGf8Msnk1iCWy1J9shJhT3a
Tw3kpKeJon/bJ++RUO1Fpnp9Y3f+QfaIm9EW+ohduQF4rBNJarSvFa5rBHttslmiyrPUys5hkMKk
rgNrXekV/GvNYIGYDRctZsoXEmGwSW2nGzZGEH05cZXOUcMWksPUBZP4kgUFnQM99rEYJFhlHG7s
lFsNdus0mEBDl+WW+EsaurMOkgMcUOvRFVjhVN8NKqgPKZALa21oAcmk1IVqbA31oSQEeuMrfBwF
WoqVHXF/mQwfgafVlv01tHEskH5ISyJvnw3Q5Yd8CWrtiSK+pLnZX9B/Tx5DctLI23rG+Cwsn2XY
SbmC0aEkB0lW41gwV69ayDlyblNbICShxt0agR0e3JgRPp7ZskvkK3GS6a2MtC+MG2qVt71z6AEQ
6IanNqpOec7PL06hmhuwfnuXaey5duAqEkGVHsM4Y6UQhnRZJStQz3wG181t0hJiq1k+Xl5cB5e+
HeJDn4lLMqCzbfKZAZqEx0qQ9Mi4N21N0hcpxhK4mhbTR0ieIivkzHvs9Ah+Zy3efUxKxKg7+VZM
+l3XsPDPsg4LCB8ktBOMOlZdaMSEpN96HfNo0ntnHE/53DWXL16erpjvn6Qwg6e61c9RP4znwO6M
TRhLXPym+30M4aONftEDJDXOIX2j90GQ8+a0zqpmSnrVy8C/WEMM+9NWW4sCykkx1dPxqn8mZIoD
5aV7wCQ0d6n+ZZ2Gu2A0qOzsFfJPMgMbTFG5t/dCIsuYu97A8LzRFEEvug5apxLFLSX6bZIY5ceg
kOQH3Xe7yIuD7zXjU0l5mtLCU1Sa0aFvKS4t58NyZvii3FtMObak2RN5mmX+MQ1QWXJyc8Y3ybNV
VwLHD2KBBtPDfc7KFD6zj86e0OGKUhl9qG+ENeprnfsGkSd5TdiI/kQDHMBTTj9HsXbbUdli2Ue7
E/l086ASctyrgkpFPJAKr7Dpv+Se/aU1E08R8Lxnnmk8T3jMNvkEDVqf4ZVmQVcpcpnT2UP7vUeW
csnqRgCeqCAQ53Q2oURo+06T9oWgmZewKNqnXHjWBd/MS1LdO/T/H53Ejp6ITaFCnUf6Pow9ZAIe
tm2rL0tBWYDd5bGJrOnXHnSD+rQ8DEeIbzLCYZTZ2PTbKPaOpkV88TohCve0bPK8f9VrcEgk0O0t
LypPnSzp3IvZivxrN6GtfezHC8XmAlY6m8U7vXi/lz2B05o43ZYCOJd8THYmFnCMieCKfhnBf+3n
sIOxrpuxjUQhPf7h2/bcCBy0U531thLHxux+JC20ZWD/eMj7ccpPi4l62dMT8nU1z3mNJQklWCkw
Pf/aHebdKDA4UMloFELB3dBXLk86N63TNG+Wh783tgyjbZXQq43spACQxRssb/jrrf56DpP6ZpJB
cchYgE1rEk/9rT30L8vLkuW55Q0SUXBIyyH88YZJiTgLMePL4sovnJ4vQotDDPrUTE/FvAlCILw9
ogxsAmazdtM8XzezH57eXXFa9n4/9EONiersSphf8fv55eP/47nfD3+/zqTNgx7+r3dOA6LL6A92
TO35AuEy/u9vcXmsQT9BW94EJ05+QeMysk4ouq1T2oeOuW7tDEGGl+z73vUoHT4uL9CsT89oyuMg
hxKvwWz5X95XYikGEDD/icX0v/xk2dNDt9mKuP3++6nleXdmAyx7jec2+1EWx99vtzz/6z2LgcKf
NWMQMjweJyp4LYGL2B6WvWWz/ADGuQbsFKtCVD56ND+PQHyp4Coyfr0ZjJBW+DCYF62MwEyPy9cc
Lqfb7681TXZqvqiWKwlCECS8eUO8RnXCb5HQJYlC2Pb9cKpg850MyvMU9Xj4e7M8l4UTK0NYXXHS
+uWqTbOClAD+kYVwsGxGWQfbIKmhyE1u/uzFCqkTeoHUpoGMzgUcFbqmcFiZSb0D+kTqUES5b8ZQ
uZncm56NYst90vBcrGg37+Msx72nHFKdqh9ZFD7ref5gJpRg+2E70spfUTrXVqRQIDsY90zQjLNr
s8THDUksPOoCWofPaWTcZkYMTW9MfuAA8pEiNc9OwR/M2rmzyDWNQe/VHc2jygHt5H4Y7BvTvOC8
YqlUIdQLKtRH9vBiVPZta8TBTWAFJNHMxebIv4FvH54kB7gCvzw2n9Ti6JXTGF0hAMN4yDfDG/oV
YJKmHeGtU/0fK4vqJpaNNCWriJn20XfMi29hQjK7yxAX2rprAWM78a2Q3tka8cFRrVNtRY+UrAe7
6V6ttL6jYrbv/GddBATWju730n5tncwhfdc7NkHyndF6QxOQ/yeAp6JhD4ir8fs00b23gFbjKd26
IybQoLSfjV5+aGIvGozKA7ZpiLU9ce+SBGrChHBoJ9M6G+nghAaLBW7jEMpXoQ1nJeoSC8uh2HbU
gLBFRt+qqIJjCT1ppRvDEYbafUznRmWsLX3/LnLpJwYjU/ncwkRRynINRCm1OvydZBXTkjF2PQVU
nBjY7CkZs3TTW6QOcCihsBG31W4bVmInn/BfLcCHTV8h3JVhSv/c098LZ294LLOwo1fQ1P1do/z7
qL3mRMFsiyxZW15XrkiNzDatuVasadPGBV6WBzQCHZqDJghjxDarocJ4apGdjR04uni1+Ti2IM99
h7A3tBEPlKgu/O94v8cIRXHEukpGfHpYr0i9JhqrdPIXrs6fertpJ+qkcUODmwn+0SLvCMsiwWgT
CcWNSYCbiqqt04lPFhANl6yh1xvO7XjD/LDYUJdfDTu/LV/HlsBpQs8/o7IfV2iiNygk/e1kS0yH
mf4wSvuH7/gbuz+ViZavQd36q66GFOkbWBUxb/n7erAOFiKvtUC5sxNalezasB2ejbQzdoOmAYnu
KwNYLf7SGlfOIQ7AKFhhaz0NADSzXuTnyYMH6wJemaGizT1d9d00LxuWp4IEAxcRxA8CSiV3Idvb
NtX0Tq4XuMapxWgcE9IVW5QLpsCQxwB33ZPWhRUddF/s6Csi6LT9J1i+eBpZJGKey7lAzUhSPIC/
bhWWQaooM06rzO8tJ58e8T9vijoGeToSPksNZ9pBWMcwNaJXMmmjUZlo1NMwjPFVlfEzNwr1tGza
gQSRRjySCBz5vFNcmT8q1/RYY/n9k4QIsCEPjlvh9JVGUXcyoh4QkKlhns52ZukbjFWpd5ASR6Xf
kGYUhPIUWuZNQWPWVTb2ycmmRwALeJXJB7M15cOgR7sxndSd6IxH+GrfQ5F5/GikVj2a+a1j4Wfv
hd4fXT0x55QGxDaFPmz0rC63mVfjZ4Y/q7OyUwUYZoTfH5SZk11MGZG63xAxXbT6Gxm/ZGXsMvvv
663fDJwFPfairF0ZiqhYDFBMnUqmham4VER0XWxjtC65gVxxQNewc7TR4UqObehsTkrZX64Xrral
W/eVUnSXnGDAlMh5XWiv5qCci9m6NwO6q8M0kfOSZeGwwSlB0l/Uzmp1iNjow7/G1HhEWRE+tpTn
wVBlz05/HqfGe7RhxYR28prpY3/je2N5iTX9YVHdVPiziqgQp2AiE8Hhz/8HjftspfgXk4OL6kqa
pJgauoN36A+rxaSM2IukSRac7iaHXtH0bjNfW6EZfHYRLT4OGcHt9TTu7FncMTht9B8Owfg3t4fr
ugyoQrd1QSPwz8hazw9b3N/E0WUacifMubcwQAF69WG04Ub2Dn+T0G5RlDuvUOHV8ggCMTJ9rZWF
WjeVmaGMC8LzLDYVSs9ulRs8tTSXjyxXxXVWgS7VqP/zB2fMgus/PjhXCoF7Ah2+her9XwXZuBlS
My4GPjivdbaprZPQrfyrbk7I3ovU2tvEzm0GpR8V8DgA7FnyPpkH3Uo+o3688RvL+xi2pe6Gn44h
XgqKORR/MEy6sQ1KtWYKTDXmDqB8tMqg6J7+w/H/m7mBTx26jIVXzeHfWATnfzNejE2MZwa4A0Md
ES6apRUbzHn8E3ZNk20UR1QZ+RrJk9pNqXwjCYrhwbrEWA63hVFYW7T98MQ+yaEAM+W4bx7SIbzm
5TtX3l08lOV+KIt+TRq5vW9j62q1aff/LWD/V/gj8gjJkvoff+cr/Qv+6H+mH58f2cffDWC/fuWf
/i/X+gf4OdxdnmsQ+8UI8Bf6yHX/QUvZMCWWIEdni9Pjn/4vE/+XYLDA4Gda2Bw98q7+iT4yxT8M
wyK/cr4ccIL8v6GP/s3/xdvguuEwhEHqufmn8yrWS4Ox3tIObdZ6O8MFyg0I5qxFfXFAMYNEKz80
VSBWASXm1ZCC6pnAgP6Hgem/PAxauvCfXFO4hvGHN2lCQDqqSWmHqqQ9x/jtnmnLfMpG/PDydhNU
scHqq9S2XeKSOCI0plQGq4G/fXV3v4aUf3GW/nml8ml4jI9znreHU+rPGDEIVTGdL9M/iJqgTT+1
0u2oa8ZRwyGl5LHvi7fE8e+4QN/SkSUUpNZ1qdMpnPJcYyas1LWPEOT9h8OyrD89KR43DvJ3bahG
LkQsMQ/sfxtChqSxK13WlEcVaviMsLC9FUNqLkL3JpM2jdEBL30RhtqpngyUSPh1qGoYFiIhKugr
6PzFliqZs/e74KRmqak+pPUNYoRkoJHfGPl0sL3sri8M62b8a5OWst6Edp9sypFosrwvAPp74XDL
7Xc8Rdr4Sve2pLaOvsGMgP0FlLlJaRBfqAedEwDV4KGixrX2BoQ4TpuvtKnXjoGe//R8lxgSsxHk
k8TbpqVnV0G71uGXYwpHfVwnLcSS5odC42KjNlzzb+cXEU+PbsHEWxu/+0G7Nhug4UMLzPrkq77d
u5LqWDKqc5Cgk9kC9VIkt2Um0RYVNMEf3pjcWXEfniliUKYju21lVikGEuYufgArwYVntW28s9CY
RdLJukkZ2Xc6gtGVLQ+oGvsbVDHxsYbe7KgG9OroAuhk8uCnRzdEAxRzWEn2c6xEdtRKh7lz6H21
8xcyV3j76DWz8bUNLWrIKYC94MTBhnxnVjWNBaDAZJ3Zuvte6T7wlIi4XC1YDdJhZlb9pE1xR0vs
jpwm5rg+M3dV3cePOSKDXmYQ81Ver+PCI1WiawkhAiBSQuGH6oBhh/AX2yzJCAENEGTWvtFCEhA6
sqc1y9qZtXGHyvUgcxJ7dM9+1HFg72fJlIL8sQ9UDc0/ZIGY9c+ugfICwm631QY6sYTLfJKjgWLi
Tp/kN0T4Gi5O1hVa6L96Q5RuSn1g9kzaXDu0V5mkX7o1WivcLwQ/ZJNcN+aA1KNH65jLd718jPQM
IFo+RkRafAazaDaBPE/UgggzQOBigIaQ9F9DkaxtCqKsf+Hhs65KVjEVvJ10KR37+XDpRr1BoNuZ
d1aWT5u0DjkrmCRQsypXQAu+j4Fus6RnDViM/c8U4zUR78yU0445uO6w2mm6KtvrKZJFMwrkBqKA
fcl9uhXgVjdR1RAsoROjRcTtqUCyu4HL0GGOYYP2i9iUZVfMLdbfm6wN7Q36HRRh8w80u/oco3Ta
LtWZcghvnaCxd78LNjQbjBQ7CvWcZdN2+bPuoR39/ZJlL5nLPsub/P7B8tzvh8tebQ8Ti3aotrO8
AhUK+MR+sF4Rpjvb5blurjoue5YxSXrg6atBlPS0/VWJjKyiOf9+oQ69lixWSWrOTHtcNoWnh9N6
2eWUoeLFR1qTtKXncA34q7+e/LVdXgXZ0V1NvQlAY36T+q93Wh5ODsCmfrX86t+OZBQiPPijjsVF
BCur0uNfR/j72NxAc4nUWA5heXZcDn55e7k8u+xWy+EyhJC1hrpwxtSubJR3dDA5vebQbS3QP2mQ
A/CyuHiwII/rOqiwIATuTs0TSNaGfS/87QijtB7qnjRKloFW8yPrbjFFxi+OY9zkmQOxM1f3sppe
LLP72aIELdOCFp1N6cMvUWqnY5cdzKmZWNMMAhkLxTngIe41hffjkx9uoevd2hHLZIWuGiHiis7i
rZ8I7zBW7b0RuN5e5d03/CZb2YWAuZra2oQeyb12UDp73bWuYT76N3n+jaXCZYAfDHgGYALjd4/7
pvxqlaSn6BCUQIuK6DMWicRXpvTV9EcvFxGE0PKqDT4mijA9WmCAnwzMIb7WfG/kuJ0iy9jWeT+s
M7tIGJ6r+3xqXVSPzbApQ6sDSEYiQubF9kZI6OIRGYOE2QGCN/SjT72e4QD1SxN6YlvgvwOaR1RA
NKIfijKD4Xe6xYH2VXH9vlfdrRN2TKs1c9q1PxIZgC+OEODUTh5vjHDotl0737Q8XNr4HrbAiXZk
bQF2XRXDzBbyRqCsxBMgDxqeR4TGKzM36p3SCFvgBodGzb6TU4A5e/Rx3Nn2Lup+1H32ZU3TpxL1
s63V+YOmEDYamnfwyBdErR+Vt3kqAGAHDSYOll5n6yfzPcLooPoULfApFY4pEkz10Qxo7yUS+7Up
o2LrONxHBX0mUNIMxmIu3DAA2MlatRhk1ATtbcr0VUZfc4U6gP4doZjpnSvQsBq0q+hNA8Uo1Cmr
9LNdVz90t+yh5SBcpA01hG8R6e4bLIPhUVbdKZMdBJDIfHU6PI6RgRvSRjCXVgSNFdojJpJ6r2Bi
mXrkrDAVfxpZBXFmMNZlVFXbcQJjpHlpi2LnrDv0MV0yMVFBXyekp4iRIAzRil71AzIaEc80Zs4A
ozJ3jTSPemwfRttA0DTumWIcxCSoM8j41sG/g2qb+ablBOXBKDBAGmil1LANxhBbRZtodwWzmSNe
jQlD5RzLN+1iH9NX239jNT9trIBeCLqSNMooq4dHZTv3USIzzCn2zVTTI5f5s9+SN4oZ/smxr4V6
cC176w7tQ+ZTACR1+qNW5cEM82yrlW64itzwjdbB2hGoFwROxa1X3rLIA7NC/pBJ+Eo2+OvEqwCC
akZKmFFwJ0LJtTc9KMd8GDP11vumu5buMGACjom/DCTpRXfM/LDwkEo1oQDR8PzhIRkeat3Kdk7V
ccudzJ/ejPMKEDQUpuJumdG3YwXoZuLbMEdiEGL03cqTdoXItqVD6dLKjLiLJdFj74H98pSCy7/P
5cUx4Z3F2Oq4/dAPHAjGCSgjDUeRtScjc+9cWd01jh6B1yIzaUzekSxfhCVf6oShySOXRuH/gqTD
qD3e4dzigx7de79utraungpXkTgZoeCtA9iQuMEfpE/hF/kZHhiQc4O0uQnXY7OxC/CXUr3GQtnU
EGijzUV9FeLuRD7aYjiGYBPdOE52ksEmcFR0CIfxxmlRGSKMuIFETVqD6s719GBMobF1MbgRBlF+
K02IaZ2lv8QtEu/egoKIN4ts91Xkhxch0qcRi4w7iI9xWCea/6yFzimx6uss2Q3j4jHwMuyI8Yjm
2P2R99lrUeKdEEAqz2OHfRKpaLgxKddeJVG0YpWPQ3ZNK8fcEqMzZ/Xxk+W5Xz/WU4e5lDNu0SE+
VdxkDqky3pZX+eXsBesAG4/c/q8ak5i9QRLtqsWgxT+jQ4ROsvxK+wiz7/9i78y2E8myLftFlsP6
5tU6ehCSkIRebEhyyfq+t6+vCZEZHhmZ99ao93rBwYUAgWHn7L3XmmtS7YUcqaNcaV4nC7mX1Vlt
E6p4o3botyCyim+jvISuwcTeFusAERBJ14Ep/hjroaznPTJZA3pl8diowSavWoP+mowWTWKnV+LE
9Q3mJehdsQUvLGlMoKeDJDxjI+IvvL0SxtGLp6PX5Kxq8PYNYupZcKbGZhncqtc03qefsFuK06SU
XGBKsNVh+BijZnDk1ELSDOPeTXHeHXpjVg7gEtKFf0voBJ3c5YhM5G/ZAu0nCNO7UKHoYKJNiRTg
rJ5MAp/KhzaOdWLL6CzifcJn3x/NPI09Ual+BOSJqaFMcLjC0ygrCoteR2czHBCcZtnhU0RCza+U
G7HUN3I59NtRaw7qKN0Y++JZy2RxY+Rtvq/m3I1MWAVSeLOc3z7EKs8TP8wiJuwyCDjADEyb4HyR
xjZs5sbwQOQxDJl0cupqa9PVVU8WG/haEAFjEaTHlvnnWprrz7gMt4oadPh6RvSlE5rYfpzRc5gq
s1smo3n6E+m8RiaMSjvchlocWemilcdRSw/SMN+24NprXXDe14j6kLA7gK+6mhqfStZMFbXfPBzl
hl4TcaSsS6DqzOKUpVJAvEfTOOTHBy5NVWJrsALUEimmeVvWO1ADm4JpzTG7XVjy+I3iHA2xyIGu
Ly+IyXNbWydjSDHUsXNRjXR2kFl3R1OJP61wGklVMlMUmqULxa/akKH6yyynB836JPGcw2Lc3i+G
2zWhNGbJuV9tewnayv1HxF2aLFJUdMyLq/uo+HYtifSSKOc/b99/TN4O+uz71ej+cwp53sDb/f/r
f9IbdFOFoRVEztG5i571G0H+fi2+geL/x5v3uzR/aqV//+79137f/NtDmQRiulNWE0V1e6L7A3D+
1gSsSsFt9iqIaBju135f/I//h4e9Z9P4X36v5sQf07V3AxXjye+HMuQEncjv2/lt1Hu/+cdj/X6q
mEnXP++pRrs8AHeJua8TjeSP+//l56HagwS8P0pq4q34y/PdH6/v+/fGJPiJrRJMyfL2nGmtcaK+
X82GFjGLfMkW0jbkIDkBNs3YeCokL2j5qitD6TTCuLS7lIg6mRJvk4Rt5xTpgJjJMAO37rPOS8Mc
50N4hhoX2s3CUd1nPUkdeek2apkfZlK+EGHlrV+bQXYw6bf7QtS29v3mPW0rFiKiTiJt8kcs4mQR
Ky+JqKmYtiilMy2QPTUbtcrV9X4dF420ofer7I2ssRexeTJme4zUZN0jqSLcMc72VdREjqiwhkmR
7ixjO2zMRjwlhtV1bIuIaJ95eXYoyhHalrXRLeV+HrYXCvFlP4DO29+vmY3MJqG0WGlvP5BuF2is
t+1Nmt/W8T/vFi7SgnBvpq8sEflbKKu64pUs2jXO9eKQxGWKB4+aoE3FGkNO4JrdInkihtJGQeOJ
KSbcMzQJ9xK9izYJNWgnNbGco6q72VEVBNAdZQ7VvFZ2aDUzFjbeIx6Qcp7lZSmnPWfTaa+F+XMN
953zMvdoQmHcpxA2CQIE79dmOn0go8op0zM6DFP8YshNdVhMM2PvhtDCUouvyMIWFPSMtq2WNNlI
3d0JecLQrREWFtsl05HY4IQEKRp/BPVU+l0SvzWwL1ahWWKlyUz0vrdr9wuFTjt52uLiyBl8PYCv
Pr0fASHtflhSuXTv90KmUvh0ZrLb+Oqf/D5NkdZQRPF9S8YXqFd1b2hNs8XE6Am3W8RKcUFjww3V
G4L0z/+LDForE2r6YXyEhsKTLrm6vx9Y92vmMALP0OBt9ZI8s3Hs9v3Y62uEj8reGjtllSbJ62Kp
cuWSkoU/h1B7fnT/uT5Wyt7s1s1NkRjhfaJnO3qhWC7EnFBR3tCegohI1dAEbF98SfaymAv7+7Us
BEENJJeorrw6xPne6OJ2HfeaUBMsRYJXltWvSy/j6x7xH9aMg7V0SPe6TESuYnTXhhx79Ib+/X9D
eEiujqHLwROW7I0/73m/+/3CwDWl98+qpaU+qefdVhnIHCNdnPDk20cUkbyEZZT3sLsd9PcLqccI
ukCVYW2tKAS1ZLdE4z8vhDgk2ux++4+rgpDMt6q9QKG6vNx/gNwz2ZVJT2b9X+54v3p/tPvP7zcN
EY2FkirSH0/z+we/n/X+f79vWl2tAAhgy/v7/34/aaW0OdzPVyVBj2A3UQzs5M+XXoU6JQC5H395
fb+f8ffLq++vHKUooWXMApz7T0il2hN3ifD69ni/n/tvL+9vN+93/tvLuP/u/X4D8Q5ZXx8aIkVW
oZph9QEtImhV+pT2xt4cIxj+DQHHah4XD8jatLVSKW+M3oRj0sgFHmDak+zS8ZCZkXawotTHP7kc
g9LaKeL0JTYCgJiUGJup0XqXMGFpSx6dvKf5+BBqi75mVx/N3XIKk1e4RiscI4oHDOhLZp/rmboF
bKKj0lVL8lAVvp1qSD+2AiF8qy2jd7NYEapg2ObSmt54s9CiaBZXeVdxBMvSSu0JGS1m8aBjco2o
a5A9c6SMyoSlwjRkZnHoGUlBjm0NH5MvSA8hhld8ccV7Ls7m6xB9VB06kGaSkNHagLSAtTU4nwbO
sx3KfzCZtLkXc0DcWaTXSGBZXsZl3Ks1jaSxV756tf1CLKVubp0OtJaoq7opQUU7XNvAfMjR9vhQ
vsMobXeJ9Eqdpu2yOfMWPiOP8zmSoBItpGCOZNxC7kHTYMF9BahdJjNnotxkADAhPZ7DHfv+wA6B
BS+kH9i1pX5qlYUKVBw3CNjSR7lMNTroUc7YsUlXllhqbjW2p6nhv4qyG+kGk2WmEvi8gBN25Fb8
HOv2vRNvAomZwmJRFT+u3pZEC5/yNl0xAUVO1XSHEWioXarJw1DLsW8004ncuOMw09Dhq4xibr1M
akoJRkJ1pzdnkSlnkxKa1g8CtpEsGHcaQaZjfBI6vV0lYrAtgZjsJ3PGD1TeMmPQBB+79wTD6n7E
jP7cWfG2o30JtgGwQV8ErUPzS/MjQUoQu5b6Se0pl8pcBTfSYjYeKu1RSogfapB6DSXaZWGUDoEY
rJIqx8lSIA/Lgsjc1fH4LRfhvOICsNmczWskNr1H7yy94fyWVZDLpNgFfWsPWkjw5jCUHuJEqM/j
7IkE0jqJIcCqUMnTvkVlnasZmrQ59lhhwBwMPTBara/kdTknP2pkpid8P9CBOaLotCk0+cYVnuTe
t4AkkNAlaF6fjZ9UfShy9cVLTU3e1Lm5SSW9+2Ms9/+5n89zRXTNB9I+MLCEqsZf3V8nuLKCW/Uv
M7r/yv1cf1ARR3Hz/V9+81/wT/EfOsgASf8n3fNfmTfyPzTNhHSoyboC4PMvg19V+4ciMuezgH9L
OLgVBn3/yryR/6EzBjQthYmxZjKs/X8Bf95Hmf8mqjCYt8IRVE1RNE04uv8+UaSBPIW1aSxrK2xh
kSCtQTxj4g651PtsbbBXlf3aQAbHDt3tn7sP9QutxwuNmOLGEVsFs0/MtiG8dtWuD1Yo+6UCTyZO
59gW1yRr5oJL2Fp0oRNVA4MLHolzcmW/+GDkoyielNh54KK8/EWR6WKecdFo/uUz+W/j3P9Q3Nz+
RqimlqZB0Cfb/t//xiaQZ4k+1kJD0XjpJYQ+/bKqTeUhGdWvvunpDxCvWqXxVYulx//9yen+8Oh/
f4dVPilDU0VDZNr1789OPsNUJ6GyrM2LNe7En/KxORExIr7Tbv6ha8AmtP8xntTHMnDVXQSL/gmW
zMF6YsK9nG7J5WcJzuK+3sof+XHZQFymxXuM0W6dMUW0XnycP2hPw6LUngxMGIlbrqev8iXaKw/i
qjK/QzQEN7vPS/qdjp7+oF5bd6TFz3aI34GIQkyDzVjD7t/rS36B4kVYLm3f3PAMVJMwvitMVbcY
Ojpy7Z78IF/8hW9FWXcstTXNR5cutek2TzXxcI60Axu/Vdz8vUQ2akdfyTN/jj+9Fj9Efj0uxMEe
iKGjk0/O9Edorsd9f0o80fST73kNGsZdZg/ja1rZP3R5ibbG+5cIG+Y67SfIxx72iJt/tognVVfY
NO9otHKGDBe0wgQwybInEyrzXML+ugSYTJLz/MBokXQa3WnM5/Kcfod4oKjvDuUzfKxH4gqK13x8
JuG2hASI4ng/vxUfuj+m2Gxt7SchgO+g65tB2qahVwBuCteDCbDlFv5H61ExSFGA2/420ONXDouE
JFnyCvEMhAF0iXFu3uG8fJYPwakrj/LTqNgQhIaSkEkHg4j1GK+EY74dj8zkl3X4gAyXRpKr42Un
vvMjo7lqw1GIzqWr/CQeDI+eNdZmojB+dmSKDMCrmPy4KOje5NarygfcUtGBpO/ZNUYHXSLTMA9B
5Ur1I09tHXzzMW3oq/QrOFSwdA/LG6Y9y81PgZO9Rwf5oIS8tW3lIu9kxpDTD1rsZGVgtLRBnM47
85Wkx0J159LNvpszPe/pCL6AyKurPHjaY7ihxo6AoeMZlkHkOUCaeCfQXzN3Nva0pCFSfPSbxslP
8iPUCvMSfuog5nYdM6DX4GKeF+wIx7li0uH2mq1s9GN+Gje4UmAlGudW9YTMq9bF5+iTzJKs63X2
ZrmcT6w1hqHkYD1YLwtzHbhylTN5nZPz7bCz7+Go8m7C8HxGyAnIYKOf2gxhKdZYZF9kGG7HN/n2
oaGa7QdbthnvZl73QS44Hn5b8iwoqkA1ndK3zviA6SwcWoYANMDGjeSpOOK/GtzN/IG6D+xxA/Am
xNBd2NK4Sg7zOqjWKvQ2pznmNEw30YHcQ4mp3IWJ/yw6w+AFIo1Ud0DrjgfuV3aJvGytXEFwZCvZ
ZuvxkDIQWIHCoS6/dO+zu57X0QXcIAb2InTCE5iFEOzfc/DR/ggo+AEUHQa6ka/VdvJUy7bO2Fon
cAerGa4ajf3VFDot6Sonpb9Y5+HQXaMt1BfjOj+Kr6JL01O1xUfpREf4fz8//l1qgxARHL5pGZIk
scxpN8XLXxQtRASa2qjL9brFxFHgFJJz49WM2/+Lsug/TsK3p9Es2QDfCzT376LLphHmXiTMZK1J
4/PtKax52swh06I2zu05J9FpqVni/1SA/Zd1R5b/c3U1JVWGz61iPDNVou/+/a+jsa7qBN62a0nI
X5U5vtllimRdTeCzCl0R3kElgsnK/KB6SUKU9JL5USpj4QY6e1cy4jZqNT+XQTBgeKA3keGY83v8
9CD4xX3aT6cpZJhem03rSwqYgViMqZMm2fQbWWLbv5TErtftsSMY2c+YqlqluhOVLDkVi0K03Xij
5SfGNtV9oi/bF5luPT7ImE2q2MOcLUrBA3rx2OEz8znKDSGc17Iy2LNZXjrN6J9CXK4HBso3IeLg
5ili/kYNK5yVLT2GIl4xazQcZgZXayipr05ZmBt+pn31IdSJoke7oAu1PfWwN3LYNN1WzFNppYjL
hgCexdfTpLLVolkJetA7Iz3q6pZ7N46UU1IxPDBdgRtncVoQMtMu4F7UjSRsSxECDcTYV7lqADta
S+VKTfzTN11KLnTT2gwFnxBxqYd4qFWy9ejYlLIM6kYTtqk5r7W6OetZzGBvzv0pZjJGb5zkndL8
kZ8j4jSdBBmPyyFHhZV16GVDLAyysKgrlX24P4mFL8hwmJRENA4dQ5VExdZoiCMLn6GeMG7PKx1v
0GhN6pHiBzAH7KHeyNbDQC0hdlq7ScmdmcbkQSmFL0vmlRXa8qzJHyGv1y7N/FdTqsFaq3AUTLA1
Ehy0kaBRzZW6BuhJfyFVaPFUJHtEAkdwb9gkDNivpUYFDaHrT9oSPom4l6FiHkUzWpMZ/yBNv+pJ
e1wqQVmp4fw66dVLNWUf0YmY5dxrp/ZxioqnJAif5bj9lZgT1EAO4EXtUeG0r7fr6uiRgA16NRYS
X8sVF36VhKRY4E9M1TU29rEA50jJr0Bcwz0v5yT4JoniNEl4jPCK4EQ+CHidHfWWT2zK2xLLykqg
17BuoJUnAzk9SioSaNiPLwXOZpGC2JkqRBjC9H0TEIhC9jxV8q/AmLfjXDSc+NLcFtOVkN4Iv2Hf
sFDoD7CYQntmZeiOA5/AHITsIoAiLQeJmVSF+rEfnxgvOHijeB1I4Hpiq9AOFWLPGIpHDAA1Zt8E
4vkGBhMFSc8Ia7VZMqcDoak+6HAecs1Co7FQVOMXScGDwXrSiBgaoRAnzQb1sZOPsRNI79ogoMwi
HJCNV6F9J9HHMj0tg+aifL+Y7bi3lGiDUNqHwOgQr2W3dBdbtmjDFOu73Gj0Hana6gpx8Gmm80VX
OTCYhKK2svWmV/aB0Js90ILjorgJaqeNhn+DCQrBtTPQwY2sF6CBcnItUpAggHWmflfUzaNQhsFK
LQmvmVAgExceSX8k+1Sc+egim61rDnK4nocBeg7z5DRg/F1VhWdKYrydS9oArSBv7xf6LMugIhr2
bLLVRSvsy0DYiPYrBK11E4SgNgMSItQjMd1NKvMwQ/9IUsgutNb5r9h8LQacdGWcZ7v7/9zhTfdr
g/zFN4IGoVbg/Qwl0clrdfCwXeIm6jCL4TvIyB7qZWQj5OvK6J68h9hBICCelsd2dNgusgWo1qbb
HsozyTQxjSKHLWNwxeS6lq8JjUi3OWQHJqEfROEAn0od3XKthwUpXeuk1/mJ7369x4E//TQryRvY
IeyVo3m1y3Nk2uIV45F6ij5wWvvo00Q7OJaf+Y4tO3qjzJbf+Iz0N3PXPkVr1Y1hZBic509GtWLw
yJk+l1z6BkQSiZ0LMLlpHeMoPiCvotcRpihetmxnB6AZGUDNjXTGRhHaYNeaq9QSoLOXblNw12CD
CGXD1j4Z8/8yN/V3PFyjxYWITSNW7fnF4aem/fAyAoZzCiSCFuMWdj1O2jEKsFbGS/nMRj58QNPz
Yqxgh57ildE4BotYwUZD+cnel2RVOObn8k66l7GqW+Tst5DqmbWJJQ+x2K5bQ7us0E/t5GnLGDQb
OIECEU6OBkMbbaVLuzH1Qhmo0XoyfYXd1eiR3AQ8RUv4c7yGqWngiIeGSHLQHiKtJ5v4vqr24smu
EIQgb/BG/UFjmMifd645N+1yb/TgPqN+NEZOCKwnDkQ7emct72Hlha9YXyoXcYJ5RHJokCezgdjT
vMkVAhgymNEKOmjKMs0RIls7yVsz3nCBt8UuW+xqtmb6JhmC7vjGewzIcp5XnQjrbk2z1KSX1fvy
6CS49QYP6ROjoNiLzyXvFrvLbw21cbNrPktgEJ88DM4aMbWZGmcnC20C2WHhWi8ex2EzWVfhyCnM
OmraVr8KlTesOSxyYcNbzAwsD5+Mo/pr6Dj7eZRkt3YoI3Ys4At7RvPZOMIdbpOjGe/0X5onnJeX
4ET9RJo4gMnisXueGpfnDt/Z+r4V+2oz/KImK8A9f9P+O+qH/KMvmW/Z3et4iVGI6Y515GuTel25
pkdJc6u8EOn+FFFqQbu78g1QPnOKtcQdoO3UfGiUm059qUNPdbVjetHYqi4w1XawCS0ADG7zOhho
qdYVr3/L6xX7g5zcyji2UII30bYV7WcYeNAm6OvWF6QdcwiE/PbQw/BQSm9M52+QJnMfam4MuZOU
d+5LIXlED6HtpdozdsEWyx486Lnkk/J5jDp1+YAKgvpe+vQlXFZ4H3Uwf/1O+FQLDycWdJLF0SyC
/pz6CKccN8qC8ucwbYY96FnizTlyVUahdr1qdnBMpm23TQ+ofdnZZL9mIPNvorXP9iCZqG0JQS3Y
bBeb8rOp7YBqDpenU5LH8MZxNS8OuFOQLphPhbXMOaP/TDx1DYu53UdrAhIM003fslWnO2wGKMBG
b3pBYJqeAHTkjgBpTWESxXDTkW9dZGc0OUScEEY1KFVgFO5ysDhqKFHpC3jZewOka4QZ4ERnKnJS
f9PnYcUuz3omlKB/hQeoTCvTUTatI71JvrzSL9mKZs41pynP8rHJDrEPKoK+gmfsdyVs0Kcx96aH
WrTrh+xMPXPt/GQTx456SDmNhW7lWpy4f+FHD9f5UeVxhzfiC9/5G85UumaxjrYDNCs7ZCy4h4S0
eNamxPtzCvHlAlw0ABP54jF4BPvbATDAAeqMpM3a3WN7Eq71TnuiL9+9mWertN+jTbsLaKSwTTgH
iLiAnHPWHp7goOJq46S/sXzrU/byF5bQ7qFAhLmf/PIYHpsv/HhIBuVDSsTnSVAcRIXqpfrsXe3A
GVZ9Vo7xJd2Fa1XehsoW/E8w22T3zuh90n3VbSrxQT+rB+OpfIHOwwaTViUmUaRuiOGaX5QGhHbu
mo30ZrTb5URJh5TOphVCjRh/dozCZVg/XsSX1YC352QqrAy3Cra877mrvtU70hAqiPBvNJEVUrlO
5lHrnEbyDWE1BOtIWDO+uykDIoA9oErO4rQvVWDEDkUqKqyg94sDbRXyTDAvUlVKIKU+2VVYN23J
Xj1HzwIeUVvyzbO8sp4kgnxp/OvMspH2ELzlxF4DvnUTya7S29M+ZmDumdaxPjYRC9KxBrnOt/Jn
aFxlw2EXvi5f+U0ck51UL9zm73RXRoYG7znMKtG2vPkhXxHwfg5jEgo/IwGr/pnQ6/idyGrSzZYG
1QYY4Z1Z9ex4D5z8+xnVB+ya517iSBd+7KHGIOCVyQPnH2tmom89p9vhafaiL+kVLDUVwXjIrnQg
4GmfaIAMii2dss3i12cJ4AX7uXP4zrrEyUBRPqzB7w/DqXyM0Td+dT7CvfxVhMIBQ1N0LN4AfLks
ZZwfQ0rB0NYlL7tM1SVE6KwjaV+hzFJKn0UF3bJ1Td47w0kBuNjzeXoLgichphvmdBuFIxZ8sda4
sGR6O3iHwpmmCDG96rO+lO9lsFdfqvgxeTCrnaWtkeQQlYM8z48/JlLQ4ETA3JDsdJucsMYtLBSv
0rry1RWDK8bHNETW4qrbUJ72h5hM1wakkt9/mxrzWJvTZlijVLfBhj6JjPWeirXhBdf+u6vsil3A
M6NYhnJK4/JFCY+il18MlCMPcISd8LHa51A3PhjX1z+K378z/Qp/5m3+AewXllpLUce850CI3cgh
bWdPrHnxmVD0hwGzbbzptrE3v6uECF44qysMqHhUemPHdNc8AbVgFVHW5guxJyj8QIxewg/FF7+5
Ac9yDDcTfWZarBOcIjupPdB/wTMCqWKnPUKT0iKmKuf8W1nYxXr5t4YNOD3jgUolX/AgxivGEeQp
oQU46VkWZ/Fdpd2SqZ/DIlKciMwi3xY9d5uUBUr1SkCrfPViCtsROWB9iyXvGzdjC1THDYU6wlPC
A25qgBXjPBVVip+9wboIDo3y0zZfTeQ2MMjgA5DE4wSb8Js9THFq2CSc8WcTTg+HrNwajM0aD2Z1
dU1I72Xb/B3wMaKrTyk/7P4yovUgSPR52A+/jK/xPYBcFjrLJ7pd1JytC6A2+Gl1H++gDR3U3NJL
1l4hJ7JmieQJrIztckAGtifult2lO+r2eEzZZmASLtRVKYD1dKtdB5LtCB4YUj6jwV8i1CwnXjVg
enfqoV7T8OP0UnvhMbsWm2QFV6b97IkbpK35XO/K1slGm5XiZK7qo2nuxNX0PXybR45KIXTy5+UQ
HYov0oFP3QHWI0iNTfyCZIOjgNjYl4lsneJHWh5m6Iw4vjO8HCQZoX70py/DXFWMKbAPEY9ncqCD
f5ziHF++GcqOOs3ibiE9hSYEHiXYnJAZYcPtxjCTdtP9B5LYHYYctLbYzo3XZay2/e2n94v7/e7X
7r9mjCEn8jRtOSn30g7bi4Ty9Hbv0liqbTA/4CEBkJRE51aUXHzpiovHHiI455muboEXIvj2YBIQ
Uq2E5JVUuuQmU85eHqmwlpzCaOKLnbfEXldS7GpGeo6taKdrJq/N6ujcqrmIZp0VZDFEVOZFDUg9
rVIM2WlO/0jm5KGXPgI1dlSC0fnBLHqtYZLn3Yg0oyyNPieQCq9LuqsEfMKre1JCSES147wg41Sm
wy5abLg7Blsuxi3mpHLz1LYKw+fA/JDhE7KtRq6CyA1VFFrdJpNd2TIab8wamuZygK89nqKXOPa1
WiU8IzEkPw6hSWK8a/xaA6dTEwTilnXZPdbsjkwy4i2m8nYzETWcTSrlWjvuVCJ2Gd4sNFLA+EVJ
dhaCeoG5IAWHqFWu6PwBYnN+SHowVMVMJ1MVkkecskTSGju09qx99W5QRFdaMobjNTtkuOYoxYN3
VUnbLaksNOsnymdiwim3NR/oyQipfytDYEnDHfX1QweOCkfAQktczlNvJo0ArTSbirxTN+FoXaIb
Dz4hDDUaEGwZ4R6Q4pueFvJmGPEx5p3+ECQfWY+kKLCkbxU+na0N5sS4OQF+GcSsv8Iq6dXsSl4Z
G4B0AI5oVhj+l67xhGB6XMJzXhTaW96/tUKJfEPsrkW/0F4e3TgJnmvtRxIqACBh9oKomnW1hqg1
NtYPktGd1KISEoSAzknBa8gx09SoLkYSxSh9l1eUicO6mxSksmL0sxAZK6HjxUKRAesacN/Qy0Oc
fqkN1Vz3idA6AA7pfevjLa1vfJ1vTybLVKfS7MiQm+lAExTRLJanR51P0qVATgGuxTaS12iMJ5RJ
YJRTFQx8EZFvK+/65ZWcltehiI46a+hgKXQbh/K16yjG7r+bJ9qPeJuCE5dSjdTv9NNiA9julJmn
TEfu1szicyeqb8WUrkEK670jqGzva1adebFeOCtHNmp5XoHxJQXtawnmArNZ4lYFW1Sl7C5FDZqy
UBX22qP12QBMiINPABHbNEZ6bpRsmCuMKgZSA0u9wpiFWE3HMVUZYHWYaDB779EY+8R9wE6NGKEk
dWx4cZatpCYPN4/oDkO7nKnoEKyuSimmmGmJra+NMwaVFyEZKZsM5PWGeE2r8TOZWGnMIljNFv2g
vNtoMQYxGW4KiBwNcPelvmlkE4VTSiZSLUct7sgoxsWVKzP4CrkjHqXWcdrF+naQWACM8BmtBNhY
iGbUpaQyEGYkiOeJZQqTXecI8XMQJR+aKhV0n4zUM7tuI2dkWSttxbookyWjDPQtBEiAaBPp6MVM
EDlFespcw+7AqCIqzNvCvjqZFlk5Y3OR6vnWJoNMiYzajqTu0RpvukxxvCAMS+xY1qlkjJn06Jax
RYCqYgQWizo+XFdYEkMdw6FUnhXeWo5O+KMIPtOz1gBQGdL+NSHQ2wkyZjGcw/O9Vb/APW2p+5Or
gXqEdypAb13g+AzN5wGs+KK3biCrqW8W4go1Og5Mwic9DYCJm6SzfKqYAwpiOfi6hSMmMzAoWgsG
NFIoErOmpZBZH3VG5VpG+YXADHjEfFaKpTT2PHV4Y9L6WNFm6LrgG8egqwz9a1WSDdPOIFv1LEm8
amawJkJNaoet2crvRAY891V3FfVdKFVH5hp4JmoOgK79tiYG93nriqSvGUJxAEdDbyYPD85jaWob
OEdPxFQdpwobz6gzaeuQAuVN86vKthaA8DDMWU4L7B9mTKKm0GY0m4zsmgp+mzL9bbTokJWDTHv0
Jr6ixJmvH/ps4Sit2di3Ue0UA31SRZD3sEiIzhJutao5PsZmwcYjIdysIR2ObI+1gl0rmUrUUqX1
FDZJ7mc96tE+rdZtu2w6nTybpBF3ZSOUTiJmj9PQXcGqYHTKF7YnckixzJ4ox0RXCgIcvd6bI+UU
DsUO6cRpnOBWpESd2QsaXPIZbGIMJ0A8KHBVjZt6LmOjS8VVZFATF2EIbBjIu1ta+aWcRv6roq3W
jMMui8KLaEwu+dCE4GnSilBFHGrjSPd3kFctZzNbN1PaHQO2gkV+yYZZX8Uqpq0FQLFWLB+LFu+k
kIwnMrrOuckeNOsqqKUZRbTePU0KHVyiKs49x6kz43OiL7pS1DZ1oYtTNzFrDVXKqoFIpzao/BTd
YRBjR1KEVVzR6FMyS3JiwlOVrNoNZvwk8Pe/xDTP0zJ9S400YiVGmt+wkEmFAl4NWAeGPXEnWgTV
y0pOCzlROE81N7prRWFvEHlpd4HOsi/05SZJqDuWuHDEMIn9gAy8UwoJb0jQxALqG/hILBdoleQr
zHXInKIAjuWbfXb+UOGCYy3NM6es0s0iSuu8NDdq0vWeKUhY6PuUTNRSd/VlckcUG+4IdDVd5NZp
RT5/HS+XElGXkcesA1sVHmYU3Ehc1cRt4LXZfV76dWkUq2SUf8Z6oI2btc74PAgiJi5dd+o5oXRo
+0Mrgznph8jDrLaeze6pzU36ml2zCXoTlifpgkajncecJbda+g3hCseUt8iJA2Nf6QFxCiGLDUOr
LIufyILgG9Nqr/JUaY6Y5tc0EC9jE80rwk4Z1FmvhohuSx4mX1NG0gasNt8Mof6mmgtdh0RwNYkc
GTUvDFtSDYzn2eij8HvrBgBOuk5PwLz1rDU5e1wEYRdVyxNwPJWdrqqpnlTxNc7V8dksMOWHpvSr
z3u8K0m7oo9f2ZFa1cRqdI9hu0EaCfokFt22gIGdzz9JGUYk9AymjbLUKVXV6yf6a5LAji2GwuXg
TXBwCaJ/qL+Mur7x2jkkIqw+bje1unuD8qa1Iw/AXgtZugRiH+6HnkJBRR1RBv3gZEn8lOZJ7zOg
gb5pogqqGWUTOaDYix9ngYX9I6JTSV8j7IyDrLAz4MR2+D/snddy49iSrl9lXgAd8OaWcCRFiqQo
f4OQVCV47/H05wPbVO+ejjgz9xPRraIFQGAhV67M3yDPPG966xKAXbS7GZBdXAynQfEEE56jHPWK
vzSFum/zUd3fHv3j6ZShaBdBhAxrJGDoDLmSUmv7EWzq3/7cXjMbdAljMXz/JTYHhw8WUhJLbl6R
tQWSjOJqqexbvUCqU2w9K7VkZxAFEVJV2O21aKDCF6FCG0osZFe9QMRoQADGOjXNjJXbStseENrZ
qVSdtKxfi7jZH3/6uboIuWJ4iyXo+zaZG/ibGj6VcoRe+e1PAch0371Z0mTshb/+xMAL1EWrdzeB
v2xV+bsRv7W67zxDEx/y0aQqpmjFWQxGxLp7LT1kdar6t273/4EE/z8gwdWA+2+4gP+GEfwTWPhf
5fd/2WXW55/xf8jE/P79P5GC+m/YuSMSQwavyCtm4S+ZGMP4TZKA/SFbq6BOApTwl0yM+ZtlqZYF
JhAQoWrovPWnTIz5mylaCsmWqWsG0tz6/wYtuO7+P7Bslihq6CWj9Q4mUVfWX/53tMYsFamEl524
FSyU55BpC7+1hVUwnkpQTqUc7QbicYLqayD9BJBNoflK03gjLj9W2m8LKT4mtQ1x8RrH81htxRhR
41dJpUwbn/92mv8NfmH+29GiTSEpyORg3i39A9tYAnurTDPkaCdxL6GpuWnzin4vJIlAfZ2t6tAO
lOap8GrGVsjFB4NmTrXcz6xzaqGD20zWqMrbJRfdkPaTiqVyXIL7wntnVikRMv3HBImeirB1MpSf
LT52KR0J3HPZTE2VIMWKJCyq87o5GD6YjfAan0ib0VPr8mv9zIDcQVfBT2d3pWZtx7WRRTBcd9UB
L1r5HSRR60vrR9ZN1pXkr0dgwuVeNwUVad+aGJXB+WXrfx5UzcJmPab1AG8HXDOzMB3qRm6vn4nZ
XFjPOB6hGl/xWZYugQVYKJbt9XHN45YpK+jo1OSph94j/TLxtH4myjGU1Pw6WgXnWVIXBG3WovX6
0ZDXEtlG8R9i0YlceCf3OUYb/N/07vptNba2Yh686+0qn8c2Ylwx8bKCUQZPme/WqgaJGN5S4Yy5
dVw3Jyd3/dBuVWXw1k+k8Xip+XTZzTR92O3Yid8yNYyQBEpRT1p7p2L5xDfSgg2wj9txsXMkdLCj
/v2nrvtD1QEQt7S25upiwGtA2KhKdPt32mriZ5sgG4nGye0HsB2VwnIgxP56etbfvu58/Q2UFdwa
yfn18XoKg/Ux77Ul9UgWeemjuOZ2SvGs4kQqN1G7kTOq7HIIRQGmRc8CMZSnjc7joTwn8mNAPVHE
l12k9rmmmFrnrk/XD7doE5StuZ1FWmECtRJkPtWEQjQGmX1f3K2vB+A7hyFwkuU9Zh/rdlvAgjHC
iCmbWzeBEZ6NpwK8R9ovHJUu00H546umTDUEJH06AhdkJRfweH2vXjfrViq/jK1hR0FJUuquCHx7
OV9fj2D92pixKHqTFKZAPcBpZvYGi85WMpQfeSJtLKAf2CDRmyfHrA5yiAw4FZ6PYcrtpk8fJiF4
tEIk6jOlekeYnYItC9RZOQd59jxWeuLEGik6Jghha9y1s3EE+IPWY293dPaMSD72UwzJxOwlaqj+
2CEPI5vmY1qAkaS2IsRBbacJqd8sjl+FGjp5BPsfgQGSQSk6ZzRMEApmnPWuMnYXWKt2pbduDwQr
Tllm5En4f+pq/zN1NRW91b9F9/82ie6KH/FH8R/zpvT7d37pqxmWqjDFMdMhxLRi6f+A2aOvJlqi
gSY6WhUg8f4Os5d+QxQLTUHD0CQweqb6a+I0fjN4w2IUMq/KAO7/NxOnYqls6j+mTsjoUAWZ20GA
g0D8p7RZL0MiWDB93M0oqaq9n+n0tYQkBnI709PULdHOot6ADT7Frp5QilMpg2izlF9wxaJ3NgEs
Q57dicQYUlZHBo8Lsp/3OrWC5qPD9AXbP/lTNyiEqIV0gfCk7oc0/qjxVfZGtB1J8E1kPMs+dBBS
mdA9KnEQ1SPx0ApU7kuwvsxH7a6bXrs1S8T33a96Zbibx3AfmzJtnbwO6NOz3ILldwD1R9NkprFA
3ckTyxGAqikeNWxCHEEu1lZ88kltqabChmhLi0M1nBzwT13/ICCT3FiUZYx4YLbIwWX01H46BTmM
QAafFdGrmTXjvRTwBZtBu+BBmt3VKFDwEYpi4egLIavofpDKo9TSBME4K1GLH6y63hKCoZGLFfSb
6nt4AZjpaWqbYRSSIEjPWhQxGM2FNGr4My4RNghEomWocoontPQHSduODT06a1TcQKOrVVb5Thw+
ot76iQMCWgHGIc9Sn2XPSQwz2a91jEzVsX7WmPNwh9rCQ45QMUPlCjVlHECZwDGAO+f4t7lyqX6G
atSdIpUVopHq9bYMxatwzSMp9OIWDRUW45umK/o9SmLuLBegKYJJvNT9d9KdLFkOX8YJsct8TFNH
MWRIZYaxH6llKjXNz8mKl3s1730ktR7muGIqzlX9VGeXNGGHA5K/epqNbouY+7nNEMult4E5IIu4
ukx/6DUApGHpMXPWrNpOhDHEFzZ/KAdQCJEk4Q0dJwo9tKB1JEO5tCYETaQQRGeosi/Iftk+Aaek
o3kDdGCUKcIKsEpN4Skugt8dPqOImkaPWrMXz2FxN1BimIoaWPVzOa0SDNn80CmD5KAG0O4CQ2od
Kn9o1dHpgiQHXbemJNJqjqzNSLqKY3iPKrPl9sGMYbmoX0dkNV4ots1r/SQLewdlJdULRHgKQ4gk
TdGhUbNEsBEN0HzmKkJW9uO2E+LntCqv7ULeEUzhuJPb1hMyA7Y5wqRb3ZplW0qx5IMnCh88p2Mv
9JSHaXck0XKva+/GqE6PPfUYKwCigfTwvEuYns1eEOkMoA4YjrWbl/UJwPBgT3g1UrpY68Cg4iXE
dbUWOJGYZyNur3l0iMX2I170F/xygeqMiW1Y/bucDKdkRu3JjPFLTrvqAd1tjVXdxRgT8z5Nop5+
M7A0bRDXSvHPNIyT3ZgPKHVTrqLKoDh4K38KWeShDRf51pJ/YcxyHykC0jtTs5W53q7cR0QaAQlo
rQEeb9oxTJ40rYYN6rKCreCEg0GQih3nOJd3GljKuUCFq1RLjfylgz9BS7cz6HHX3Wsy13dJD8Q0
g4nYm8tXgTaQE/f6MUyqwCkmHKPGsLv0Wv8zFUPLFuROtTOkmCAuT3aAvRNtVYOOvqE+1EeF06V2
ZQBgBXT7olCb7A6y3N4D9wNAMd939RDCPNI8MV+2KYIzTlQuCFBVBCBVW2sBEILwDj0KihzZio6F
UobuB6qe6oYSsmCzIDDwRj+gkTVjkToh21rFVLN1fLKK+hIVxkwDEdI12kBTrymouRPa47Ul0SUR
sCblgRbCmxYAtQ8Rah2Fl0zGIwr/xxdBlamxx+B6ZpCpUGLVi2BRLe6UOXxNISNaWAUAAS6IEXr5
GInWazRiw1JIQ+Us8mAiXFd/hLV8P8TR6A5p+WzOlbFtB01wopSy9xj/lMpyvFhWEQFKMR/zQQg8
lR7OtYzHTRjno6+U4TlY+gd6oUBpdLF0paYb9xZxXOqL2kknsrh+wanK/A7pceAw2T9VXa5etPjn
StL2dVZ81ahhUSFMmp+o/euSoym/6K9WlRxLarYsvR46sf6hmrfad05NYjRxD2TKi+e+28/TSaKW
AkK02uO7GOKiUw2uaUJ2jno/XETkphGoqsT7sUVGq5eMpyKScIXCARd4UST4Sv1WiGoMV1Y4KNTp
vBRXGShXlb9IEe18ZAgSg9ZwqO8ya1egVuiw+N7NFQydROovhpLRL19OSoAJoRoQQ+U0oA7Wy5yF
ZN426OxQ4MPGMx61U4JrJctFtKvFjI71grub28JOQfnCnibjGo4zfnaieNK71boP640066HR9GAF
InGpD625fARqkezpxz7rwMHvrUrbhRXUEw33+Id8irdpamaYvBANdGA+Zhxqx6YuLtjY63beguvs
LZr1RQMBphWrnxU6bIcmBZ+pxMjiyGh36Y3e7GegkSbOBMc6AH4YmHLvaz24pwyOSNIFradrCma5
gYVYlTh+Lop2Lya18Kzojdur1udgoLvd1WTYRiJXwLjpSBRlcRY0fS+FzLextfzAXuwzmXtUJCk5
shQq5juC0h7GG/N4jleQqV3nxJoc1PsrR125/P1CP3LuapZDpDhCrkMYUhaXXrYGvNGocStZHmuk
5VFry87o6+BpO4NQkEsxcELpMaosGSMrwllXTcmxAXqQYC27m5ocyEpC3bhKsVlYki53JulbRmzM
Nyv9aHSYPPaIE84g9aMF0EqaM0HXW2uR5m2qQEgoKp3sSxENGq1MpJCwcZfuzFMhFIstza9tE1L5
BMKSYF52pMLh5ORPd7Mhnml145OxDOp9N2TzDk841ChasD5GbxzDgSqI2gqST7feskW1+yHR+T/U
gL7xc6WxjmnMMXksawuuXdn8mIy+pApcPulq/d5VyrBNW6aRUMWXFldcVB2ya9xh/kY0NCUanRUM
kyiuVc8YUJOcs4o+M6utSZyI2RVm41ATPmnQlLaUFPcNxRFm99UEKFaf5U6SPbmKyd9YozXPFEkC
wYdfoNMgipjkK0n1MGvAJ3xYTaLhgqEv8YXygAzjge54VvaY56Ug94ycCF8V+xGQu1/NgEbzRXoT
+g4/0rwhsOH1Sj07A8kooyoezzY3Sg3unbgm0YEshcou+0E8ZVPtZSXAMqaIHrU2+qY6+Meph/UW
CuQg5ZI8m0qNiEoO6cG6xmkn7JS4Q4oLBSaVDs1mae/yxFz23RwPqBpBT5k0SjXz80Kgn/Dxnqxy
9MwM3DE6KUDPE9lrygT6ZUkWaEz1rmtqedcBJCjz6j5VxfdotYqZyfI3GpqRaK/q8XwXRFrtT4K4
R0PuKhsguaYCB0qAUBjpGPhM4ZonVqILFr51cdf8kQsSdq0ZZrZTHyANGT3GAbbd89AMThaiX7Mx
1aYEPBtBOQjwA8Bus99rJcVduo3NH89vL5JjoxXXPCijBfSqUc1qX6cEU74LUxCzFigrsQJAFd88
1xypvt3exsBY9LRePNW9WuHWgjDS7dG/Pf2316ZBNmwrxSzh9t2sySDm5HqF3Qnb+7dv3D4X1JK8
2PpEe4iMaDVH+fPTGkJiVDH+et6RwyO1leHs++udvz38tYtQhykBBSpD/efPrQkCFBpK7TK0EJKp
37f7P/2V2E+y8qpGOiJm/j7XIA1+7e33X3DbVFohqZwrK15w3fHttbKhzRkYqYltBFZKlsaaqiuV
rXYbCg3Ii83tjXIdAbdHLSY7Thgwnf16A2N1SNXrKMuwBrGlrsNi9OYAHFnpKgC5OlDd/gRJcYe7
LcgB6hP7NdT97c/tNQsDWScsUplGabL4XZ9t5cxE1HXVVU2zqcNKNcZAyYCLh4phjQtznj3J6wWN
ckZot4q0WvmU72/2u7dH/3hNBfAhJkOPI9FqcYSJDRZtVgHcNSMD1KrZppf1hz+xrKWgc8SG1W9U
yKCK89IesLzYyGU42Let//ozaxj+lqOU/34AtzdK3fIyY9H8YHVSElZLpBDJcC8Y00N8M1P66/Vh
mCwPFetDhKLJvscGhtmGfd6+ZEX6QySBE7a01aUrDGsUh27vKEbvKDLKHvp6s1frub49+sdTeQYL
sah3jOiDtrqGrUeQgfDwhbpt9umqGnZ7ZK6yXLenUUXr3IyS2KGx9ofo102Z7Pb099cYd07Qb/x0
d569ZX8u4805aRho3R7X5hfwXH5G4bmNHsBSeekBD9njC5aEm3A3e1AXHM1HGq41tiMsWM07L/uX
0fMRk93o+H5g5wvZ6YCdi7Tsgqs/pPv8gH2iH1wbV7tkm9470GS2ewe97HnjL/vWwRPPfVt3diA4
I1h2ThvnJTHtA1J/uxfY3y+m4Omn+YsXeocdovt11ShzlD8kpDJTZKk3fn54CW5GHCQ6q6iFaWOt
uCMLvnBs2E+yc59tM7a/W6fY1I60R4vYAbs/UhgGpehU1jVfwOZxLmYFwxB7fI3ro1qcOC1L7rfL
udS+OD1zKrrLgjf6a0Ye/T7NJzrdMNG6bSTvIZ90gVsiJwqiobdxX7XmU72cdWMXhO607HDsIMm5
Z9/BERtlNyNTp1WBBBWQOHdUKG0eMoyzKYF+F4AJLRxMHQk+v+SY4wvHkR560+cwVEDPIIuzzejp
TAq7BCPzlXAPpbtH2CPECNbmqaV6FcYZsw1TKI43Xe7CCip8cURzz0YSjItASqBbR/hA/ZeiMeHC
PGE5vJXeh8DlVY265OgEIcjT6wjgvaau2u5j1K+Le5L/dWcTLi4OV6F8XVSP+EEZmr2XrStQed/p
CO5S0QH3dVqY14596FrxjmGxoZhazK5eE59Qnmxd82qearTOMHs+M2O5/KO+lK7sE+/kC6BfDd2Z
zMFqOn2eZzt+Vk5ITgJssOHNqA/FkfLwcIz2Ar90Dw17fGSFKdVwED7FL7Hf4sMxmn70KZ4zMEeY
S/+sI7t45+zk83PwQFTcWPJ9Fn0Af/aAtELjsOfPbfsoei6whvZQ7uLm2AnIWf2scEcUdrmtPKR2
9lnkx2REmSZ9lhrUsidYsUfxgX60EzuAyr+DL5JFjeu12PfVEVNIvJyesuog7L5h9gPffYNmk106
eWt4JbgDIkYV2HDCsJYZ4IHWwcpLV+Bd0dndK9/TN9r1mJIdgPRxU2mCJxo7TNydxO2vw33+A/Je
84youtlR+7er2eU6Jc96dbFWLfnqUUKCqb60xRtfx6cnlNfzoZ4Qv0OCk6suscaGRYEaJqrq84nx
yCXr7ZdlL375vNm/Uit5l5LtYA8s3jNwK/Bo7GzZormP1aG9tA9ATvLixL6RzMK4K/vm8oNy4ybk
k5QQ1erI4AojJzLWXWpcWfNaAMV95sexydVsjQtrtA+4jtXqOqJTfG7xsmZtthwLddgg88BGi8Zb
kZqCRzCY5W8BnYSu/2Aktw0uVI4lHKLwyKAEfKNUtoaOvuT0M8a6xZ3Z7rPbWYJ1lppPdfWIsG2v
/ACT4Fu5Wze7Ego7aDsKW43HJuPkIDSfbcDsg7qFeVUauhKHgeR+AMxUSL40zlup/1CCMwqT8GZB
RV3Sucab4L0u3kSkerLyLFdH87pI+7pDYZkrMmblhvtbggGXoITPWjyCpByco/LHCzS38rltAV+T
iDnce9QCwTVyT4Ib23Dde6DGtvpl0oigXbfrl7P1bp64wuCPOK+D/RHb5qnb3MfRg+bPX9zBurQh
PHGbEBbGZruyo7a5dRpV90O5KP5qjmETytMD5jfYFK9mlbbhD/sBoiEqXfHmjaHEPnxp338RVycW
RbPLl5Z98Y0BQOVyKIfimTrT7MlkYwgigo62Pip4QVfhZ0Oh7p1bpY0385foVS5Mm2YLEC4r72dP
veon4xjdQlPc+4DZCPTKnkHIkWCq/dptonvOAXU3qhj+or72GEqHbnCaPdCg4SORMz5w4QDWcraM
Hl8wW+XDmmEPLq7Er+bkzR6EzPmL6EMonbjXehRimRaDrbRHyouZg57N4MY2ZoG5WzwTLAH4rAOV
Kh+qoEAMXcM3kQs+mTiH7Rn1wpPa+cW38F4yuQvesOdiUcaRTyCs1dDNd5ZBXrrJk/c39Socf06B
K35x6nrcsFk1OtxJ3I7r5pMXKimEXXgJS8Cdj+6XQ6i+7V7JfcGwywOkow/j3eXsC0/GpduMr+bG
ejcuTH9cR8PnBEUf4xcP/BGA9DqLpBA9Mq/boF7nMbEj33KbCVWH6CDtBYgPXCnGhlKcK/QCTRQk
HSaz5bJwRRlaHGuxgUp8YGHPcMDmkMuhcLpIJdPd+pNt8euDkcd0ASsfJl2NaqVjnrhK1oW7fmEm
bj14Gkhs5GyP+cB/Md5Zhh0qNhyNgMhgRNoKPE/hKDxJey4S/70kz5P9xUnQr9h5EEuYC5AF4Kw6
/H5+FoOfKXTYr/epdlfhS8iPlC5MLxrCJeVz9ixfuYzlgek5uMKYdxnRCjHKtxJCFucKWWKO5sJd
lh/YbPIRFXcy1w/rW1eYt+xx8ZnKTKzyOOjRYswwWFiT8k1CJXVWjyjavr7xZXKUnCFt4bNLn3mH
60l84MITfLJnwqC0586jX3LglxEDXpncteMbv0J559fgy8wcypkF3uW2gseujPe3pj3ETKjv/KHi
CTEU0DuEIydHZ8IF1ycwoCuwr1wgBRmWj0LD6JvhDPPfIUoyWOn5cABwaDNk9hzlQvznW9M6SPUJ
CTc3++awmPzZBUvxZQuDvcJv4IvbOjB8rkqxrLSLOSVtcNm1dRxcId6RRQkHvjnrcGev6yhVaab6
MgP9oIh+AHYISCjJguqN5+ybWjxEgjF8wEVj8WfY59QPoGPp/RPzZkdMrSEFQkrVxjOnAEe7czLb
7egD9gLZBrsEqZkAYTNq+oz6Dn1HmSu5qRIbdvpm7o/CAwLF8XbiFGvSvrLaA8WPgVpJ1IL2rZre
Uwcd0GW8XeD45rvO8Ghq1aJdtWcEIDr9saJ9gDuQm0i2dvwwryzSIbBvCA0Yd2a2THsZtOF9aDyd
5/q1yH3QqhDEuPAi1QA4YMoGZzg71qAxdzuszw/ryZfg3pGiefF4fckQua890ias8HrbhJh8laWD
np8IUQZlifFr2oNjt+K1CFDZdETwK2GfyDLhz0gnHujrIZpqN/BK61iVz9pRt/YVF5GGCOaPgVcU
9xZqLMM6DMzyWDVrbdh+CkE+L+Z91HgzVBHTFkdfLo8IL1RkxOqdCmoaIwQW24BVN8tDeNRKV8EE
Pf9pstZ/Zmo1nhJWlAzgEMafj681rR9ymnWAHWi2s/MrZszrdE6ezdjNt5PljOdG9dq3YbYDMn+w
/agval79Ovc7cRd4XOi+3yZw1VWPObAo7iITzUJvukzmvSSCad/gLYPaue/7BLkOuYCnBhoHRKhX
4hUjYBJtjZr25PXWMScdAmFYHdXYsdzUR3N5IQoQVmZ7oQAGJ0IHRrRmK5Mt/jBjX8FiXHwEissB
s+JgbPlR6eCw3jK9krttkO4wH1dpJpYGJMDYAPZbCaMMeMIbbIojEuGRCcpWjhMKJjT7D+3X1H7n
Bc2/C929QuNkdtpefpTea2dVsPYD8H8YXTR3Ha6xpMYEZBWBbtBDVNkzEQYrFekuULfGJ/bULPij
t1rW3eQDKCwCaVlsXbNkr3XPqc8XQ5aoXpw/LM0dp8Lc5e9ViSfwXtWcpHEjZISQKLJjCIzpKb4I
LrmlqzG4tiS2eKgOd12TIVB0EElIlGP71nG75z4TKVlr96BvaVlkut0LNloM9+am/eKWKxN3tcIx
8Flg20h6JdyPtBlI5PDpLnZUvqaN9UK9aaYeH6JSv6m/um+mKePOKiA6oZFFMOHiRqrfpccVri9s
Yc7lxxGamkOzs72IeIHl7zR36z2dFronkSdSQCR1yQXwGCCkXVV3I4i5rk5LbKRcC34K2cdxA7EE
pYAckfCz+Aa6lCE0cSvnEJx/mFa0ATflR8iMr7yXH2Z0RjO66J9HOt3aPhFeU4ZNg0jpUagRe9jP
rLyfEbzR7ufCC5BlJfIj9DK9Throoc4GFt9j6fRT14lCb71mS5WflHuTd+geJXZfeFDY1f7SRSdL
/KChzk9BRhjvs5DsWXcMDDlEL7XNxwfLbj2cEdfEBHQ+i6N3654bx3iwIIX+DJ/mMxOetdChu1PF
u4TKrowqP7JhFAKYdXMYnX1xSBTSEF+w5x8hRfqHXnXSu4JpcFO8CEg9Qj1+DLYsuhEKQAm1dEo9
24uJUdP/H2n2XLSHlsIwMhA1GqfcSSCY2vrdIP7U76gZc61ZOUUO6b3QbixI7g/BBaEq5Uem2Pkz
9CYQ+kIOh2eTXMMj9V3tweohznyaFY21XQVshmbkFZMnPCYIY9J7cLAgVUt22YGVa9AZSJKRWXGl
PAy72DflQwDP/DrtiT8MBfThSFUxmVa2tXHQuvuGRntzNw+XWDuH4+OSvaLMUQKWjqI3hQOgortB
fShXIXPqgA6QlbabUwbP2ukvxdv4Dl5siR1mYKLkHXglJz7MzoyTyL49MCsjrDBAFfrk3+iUneSn
7kwjpkVVb5V+2ejDyRrugT0EqqPCaideJK5wzGW8ttyaShvAgw8iRgthV9zo46amRNsCbXZbFAKq
Hapbe87dCJ0xeF88FK4PEdHN7Q6hRCTEiIP04MP0j+F2eUzddGRtGRVuyBkZdjC0Q/0d9IKDVUps
7LdJRa7Meg9J349WMIEmck9VO9Uu3y0PKj3X3WZh9RyajnnUnyiyuDKlYfGoogJMqGLUvnQD0GSv
oNNO4Y4+quVB0K1YX20jD141pFcdjhTMSnQqPJjoJPQQ1e/u5nxHG0O/hHe1Hz7J/bZOnBShaQfi
a3Qimqpv6XG6Q0lD2cJnU7YI+j1YoL+iA6wgZDtAUN1pJ8mh4k1UwER9C3EcMias200sMnzs5rXY
FTR/nOCt9sWaCoBfuq2+r3z1gLIIVdnzNbjHKetgnARKChvjhOX3nThvpmu87QU3IguVD/n3xPIO
sxpneoxdQGXI7i2v+lv43j91oiNG+wRKsMoZ33LErZ0sBxE8Atg1EHLH6kV6wCO3PM7pfSnflabb
tFcuNM7yRI8NVB8kKWKP1ta4KguBxCDZ8svjCPOWmFjaFjH/HoKwvDPc9jV5IYqKb3TIQh/2S6fs
YgCvzV0JdcfA98Xt6/cqfsTTgLtYeqjVMxh8ydgsKi6732RdZrMlRxCbXRLbBVl3jkwC1VBx88bS
iemPDEEY1kVMXgL6aCa8hsPX9d9S6zjjGXfzwXTRPXfD3G7Rz4MLMOEPNG0y6iocS7jLdSgD4cos
R/vgML4aQBDIac2X/BD7uWYiiDD7yGlwVlZkOlTJTehWMAtQlIFmQAPRk9GF0CFhbfqLihjGUbYQ
RLHBMao6pGDUNnZFvwWq2Bj+iDwgDDPSTVbo82sqr/KNpPpwe1HDkS6U+sVdsa7ZQZK4MTuBJI6F
yegIx9n7YBQgQ0Hai7kaC9TkHZgwwkludB9txx+0/lg1FXC+6JtswicghurVcLsXFFCAWGzi597w
wmKrHku0edboHT51tIY2ije9pt/xS/+JS05J+d2RvjSqJ461TQG84rA978T2kM7v7XcGkhlpAkSf
O+so8HNqm/viW4cwlG5AF5BxIA7i0BanASW3B8oBMmUUWLGbbEebCXwQ5QMQQGQIRHkQHZXgJK/V
NUrt1ocLoG2hurAyWuo9ygAPMSMjQfLto7wggYAduZ7egX+iOGTdRyd1hJ6zzV6A86JEZGq2ZWyC
Hwkc/3SXm/2hVTTF5jQWvTPt47feEagUAREmgXgeJL9HHmCxkwf0PQaWz1b9Vj1TUv3qkguZluDn
6rlfFervrXIvIQWGKUhXLltCB5Yj2EcJiT3sxnvpxXzrhY1f+yzvD9ySijdcuxf9DfElKJuFV4ZY
QMIlnrZhck570GtIabJy/8kZYBX4nd/LSNhgpdupB+VhIp94MoC6Dsf0Q2bdG676BTSx4fxyDwYY
3szoVzPvVZ/VZ/llHbV9w8qeusYJuABoAaW+4kK16Sd72GD7ZCs/E2utj+CTbd0rdyvqeatRx/C1
01RdoHmjBb0Xpe/g0H3GT9ULcj5kZafgsVC2YXcKkVZB02FKHT34Cemau2UNBkxJWewV8pMJqPVn
h3ibjSDnHaUBw5UNV3BVgtuGDIAAvI394RNa+wbik8tWI5pud9O2205gEeAz28OWSBJeSG+PyF3U
m8cK0ZDUeMWYx/SwtlqKYQN44/pg3Yfv9KvwCSC0iFdqbM8fNID0Ndo+Ry+kUAlXmd0ihlQ/mefM
QihvFWwl7A8vxr2G1SXTnUIkxzSB4ucmgW/ktn5+1F6mH1gGlu/KQ/kU7Hp0pF7i/fTISPxZJ+eh
qCloP6vh3nh4VMGcb75qG7rpxrgPQDegBAvVX7hHhiBnKATnzOkWB9X0DXI/4XsOZHFzSiP03FxZ
fF3ukMbZk5xR3UjlSzcG23TcddYjlNhDJ4TncO2nhPnE2v/2cFTWXlAzk0OKhuWFY6kAdR5Sekb0
feZeMAB4DbQ+RjpAt9esOr6rwPH46drCilZzQiASFGTkhpJkgti2/eudfP3Mr6dqCJo3Wcm/EDy7
tTt3+/7tz+2jnZqwpTnVMHKasLv4x/dTGZ+PcNzHIo2dTtBxh1n/hOvT22tBNZKiR6b2AcGDsjnL
YUz3/vbRf3zz9nWtpFf0a2tYmpbQy9sr0tGA/5rIpVGL0wXdotufsF73cXuo0bDHbGV9C3E3lAIN
sSh8LOrufn18+Oswf70GqLr+YxO3F2+fybMmRv0vRAbyz13dXv/19PdHUR4hUbpu9dc7qYqzYN0y
Nf16A/tSdnJ7Xq6mkFJVWc7tK3/b/e1ngwjFpUWYua3akASSezqvLASxRmbOeq3hIvHoDZVFQa/O
d8mAiKdmRB6dfdGXlfoYwnfV4oTa1aI8SviLbJTx2krWtq9Y/qWKuhOGTnN64BMN9gldx9SuR+ZD
HAqfJuayrSq/W0bnzwU4yk6kjCZY4GqVl0hpRluhZWEJ6LNEKvWfWVBTGywvHEgrAQeO7f2QSxIV
40FFT17aig2wgjQwrC2MK0Jy+pKNyQSPTtt1aK2OufhY3bA+6YCvmDo94exMFCyT6zgiSBaQnom1
WwzQi6UtTvHupJJb1uk5yV/DkDyFKsfI4k0zrZ3QTqSKoO0jNBU8q0HoJ4pPUZvDpTeIXUp4Xj5E
U90bPfRgLRH2at48VbHwIerLBZssLwg/x0GhF4R3AxgBpLNPcOhKZAUtky4pQhF63x2NXqIAulDU
CYz3CbioPZnFGahZaJdNpbE4Ah3JCoDuK7OIZr2FIWC9SqWgU46DcIyy+zEwfs7dJDspgowgSY5i
aLyGKRBWGS3uKf2S0BIcs69iRFplLBaSgKgFv9p/R4X5SRu5uOtFZfBx8ov8CM2IStguNdBETWM5
3cnAdLvixcAOS+qkfVPPe8Akuzynz7IEhymWH9pmOM8z9tFjAzqq2M8pHSFIdtFq+9il0Hx1cjHC
fdCAalTlp97yB/MR9Yj/x9559Diupdn2rzRq3Lzg4aEd9ESivBTe5oQIS+89f30vMvNWVt0HVL+a
FxIQKGWEQoY85vv2Xjta5fATW2OCbm6ffGqejfGDj+m9RvQnnORaaNG7zmorGZxhNQl/Q3gsBgUG
ED4zGYmvImrfa18FuTvprPaY48Entnxio2mdG0uAXcBYfQomfJgN7vsR6Sx8JWm6xXBb+oX+McGX
qjzjLm3Gl7SoqIM6LdVUmaAzyr6Ej/smaJVTXwPB0vNsH5fWbsCMsTJa9lT63KdmYRlFCobIMvrM
8Ypolur6ZPgWNrPr2BiwvboaZlkcnQf0QG5t4HdWKkxealJchbX6OhXQL0twEG4n2U+m2tPQivxQ
p9OP2JwYUjSBVqauXGQAios28JW9Pt0nfy0SlJdhFW0dqX9xJm2EaJ683n5rRvPaoys9WUg1JnV4
HIbu1CUQk0zAa3aX+q5QL6MFwC7IjqmQUOQdyh+y1+6GpyqloJM4nXaI6GUWWgNcItQfZWsTwQgm
tfxQJWyLOO0Occ7HNZQdk+x40iBvbvuSJwf+xOTVeafGCGGilcO0wRwqAuVqUr0tCl/vCvErgWzN
lyA20SXT8D4pzEfU5BVCTNS3Y0k8SGe8mRnyhSFnHU1HbCKjeaNUKl2LMf+MQMKNnmyvYzW38TRf
IX6+FiWec4HtdKv73rcngQ307YshGOZKdTgaiWliV6W7HYwCRHrlZOsk/a4smCtOzyxu27eVB6ew
y1iQd9/kWdyjdoaY5rMt9DwgfFEenUyzfg5bdhep1sPdQ9FLx5pmR2KX8aZ4SkRq7BpjuioU5Sng
2uTTNV5C0ym2wB5ey1A92P5Ir9IMMRVFP8ZePHcB8i+tavydqrBjDgMDc8IoKQ8BpPbq/iBr82LY
gPtCrWZHo16lQcJKtfdv8q+uKj69hj6PQQMyPcpgUoFthdY6gEFnaR5eeKveaB2hLJahzUtCOi7e
GJKH3f7IJ7qfhkLZU2Hs2VcJ/AfkkjdBUv4wivqxzPorPvOrqdL2JQvaoY3omirqs29T9IqdB68v
b1J8xEpR3IRYvFZKxsRQWUCLvDT81od7mQ/6ypcm5og8uNHAvyANTqjIq/E6cjAgaShM14rRoegy
AXXq4MzVLvkACxwgrm6IdZ1BSEl58PX4PWbwBpETvNvVBOAOJc7J8tjyM34T/EY2a0yeFmPSaGFC
b8PvJtTGG9Fw9k8+anUdDh/Saq7AKc63qd3BUkvaaBPV5Us8FP26brJreSOphCjAfXygVSl8lU9T
p11QBq9J824GE5e6qvXgRGaYUwrRz4xI9QSSU5FtCBoadfWsKqWgLvKRnQ3R316f0K1p0iclaN8N
TRaupc2trrlWp1dulyaElOcZbr+xfwzNqWZ16lwj+9TwkQdsYWPq9QjYNZjMxVEZiJdXcwx9WaxA
1qFiXgDGBXMEChFWvczofSHFJZTF65/VgXigULcPVe5BBBjg2YeO8axWoFs8NeOsbRsKIRVmukn7
yLHx53V7hMk++BRrC4PVUzJzkkSMgmA0jbOMqKQ37D4DKmKbPIX63nlJdyBMVKx7IMLyqLRnS3q0
m1TaDD7+RMbdZC9iw7v4lBydFNGnJccPsr3hn9WUjNKUEm1HQT+2r9KW5IagawGjDvRJCI0ZWekI
Cu1FdtfWZb3tdIiQZk0JwNaOqjcxIIbD4IYerNgKXmuIOGxTt8UHrKX94pP6jy37/7BlE7cHbP3v
uPb/x1HmfiVv/ds/p7b8/J0/rdjGH6ruSEm2u8EsoZoY1H45yizjD8u2wGn99GFr+I6zvGqC//mb
dP6wCcgzyBvRDZzagl/67cTWdRj3Ks+n2VJT/63cFuw7f/GTOfhNBN4DXG0Y1FTzL1bsOOqCSExO
uUf8bzJTFsdJdCUwB5udUuAdw9RAkaCzrKYoMqvTOF03fVhme9H1g5uWrBD9mqKcIVK2RcznY8Ql
mgvys8fYApEZIRVHtQIypKgb/wR0iYyOvGPU6jTyQ7TmVKdMv3FwbrHMbhX/h20WtdsYoEdrghFh
NOPplAo1OlFSVXVMe1dbJlml1B5nU1Jo6sYpNt0swHNhTEiiwjH/ivOUnIraiLY2b3EddwQbZ/WL
PhDJXPC2hFxVbULpusJljpFuGEpyE0bTXjuB9TRK1d/EgUdLoVI2iAPjTQUeaONVs9nHo3iRoRxM
DeM+j5KT6kNmVFqAmJ0XsH0d/V0GwL0AgH+pBBK20UY9lQ4Hu1WnvaU25RYiyw1e1R+ml4h74plY
7VOgiNLqmE6ElqrjA8PBQK4hW+MmqChj22CP9Ah881DCy5p8FlJgy8F1gO/SDNb9WsGCM47vPd96
DaHkJhdZmcWhb+pgU+nia8osKMFWgYhr3owAjIXChCMqHWEJ1+GPNt+wl9EA2iKNy1MxrMewaTZm
v0mdptiyCqaU3Ww5h77jHgiuLAwqd1FzX/gFkfCC736ras1Tqvk0hobapoLknwKIIADyPg0FkHXm
IVEXgXZbddqtEbdEiDgAZfo2ILiP+tf2Ooi1qyrue1f142/YRW4CN7BT6SgJIjfbMKJKaD54HlZ0
q4bRWFfjiR3stHUiQslzgyVtOVpubKIhNiICPPlDphzg4lnNpclLuWo17Taj6DFK6+x17QXjAsv3
IbvvwoaZ0VPtdYVOduhZgCUxtZUR5Els+7eanZ7zMT0b6ntVpDdFGR8HxK9w0T0owBFfSjzSvzE9
TCEmSyGARPEhkRJVUPyjNABsWHl+38ZkhdtZ8hST7cs6P22GdSEDpv1YrdzUUvatOnaUpDImwGu/
LQk7RspgEaMRe7zzjiIKBm6c9azcCzaN27RDwqGUwFdbCDHrkZAPH3ZzOmgYoHNoPHPEe8o1DnZy
2Od9r2/N0mJbWzlsSXvW6mrMEj6HEDvIbCezhDJqyZ6mUEfK0v6DKVgIZ01TsstJvyP7DtL6qe7t
cpM74trTlWPjMwe1lWVeRvseSFl/bVaQHlVzB6vw3lTG5g4g3NYhtSwTFbqvIiGQIPxmf+ClKQ3E
3th7NvsW22jK69p09tF4P46y3iSDoIka2w9tcLES6uVJ7K3zoQp3TQL4UnWKfF2n0dn0qO36kPyx
o7JCATJDG5l6XB0z1MRVFx6K94rE1RvjSoIvOuKvImE7JoNvHtuUcFJWuUcMjyeex57wT1/t7tLQ
UlzNpv5gRfizRg3AwrHO5FpYFfnVZo4RRelreODlbTkmw1lOQJU12IkYWFBrBJK0gCws9B0OWVQq
bDOnLrmzCdDbp6EK5West14swSS3zbTVA5Wu0uQAToSoR2XMC4P7PMDOmJCTUDdBucKK8p1EHoyB
yc+2YyA+rPCoYI049ves4vfdiE4Su4ZAte6IG6tEeOCMPXl5t5qMTk3G6khK7D8FaVm2p35EISRX
tMxPk5bdhz6I407TLSLkPPNk6tD8oqETh8wcN52d+qDm6KEkwLZOhTal254XIMumOoWtVp20PoJc
pUyfXTyASB23chyeImHMSqMIw6Rh76TfNPuxDW+toR52lCxoB3o288YcN6Bphn8ocBVb6VM1D/ya
IDJAFZSW8xmVSUp0s59yOqEhrePYo3DL2RKfDZaRwidZOrHZ2ce9sSMQj/quzTg6YmF1nTyr4HtC
+0ll/a1ZMEYKb1JOaKeVU5jUWP877UbJDOOUdWFBbjvgdHYDqCESKtIo5anDmhb6oX66alhhktWY
X+QM/LTZ+bh8FG7vs2YLSodWUyafHWiJULcsQt27EriWY9LzVsnYI8N9E1Qs18OGFsjyKqr5pSxH
5fQdWKSoLHfSph/2nGg/X2UWxMMpbhGFUw1J2UEfu7GkhfTzsAxNBKBPhpNPR2wMD7kqsU63wX4U
JlYUXbsdJCJ3jGZdEMsjeyNEdvMRrCVo0rii6FsbKjGM3XdqlP42H6kza9FLl/Cox84lgci4rjRa
4eqo3/iZDprSmVA2jzOQGgmASHy2dtaw65XpUg60UP6zAM2asBn/jwUoDn/T+Vcr0Kuv9+qtjv8J
avDrl34tQR1SAIVO/B9xuCa1hvn5fi1Bhar/oRqWYUrLxmJtzziBX2tQXf6hcpqAQePsBGkg+a9f
a1Bd/XcgBkKz+IP/CDGgVmiokBIkzARpGrw0/v/j7S7M/Pp//ib+O5G4mEcv6M5ZpzcD+/3Sqy7Z
XJ33QhwWy9Hvm3//sYW+5dghopV//TSVHii0oPK2ohMtU7pp89/PS5Oe9vKbnU6+YGeF+oi2p/KS
Wy8hLzVxppYyQ0/6H5Xhpq8egv4pt3MNBWBvbTrJr9tCvKYKYZqsRFYRmK5jllXP6ZEl+jYqaPzr
b21LNDJNxsGA+SjNttupASsC2SHkdIoHzw5eipaRs0pxvijysaHsktZle2MUQM+qnIGzr/LxCELv
kkTdk51VhySpzIsTVTCAncg4Fr110FjCbgMP52iRq3hzmarV0Z+rdk+WY771PYsinYwVtyVfoaCW
eDTUnmFPU15TkypJ2jgC7TFc01Z+ClzFaU9MOn9n1Uot3uoDwAfVpzml2CBWcx1Ng22112ruddsm
pChiTniHxyhbRwKvfb21IhtPSYw2oymyJy3y97VptAdd6b57PQBQ2Gf3MUYgpGJOy7ooSbc0rQN7
YEkikyefL4ol1DHWPc0l5sreD1kXu2KPGKYwFANfAyLELiGfbBiYf4dkl42fXtA7284GmaZH2Own
wyd3235y/NRZ5yZrma56yEzzs/EROelMNZcxpPDW58lNFZTBDgzalGb9ppLOcxeJ+8nMja2uF+xF
0tupsF+7vKzXuhJDBfBZFcJqQBNVAaZWuvowxMrFjuRBlrGzAtv50YXluOnZc8C80X9EDgAGjxUn
2qsntcf5l2equdLVilao1cPdtmBXtrTvLBYSmbjyKmgbyWC7pEHR0SucCUwSMxVgUYJyStV560w0
jFkRkHpO2E1VNB4lUAodJDNExptiBfU2UdPCpUpH5mNcAoeaSf9ckCsRs/hrgRM3YV5cF6nD3sqO
YHmKAMGJqV9PA9iQ1ABSK1PmINQLbdgj9entfOOb+VOWW8W+1SAGth0xs0WiHMwUDE6JKwWj4Vqb
jLuBeiTG2Jz89AAYhzFyCQzVEZZtujatnn1ki76GTVC5Tk2VXEctuEr9CSFtouyFCUuJlxqwJbTe
kyp9D8rWzXUKs51u3UVN8qWqyggm9tDixd2YxsjOVX/LLOrLVh0am04byUQ3DvU4fUYdAm3Z3Oqd
1Gi4Uvum23crkKuxk/kRB/GGRcj7lHSvCDGrvRFP1Nya7M0uaBTUDWxaKR/twqOT3fNdKRjXNhFx
6c77IFj9Mr6u7FFH2FXpa+rsF6dkam9ac23PaxKl11VgCV5xarzw24zTO4bHzeT40Q7ECnsy/KGK
aTbrPmCd32/0Vj5oWUFGSYaoS0V6akv6k8sNuWrsj57DdGzdKNRuosq8xc/quBFsanSTNEREa6tH
U9tFoKduyFbf9ToQNmECLw8dGKu+fhxyrgkroqldYbuG6XSJZPzQpO1HxNWlK9OWAUAagigntM4g
uegQ6DBVNnIKn42JyuXU1KAL8c6StZ6cMAJWboi9Tmu3huyxkUSgi+my7ngvn5Pf6cTFDldD6HFq
aCU4ZeCHzXBTJqi/LB8PmpUSAGnFjyMlVyKnCulSzLv4lv1ulWp/rgwUyXG0V72aGCzTvstDO9kC
VKEJVFobA9roypDXajigUOuIOaZlRMa1AcNen+rxNuz67Nor0ag1IAJKtJxa9Ko73TEtJM18hWgH
Na1ZfY8YDXW2HYBXtzjw2ctOX0Vq7M2u7WmZWhk9G/1H4UGlby8VhphyVmLpMQFgI4XBIDVuCHZs
RWVRrBPeWuuJhqxjI72SVXgngAaUoy3xDlTUkyflvdXtEDyBQHeoU5RPvDB0ta4FKGo7N5nnep1C
yFGO/6shcBdd6cDSf0QlCWh73RECx45tq01B48pWx1wQeXATavpHACkSg1V9HH1qKcJcQz9WEwAL
YWYYP3Llq+y7FwYkHgUG5rTinGNRAXZ+zWRwrnw2RVHAoAug/dZRk2bjw/GJQFBX/XeooRTI0goQ
cYC0yeuZKpvvEabKsY6Dh6ipiz27WDeHY7ttzOY7GtgDK9D+GtvSz6FRvGQGMhUrRMCjwN4yiTie
V+EDdHL7ewI2vcoC+pdx5x/qBu1gaiAFojcpHIQibWJcq2Qe0nEhwm4cAlTPunjvB+2uGsdz4xOW
HXRjdu68bQOsFytY8iQaXRyzmNZgkzkMtSHCSy97LFWq02w0uHYilOoTq+nRg3JhoowbcfY1yPhr
u+BC7l0ZG8MmbwaKROmXE2a1G89SVItai4rgGsd6vslsQmp6UMFeJbH1ewiMeW7far8LJ0XWouNm
aczpTJzk7Zg+2Zo/J9vfWDq1H0tNKEmN5reRDOBdKdfjAgXFElR8TIZ1x1PuyjZm0OvV6CZU53wZ
zT/HkM5BqQYnFb4DyOPAwX6DfTvXdvwwKaNlSQxrc9cXrDIQEbi0yKGpkSa5VrmesDzj/Q7z7gqu
Uu0WQnyVlNIAJaJSN4uXFMI+vF/MYAQw1b1a7hqWdMgKSTokQ2Df1fXo1mkHXgfsuVpZ5UqvaLeh
grDXQoFrUbNHtUtSCEwGNj8NT6FPGTCM0ScYIULFAAB43N2wjiQVZYC5C4oEHRHD8aYOYe3Yw5vX
UCqz89radrL/8sGa5kBMMvhM+aS80l4Ld0NttSfWCiaqZZ28kspxeDNEpcKmR+UXl+8imZd4drP3
FDM+K2pKmoR9PTZEa00yddzWJ2vDVHCUpTpeBDJGRz9t9nJId2OD26vmywLCWGOW0QtXHSPo5TJg
/jYoP0Z2+dW2DBhS5uRMhpbhMpaNK+j4wVVpAHvpSmRJulSiXWOl+aUJ0PsJWL6tqXICDYRHdTL9
skYZ04dGZdbs1T78zGYj/kSHSx/T/mCNEGb7hPqDPXjjuUcHurUNnz6ZonEZUdsbyxFPy8TMWvgW
RStUxLMcyuknHYsmtG9VzejZ9hkKHT2FIwktSqklMs4Stn5lCoDfUXAH0Zp9t1Jo27xmwaCb7YVz
gDVIcihhrWxK3+P0zLpPq44/pwj2YWXde8FAZ0VHthi3RETTpt6MrY1AKyLLa2R+3xjG+KgUYUQe
GcFXlScfnKkv3DxnJ1/QhPa6T31wNkoTYLJsJ5iXCTcV5CHmMCKpw/yUyfZDa3zj2rFC6pYSuEyh
PKSpXdyCMQk942CXCC5JAs22vmNfyjwEqSiYyCef4FG0wypft48+DsY3LCp0TbVF3koZIpokNSvA
NH1tZLgpDAsaytgHYAYn1vT+pHQP4Guu86q6iiF972m75ns1IScXP4GmIsgJAlSijdeEV1FuQhbJ
MZFbSiCOppLiqCowggR5SSZewMpGmgFSx4wQdIFj/KxGfrft4vJLdeLyVEeyBLjNUav119JQBbgY
yla5BW98sNAv9QH6Pj/vnxWCSnZ9PJ51ozWuAosLG67/foS2coD+ha7fTsBdqx2qtDG6GtJYHix7
XrZbDo0lyVJOy1HrgEm7jKId3KgrDFChpN/oo7dnojhXtdWc5v7qvvam2zEiEGpAvLLqVes4WA0m
maEEn9FZd0kHEcsBnXbwolJ9Suf0dKGvBzE2aL38YEOWyGYU5MaOqjy1M5el9OwLmU0dGoFznU/q
zYCZV4qRfoE0X5sQVa6qe2jEhvyhrCf7lBblveEAAlEza6+ld7VqTzeTOoWbckppbWQppkRqQrtQ
ozYdqZ617e0pOramcq8u6ZnsLLZUgsBqquK50TYdKzcCItL+qtey/Drrz75Hy2+yWZzmWck6Yb6Z
+uDXzV8es+PkI/RZcXiq1R0L+hFoUFsPu4RCqfu4PArjCUUr4xlwjwHpsNcf1SRDbf77fpeGmKy1
ef+gqRQl0xGFT+Z/R+rEdm1SWhyj802e+jRgZaed/FK+hY1sQZ7odGEWioDjpPOh6lQ/qQJOAwGq
gJuzYAPQPaG30plr9yH6tQqMzvE3VCCUpat0frtv9SHoTgzkZEPNlMwh7ad14mv5MdU9ZFrLIaoL
G/tY/RwYiOT0WUX3+6avYZosd0dFuS11o9q2tUdgtQ9VyJxgnSzPsdyoDOxsQKzd74d+/oGKvpPo
AsUdZgXf8myeMsv4lsPfDzp6uM81ddx1M4RCZV1wZK3ljevlsHJ8/G7inOYJV8PCeHAa7c/DBQ9R
xiFG0kC5XgAUbDwUMi/qwdwN1A/iGp6K08IyrwJlYovaYWQSM8s7y1T2GyhvmmPuGajP26B1A8FH
v9wo8wdmnuPSIAsinlgxeqqzXQgPzt/RD0MqJ7EJCUdj1v4J65BzH27BdhSq0RH+MFgvLSP4Rs7w
DhqOxTEv2imHSj+t6UOre+aF8hhIrTzGWcIXvNzXcN8dWZ9Me6lI+t4E0TSlUR2XI72K8dFDsGhF
Xx3r+WY5SipCqRpteO3mH/VUt2nS4BgK+evkW45CUh84QYcMLBT8uPVytvmsdQR2Z949X1J1dBwC
HiILZj0BQvzp+VRrHWMo9n2a7OhKmshQA4SR843RQUYpYNAfeyzZvepnu+WhCcWP67ANXcXZo6F0
sAOoRhZHmPjokuej5W6mF9VmkO2nYaPTcsbmtmxmhko0n5mRmqMk/Xk43x9nsEbspGK1sE0QGnIu
1DPmZLm/3Cx3J8QPK6PKnOzcpmzDF2yIOrVnNnEedoqZK8KWYRN46UsAgA3h4PwOlje0vJfhrs1F
fCxlBFtmzAK8pxrcpSPDBDlDGjJMszWPZTlhT1UI7qtCJ8HqrUcMJdqdofcCJsAYN8cobxr2AdzE
XCgu8CGxyuZzfbnhmv51NJqz3+b3/eW/1eVBp4t7IBbskf/+e6Yaq9Nmud+0WooPY/6v37891TI9
1OrXUAy8t3JmBv081EsnYRTHArQ8SI8Z3GcVMs7//skOYM1xmG+Wo+UHu4F5mOoNzkqVU0KL2k1h
mOl+uQedtTouR46sXsDS0++Zf6qKKbVtVF/NUDQWBgSrbM44gpAiZ03s8jOLOvYvd02R7RyTUaW3
2aTSSfrz6aWsFTfWkcIsn+3ysTo2H/9yd7np5w/9992//AiEQGPfZYzoqG8LrMrcyFx4eA/9ytxb
FDzZZuvpNWylmLmv7Kmf+ZyDcIIBPRmkfP08JFHnEtL52zrDTT4a3YG+eXb0lsHJmU8vezmkjFu6
U8mc0OS3yvJttvM39Q+H0zzm2RU7aWiBO2cZJJnCGSpzYMp4v+iQt3wX0uxstGfqM1Nfcfz98pe7
4fwTy9FyExTl69S3cqPN45FSmGR4MHhxDv/9vteP6s5uwVXO76ycb5ajjPFz6LRwT5m4Qpw9W6X+
/p9GXZG1Sw2KpgrRq/VI7W8eX7iAArK258NBkfSfLSx3v5MKfgcXDH7FDjQNo/bYkDfei+7Q6dCu
lhvYdiZj03y/F8oVCWR/PQnnc5JYb0hW8xltUH/bil6/+YfzezmkuE9LtkcwsNylh0ucqxCnf/i5
5cxWG3ElDAUnye+Tf/mZ33+jFAWOxBRmwvJYGPhcT9nAChYF068XuPxKbRb4QwbgvNi3eiggdQBt
KJpnv3C+yBcR+l/uLv8h49z6D2X6/5MybQn5rzoyh8+3IP/bf/18ssMnHQ19+Y1f7RghBJIgyT86
IMh4dARGf7ZjhPWHhlbI0DVULNZvQZDu0IyZ8dMENxDRoAk6Kn82YwSpDbCQVY16hjOrhf6d5owl
NLRF/9ScmZ9C5XU5Nl0jQWTgPzdnYuGx5bc884pNEa5QZNwwn/1Dq01cVEWYSJZ3gcZ0M98UIcZB
0w/uzHl+SkRYo/WeD5ebqMbMVkc1VrF5tbDcTEowX7/cLHfzIcL6lEGQxdAe7mlVMAjNN5Q+8UPM
S5Z/eEzBqux71SmjmDLjh7hSl0FpOdLqeRrSK+oxnsXKHMwva4bIYlZdDr1SS9d9h4JGz5+nEvdu
oFSgX/wqOTFG702kmoglSe5tyqvB6cOdE6TodojKWNdWwdMsAijT8fttY0MLrEmNHAbCLB06R7Jp
VbfNUHNSP2HQit+djNSvZN4ZBKbeHtkqdqinEGyUWg38kocWNLOuWAZGlrK4G30yCRSL1+RH9iP1
loOlgU4s1fwgtYm41dqA8jjPJsM0U/qWw7qqOVwGZCkGNw6Vav9TqDUPyMtRGOZgqZot9dTpuNyI
iY4G9YProavzfViNuK9ofMVA+edVJtt3sApYf9Aod1sxN5ffojA+BXEHhwWrvIZqtKA8ePBnDKNu
DQfd1+9RM0J7bVJ8KPNiaZ6CRC/JZBx6Gy4U6//fN/680vp9d5yHMDfrI9yvot3G88p4ucGLUvw8
suYl3fKYZoOtgmi3WubA31E71jwlLo8pExLbAaUQ5V4UqcvraSIqmX6803Ce31Odnos1pERjtI3W
5a3EIezSkSgf0VJZzMqflepSTkUllTf4YrdUtaHDwW4hSWDr7YK1sk4p/I1vKBpK5b7UaJm0dxw5
LTG82KJRVE+UUsztqLJt6Fc9Wg/zRMZALC4swTN8hcKdVtUz9clwExlAFtZ1fOiAlKHcqSHJDvd6
8UmXyY7JnyMDLW4RqGHOcEVzRDDVr8vTgHpXhfy8gie9H7vD9K4+UjmiWa/jOr1Dp2Z1GA8DHF6p
dTLVAwYAlfUE8gCE54gV9LOfuQCLySA3v6Ibh5hPOv/Qv3RkZ6sBhMx9di+jrflkti5OTT62cmYp
gilfUwsIdVQFuyjlveK1dPbUkljvN3AtkM5bLHOuCue9+Ew3HR/fdfcQ3ppPCo05MkHPzX0HuZF+
jEsRdmp3OgFQeAs1NET4qlfhKb8tcD7e8XjxSrTG5i0+4Ek+KVcpbBhc4a8o1kAvkVWNSsseXA2o
kr7GecOuh4v1ONsSu90Y3hRYr4ku+WrJnK0+cLpY4K8IbosPebmePlB8xc0dEymfbgPahQ4nbNW3
AqwXSh7guMRI7+jdDCCHtGNDifkOCXZ2oz3KZ6SLwmAMYd+4Ioq9vkUkj1yxuPeO06GrNrhcpY1j
f2tybd4V9h6zIsIyqJ4qohF1k9yb54yi0HP2DpL4ydkk1zjh0dxRrnSqV4cGyH7M1wrfIgl33o52
cQtFixGp+7DA18aP9i68JGxlIZSQ/olz27Uf5Fl5QUHNm+G01d/0r+EBKK5/wjR9aA7sCrtwo5A6
pbnJJwnDPpeDt4s+0nKFcAMnckp8FiPFXn+KT9ic6Cq1t3F+352JyL3RftjpvnrBJ0RnipOtO9vF
FV9q+w1WACg6UBan3nBCGQm9hzXVhtI6Ida3Tbx+1WkTHlRzk+NtJjhmRp/ZLrIjwE9iQwsucKdv
54iZmFCTLVBkAqyP5rfzETzIU/2lf8qj8RZ+OreMOyMshXscx5Q3gVJOj16yHwj0QjqYn4qbWu6G
Zi2ePWp3a+do0G2lsQhP7zrbe4fuesw2BdMB7uRpVb9pbyme8WRvcz6k2yLcBJ8IrrHqFu5nd2ml
212KYWM+62fyD8p0212Ql1GcdusNEXgWppWXkAjmTXLpoezh4D41bvVQXprpFDqMGWvD2dvf2bQd
n+YtVUO78aWWr4wdBLnTTBnMTz1F63hnBBsOKsp9B+2NeiN0ZC4pplyejujtcdpUrwTLyn1Ep3pH
5jl+t31+R1w6n3n9Nj1EW/Gef1FGgLlOrAv09IG/vwcNH72Mj8aZqG+GxX6HZfvQbwfef7c2HsNX
Ogyk+uwYLfsfXbSdDsUNNWYBf8bb8V2C7/W8K1U9oEs4Cm+XNfvkRvkoy/n77ZUNXz3XXvYAJJQ/
qIVr/s5wbp+8CZ4y1XAqpfDZgOSyOcWojjl7pQwnY6Zk7zMmOsYdGFAPJFQQ4O4rG+gH1GIQv8M0
yVeUcdVoD0/bvOXyvsVy9U5R3fnw7xoi6q8tWgOT/LJRI8ymYAuH1EvePUblJYb7dK+U7oACAmt3
saZvPCpnS/lRj/RCB+rX5+pD3Dcv3sXBrjreYOuG+O4/9YTpQNtByVFU+5yatQ6wb9eIp7GgMXJb
D9eW+h20vH3Xx7DCaJtuPP1kJps0+SKYSqWYLFYor17Avdvs+PKVdT/de90Prf6qGWS5esvR1awt
1fWOXgGmFKq9pEne8By676zUYRO3WwYLNATc+pC//FXkrGqHb8ZNvB9B96wDI46OdD/y7+TAP0zN
W4CKvDHGf3XH2uwYfEDvEKsHyru3fvIS6xftCgB/2KynS39Yey9IjunwMPWdVFjJ6CCz/eB/dCYc
DHAXh6wBr78lg0hL9xPdRPDuwU1encj6EMRZ9zteXpURNOqG6YEQjRhKwTUvVrQHuitEVq9w1Byo
TeOYUMDa3VoxXcriFL86R3mM7szTuNev5PV07T3aR85obO0n5YVA8pIhJgYaArDphZeAbK+qr5WQ
Cto2k1dFnRCDvhHevguvMrBKNGUMaj5r7y7Z9A/51nDlFrlHchDZNiRkPHwKm6t4OPf6hTLDeMo2
8fapgfYGiexTBB96sPW0/UClTa7y3MVcZ6NxCXtYFCrZ5yeTFNlVWJ+oUpbvDUkB6F5mHLuyH2hP
5iBMdqXYQEzQ4J1ED1OOrf0iun2nkx1xMb01P49G209uUZMTyBUrQBdWxR0D0eP8VLSVrwO6R6xu
V86h+MpLt3pUbvQSwyCmQBrba74lD1f2VxjfatGaQ/RC2bhrYlxrQMwAitDsRvy8U0DAlBv4IJGk
8/hk9XscPXOEofhfus5rt3Fl26JfRIA5vIpJOVqSrRfCqZmDmMmvP0M+FzhPF9jY6HbbskSyqlaY
a8xF/K3eq531kZuL4sRXp9oPNtFmFPYmkYZt3p+Vw1s6y5t+Xkzb0Te/gHM64jY7T40zvbbT9h8j
1cz9WCvdq/0WyKsvO9iMusWjPQl+f6LDfhSkdbdqDsNG+XguTzpT5r/1Y9y3s2seKl6DEbmNuqTE
hYUwaoVhRy/wXVzGwRu0YHpezEh2GGnRGVoYTJRfeoS+gSMTrgLuHVaFiV/BTTmioMEJtpPdInUG
ZDe++GV9iBhd3HvEOld61P0JS9jUaS7ThliJd8GgKI44fqejt1pk62xX0AY4qZvsNN2He33l+vPL
YkSuVFMW9Z6Dox9dmxHFt+FNLxY8sXQXKu/V58z2xdq4Sdf5NxpdJV7mxW6+1mvSABpXLWtQdsPv
7lh9ql4NRAhjKGZHIQjJqLkXRrqMzt0qvAhvxg8PTu1LVxEoBTyzm6T4Eu4AAJsh54p3c760BCW8
k0+KftINBmXMXHO7rPvzEPla6WuYtiDI8SQgNYzk9ottDZUGbBI7PN7tj+SEUuWJbqFzMzTmXonP
W3qOdRfdmY4KATlvTjveUz4zusMMFX4i2DmUP5zTFtVJfNZv9UKO/PJndgW/3XftCudwObiSVT0P
7VX8ysFBvZteDNuo8CRCT2QQzQ4HbUxXc2hazbE/1+da3km0jM9K6VvpKv3ARqIDFbd5HjFF6Szv
eWGMl1a24g4HfgFqhjCDj7Z+HmWIYqPb6MDo7N7Yy6IjxOsORtXh1Qp8ybiAmy2Ls9quMsMu4JQj
cpMWzBs2drBPD8Gdd9RNAAlgpoSHvsR4x0laj7TJ+qcRngtMtNGhPKWDX8cXo/oa82X384RSMbzD
sU6BB60mRg3WmnQYVlxzuCLqdoAu5xR/9eQICd6iVnBvJy0zqR0l5loZmISvOmZLJZNCLf9jBtVa
C0JCalk/AiUDtxlZ3Xruuv/709/X/v4XqvyrJapEGGYd4vVbNpsK5ZDSBpR5Gwbyxj/4gUq6vP6D
yv/9aZCATf/9KRcEYuEkhpiQqU0C8KDfjJYYi+iI+JFRU1qwJ//fT6tV1Tnay3m91ZbI9uxnKrw/
67B35YJIUWuQwAsleWb3+oWySR0wVrjUVgw0QprWqPDapTqjAAjwgrcKpvsXf39UKlL8KcsHWz6C
mSlbpy3v4W/5G8ublOW/I0WD2JTa0MTa2tdqn+ki1OIxDXH0K/xWVjJyBkC/v+aq2NRL5vN7Y20y
fvylSwtzS8aTQLrZMxMUqwvxQ+OksGVjW8pek8BYXpBM7npxUSI9YaCYVg5qfn1PI3sBCvKiXxS6
nR6zr4LpwTJiggRwR/5b3Kej4DKz9Aseg99B/HmnRBdsIzvcdR/yBwnSvOHT7xHrzZDJ2iVuBacp
cqARfnQ7gFopeBAX05pohjuMlAisGb1yCBygk/SPcC0epYd+ab/wBg9/2/YVkqsfpU8Zkrlp7v0E
L0ZzZWAVv/1PciRJrbKz9sW4zWkk0QJfBP4VuvFi/Cq8ggFIJHN2tW23KjhdVuE/Qbbb93Q5/YJ2
eiTEfR/GCa4Mlw7D9H3yQ1BMpge3PvhofsvHM7QFcEgtw7W+ROfZeWIEtIAn+wEmRAJWZi3kW33B
IHDkQKJdz+66Vb5kzr9T43NHWuLhXe4OED6dyON2g0GajhOYlqV2atfhboC1sJ9A1SYuigcFvC6C
q58BV64EpwdC9hZ83YbfRsedKS2rdCGz8UO81HyG3fceeFCU29JpZQNNKf6pNqyywQu3PJWIKosv
5BPkVP0dPQa+J/1dcL9HwHh4Xm+DN8RYNlTT1YzH9S7w0G01XrxWljXqNrJ6HwtPbsEPrwpRFyRn
sWw3FqNLXwUMvUsbuTk/v+QLZ+H8pL2yUwEBGZzvZ/JnZUMdRdpIbCyX5BCqC3Qy2uyUg5sAy/1o
lIVxFgebZ8VAlvBTgeypkWpyqsHmJHOUvYyD/Foy1OFA/9uobnhC+QW4BfnxOSI0jBHLUIRZ8CUd
0MQLo8tma+3EFSPc47K7JgfILsb9uZY25uhnh/IRXVImypjQ+zFs5RT0Lqw3iEeYjA6IxGC/9F8Q
sBi6ipiGIbXEzUT+gW1VkVHBB+QJph+O8pOQGmYmKKo7d+PpW151gPdifsi4PV5xxsl3ZC/dKwhc
xg+18iwSgZQ9uPQEZSW9oKwwE90GhyUDcbKD0zYiPFr5yPVeY75LFWAqdNTGG6eFrp4Ry70OThCE
ZA/SqevsgAEZSIlAhKGCmv8AWSjCTqtXArn7N8Ef6anuV6tXsewFMVgAQqGtPbzs5V9plxrbJGT/
zNzvt+SRIoLqx8xU2CcNq0hlCMsuGt6Ez6AZ0CqSIQZ2uk/tK0eRaCOmnKlOJh5YhyC8FNmbdvfE
27iqDjFlJoiT0vI1FCLSx7Cx30a+3FMHuxcfjIyHM/IrxIb0bdzxC9sSaTNhs0K9pbGbx+spepi/
VBFUCjA8GGlKG5kWjcMN705UBYR3km/ti4ckep/bxSjYz4cyO9oXcsY820eJhzdl8t79ssVFH9UT
OJRTZsRqm/7Y7AWZmMrp75W8TKBG7HlfFCdW+gnTAKpcyXF4WJg9owEJX2SASbunFZXJRfF0xd+s
dpvHVHkdF23YoWhB1oQUndl+819D/QtiPOyVh7kWkX3DMKbsE8brYWeRTBtO8xVALeJR38HKym+z
0/nJgSHSBML3PX9Y50nbA4obOufFQ8lOWfoWsDPdQ5ycUruv/XDYNeOrzMIWqqNXAVbXUhwKt4Hg
yRf0sIgCzkzFvxIHig7UCV4owO187480qJbBZXJabiemaifKWvbIhOPTrn/SE4skVC6GxsG5mwHV
mV4++TS3LXApiJOd5gq+72RQSVs+kSdf85MUsbFVw42qFydRoB0jiEqDy5FTfxmusaeCFm+UO2u3
FRfTrjrox+lYWmBjFha70hatGLuzvlY8BYoTg5GL5ymuztzH57Carq+dIrGjC3f+1US/dztkyYzH
L9hhTRbjF6dGM/kJSjOFUScE0OmmvKa74Wg8XqhnFBkO3Vl1Ce2qSzfISTUnVTy81aYIaatnUgmN
vdEAr4KFzREbPpYhexd1RBSgf9ebG6O64qlnEzA/HFG0I1BzyMJgXywCvzo0+DlJNpQINh8AYwZB
SLnEiqOWXYnkU20cGCoILyhhmb8ctcDygMYJ2buewKCjTmTzYMXDzmCgC63o23CWf6Go9BeWG+Kc
fHApiVO7w95eRsnOrNXg8gtVxjWgkXK+slCAM4Bb3JermdxfB9jKsl4Un4hsKjoB7+hm8/fpMexY
aWzYjNDTVlaYN5UYmriK2gYQY7aqVwh1p3Bh8DiVKzJUrhUjF0QLDHSgkLgzEhYkviqc+9dGr5Df
8t653uqlGZasCx3KM/DgjfJABmoUWGO6GDK8xFym/xw9Mz90PI0/sUt67MHMge/CJKguvaHCNerl
pHHuuTX+zIPDDnJ5fWZ2Fjz+uHc7jGnA/PCXpfaVEacgmJcA7O6iahkaxzReTy2PAlklxzaTK8VC
CGyYg6ApMxnFvv16UFTKKV6L9wAbTMOxNrxYjjWCfvLkAIWQZ+3ZfhGY67eeXYsYSmbQxWPdDb9S
c7FMTJDJLvfilUORoiCmNf1PeWrCVeknHhxObopyV6/hKbyqPxrh/x4GC6DY+7hobKK2cGkdwBlY
sFi+k2O4aZjRK1d56rNG4aHx4JVApEE/LMRrycJEkscjcR9+ib2ezIrQHMKTl4uvhrA8pa8JKnW4
mBHZ2xw65al9g5lk3iYU884cOsGpYSN5laOhh3FPk8rxhnNzZXLhMz2Lrg6DGwAwk56L+q+g3w0r
6Y6y7Z9VL0NsujxIYJ5SrITxuyqXjR8uzU+2X5XH8sohiQWGeOHCBt1r7Ta/xOJ9YkMIqbFDqHbC
J0d6umYkZG3uqncJKv4/bIqn2pvNK/CoRYLOGzgy06ncQztYpxTC+JL6KqwiO7Q6ajr5npz/AfCO
tSL/ouGsK0yCnOE6uOEtZwUQ4A0cfF7OPL5m5xvIgvq/iB3YghuMteSCGumL/M93LuT1uJX/sesi
FIhnWziEG56y9lL8qC7AzaJ2Rp6ERbWdTmgrgt+IF6AjjS0IdaBkPdP8GH4VZ1onx+eZmR23/uZN
Bk+vabcUS6vqwE0G6LVSCd18Ld3Boosf5u25V91xE/uZB8mKuQAFUGNAUaf7x7GMGjF7k6+EXszw
k5Sss6100GYYS2iQ+SbFITiH+0dWtZQlD3CjwHyG9gozAmkTmtuoIu/xcCATyy2pXf9lfbE4Bdi/
dx4W+UduHa7fotkNt2BdHFi9zXW8QxNlQTlcvp9H9jZv60tzZVNMqJ9Qv3mLCRNceaV+zF/WfW78
6ZqGdv7gXNLUQ9btI8wMNLibxP3KI3g6kb4xv4lOoCUi2qmTVXTOCR/etFNFQecCzHIEQMPjtpXf
GErL7v2y+83Ie9bZAdjoSXzX6kW5wqUq3xYbFUplQO9kgWcP7GRsO1hN8qpyrV14RHEeLeF9H8qC
CJxBk5vsKS5rZxtDV7W84mhBDxzPwzuQ0C3zQxXJ0n5qX5FDe6AkTqMi8rgbONXKBFIu0QU+VdIX
1MketKTbvPaNRfYl1fbULwnfQ+bFXjVn87loyMbY+YgmK7d++jzhmMzGW823fMoEw5sYOyTTYutS
1Fegzc4ek15yx8D2ZvIAKaSWn5urMvOYEu8WuHLADYAZJoBXYzLGySwHcphtLjtjPSnXio01pRZF
tQGTYpw8QUa7BIiVO3xLayRjj+GtbzwNG5t32GgvtiERcyd70GaLA1kfgekZFqD00Fx9VV7J+DY0
BFYkFsYVALi1y/YVY8OiTZ3v5aGDzOtDpNLKph8uS5Lc1hE+g+XwPv4T+XhM2e+e70LrQQq/BTKq
6WWGkAzg8wK2gXYzN+IXhSsNUPVdWNeSH53H24AfUutRugDgRITEu6Kar5OQictWWeuzl4BBAnJN
oQnQduxWjNVFLprthjYeA2+AobfAY0BEG+NDi2xxS92H4fh5q7xsKS7Pd9wIGGh6EowbE0QZ+0mZ
5Kymj55PBLX/HQw9VijYADEHhsWMvKWS/r1sBGpe7ZnbhhczniYU3hZYjJoSJj42MCF9CbFM+Glt
459yo+mBrVEe+hotNmkZH5V5h2y/4bGwQQ48zSuUtQrDB5580mDmsZMl0E0DYHTqCL66HFI8wXCM
hAliU1H8Rtxuh+9Yy4rIoKlMy6/rH+MMjcXIWZoYHyfSgDpM2kmKNx2yfYupHwvmaH7jY8I3kxfg
qmBkbrpj187Idsj3fiZPZVHTWzw+9+HGgEHtyl61zlk8hMocJHDuXfiZn91N+2q3CSPhMO4/RUrJ
9Wv7Tf+ViPL/tR8movjQoden+8262UQ7eqzhP+Ut8a23Zo0JDAn/9FD/vQb+AZczlsN+YjNyrZnI
vBeQws6BcJxJ+1GQYykRrGvxODM+zixftx7fg2IzygsakmD72KyTzheCtZmuy5fF3lal3DNjw7nI
eniuHo3N+HVmXaUvkfFCcylZPk1LJfQDwxlyRzD9GbRJiviepptNm6hejJ1fhL78iiPoiZovBjTD
Mc+zSlAOlp8e3bvSr+maMtZfvhBtGGUsmtExPwmOg70+IXheaKthTUBAv5DEzwHQIXwXHzm1NcFh
tyysk6b5cXbTlvVFwiINKDKTCd8R1C2OLCdd5p9Qs0P8IEUnpRucHWhwDBZFabqfSxIXbA1Yi/vE
gw8n7qCXso8R3bsyxK8ld48IOD3FKZ6Or3cwm4v8JIMaZrBlEeVgs+Hp7aJDou2aHqxyzYGI8QuV
GJ8te8/HJTJO3omW82pbjPSIyiUxmvVpXHFaKW7pT6jjis2em9qWa35QCTBelPH0QZkpP43bEA9O
gtKkt03DsQD5vZHD01C0Pmrm/CiYJPdnumdJDyWfwBV+h2/zg0NO1pzXgdQvwQvnjzl4Hd+ccLnu
sLn2l2Gv/uanJyHOyvguAbVBmvEmeRUAmSU58LV3/DiZGuCEZSWlHr3+EYdrQPoAriaPh/a1V3Pz
CXvfnCdGE+hHPukJG0z9fnOAMjfwM11hVAvYoSPx22FoKt4GdzwIbEcMDSlM5DKet7AUNxEW2DiX
5GGsNJ5rYRFdY6+5pFgOMYTVbMxiGT1AgjyP1bUslwBKaC7QccD9uy1Beqyk5DgNNytxg5LYmY2C
YIO34sFMps7j65R3HNqCPOtYO+2mXbHSFsKS0hHPApFd5fRX6rITQ20ETBfjyLyRdpDhoy/Um+Lh
HXRnHrYSlmVj91dZsuuEuu02pmicUpbC54dY7BLe5gtIn055xKbX8gZpQ9DKWprUyQGutHjY2bHA
ICxvTV+FkTfjTYIgJXroe91t1ilXKgE1HiM2SK7P13uNP5lXCeyA/5TlpGKHd6RhTsNo6DzdcChZ
Em6oNH3VLc3T+UblwqWN9d7RprxKR0zDDs+37MyhbtX0DGA5+8oPDSMmyWJcQlY0HGKbvfgiqodk
DTKFwenAzn6Du3hn4AU74WH1/GA0Yw0L26Wqo3xS7G4f1P8ReAt2J9nypn4ULqjvVXuNL3wcFYAJ
Zr68erSKERiwXTOyuAsP467wGYekn5K8OnQxLnEcQ/jUvNVvLM3xjYeMDU9+etpFeTfZuA+gPqSV
1YIu3fblBwJF5aZTjGn9YXTHwstGerK20Tq0u6vfQtnUqWtSE6JXxhHNtSfcyZfNtGSMJWvpuTA6
52psL4NjpF6ZrhNzZVQ7KXQivDcqPzJwC/bnkV6Gh4oMBbWe8vQvcICg/zDK6EjtrMCt5J4hHG+N
TS/spR0HSz2taX1x9Yy/flyiwQ6C9E0/eqF81L/xJf8aC7v4pSF84uV5Yl43Yd0wLzmw1dnxvdnU
v7XII8KRvjC2ybVSF+bZFF+fTun/OkuUtp4LWoBQfHqqfm/cHT4jMI6ZMOwubzrH2OkHZEI2UJAz
vUM85o0fLXHB+dHvtlFsRtCpQClu+s/pO8WTnkT0H32OFW4G46J9LsbEH4Zb2O0lxYU6wNhxcQrf
QeaUVHaNneGL9EZEYls8B4Bkd47SOYQbOT271xT5YvqK7yQVQe7XkYMSArcC7ODWGusUSc+XualC
OzpVV7zGY09YsTuInpL4NZObpTcPSyb2JJdlgK+AQgwM5uNXOmNM2HybTBjayCKu2S+ONxB3eE35
zu/rPT47NatdcxeXypWWouCUF+FDP48fYbJkKAkupC1/N4QoP53DSUEh7iqEq9a2fHqLVwOfePp6
FyYimH67hxc2BR0DXM53FUTfK0nZm7thSZ+hwmk4WbD+n158lPzhOz1irrcWjh1uFajursqHSpMn
vmQ4gF2hvbYLjeLPpnujeTLDLgLhhY3XYnrjNdpTfRK/1E16AMkr1zbAUyI89CjjbX7UvhK+Wq0N
hQbqoheazGClAhf1m/wuO/klevDYhReRYjOGa7R84P3l289P0uqUCsNy9FNisF9jWLTXJ0UhO+IX
8R7ji8qGd0mu8wVtQPGSkC+QJRQdaGF7YnV+WfyMtf2XcUGtbeaHL9c8zJuYd0svIHtoK9O4RTfl
Zr/TRfeiU7N5RcgjBy9CgAUSkisFS1wH84O+F3C8pPtVsbA2sVefq5O10o6wV4+jr34pNAyHBbKQ
jbzUjiauH+/xnaXLNIdTnGDtOnQXp3Ejxi66F8ryhJ0nBxiQH/e27AHNnYwlOjzKLBTmzwqbR/X6
EN29ffR7nU9L+/bnVbINudV0KWcn2ggasyf01BdltCiu6jI7Y+e21f49ow3rS1/idxM/V9znH2ox
0N2Fxu+0BfIOhG48vghvqDrQRAQKdlLkFfZxFJSfb9Za3ORsnxw9zy3PZbXOrmXsGJ/6F1/rpIXy
yxbBgyJ9JMhpiOzv9Q7/JCK2mIgIGu1xaN2ETs20wBySkXa2bD6hGvoKme3Tpuw8RK9HRHyrT+g+
BQR2ZNTMFyefRO+V8sYcTj+7kozdE47YC/H7ueWVEMuawMiZq78NFx3lCwuheHWCzY2K37OjfXZv
+Vuy4fmkec04vUBlGyHmpd0J6/StW6Gi0v+6/GSNZxxoJ2dYEakDcdvxFjkxSRCjpXmnhf2Ec7nD
JBu7y5GoahveCnwvbHZ1c3zgU2Adnp8R1oIMlKM+RBNC3wY6GECnrcBxj3zOraxDgCIWPdytfm9I
wfGKzLBFccd33IWBnojr8IaiQ9jqJ6oCLQX4ByfdW5quzRPCshMy11P78byLDt6NeeZVn+zYAigh
u1d4fJQDJwgnjb5GNaQ+kaFRCLcJNCX42097OhFlG0fGILErLAmP69P0BsP8OGxqP0tXTJAYRLa3
2meDOXSqJ2ystyxc6XsRAQknM+WP+VuIfWzd1gHsKpudjwGt2KbMQtTL4IVi+pNvOewE77XhjDd6
3fUtuVlXktIW2j+HzTUkDSL8ckOnW79nwa6IHIO4looxXwUdS/Wehvg/AKTWO448iAa5kaGPGbnu
Po/1PiHmIK3BjrxxS5lI2c1/2k8y1bj3k731wCOXUFvmWMCjyInEJaPrxJPBsCmqfSIu9W/9O4XJ
wKXiIm4N5kjSJW30+J2cqntXJ9ohrk7jSjwYBLu5nR6HH9hY5QVE1V5hYUKn+RSOnHS5csjDjyca
FoWHSyWfGpYiQ/DD0irOcXYalGUQeYBL0Fzgkkr/704MEXO+PqSSMpbzpLZyDb/H1JWhk6KTIM1h
BZluXi6Hyn1K9pj6XX3HHoNcnaPpSTlNQi275CmrcTA36LtSvKLXBMIPQdSu3LS+nT14rYmwiq+z
tfSurq+Nj1xyK3/4iotVg6/KUt9ouh2Nr4QasjjjyGzIs/CKaMLcZeYfZycO4PAyLdvf0Zc3MSuo
f/UWtLfmniJRDZdRuTUDMGGACkDFLMtsh6cMMip2PoG2PiI+g6TNlr6ndbStqGXMrxCW7Ia6ZWg3
TzfirAJad0oomg+3sT0YK5O2ab9UFGSoUGEXtKXhojGuuBymczg7yrh+IoLQ19AuiEh4w3n2LgVI
RquFIBCI9ivYmBKHCs0IYmv5dfmfDAAeqmGVC5t+PLXlOU4Pcr7LYYeVCNmZgHdm4SYMq6E/FtPa
pNtFD7KkMbEe+52SfU36WjURi90mk3JNsSQsIS4jFiJIULm9FEMI2Qm7ZdfEII7AnNAlQau3tQSf
ySS4AfK0DHC91x1kd/gpna0j8qSuRRtrtzSsy6UgLAiMCqDO5Weorhpsi4C4pTc2ZgBk/VX/6o9/
jf3u1e3/X5//76+Swq6u55LwXy3A3/dFZviqjtTo4fiBUQ9T/MXqgNlqOVr9fW0KdNUzWuPYB7kF
91bERY/CWNKwEiqBohyjou06Dge87F9/MqqCuZ5J0lbPemsKKrni35f+/lGeCwSbLaXtv69Jc8E/
W6+f+Pu7hXOdCTcQggES+zwBGSyO8Y80vLT2f1+rX//wTJmM+vsfY2MMCb3++r9/+Pu+//4IvHT4
60Lct06v0t76+ybMICDk//3x71thM5KYJHK67rWsPoTYA1dk4ypmoVMXLBXeLOPfpl/DZIezj70A
GiA5+QNU6pOjF258TbtpV4fTaQwaLFnMP3qnoh30Ij4AMf60FJAyqvApi33rqZmqYlG76OIUuKOQ
uDXrtQsOYzEqWOFBEa6y90CwmoXBELCXoadLw37Ek6UJ8UooSfKoIFgFrcYMWeykJKJjCBIpjWmQ
JnfoRDMl2Qtx+p735bDqY+JTJk44+nTOTf1F8KyablzmsDSyePgsReyU1ABZVBMysKq63JXViyVQ
a2LvNZKJY2BLaXQ45q0sbSyN7gMTEz+mSC/eVLzKoD+ZNo5ZTw+mQhqslwk4uh5/sgBJmhASGGUx
LcsYfaeG2qLpnyHgAWSNzcBBmGL4PQ3iuMrK6L1P5HWJOvU1SBLQHuisqmJGraUwl3Q4XpNHaKAc
kXw/EV5azw5EBSKvWU0Q0/X9LtTl30ZEzqwzzVc0kjfP9MsriBwwj4wfQCWfhUU9I4s1KJZa6mgG
yoTRRPtSU75JUFOoBq29XpEkRxJcNjxBrAAoCkNBxnrII8R2CAKn4gcaVuIyhB6P8bkif2hQi4G5
RO40hcD7Z0Dbz9ePR1a2iaNbXPfFOShTBE/gVyV4vLamaNPWiBiELyCDA6TO8nWjfeFrqBUCo+Ts
gVPJKCyX3G1GJO5SnM1unHfvgRhVqyr/JyYoH4IawboxZsNiTrW1RS+gZ+ghlqg51G2c7GFWuuAt
2Wuy4jN+Mm0h7RMwTxRNTEQLc0tGnhqPyMA7Qw70Lyuad5OcUZQysectRM2bYuS1KZ8oBPBky5E+
7qEUomopg6UWmQS9LLWVoXSAekfIStOMmjuyqAfTU1TgUT15El1pkKhDPldMRCGOTNnMAB/8qweM
GStzOswzNREzntigC9ZHMIA80GaVJk9G7Go82AKrf2oe/iR6TWkt42xLJUpUMo9sSw1Nfgr9djan
tTErrJKEaEBNmg+wNohPqaA9WxpEtaoLrtzpbAZy9qk9c0pddfJuxDKBXIDW2aguYkpK0IOUtzuQ
YgQJ4jFMONoSxbp0Ko5ESpVCB2IrS0APHTDPFuThCCAWhGxPMULG5u1ZhahzM9Tfxb9BSLutlLJz
q7LiWN2TiDzOY1+3aHV3hDRJEI5+AKzWBuZMwKKiMxQL1POZ6M92oHGgln1WepMGE5QL0D+pHuYd
j1k/UwUPh0hdmjIS/7lOtl1MoJI3RH1FlZ6G8DNuMDhV0X2JiAzYYsOlqpn2pNKGiNPhJ896WqRx
+B4Bw8AhA2J8Kac+6Fdsq+t09uVOLbzGnFgmKFXDvqD4X89qTAKc3ut5vqnpcaxoTbX0EMd0Qvzc
8QRHmBFmAkUsACWL2BKcPJ3Ek6Hm7aGUSWHS8Vs0xI/x5bVRataE9W/qIsv+akpy+3UQydzaSTmY
KiVHQb0VjAsTTbwkQBMNl0REbJvD9Qi0+oxBpfqRUm6UFXqVBrXgMOq9DC7uQBAhjzoHTmMym93H
j6wzE5chuo3SRAaqyJmuNaC4ZsR9DKqxsoin58mSILh0gKVLhTZx8iRyaCVFdPpnWXuFMB3kdnJl
3Qhxsg5Ie2rlknVZgfidmqExMuopjSCRu7lm/MaIDoUUyntRxstd7q5lzTqBDuC2I35QMqa1JFoN
cLWKBFSjaT9r4kIVsZUAdkyJpKp4XfY3WQjOQhC+7HOEFNe07NlqGyAjaHctmuQW9OrOK813MaVM
GeQJDXwmFKRkapfNOLiCnl2t8TWuoHeP1oyClWgQDg/6V6bnmLrolq+NAxQgkRp87ka6gctLgLRE
BgEEYlWSDl2J1BxoLI4eKvlSN1DSkkPdn8PuFFdQrq3Iuqklhs91Rp2CZYZSroEMpJozPP7wpfSz
m5D5HjrOQ5HoL+PSPkRvWIhY8XAa3cTuPA3NrSnPr7e4DoyIhyrCXFPBG1JKFI3nJLthwRB5EZCq
tRzTo6mLaaCNg8YDABXawpalmJUToIGOYLqg8dHrQocEWrQbaYILHYWB1/faIQ2IRg1NLV2rnled
FFVQOLITpO1pCTd4MZgNHonyjDnhjLBhHphqzqcAoT1WtLoxaV6eNgyI8CIjGQ58QCmvD1A2MfZI
mt6ZXmXqhkBcjbmnltjmjCWgXRGA6eg1xeVq7k2cAal9yYFIE6LV7plI0SA3t/OLcaE+UU+UsDpQ
Ls2gSfpkXY7VOtDCzC0LQkgrZ7QvCanyV1qANQowXy8gC0uFGORGTwqD8GRAshCC5MW1uk49oz4p
UoUroybSJBxJ7BOVqkejk/v1nLALg8YTmJqJCcSX0aGAFhvlyHPqccTQm8oPoe8sDB171pGacbm2
pp5ebEd/PzZUW2br96KaQRmcmRsnNLRkGdNol8bMi3HucOtIvksm1WWB59uF3IS97RSTJApXK2uA
wZvYerWDRvlDzS9ykdyEJzCfkQ057JqBOjzJyIuS1IUMvRRNwtwSh0leG3dIbvItV/eTUmsc5NVS
6ChgTmLKxFZb/nDFSdlN666b2vAO++g7yPLLKLcz5g99sxnClTLSD5D1eNhoMqRH3SKp7/FFtGvL
3FpF/qkFAY58Il38MjmOkWmslbm7TjyBPKyENUR31dD4TLZSeqXTmECXsQFxUzsnZqtL+k+5rr5j
UQQFABFbYsDlbmNqWIqYgW1/Sj+AzG5l/ZScsRKhdE/bGLS005O/OFqP528lqX4BwyyLmjPko1WM
qb0UI2qQpadvwj2x85CZH+VlUtoMoNOAyGfwU6JcKPYvZrxezwyM0TyoctmzBEk4dLx/p9XCel9O
9T4Qoo9pNKOlPlCNcaYkV09qKy7DiWpSLkPeehr9C+FFZRU6gKOKGfj+JlkF8YzL+QA4sIz9QnlZ
PFG9woaH3iEoPuo3YPpgXrmmUGduRCzQ9BzTMcZ5gzStjD9vL/iPqdBbnljRpM+ixCnUHXymhNl8
2quaziAjfoDa0H7DEuHbwiMy6GlDfMcFq67g4czVc2uNrXqZZZ25W0hYOSNpM8GJP9+Ai6geE+Dz
0sKzPKaZowY8tdKsbUE20UwBGicZaIUMuV7FGlX6sZFftpDHKswZuJ0YJW3ARpnthLY2j7ArM9Bd
DbvR4pQY6P00T/2F90cNOXQ3RVESoLDg6olq5ZqBSwT1T4lbHbej4ooChHKmfeHUPY3VhF+DOqrh
uUogwoMDbLDDo4Cl6p76bB+GVQ3b3AJqbZGuWFrl9+Oj0HZyFQMjrdDlGzhxFRPo+ti4R5J2abMx
tzveK5cpQU2YQ8onIXibQvMr1qAH4fhjeU3RniXIOttcZSsrpvRDS4XftOWCatRJLcAXkVZ91E8k
xkLevOdyTF9DLPcxzEZEwON6YOU6uY4fc9tyFWKMtQ0hY6RJgegkOlXcH8KK2p7kP0NT9Myyt62W
yOlZzP+h7LyWXEmy7PorND7TZ8I9NG3YDwktU8uXsJShtY6v5wrUnb7VNU02aXULBiSATIgQx8/Z
e+0jMRdfdp96uBw/vJjOjhfDbKEYW2dNMZ51W5I8JIB8Et+trw1ZIDkuaKq1rHo5+LvlLRwuOsFh
Xm+KWdkble3OtUux8HX0Xxg2ob7TxPCpPWscIqU5PhlDillxDof0IxL3XLM8lFq6Ajj3mivOw30i
NrGkd5RnMUohwKk4f8VNhbXgATYv3aL6NR2iehHoPbrJPrY3JsL8+GB1iiW06g6WzvmjCRQmE8AS
V82Idk7z9Qr2HPo0U69WYYhUowLFteg+tWmKFqLJeKe3TYkHusdSFkgY9paJObTvQmSKow8f2WOp
N+mETARk0yYts1q+jXzRmvGqS7R6JcmKWLCKpp/vxMuQZcdOF9aNtEv6XfU61sa9QDcxpIyHHIYU
OqtUJMwECnHSgjPQ79iT3bu6OFbJOhjbueOGVpCdB41TkS7doN/psAsDr2KsPAbNLT2FRwGhvTBS
sdU9vkAhK3ogQ/sWt1m8AG69opoXkFq1I4wyzABmigqSdiNxU7pp3VqshvbSvO01BmLR+BRBuHLh
TV7ZgUzWqS/4wNjZlbOK+mdTCmMReBJZrTv7ZesnzN3DQRXora6NLHMPJjmoZWJA3QKhtSEE6rbr
JCvvimLG0yNaoaVz1i16r77wT5M3F8uSjZO6FEFOfWI7T5eO7zLfdYl8aglCa6KDFN1N5KsTb5w4
8JoFG9EDeNi78mxr0Vusx/GmNvmEWjBimzxDJWjHd2pAPd7pDdKSkc9Xm793Dz2pLr2D8tzkWbM8
2oyiOUTN7FNMCaVIRmKzUiLTkwZW4KAxdxlcetN8lUbDYMMEzXga5j5fXYhzFXy0AxC/sYkPrlOz
dTgGY53Kx+WDpNVhWeGPOkNrEqT6Xrd3QXSXJ8gY/KD5DDQ0FRXNgbJh0eMyVx+MZqnZePuznk8X
+Fm79lsEO03IwFvkLC6sEtfWOA4VUeDsxjGMw3REj2iVVn8KcntduGY/tzLweCtEcaHy2pU16AhW
CTnYtRX6utaYMlbb5OvpqMk1r3A2LRqXCuGjmRsWpqrqZ+TQa7rBeISXRhLuWFmIGFEf9a7pLQHO
9Wdoptuum06Tpshbd9D9DVNxcNsGTmbloR30wpUZebdxhfhaTOoAEJ1YeeBkV0ZaP1kJSbCatrT6
58n3NdI3zSd444i5OjC2vCjriu8z2BoC3vAwMHLPzPSgZy1GqQbt9AgFqicCWTfxNYxPemJhRdUm
EtsKlFU1pwOfrR7Yo7YessBbsgp+RppRaJX6nMr7QIVkfXLUt/lCMZgu6vBMaibeYD28JUhlUygU
hsVYbus4WZZSePcaPOCribkwbyyRyXNiEec77fQab4XQwwNl4S0dkwmxRb/JNPXDgfIrmErgpRmr
u6ztyQPT06VXkxFbNTrjNQWNMAMbbYUuC1rHfchGk53QYkO1GRb2rOGvFQcbzFn25xSGaEIQvre1
xmrH6l9xUAFG1qvqOJq82QBFdQlAby3KiDkHoMjb0fpw/DssDgU9KVIxWndl9+pNaxim9PP0aHyx
e1YuiVW/KY1lXbGuPePFy/GWYsHaaw06j6QN3huNplAEM4BAvGWoesqqiCFlXZYv7HI0mDyJX0Qz
Xiu9JXtZR3iqWZlC5q596FZ/P1XMNBrrHFc5UgCosez1CMj6+Cuww+xmQqqvckZl+byONVnCSWq4
ovePAuOE09MCGRJ59KbQuTcrBiI9w6uR5pevh/Js53KZm9ioaoIX93ExZPeTrn04hQw+WNt8mR67
tLQeMpc4J02vvzi/QXen92ICxEUtB3ay2tLONAd/WPtl+GpoBrqsXdtzQg0NzLx1S1uNQ8MxReEy
Zvj2G+Lu9bTcmD5FjA2rodL7NacuRhMGHKs+cRaZ7D48FRULhVI896hORq/ycF13W9DBcj2AOqZi
kO+J5z5mU4R/JbkcrBg+ecMZdvurI+t+M1lpfQTV6jDvAsFqhRrYN7d873pjMy8zSBA1p9VIzObB
dSEYR9QtYJGzdSe9Ewe66OAol0i+IqO54ciHwi1ZG6aDQOqJKc5sXzh5hbfx0IwLMlHvHdt3V97k
ofov60cny5bWWBrLIS+xpeb6vdFw/MukARnULzY2PK0NGlVVYH/yHHj1sUaPZ+DYlw1aBXWks9Zp
BWM5z+B/oTzQE7vdeIIi1MHJqXtECVOo4EegStLCHJ88S72OrCk+ZYJnjTaEv0kySRa5W53aYu/n
xmeYijkur7ghCKpd9Uof1i6BIByBcbykGYW8Afo8Mgnj1dbd2DCzdLPmrH/0CE9SDvzwrgkpjyn2
Urtm6uA9Q8tbORPB4GPHPCOI3qsit28c2tGsGsYrq7OfXMR3KVY/PC/GuDIL8QNcctNbjsXKTVzb
bfXl03hb5RVaib7Qp42LEmMqaNYT85Cs5q59rqVE7MD+u+oD39723nh2hkG/8mxmpKY3UsiVFAc2
OEuixNEgjIojhqR/5U+VQso6iIXdtiTEiqcoB6abWKySgyJ7UeOUbpUZEzJba4uxx36ot7PIsmmW
6YiPX/QcSHNJs1mvbyrhgGLwgdjbfmCu67dWtIeqHpkmTT2mDquCV1ATU8WRtF52Ei+PlpFTSJYw
s/2JdsTAGW4RSTfZRkqzV6XiUxWD9mm15p1ep+YrMaM4vaLiLbKGd62BOFZZR861Nz3f7BPQ+D1h
KaDBsxrFSs0+mCbGOspeBlbFW6+CIyNQM2RwnDHyR0jf056Df4MtixPJcMV6hPOzVX4mMzgzlA7y
4nwm7/zzq8FY3fbNbKiagXCDa+bR9eXhfmk7I4PqeRHR9eOShX+GO3R+0Hzx+2ZKoAVmpPnuP65e
nv5P7//99KmreF2/b9sOE8Z+I0X/w58M8EiAsL/gE3/D7MXMuqtmKtzlZ5ebl2uXn/2++c9+9s8e
4kGbKbpP8i9WI1l3xJsP5I3EBe9mnN/iH1cvP73cnvSBu0QK7UO5+f2F/Hm5YOsibvz3bTF5/3nb
mH22+GjCFzuFARhPgoQtrVYLcJrTPombiXcpmp3hpVdJMTpbb9Ch5ThMT9OuNPeBFpj7KfCcpetQ
0lxuNuX06454fohtGUwehL79/YTLwy43SSlCcNeTATz/otA0gPkrBydbq8UG/mW4PZfHXe65XOQp
OQJI0sRdFOoYt60MQ1f092c3yjR3ufocDWUiGAbyTcI9WoEQitiBwgHK1kwrskuG+V7CubgsmP4a
hMI1EQOarhqrhZXDR71cqKFBEBHk1YS+cUIhAnXGzpuvQaC1IGqA7mckw0PMCdyomJgFdc24UAjC
2AO1vYDsLnC7C4fycvNykaY90u3Wrqpt5TfLXHbYGy73dH4mp5VXZN9JT1f+9/OSCzhvbK29Bxxt
E19+w+V3F/6M+wxEd+DthJvff++Pv3L5tX885nLX0DBJkTOy8vcvvxAyf7+8yx1/+t3/x7t//4bC
ieqN25I7N5O0/vo3STfYwkc/JJICGGYWhz8nBaRgutEy8N373kC4qCQ+O3tsjjGtZ3BS0DM6J2MY
JkJal++xIcutXXpMBfJgZ8djtrOCqDqKtmeqFDPHn+HtQUeQRbITPrqVMgflBWJl6bnivau0H8sI
0n1XMoivCNYGw53jcwtMVtmQCkisoCfGzFJ5rDzdTB8gwMAg6tx64zH7EAS2reqmovHmPlCA5ee4
55DmlhBlpaat/Cb2loXfkfBXM6zvsgrhJ2FFwG6BGtQwPLL0u/NDsaoKNFDUAktw9jctLboldnnU
RVb+0FgMEMoAMohESdHRJVtSdDPvbvArhonh78pB3is7u6a8rRdDoiFEAD+ecAredsDOr5oMBo9k
XaZ5IXIqBz9X3t4kEoB6GXrteZAMllommFJnTNfOavDEd/ddPoe3xpi2IoGW2JyKiV0LKI6NVhnu
x4hQ0ilEdZMzW/Sia7KQkwURfUhoZPNlEk+xmqLSXipXHvKgb5GfeojRQd/6DgYQzXafY2SVDXOQ
JXHuOIhaFD1ZTfNeECsUJ+sqqz80ex0nScOg0WSiH8c3dcliOzILNNQBfl0PNahiuHYwzDfb1N9V
3GKerWmmGaPcmhba8SBHGJBfd9CJl3ZSPuMySK9cEOqriuyEq9KhTyrj0OQUWE8AOTg+CCMfdqXN
2sFnBhs3YXWwe3FmTlB1zUOpURdLVqZNBsOEpGmSMoZzH8tjrzsm+jGCiRsnP4lGL4GMe9dCGR9Z
OfdteTmCTZjmiBJXImpBBhI+D0cj+7GTEP54j3HcLwmKz+ihcTqDKRQKPpNEnX0oI7pG7kBV0w4o
kcCMha8WWSxftEb/tmKxzXzMFTz1RDuAHSaYblJh3XdWNdzQe1Q+xVpsogCziG3d2vBoSpohhMpo
I66pON5Jh1VQ5gqyme9jozNvm0T9mAoXf5g8+hQoOOozdLvGa1dr4FKa6TnYCl+yTJhURCjDrOu1
GhL9gP6ZRS9WTslar8kx8eltsioijmp6KieGK9SsesZIGwlsnRHAzhhLrfLY/vQ70hVz2lueBwE9
6MN12QNu8+jrrr3U22sxCHGRPqrS8HYln5BwdUGrMzcfZd4cE7J++Ho5iBppj63OgGOrB862KbxT
HYTV3jCIiO/ydE9L4KRhwhrq7rVMqjet4BWkBSLY1LstcnlTBwNLPz5vuPLdHH6pt+MXwcTiVIX4
BFRNCw/0PWoadFhxiAw8Mr2XIERUPWUaTJ2APAriLRdN4J3yyaLXy/4BPUJ8slxDUaHtMheDr98e
DBR2PcaeugKpxOF8rffQ+AqR+mhq0/IjtWgb1ABtlwRzyZOBvk3S2kP8EhNGNRn9fdpUqAwjhDJ8
tgiYG5LbqekB+ElEt2N2aOzQv7Fbzsk+YyHDCP31oMs3J3I11DAZ+ksVP45G2G7qmGW4DGzzDPX4
s6GF1pIAe44V8q6h5XWVLekcTQE+cNJxz3ote/fQdchixiu3ozNl+oimut5bm9OgVoXd9GTB9owt
+4eyrjW0pcG30lsd7qyurxsTze8glaSG55cyJUbj0s5OxN51FxWe6aROG3gnkVqJ7pqXqJaq9hoU
o7Q+jKEuNxmMSsb4KGGHkQQFv29A56EmRcixmYQwV32EqQIaUBqjNLZqMyVTDLCQKYLrPKESJT2V
/Z7p3dqLnGbX+Np1OaELY1j12E4Jpqbutq/raaEceh9jIbEXar6x7x0ihSCl0mjLvoYIJGFfBWSQ
ddqT0MqaT51QVWFCyiyb8aCZDsa2lpCPqKWFn+s0eHR7xoBmmC3K4X5oFHpwI6RbLJaTKqZDg7gm
Mf30NIvM2HLtvAuPcTGlqyoln1R110K7CNBDY5VHVsmyw642bYP+vx+meD9WfNHuVJ8NPwROU3Qe
bYTh1Y7RgCTDcB3Tt9/3BYOV1MHGNUQ6puHc3WlD/NojeLWH4TWxGKZrVnRqJ4E+esRqYSksTFpF
PoOJFH7sxmNbRcm+XI99epsUkmNq5r4XWU0zv8Hia1VPsaOFaGaIk2KolU0hFFGLM3Mq7C9r3lUt
xQgnTo9Vzw5Ez45qbxo+PK0899pYAM3h3Uc43qWGJdtJsSCXwYN0a1Mi1XXLHbqctESIAAWUX5fu
ewu4HWNmbFDzzy53TA5svNI2HvI5yNkNzJcwgWwYVVq7b2eCTT9fyD7GTOFnj4EIgn2QVu5+NIaX
gGAPOv36uJdUe8hLuKiE6a/MFDlBhA7qEJeZ3JXutFRz99Cr1WaY1wCazeKgZB3p1LncaDPk83Kh
/n7tcvOPlzg/oQ5DBnOryw+6CyF7mF+508sHESdAfuxeWzp4y9FFPqdDcyiyMdtQPgKtv5C9yUnk
KoP0/Cq3Mn0pXQGApHI3GUzEtHrVfbT/0kXneSnpLxeGw6ag5ovLzUA4dNBZsC2NBtR07L35RjtM
f7wova57AgTG+jaYt/DY4HzQRDG5QuwtLC5ZRJQKdEk+X1yu/eVn5Nhx3rQwGFUqojk5L5+EKOgR
+XqL+jI2z37bsqD7HX94uVbPy7aWyIyFxsR5YZCtkW7lTGa9IFL92GfNkmmk5ZDO0M0XkW0iZbrc
Dmco61TSjXETfWtdYPvTTKq/kFnT6q5rHLmzbIhFznwxJQh5RVMmi17rZ1IVsNh9W+A6q3LzRKId
BwhLqT1Bb/r+cq3ShNoXvZXTzKAV68+M2JLEHGoxkyUHty6v4XLNYqm7tAwkXEF4LMxS7pvakXt0
7F1ABLNZQjNRMaJfvwgwwSfSGHeBfsdYJN9n0ilJGHCAstUgzKnzWOulC8YG8M2dnMhTX2DZsYlJ
LZTU97UeVcuWc+hVY6E+sBWHyhmdDOvStTNoARBvEg+aQoGgtGBaN9aGWugdaxnmmDeF54UbmZL+
jHpB9KsmFD/9DLy9XLTzNdl7iOknncbQf2Jy7Sx0llVCQ6SqnIxkWol9SXBCg+pFKEw0RCEKZy7o
r+7yZpKbgfnofpovLp//5aZOSzFJaebwcfsA9ObvgMrt14U7wFBx0AosJlegwE1YEKlAR1TaEz6H
4qWk4HVnkPDvDfByc4zwlOfjRGhk7dzrev9aFHjqumnWSkZTVK8DbfjQscdz3LfJmSkO/yM1ujog
OmM4K2CEk7ujuQN80+fMS88a+GRMeu8qXtm4w7S36StgARHRJlwhr4bnuHIfyg/xkB8YTWmIVFFq
z7UgzOWIgniBo8k+Bo/TK3ixr+GaiYX3GDykaD029gjhdJH+AFGcd8phQ9uTCWKBL4lRAFlSxooh
CHTrCHAk0/CXbAaOgSBZc1Cf7uFJVz2g13WrbaA6Bt1Wu5uum8+cmyOyQdJGVjmII2aAr4rdVy4R
5jQv/CmLWRzyr+pKu8OMxpAwxQ2O8MY6hh+SVQz2VJcnTcgZ8BuLA96pJlpROVfDBkeIMtaB+YkY
BlhNAWj0Qb7eArBahTfExVtX2IwRWjwQcwj5BNt5NIOmnOP46d+oI+o0wAUr/LEQCRJGr18Fp7Nk
Yd1bX+ZZ3Ys3fe/d04+n1quxY+mwd6+84EjNwGFFvUbP47X3NeANf+5hYDcb/yjDnYGBv130HLQt
FpJrgzgYpljIyY/AZ6eCRfdV/sJ2gAN+YjrB1OiYHKIPHJcFAcwraaz9CkcBjlj0Fhh7ATy04qoM
GWEtkMcBiupvqMQ4biCJd2+PqC02w4dP9Nrdt9usmxGp/HHE5+2UnAy3Rrl17XuRbP6Ea7+hIvHz
7L9lbXqTh1lD4qxy4LlTF84/n3ntCE80U6OcMG0Haao0TYv7/xRQW5RDHyW6xKip7QuBZGUV/4hD
vo0/2r1/B+WULHPKZu8mtJdjuqGtaB+d0/TJFkJdi0Yvmdkuo7WU64roC76KZOakRv4mcHZedgOz
sy9gqC51sREuGQQOdcNGIfl7gWiCMvBp+oHut07X6SsUjhMe0G3x1N1Gd+lD8dTQcVioZfUd7SHW
viTvBgaXTXdO9pz70WFqbLAY67f6ZmQisbFvOZihNdgim8FOjXwa376OsWnckG1mLNk7FmDeUJZO
Bu6o5sk+gWEe6GYfrW7ltuvvqvuyHtIjON7gB2MChgb7BweUOS2sA6u0JcC01+gDMaT2Rd8a+Wt/
z2DhoeRLx2oDq5h72KvhNQhk/UjJdhhmvaN5yybbMH68Q2xWPiOxcM75+oxRAq8uveGEz2+PJOrV
Dimyt8kHWv21uNWfoGCu3ZX/PX1YGLv1TfiQzJxG9eLoq/DY7rQtiWAkdV8Zb3WxwD61wnrf3IIB
RPCcPueQRXC9oGxaIXfGHMl+auMG+IhWi3CXmeBar9jDxusZAfCga4tvwGShvaI6WDaLcLkFZgns
kwl2gIHw0M7GiwM+BXDqK3nHsFIGVDpHWuTQxWd6A5stMr7zuKTKWIpyC5Fhx1v01/qN/ErTXbkd
3lmC81I5gW/Mffk6HtxX1pUbKrc1tflW4BhazqCF86v5hpIQhehqH22c1b/Y8me4/3/Z8C2lScOy
LddVf0lmBmRfo+hS/Vk53RnPUrCcjzFsXo+2+6JmhelVCK3rDdsMyiaMRo84kuqZ+D1rlf/FiyEI
4b+8GEk6tO1oBtkHf90LzagZrMrt+nOo6BXyf6Ptgmw18hGBaMNhw/ljic+OiGTWVf510Vz7DHCx
WT7iHwmvLy/n3z+H/wlY8Ndhof7bf3D7My/myj5o/nLzbw95yr//mJ/z98f84zP+dgo/q7zOf5r/
66M23/n5Pf2u//qgf/jN/PVfr2753rz/w43VJTv8tv2uxrvvuk2ay6vgfcyP/H+981dExb9IIJdM
PdkM/v3Pf+HXM+e38L/+O++l8sN/CCD/9ZxfiReO9m+OoUnXsDUljT+ixH8lXjjmv7G8MJRm25Zu
2dL5HUCuE3/xK+NC1/5NN23Dck3TsaXpqP+fiAtlz6nmf96wDEI0LP4zNYvNS5kWf+nPh3dX5Znj
5U6yrVMwu1GZgp+nvVD+EKBONgWO1taNH8O0PGowFsYAaYATAMlPJnkaa8hGARZC3+Gwlg5YVhIS
/aAlaUzMBKPOFCEeq2kMXDWjjbqXtyTgnJ0e1B+jQ2DGjv5TjXM3wrC/J6vca5ZwD5HeheskYKGd
R8ZZUF0vawPJoxxQIg02bqUqKM96HNUrRkQgUEx09VPNsVhvnXOqXnq8G42ZMMePmLeRTn1TCIEy
J0aSaun1SaSjA4OFhQ3PRMURRWrRezrM6BTPf6y+ssHENzcx8gRLq4U9+E1I0bnxJqsRKWI+Se4l
ziDS3o2EqIyEgwEkqX3qplBRe4xCUUt4UO5cdzCmwhhrlS0ZJ440dm3blJvQoGCIguC+S7vb0sMC
Shx3eUU/6NNFpaXMIVhpGH2WTY1PlmEHLIzIvIti2hNm8dgymDpOILeyadoZPQaMuobpkI46ORVG
ugrHHmsLapGlMQW3whq/jUQcI99i6aDT4kejn02bcJDrPsK8GST4rXQUXPxTY3Ibk45gTuWunFts
fFY3Wj49OYGLkxCAKyszSP8+Z4Sqme16GpjJEtVRW3Hgt62AzACcWmMzDMjsnK+0C89VLH4UkrVG
4CmhYQc715zMT1d52yTLnjOf/OuckLPW/IxtH75NU1yPvC1vqmg1Nc9eahzJbF2EjeeD76NKiJy6
WpSDtczD9haDRrKMUucO5furaEHEVPlGN45oQ74Km1Vl0z63XnQcFaf1zMZOV0MYIztwldbG0SB2
elViHGHYuhFj+N0k49qx8agHMbIhvfjyOndDo2tFh5959Thtc9p+TQYFchgAy41Irw89wnnHke6y
IZpp7RB0jrnGB4KOadPDPa2Nn7r5jZEJAFKguXNA9JX0DexmHp86C+VwbQMRr0lD241zDrXXJ6fC
yaO1aj2J4stU69qE2u/k410UROmaHjgsFuj4Rjy296j+nCZmkCGd9LYHus+E6dCEw8PQ+clWRONC
r7Hcjb7JitD1ICUmVCCjqVjRwtUMfDh6wkAbMJy6DkN0SCCtGcGjnHA/MRg2MAeEFLVOoA6aILKR
KJF96QFCrcmmX2ktm+/o1Q81xqddEMBzR+PyBovP86GLNzQaEe9zuLCgmsTaWyZAZo+jfIxoHl6F
NvRsPdqX/TQdmRMc85xtd5DWtJHd9Bp0LjL4rjpmDY7PmkxpXEDjojFAP8UORIEe1BsLOGwDTEE8
jlLrlil+54TaVn6JsXB3TezTSsKAQE2G7SMPCL4cY+uQNfObLoYbJ2PdJVFW44Mut35aUmlYzsZM
AnfTI0BZaizvcNwAsDTiuZyTCBD1gI/GDT7oraOWGcr7YXRiaijYnpiN9pVtFre2ZHJTDICRyZg9
9I2J24Yo97Vlv8TClWeTgjOxkEi5oUl8t/9ZoyzbeLmClxRa27zngw1aNBql31KU9tCdyVNSS6fu
gZ1hsR7TnHlLB8Ok8RGdDqp4TVp7Tic32gN686HK1WIaPo0pBcNFlPkkq2hl9V3KyJ5+vjFYsL4c
SXGa2sdezAXzxAyo8LE7CmCJ9qErC+rv6cujM7QqJbVw0bmnqOlsng1aFY9Pte01Om0dnLQqtp6w
oJDiyYGmK0H21MQRDE1Q3eW+3PkxwUJagdjD7WkQcy48MI1JAMgH5bVVyW1NxwxPiLceXXsWDeaH
fKx3RhC+cQJNV8bk3YU9OS/SBhdWYmiddKp0a6jg2SMXmyaUWwKD41OTZe+2NpyiweivJWGjC8f1
PtOI1aBWYZ3IquCEKkhEkEY7zAFIPFGrO1I+qjp6SiuSyuosPLRs/EwYalKQtJ5QA624dtgMlNVl
ux6pm6ubzIjCDlZTl6lVjWpmrcYWwqyfrFuPuCFR0p4PAyxQSkH7dUgn0+BQdbjmXBfkql8Pr4Hd
5mdsVE/IU1DxMivzq3xcFhGJCaZ0Qoi+4s6c6ohliwY9EOJtH9KSsOr+xVD1dDYq+67LTbQKDS9V
IswEvUvZKh0cFXodTo+50G4cnFaHIUaR6g9luinoMeYRcCZUhXQmC2YCiNm3qtIhKRY3WT4RX8iE
dCtKrz6QSw2QJBiwoHnwjLusvg7ynfKg+Kc1RLPMy89JhJNfteEudZJVqzfVq9lXsDszqS31ke8P
gfuxxWZz7fnjWfkF7T+za5e1mX9wrrGeJ9t4HNVD0nQDg2dYP5ly77uMQl85uKun5LPTPRfUHcQn
tqUtvdi1RaSGmlisuKm5qTT7q86BXBmW9YLHz72SRXTuGZHs+73VTN0m0BGZjoaIjxhEFpTAEyjx
ld6L7i7r8HWrxL12gjkE2QVF4sqSxEBOxknaxmcnMk5BWrp7DtWKSmQ8a5nrgKaoxIPGDo2WtnmN
bLrZBpnpMEViZJzOqPPB+j7nY5MZcGIz1p1Q6dkxMJu2QIhuoseaddvBvo2CmlPWboxMdRqqfmPl
zGnZqnbVxDmwE0l4tpJkW3YVlCuXMoPTiXJs6zCEaNusV2wfGMny4lVzAfSp+WLUyncnglvokb0H
QaRTcQEfC1VdWih0wQjyVAUiiZhz8iCcgoDrHGxf7sLunQpCSBOJsFZ0HEjIHuS8RDgGgjVwmq4d
k/sSVPvIQvXuTRwtyW/b8B4CnJxPbfBTN2+jC5Fac+tuU9nlg0/X8C7CtB0gbRwqm65BTiGhAhxe
iEOwk42w0gs80NcGieKWDdY8A7OMcrW48ihFNK0+M9fpFuk4zKD6/CSNggGb3VQg0+13ms3tQgbz
dxwnxaGM7kOCzTw81VeGsoYdvkBgf1ohV1aRfFMOuTQC0bRpeMiu4ooPY4okJ80JNoZi3d7o2OZ1
Idp107CrGDQcqgZyeGHuijzcawyNfpSRAWLddnUWvBjpACg5RV9ddBM1Vg5azvM6QfXVDSvqSm8b
GtTZDMJgB6sC2FtWf9K6RolVmMVWtbA3MT6FPb201uxPSX92pMXcx0ud23mTKeIExDluzFIAqZji
aknCJXlz2cwR88a9y8YGKA/rvasqTsxdctfqFrlUVLdrOp+nwabUV4O36QsIfK1ECoAUCCKbg2p4
zLKbKouw1NW3TIDrm1RV+fWclzrJ1twyrXtw9PaBMT7IiLGgZSoRthqBPdBB1xnyu5D88qRxV9Jm
tNPw2jaWRWONRr3NJlB8MOOID4MFlroPeZipK4CXYGmKTKlr13rD3WsvvUIl0KXLDDHr8OLnxXFM
1atJgCOKKYZjEUN2dpQUeCh9JjFyku5a+GiOl0HMKTgVDBrxxs5wnacZlsHRfutGdyELQKuo/Elm
SZadxPZiVowQ3Ww3ULpgbyEfxb2Ls+6dAdNOBF6EutQ7CaQzWmrQB34qpfthV1jNsnbTKrWLe+fD
6/PvoEGFFr66Tns9huN26lhuPFWYNhb5exeaiEeAP2GFCE33RG3KxM2AdGYtOq+5xv21rRDV+Tax
WE0sTjpFRAsZydGJVQe2PQb9pgnJHQAEI6Zq3Yhm01iwtmifiJy0IE1H0qy5KDymCanfLLrzyivH
tj8IiEdF3xyHGmgbeWdkSgXrQhW3Tmo9cKaFmRR+dxTe2AhqhsegxtoAPGbrMYjqacY5NHR7SPdZ
K0/gh8zyaX6QKuJHhzQnRqX7JurvGKQfnZRgvsyQ97msDrUiqy3ECQjJhjOt7pIbb93mo7Nny/5p
TRpXPoIJuMcFk4mrjm5ep5HzQz+qhCmLjPy+yf3nvrr1XaSlZfrQYDGKtLWQqEIm/1Dqxrdl3NQ6
LbL5D5Z6TU4T6w53Ogzcb3boJyMjeSoNoqH4uyyo6eFAQLU5xwt8u0CLq5HObUcyTi8In3YGYBFa
j/PEhgArHG+V9la1yEpt3kFOlot23+7RwIYHmxDyPHdZEDMDHYtwOyIDZumx8/WBtDQth9Fh4OWE
1zip8JQaNZ1yLLiOMxPd3aeOmXaTydehrl/6qj4O7XqQ5XtddY8gzer4zvakOheiwG88fAp33E3O
m2Hbz14AlL1IHzKQPbj232pjOAuqa7wjx6AqNsZAj7TOP/RRg9OmTlZFwdLScEfXRHbDeJ8NzoM1
ZvqG3O0X249PFgCSCGVz2iEAAJVFiUNBz2QZIVqvj4t5Tm3OWHfomMF1UXFynTw46Kk+Ep83sx2y
HSuyBB8HYR5RDgcpLGj707hae9WNUOlN7bGlFDipKg0NQmNjW68H9zrdm9SUdt6yO7XNwfAJbbHQ
6fQIW+46mKQiVTdlq/bW/2bvTLYbV7Is+yu5Yo5c6A0Y1ETsSZHqJZcmWHJ3CX1nhv7rawOKePJ8
FSuzal4TCARJiA0ImN17zj74TEJOEW2Zngl33VSIRPQ6vKdKx4fRDA+5Nz7S3LwWKj66xEUlDfjT
1rn00KXsqbrR6/FGmhj9slLbN159qQXOeaZhbhyvXc25pjTw0jlUZxGoRL2D+M+mG6fi1zbV79AC
itHI1wIFH2L3e2ysP1TanTgJrbpOfeiWfbK14uyjbUqm4cI7hV2JtQlGDk3Zt1FYF230Lo5NZsTw
KI38Fp8TVQPzGE5Pja7gWjDQo5Bne97vKqzXlmXc+m74pAl1iEWy9nP/WLYcaSiLGLttkzzgE+Ca
muX5rRy8fYjFNizSOTJwfO2iZDllFmhoVaZelabfu16E7nbtBvk+cdpfJc543bUecpJUxr78qVsA
BrRZnKQePXxFaXaDAGariwDsFNMtyrOejSGCACwmjE+81k/0HHfEx7/pMM9BK4mmfg45wU2pu0Hg
/0jP7neDs4Xj33vCvPmkG+q332g/w4ZEFPLKS2LTS9+/TgDpuv2v0Mwh6TVMGDhYQid5LZPqvfEY
vEX2JW+s/CqPfjjBIzyJFIOB3MnOPsBjONtldaq6XlsNvY/bweFnP+bqrrSIEjLGT7PnJydq/aUY
qE+lzjwCLteVMH40jfeUp85Gaf5lYDBRVM6P3iIlDUx7WHWXNsWEkr22WvKOoArBX/rQzjkLvn49
2iVpQn6xa7XhCvHENnfaB04YcHjQ5WuE5AFUOWrucOumcpXn0U5Z9V7HrJgwsbBIRzH94CFJokNi
G7vQHM9Yx86Ri8WqvR3o6GH4rARhGGBmlanNp8W96ODwpDU1BE2dNPtN0C4ybzyT0QjFMWiYcY8j
iHivGg1elQGyTNvotzTDbd3ZZDEgcmTCC7BkAAHFaKnOur3hFTAe2/QeneNtnqs5oY8sLG2ASJA8
VxGQydCDGJImxQyDuBsLydkt1R4ll01CuKrzKM1jrVvb0hDPU8VRPVb5roj1rRyjQ2m4l4Zwi6S+
Sx0CTVRVvCowliKhlYSXc7LtKxM6AfnY9z3yixq1W+zKF38o72pLYppNiFTLkdxbGWxUewSbovX9
PkSnVtrkctEybKlO6AklwqHqm53WqDejdO/Qk02FcSni7CZvcsReWJ+b/qbotJvcgVdm4NFLmRoN
NVSpJ7svnwq3Oo2iu26tZD0a4SpRxQ9/JEkwNwggHXBREl0w0XTrA5NOeZ1gIU6YEpXOZhwQlM4D
vTqY8JyhK3T3DScTF0qq6YJzpz8b4jYzxXWdNz8iMhlxBoeDfe9YdPpE8SPKSXQrTonNFZfZn+4P
BOWSd+rLVWv9MLKWYbJ9UhwjFrmltRMck0j+0Lvkkca/tHcoKtfdIM6UHi8Tkk5elnpuGJ7LWL15
bnhmAMxIi26VctZF5945Eu3TvK8CEWBElaIYXThhsXZn0tMUuLTDdpNYy4EvwEAzcOJbyZAmOfaH
zow2DNpPZQqc39Y6BaNg+uNLavR3He+u5UJhzGTfjuyp+iNMXVoUplGgAH2RdXEerGmTwYNtre7W
dYnJqLUKVwUm2SQKV6iFrufvC9Poa+d2z77ZvOUK9HGNGSvLdsSdIjC/NyvYCp5OTc0d5bkYfyNk
/YxpgjR69h4Ig8YqMJm1b7Vkms4dnAmIC2qafh4jQma21lHBo0dmUa7dMqK3gptQEw9FH9wZZDp7
SSKukoGYV61E9y4fppmgNRrwNCC5ibZYm4Pap3aR7Q0kPVSy6WSTzOO0/bQtKsqTMsOOB0e7nOot
BRUSM532HBjEnfoFglEm6A+J/aac/oaZKwMmeuieGO+y6SD84qFU9IbTbvohO5yBoqx2ejh3nIsb
XXNfGxOe79AAN7Dy36kaj0P7ESKU5AT+nHWI462MdJN6zHa95fPbMKib1rOsRkvqkwyoK7QeajXJ
rJ4+PZmBrnlpbQxbTUeTSHXnkmP5mOEmatIB41rceUcbkKSWx/qZqjOjunLc9DU+nonqdlkyxkoY
H1me95khF76KGnOv/KnbtFqgX0+cP12DkRFojq1tRf5tA1uDAginOjXFIDeYwm/TCuYcvkKQdyM2
jgEzOjMAWn5d40MezgjUNZR6GEoTaq0XRhsH/0rrAlZTUfjIjODnFNnptlaJPLQdJfOQUAsB6eDK
8qL4bEYjuN3afkxcYj6M2tz1tnXr9vaNkpjakIA+135GWEAYPk7acGsHxXPg0I90GshK1tBq66ip
7X1SpeQHZSWKAtNg3AwMb44jMYQfbVBLgw3s1TPqY3+tj+LFLAMLWsJwkFy3pO3+cDSL4Q9TvZix
HNSSEINZfe9oMx6xItLSbDt5FSK0yMOZ4aGYT3lmAWumomeN5GlX11Dz2ngkeW9oLsR5Ch9DcH2Q
QUdUR/aLJsO7pGlP/HFriydZ0YpGRbMvBF9hHmx0Ey+BzRltTHdW7LjXIHAYCc09nNBnMg6baUXR
AGBVhBE5LJP3qMr5BeftwTEsQtBEZR/SDLsZYrmDldUeUaX6pgnK8ToZW7LOI/rGvgIvEiTBm9Mz
PA3jCu+Wkg6AW+acA4cSviwTYVlnM4bCFoPl7srs3BzjcDpzXD7wykJP9xWpZLw8Cdm2ytzbSA6f
uedxuXvBPM0MAFR4Zj1pif1cRri+Mb0/qPlIlpK2SOMB8RsNeJpZ6YHJ9qCph6gCy4IAFCm2UcrB
JqceVyyXp7wlddpCx0lKVyZvk8R6HIzyORo3oX0rMbUCSLupiFxMDQ5ZB1QZg5X+dTS835O9cxGR
uVlUX5VaMDL6P0xl9tHqVHghebSIDDHY0AlPh+K56slX0Jzx0Jr2qWrQ5trjWe/HYWXozHBtiYY7
VPJcGsilrV8ERJn2LX62n7mp1q1HkiuFZQ6LENNeoO6ZXyNHbrLnVsylw4rMHxgwhP5Zv5FRJnw+
yIQqHFgESsXOPsN0WeQCnApM+tDC6WSvcn7AuW8SUJpQPNYwPIvHzu5eAwwTEbZ3jGsH23UObmg8
BTFqLFMzDlyywQ+iW0HBivLVbPYm9MmgH34zraJ11WbvLqittIS/0mckmupp8WrAyvagWPX6LBKI
f+s9Uq6xfggTwtLkeE4wDKyDAjDRgHXI65+tmEmJEORZqye95+rjy19a+WJ1dnQIuPKqBqyHzS+Z
krQGIQinEkdjhHGDN3tleMwuatygzmwoCyyy0E0NkYZ+VEl17wDCpggCjHO40OR6cakWYu0ZPqJI
3kGOznrvnh7KutaDra5hmR4n+RAOZHXkLcwp8juS6K5ss5PTBNV1T2eeCnPHLDGuuYjnxcYMm1WF
pmwsB1ohrjxQnP7tNoR7ETDPLAkQAZ4Rvwe/4prnusveQ8b3KzvAh0/+4tDVJLP07Mw4DG7/kblQ
IYLmB7Kdm0YDYRTl2UNI7poL6rz4QN3MGZZxo91QThfOSeTGWfPdjWnNea4TSvCxvUjDx0o4jftM
Du+GrcNdGgXUnrhdVzppt27nPSiEZJhZ362BqZavI0ad9dzdBJ5Y9uew71ClS3XydWMg/rH60FDF
j/QU5WResNLcxY149Tv/KXCz3eSQcIAdH7h9z2BEqs2g5bdgCXFQyuY5JJTZSLpd/RTmw00iYPH4
EurJNItohvIjKyCUDMVtV5BpYzR0Ze3wSjSG4hNGGqyl0EptV6HK0EV3XBa+TAHB/HVTm2/+bdvf
bv7tacszvnZAhmM6WrSeco+hqPsQJ6WxRYTvQ4DqSKyZ5bf+rLct6BXQYp7uiyQg2GtWMJrzYln7
XvxfbBtongDgoCwi+jg9LB67EfbRGlkA1P+iqI7eFJRfi+WmL0RzEESu6m0HxGCWqGZ6yQ68ARWe
E+VgJ4IKA//iLlxcg/aAWHuzrFa5QDO7rE6NcRPYHvHJXsxJefEBLgtt1j9/ramAgzVAWJX5BFJX
9cFzWl7v8jK/Vhcz4nK7mhGiPSULURFjyRAOwGVYSpIy+38ulm3LzeUO4YUd3/tfd6t5TWRpBvzT
RmdkI0ylZsnGqgAg0jV0NAEd00Grjo1tcmHTexQGaVQfaafWx2Xte7Fsy7VaO/gtvvDuNtB61Fo6
qW8SIVPgpddeSDlOWPHPifYN4JMUL3QTNeQphcXa3qc+PLCc4lumc4rzFLUqswfT4vXMUlnAaDtk
qqxPlTGOa9/XNuPEadJyiCvMB0l+amoEh9Arbrq4Qvxtj3tD6pxcxw5T/FBthEMOQMHvZ3DIwwu5
CDJbvioH50XvxgxAZnpOJqe8iJz8ZlN142Yq/XQXusjr0k9dEMY3ePbRb/vZTjzde0mfHk07aE5R
SazmWP+USVTvuyJImVuDVemLi6qr9tLYtc8ZFUZ/xhmf4vymhDkj4M2sBohdm8ksgcKmfJkl4KQt
Zp6EMangUuVpCmRRvsaenlP5MPWD1ut3Vm+oS+fIs1GiGplKVGrmRD4ZM6cnN8iys45jPiQy9tKZ
cGTHJuTXD8Ym0NwbTCGfIk/xTJhTC+cQbzYAIgmYYceBjXNk8A7CsIJrHCWMgKx1oA1vhk8ZxavM
D2U2+blAjZpMNF+ISGgEfxNvCKgWkFpspD7l3wgOUO+r935AfY4xsrjR1FTcTPFn2Tp49OTUrT2q
i0mnp6hV+VYcFTDE1QltTtO8uABrzC+69kh3aTg7E6LOqMpoqVBuKybCxztD9lfMz8U5oyJ9ns1G
YVzcm2EtKGXV47W79z3906JEMNFig92BorowSe2iktesRy5MDFXziRBrphLUAfKNUTHdxBN0MQYa
woUPlmp+JfSeNLpzDG8MHRhCILx2B0iWb6UdgMxXOXkXoZ9d0s78wfVO31Ome2QAQtoJXyIdJZQm
NFRyenI8Kio4stLatTbLtq+7l3ucXKBCbomg9U5TvC8qjKx5n79Yvve7dafrMq8Zuyblgy0x/dlA
rCL3mGjB00AIsja8u7X1obfJ45iH5zSHZkhYcz8Yj3GDKruxjefSSmFV+9WbMOETGxNV2XoCmt61
pzyz1ramXzsNI0XD7a9LGjB7TazqOjtWFvClgnFeUm/biKCRGBoGemLwijpctFJ0L3Zp7rsUKkmm
m9i7oVL7Ee5BN2CcKjT/vg4zAvxibMKF19FBMbpHn2uVNnh3fRzST+rH29pQgAXMI9NbxPJAjbzG
ee6D/uyBa+rBI0mXiSecsVsjRzpjSKSptLYZlgyAFDCbXPUJhB/Hqm5ycW5oo3bWuvOhLMo0fqhi
UlVaylZgqIhMLVLASH71q68ZhIlcf2urapeL3N/0pdWtEZIululgsj4d5nZXtWHns23qPog5848D
WexOSCQEYwfDvQ068tV8J95qJjlUfToRhpN3P1rXuren+ynisIlkeNtqZnad+Gg2MnKHTPJ1q64k
5T4mX5cY4Zzo6biHljTVJRFL2gvQGOCEUUFvl/B36UzvAShUJq7y3jNsPFP3Di6MUj76DQr1RBRP
oySqZ7Su69oAiQp4yDOiQ9Ukv2zjtu9wqMYePYvSa94KFB941MftKJj6tcNHUeEqknRIbrUhEuuq
paWmm9hOy63lhtV+CgNgsszz0IAksEx1TOI9H0M27gbHvNYTRpTKPLQ0woYCTokiaKYHEgQoEkel
xSTHig0OynJCmgGcJ4r7c0mAEqO4dQxsZZXl5MlToMDWkNcfIrR/CoFovqVXqbcWNcnEf8DNOewj
x8RmABvxVIfvXWSYL61DwcVRx1yI8BC3A9TgVHsxtEvN+KwqUaDYsv6d1Qan6e5YVtGnYXDeFzp5
9TK79RmcdSZ0wzFEK6ZBuBWwCmXJBFqb3W2SK3CkpuM8lFSWfhodWnamiGHKSCJS5EAlIh7VO840
KvUV4YgBDLrQp0Me/vYwRp1EUSBVY/KDY9UqbwbKCVcm5nzhTvWe2W5xL1X1hGLqJxznj6T9bdmO
s+1MSIwujHHOu/ZtzoeVIz2F4YRcjxk//YDhyavicZ35I7r2oGm277oDz6imvNxAKtmMtV+CGhxu
jGhoNzXW+3UdoAtMMepfO++RZmHTYkbJ131ThYbzGjjGRx1NN26cm4fClQCpBkXQeT4H2/r6Zuoh
cPlAd69ck2EzRY8ImysdTUT2eRMQOW1hOCgjZPx9QNZTPnF0uWF9lzH13Gim5PIb0J+RYoTar36Z
XbHD9zo9agR7cUaKjqFRXMDMQNjXjYfIYcxs5gXujTIgB7qt91EDUjvIio9BS+HUJSPTYc5slHTd
c+Ig0SmDa92z8dNVKN98QFOOkjAyZ+2XE3kbYcq3dtT9nVtJOJjK31uecUOm+JV0ovsMYOYVODFz
4+vhPT3rPZUh7xIKciAxyumHJJozhMY23/sVAxfPIU6hzMp8BYH0aFntp1tPz3lfdOzbPTqued0G
Y/KctTeRrX6HQ/dYoz1goCbXXa8HGxnouzYJMLOG3rYOa6rPAGI425AGxNiYwAnjp8T4CFtnni3U
7kdJBZgUKkHYktlsB90HzI8ms2u1nvGP/iuoNd4CaEi7sL2ruEHjmGeUJwKm1DFoq22Nn4h3tpKN
LzejB6dLCz+AgyCv8wigpzFmnmKuu9t0oN+U4jM7R57uncdMWxu9LXATB5gZc0zhujPzjRoLO41Q
LQhOknEb4JlHUVCrqfgShTqbCJOOSdhdqL5kuyWxXu9hZNR1+jNrW+1oKxI5lY2Uq5sqILO5ixlK
AC+/AvKZID0IcQuWL4PmQG5YtsyLCc8SVqJHy+IdFvoc1TyTqF1Zc6kKKzVsW1m/fN1Ec7KTNjCk
MejtLZNsmovz4G8M6VikJIPMay5F5H1HoA6gp+AYZz4SzmV1khSc8yzM11ZhPBeTaOgc8pBlIbqg
hKbS/uBWgwEiQqOhZycVIo2I5rV4ThFucuswUk/lJ1gc9GoqTpUiESbWJPi5YGJq37iYQ03hEifX
AlKDfMFMbJjexjwqOG3VxYmT+ykqREK4kHldzY6txbZVa0GPi0d7WTalEWkEKEsKcNAOwO9e5fGh
xmHrKtPfe6HaomZWp2WBA1hfDZVDlIff7k0XFIaQLmevItGPfYazLaMMss4Gk1IV/mrAWbuQbxw9
IBAbr+ABSUKARzOF1QnKcnlCWzJHcVcFx3X+0wgJZCxIHW1j79JKvIlVDn7RrvEspjrBX8gd9TXU
NwLSYg4fR0eJF4cDicZhGfMak19MWzkeUJGeeqYnsI5oXCQzeNkYKJi4gvaUPVYnagvVqdFbFB2V
uTMw9DGU8NP61FV6vaa6QMZQ2NYnc+i9XdngJ0oYHbV5KE+FAzwFWM98dglphCwbRVJA1QUX68V+
wcwde45XgEUQY3RKPZvazvIPYypuAFPKwSpP3fwhQCW1d62Kz3XotwcZ6+vltSeUn07LWhNzbYW7
TFl1hKMb5PGd7PilGfKXCVnt4NPzzcxYgpwSh6bUByiC/SmybR/qGOMZbWpvmpwXEOvDD5MWPFZb
SayEgpqmd+582X6rISpeqZoEYBkynBtN950Pejv1bXamrV2tAYaX6IRCDeCK8KgmuQOJuUGoiDPq
B6QS/TqWOpnUd/Z90DPWG/16F0fAVjv1DCo130Cc2eYVkstuKjhqFQVzkSSf/98OsZgq/gc7hGnR
Ef7v7BCXj+79939xQ/zzKf90QxiG/Z+6hcAT8wGeBtwP//iPf7ohsE384z+KUjbR//qHbf6nrnuW
69vw0HVdeLhj/mWHcLjLcdnq2abpOYb7/+KHgC0r/qsfAhuEwH9hYlu1fNf8P4w2XLQHACuVdY6Y
lyaddDYomOjfUN1BfUCcZ0z+ADVvUrYi8CKwQps0QrdbI9WaTPkUcAK86hiAb10t2BUNXQpk4pUG
I79xDVhJkvQAehdodgwKb8DRo6BXm7bFM9TTzYRfVh46bdpneE4B/1O6zwOGIMCLV75RkExeOjvD
O8o0VOduhJBcOmI9yQqD8xQnED0nPLpwKiTgIasdaiTFNmqtEN5rixKVMgOO574Tm8TsDkC49CPT
yXJrtAPNwlA+Olb7LJleM53riXweLr4XKAolPRhj6J4rXUsoOtn1TSSYdY8OGDMnNH4xeQpRnhVk
yKGtOQUm8cWcl2418C7CiGZ5ZuudWhfVGeXFO82mR5fmAO9M/YXC7jYxwNU52b4Mwuq1LNVtrI/n
qYqidQ9kn7Fkf0R5zvBVhpQO9eku7SmCkqvFIaGYHlIs7yfj3g9hAi/PcEPcnp7rz6SFgvwrp8WQ
HGX5Sqi5PzigepN0jFdBeutMcbVryhxLwNboZ39yZm7L2ubDrj7blnzdkr4MFik6nkRWTVaB587+
7WLjXymuYhk2YSZTfnAB/+oap2lUzg22iHk6dGPXMMrqYhzWtt9/CtVT0snrPfj4DVkGdLQKTmLt
IFCHx9Ea9gHT1iJTB4YuZKOjq3CKOahRYIl3gJlEvWmvIKr6gOPwiNrNtiDsHIVWd+xaSNaxYGpg
NXo021dgg2gGuOOelvGI5tuT/tnNRp3UEGQN0Hkc2i7HgFAFLT5nTNfW82dTTon22IAcygyLnNC8
2mZ9x+/AG9sdttG0Wgszy26rWj8FDICvxQMopHAfKgaXbvvpyC44k4vwswCou2PC1G3NBJZK5kXU
Yyv9JbQV8w0P00WRBqdJ98tD1TM61pB4dsyFLzABSBTgkmchxCin3npJK7zD0PFiCc4OjdRVJnwL
nxAO8CKwp7Vh022ERPLkI2tf+bXFYdswfQhy/YJcWe0iZeaAjAkIYv6C5rD1AWKbEjFtOqwpSGR7
3coObg8bHnYKs/ai23suU62wzyi2QMbHolG8kH2irr2SvGllPVpZ1L7WbfEAb+5J17VuTTaEs/fj
Qa0nFCZdH56koWHniOgy9XFA1oPRT8/IjTBCMuR416z4bPSqpxrhKwRNnEO8AEGGph1S29IvMgbS
HUya2Hpx/mIKhK7gBpkElUgdBAClXRZE1sWDUR/ZZr6fT1dFvcqR1YbhpL3qmXFudK/9qNuqvBZ6
QCoH9OA0ocEZkUV1gr5DtLUZIc4FQn6ONejwUVC+mk4VnEBfDpt+IOjaUSlh5l6DMQCu5Jq+aHaD
Ekbt6dsHh7iyM3KXmOS0BXX7EM7N2mm0js6sAlDYlfOELjLXgSygvHbADHUDC5Ts/ADTDkJ6EQTP
TWMnj8BDV2AlEUSapIaluethF9J25BRMt7zPZrT4JMyR6kBHSkiZ5NdRRutyWWRJci7wtihh83Pj
K9dcugMGhD9yDYcPaA/OQxrGFAOShkzpsTu1xbB2nIYEI919o1ll77wwP3Huh2JoB3KlwbqAPpKr
47IAmqJge6h+rr6zutxe1grLpVwdeO2/7h9HX/J5cXu5//vm1yOXjYKGDwWa+ZF/rC53DQ7lDjUY
t8sulocs2/+2xxYh7NFKzSfvHQZlRTkdRIaP+4EiwMwp+FrVSlaX28va8qBl8f2cVHBEUPrngd4M
DLn6vuv7Od/blmcvdwhqhldBS4DPCC9hWi0b//0r0JbXtTzg698te/lj9etpy3/5WiUk68TPPdt9
v/g/dv39wv7te/165N/e5/KcQQblahBMK7/3+/04tJcPdGgLSDd/fY7L077e4Pdb/37Ksvb3hy8b
/3h3yz7+eKXfT/965h+7Xz4CESoYpd+vkLwJcw2PDAKGqc09/fm7Xha2WyudFs5fX/jypOWuZeOy
Vvn2ococueMU+Bo6Hfyj+QlfjxpsF3IYcQIN1Qk3bchqlLA7z0kJTKgMQ1B30cz4Gqq7XDOg2Y60
nRL8O9NqKDwOl2Xr910NgT47N9COf9u+3HTmJy97+L73ay9MRNnXH3sMaKMnlaWOQ80ECcVMoify
iAiFwLNlVatxI37dHmPKG9GMCfljI82N7pCWL18PWe5YnhdEI7hdvb8J0tjnPKBhPA1zvzSwpkyc
+iNSqTz/9O+CzWBN0WemjLE2iaakRBj7wbD7/olWy6mgMi9U/E0+3/JENAOXq5TvjDHwLJIFV6O6
D6E+OJPjRizGt2zB1Rgz22eaF+PcSVwWbgvz89/d/H7c8jS+jYpyK31sIdr9AGIETbE42EBHmH/9
LCJfbqVUAEn8iXK3bfWvAW3MMuAyH7vwGaoZr+POQJivjt1C26FrYMNFJu1vZ80kFG9mougzHcUX
cFLou7erdgaoLAsUM4zRFrRKPlNW7JngPEJg8WcCjj6vLTermc/SeSVMDpcU1HnRl6lP/5+rOQBj
0C5cgYuTmnkvDN08KBn/6qCKiYjamQ/TzaSY4a9FC0YGVhS5VPQDqLMFVrxzB/cWDQXcGWta5Iw1
JQQP6uFMpwFTozmAz5mvCooymjNn5MCz6Rayzcy4qWfajZi5N9pMwMl70t0iy6yPiSTrFMgaVJyu
fjUq9ywZkXA546tKhvt8oessoB2alWQyzPSdfubw6NbGGSfj6MN6IwfqJGZij5jZPcnM81katsta
D+JHzqyfaN6Ogi6ijKDD7GTecszDdhZbQgda1nw3YpAFRKibaULLd8CRDWKIKkK2YgAwrpbPX8xf
Qj9Tiersfmkc0xmHV7SgiwIgRvpMM1pewzjDjtIFdtTPq8vtbGYhRQzz2hnDufSvnS9k0kxPimNi
gnGd0QWfUbLfi3CMQC9ZuX3ptcLYCscGT7o0mZ3RA+Knm2O3T4gFXnCx3wfgsva3bWPTUsUdCGGg
Zws1UJQIQcOtYhSYkZtpV0dzfkt/3HZFFKNdQ/hSxPPJhejDf72dpTs+L5a3TJoHicFTH6D75cBa
3t5y1OXTSFf863uY7/ECfIhCP+gzJnd5w8va92LZRnPCRJxm/ViEARFSgC91gLYQuLxZLbBsHGRF
hEqj6vXyq1sOoWXte7F8BstNriYMVxN7/93rDmtO4stiaX0va2Omv/ZhmCHm1G+buKfm6DlkNX6t
WjY0oM5zbELmWwhPM+YpWY7qefG3m+SFYTANg913e/67Jz9qEcOduQcfmiCkOCyOXm8NMOh686PR
R8JULFIol0UUqWozBHxfIOKDPeREHI/tZxWnQOPn42n5/Lr5+FnWlm3fN5sMkJkpjUPg2O6ObhHR
xwWH0WSRKNsLiS0Rxf5QEXuU9GadwVEy1G7kmre8IZv5owPmGrVRBxZTMQnEeQ2eCAOIyS9LDkdT
QxcEwbybxdSBsNdmJ9xjPCJOm0azXadzfXSwkuswTh77vgFnQuzmxpDIV5YX26YeXCUCIWH3mi7l
Zg6Pr1+BhvGo6ODmTyRS9rMlvBXEE4ajtl+ODkTteGOj7PFbL/GNcV6+eFHjjLbxbBTFSs6FyGGe
G9nZO7o0C0lLgcRnXlCQx2jaAKMplTxiuuKq5vfxMcOsHPo+3OEaWK4ebbuofW4rqD2UfsN1ndFS
qGmEz45a5zpuSbOfoj45NTb2JqGqO7TecmVPQuN3ju/PIaVrPdYtOlMdcSKMYKw7ogTCOZkLLgGh
sDpYidkyISChIJ1P343NqcwOdLAuy20jKJGNpVxqffwDx6LQyXuERbbCPKVw1DHAHpaxMaqATdZq
zxbK3cKE7AM7ayOUf+slpHt6Uj72LgpGQbN22btdspnuiLde/g+ZD9AhdUj9mEUFVricPGWjaRjp
wEHNFd4EmWIMVb2s6OiW2jZujOsK7u4Er4Jty71TAtpAquYxajnX4Dx6CmA+4DAB1afsn5MNwc9U
oXECFSlidjcQVnPEaP7kaOg0w7xA6JxB4dERsG2WF1Z4idrRhLwu/fJGUhfY6JNgFP4ZKXYa1d0P
ar0gBQjjDsLe3HaYd/A1Qd2cr9LLotA0Gn5K/7AVv0UPJcOk9AcvqOM9dsyyaY7ZvFjW2jFtjgFp
ekeEzu5BdDfCG5INCIp2hdYTMaDM4O8uD+DXe0jdd9FJDI8JushOD5Dfoh7FHkpLaH5vNCror1Cl
vqrd+aQ7LzpiaY4dRRYa2JxmxumFCKvnUGsmJtv48iYB6Uu4KdQmd3YVI8G2RIzarymIP6vEymu4
OiyfDokenHft2ASXr2GxWkCMC8VwWfMWYdL3xgXMqKnxlGt6tFu2L0jEZe17sTzM/X7ucnvZaxoX
0a4y+AJ7iI9/PG5Z1U0X5bzrfn49d9mWJ/0hLnRiDWBW6DlBgllWr3tq9msbZzF25uShyNPp7E9G
ej/KYNon/X0i0QJZdEYRns4lNG0kGgXVaYgAzyHjJuxzHBSjuZlQHa7boXMJNgeYNk21uxrc6gW6
8S73jA0lC5v8thY5cREi8raga4SS7kOeyV/BoEgqqvy3Mg+IfRypKQVdLVa2ansiAKlJano6HPtu
0u4nM/plJLvBs5ChWx5kobAPCNMOJTJ1HMFFGo/vQsbX01C6Tya1rz0lpnZrdE6HI/i03N9bWY/s
uUeZRKbFQ220T+4wDe82LuBVDAXmUtPouhQK+9JccnmPzPK+IGjvOpwl1JXCHNmgwN0sdyp0iEOb
visfenM7udUhCdEMyGi6LHvlU+NQh9l+9mNosA51YToD/LvG016jhKi6vsKR4thwtfOxgmcDWPC2
RGseYwx8rY1BAIlz2n2NOP25x2O2vImxwT8Ewt+6rlRt3DL74QfBeP3Wc2ktqBFgdKDL4E6AHD21
A7Sn5dVO1BQm301/5JqcdmJojB1ejdmmRMFxflXtGA3rKHHNUy8y785JvVloPX86YJfoe8bWbReO
xjVAUHJE509nFPa+Q6zwPBYJWeZj6W9T1fSveVR9PTMqic5ssD2SUitwJBE+tuxRJ033Kg+D4cYc
c+s8uU2PyJt/ZUTlxSPPEKNZVBJXLfOtobnhu9N/fcE2KU2bWCr3QLO3fYzT6X7ZYV9hlOkcr7nQ
PncvZYlpYHmJjlc8mXqkmBam2QYESEpsVDJ8fYE6otDI7N8ml7iz1MTubMK0eppQlSx7RWhizMJy
eW4DN7hZDrtlrzjmf1GNNu9tHX9l5KWYEuaXT2rnCglV+RyX7srI6TaNNfpzwJn+HZGL/5u981hu
XNu27K9UVB8nYDZcl97I+1QHoZQy4b3H19fAZp6kjirve/f2b0MIkABBIxLYe605x4SiMBrZe9aK
g8Dv/wzjtNwwUfYPflQNt/6AQUvu0frZ3rSU6EUJBRrnsUIgyAnptlZMPHVqmr+Hg9h6Zji+tGHm
rgOjnBiqUR3FT7RzwXKfjpOOWDUBJXxjtKWvI99wDprr1Tdj41DanI9jIrqI4Al8S0wqYaQ0p4wf
soDcMpS6cg8/zcko6rxvtWsX67hI+yMTA+2aMnG6lK+2QtFAnl7z6o86/25P50LvpOW16gXV6RgW
Mt+0MZ3XqUT/P6Dzvshy6tBJMHWnPdoOJdE01W9ObRqrKBHNRTqG6pU5Z4LIZxk4B7iR84Y4flhl
g2Jc1FZQXNno9E+HcLuZl5NcyB3UAqo8Pvvwsmls95JLhHfay+4XRTTa37vWIpoMYOglhGQCoSyN
uOOuTt5RnMwfTJtrqMdEb1waOK4uE55rFVe99p265un1lKqzbBUlIPyw8i7CEBofPt/kO4Hw8gja
BK4y49J2VXSVimwB1zTQeP2tE89yB0JLRlympbhqtLG4ECh2V43fqAjh+Pd0HWVqpag+aOlQikSv
fUfiCUhAb6qxtmfd3eQoYPY1q/yoE2jxViveSiNVQGRyjJLv5xE3sLPuopAc+sbHCjofzQ3uwfWY
T0TZwCsHr320NUVc8WVy+a473pvDP0vuGhs4HFMwM3ckbHW7PPYSsu1z8w77WHvaJSPmk9So6k3Y
fbQq4hKknyb6Y2zWxlrvivJZTcobeTR+PQ+tioaa0kq8afhJHEpIGNd97gpGPsDvDVy/Yn6NBpNa
omgt5RZZqr5j8KQQJ2RE97ZPSTpDmPuR8q1U3U55BQaUrfxVotQ+GsdBHIHLIPtK+XmJSVzJj8fS
nadOrcInnM3lZvAHjRTYrLoeMJsudVHMI6NnuefU4jxsO027HYAp7Xoi0tZNV4EBL9v73qZjLXcb
5zBV4Y6vwMMQWRDCetmrfoAzGjVPSwTty9TGl/K9uIWL962FxkdAxWbK5lBhwBPXkAx6kKZ84bSO
sEredclMbuFPU3Xb1X28D4Nu3M44oPuwgwAmd/Esf+PQrnolzntYObrbX9q6khPehK/JDOvmRUu1
o9yVSt1bGGRcJ1GVAbhPUrJbhnxvAQG5tUBwUXw1xHs7qy3dSvkWt4ZHInNeXyAEC67MKA7JpUua
75AcUOeY74OCBqJzbeXaSFWYv6UINh5i2eeqHy/lsYJG/alEfvRAfwHc0tAOu3bi0m37WGx41eZ7
F84ufE97cQlYXE9WMByjKfOvSZ1QqSLyeuRC3mx9FwSbypdJm09N8mHz4+Uehn/4b2/83+qNkyBO
B/tfowKvccz831/wwJm0qp8ecOYEmhqkR3W+MAJIMGh5/80JFH85ms2vHcsTJD1D08+Ncu0vbFq6
5RoaPWyofsBc/26UO38RqadqIAd1etwzXfBviuE/eI9wE3/d/oyFFV+osMJ2Xc3RTRN5taPpgAz/
iQ30esXvgoxAnIzRvu0ICLkuHIrOxECV+uZ3ox1BcX93Ou2ucPkOolGiuFY7L6XrZBvCeDqg/D6q
MtHtS3S1xcmmCaEmdrobZGomSTKDd8hte9plDgZdt7otNCqCxZx7ofUpJBqPBBYkmGs/DFwU5Vd5
o8fLMaHtY6rfUJjBZs0cZ1E/ZPk2Gadgl2q6zxxJP2g12PxP/70/fCT6Hz4SXeUz51PRDcua/y3/
ICm2ToWvk6ID/TrM63oI0z5RrhJ0j9scNxUBeGAF6sJbD5NxxVltp0/xq6JR7CO9flWNvNOmcONl
C4lkivwLt2BOXEcu7ujcgihHhdt3rZcR6dX+f37tuBDdf+oehIP6DC2uZVroKyxhzJzIT5hfQt5J
reWStPd87wX4mbEsjPQ2HSw04Y2bbylcXmf9cxbaMOSKEpWPXfZ7UTkgZBXiqyo8ZOCuLIItE6yi
OSyafty1nOatAad7ZJsrHQQVYZrfu6KwV4aulIuc7JncBydVm8nRSODypxHEN326DbWSUo1S/UD1
Xy8KfAtlEhL8gWqZZuyz0KfLuBfdIhicF73zH+2iwdAXansVzcCis/ZaDA7ccm78gDpDXbTtJoRj
OV0kHRMxOEbEBTA+D53JwpG4pnjoL2A9kb5B8skkvjPXgLpmde8jkPjSwRvH4yjjXjskqq7ruSKs
WZ3LxfRDD/ArJwhtncgb936CPiGgF5sI67nEVbDQaihfeYwQVXkqymZubirvTRtDmrQb8zpI2p2t
2wSOAblDkR4gvW3Vi7Ln29Jjyua7TBqxIK+QcGwkvGmBTpYXnfslobson9Ls3fdmrkffbZGDwesm
QzAe4f7FAqOheHOCveYQAuiVzU1oOkehFsyqGbgRkkBeEFhuP4m+TRM5YB4zxbzCkF+Lucua1vgV
JgJiA8gL5qRvkQe/TfHoLC0zVYlbJmmoq14Kk7oK/j4wkO0wrMucyo9wVk0VHFPaW8sUDhssQRQX
YeIYZFi2ZGXpRMVoF5j+2ttYuXcMJ8aKhpo1cijEYnlMugGZdPPdAzZgBtNExhwM8DB7U6x04JA9
fCC1Q42RT7cYaTBxF+O3tHusurFcJiX+ylG8Vk39nayedSTaF+odDsXW7KOOwlsdcwVmt/C6ihv8
om33bJXFt4nAOkH2CE6RZDkR+u47iP2EdywmkusHVZAKEa6xHl+WKgzMPNK34QhyK65Q3Raav7UL
jd4AY5QlM6VxUYpxrwblhpR7xKfd9di120BvLoK82jYKjOeh39dx9W7rtxi0D62bPtaal6ypBrwp
mrmmxnaIjWhNXia/FXw6+TSCZadL5gMFdOAZBQxHVkqAKZfayyLPMeyp4tmJ7YckDg/EpV5ERYAR
ElY+U1Bf3WWC7NZ0xHeU30VW/Zbr9TcQrnhAk43JL2mRBe1r4+wM6qSL3LYIxHR2tYZOHn2LtkD9
Q16Zx4nVephySjR28r3G7u3xWqoEpocw3pSasEadgt8KqQ1yY/cm7MyXiP+nFgXX6JaBCkVbhFCP
A/27siNNxjTfPZM3kIk3MfbV1tbI1so8bEvFZeSCbiUzG4GIeZeIat0Iqmya7gbwByxQXWm3TX3t
R8YvDzolhadOJI8kYG0sdQbZW+BLCCtCCD8BJzcGb4GKnx6Tnd/ZTbLRkNUugWFGnDUwdRWJcU0y
5SpHJ86Rb0fbuQmHGDz3eIU5fDf7rDXwZyifWn9NU4XTtbvO+/pqDEF3W4RRLgll3tdeu48qQG6J
91030wslC+5diBtLaxwe8TDrq8kzK3yy6s3peQnEW3kWKjFaZ/4UvSWxjS5IQOqmbF7xU6rQx1J0
XBuRutbgm0zC/9ZhwF9M3fAjSZH9lF7Hh2QU6wbpQKHdzhsiF8xkz8RjcL/rjXfnY+Gkrkm8nFcv
Meq/OoNx4TtHL95TVPXJx+xepv2ojtSEYQxy6t3mycTA32UgWbaorBSVMiaS9VzHrWRbVUregInh
xgoevB4QYhS2e6R6JEM3Fr1Ozd8wcbnGsLvPGu3ZMNHDESUZ2/aVZefPvguyLTRfoKZGC2eCimu9
4V4KV4hPLqYQu0iG+Btb5TKIAmdlZ8h3itZhMtHYD3TrCwRgAcA4VPm9i3LE5vJGATxEW2w8GWGw
SxJyyYZMR8wmjOukqJ68ACKLTfnSz+wnjWJTFNcfQWiDsGmND6POFnmDujVjpfJCTNUpXvx5E+rS
u0K4F4z0uQbis0oD41VHuTohBl9FFZYtl/AyBXsEthoEg+MUL8hdU2g8dT8Ho721mAsOfvrdUgf1
gOOs34UW1vue3pQfDhXZA2hs9dEETSas9QhwJ0/ah0HJe6oKwL6R99ajxnuOtXdcVmSGe/nKjjtn
YRvmt3iAwxF5+luheM/UBi8Nr0W1jamNuZkKEHfG0KmXKYaQha7PoljQV0swCzAYRnFZ6PG2H537
yBxWimO/wFNyURm7weo1KsK3kWDy1iIbbXYSRE2wqTB7LzwxtOjnG4zNlX0lHBwvU8tXsWgszOq8
QdXwSeUsOLPAMiHTqroRobUI1AZdYEhqllMYzTWm/WzppG5xSQa6emxq/2NyVBwIJC3xHgYYPsSV
1iB/bXK+WxJvVRP3HvEoP6i2k36u5epihOmLHXILQWoPzo9/DzgPjA9Aw0L/ovP29pB0iyq1b5j8
8M8W/ccUGqBsdOj/o/4YVHW2FYrfcnIpl4gS6SxwBfWdg950V7MePChootAq9hReLect9PBviQWk
1uQrcbmBOH3Ze+0zsd825+IUCqmOH1zcQ9uhZhI33+aPrvEiLNj8P3rTfKGS+kGBm3JAoL701FBM
hThVS9jPvpbep9CU+aJr6zrXXuxKLza2CBf4Sj5oKalw2IAbhCY2Tbc8uoly0yOqFlwQAQ+A7fKy
Rwvd4bJLKlLFy/yJFtWKSu1VYBFyNFp3it5fRwUZ6mH8wPDzoLTDgxdQQTQF7kVQjnuCw2setZh8
81G+Oy6PS4FWLyUZfT8/rWGJDb6JeyeyiAZA2zUO9lNhh7cd79AS9ZoUqp3jXZEZfK24FS9c9Ksg
QfNFaaWpnHAzuG5y04Lt6FL0lXELCKsGtIrx0CpIljbrft+ko71HskmqCqlQxixd4VSvUSYvs+Kx
b8Zv1L8IXuq13aCQoGIkNPZ0E4RT1oc2mtvwgE8PR31IeJFCv2nhosctwF4SaxKuRZE2x9ztbxJb
n5UxeFPLDMhCoRsHraKFXKVkmbRdcRGL5EFDa7mJdGYwaPTenSbSKLoPxGVNZDOH5Mkp8JwHJaRX
LZyHKIaHTU4u/8a2QWyq3ms0XDKopp4ZgbHx+flr/Z5xSbtzM/dH6GM4ySZEuk7EB08SJCkf+qSv
4hofKb/DDKh6dYWFX73LsoELoR/elmmsbGMXJk2RiZITFjG91AIXyEgHv0YTk1BI9CosM46lrQaS
utYqjIM06VXiCZUjDgqcpqiOCQ3EA5J46SXYxfsgsOMVSVANNtng2JI1uK1Nfh5KmXac0qwc3HuQ
7JpQRz5mjKAS8prMy2Zum3XzQp1laeebck0brWNlobKVG/vZG6WQuraSG08PMG6SahoYGdFIOx9C
ro3q1G3sToEIR78/71WXTiSFfd3YBv6E+7m1EVl3YVDSoSLcQtF9gpfmL4xcSG2VPJC8WQz6TRZF
3eaU2dvNybxyNVY95hcegS6Og16XZm4WGB6tnh5rNuwITMzaHj4wNkHbxnIwZGKPig+4VuH6By4f
9zZ8gjYavQeBgVvmAsvDyDX5FD7Cj185wMncAneENhB8x4nJV+Iy3Y1WDSA8Vfl/lf1FWPv2vsNK
VdL7pdCqZXuX7uvRc1sINIEzXWHXZMZkmMXWUOqdA1/0yFcmuIbqGlwPTqBtlNEGJ1rWGYz4klgy
rY6uAo+K29DrFQGjLnVKb7rvBy4Kg9fo1JegXlQR6ZKMYBjNJSWo/340V8ICIUtx07w1dS0EwBpr
K1+UqGwQYCzhTUAZgTWU5qNymXtOybgd0XwdR+o1Lq211eW0K5D9Ct8NL8KgempSUDthl61LlNej
lpaXRFFONwr8aI0813UwjS7Qx8LEgMLz13BiLtAkf6O+8D5VU0zGN6PUuvIOrbJJ6qTYh6kJKwxR
512gRQd3bFGKo/O+sGAlLrEs1+smBbRZB2byOvOincjArENB+VjO51nhdMa69DHeCVEddQ0fPFKH
e6Hpw2U/MZlSU5CcDXF7iA/GZWBV/rU2hMzVM3PPHF/s686Lbhu3sRY+PxmGGtn3roHZrwDxE1zA
aiUlyUpjJBaVfv3oj2FD1O5M77TBtHtBl7xgEr0FHESYehwNmzzs/Id+yn4aJefvnjQXbaiavUtw
wWHs+m9lnA5bu7enS74iDkVMop16lCA7ZMyMMW3n2FszyhvMkhndjU1B8STJXqjCMN0r3PFaWN1N
HEfuNm797wi7R+C24nsy2FiJvC5eDxZClQJL5VVDysOVYvSIPzESrVodtslUjg+KBfgOcCpny0S/
M0FbP/hKne0VpOnLHIMzs3rrZhhhwjoxfc0FDN98kUUONrF50aniZuzBpQauRsN1avTH0LZu4qJP
d2jkL2tUujcu/Y1+xvM6RlNjZOofEztBU+jSBJjsG2eVZW10V0EbvQgTaxf4Mx0tGe/GMROLqDI1
8obES2hVFv/EuNv0puHskRU1i97ydWJLuaqq5YvHaGTFRczY08l1iYaAOJZWxVVRYk8UqS/2Flbx
0DRu/D5Wd0oNYQCiQLNLakJL+wcNURZjdOvSygP/WtdtmryJnkNz8Q+hyLJNkHofTRcXd9qgrqKs
s7cj4CoIuyYfmDZ966oh3oXQ7AY137dZfDQ6NT+afHNp00G3MR7TsDsEgWnsbVTaG4Ijn7251wyV
FpNUVR/7gimomoZYTvlCdBP8F0xjR5+qjE38GrlGTeb1VyZd5r1jDbfhqLmb3ATADC7V3JHFylDI
LExCKHR0d0qgHD36AJ0Di6cq/KXftj+ipAmu28FBT2g8dS4jmWGqtuj5q9uKb25QYokkK2I1tZOx
1+gXFqhP4DZPDI4E3KWpCl+NMO9w3vtrpYkPVZr5t9FYXHlG2q1JrcqYgKTLAAevkSnHAhfCSjOA
9IrpaVITd+NGBD6HZEZSLaX00gCFp7bi0zc7ij5uj8QWZNWtGaY3IUMaklwdMWytsS6XTmsUWwI7
1WOgjNeMp6MN1HBn79EViVv3GsQdodIZ7RzfHq+8GM9/lQgMLKnubsEWW1emhYRPVNm4VVWyUFsr
Q/DRvzSdpl5WzyUW7YcWOlFMlePGo9mrDwwYU9W8U32a/pNP0xVW7rrUIarbjM6bKq8YZPeQLoxa
Xw8m0PF6cD584kO3+OLK45AQpWlOsHcbEzdzB1TOobRmgUx30wZXKPloLRW4IYncXaG2He7Z7KKK
H0lHvMQCiuuk6b3DCLW2KY5pDh1lSrBZ5rV6S81ygQAcN2kx9gazghLVkD0v5FoYXuD5KA5KqcAJ
qOZVkPtMgZHvBIFywHlJY6eDLeoWJJ6p1JKUasBjkihZuxwxIy1TpVAO4LF+ZgoskXpWMUbUiwFW
uO06jEeYOVqLqOm0GpKaQEUBsgOIMSfDhXyN8cRYTQ5AGdBADfXFaEN07XQQLhP4Jo3SdYLv8xDU
GLztFruQ1wMxmO+Si7F2nwY4NZu4yXv4PKE+HTpbJwlBrsZgyPcqQFc1NdXDOC/kGnEsxLN1Tf/r
djMm4QobU3rSGIlqFkzOKif85yhypNYJq6LBfCc7yZ/aEEJ1PkRkc80DF6mZ0eF6rNRZriTv8+TQ
5bzZ4tqPzCx+5TRvLc3YtT89Vh5ALs4P+HJTVWddJOh9fVlhBjnpdE6PsxnP+pJ+9vvFyA2ao/KQ
T6taQcnWDDAUnx44q3w+7STvdBSrI+URtenXdyA3f3l9rqMVTIFpYMsNQYmjutEHAB7zsf/0iD/d
dz6oNvDLpS+7KebRIidCfyHIfF97eWhgSLCg79Z5EK3l5lIghNR7GcxY3WEoUvdWDs9XLmzcZAeK
p8Ov2868ZajBudKfzdfFODJ5s5A2r6yu5So6KvdJBkbZxbSiz98AflfvQKvqtYliQ13zFc8h+yB7
w1bHBN+rhhz3SnJP3PUh9YZyqxhpMB6TuqIoQGPhpOyKhPo6ZNO+6vqPIM37DcRky/cuW704AGxD
79UBGAhGgltiAEULvkULsmdXldk9ijgFkhcX92Fo/wzy4to1y5VvuDe55gMzhyqndTEtSOtnBTKt
C29KGquLocWGVljhnmn3CzyiFE4RsdCp8R2j9TAXfJqFilupxddvTQjtoqnYKeXwHqcpBrFiQN2i
tGJp+whbqma8NHLlp2cxAHY1SJriMYr7h6AkerfVnRvZQci8kApv0r8bMDD9nJmRpRfPlfjhIC5b
mE53napEL6b7Tp0jLSt64EHQ/BCZsgyM4WgHMUovf6tr/qs+v2eFdgUYMF1zjrYJcLU2A54Nwzfj
v6gdNtBqEDP42b0SZ8d+cJewjBcxMZWZKa51s30KKYYFFNOT8qkbTfryRFvlQgBcVz5qEr1Wbh1e
6wQrk2r7GOcdoHtBCHvl5hdNVe/wdx4Sxm5x7MWHgpAiOHrjXeFb3VXn/bTzkWFRCfwzAJpJSA4Q
XMvAem0kqO/hTnBSw0jvVYuKuKZFrzEbcJPHYYYXk4izcY4kkfTLInZgPFKHcMsJpCXnpKWIGP77
SnnXlI9jPPY/daamSCpRkOJo6hHneHut9a5Ks99BYrtsspLTJIrKUL9SnehBaC7Y7dy9t4dVNF6W
6IKzprssHXNngetwm9eur0Eo9CSNu+UFmfYEk/riqYALrEfPA0KUGQJrbJ0iOiptna7dvo8YvYZ3
JJ14K8cqvue0tQFBuuuOE8nWiAx7ObZGuOmxf2/49uDX1FHo+p47rpAIK3PLa9kWNCGIkQoWojCH
naHxKyRdaSNyBvL+PJGx8txblelHpWBKnfQuX9bAyLCfB0pGyyEGUDZFfIBFn1F/GpkLMlM/OKTn
jHeuEpI9NjkfdptcC1s0S5IQ4qVXpnwZvVu98opFmsX+kpIi3llrhMflPYa5vc3U+olJ2Z65BDFX
Hf87gX9x4QvzJjR4w8UApMCrpiPctR95uEHgep8n7k+nV8t1lxcHJG1ALyYks56rv9YqLEIBfmSK
i2gpqKguddQAkw1iIVIFZEDq9/pznsBbz1ObQlACoM+sLTRtQ1ksOKXEu7hA0Ez/aRAtzOcJq4zN
5+b68cvoqvt2CJcUisAM8BEUOB1WA5mFXOQ2+vxbK6yUScuhIPx6/vOiMSQlnV/LWBjruOH6qpgV
woOBMw1Wg5VbNWQutMTx5pTsiP2iOD1xcQT2wUAIbe2gGkj+IhDuAajBNIEd0SPBaybQwnCor3Az
U9Sh/Dvnnl8YPdGgkAvUEcV84nPlTvqMQvG3mnLPEbt+sJkcY+TdVsMqjzHPTChlKyd+qSiPrI0U
kRKM6HsvsRFHi+Q6rifKTcpLOpCjinWU1BCbgp31qqOL4vXyQcIZpP9lplfMVuhqefedGCHwuu8V
9RD+G9qrs0VKqa+91AMeNvwAsvijIgosdPO13Wfw1aGyzw1pul0gueDCbR0Qh1VfhmsrnekLMQLF
vnSGpecxpAcyTfKVSajn2Ef7GUO7ytJULNxmfvuNHa6ckpF6ZZhU8uxtUpIOFQjmg4Nh8YQmuRkm
Wn6FvOTOKt/1Mqi3kT7661Ld1zTSqiTlK6gLen7iZ+cwGy7NownlepgL9s38i8zaPYopf6UTCYJl
NiCeSnnXg+giTvL3aq6n6x342oJS4fHScbF84s5cFIYSbm2Eb0NT7D19fCdaGtFQh3dde+pCSjfN
GH7zhp8DGVvLmHhwYneueo32rkLpO+ZLp1I6Va2fMSWDTVHQOqAis0TQj7dlynbMnCCjM5nBfeTk
AFMDxPCCGuyCZO5voUbXOIrfjUTHZJ5MVAQjVMKu39/CVHmPOYcWivlox8h2J34NuqZfKyk4qFYT
b00N8Zbfd4UvhdeU5Hzo+G2XXmZdR3HaLq0MG7IzNCt+7Xz6SHuXjCCiUv4rxAONtWLpuQgl+3Lk
C+GpwHhd5c7hZ7lIi0ZbNsjH8sxzt4PhxkTb7RLlB7jnhLoBnZ3WVCC5pv4cjFg+gdJPcqKWCAdE
+gsG3Cj0y7YFijsUUE3bK1XNynXRjrgm2ktXhYqGkpGEu4nBgZ74O9nw/xWR+Q9BxzvpRf8N8Ayp
VswiGwM2sfyoTlGnc0ToPwI8r370/+fyxxC+/1Obc3rY39QK1QA6gVTCcA3VsoRKJPLf1ArV/Us1
DRvljiOErVts+gWxMOz5QaqweZTtOs6cxPm3Nkf7y9BdzXIMDYkOyp7/SJvjfNVyEPGiCs3ExGOa
GuNGMSfbftJyQK1JJjiV0UVdojUtLS9fGEU7beNkuIic2avsKmp1CHS3VJcW/FSUCNpSUTjdBWFd
rkuitkVKoQ72Vt5jj6kDqz8tDBHCZqS7tyZD8xU9DaDJAuuPm5U1NeB5NXPcTlvL1dbLqtN2eTO2
vRJ2JCeWejbL5bPJsDDKmzJt+w3pR9lBLrS6xiUiV0mXyijlfeBax1omKavzwv69Ju9rMSmtSf9B
4jADSknYol7bo+PPZY1VrqIeoL2c2iM/VKqtCMJZzIaj8025RjF+GXhEPIaz986fF8Y8szsvzFYE
21aYx3i2jw2zQ04uwvlmD6pmM4U1UTvcX4BXI3GRM0sJtROXDGqpWXHYzY6ZPL9DqlRtAHbTbRRI
UA6nVbsFYxQPd2ZR4XQ16rlJPlNM5ULejMIoW2t4HivFafsjUIpmMdU2IHhTiRgeI6VNwJguTM8j
irz7oH9yo7QGqTUTzLfaTS+boL2uItXfjOSHOMBkFzZDYyaYFJwS2F8ISrbUkIhPdNKHNoCHVwTz
mT02t6Ndzt0D/4Z5SdlUxymLcSPNaxSX8i0azzcvJrqea8e6QqOzMWLqMUo8pYwjp4Rh0iJihLH3
Z1uc/N9EVvmYTA2w+ctMF0/y/4dek9FTLZyquRF5T/w1A+V40YMgo+c4IvZRrR9NntVra5638X1u
D3LN/b12vs8oelhs59tyn/PN8+PkfSr2UWbB5NpWY8tM5/cB/5fDfN0sD+vrVJgXcvW0PT5WEzbm
83Oa8sWdb5+f7z+/ryoot8QZsQrysXKRVuqvj+bLfV2C2EoxKfnZmy9PdfoIvnxMX24OWdQv1BZX
m3xw0GsFnTvvkMw/l3D+fclF9vtmTKRjvDjflpsr8heAt5+KJzzwtNP5kSKctgyRgiW6mXLxp8N+
ue/89MzYeb4vm+XN8z7nV5M1dIwVCnQruYvc8Kf9zsejU+xuqpgy8+83e37o+b7zezvfF9f6dWVB
eTi9Xd2yH6k8+ptPhn9GUioDGU6R1dnx/2lVtrJIsLqOWk3b6NZMAVA1X0PbTsyIbG+dj/blpjzs
iU4gt5wYBHL30cNh2nhzJBxP/afHyfs+oQ3kCzkdQT5G3j4/+st9eTqQl1ZR0u5Rt3GGfIUPOvvG
mrn+E7rJoJ5uU7tngis3fVqV+IAkmU+jXzcV7S7F9i0NuKgUOVmMs/swDCn7nw2llbwkfNrJl7ue
zabnXaWJs7WEthlj8yqiqnogkqA8SDutXNRayBlag8G+gflzK++T+8k1sx5IlDjflg8+3zwfBhzN
r6MGyBoWbqabTF34dFKCBQ9yTS7M3O2WpTPRAj5vaAhzoVyaL1oNhx9n6M+LP93XxJx3SZGQRm5p
d5Zr0vMs12LpeZZbfG3YFaLTtkNDbwMqo2gPowOWTcvCq687nx4n70UCxk+vmRwa5Umwi1LGD3LR
dpj+0gKIXRMAqbbmi5tc0EPmpDjflBu0WMHHW+TPajWAqZq9xnKh2ySw0jHSnbXp+i/oepj/1VMw
l3+oQKslWh9K2AuhMWm0sa/Tt+f01wsuD+eFvA9h6Hc1GzSCZKgCD7Q+KQWzyEzeb0Z+c+0XeApq
qoByLWo8lGU5OJ/WMQ/9vNAGwpwwHx8CNe3VpdcBPPUB6YIYAcwc5VhG5i+M/P9Kv3XiIRVayDtb
+d2hWJUekuOU+FQkPAMaT0wG0dKjG04def6I5AfjCWeHFcHeepM6U71dcZBrgVn9WhstInHilgTH
NIVisZSGcH0SjDQYAeYHJtCUPgNkMr1Qo5UzlvWO7JqVOYipv5c+f9NQzEUFQWJpmhXpPC5TbAwf
CvpG5Drw+nEbkNPiHoCsKusQk8xycEhbIEqceRSTU+lfF3L09sXCfLpTbpdb5CKbXMZ5ZDwC0s2R
5Z1un7d/2kn6oOXtJFGsja43l6dDzjyjletFNFMUg+Jcn24G/KaABehEg+jhxCIXQ1guvaI3dhr5
HJpv7iUqQC7+SA6QDzrvAyaNwviX3c/7VFbJBHpSvaXkFsjF1M4kHbnKtwwW8xmx8XX7aPkqeiEH
o888JD4fQ679G/fJXU7PIh/ihf2H7/rV+suhzm+1G7D1ijFlcjl/UPLTOr/dLzflG0VhYk63zXxV
OC+IJebM/fs+f8YOebPaQmu8jVENFl/YmaOTy6vZeUe5Nkhm0Pkx582nw4aJke2+3Em2H4f78rRy
n395n8UYHkWQgRyU5BVZqZeLU1X+66q8LUv3f9yzNk3+lf96+6eDft310+3T6qenHuYOiKm0SIXm
rsH/t13uOoU51k3t49Nz/Hn1z890ftHxqD2MbkGyvGxbyO6EXD3v8ukQcsvX2/LOTw8/bf/0coxk
SyUthfse0+P7vUh+r6U5LdxSGXdy4/n+8762ADtcTAlWtL+P4YlGP+hmkhpkHLIqt7SJo53WiB/I
DmkI+oHprVxIhgDikeoQowHHuj+vyjvl5qQpmA2f95RrkOO11UjiCCrH35utdp4sy+2fDqfPnAK9
p7C1lKty++mZ5O2omh6mwk02GGRdbX1+uFz7dMzzS5JHl5v5d98pWgazMR2UdVfpT/K3cv5FyJvC
t7Rsd/pdWF1UECw9/wrlXmqK08ILGYVwOc3we88Cp0COgBAfwir+vXAyslfdrFWX9lAKLkUzCECC
A+RC6fDugvGGJpBOsalCuWbV/VG1JtI6d57PJvMXV8x0p2Eezp1vpsMmInnHcbIt4ZL1oXaCV8Y+
VBBGA6Nk3f4YW/GBuZVcznJLLiNZJdo97tiKtMvuxUZHdAxRvW4aTaB3F+5azq1jDpO7R2qo6RqK
ya+JvJzDn6f0U1gFa4GgaoEoLzqqLcXS2GeAG8TGAcA5iR+NvUSOjrpUbbe9sB5JGUEpNBxraBqq
yiCML4yGAHDtWC2eAAqSVXx9nrvKUoScxabkWQG6m9tefaf910b349+y0QEex2j1r210Nz+yrB6T
7i0L/wmaPT3wV8nOFn9ZLiII12HgpzqmewbNOupfGOw0jc06xTLjs51O/4u7ZrgsdUOAsCamqb9L
du5ftobTDiMdQiJrNsD9B3Y6DVffV/+VTTqVYWuqLmyNUuAXQx1ntHpKC3XcDUlx30f9RPchuseF
k9NNY3RruRtSRa+zREX7oWLLcHQB2thRl3U2QydLO7krwFPX5NROTS+27tTM13/hr1MLAZo9qFAH
MNVc5HZ927tIZVKlKVZDgIDLIe8iuEg7y0HxTmc0BShNTQ2tiDHcDT19a1d7zjwQ216IkiAng5Nj
0Ztx/h9757EcN5Bl0S9CB7zZlvdFUqTcBiFREoCE9+br52QyuqtHMR0xs58NAmVYLAMgM9+791xL
uzHB7072rc6c8Kn8KZohOTZ0SFdOS5dlDOJDEkfu1sbozdzWFpu2hiBq00KikmRLVWD0JbAyGano
IOENaI81oyvOFBbeRPySiKbiej7s404MuOq8b3HYN+R4tmgOoj9j65KqaoTbWLp+5iq42CUtqdSc
KDll2Slb4nmNiyXZ50OmIzKwWsiKiBr0gmxsCmfmOqPjjsjcmDdLnLprXZuwQpgN4cnJH4poEEgt
7Q2/QL1dhC6zF1D5DZlPVHJs0741r0iZERQLXxwTG9e7dR0nyKypHWGOHJK1VQQjHaNl2vQ2SfZT
SkMfjHl9XEydOXOQJrc5xm4h0NmQhHdNIrs7G+5PmC7phRnb1dIs7+p6iKAm0fbbpqrSPa0qVCou
QbAkfqY7KRayXRk8MNfSn5fRce0GWPs6bHq7cDT6rgmuOVaX8TR3mO4ExZQqbsGr5iP9xvbVJdpu
aMaFuAD/ENPj850Uu0/3Hhrlj2YifW9a3HsfePndsU1Unu7sbbhospJruys5XdqRBtPdKUvv4CWx
eQvQjE2l/Y0rZHeH6nuZqqA6awN0gMAzKKvR/R4Xf49aYH4Ne9AW7STWaAWC87zAsR/T5phFPula
PdExEorg4gbdtnacb+fMWu2QhkGyTWPidfBXrP2objepi6E+900c0hlBRT7ds31NAC5tyCaRXd2c
eqfhEZFSaL/r1G7X6bTIjgwPRZH10vm7eNS8oyD2B8VUfymAj8o0u2qnu5lx4U9AFHUcJxi/xzVS
zX7DJf8JzMICK9Xsj9Rbm40YvO9dHKcHfaK3hLMy2rak6+Iz0r9O0HbwAJo+ZA50rl79ayxC/mRq
PwVuSYxiG37PtfGS68WnJTY44orkavvAccccwUJKtDKuYZ0gNutr0GSfWpDRG2TOy6ZvG/IfNT4q
UUP7cnav5Y9kcefVME0kBJifAD/kh6gYnwPN3+lGfehd09y0BPHssyR8jUbtt+TI4xpEhmw589HA
4ebV6afZjettTkg1svLiT45kiXIzAfFLaHG8hPpKB8wKRf8CKYSsTsSX66LlujUX7Zk3az3zLf9M
xHiiTQxShgvSNjO9n7VX7ss8qO9WELw2RnMhAMPakFknNshqunOXvgVpc4H+v7erhQx6/PXPUhA1
/EpHcjyXqZcJST4ZLboG8KarcUr05I305GUuyyK+hjUJlRFylnIdF0u16wtCyQfA1blrn0Mf9Slh
NsaKbIURIbn903Kz5WTU8a6Yhno/SpcQAWDSGhe8Fq7O0sNLnF2RGt5OtxOKDdRd0ppzqTYICEgi
pgjZsNNLB/UjQRLVFOcH1GPaCvjjflySQ0v8T0QSDdnPxVtmtsGRuKR9FZzTvt7HBCZpOtcHJ9hj
pTEPjblskhBVW+7XXx1/hGGWWfWesjfCTgtdQGXQgu2TXT/M8WFEV4AdymkO/ZTSnwUJBP+QWjCV
2i0Fjbkm3GXqnPYzulQQht1rB2l2LUafbN+Fy8WSx2do2yxjrfw+m/azN5i7sRzJf48qLC1ixrpG
z1qW116+LhmS6TTsl+3iH+ehI9/Pc+j/oxSf0LrMFnAkXz9ZItOxTGEqsU7jmIrbMlNJ6SFbXlM3
gczhvKN/1KTDCgAIOvMg9wi7dw7MoMM9yfEcvw2Ulbaz8aSlWG8oJmkunQ3P+WXnxgvZHmQ5hELb
Np4B1guPZF2S3NYhYYTi8qXbdqiNNGKHNnoEjcQymk0Xuug8D16v/9SHpN52VrzXFhvPR2UcopJ+
eICBT4vR5DhikQFeGyuy/pCK8TnFCLuam8BYWU2yXgwkEoaPNbJ39Ja2enYNl/TFLGcOhc4M1tgu
PllmcsVGSi52XfcHjTYU6U9AMHX8RUkRbSheCRSy887BBkyY76asO2xuubSRztZWdLduCJ/rJtzZ
OdYkK+Agkg68wPhWx1nDhHiOd9DpZXd9OHb6iI7CNDqJrCJz0/+kl0a3zj3SdeEy03LWh+NCh3IH
c4uhGJr4GqkO+2tqpSHJP+W+pqJIKlb03BjLsTCZRMfVM9rTI4HsBoVVQPhxmHwfqJFeZe6r6DEb
Jw54pwY19qqecDEH1i0PCpTRFPgtQ7LEgVwwLvkjM+Tx3R9qsW78vSnCHyh63oI58FdWDbrayaeT
vpCSWs/vqeZHm86KEn4ebOaBvemiFDGSd4Qz465r50sy+++EGxrkc3xufVJL0+4Jx+GXaFjmjajb
uyYuXBTCteEF584V95A32BUIjez+qiHvX2lKjJW6xySTfPihgwNb22vAMivGthnyDuICZhv7rIJ2
PRyxO0P50UZcA3P7c1r5OQGzWurGABT9i1HVTEfsaNebmPjxoN3hzHxOZzwzyeRfo46DCwkWxgjk
UALnyFoXJgm75ZemZ3nWcHXDP+/tE6N9C4ImxFmT/jKn2qeyZZE8O7zRPyLjzEgNorxgCk6eeY4o
RHJwb/04QulZVfzuPfOVOoPinr0USfxW1PUvbXB3JMVNVMxk5BAmr8x/tbEDkPFIbVGfty7gv5UV
c/TZabOTeV/MrSoZo5Y7tA57F6dPKMC5gn+KfJ2CGiN7RGNPdlvlZuycHNRdTjEyJQ4V9aDLuVln
cAXG6dRUxb9v1H3uFI4fD3AAMOV0B5q//yq2Pyrujc4pC+9zlp1VxUlNFKNU3ebkzDBRUf2sWZGH
9NBOywBkridBgK5wOR9F9SlPUSkOSaORr4fKU1V1/yryqgfoyLkgW/ggH8DOULWbZQtaUTvnrji2
NoRJdb8vH1R7aqOe0fb1uyOYYj/uUnsQh4rTx2uqXfVkowoZJas5BXNW/1yEa53KgTxXPTi6HpbM
SktvcVSgAsrDxD6pJ3jLrO8TYKT/BlSlLwA97+NfyP8T9qJHVwqhURVOVfEV8yN1+b/qsI+H1Z7a
KETrX88LkxZgotUc/rr/cdMP0TsLgYEA92OKZBNHmQrbbGT/+iOP08WhglKL27bnfM6qmSQ7+Ys+
flZFZCWBgkKb+pmzqQExqx53p/FznmKCJl+H+3QvKg+tjQfsX8eE2vvrBRtJgFUsWFXJfGwedU51
X9I6cDi8bF79jxzcVB1ueM6/SCAH4BwpIZCVB7X30f3IOngkndX/Ug2lQFaSlnHkbHULEA+zrLe4
ZXaU3iuHJBr0ux8/WxTV/DAf++q7Fy5X85JE4c1HXVdVwFWdV+09Crtjd4Udph8/av0fZf5H2Z9c
pL1Ta8iDve7Lo+PkeYJfoZJnVEGe/cZPWNQYsnm8yNKZQtsrqLW6qfZ0WTmzByGrYHI3GAQSQvoC
YYFCzKrKbxrozrN0Ka0m7plxnz1x97qFwfSK66ZouJSYHVK7OiRNd5lejPYCgi198RNn7zTh1yZs
shP4pmRbM5VGo183u8oLxTahp1XYFRwXCweYnz8XFvYTMO1iH8vI0RIUvrxesphDtrotFznzMKn6
2A6Nwrhnglb7mTi0i/tuGoY4DL27QZaA22DxrJMjwHr1mbEJEot83yYQZA0zi4hSDV53T8iH26bn
scf2ZQwh+ZhmyQiJAXLTgWBCJeemp9DD+eJE1V3HPe06ugkhcPg2mAXpRBUOSmB37VZkprUBd5Oe
3LH4wxn+im6iOjYB6zJNw6ze63q2y/uepDxcskXXPnWtzgXMdaPjrOHRJoxlHTAqrIinSW6mxYzQ
aIikBjBd5odU9sgXJIvMKJC2KJalqvHNqvKndh93/vUc9ahCWz6eV7buN7K7qnVjBcAWZa+qdl2u
MkpnM/g9CTXmk6r4L7IVoIrw6ubHRrovgyxlnJdGA8Fyhl4/KMtjjDm4mlImCcSyKIW/NgRP5LqA
8pIvBKKgOqk9xV9NpR/UnZ4ej4XSMwozcFyp+2rlKMVaqv6wl3/9eInHzaLFn2pKp2qrTKup9K/O
EFuUewMdbUSpVGoRHptMclpHdzyKDGWn7SByVMVaxalVVWKWoJg05TnxeOBx021kzgPN/WrfF97H
U9SjUTr/MFtgDo/nVm1lrw3meXh4/ukSQfGY7AW+qyrRmR7Yrn2hturvFLZU/Q4oF3lA/a5UTQNC
ueVArPin5Dd9IWQM5a202qjNLP01illDtq2/BjwWwiPjozVOZJ5G5MYHn4mTIymzzMvLk9oLZE35
r/ts5PZrczQx4pc29FGDb6CQw28wqo+MLKjG1CS24fJc5klC7Dk004RJJGAzU7bmTCl6UnuDNDhl
2niIJIfadqt5T0rBgYVrRHWXnEAWOTR+1DtYVDtNqcfUG0RkZCLEJPJG/ffJnZ1dWVk3i7LwSQCw
O/rD91mMdID7eU+t3tzDV4Py7SYNRk//2ZKfVUnSGpFG3VndnjIs47imAyC5U5TgoHbwp3vRMp/s
rJmOfoou+J9lZ9EFdn5QojIdDCi2RDGXmNizE2QKCu9y03YwgBqiQjeGPMLUH6sHeoc2BnxoqVYh
q5htnzbzJqbJv/q3Z8nXePxH9b/Un//H+/yPJryq/P/rj9Xf/cdXVQ883t7jpQWYT8ye1MxaT3wO
H6+snuzlI1OPj/f++JuYxJ8DKJ/t466Pp2imR9XE6bpVXwGtX2Q0AIAId1dRWjfJ4T6Vs5dse8Zb
lvicypo8+ihexeXBpnpyUneWy4T1Hw6FLYR7QPC49iTevYxQ+tqNBatGHTLqyFXHyWMzef4NtIdJ
Ur2gYTI+kyTUnHysbKfEZ/gfFw/HYpFLCkip4ZiQ43AliDtZYcaqcJvxJnSiQkbTLQijnEGQWTSW
Na8lUJKei+/jovFzvNF8BELOuhOcsuQY243w1toYimMuZ6AYLp+MrAuSNaP3qpPaDfUajOKQCcfF
6faNQa5xFg/4DfM/pKXVq/9XAv+vGgu248LU+8+NhXvzmzCr/07oU3/yTxWw4f7Ddt0Ah4bvQnyz
Hy0FgHj/cFzHcT3dcF3CjB4qYNulpcBjdBOw/KIgfkTZ2cY/GLltz7Pgr6k0vP9TS4EmxH9vKegU
VHgL8OhoX5CbZ/4lA07bfknHPkieivC7r9ctF+elPVHgIoYbNtucQfsp+88wbsPTEviEfTTpmz8l
vyK4vmsIAgWJcyxuHhslww2FdZlcxyBu04InhkBWbRorPXd1me1BvTFzx1dBJ7CrvJ0xaddMhlao
TSldmUsuzE2H1TUYmvroGka57WLqSgKYCrkdCwiwKPZ2bTqQ6NHm5HJawzmEYsnVPHxiqtbtOiv4
DEKdjq5DVT/0nvBSNhHp3Ez2kmfmiMewswlI9/2L2eZXh0vqsRisnwmr9IpIrXNks36vCfPb1aoh
qlSnqpGo9pQ22DWnz9U4wMgv3bs1FNXeyRzy0/UUVK+A2tm2v8IpfIeP5p6mjOsA8SNIDqXcyfap
K44Ddosm7HeFMTrnSm6CAVOrlf1QAWe1xPkTIlCsIz6NRptUDkWP8UjdVCOTURSvU9qlEg2KzzRy
tQNO59UgAwVgyneyfITAeTA2qhmpPkPguszD5ZVFpROoD6fz37DlEl4wqBiDMnsdyTUQMuAAJmy/
mUsfdkqTeie/j51NTyJCQjICtAcZ/gnDS4Ym6DI+IVdJCoMMVTAGl9IkdhqqekT0dO4xgpy9Lxyo
8iujgxbhUGpeTSNhDUSVmzCLaqYsJAmbeeTtWYcZRysg/kYukNRX/9cv8fh1ShkageLuj0WKhF7N
4YF5BxgUf6q2WJ37k9pME6AwaLy/dcx32aof21NEWO++h3F7cuXJoPYem0lKzMysDPc20wc1dVAb
9YH+uomEuT41BPRhaIKQEzM8LetUliw+dhfmxCN95HVimN8eA5bae9xUI8niNeBx8mytfmk1p1F7
j406GNTNZZ7qjeG0A75KTkt1Mnpq0R9L7by6Ux0do3C+WnlibVu5ClBf3WPzuM+SQSap+JidKKX7
xxxESd3VuK7mF3gJZHWQupBSuCvV+0P6rs7zXKWrtHKZ7cjIFTWva1QuiyHlRf92O0t37tw9o96i
xenLZQQR3ATuNtmPKEWp1w0lXTWNKn0OEe0EfXRBO8BG3VQbM0DuRWq2Rk3qm0DQZRjhvhqK9IBg
z9r4k0wAMn1G0EmGHmBYYpcExmJfTN25GcMvfolHqDT1jZeQ6gwa83X2F4w+H/Es8k3Z1IyT7KTL
k029S0N+5Wpj/WtP3QxgM+1hsdBV4keY1cQybM19LhKadvoGFKFxTGVQhJsb4Nl0Dc4B4fJ8bja6
RnJEUI/JbrGnr0neBKdEi+OTvbzxzVLhi2wmJejRiXeMA8SXnPC7MHa+Vm1HuqBnvwIuyXfqLSqs
TAwcfTW5Zr6Z5LmkHhgSkddfPT2oj/NYu8bNGMXrPHfAVg16R+ny3AbkcpajXW37ob2xgPzZNRog
O21E4j1cgBKRdsRIt8bU+SsJjOyI38rY1Xm3McPmU+brySFK+8+6XR8Cf8SJWwQ/chKZqH7kz8Gu
p1F1SnL9MuZJtitqnlEnZBTBqtr0I4hTWvzXyveKvT9N36aRRMcp/RbZZXC0JoGtLPcXnFLLJoNd
dMqn6W41abE2ev1bOFNWKA14sFPf3xKzjHal8FOWFaipkiFpiZqBY9dFFXkJKO1kiAgUmuKSVTgS
OImSiw14lO5S7kT5VRqFdbNazomjbabUTo5zZ14N6fyNZUSrE2bwH7xgNQoQsnPP+Ob40wGD7XmR
S4zKl7i+KW7PQTp/npq4WM9Cky324lcKgW41+f27pkcU8irD21o+bGqyuhYcIs+hr8VAo4e3ZKmp
+4mZ0rXfHaN5HCjFFgb2vHlE3x3fLWy0Z49yFckFcOiEBVsEESyuQnfrhARCOeCdYFR1RG6VZ1Kl
LRZI9bB2prbet32aI5oN6Q8kCGKi8U472Nw61CLWlp2uJzqloCmJth2cpNj0Vo+OVfgG13CyVOjQ
WTvy40G45Onv2Vh0Ksnza5/N9wyu02sGgHgLamTXlZZHf6wDHzovuDx1hJqG2R+o91e7uuJFgXQ/
dYtDw9ArprNZpBpcq5g/jn7Fc+YSWKARGx1W/Z786bep6qZt6gljZ5T2d/oQ0W5cNAKGFKm1i57m
rDpbna/vFgx2mtZot95NdRI8/Rbk5UCMiZNOaCuaFgAxJZYI9aPn98bVr2A05cStMIro9c/MBQYr
MSyrxOoz/PejufZ96wskiZgCV6BjayzMYxkPG11PfqU0XmjNhgsuKu3aD4R0z/W8HhjPD93ECYTr
51ubD9VGX4CWwm43jkDe5pWVBVszdbUrb+aXZ88QKE1D29I7be3ll1FYT14ePrOcuKYZ36mrl9+7
oP3m1+MqnILrWHKZ8jhvU7PGzCWi22iR+2tm3oGoZWMdp5ydMQwvbED9pc0NAhi8UNvNZQgbLdIg
lldv6SyOOBVPhJ4bO9fWeqJI0QUKQZRJPK5LvE6fSzd4z0zBcEKHYePrjnZbui1ZnWLvzS7npJET
VTjqeDRJySFro38KFhPFWuC4zAzG96jAfUPVVhyWzEnX3TF2jS9jq5ubSrO/TS4LZC8wQVS+dVQH
NpNm/0kbz3kuGrB08QWk1rT1oi5FV+LOG+al5qkgxtS1RXhoLWqooZPmW2QLDf6NJxMaHW/0KZHd
2FYb66uQjuQ5OpID8FvM1teliky8S/rF0kN/a+sDaQpWtUli+wbjoNsNrgmbDpEzsEBdu+bhCG0u
S866Vf+pSowFzUCKUpm5Gl0Y5NEWhcGFxty2abyfMFvuQgvA4ev1FeKM2JZDTHZLaly6frpZc5us
ofk8m1760uhZum6H7tXuN1Yb37Muac6xm1MmoEUYOeV0HPHcr1KjXThUEod+GcAELv0RySS1sa0r
UpuGqf0ypku/qe5Jmc5r14VMMNuzcXDbbG+lvXb1JbbR+Y6kJTw3IQnVDqoJQJ6szWuM23maPo0e
Uxndjjr6ZLuW1IChJ33FW7QfS9Hu4r74GkcJM/HFTjCXWbKb9iX2qRv1CaafhQJQFY/9oa/0Mwoa
co1J1tsiO/yFrLs78kUAxhT3yulWAbQEKnk5ip91TIgtGRDJGvkJw5GWeDTScMWO5TSDp4qCk3Ke
W5W/MhmxzzMwTy5P/Y2xNFpX/VPj1/3aCBNtQ6gOXyzS99Elmy/XkxIdimCZow/bFAlTKCQUDq4N
ixNZd1K31Z5qTKibowTWzhpTMrl8ecTkPW4yJBa7sS0+T3bF9DsvxJaNs9JHAQJUrobURnUg/rpJ
E9I5RtOpMJnvWYwmm3qZP1lWo8PBIqlRhRV6vedvqjqpV6oNQFkkY5WENQ/Pf7Onrfg2FdmbVerz
TgvaeQtVgsmNUTW7PovfI4O4zERuFim1VBsxTcyAfaZBwH/DTS4rdJ6NxAIeN4IxfFVcQ0lqIwas
OxnOQCU9Ti6qQ1PMw4800mYSi/JjMg7DXt3dGNhKoeYcct1dWWU9n1xZFgMUOZ8SnZakY+Xy8KIe
SJf510z02dYvpPwWz4MD0+MjN66X4XFq08lZuRnlnlzWXR+9DdXvyCsc9wHSvQ8jgzI2dLYzI3SV
xoYgC7FR5d5ddTfyNELtqnYtWUh62G0M6bSggS6LgrSIsVuocDiuXbFOkFV37kecjyR6zi1YvcQ2
PjlW+TkkFfvAKAJ1dNKjazTU18XO7Vc7CtfC8iHUlRzcpaHdhZf86mP6EPVYeue57YG9VFCjw05M
NyiR0w0A1O8lc7OdQhFpYw7Ht2F9tMR9QAT0YGhkL+vfk0KCTNz3JIKYYs8A9XIanWtHHiJkCtT7
eczduzHMh7BgvlDE7o++tJ1LDYcpi5PoVgQVS9Mcn2VKtATzthHNW2P+mFhyYYkpXy4MDdUnrS7h
MTVfEDBEr66vIa+pEmfDalyTZW7nbQjpa7gwoQx7+DNnYXntjM5cQdeLtioQT7dMe2s7A6e0ZzT3
uI+a++g6UmBQ9vtGOGeOPJ/rKpdMNzEKzsqSpkniOmRkafF0NYMZUUF7pbx344cIDmXmiCfb+G21
TXqz66MoCPwcMabB/kKjOzLEr+rFzXc5+OZdG8ySNJvMdzoL485ww/WQGpBtyml6zntLh7dVX0GG
sv7ngFk5I2S9qlZw12lLwlt+1qK8OU7Q0cLCbm7BnLS3vgSmVpENglQuEVfCcNBKjc1vZ6ZoEJCG
CFC0Xror8UsLoRv2U5v4JfR6eFJCYyWTt7x1hzxMckzQkgQYOpjfI+HUlzNtSsCAkG2B/YsVkDwT
AFH7qzaXDKdUWh6oDe40hIXbsoYSMScDZ7kxP6F3gF9uP8X9ZBxpna00ejTPYoqRYJIX1QTRd62Y
radurocbnbI1uEHt6uhWuA8QVyfdku2hDmJKYo31bOmA62b6VDmzlj3TB9JciuyM8Yn5nL8u9K7c
kjJQrEZrtKBXcKUSREiue8uo7/k6cr3k3iXdxUG4fROmhq46nQ/2lL+jawBbLFlcsS/EzfSzCPRE
BpGtjorDwCA9smHVPF+8yTzpzCi2A22u9dIYxrHJvs6+YHlS8rtmzgT0pwdn2o8hMeKtaJEK6Rak
xtbj4KqQhMZ+QMOfd5Mwgy+4zOzbZbbWegrSEIUOGgQs2SZFh0Nfiy+ly0J2SbsLXQgtDZ/tSH+B
0WEceFnIkxHYYh+Os601cF7KtF7xu22h5FGTTgDLJWF48cPJAsts40Bvn1Pi7y5kmo8XtccSxVyn
GjGxrtsU+4wVNdVjgakxJx9gnAMyfparFsPUnLOXQYgISp8uzkNADUgrBQ3NwTYofQ9QbhIgEAKV
j+F6WOOhqYlx2Op1AELODU52Xruf0rSPX4xoWn2pcWUHXfmekfBFZ5U1jhYJpJr3CWLZVTeGt3gK
9Re9+EagjniCEr+rh1y/DW6JuKPwybBrfho6bXvbbbpdEej4bc2cPk0r4TBDz5xsNLJ7m0X53a/i
9Ja1P8nlyRCTWc0xpgv6Wi3RSctq/1g3vEQmyl+jQdgCRO6oiL11DjZml0VNedNtZy+G2VjFTd2d
sRH88DLDugRI9tYoUuyNMOiG5llYbal19Aen1H71lTfvUM8SaFu4n9OmHA6OLT71XdDcjNgBj2gb
r+pC2y7tS+RQ19AiZ7wZImd5P6d75e7rimatlzn9Gz3jQOjjZUMe7hMyvujaO6ihyjYnZp5esNN8
a0ODbpY/PXt+YFyTkiOwCwm0rCjoO0T/bGebKgR+Cm01Z6hDPS9440KTHaESH1kCv1dOk13niEyJ
zvWmXZh13v64wEnYCo8Y4nLEyOLH/S7zYfPkug/lk2skR8zX1Gax2wzdNWlN456kgbEX6YAu0vZc
KEAaJFc3RUUbj1BbzeY+LWP/Iqup0yHrhffeuSMuWJfUAKOFL46PciyBVyVtuY+Kn/ao65wOaKlL
Yogn4ydTjPGQFnN5QMxFAEdM+ggtxU3RtzVKR1CCWjLti7o8BJn3WzBtf7OZ3ffwRtexprlXw4G1
m9eHuZh/0CNxEDtzKrkD6GkbAgXDihm+pdc8cI4icbPbkCKPZHoNIqdJae6PBCRLAgwt++BPS/LJ
qnC7jqlunKAyduC0a7AMwpIJdm8Ur7UVAVaHUevHaKCdyfR3HWrO7ZQA8WpNJrCLy2ye8Bx4cpDu
d2Nj3tRUTO88CMeq71S2n7vMdzdxUxLI7FhvNddpG57rxil7j1JDNK7qPko3DGWXQfLDnXECVD9T
jGGy3nXUrZ0QzoK7ONfFRN5ghhrpIUu+j/rsfWrmYJPPw4vXmZ+B/dNT1OxzIPoOwJFJCOnSrEhk
ro4+BlDSu3oQauMPe1zi80iHHf6iMXAZS/L7sEDajQI6/+ggyaMlwiKPm40OUwjk6bnQy+ZqtCSh
lR4T33DYAU+bP0WWt09b6OsQpXAmBt6wLdsQ/liSxbfMYe7t2Uu6C1i+1omO5iyGA1/RYNKJmVr5
wfjDaaqXBGHJ1qlThGtu2OHxDF+XObUoa9ITS+HTXAPPo+AQEMKWLOFW97T4uDD9wXQdsGo1P7GS
+jMs+nTxWqnNKoVUBpl/gs6kbGJaR3C2W9BPySZK4SHFPhHsVkehozcda1vBGjn3AH2DBruyZSA5
a3R9uhOodXcB/AjRf7F7wci2ZM2q89t3kmhjA75td9PolMHTdpwz7pGdpdsD8kkdFLRD1Kgw7HDv
pI22sauG8mdrvBQMdFGdBxdijb7MWcAcsUbyDs4DiFBY1uccGUY72HSiGWf0K4sjxsMJLmBsxtGq
7DPtEjnYA0TQNuQMjYfKsKl0yQPWaqB32xPx3dV0tYMWVHdRfdVrv4GuIuKzx7ufNK9co2hEz0/Z
7JAt4Y88qqo3QrI3xNdzkXWC6UWrQYxXWvRJhLCTWodjrKD/YQj4HEvrl3vHR4ocoEkf89HeZCxt
t7keOeuOgWaLmBUYfItBKR0H6zAGxXCOG0QwDPPaJuws85rI/9JSuV0VBow5dMzdRuK30lxAw+gc
49VKophYy3Zc+zRrWD7U/SkRJNeRlljwT9f+0JpwL5mhpjWZk9Ftyhrn3KSIGro6y45dmj0bWjLu
gpEfwAvAmI4oSFdDHzAAsMRe+9jEjiS/ruMozq4UJvBlBdphqM32bI344ewW095ApgmtIM84dm75
bjpMiozB7/ah5kCbDyhJZLURHZgV7awx4htZ2mSbLD6lY/Lzjk7ps14rm2ZDDXLYeKNmIbjRir36
oo04lZLV+abVyKetUD97FfPg5IwgfCZsDlGPIEy5c/NLmHjNM7aeNS5ALrfYamf3u2YH9brwy1cd
xsbBiSyNnHFsIzPG5TIfvw3ZYnCVjShdTDYVxbxf4F5TRr2MbfrVriciBfLFumDGCfb1nP/s8rRZ
IcHywPjpGfXIgs6JVVwSl8lFSHmVnMxGnMux3BkwVil907E8pl4Fqk6n6VSKO2NydPZBO1zd3N5i
vS5vnd7tLD7ZvpoSFoZO9BJS27wWOt/U+DUpkvHip2hB3dCqt7bfuafMC1ikldqLI4R3Vhu/GQQv
14i1btmYQ7Cn7OwRKKYfMYWsc7/ZJ6PnXc3ELa58bL9PtLst3G+O0wfHUN7qPPENh0dzZlE/UMDn
WjBa7pfc0wqEWXp5E5YJTXFqziLpgI2yZt166bStzHkkRpbNFLTbrOhfgoGVKlj85l5DKfSC/mw7
Zb1h8WBeNOJe1ksNljnNRH0mxVUcywDhf5EZT2asTZ903EIrpGlik5DRtTdsmUPED7cmtss7ar3w
14lu7wDlldsBcjESTOauAdcuko9CcUrzhexDzt+ynH7aAznMJj/qrSCqSSN18xpEPa6P2MDsJPr3
cXLsZ8FhGDAkfxoQy8aZftOi0rix5j0uJMNdajdd28QUnovsaJdOeyeWLds1laeTT9LfKRCC+4uS
mfq2nZ7dgmmjQ+E2m4P+6jebWrMYDFia4kFJN0XqNMcq5yKcZ1p3DRBpCypOT37HQWQNTco089I3
RQ39HwyKM5qbrLJeR8c8V03t78kgTI6Rj47drDuaJ3WQ3iHd3WGCDkRNi32bBuPKDsoEHntBnWZA
SmHDIhTok1pjJkwDjMSKFCSKzDktns4UydYoCwulejlw/Qg4rwf3TyKa37pw631Q+D+JODqN7ZAT
75bVlN3bfg0gr986zXJrIEQiWQSOGVOcXlX0h/fzNHV7O2OoFyybdiNQEOpCdbVLtGrv11gEYjPq
P+dOc+lRfh8tj37zMnvYzBBsrPRsjM9O1r3ofo9PpyRPfZqYpld+/1qFgX+hgPtf7J3ZkptYl4Vf
pV+ACuBwOHAr0KycM522bwgPaeZ55un7A1eX//4jOqL7vm8ISS67JIQOZ++91rdeQ4N7SRbAT4xj
w93bvTojbS/bGkPpDJCbmpuLo6d6m2V/zCW9XWOpgcKZxIh2tfPUTbSnRpmiG9c0C/2qZNfT01Gq
jfZDhNMaMarIgZLlaWU9CZ2bTNu374VdftHnEkD8PH7re3a2Dine2+fonVoexaLex6jgAo7D7DSS
wxw5Q7+PSlC4c/ewBJ/sCWn6oNULS6BNg9hlcqsYPF3Kznqt0qth6dNnS3LfGRsLNB+mvN+z/FVi
+29zv99G3JV7BQT0NaqhmtPNpdmbr72kap3G9m1JcCej0RKP4eIMhK+vnTLN7TNWgjWXdDUPG4We
e5laNQjb86RtYUjmOOgQoF5md6TJaqPBMcaI7TuA3wuKq2wfW/Gwc/TwKezdEFwGEfF/mF7socYT
8R0+OiCkCXr+LRcIFiddO7nNAxL6bE2K4f6/dsoAiSv0TRWBRcRYX0K8J35NQNkuSbrxsh2iLLkP
ug4jAq2aSzsTQ29NXNw5UyzikxoqZWk+8WNpdlAaP0lIf9QsMb42apnymmRkGDP0z4lXdWhj2EZV
XWd+IcBs53O20rFDsZResoJQ1CpgdxfuvObiLjv6oG9GohGPkuTtzhXc/oK6ZdAehWB3Uw3PxvpJ
tsOGdsvWJt+f1zRhJgccHW+bcOrPHDoQ7JJSqhG5avC3T749KleZ/p+n2yNVzYmPDFTsKA/ZBTeE
wG+PnH8ebU+j9YSVpvkK0Os+qnHq59UEASIciHyXUYDpnIOLfHOXARzxhxXNsh0kd6/zgrVhE2Kt
ITrwM1ZNVpUx+dwO29PFZDOaJKULhn+6wbucr2246OwDOBnre1vWnib9/FWGAWAJOmrK6kxXnaEx
0wo2vIlYY4ic6NhW+mdjxocerU1TPIntJd36pZtV3UWh3rsJUUdMli+bZGt7hL2UjTy+20PbJQ/b
SwwSJ/KoP3Xrxynj5O8DAIHIHwfsisP6+/kNlbOdC9EYcHC0yt0tNomIDk0zXHHDLutmhDL/HAZR
3nrSJ47DalgXckDHvnWEGQ4ae1ckKVmGNm1EmpokVz9aTmoc/l8g9r8RiJGv6mDS/p8FYudy/G+O
87//wt/yMFf/y5BKwXK0hJL/ACJd+y/bIoDVNhWsx1UK9g8g0hJ/Sd1Ga2QJZ3OUo+f6221u6X8J
W7mIuGyHy379W/8Xt7la7e5Vmc0I2lYKptSRn6EOs9kDurqphFizTP+FEDnnXTcUKnYutUjfpw4T
YRPJfQteu6cQ9vQg+eQgk745WnsjtbO9RhWpHGo2v2l4FvZaPWdHFrW7EJ/srXK+Qvcez2SPtWnM
8BoDUJX9mpHsnrAK/JzUV9QExpV7stfPg3ZSaWy+Cn3ZT5UjrpXe3Ngp6Pf9+AZxMD1DXmaaMWav
uFwFAXzVTWunywzI+RKHMaOigsBRG/DqJR2dF6ty8JN0SvhpfjRDDFhhw1Le8HOUVRoemF6TlwYt
5BA2Yq+VKsfDqmIG56r1s8x+j1xiaUozZ6snSBgFK3wv2SQkdsCctbLEU13YH8rOuDVEw0csu4zO
irxRZk1ny2nf2KyHB5W1PWFsOdjWUmhXyyL7dOy+jDEG+bhv/GFcXZ1jcAwKY3qjS+hVwrozrT7/
Dl7gSiwQ/ZiFbnhQ6BC7u7Mj1hjVPCUUsDSTYzA7MHUG/RAOapVqq7NTVxnp3HhvjeoBLU1Bor1X
u2zkB4dYolnGV7aJi++MBInCiF2owcTJytAzhEQKYV+awAZEqt2Tkrd30woKcTR/t7XMvM29qwMe
TvGeTcW9NfQAwEjvnJriq9W0b7MZ99zUrWObRaRfB/JnXQDUbTMb6xV7MG80ZwJGBpUzq8BWV6bY
GBrz0tuChury3OdGfWFfkNhIyZBPJLiP1VWgfTAHQumn0dkrXC5Yh6xfQhRXEYzdlTDYWzJp7o1E
hwNNwK4Ij4s73WWUzphuIxpb9erZ1jGppCbMfUkXvswPhYynU1x+aLw9rw/19JBOuXbUk/4LrdvR
j5c53xPt4BtFABbKJM2L0PRzqxi8cZsoPNhNqOtkKw4MLrxhUD+LUiZ7ZZloY8Lgp2HH40mkreUR
FRfTA5pjvzNiJg2aepLFEBJaBlpQhtI4OPbwFaE6jToL2862cQgkI7SxI4+2PEsVutfFpIU+7xz4
5u/l/FCFbfhkJycxEA1Eu+qScoEda8PyZeV8lppYrvOa7qKZAaLi6qlpBnE3lONwS4xfELmzO+D8
wV4WjLkajbhAZru7SpFqxEanuPKLA/3e6Nfcqvpz5TYFza34vbcrokRx03uRyu2bXv7QprY5ukP+
JZy7caccBvVmI6ILSG76S/JeN4Nbo1WJH8Y1erFx/iKc3DlmHUBVoKgPY24pftq0kQDuIDc8w67w
+8F6KTKruMshJe8cts2nwrUPdmWR4TwX1D5Oh8KGYZtLu9vr2Cef5Bo1r7LvhT1YR+yBoRePWXh0
k5QQSRKJ1HAfTpLAka9xFruMsrGrRM5zM7JwGfNs75aawZATX2Ub4JUk8JL0na/GIuPTmNBOj3Lh
5ybEab1snzJz+WUFuu+kOZjVYU8WIQMtqX84OHLsUpOeGVSBH8z1iYjVH7xvDPypOlclNRlMXESI
hUAUV5bXRS4eVmow5n0bESyA8EFgn261PeKQNZ7H2U969JazaO/Yq+eezMqRDQGNh6atZu+5KRmG
LEGf+tKe0nvtmYzDA4m88dmswNi3qIR6af8gq43ehwG7LbBpE0ha1ox9eiJJOwwNXUYwl508Nq09
7LHmMGIcw2PR2bWfY5MnIso5JdaDDecdFgPRmkMZ6lhhadTOWnQgeiAgPOFztTTpgRtV7aFzK3b6
NOyserm1ZsEks1wW4D4/ZWjTP03p3ZpheMit2cGr33y1mUrsrIlPWXdYjlsqlvyD6j+jLdaQe9GR
qoLEhlHnfMOQNWKrL36Uk3vTA5Xeo2ag2DU6zdcH/LmYtOOIt1wOI8EfDXqxIjdJOTMlXn/tY4H6
gnQK1Xw56Y0vxo9UwYScaRfs2liEn7jnHqjFHsFsk+jS4QxP5vmWJOBvsyL/btnam6YHV2P1WYWS
GNXQBHihDe8kZ+yZcHsNc+VL1iDlKlzzGmVt+OLmpBkNBeEGk2j2wpLpfuhrcZiiQdFEVS9zoLcH
B2OBr+imP6ReNnyahUN4WQKNqDUJYxhnGx5GZcxHGrj5va4I8xJmRXhq2+oM3+HeltbySNnR7WGJ
3Iyg5fJZx2NLoubH1MCAS2Ymv41kuXUEbFDcKJeQOfJMUzKP6XBL4WPdIVGz1gxmlbW5RhOfLLI9
mD6dIYtulcri1y3xp6QCN57bJt1lIKfWHuRyL+wKB9basqzK/krQDvcERLgHV8venNlB7jHUb7pO
9IUTtkSxDysrf56GVVLMFW5StXQL560hswpFRpndW+XM4ht0h9Fu7uK+ukGusa6Yj9HnmC3RbfxM
5EQra8y6ox2Ke9Ba48XUWr+NKPEKBm17Mz4Nq8Hb1ojNnFzEHtzZ68s0Eu1ZkcbNrkUDVTH6UzKS
qjMuRI+U0VNM5qzfWoWPYqW+qi6HqBOPuynuk73TKPdo9Gvhp8VAsgyu3KTqzsjc/Sym0TWhdVmV
OQS4mc5dX1nmqXnR4ko7RXDed3McvgYqqsiWWOqjHRAqNUZTeWp6el0Rzh9pGze5qnKiJJF3VkU8
QbtK5LTplktQLtkgzz1Dk709NsP6LvOHNmYb4KbS1+ojKX0EaFMLnvWOMRIjmXBn90t269v5OCMQ
J41thn0z1YoFCGvYZjt2MnpQLx0x1irE8xUuW3BihtAzDInYCyr6AigWmEStXt2+cX7i3dT8Aat6
ipBme3V7ZK3QTmX21F4T0YLt8LJN25x+pptRqpGrTLMvlWmbnoyS1NsUJ3YlviYpoa4En01ww8Wu
YRE76Z1+kijILtthyXoDWaL7Lc3HFizA8ENbgpo1bKWH6+RG7TELwfpcNfO5XPpTgGbTngyYBkxZ
PRWvHa6exJfEdCpGYoTv7GqrA+6cIlzbpZRT4Mg7T18lLkbXfe/Yg+P6hNu5vcmpGBt+jja8nNV5
PfWSeIsBSaFo35rcPgRhq1+Ign8LVmH+v0hN3PaWlMT1bjqUsMKCsAzagSZmfdkwoNujTX6yPfpz
yMEviCp2T3+0Me0/KpnZFNo5xg83EKEdIXO+lO4zvenkWgdBeh5YT4reMTxZYLgsEpgzpdSJlGf/
ejCs6nF7uyP2k2OUkgq4KpyytXezHcTYYab489zGgLFfvc6budlaHWtDFZLbEKw/+ykmBKLZfBNu
M5yTpmiOGzjX2oym28PW4vSmOiF52/WmG+/GYJDjtcqnB8Qus7c9zCRRO/VSkxe/fq2b+9whW3tV
8azH7QXDKh+X1cqOP//LJvvh+qTrtAqA/hw2aVCzehYtPfdt8r6BwAAv2cCWkJSqyyb32p42c/qh
V8Du/7yUYj+je4khFbMFBLv13MjttGznqjXlTZpxcDBfiwZpevSbvWpBgVjoaPUkXl63A7Kq6No6
v2qQc7toLGfuZ8Dn05AaZVXhXqZhQlCKNyPYOin/HNy1k6JnKFtSd3nbstLAFxCYRkzGTsR4Z2tt
BZ3+l7LLGciD1u32AygY+NllrJdj1CqymegNbQyE7eCszaTfjzYRlr4g24GS+mXjy24HBWYQeIRd
H9g4svYx+mVVp/OU1HxSO+7vA2ZwR1ixfb4L2ubZVeN82P5wY+aKmuSXrp5MzwoXggCQfJAZVZKV
ta0TG9e3idTfrF9jdqDgbs+HLvwUO2N42L6U7bvYvqghRdWOZ/6l3VwEmzivhoGmYsNGWsE382/X
bzuSclK1yYSS8L8ubOVSZQ3u2exrIoG2C3li1QC2v9JvGzYEv1Vpm1Ltz/lyp5X6mJN7eqac+H0K
tk+5fV5rpQX/+eQs2zgAm+jMtNcH/YRmRRc/y8wZkA8V1kl1xpNBRawsJ/fpDbL3Fu6w0xfrSwun
2zFp33QgZNBpvxGTF3sMBAy6foyzsGR9EAHnOORFTQhIPpNBwwLrMEgilDDmPu4Kv5m79O7PYXIb
g4zs+LoanV0r6/f2gjWzYbivyskzY/k8RE7k9+5drdX3Zhg8Nja1m4YYorb6S5jQAtdM+2y11nPZ
lS81445Sw+RuQb1RKZt3g4gWdAx303CXFMUPQxmfkNvSutJwvBBX/J7rnxJ6mrBFqs/hUHw2VWAj
luMnYOTJPYr47FRa0xPJL4xm1vy+HIMBwKkcHxtbC/Het1SeRKaxtLftoVeMjvVFpocw609jMLP1
UcNrUpnVNWzQYYnROYVZ9FYbEMnWjapuYZxgeq7Ohs79NdS7c796CwyxarOnRzd3XnFNwLpM46vz
XaNPsGatnwA7j8+SbCNS0IdLa1l3WfNjMp+c5RmKSozvArFvnae3SE7fKUhIvte0ew2ZwM608oQU
KKp1B2IcwWgIIAIV0nPQ+MaalySUsPseZyf9Gczg56oZxFqThd/ans2KNqPIQkR1ow/oeJNC3pJU
z0x93bXUM0FmGw5py2SyPqYqZ58wiYXmJyl34+pYqHt2fcOdPn0KlOoYBdl3M5uMrmEmxxYy3rUN
6hWj8xUTZfytSMwxGesJ+yonjc9LV+IW8Ugt/NbK4bW1na8DJ2GJwCb0I3YS15YvTZZenBzBVAZi
QAAlqprlR2pSUw8JxLBkbJ+sQMG5ILG8yVBzh1n8qZ8wyw/m2xwQQRK6bYHH4qNpBJGxgghyE206
QsnHvBqYUKwOmGvnJkdiC3+1JMqDCiJ7vmpXmh+TsCTbt7JEks4gwahjtU8kM55Kb5/zCsjMjLFg
QW3Wxd8XM31OXIRgU2rfZbPVk45V3FQwnUQxXwjDuKZWf0iHNNwN1vSDIf19lDdvS6NeUsP94hIQ
7pn8jpgMy7MuiM2raucxq/JjoWf3I5ncO/akx8buP8M5eeZdMnp24UUYiXMsIgovK8sOkyjI+9FB
XaEYQfvAvU3Fi6/xNYTj45RZbBzTPQkbA5lvgoDeQzw2O2ENs4daUXkidx/jqf2MI/xC/NjskRv3
uQmjYMeM+NyZNmM8x4Ey1YRIN6d0uJpxHR+LRfvSFClpuAYkPu1M7MeHKlt1CIh4JY91+KZjwgAF
wATNdJnBLSwHdm+0O5V1j33rEG+l+VGKMDUK2StrCN/twnhtnQLGXj0Sa57kfgLpyBMNynnOWs0+
OfaafBihNrbQRLrwNEvUazBUQQ8QfXYkqNnrk+JXhqrCG+zqs7MyBKvBxbpjfHSz2/pRCS+NLdYO
jnZLJJ5LBgH5Lx6aW3+0wDim8fOcEpiIlyPehQPK9okeUR65Jz1l0qwUQ/ax1m66Gd4iHQ18OOrJ
Y4U20XMbgSdGPbtRk3nlYDLwxyBukW2MuM7+xc4i3It+YGafPSozRBeVf0Ko/0RdvNwMK76VAJLg
ROE6hAPsuTUNiUZ8myS+r6XRvxRxUu6Xxbr2yjS8pNaw+QBX7MVPWAEKENMy7Z1wJB+Q8EvyVWPh
3Eks4lOQ80NebHPVE8CQ5N9GM6whOSne4nh+bAu6sXkqhqPeoQ1kA/uJuwZh8gGNwLm4teFIqYYC
sez1ZzdZvtu6KO5MnF8wHTX7vsvkg+6iYSFiPMaXCt+9G05DOoTnPKIt0BHgGATOryTJJmawsPJa
jYA5BsaZl0tjH8nqc0vH+sayxkycb1OGzS/aHvOhmSoft1B10oPgpWYNuhRu/Yv4Nq8Tq6Ihbz4i
uigEGP5ygCH4WnFz9KzbY2h7iqMh9VP4TDuJJ6xr+gdCXn9yi7kh/xoOxMiw5+g+94PzwS198AS2
IFhX1mWN3kuSnynYuv249OMNbfNuStiT9Raq6dZBI9odkpYRZMYtjR8SOjiNoONKJcQzl8iu3EEL
id/0S8d9NIY+9qXGKsOullg+HadPZ5FiWS/ad9U30q9mBxkM5F+ziZ+bdA2NK8aBGFC0xn0/Ko//
k5Gpx4zC2uucqvI1axQMtfZND+GLBDDL+tpMqmCficC8zCWxyh+Nw08+J2zZRQyCsqmTnsNbKzvG
gSb9c29s+0tdRl9KvSYNsPPdWnrRMBYPYmnnp0ASmhrmMfl3U6jvF7BiO0s8WP0SYwhWfGATN59u
ZIfBtJ9bCCK70UmTUy1PQhAmr9lM1V15p1GFoSoEa1FYr0W6xFQNqaJZyoIW9sMjcURe31SnEQQh
etDpfg4HcKRc1TEsNuxu880SCF5wBPeHCPVD1vhTm11jVgnmzeXCqakHggfD91ju8661rjS8vZA4
QEsazyGXfmYcRKYOUo0/UpG+lv1dWzg4tZgk+Fkfud6AcRziKiSrfKEDh4m4QOQTB1r8OA/HCfsZ
ygPGw4PuVh4CRtePG/spjs3HKCcpOrPeU/rbSLe4praDGqDGpQW24aJ6tVjYRn9UxGeg1KPjRXOo
wvK7pxcMdaUJ9nOccvMPf+VTUF0DshOOKjAHZvH2uhhOJ01kd9zmvBQR/328Op6yqXhJhu9xdw3M
Wu47tkQ7RRIU8Q7irekI+mSS6nUq/eYG8CeZRTSYVIYvizF9Z9+0N8Lsq56SigmD5ilISl8M7Fua
+ElkvJ9WjT+nyDrTqbxpORTtXOFuDSzsPTMo/qKyKZTRjlBexV32gWj2uayLYQXZ+VIk3yvT+r7Q
8SDIHTH8ZFFqwo7EHqIh0EHI05VkdBGXihoZr8AuSwuIeCH1/gqnN7LI2iFQ8UZ04iga5LOoV4hf
jUwwF/vOQM9jr5G16GsO8DdpJY35p8Yw0QAoZK5ZhzRCABjOZH+dp4LgDNt6UMYKF3USBBS5a0Pm
KauHDp+wnhLWSDXQ7dRA1PLUpPUtst1dCtbcp6HSHmL5rRgGsI76j5rUVfCR8DyriLm7baAO0t1v
Y1XsUVqza/PoOsEh1JHpO2vDvF816PX9uNC0cJvyNc8UcXsa2MZtFEzEM7RPsJcMetfRsF6HHa0m
Sq9PWUskSLP1EfJ10Ls9/3MAq8tyIVnptY33QyxSZCAv3Ag121h5GzPHW83mcL1FcXLZZsjFVDwx
E5kO23x5e+nPYRjHxQuUk3jbdDmZZNaetrm5ntwlS/7FoZWx36bk2/x8WqkqIHJLeKsOIsEkHriv
lGlIRyAMx0vP1OEyrgfewG0xwuK4va7bXzCOzqSuMT1HlTDCAWAjuMwQH8bV3T/VKHCajsnI9lTZ
nUvcEMRBmmVModcmR6TXeXWq2M6EdZycGXe1cC6X0VerKFeuhw3z8ueQdXrsL+Zi7DDTU7+vgJUp
EM9Gl7FTi7NXxEjNYRMnbId6VSgsJHWjKNZOmxjht0jjH7nGn9dKfXzs0CGh1jZoyq8VeBgg5HVt
A73R9vzPiwWCkVJmxklf3bykku0xHRIChmP0skxVxN2dcBbSlpP+N9glW8UGdeGYSDKShFZbIs39
qnrREv7ehnOpNu7GCoex1sP22vpf1KbTnYSrLL9FNoB+5dERCgZE1w9c+KjNLrpp8BHtBtKADsAp
B9d7qdZHcNjCs2LyObSEHwTpSCy9HF3toEDobK8lK3Jje2RM8JF0sukZ/fQfKw5qX8g1yVNDAG4F
oBfS+vv2ZHvZ6ooOLADBoXqhX7ZD88+jf3vKhhd2VoUie3t/WgnbosHXgAz/oq+gqe2wvTx3XXCe
yqe+XQArUibgcEZRY1gRTzc0yPaOUzYJqL6F4VXre7TmxbjY62F7uh3sukv8unlOK+7EecbXtMbR
r2flX97E+tR2pIK5ur6P7U9mLoQ4YMuMcFzuA9CXdfPgDkSXQp8Oqbl2Za2/5yHFyqKQzcdRY+8S
hOkSNwwzDhGcCBQWTWXdLzn817ykpa0NdLMxU98MUyYE4iTf0in7zh7Iy8RMvKuZk11Xxh9SFm8l
9qkgRfkRlUbtLXhxmPSQwL2knK6pKK9s86klNIaHGNfzvUGj4iBm69pR0XRTIY/pwD/XaJH/S/cn
6s0jFAroQU14penb8Mq5iY230hg+MGPQBR/Qu4aJxlkgMplJKVfuoC5hB8NNDfqLpgFLr204tv8v
GvnfiEYEklAwO/+zaOSFUUv0H9431GVx8d/kI3//1b/lI8r5S/JPKQgtuiFt84+CxBF/CalABInf
KaL/klcg5F+mLhmYm9isLJP/6h8FiTD/0i2s2Uquu3hGiP+nvAJTmEQf/KuCBPMuumHSTPlH+TEK
/d/gQjQ6mdYliBibsgvRAAzqFtf9a45DwVPTezMO7fPQ1rVHftfgR5Yhb8l8HRYyRhlSOkekq24J
fQ2coqqfAqVx90bqdiw14yLKcKKFHwT7YL6fm6o5sbv7QY1CCbaksMFxpEAqYEeP5QNJqD2VfngP
RSV5cVNS8JpC0HLAeZhPcAiMpQ/8yYZ2gHfh2BEC5MuQKjdrnPBgNRWhVpTgmBeYQMO4TU4mgd2H
aqLZWIRIpyXOdAavqWkYe4M3SgkVlWwZkOgyFrgArJj8Rh/BMjeheyyqeJ/OlnsIuhBZ3mjf0wc/
tG2VvSgDoX8+CPtUp+SLakPp17FRXdfhKdty55xjyjua0fTGvDrCZ5A0N00e+4lZdTWZNukzY/tF
E9NEQ0ccwyRx1+rcQpWIuC3germAlfzZsMBgI4LqOZSmgSa3Z4dORBNeMu5MVtx+Jgv5Ng9ahAWm
OCUJ22MR1+Lo1rRKuaqufakMms7ie9PGgDTbujgb3G1iQ7669RoHH9cwoRvrUORRfgun4NQHZngx
LLQOwZ5Vcf62DO0tF28SsiXWF2wdSTA+Cz0pQABYDKD1zLlTA1U84deunT8HHeb2VGuth3G28nPr
rp3/CMIOY0v9Knvtmtpzdokw7t4ng4t7063eBjtCv97Ptb/EkQToUc67KNpnhMzdaFIjPkbC4wis
oQ3uzqelJMSCfPSb3qhPUwm/XsgU4BFd+GccwThwNcI26n5msG+PmNHYDsNLIea0K70lDuSngDlq
ZwbizIL7bM2xONRZQh1QRfs6Lx71wA6uwiZ0dzLj1J8jG21GulS7qZNPjRLpMycU6etKq2vH10qj
xdG6IFS1LELkOSS2v1QjTPW0RDORhoL24U/SyvHgKVs9WimglFJ8qXKj+jZ7UJuyYCiesIvmpNC3
g9fQTH6PYomOYZangk6CX6rsAe3SjAO+Yg4IXHlH1vhdHintsR1eCR6rrtGUPzuFuY/77sVy6W7P
hOYAko4AVtk3tw0ETJpRnmol1FOAyaEC2nQ2ivDUcwO9xdNEDdtZ4hyh7oeS2e87h1wSxMGYnGTf
XjttearLIT3RikZ3/zPRIN+omCE4wJIX9ABkiMTzU4mYJu9pkxPyp/O9Fs6uDfviENUkBpMeuBow
BO146im6R5OvVcV40gzduJpM6LWvanZf67ipH1Jc7gliaL4okASoDhLnhll+pNfUajunb1GOgTrT
ke1r0nVvUDwf9HXk44j+gSiu7KE4hvdYm66lPSXXSTiaF4e6vrcSREyG42J3aIejG1XjgbyLSzCB
KEmHJNq3E348SgoiIuqDK4rotTE/FY29duomv9CN+D4MyVpOXHA1hqZWdOorS5B6HMf+V9QyLVZF
gPa5ZH5v5zPKm4IA8aESTPkZDkTEUh+Tmr23k5Z0he36HjalupWdGxwzRxu9OcZ823cwHyynpzNa
o16GebYKctYNe48ELqmFT1JKzPkxvxrKsnDKpO5Rj/qfrb122UPzqIVZekoEHVt2ph+qn7P9NKaG
35HCuB8TJ3/05yF1rnh43rIkMA+xYJCaI3vxC5sRQjlT/cMif1wi3KsL0od9JJxflht8QjS0SvCQ
xcSabR3Ld2oiIlAcmBYJg0ze9/TAqcWrNufPdfGRZ13/1vQGEg7ModDKT7qV9PsV2mPQgp8cOk5h
MpwpM/O9FpiEBEs0TcOQgZHgJhA5Xear+SOoivjY1kDTsLsth66t3xPJ9joeGhvpR+ajSWbE0uAC
Bivt1db0Vii99OeJNJdWBrfIADA86sWPxWEgDlKfntb4IzfC3DNTRgwNHik1RxRoWbYXhmrZnBpH
rEFi1wsNGhhci8DoEKqH8wF1JT/KSP9UzROmOLGa7BbsACv/9MBbP01udK6dVN0sS5seHRx6ACGx
qtvQExSy82Jh4RCNxPYZjjnL/IS+3srnfau9W3H4NhNzs5eVK840V71qHr/LKWc6JpzpiOY/P8PN
+WKGy3cnyoKnpgGvaw3P7dwjFpJPjm7Fj2FswETu4LtZdiIhw/EhWit+aiLavdSXxaEhJcjvF21f
pDSGgonOTaHcg5GGKzKYTHGREhdp0PRAItHulwxfia7fOehHHjD9gL2rCv3kFMn3ZQEKMBpS2y3g
3VjpjqVOUIACLhG2srjPLYJXupx2aViseRhrJaSwlnPLTuSeAB3QmUu9D+DonNwUitEimnfR2dHJ
7LDVkldKI2Asvs0RXQ+mDOeFHLM1UET6JkMXnOaYcmq4L8QjueeyerTtBNZGrp3yieSfKFygR1s/
2UZHd0sSCcSiksWn+zXnjvFatCemnZ8NNVbP+RC+l/XyA6hGuF86rhmsP9hKZftQ76pME7hgj26g
aRejb744dlqf6ozesEs54wdYqjzVKvvoqiV/MUxKsYChb8z6fahlAGyZDyAax3hybXufFFr8eU7P
hMdQm5hmukd3rB+sYgou0g679xSBnRNPT21hRJ/BC3mUeCY+mV6+OoH2xrK0jqK6d2XAXLKG1rPT
tL0HiwabkR2MF3alfkoZs/tp12cveKVL38mazq911jy9FrmXRG3webLnryYl3r1BhITvJjeEUta3
QQ8ZpqkxIHfBuHewml4jQEE7Gijqm4ycz2jnvkU0Qs76CtXAAIOVMszULWoW65Xp9vtg6fxejHCA
slqHz9LGYNREhKosc2bAaANSVpE2cunl9Gzlw3CHjanwzUWj9A4RtQTRB3POcSftJnlJg6w/Dg6k
gaAX8iEZOR/SKm0MpmZ0EnV0riikf0HDYmnMbqhYPyIseSpS1ZkBd72TunEAfBYeR+abzCPgzjWz
AdLfWPjl95AFiuc0b7AOR9XFhQj9uqVdQAMdfkyl7VV2/Rw7CLhqFGBn2IV7QopeOFUw1du4Oved
6IniXvIbvT7MenXyLQ4Vw9Pa6flSpF82Ro0EKo5ekfCt+6whJw4sI81BRYX03Lx+4957sJswPaua
Tn6vy+e+ah9JlA/KxvnqBCDIWmNxX8h8EkzdluIuZrvKWt2taG7Ls+Lgw+Tm71nY/PwKvJZPiWt4
aeMke8L5yNVa4URwsH8lLTCiqLPsU17ojw4mo6V9t0bZ/GRK8iUwq/izToKWR4XNDS6xIM3J8SAY
5dhh+YlSufXBYpuejssWESStzkku0ZfgsRDxXaDG6SPEOBNZ0fJlbsWLpuT31i3K50IMZ6Z6d6xH
rCAopY+ZVTMKcOIHg8tyN/Uj+rDxsxzpUuaSXWnpuRVYeKP5CDq+R9IS7QdnsK5LlGt7XfslyJ+6
1k7B6ENPVq/URLQP1Pe9oVLrMNPT32Xm2Hkkq8ePtuXnYax9cnrrwj4Ofwegl4cywPxsjOnP/6Ts
vHYkx7rs/CoD3fMXeegFaS7CmwyTkZH2hkhXPPSeh+TT62OP0fQAEkY3DTQqqyorg2aftdf6Vukl
yapRxrhD/3+tigZKE2qsP07+e9LXp6Di249dF6cTdT9DZL2wXGlxT4k/ijIi6p48VoQdLEQzSnJo
IMWPmQ+LxBEdYeYeKafExCdE9PJXxwBHD9rMCmq17Pn3/PUb/2o6lha7BbjbNLEMwVOpsMlNRULg
ZFvEKSgSXb6QHmeD0Q8/HiS4dSwKJNqqpTvEIyemz6Fc/BOH7i+5cP4Pz2fI7eUjFRb6qkin+CCj
vedyxYnYOaM69FsGsNMgOnagJYQTa9YP//qP8qPhEPXq3YBsgmWLMJSpA3qgqs9djvUaFgVhndDx
MUMKtlfhpBb5GE4rrI8IGX+ZRYI5OZaUmMWqMn41RhLsHSEjrYGQbtgDsgrdjssIIxkr0u4Yuh3Q
bomVuLMrCDKzr0yw/kb17IjUZSjBlu58YVvR1hngBEj18wIlaO/VQNap8SLOdHj7YZ0iK49uv2pH
+VjZrrOxw47Ko+w2Vcjr5Otc+eWwT35ofyQ4D84P8SWzO3LXEQuFwGiOxZCGe6LJ1sPQH8Y8gtPR
Ov4eKKE8GVpA3xT7mQkr/MVzgQbhP12HWYxd1HP9E/nPl0IWrFnhEd4SnLJGxd69oy+nkUl8Myhv
QRn79XWJpBMjXymI4uRh2cUnQQwyberfNaVhKZ5yfYNN/S1nV8y+SdETaLPk55aEryIPMVvTVpnt
0xT7qLqh9478tRvrXu70PH3rUved5O62LY0HV8kvstL5MsmsV60+SQu7X+tzEK1gF4iYl1YfTJeu
Hd8JfW4mvVno+LQ5fpC0Dp0AXBRPNqljU6GOiIPJMclj0OrnNLIXQVYcq1SsLFsft4pTcS37fpfj
Et51mtg2I2bZgHcWIAVUu44z4AKUhAPXolym0tE24aBfLGdwD4H90BNLR8muPvt46pYdFhitgWYK
x08Hlpglx0i+kCT5dOAZc+9e8y55DczSOfhtdjAG/Ww58MoZ7P/6g8COG7uqTHZVQB9GU/LiKE1j
Heg0RbnTKxQrcQwK7mMJwGJd9cAtVFECqpgvP8iLilMQ8gFFUcfA98UeAz53KfT7MTN3aHbOoVY+
XuhEu/QKV4adW3tqsaq1O0P6Q8G/qekxPhgpW+zIZ+Opj90TD57HqDOZcTKGyCwQxEBqjiNrU00Y
BjIYvuD4w7hYkCgYYmNfNmTSu5keDPc/2GvtDwsetax9t1tSQKFxCKzP3jB6myhxh9WYYej6698P
f6Tj1OPdOVnZB8usbHodJvvgy87c2vx5ZWkRcg5tYC3GLDzOzzS/U08WO4rUaS+iQ97slBpXhcYc
xSxzNyrKK3I8ZRudhcuCYqRvpqGauT7EAyTtrS7sZ8U+YMX29paD3jK6m+EZyTppVbIgaEIFWXrW
p3Zah1MZL3m9vugOWqrmyFPopj+ZR8Ok1+fWRtO3wEYsRvYUbGMqY6xZSXlIumFr9WwxdD14dlWE
RcoYf1X+3lRD9iTELz6ql2yIcKol3kL1FRSFzkywwnhim8pLNkJ0FA4C60CQo0tn8+xgHGO3/TIq
Y5dLRqZJuNtWeNc4ND46Y1bj7b3V6e8tGuChgONpjxNWjq6L2Zvh9G9CvBYmaEDj00eRWNhVi4t1
tNdhwtmmHisio+K31Cr/dO5G3/8QKGXALqsu6zYKZSz00IUbPFuQ4npM8e2mgJu2kGNorUJ8PF1i
qksLRYpYeyw2AE22Q5TFD4JRH/tQE671FLxD30Dkt1jx8WGM2PlZBf2oIZVIaPMZAGWE69I5BhpG
lCj2YI3MoCjFV8V28ayXbbyesLNXeHRXzQBgVSU4IFMCcmvNCuXFbQhfeaZKVmx7OyxcEea2Atao
Fo3EXTkBV1zWuxqPAnXQ1ySv9u1Q/FacdReDDHeR23tLLR0u5bN0260aSCXI+sXXWKqkMr02ftqs
m+iDjH+x0O0U8vSUAFhwn2XLA61ACpnEmfsaM0gJXTb7LVsuB2FWRysA5WnXihANPuUsINAgKArt
R0yEZf6p47CvKuep0kk9zTmhJJipYxamKRZGn2M+7HqTt5xvNpS1TDyvOMYRm1jTUX9yXZv3QsHM
gpur4PwRWT9eLH/QDX0ZPw1h1q0T0+QDqt8SJ3mnhOS3afdWzSdnkGe33G5rB/ajDPkH1336CdDn
1A/UKuT4ntMAu4nU9m4b7EI9//Eg1gzF7NBu7QONU7SOyXxtMSljvHP6Zd/qe4vGrgcOVUc91q4l
nFDUnktYx/eoL588iUWCJ/wmZr5hOLpxj0DVfcyj/tcR2N8aw6F0bTgX+DpmpDmMrhsC0yES2lcU
mA7bfsyEAKdJ1uuMAFw1GIUCfd0YVbbhoabhfjKvdYuzyR944vaWZGp9nfz6e1LWL71Sz5kF1wgc
aOyplyZwQLwM31GQwMWux5MWmV/aUD3BHMaVFv30unFz2TrqPn13SQ51w4B4UKAf2QmG3S79HLSS
plQ1/MAoXwTEH6i04TlRRWdLIJtyTNj7kVMQ3jKeTcfej2WyDyOc9w1p4rJ9Lyr7rjgFqCLeYHqj
ATXZNb21NEOCGFLbZpm7km6B6mrvKILQTD5QINlJacQgj8wfT/qgv4xp0bqRi2yTvgBC4HsMmpvL
KUTvK37J0yq4x80K1+wXMvBV7q3sp6hMMO71yazZ0us6HjWcztxU1ngq2uqrFdRb2iMZVsAClMy9
0E1UcJAi95Iwl7X6DHpPf0drn2tYy+x0Pt14WCAtPBXeTx2od6u3KeAymB+L3Fs7ZX6pqIjVTLwu
c6PHS86/vaBrz+eaCr0l/RargJxbNeEICZNAELrcWKHgH2Ci44q+W9hEbtaOS3JhsFK5qGqMrXXH
bC1t7SmXnIKC2HpJzOck8YAyoX8U/PYJDbqlmR4xdPhTkklblon/DJ56XIBce5cexXp2YE57M6aX
PEFt8ZX80+TmubXp3KpQtTuvW4u2o/pR5vqpKn5HdDDwt+vIlOYW07y2c7pbNWXWHsO8ROOg7CUZ
iUbNn0h3a/whXWLpDfZ4/U4BmXJO5XAcpyBfa1F0yfqAwRQxJ6+imTPBo9ewDdiYudrWvW7uDTk7
5YLhi8TEBywK3K1wfySeIU7h6dLIwOmM9QxQ644pqwm5I3TRb3sd6ycdASti/8RPamQpq+Su0zqx
FCQYaVTkjec1CCW1hH8RwaNmF0lwilwo4QhM9VEGRTGdjV1uae0tLLCLIesYPAEJaHn86chQ7Qe9
IpdBDYnGpb+wh0SnORfXGHZh52FItiYGo0loGoJ5hsDvHrLIYwbqokXX28+hwU9ZnR3b+MzT7wrX
0LMn2RDURGLFHE+gvB0zpWurPQiaHAwcK14trTdGR7KIGhZmDANd0rTWMmfSyvvY3DQiuk1xh2/M
t0BgV4ifFTREvw7J6geU+tV2ucN/2J3ty9R966VpLdVUeLzlRsZGaWyEhusMZul9FPpcr3WbSuBC
5Do9zhS+XBO2WST0krLYURBhinARlcmw5b1o7cTQAYdqk2bl22TUzCB/GVHh6hDQnZ/aBHWi16TF
Imkr69Lz0PIN8lOR41/1yrobkm5a4G7RyamlAJufmmRW7Btetno/SotjS9J/1TK8tw4ZNqsJee6E
6KqFwM/fNE9e2no8DXx35a7gxy84TO7bMccujgK0iEveECVCPfU13J2ej/+2sXRmEVP6Vwtar20w
rY1hxZUS6A+1P/XrsBU7MrPMKJ73J4/9bAnikBCIka/7ytnJqhjXUfxaj1p5tUKsPvg7UzK26y4F
fqhn7Vr2xTLy9RcGXDJDpQtiHU2ECST97gqNjLF4JvlY7ROfQ5jtZ+ZFD6ePxs4crmuzOPey3mRp
9ZwFbrMx4aizVk855Ck8c1nwWZJYQgAkndjPBvmShLlI+WOxCVqrqn9B7Qfi1AGgGw+Dmf2oliiU
oG1j0px3y8kvE33lTlFuK6AJi7if3nLS6AvHz58Gl29Kf/RIYS6opmPiVczDH8JVT16OhOEbSl+X
NoJCSG+tlk/VhlNFBW0GdIWzsjrFj5r6CEYugol6tIktPOzG0OwMF2JcogFMbSEajgHlcU8Bkk40
8OB2QSQtdNwhmQoetWDOMgR0Z3PvDpO/RsacPdjmCq8nyTqhOGvCL4FHhFhvdrextqjCxcq/aPT0
k+DU3Cj+JyNWOdYnVweJaZSs/aiHuAmCrfim7dDaZmN8LrP6o1YtV2z6bjPuOsPwQDoMVB66u0Yf
tQ3Ak6dyf03ms4E5rRlnTm326gxsDulAZ+bSK1C1BERlxikFucvczuBQMahXtovrrCF4INwDFJc/
Ez+S3rZ+vQH3n17yp6hwl3HtReanGTRgq7MfylmH0H+kkRpD5Nwd7qsHoTtsX4HQZ73ziNOynZpk
6YfJ2nXCUxU1H42brOuieWHKszZR5527wcWySMC45tS6wN5477v2rbSDw/xn1XZyygvryMS6bc23
yq+XbCw4bA0Hg3drZKkt7ZRHCJaVm7/5Yrwq3bmRdKELeEt/+JsQ7gOfJEHUlaArAjDfCsswcwpP
H6CfubEVPCIXA5NJTRYv5SFVt/P5RJ+tmxNHnXI8mSWPyigznrxxukdN/jYgdLS0+2LqJ84IoF4V
z6l156e24i7dR3q97tiH1IN/sVV3mT+vTkPQzeILf+WZIkO9cB6DtvlQJaoW9ljcpx1n7UHhP7Gm
hRbsAqV2oL3jhUhrXi0kbRcW2npp1lj5xurRSbtXaHP8uBveAOImHI9mU3sRO9OVUpQ1FKUN6+z3
2DYbSp4r6iAec8M5VyMJGG/cODLd5ozFC1XZL1EnNo6tUy+an6q6Mxdlot0HElH85B7jGKVKc/HG
FLImQpvGL4M2/LBVXKZZQyQeTL/ZJbCVciCHab8b2houBHuDBgqSnLmtpB8vlQiJ00liNCxcZQX8
e4he0J4lT0KCZ65o4beTnHXOgfWBsHVMx16s6AQFlR3vdJ9AsxK7glNyNq3g3KFDXUNnWLdcI5ox
nqA7b6NY7rtY3kXM4K2Zm4kG3aQpdwGIfNiAQCzZupTUqJYDWyWDYEcQzr7FpwARuNU40/o5gaiC
vQ38Q1FE6yzKn+YLv9XizyJF9eCdhqdd0aTcmxXsHPctTeSx1vxziv+oab1nFu1vKilWsT0cOWHz
uKr0V0N58MTHP7mJ22jImseRW35hOCEfTq+0pTLyI6PHQ9Vbe6HX26whQGsFd4H6UDK/FJk4Y8g/
53H5yfr6vRm8nRG37MZFtsVomxNzzVl7Wtq0qhlcNJ6oXqt9TUbz02UWeAfvuZHo7ogRPzjg7yOV
85oGqritXthjflC4YHfBh27D0J2aP0lFu3AOV8FOHtk57xXsvWRk0Yq/ws/ji95vtaK6O7JbsaTa
RH76JXT2wI75lIeQ5uzuGxlmh8157JLPWtNvddq8Z9z1Wl4+dDJ+E6V6Vy2ch9DCW41FmYDNdWIF
C/4LeRNnYJXwApqZc5l/gCmPPZTWPyd8FqZxLfhMTM/74XvFjS6BudUYsZ91NmkO78/KyK7xcGe/
9Atl41yF4tykyUdasoxz410qw4doAuENpN7UINiZ1rE2y98I82FN6MLWujeTm8rBFOqMRraK2Jkm
+mPaRO9k0cmGC/Q8DrgdDxNusFdbI0cYkTZHbCzdiqB7eZYudOCeZYreKjzeAD1EfWgn86xlBvIz
70svPDRB8kAu9I649FTzTgFkEN4KI6VPfsK3y6XN09M29MVI63qQiSvlx/vglttKW7TLkI6+pdO1
R4esAOezek29zeRe7BEeaW9jfvFzXPbzxRKIjLDo1QjqjSzBtGHITXjOAP10G/ITQY5oRbA6yMwR
90S5KWqMuuHF6tOd3+Z3mDjr3hwpsbbNRVvQh6uXVBuMeICfzFjt7dHEnIDCH4o3IA/mNhuQgNzx
yXVmNUZRS23Xl6m3TvEorr5WfZmD3IU1PtpsegjYojbTdM6S5iProluR3X1JKMZ03dfR+wj8cT/Y
w3ehlWxSDHFum+RGnclcFmhUn6rb9HUDZbF5k9b47hIwzhL/RXrccrm1SK2m/QZvcrJQwVmLbEsd
/yytEi06VbEfWrGKtHCXuFBkwpbNBr4YgJhH5aPFZSyjk+IUy2kbJMxIPDHWsCM5mJH0cAfHXeC5
wRtqUDnGmLXMrSdSsOGqd41ntlsnPyc1FboHzji7yEpfSAKBPJ9C/vTpqCM/lGazy42ayw/hybau
zLy/I78eGN7a98fNYFycKrsXab0Nzcdhil4bVT9RVLfxGSPYDiCXy2VRSs515UbTJAK1Db3OsP7M
fy/k6Efd9I+ykidpoAvXAqvO/Bdm0PDdzAZFKv2HIQSzKKlFarhSZPQsMrFp++LFhYUwnWwDUh1Q
S84hlBaCmqUpjf3z/EVDVr12bshxL/oVjcTWnTn3QpSPndwAnIb0kBb5k4elhCQDGTr/SzQUTpqm
fdOniTe5v5o4wEECpj3OGiA4ONOLOXXb2AbYrgH/jrylYyGKaDUiN8MO6XWBwNwk2oncO4XyI6+D
Qe1qt79QgY5MaO0D1VxGzQXVbO5D2W7jydxbb32HiD3e+yki6zzuyFldrOg9nKVMVfzGyvtCbaVB
hR2o1KFCuF+V/8yKZhcG6W9geadAkpkYHfLOevM5Bc4tyOK1IlLq5Sg4tOfwF4gFUJoVuMkLc1Oy
RcKDj+R+0Dupr2w25GlaHIxE8aOkuJyYh0W0M3eBprJWXcYQQngGEUWA97e05pTakIn3+ZEZNsOb
k5EcYfvjLLXm4nituQRzVAGP2fmCxyOuiZM9yl3LPHEgcPSXp/G/fw//I/wtrv9Ckmr+QlB9gw6q
ucTb//S//3znxiuy/zn/nn//mr//jn8+Rd8McMWf9v/5Vdvf4vyZ/Tb/+Yv+9ifzt//rd7f6bD//
9j/rv4ybj91vPd5+G7oB/w2dNX/lf/UX/+n3v2T/dISO5/L/bv98RaD7p5eoDmGn/t39+S+/89/c
n+4/XGGbOIl0z/EhLkIJm7W9//XfNE/8w7FNy8AvYTmCL/gPADH9H46pYxplJ+RQIumK/2P/dP9h
+J6jYyj1dUvQlvH/AxATtgEJ7W/2Tw8emeERQ3QNuGemwXfxHwFi4WipNI9DuYeQHG88UfxmfcVt
rqJL4zLTKROWFoY8HYp299ni6qK/+iEBSHnuNxyBnb3CXreA4RR18EoZH4KVbWUaV3O4KR33M4qD
SzfA5S+cIcAHFvrLpCoxOcUgWlUYnCLnCNTKIWF5ECZ3DuZL6GVihpiq6VV9OpZdrqeucvGn7EB5
Ej4IiTLp9DPVwP03uuODfTJXU1Ux5A7FHp9NtupHDcR+rj7dEGuj5QHfdzh3G8FwhLs3PShqwSeX
dGUoK2SfSVsYZPZS9sySvYuinmzvS/A+eZCfEPaqlRXPfD7xxJAfreji6Te61Z9SJN/rAD9ojcfL
WlcNQSBQgkx5Y0IipC399WByguFpmm0tj9Ufi3d9nUYJSWwxPOHp9DY8j6GcUfWD6rQU3Wc9gj+y
opY6DMDeSIZuSGkt/neW2c5Ynmo1dAt0RhgZVeJiMx+ILBPnXYUVKS0Ulo0Cd7KREoiToF1LUjh4
N3vvlrFTaIqU9x/ke+wyzQlyw8LYZaW4l22vHnSp3Q1hrMe2eXGkerStGuiVs6kcY+Hgw8zralVE
rxNdIpFPZ42uHVXpX0iIAdL2n3W3/LTygG0z7qPErDctZBCCst5+/lVagJioiAqHOYegmECknZOc
b7M5Rm9YZwi2gLiclndASg/HMBgAynP6Z6SB4uEcVNhCnGKPHZLrOHp6fxK9/hYVTfIwMequxGAU
G4k8nVfwuxGrA95DbKFwEQHen/nrJiQK4rQOLwer2VDnxAKhEaw5uMAXrZ2hpVdo+V2UVm9Qsymg
PLauW3PB4TWuPL1dlcaklhV77WIU4Zaa8YiCtW+wu3ddZOXG4I1AuCY5iZoJKNDNW2mIhwRtX6T+
pUg4vFfqw8IZs4Y39IbftL7UgGEGcngk0FjJJAh/gM68dZfRM681/iaqESAHuskfGnuOSURyozjD
JjqSapjDX+tL8nfK35ojXWhV4sh1SLnRtgtR+LruVaRpRotnAV0W3jxPAm6zgYgdCZZFWWOwrbXH
XtjVyiVEIU11wnG7NZpeUQZu2vMwvk4z11sbkXwCjobDZfLJpDfw2Uv33FJhcXIR9Pq2Vc/ybglw
8/XNy4S2Lay5T6nEJ9qSdc8L8QPW/BxQ8+PnOvei1WTbLmUQdXvMHuNUY+z0Wvmm7GvAgnEHAw9O
zYS9pQ3cneyX3DZvcXyrbIgCHXJT76KYmIZ9dmtyarzclvX4Cpfvd9R6dyt7+1w5w74zarFxyWkU
NmfgKTGKlRz66ziC/ekKm4odT7To19qKpNDOgBkP2yd8xB2+8fXgsekvgaC2q/YZuez07EKN4wHg
EFMtBTZPy62W/UQJS1gw9/uwsJmL9B3TAk4RmO7NJ0pDxrveXY2h/qlP8wcUUvJnCGvjBt3W7SWP
shjxUJuj2QRzvzuhU8uKVW6bQtLCzSYeUkW6jx6Y24CL9llm6aFKn6C207hLQGEkTL8qTMnhgs4F
MBHyt2QrbvjKvESKQrzUdC9mGMAskerF9c25rvMlcAgrOwOsZkzrUSK9x97EoFL2DMA4/JceKu3K
D4tynUqwkqpsHzLP/nXiPzg+X8hUUQUw+uQRE/GrOuTNTCco44zjQrP1u5tlzVo131Rqq7NpFwl+
Sh0rSlZsTMiaaGJfqAchrjqC6yBQN5LhxoyhXXslT6aqmLZDAT2wS63w0aGWs6tPrTYyDkYln24d
ZVs2IyunhcXRaz7aHU1wYMEWeWIecfLaR4kSXkvrOSv1eGFKeDdNTOtOGrE3w3tcpGJtam0JYJcK
0gi/nRQhP2O3O1VZ+Fzpu8Zj/dmr7VCWLCbjnBmft2RQB+Ix8/VlwuqQuyBTh8bW+pVhr22bVjcN
akIvhnWoZs4Vhj/KvTKGS8NZeWMOgaGGOe2zFpoS/8Px3X6X/fHT9i32sDu6KbLNWA57YzewloB4
QB8j1gUg/TzheLy0ZUcMQwDWaE3WAjritR7WWyhe2TLwK7mK0vCIw1C/pp0PW8Hk2oleeBdUyyDR
k62rhQYarrnva15rKquuMA+9a2FYcGxpmbJQ1QYODEdHasQFIWx2pFFXeAULKPXliaOL6QB+x/8a
S6c/uxi4kEf0o6X7T1GjmYei15Kr1un8hzKlPfm5ncRtbscucKYOw1r1bFv+PQm4UMLkVbKWImav
Xn2Dy9IYqo0q8e4XLmvxyuFUGaJvKNPfs5OZdn2z57lazYfpA/WaF0/JnproI377pVm5dD8pYJTF
5JXYf/m6evI3Y+8/0mRJ4Lqr8HqM009HrGSBuOttuNU+ylrd8Ldo+ybk+vfp18xKLkxmDrWL2CYu
KSM6sAAQRdfSEleg8GHhK5Jy1eVkzgtVlmyRfws04U01L7S70aGXEE7evHWre6sm4aqMTaG8Q4Pu
SpxPvpNpudedl2x6yyJCrS0wfPeLzvehfAeYabrCW+rE5IOxfWhqzqQmr6Oo1oiDICbyUugJXrxF
cNKCCd9rVo2k2Qm/Qca56LVHz5EIPyoXjZ6aj2THCpLF5SSf+4II85iJDxlEWzWRzAa44/vN8OrU
UAQFB08jcV/tjq4bDPDOoVB6gDfGwATT5mLnUEuxmUI+UIgP/WaIPm1tUm+1Hn6zt863tceeSZhH
p1INNxA/MV2D0UAy6blH+QdW6zwIUk8bP1TGynGBE4W2eMmQ1EgTpp9xq7cEjDlp0+SEVQK7pab1
t2xsXwiETCtsZ+GqICTsTtTghn5LcCWlfM3tnyufACOMhmzZKC05FbBhoElM5QnHOeaxhSfKLx3b
3tnkpIT9q+VMOMSHaYTaGclHMjz2MSntz7KP6rVRT48RS/XIDpfOFL7htOeJWH04tXZP4tZiBxkE
CxajLJwHrdmNGIobK2mA/0+PeJ+6RWXGNl2wxp8s4yxtEdlgfPD2NePTslZujHeHkIsXQ5IMXpP5
Qq3Be7t8znumlfTBM8A0UBtK7QIKTtZU4bptVAmAAnxKlPQj8gNiLsvjEFLeZnK/YqKUi0Gl5VYB
TkjEl6YNOAKQ3dA+9K8mFB+WKJw9cIhLylv0aGQ+JsipJP54wURIgZSayrU25regqi5Y31mZd/Et
ns5QDB4Di3rO1sE7I1MoQLnvRUtjormy5AzpAm4sGutxzKlJ0aEMjpWOst7ot2Lo83PL7OOyTax9
j/eYQpSzxfxwj61qO82nhu5m68pYDkX96Jr2g5e1LGgnC6l06HapNreYEcxdWBpIeboRANIMIIh5
InXrqZnq98yqXhl5me2avlua/ZyXLpsrTZLo3YbmLykw2Jf4nO5Jy1aO5WR3MlJUeAxUHnc3P288
4QvKP66UPc0mou55cI2esRxVLKI0B2kZ5Ax4tmhlmSA/BzPct9OgVkEsiBhrf3jGEGrDtfNh99h2
yfOa3UtNPEaLXYZUS5x7XK5Li38zelABM7dkj9ib/WrwiTM0Nt0qMFcW7rzeL7XJ22CQQ3rT3OQS
B/rEYN1VH1WJzJ6bZbebaCVdmBobR1QCa9kHCnHd3U5ufhpZWuELzBTW7Pi795hG42S4oOX8dmZj
LmOLdjGMPFedw8aDTZFDHbHcoMkd+rFj7MP5l7j+isBq9o6KvhqzP+oe12jCDbCi/OhLpoALbP4q
rYg2UlWvyNu/okoAVbBKYmLNF90gHpqTRfgtr/ITwEW+p6aBeBtDaGs0b+HqklV6B48zrj6ypkbr
HXnvXUkkHpqOdFTiPzr9+KJQgnQWeishjuweP1qNHUqYG7TkTP7s1MdAQx8OWpTU8SdPYdovp5tT
+jd7CD8RsPkJsx+x8REJoiB1+Blo3d6vZ984hgSON66lTljJyPVSPOj3MPlSYtupu48yjB4Esra2
BV+ncXaser9843kAjorRc9MP5TsL4aXh+M+WO7DmW/uDfw9G/5vp893teYZAnl1q5bswTj7LwBpf
TcyrhYQ0Z4P8OrU8/tzgOoXimMvyhUThutQwjnnN1fJDmA+pe7NjCnolyrduzDS6OMFFSmQNu0tD
acf8R8Vp9lhaLShPE75KMq5wD+Iv1oaL7VC+q+prPIm3HIRYrNTS7qkLDXhCa5jX7eJIPulMtIHU
8oCOzHMB42PL5QhKbgjFIxSSF7Oqd6k169SJ/ZWQcSiK06R5+iKqkrtvmae4rC8jgTQRgHhy3ruS
8HxSPIReQBQCD3qN+FWW0cNbHeXxhjDqHRvHrot5KmPlLwRIX5C1Q219VEV51xtxCqvg3BGG0DSG
QjiGQ/JBFJF5r7K/usx/YP6lq0+yqzOs7nuonM3IiJMEkmBSukqw/C3BVczAJFZRXGT5GcAla0/5
7dvDYzpzXQJqVHThXm1axMyyv4McWVZzHnL+aEibzCvwTVaD2ObwjhNbE9UT9odkhVUTNdj12cSr
Zallh6EQh9Y3gYWWLPjFqwfYZhnzbFe8keafuaa8O/DfrR/Ke1CeelV+uvo2ovhmEfSUMBW2u5pG
/9oJ9RLSF1o2bG6DGPJojh5qPzNWvKBepIxRnJ41GVwTp9+EM7jX6i376VY6sgawbXTroU3KRZcl
14SM7d5UzFMoLict0fWHyG62ejE1+xaHUw8fulcT5yjWTQuPjynVnX1IVjF2mpKDsoZ52sMP3lIC
EpqU2YX6ZehQAHhx4RUrs5OjtCeK9TaahICiBdaVIsga9DIXfpHOXd9jcMzBnEyJy3PXz9gGV7+F
wzcAvQErigdgl3hjU7mvIHf7HZyHhXRwww9d03JJ+PhjtOlMPI0i1GAnupLjqy4/a8Y6nOiLIC2y
tW54D2ZYblGuGONgysIo7Tbu2fFOdcVYEEvBYV6emB2/3B5/mdo3NWMcfYzd0iFItOTqOY+jSeyA
Ixqgvmg3lcUXBaIEei0wbAh8anb4bNDBr2VInrTVilfiRceBIkBoivpXranxrkeXat4x+kFODLW1
6ZglIyura2/G2sLR3a07anen1y6dqV5EgwRTNKhVekkMOBIX18Zd3RXTB8Vbs2ourU3rjdxt3Y7r
ciNqHbhURk+KypNTpHveOQqNI0YtOkQJsOIlkQcQfps+AF1SVFgiUq4722i6rSzFh1kUDNHltzU7
momhUZ6V2ntTh8MmTH1ZJMVnEczOe4K0k/uQ+IKuxzBq73mU7AOf+jFZt8cUxXNl6/IQTltdSXbl
vYNTooHJ6iThKjXLY27gOIBkwLndUD+0FWHpdtmuy6n+3+ydyXLkSJqkX2Wk7ygBDPuhL74v3Jw7
eYEwGCRgMOybAXj6/sCumsrOqqmSvs+FwgxmhNMdm5n+qp8e2orbhoXUydRGX9l6gPHri7Nw2XKU
40OawGAM82gNZ/zdCgRGNxY2GmOCdozp6FpVuY7d7jwlCGxdH73GjocNjTQ5hE16L1siEo1t0Rqj
b0rJzMRYypTkXFbsKL6JbkOK8EHJVO7w6nXLyFE/ZBm++rhpesZkKXdxKot4Rd8+h83s7URlXPpM
AFVXhLMSwcYvd/39aHfqIDBHrQigHXim+tAS6aUdhpZdAouzMOVhqymsOirXPUwjrvCE9Hid+1vH
iTDntsgbuTUN92P/u7T1uNFtiQ0BNIkd2Nd17wRktk1SZQ64RNGzLqArpasQKrOqvdFpc+eP5d5C
il1peKTb2tgpq2YQixSYeunvmXnVWrGhY4xlffqR+5UDCd3pLDJWwBSpLa3MhyZsD6ZRtVhk4juS
9RdbGjdRMHBWh0zIoFewxNPUL/QjJd2QBICgpndV5nzKNkw3QTpcyTKmFCwCedMsl6idbxofpFAJ
dHIdK+NYiMeIksB58PmHsxY/AwkBE/mySLtLVtqPvVEiDkzGe2GAj8x9kCWDjwew9pJ1THt7hMU8
YhgoTa9ee5J1G0S/vZvTNODv8Z88l22MHht72yokWOioYe0Iu10XOcpoERP4pftVN+FvwxRP3owi
RTAQt5w7zDiNYQ7DS4189h2GzCjzacYCvAaNaovX3rfw7Re407uR4i+iIetZHOvoKoO21zX1JyZG
sSWBoJct0yXM6H7xly9xW4lTktIv41ntnU1BBy1QzCHVgoQpPfqwkvav3zVxM2+1xiP9EynkQmFH
yF5n4wZonz9f8oRQAdWR3klMcHPwefKTLpSAcW0u9ZZ7Jhkf2e9sBKvjD4w4BomIIOPuyqVIiIxm
skGaAYSwoJZ/eMt2TDnf6gfZi8uZb+0YcwwqDJuN1DoQjie4sQCBqnk46CXfYC8Ja3uAwvvznaaA
zAloPsJzX2YeZozyQi+ETLctSYVI48MBx8KrM4psmIlGG68ow2yDJh/gpvtBxPHL/Hz30xP+pz9j
FQrjuxIHqrUA4SzhCerAoo1u5mAtEnQfZGhxKpYg6c+XpGDbymTlxbYgFI8w9E5JXobT+udbP5CU
mNWtZPApo/wkO54/hYBLCTqcRanjngfATHuuvOrUyQQIUjVEJNZ7aJUFb+PnS89Vs9XC/Pj7Hwk3
OLHKxbcm6JMkqPq3/7eawE79/T/TCRfV1HFr//sPdMkAw65ZzDGlO6IAMgN1qKD/+5ewsSEp/Py3
lN22bgQNUyFXQdDSJZyL3tj7hD2KNu4wcwu1CfL6wc+iHC8c6+HB4GmqEbDrPDrnPt0kEORXmQkv
w+oJB5vUjG+arllnfU6GVh1LeDKkD0g0F2xW0hBDFaNN6jZiecnp5VtpeDf3WdTcyIo1UsqzlKrC
WfA81fLKp3wFyw4irydUhOPQ+8J22h2qYjiyJ3Cv+knumy6gRxpVisI+EdekzlndokKCxHNIpXAZ
biwDVXGS+dOUtnrvgOHxOSnPqWN/0is5cERRINSUPlpRVl0ZVONRCZNsuUefpnhcHgL4ulyhxbaM
+jsnC9sz1YA01U3NroL3SwA84nljpwc6gXmq+vFppsZlzW2ODCQhBmQYiK65Mg+FOVEFFQ1vtYHl
ZGzFFptWCeKq1/mFfaJNcx3dghlFBp5u/PWCW2EeRNdezxfqo1ci/sXeN7urDEtiachChjbrvnBA
+RTV71qUt615EzviUNM20NjTPvPRPXP3WVndACTY/soN76FhU53V1TnLpuxow0kbDCeCXphe27Z4
UjX4Upf2XxUcmaA3DE8We/4wPra076XqcRAFegtpkah37mGfHHWY3phy2lR1+YwYz36/wH6OD/pp
ImFKkRloqn54T4CYLi9bBRajEjzHvleZG4hnlKiQtUPBZxA3vUa1uc1pI1sZZv7gOv6LQ7SeHxO7
TMxXEgkTGlTzWzf2a8c7dFOEEfLIQLJE+5ZMaNileGg6MJjSA1BnYdubiKLy7tYOcsO18rx5H850
TQ8xjhIW54s3BWn3RBqZj+kmjQN2bg5RCJeWP9Y/OKt5UmYFNUfmU92N+0HM7BIljATdsbxin4sC
zrNSHCvTMWh2x0k20rOCVZb7WXAUsFglfl7ujTzl6xwrh8y/lOMAI6hBv2DFBZ/TrJMYDzS7Ctyj
zbyyremxEuGnR9nEua3QoKxek7Gb2u7WmMgAhbpm3Yd5rzOSBsVhD2CDUJ3hu2tbBcOB2njvrkDF
LN05X5nMMjBV4Nhsup70Km+hYLK3fHQMiuyPGpP7YBvvN1gJk42IGEL4vftqeJp8kPdg9emeKSVF
RYzg0qEz1pFA844sBN+ovm48e/GRTvumlOSAkgabddleg/d+GRrzg3ulvSkAlgwkj9nL8p5r3HvZ
MH2qZqpWRrbFuhXvO40N2ImaR88hXcFAlIWNfRsXVbXTum526DX0LKbulYVYd/D8EuRjl/6aioBZ
SHuRXvvtK4RQEv2kzTDkxS4gDBnO2VoxiDA5iht7jOmwsN/nKuDwhAF4h/BqDuv7CJqlzvGhU4+8
LKiLFbWF5Ff4ZvmRlDi0lGp/i5aYXuA8e5KLNJIDl2P53PjWbTgNUEDUoLeNY+yz+plNVri2md2v
48zx1o5u0mMYxesWdyFYVPeRifpCUUT8DbXPzs0mEuTXW8rc0pVsB5bOuMPqN7OfyXrnEU9VySEJ
mrPrly+mQa+RzLMNMgJOo5d2qI/CIcVlxTtJpJSWkIAmoqXBgwDWAUTOY5q4Nc1DzbJMZXgXGA6V
ETRSdkbNjZPQBCmOcRuK/dR6CCOiZ/tO/cXwSjwvBhvMw/ysfOuqabz3miUYOAabZ6miIyK4r0Pv
V+AzueG0Kez+S5TzpaqB6JbbyUEGHCPOxeUHNHAvjTjR63LCN8m87WW4xL+OtmOcxrZEnOidi1L+
xpjSD1Cdh9Ard/xq86b30OIoSb2bIpQYFgti407jU1JWDYEP4z5X2VU1/DLiqCHj1x1n1zxOdeqs
ycHbK8dieOgGWxts4eySTBZVAJbWh5BsGwewQjfoVBfP9+7srLsUvQES0CPdbN/+vO7UAVQxlUrY
7dG86pf3SWuWK4ErwZpZcjum5Oz0/Ag6ALhbRte73sme/GRcWuzjFjfB9GWE3b4MqAAb0VRWI5AH
Hi80wff3LR23qwE4+zpoCixg0b1nqQ3kOHydzkeIjrvCwPVZcd/S9Gy0Tf2U1jStNsnZLYwbrPK0
QHJXHMO7ADUJDo/i0gWfwhT2oyXsbOAoggnwHWS/zBLsN7OzxwLvQwus0Cx8i6QdU/fGPHBzJUbS
oLCOJoCiBjQMdxYdpGwju33BjdYo6o80zgEK6NsmdNcZxN5DN0TZZoBCumUNAnc5Ppmh8+iazktF
N6uX8wZYWx7l5ENY4XehpK5eTSjvFVaKijEMfuGE6RkIdmM4pa63ZRz4YZKUJXpQPaXDeBrkvel2
n2bMGkcQBtLtnpqRKx601EsNt0s3KgjRXQO1siqRiSF+ga2qrHxNAzSjUINt/MRMrErFvsGtvZ5K
cR1IuZ1M57WezWV6FZ3LqMMWu7gUp4xdIrMU06Ucp3pL++GlVZ0JPV/e2gkW6y6VF92RqQtQkGCJ
vwZZvW279lc9Oe8Yr56LjGVBL59qb3hzfEVEtRgvrDWKHftHUh21JKql1UfS2buQ6QQAVwYNRfPL
5XhGwSi4GOD1wc0it6oOwVLia3SXtDSvqnGDe7ZeM+uzb7PIytY8aQqiV8OCOzZOpb2RsChWVT/C
edSSM8GFaZPLCv4HpZhkzxl44V00LPXR1TgC4E2sGIvZO/y912bOvNjhg8FOAGBt0MxvRfzWGt7O
nOpz0bHycQKelFhIziivdzjWEzpMQZA4H3pQDh/1YzBZH4hmBJs03l/CjDwvi8/l+o4w467bDgTv
mFfrXACdGB3v0TH945AM3H2WSjhtT1euz6QtaDxQkYIU14L+j/3OvW17xQZUGJ8loIK1azwTnF+Z
LQh8L/8xjjovWAMOTuERpfHIzSRIxj/Lfb/7LTz0qS42oEAb1vJovi3IqK+HmlvmXOC16z4NapuR
mK1fLdHO2dCbOcQaSwWvh5EH0CKAYT+GmMnfOxin2pJPShT9Li6Vy8bqzlSpPPdMSmyqAOnBYiJT
MiAto8dQetAwmAvE0Xg9qei5M4clnAvwt27P8CdaXqX6mmrq2YSYL0U6731JO3tLQr1kO4SqwCik
C8BX2CmuJv/DppqRKht345PoRkhKt54aD0VubR0m/GvKtAnYI4OQA7Y1ZD33pZ6lPtZtjkoHWoaG
nJdakNFnEbmPAkEUUqgLSyA8CpP/ivHm0FCMtWa5hZvVJE5d2sy4ewoEzKKGs3YD2GPpthq5ZXjv
I3LFdi65r3BwgcMZyX1dxzXQPJKkOt15ZXxbJu2rmFNrq6kw2BgYk1oaZQXEJdoZihWffn8K446a
KRQDn4krw6Bz1bKrKFv3ZsEM7gEYPXEq0ElV3wlX6yO2n4vhp0/azAp0ax61suBBRpHUNh3h1WAP
qzcs1iDQ0zCN0k+tMN6haEL3aVtS4BXXymqqCX8NPibnyQuJT6dFfahiMEHERWM2hLBuGM9rxqVW
52h0Au8unDCGlK68ztCt9syczf1gqXu3sn9VsUqvTPcYKjqqFRZXaz4TVbaPjMw6CliIvuasbHhg
5emAmTcO5qNTwbyoTHdFgh2vFGpe1eesIxNz1YTjU4cspEVx35Ua6z84QGb4z11Ld4PtvobVJ0yd
dmO0MiJzJO+hg98XNjJdw8xyghN/H6lLQAM8aOhr30AWK1HvvT7TxBiN72aeGSlJTSpjHsN1KYYj
9ezfIgQ3mkXT3knNJ8d4z5T3ZYJR1oWglrHAOWMPP/DgeRvGAs6gadMcX9wIiBWOy2ldQOU2ENvI
7m7I4IMz8RJvB+fnoNvuZoCusHEmgTgItj1KLLlFj6YvThGfmm2QEf1UbBKbZwhHjbVNemx7jOU4
lNdTFlHQEO7BVlH/Vvj7YHxGnkEjhK+7C7rhVyEYy+RV9KBH/9USI9GV+qkvSJjhhWn2Ru7djEWP
Fj39thoU2YxmvahhahNneP3zHu9xaBznygTuFvR6ZenY3fAM5TTN2rvUwxydlNCGfDXsusI91iFa
fQwAdqbeWfT5K/QxTv7+vU3CXdERqDOrqGZBpa8ZiF9PI5MDsNLehdmsbxdfXkGMnbq8hSw/phvN
9jOec7BT/m0ggyW0TonCxCOb2J64Je3FQgup07V3CelQGkbVqhqtX4DeurXKLCA16YFnX7wvrac+
dAgZCRZ7KsuLnW0k9DCSe3BJUoLTueA9f6DZsqXaIQwD4D8REnbXv3qwFKomv85c2qGWhihQD1gd
/Iz+12i+gqnCNleQ4y2EA4ALa7ykzyac0dJb88Cuz0D322o2Ys1IOi+n1aBfGhYp7nAacA7mPG7w
pBMm+q4LBRejj+mLk94vZxqpTMpTbztI6z5x6HAZNZ3R7eS99r+CEmAT1GKG2VAMQF6BTsiQeyDD
i6LaJRFbWqWfAre+ToQn97Qtrbq5mDZu/SSjtt6H+fzgCUOdJNcvC74M8rmonE0/ghVvsl5sccns
RUfvaFIcLLvTa+ZbD3NM/tKNb11iURsrkh9eIORxEMNtC8OIFBeVbtmYp8DrRjABjrsPi8G/N1yQ
R555lRq23ibIK9gpi3VfNv2a1mbsitmBYU60LSdN9YtxENXQX1S8JHDTAYfewAw3rra2Of7+cR//
f6P241R9/ed/fPwmc7WRbdfIz+4//urhXhqQbdbiuKP/30bt568mL4t/9nf+ZtG2/uL4NqIOjmvh
ha5t/V+Ltm//xbEdjHmeY3mm5Xq8UlHi+/vP/3Dcv5gWf7w4p01SQWB9W8w/y08Elu+QyYXjuoFl
onH8bxzai/36D/3OInRdKwx9fkEwwY5jLv3Pf+h3Dii2mGUZuIfYCz8DlpK2vMyWHldpDDfgDx/M
X73+/6fo8zs28V3LZ7f8Y394MSfwLAzpHn3ZNnZ0e3HA//HFInpTBMjeCE6QpXYiQP7yByoRrJrG
Ver6GvM3pZU0GGL8ndjiBK+1MR6zHL6+HPL33M+RXkriJrqli4EJhhpJxTgqDtms0CcdmI+MDFyu
IPssMxZglaj1pm/aNRFZ6pJGxoOpS0dLHPBUMcXWGKZyOxjN3b9+o/4/mN55o65nBmbIkQL/+adP
NfGybERkCQ9T7JBcBK2N7VDR/MZkmYeisjIyzVJ8Omb2nUn7UI3NnSkpUOiihTVQUUFNzi0x8+/c
ya+yDK9sAEeAbaq7VQXu4MmT9VaUdFaWLXux3HpRfVKexF5hZjyKAPOd57TAsRgbIP1e+1iGsxQe
Fo9dqy/tE26dchf66bNExYNen7DTTQroAlXCjA7oAn48aBOGD3mWkiGmEANFnRreKnZnNqJ+3L1O
NQHgJK4PSWA9FRJeTFyQUA3C9JAG7AiXbnH+ivy20okcl74bPA4A7FK1wZkyzV8Ep++UGX97StBW
p+QDtryNYMq05m1BY3UU3Azi9lE4fDCQT9e5l+nNvzlWy0n355PSJ+lguSFIbBKt//OkNBunsvNu
Dg8U6DHlryMav9R7iFTOVszE64nfvCn6nkhh6m6G2mQf3LDa99xDa0CoiPpuT93FIVY2QGvYDoSG
PKIFQmyEXDoTCm/r1sErIBR2YA4eBJONE9wu3JRevG8q2G5N1sW7YLpYL4OZwZmM5bebLjBOiecE
mm4CjITzvh6MbaN1uJ2d8BcNG+OJ4O5rlhRXTgnQwJAuo7LlsemqMw3PzwiCd3nJiQf4kEgTMzRL
kbMv7qJ2IvuPj1IfJ4Ht08pu0ohxsejYTq15Lp1YUuHBZnYPlx5zQ89RdApWnEkQXkxS8CyKGU1B
RrglT7bxnexxbNV30KgTB+o+XywU/+Y4/ZPDFBBKsYKfYnvxJ4x469g9kScdHqRNQoPNOZu+mHYh
Ch9XnXhAzXj91y/4j8kVLmLww7br0L7phsGfTgx3sNq8snhFe2Rn4Xl3cwCGw1kuBuJcL0wlbmxc
8zi3+lc1cQZLeDZkGRnfQuYDrx9/t9Y2rmE29G//+nf7Z+dsaPrAi7mZitDmufHHG6mw2qLIjSw8
+ALscpkAdeRX40kGSRayOwsGOD0Fu/X/9cs6BCUWqrwNOt750zEAfgkVTxvBgbLZ79ENHs2K+0FQ
pt9sq6PFPEMwOnj81y9qmcs/+6cr1BX8MehqHlP/8IwCgiVCzYV7MDuydjK+jTX9vInOrpDcBwgT
OIaocu/WzlPU+ngnqVqqR+qXS9/8xgNwJn4zrEMeS1x2uElSkHEpN5nIVBPWx4wpa7ifQh/hNwXX
xC+SrauMSurMy++cFoRtNsmXghhD4XinYuCjnih93yiPZg5ed5uNzJSQcHcpyXvOzTvPLkkReeiI
LKKPobd0K9hn/I9MMN/jCfUPYjyG2wQekw9aoS4XW0PQfHbmkwItuol6Te4QBcWNGPXNNcocIDrl
8ptp5VOJVbcY7kIiQE7gfNM3e7bgGW9S2Q1YN6gQW5hl+HM8wFeItTBpxvkKK+m2NJep1sRhq2q2
WAEsk5GyejubHnE0PvXW8v/yaF2F03QPESqj6WYwV0iwuEy48CKqIldubb9StbFiGLSwOZCKdV0D
Uw13JjXFhyZnINuTHR4dUEIZcvK/OSOEw5rpf54SgWlaPGN9QcFBGLrLA/gPy5YIA1iPzWM8xKEY
kIF2tAPf9tM8742oJUUfwiUeybFbFVOrCEtI51/PGuk/q+PjNDrhZthmA9bHxCyYqgSU6wW6X2V0
ee7oKX+oWKvQ+azXGosTm9U+vgKR/9SnrUVCVRHk2vXc0DcdVXWY5RGLiho92HA/Jf563M8znNac
HmMaSzdwqRkJ+BSJWJR22zNKYBknO2qnvjuajciYsLd1w1+leWwSfR+WmqzJYDGZabu9UE5zXc7O
b5j3NENF0+NY4azgnrUtOZ1ov8K0/mCbyVXmFvcBaFICFw2whUVnIhz0Gi47d+H4OzcvMI/0oWLu
bmzcgH72uWeJFVs5LlOLzaQ1EaRHo0oGA9uRuxqbZNoHuf3UzuUb9iB33bQu5Jc2QrCWD2mKmaYm
ceTRA5hG/lVAS/zaa42beu6PIwOJzdD5F163pY8oPMR9c+xyZNc60Q92Wh3EILeBSdzNU/q6mdJ+
E/AJ+RkflfPMsAcTRz3cg4/6nmpZ7vOm2hUV/hkLAwbGbn5v6l4vCQvrte+CjvaURSFuig1oFvxd
WJVjBOTHZ+vIZ7XJJvzHjEX49OTcbyMc/0bM4gtU1zjmnMn83bXwpg+WZmCMQvBalDstq1Nr51gR
CXb887OVBBuoRRghPDZzbSV3ZH8ZvKXNpk5tom8ggzgbOCWwQCSc/g5xOQDpGK0QMpViUBsrcW4K
Zg+I0Ej4jJOCLOm2wYJsUlb+OrmUyY518ozN9CF167NMq2PqkeJhDIfGKJND3tcwIG2QJMy+fHef
OJwME0RlBgQ9i9xRcdodaggXnN0lNVNTeAljDyXVGB7itiY7aDVQnUmoDZZ9SbRvHIdWnSGXzx8Y
8TzFP8OjxNtXkfPs1u6NB/pp2y50ceXa9FvydKnHmruggAJvJnCpyMq4pXwq1HhOLQjRujQps0Ka
Z0PM9Gph64Vjaa/y3tr7sIEOjuJZmqjcW4eGP2LxZdgFiScogPnpCdjggKJRygr6rn07QU+tDOOD
1ggmeQ6sWrw9lEixehopUUXxe2P2fB+bHP+8Mc0z0NxT65tHMbBCxZ2GjlXlO8Y2D9BmmPAU3GKd
uDi0Mlln6PT06XI9Bfq+NXDs9T3Kh2OIq7nBs+rRT7furPQwKUm58mp8s7lswKxiTY8Qog2dXqt0
4UTl+7ou3wClkDqX+Mq8fDJW+N0iDH/2R9idoqT/XXO3OTaa6zgccWK40U1W1w/02R0vOx0m1xg3
sErCkDDHZuelxAL95Fnlw1fNQIAhUHTgznbTjgjI9VtX949ggd6Vc0INO9VQCQhPEsdTeLRxDxXp
evb1S0ZyqO8iFt3d3lU1FEMk9bnwaVYfCCtRfrSqkvypyQYfPAxV6mC0wd+ND1m44Ah9GyJ87lEM
Ngy7jFt9QQL5FrIV1aXkyyBN4khUo7U3BNgqk054pJ+roYgwWlBTOJbzzdDG6aoS2Vta8OkQD6vo
WLvKGzB5FAyaa5a2L6HgaWKkprpURlgc/BJCWmjVF0hTxo6CbKHS5GCMpEuR90haMPNcGtrRbiAS
Ox3/vomao9GZQGnf12RqUopmuBuKcFU73ZMf0oPRVbfKphqqCIYlkofSHwRYKRbo1+w/+exvjnOR
Q5gZJffI+WcaG6k9WZMj8UHcsSHNnAwrPiL52GCPWeNVIQ1rXwq6H9h0MWKgP2Z0kr2VpI9+zZ00
bbyTCmFFyCrCpoJbCBOJue2GmpIZIn6I47bNUpKwldZPVTgBuhE9vKe5p0jiCE2dx+1k7OXIsVLh
9MuQ71zl7TZKNV1iYfjct+FltHhWx6F6aqtm74yI4Z0JnuViNvRwgPLfq6UOF642CcWqbtaoRzuT
Yk0zYOfHOhJZvW9XZB9eq9B5C5yVqHJSLSXPTTn0Z9crTpUdf9piM2TxZ+4QZsprsHSspp66Kpfr
LiMSXLn6JKKWCXT4GeXy4FXM7qbIeFYeurVPPJK9/lBvy1EdegZrQzM95txeGPYFt6k/EuL1AYQM
4UZptpEqO/WhT/MoYwc3aPhFh/JFU3iMRYTxQJHclHbyGsWvrThn4FOZwdKYm9rh3qpowOkScfj5
u3qSMVOtftcC1ZpG4Gx2yNJAW2huAC5mZH0KDPULLjexagwSDQNs4nXjIxs3/fxk9BnFuwCOizBD
QuTnBT5FWrW/3YHKET9T+mBN1gsZKJIPprsVtWNtTac9zdzj0CIA/8ogOI9N+D0uLzYHJZdanJGd
Y0gBLZ7RQvyUCLZrNnb/VL/h/wV16L9SNMtgv7mk0rzP9dxsDb8zmGAQrtIY+IlN5/mbKg3qlSSd
1Gm6p8+LnlZ601ZGaH0lqdmc+ukDRs+d1mRIfFSEo1GNr50fX3VJdBoKkHkMYpgBGk/TZDmg/jpK
baoB11XO6MmZSVUQjGWc5Nyp6iwIETmNUZ8Mdq6ts4tAPe3p/GiXDWDz31/c2e1WTkm5e+cRVArV
vCttm0p7NeXrfjbQdZBAmUKE9ZG3259Gsnann+/+/iVeBIo8pX/H7PFij340n4Yg3k9FFuy9pSHQ
zszq5NWsv7u5vJlGNZ+SpY0+pXRxQXVby2fZQy6Cqttn475244MThOc4yDG5Zt3Nj3FQMY1tglzu
IFR1J1J5PDk0I4CEIcJKpda+t8V15ZrX5mJW0YJJQyeuUwj43PSfOMV57DqKME3M4L6PWY2QgFhh
5lIbU3TnORh29cJfig311TfyDs8+HTVB8eVaGe7tSyXZe8xTfBcx9mOZRDWMn9zpsn0CT/dQU0Ce
9+VXo8czzrQNw7qPoPfenRPEkVc1YELq8/KLWdCdYABtCU2E3PdDAMh0rASK+LzHc53EUZ99sYY6
D/WyTMHLk5ozjz7EsIBQTUNUdm1MWPuzjleBGujids3f2fdNpx8wtbZBog9w8VelZ+V0CbpcrgL0
9GBkw6mq9uPEgLQ36uLkYX3Yun2JFeZv/kvFgVatC1yNS9SQlMAQQIpOP18KnRknPBI3rLujXWRw
ys49t7FMQ/WGcnlqTBXOa5k3ixW7fEwZwrZLaODn6P5893OuyNm1NnKKWGfbcZ/so8WlmaRYMX++
C5zeRubxcnzm4bptwkePimr8M/MvUebUF+AwlY35FqeoP3oogO5H+2IRNMxUfadD9MiG6eBkTGvD
wr0SXfwU2r3cMwzk9zXdgxx5uhWLu8vq4xO0zpEZnmbjOuCs4iIA2cYiTpbUc9Qs3daO3YF4Lcj2
ivk3FkTGlGiYXRoEK0CKYdwa66BkcFFJdzc3PZ4rtpMa6P7Wm689GO64fnYMeset9tieRHw8TZd+
D8zmOTrG10jvOnYN3kAnSCUy+VkxLWJxwxLz5LO9bJYJ+jhNYot3XS2P9UX6+9kkku2iiwJ4gZN3
h6B0GB4vW+554N+2GMGvclw0lcDSOS4vB7z3ybKmLbk9zg8kvB+Zy8ipWzKz93qeWdeqHDJiln4C
qfp2RuowsK57I+8vbW4S08DMHsOsFuQvtrIz71MRoLFp/id/ujUG8BcQru29RxKUnnBpbjEhGZW0
1tUYz7u+qNZDZ80bwlKEqShB6QY8+xNLuFRWH0EXPbgNVWYTXQKMWw9+1n/kHhYnOcDkRSK/EvIq
65dGOOY3Q1CIdeIJfcB04HUfzGJA7HDGjHPibepFx2TAtiUzMVioB02XVwS0aaRrJomlPHCRETiU
QcTRT2mEB4vBNd4vsqIuk5C3NV46v/kdeSgChZ7OlUW3UTQgVHhp+4IhiiQHH7drls9WP7drp4bg
kCp9bshnb8iwskEl81TaLJrQ3ItN3vjElQx+Kc/o7sbhWLbnnmKh7c/hSbjTyASouhel7x0HYjvM
xbMweZSlKIPaLQGCpMVKmbCQDXrYZgd4YIQVjpS5fWPYwcV0EU5kzWo6CIN7Q1rMSBnyrTs+FT9F
xWAi+iZ7uWAsg/8+69SY4NMzmaOPrE70aK75r+95Zv2QgOhbhBBcfnRb2ngHIxRH5g+gx2ndzKBo
cFrwM3ZtNSfUkdTTzwGwk2VLvSgx0KYuTeN8ZhXaUBhVK4SkL2mYN0CzAJEypGem+vORSgrBtjZ9
RAiVeItY5xT0/SyHs1QfrG1xps5DcuXni45LfeDKa2HkcYJvdace8nG8SUvU+aFkL5dLB+6qSfFA
tlgl49y6ziD9F4gNZBhssZ054Vdjx3H9EbcLxDiUbX3stFzjEePjxfC0LVUvDvmcs17Q6VaMCMNl
5cgDZbYdohNZX2KSxON1fSqn9D0m1O5YxtVA+m7VpOUpy537KKjVDvmex3Hin2tNjLowsIumQ7AL
c9luWqcAdRE9JC3D3yTCTLXMwth+FT2WADct1S4jLMyGFyaAnI6N4b7GjB7YFQAWKKJTF6tfMEeG
o+rJx2bB/J2bT91yArsJwpoRqncCxBQrRGyPC15EoZtZjcm42t/nNuqcmSIrzfiE0IWQLDjx0C/c
daHOPzOZzEi/kVc4zOSIZCZustm9tBGnLQuoliqorQ+/g05l8nDLOTY7hWaGa+8soOtcuo3Ymj1U
g5aQTlKqb3PmTgvMweZWCYU1F5toclHDLAJAwjE2CPZmXu9pRgnhUADCMFt0NaM6TlRzrOB0wcEv
28+IjrFFxYWm19XTfTLELyZ4ivXIPHiT4VcIB7yeVc0qOCbD5UVugu+eDRUGzi+KH7CPAW92LZIU
FTO+Q+ogkIYpIBbuKeskmS30B0ZteTyAtw6raKsp7fDGj4biYR6xmwifGhv+K0hixYr8JDZdn1Xi
yDanha/P1Nm4jcNDXspjWR8aU9SbsdwpR+/xjJZHJgUv0ukuZqsPJYqUJei3RsRearJrIj0Fdise
zl3OYiyOzY323horY9CRTeRX/ANtIR9DYHwCZmBibdGgJFjB1fbRs1gWylQiReEAatjfVCJ9qbKE
jrRpfIffDJ5pUMeBbiSFRZdKZ+xMYTZgE/PamygUB7cTjz/tdLO8MevsBirppS9NCQoGm0iYeoTu
iEQS+j8T0P9l9dlrF7NZlEEGutNMt2nG+UgDyobY8sCzyH21IipYdEvNS0jkG8k2Pedk+zaL7czp
+oGVsCrPxIKGk9ddpIOeuZL9YZqpQoOx9RX9F3vnsSQ5sh3RL8IzBDS2qWVlabWBVbVAQGsR+Hqe
qEfSaCSNNO65SZvpnu7JQiIREdfdjy9Wg/MiamAkCt5qZFM++PMSm0Su/8O/tyFjzYYaGqOrgnPb
COgYRvzY8g5OosjxnTg8Q8bZUOduweuygJ23eS4R/DPNUyVtXKrKa83Tz7+HMrpB2wY6B/yK6aJd
XiIE2WUKSrQ6f0vwUJPwrBiTHozeKbcx4dni1GcZ+AFWTHGqdXLl559+XqgEQTFl7QbhT0jo5yUa
cskZl8x0LzP7n7/28xsLpd7M/KGJpMwJ2yrYpbH9RP9fcqkBPmkXOfYHUrAOY5FDGaFPMjLlaNwd
B5Yj90zBZrqtWLVXUZnCk/z3FzekB8B2hpn2qKY8U7Jw+hkE/78p4X81JdhaUv4fTAn/HTjO/flD
/+ZKcP9hOR6/ZCFvBVYgkJD+DRxn/wO0vuPr5l4tfNmoT//qSrDDf+A6cLhVTdvzeCJT9vuvtgTb
+wd/mx1olSawLMvz/i+2BDSs/6Jx8f8HxcnfydswzeA/aejB6FVVpWJx6JfmAV2wWTn0/mz9i9sn
bGVjuMXhUO79hu/64p/x3WTOKPbkWVAoCjvqT0qf+iah7KPl3wH62WDt4og+t5SU1G12GDNri8o2
noraeOlaXL6j8bLQtccSTkSf81Fu5/N6MBVKEGl0MT/6zKriITg1Zocr6IUAPTHBEt+nX11z4el+
p7uMvU37Vkfze+TX1JOGLICEhT6n7j55ZRsu8C+cl2RkfmHVn2CZvmcdfys4jcS195hY3iXoOsxN
5HtG46j+JoSdHd+LdnFXZkhH/qgOfhBC6LAI+FFTvI4tYn1R6d3YoFqnDkf3IYCPn7mRbtiQM/A5
Yp6Lw/oI0RtcLZZqPNb4Ksvyr4+Pkxysd2vakMkVIWTwuvi35xzQGqVRrfmah79tN3y2k/GaJuHL
LGws69bcn/IOmC0f32MSje0utq3mxEiWH4aEkJFiNyCium2LOt5WA2MxpzeCdSXRYSyzVPikM0x0
hhk50BNOgIHkBkCs854asP1gnO97SsuJKPD+LYqsty23/Uskm3cAWYOTl2ekp79sP+tLDeQvb/ix
AZIZJ4sxk1s5yT1xVtB4xKTPI/RdvN9jTHg3PtgqpovB7H/XhLP3cgZ9IJMofFWOEq+KdblWYmM1
LByco8VBTRHT1CUu8Jp44hCkD3bm4xgMp10TSLj+qo2OQYJeYbdDjwRxr/QgYzDYKS42g5O6fKkV
VyokM7bm6MJbceLzmMyWWGMGZIIdiGM7G/y5Md9XIZ3WCi6Ibv+JmMtGbTadAMm9ukkpd0zKulPC
FOk4ezTa8PEHpFIxTTITSfM/7hQ+T1Lsp7j6vQTGt1yiaoflb9qaUItXHBdSaHQnwtKq1IP8oLy0
YmpPliirXSKDk7b3Jkvnbgp+LEwQGehgYcNJHUlMFQW5YZNlcnKQOpQ8Zy179LHFM1t5xRNVbnDv
hPqeZ2si7522J1zrF6QSuFD6q+bOxNFKKwWTmwcloxte2gJSOpwHnYAg+WkgkLLwEAPDI9ufev3i
IK4VU+oeQn2Yn/OPpA0/HLMALoec04f6fPorCwJKGeBWpG3Zs+0NfM5DM2dx3AKs8Plf5kF4XfQt
m3QIehXjB0dWv3O/eGsLk5kDOaOh6bYzXhMcF2gHU+SucIl2p58XGjiIJyzT3u10wkL6YFJZ3W3S
GgWhJd9ASU0lScaM6dshrP2NrS+MAcEuLdoXoD6HtKUgxET32OISZ3vxs1gWccUck9FvlcTduTK7
h3bwMhDuHjDplLFWBmiucY29R6zVqNN7v9F4E1eisYBIo/yKxj0k55PlsIHq8+XYV+Guj7FCKm+4
yRTyZI31ZDXWmgJJbILEPhHAzqgOhDpbNDs6U6FIDSdODTB1RvPWcCLBZB9Dkh3k4Z/vM3GfYOBN
u7EalnVp4rywq3Ef6Vo8OcmvQHYMV/mPBGk9PtVMHSaa8ZbfzG3mk6VfosVeBRPNdD1D8wF5SFCV
2CzdyfaDuzr2ubQeWlqVFkfkEhjTvgKYxz3SGOA2Cnwrq2GgMXMiDeYb2MeM8msq7GI3KHEfk2FY
DTwK1m3ZfSt01V1d+WrTDRiOR0QEV/CkMXw+pSbJ/BM929XaslL1mAfBxRsWstCFsez7I3749h7d
wL5DnmRE6C9ngWeem3cXzK1/Wur4uZVzuc9DUmRQ9X2eCEw7JiVODVA9T3Z8GG7221ITXRNeXG5c
6O7nvssJbHlw4FR2/FmIYJFckUVq0H3ldJnn7AlUUbSPuuwBm1F7x2CkemzDcB+Ltn1V5OduRdN9
/PxbLDtNc0qWjd2/YbQWV0t0zh3nrHbd5Ia282biMLC3X5cRvu4sot45Dk0DFUU4F9FYf/pRnooW
IlIWXCaHNpsx6JcvS1Z3pCF0CM3WrUctRxHQV1hePEqxVX+m3WK+kHvH6pr110HSb14uFuGgsK4Z
HdrJvAKpHVtgI6HCxfCYA2XVe2L8Dhm5nrtupqumdAx63HKIGx3KEh5t8urc+N0u7MDpoTnH97H8
dqKF9qvGyXeqrcVWzsM9HvSAR36TcNuBeEPoyyFwxd91lFIoNzOHz0SALb3yT1ZoeCePLW6L/WPv
t7j8yzl763rHvLhR5eKBKG1asVF2GbCQaia2vDEqw9lGlKWCvukppujSVzrlEV7tDnyCG5E8QA/c
EJenfaiRbx4S9yUeQGzUCVkCGFnegUI8YC1VH6xmhrNPaKNOlHc3/H03GVYUv/mmR7UjLpWMgyDV
jwmFYvnv0mYVIXK/bBpdmp04wxFUznMyCXJX7Mh4TgwVw2ThgqxiGEa5en41+bs2P7/BJSz1YXnP
QwnRJcnuOTiA5RnGp9IuvT0Ig8fBiHpObz1xNoqsrzWFDAmtbo/5QGFJZIbPwE2OhmG/Rn0WYRej
cAR8NFRYsR7HNHsabU45vgMTaF6GjZhFfwr8pP9qCRSbk3GCIVSQocsj2C4BNSkFPRuzaqKd2aZn
iDAGCmbtzY+T3R19YD7pVIUPzqQ5VGPTnrszkLV0PaAWMuwHZM7kI8Cp0LKNE+FhCvrnKhgKMHlI
AsSdv4whfOSkX9wAR60Hd2zgAfnqohsBAP6BV4ssirDnq9+P3ka2obMjsX5b/G6isRB0MJCtwBnj
bTvyHy1gU5B0p49hCQDb9+W+tJpw6xKDIg+7KekseuIjQtLxLuxO+0dD1QvwBeOdYVSxEWFZvBSx
g9ky3ZPsaC/RRCCQVQgwe/uEZcVYS2vK75xImnQliupsdc6Ta3pMhIvWuFFzCUTH49EafNLjE9+z
icCKn0XzYUBPRGImC5dhq6kNf3gZCXgy6GASJLpkeBmCjPqmebIQLclFgOyB8F81L4V4XwbRHmK0
H/r56JZr/auoiHEbAdmWleU7M0SV1Duk7vLUJ4m49FmS7Xuzst4Sa0/LjHemQIoeeX92L3WfnEFQ
svgOfXFJ0+UalaNxqjsKW0YZMoVdMtb9hrdAfKDeM9GyLwhn7iGaw4s5m6Dt3N4mLJ1FgAFdtZVe
/NVyGLklNG9vSY27hzSu+lVnTyWVaUnFbLYIHuaxvYWpehgpenteJARMvJHDNYM4eZK7tDXyc52q
FJZK6r+0tvXJo29l10n/ksz9zo45dheSO45dGD2Qc0zYTSb5xW+KX2kKRsQ2wOzQJeW+ZwR1408r
w1Uk2SJuVWdKXAXArwQr5I1WsEdam0m8KUE1YdVp0ZO4iot1d8++mcxIRxwY5L5zimEhrw2nbw8M
d7PNktlUclF09cSkjxrAsose5qp/6ztJ5WDs1y+mNfPGRkf+dkE0UagXvLSL762KbG3MfvtSpqJd
M47kqd4s9UeXMl8qhRGfceVZ69In9BqN1bdftJCMwRmvvKp0d2XX4MzQYUf5nU7tzWX2lyge9A5Y
LOZjNTCEBPF3CMC5NDnI3xkY9yn1hlcJnuAY2WUOa76uDtnCFIKnHY+pFpqZ2S3XZPjToeCu1eSz
eUIDhFrDhnj0uDu4rhQI4Bco2CRH7ZuKBNz+OOYoNxhgfQ3PPrqFcg5Gj7yfSu9MDRXR1IJUYDj4
wbuEKJHkCIhKwY21g/aSIS2AjCgoP4XheVeF6Rd/CwyoxmN0S5vE10jIiATm2G2TcIr3nPu2lKqJ
915bA5f4MZ5jevfGsmQwJjt+CLM7CsF1T2NnW/e+us9LTYYGd4EELwuy4Ta2B+mLvZv3f2e7glWc
kciwcVaULf7swmZzaFI86vD1Jwxmg76W/Q5sHrexS5nylET3Yx7RYeC6fHOMv2VNSskzjlDMjnEK
SrUsMkJJfUWHlIOPL+kNGuHjySHVWR/qqDOulqEuKctnx8P+5qdMu9NAKqLz3Pk4QMHPckUT0zOu
7L5ucSY5GWEgW7VBd2SRQKwdmBWWrvstp0XsutSjdyqs0STiDgrkyHDaQEa8zrn3kAz98xQy1Gb7
G2znsQ45BceXmpKdTW9ZFX/zwleC+WO38Df7jf3XjSiabNC5gQlR58Ljhv1GLbrHNiWjg6EH7mna
h/gnyn7VR2l0Km2/JiZZMEVmh7EBi3w3F1SYRx+MIChbC7v2UDDEWHUz/gA8GTb1Zv5DAs7qMM+o
MfEImwxUhLHGAZpfrPy6uFhkWJmsbTcAZIyk/65siXnMz1/KyLyRHOReBL8mlwazX5PtHSCHMuRT
S+uUnw2FY1ORINq6GSlon7Eq2JXqbMQjX3WSWqepyC7hAsB2yBYucuRjWMkGkoXcmAQWk5LBtV33
f5bBac6jBf0JZvJXG2f4YJwRDnbZmycD/81qCqbwKMZ0HaeExdrOI8wD7U9IC4BvncTs+jACicrJ
wXzE03bEanMocC5AALAPhNxtqHXjfHDNgMZNVdwncgy2NYyLnfCCHqRO8KtXYXV2lcFEvKRw2NWm
kAYmlh9NN5SB7eQvWMNyYJVjlT0bxaNrD/IJZ2hyxb9wbxrxcqrH6tFoK2IWyJHIi4ZznQtqqlI2
etLxL5X0whvwgArqJaIDQAvVO87Z8H+bVa/OVhYzc06h+4FWhEv0NA2dfcpGfitirDl4VF5jZ6Yh
3Jo4dlvxuYuJEavOjp6dAD+7TxHyvNSfcEG4g8R92foStxd4cfj8s6SHZ4xmrlNLoLAyCbdjeNmF
bgbpWa+4Pkh2npjFfOiVWa3zeACo0nH3Tql5iIMEFg5NotLzccS0ZGBKx4LRE/TnNLE3ohJsEIPu
WQFwoB3PiFYenJeNqV1PlkkhfYmgsevt/NDB6kt7N/1kqUYWFKU6ecO0IXY+HOmK3KScAo/C8V5i
SR9IRncumeUSkJUJX8h7yQ0iKlQylk2e7+aQcrqso/k6zOSr1+Zsa3K+TxbXe8cSsKq/pyyeKW9x
KUEfx99iHp9lNTj7NHMP9tS4W5U4f3AA/nHz2doXovjlell7lEu/Y2LrXTkMA5f2Sl5az3q1nSM+
iPDFCsuvbALmsIQo6LOAAhIMjFS8hjCiDcag6Eo0RZKWowZoStE9cSXena6YjlVyZisoH8rlUHUs
P4wS8nfZ3zWgDd6ieHGPfOfsjWqc4hGZ7RhWJPVJ5F7GcXglAo61ig6Joythm/EVPxuGtuK0VA8u
WLQeqIEGm2YdY5fyHV42C3XZlD34T1LX4+XjzqDiZAtRnzt+nPDuWHIzs126JUlHE8yokl3M2Mmj
AiZzuKIKpzMpjPbDgyWOE9GJt9LGWuinZGKN5AnpPKBz3oj2w7vq0pHjO4HfVtQbfg3+VEXGhh4V
yKE7dM9pF2cu88GeToC+TxbNpjxIawQ8xHBlExWLwpQ/gT+qBgDoHgO/UXxRJlpt7y1/fhsnSgqB
rbEUDshzw2IixUzqbpgC555Hv3ufFx5aB2P7jTfUDzidgzO4P9ydRsCODOW5aevkw5LjkQNV/onP
YOv4hsC+TVNPEdoJO3XK87oZ1+7SSJtryySmA4NItzDzl4Afa+PJ6LebVQh2rUfeoVVMUo0iPY4p
0Itgse9BcNvrJqAEY7YZe5hhByk25Yf20F03aNwd2xohDy23XAP4wvRBx1GEVRDXXgs6toTTjZuG
Aeu9Ew8TKOG2Z/UHKmGGiXsNkZe2gAn8bY/JJV8wLzSA10qcO4oFfXB/2BQ4K62iuoP+dElyszrj
pNl39lA8I+Ly/feS3TA4T8mEe6Dpsdsmw3YM6aFtlmgDSTPj+jfycdQv0is/G8BsOJW5QTn1eXGN
JDr362AMWRs7cQvp0hlOXQrzbW6QOmOkrlHFV3qHVoXKplXvIV92lV3CXuNL6oWEaNvaX1cGd1hV
J9/GCBI1bN7E4Nw1WLHmxPps4wGwHMaMuS1vLc6aTb3wxAJ4L/PRfuEqUwaru/6s+mOOnEM2M+su
COixDrLPwQlYBvbVRdFllPHtwoEo2Cu64X0dSFwtk70iI6BxqoBvnASPWlVJbD7oXjk7nlWprBta
5jqz3P0wDWfG1mBRuBNxr/RwtOVLPKlrSRMnNGaQ2InxUuag6bC6S0a39UxzseQrN3zYytbkenoa
2DRVCUH43Pbc3RhCPJnT4g23VMDQuXpzmY0Y7DfcCZ8sgaShhOwoZv5UXS0fVnIvJTuFOn/nnvx0
CnNm/ghapva6j146yd4S0SvA0l/ZnDn7zDBpdhkmyqX89cQCQI6AoiRKpxdL4V1MxaOrGJwyo1h5
HhjlLPeZGHFZHcl4xXj0Kcfmrdj+meHba6zobyZMVTMhcKhuLKy9A5MbJkL64uA9oOcCD5A7c8is
AMY7XEj4YfN26CCYUtexqVo+PrNMPwbmg9A+PBq9RgpdJ37Yvlj+5kZwyWIQwzPrpCCkUV88ct8Z
6d3Kgbbsd4AbmV9+D8H8TfKesTHjg6zmUasUsbLCIOaBIC5ib+P3XQgag0fc3Pzxkuhz8TpK+mbQ
mFV+N6SBZtk6Z/YMFlA8P2wOwnHPlkPi2Floh4vJgLuq1F4M/77KmNKMrYPe0EMNntCxl6r7jLLg
wRcZ5SkLp3eQ0WeFHCL87OCEpwaEx7ZizMJhOqEyCoGwS85tXf+KAeZ4S5LskLHLq/DP4bR8m3lh
bJimEBFJMZJOyXfsTN0xg2zL/O4+NZU4iibwV3D9Ng5Uli7w7YvHb9meiDeRpOQ9q7s/UeNOt6VN
V4WIf02WA14zwFVsQqR2IVNPEKp9jap2NLTa1PjqyubSthppPdXArTONuR408LrX6OtGQ7ADjcMO
4WL3GpBNEog7ewSabUHPnpeKIPcPUDsGrW3C2I5J4FxK9A4D+nYAhdvTMG6g3KbGcxfGX0PjugcN
7iYGGh9dnL2YLiny03jv9Af0rZHfSsO/3XF4kRoH3tTdPUFdhjaQwnuNDLc0PLzSGPFcA8WRN5pn
ly3trGHjo8aOV/wZZwREnmkkeYKPdA9N740jWfuReoDL1QzCPNIwc9cAaz5rwDmQNwwJYDMOhsaf
h3DQA3joYVmTEMBANtwbSxRuLGNq9j9kH2wwdHCDllt58NU7OOulBq6XtXr0Zrg0GTxSxdlzU0Jn
9yYo7dDaoedw2tYAd+BWeCWnwICyzIS9qYx7u7oTHQ9eC2fZMFS3ZcofF7Ovt+mUZev0rmhx9Lsk
0DbSC+S5S+WNHB2wlHH5xJj5PVgA59uZQxLnmG8eN6KPqj1+0mlld9/xJIDTyiuWZb2og7H3Y4D2
nUbb5xpy30RUB4We9LF0A1DO4/yCO6s8luwPAnzUOwcXsIr4+LoYY/aSar4x5uay5XYvxxUE0r9R
svxVQNoeXBM5J0znBxK4ZAAzFgU9tXI80Hl+wjPAXIhluED9/eZz1ox/F9i/1ND/Dop5Mz+AQQMK
ZFlfUKjcc5EY92XWHfu5Sk+5KfqNA5gDp4t9F1IvwB1R4L4ao7qGe04IIzAFfbYhOwqEJazAS/8y
jTr2NSz9xc4B8PUhYenAIE3aLJuial/TsH/0sFWsA92AUIAkRQlih045QqlbEpjMvyr4yRyjGkFq
WVl0ISrv4tf9Zun9l64xoUFFVb/1zKo7tIl1ts0UbgzjMtsIv0Mw1u+5+VlJsgI284ADsBqaK5Qh
DgseKx5NXXRojoM3cczBdZD5b3ZTPPvMnLeRboqYqIyYcTcnVEgsVElMulOiplxC6JaJVPdNtD/N
E7qDQlBG4elWCp96CmTJFR8E6eEWp3byPrKtvOJqWyvYCqR28zMzeKK3jBEWyi9qwQ4vpOoYqOCw
bWxUwimINPTm0eAZyflQPKdRxHpEw2scgUeVjUDTJZdRY51sHP5PpJapmqeWo9T9HJX3e6rxOBY1
5toqMypGpGz9mwJ6DlesV7hSLfQ7xbYQLekwVJZuXB7WsDLxAkW1gXozPPaW+al4c3jXfDRcH8Cx
J9uTUZjqAYDLw9jx3CKAs3NarE2up7P0xtTe5SSoAnU2pTU8KJCPamhPEU7PXZsdPaRXgEfBkZH6
svEmax+jvWG4LOBldfWuTkf6UabhLWxTOHzWa9fhSOtn/xk40YtFtYpHxUpCM0eceQd6Qul9oivk
vtZ9LKluZnHN8CmuR/OMy/YKaXO8c3msVrrPBe2LchfwgtVl1H0vJsUvvm6AURZHafwI5XtJsLym
JoaSi+CeUM89W20aZKR9DHSnDGzxbJ/UrFVF8koIyboUTE1a3UTDd5gNMDDbhYVm3TlAdhTpeNub
9YFeYcprex7nBeVZJrNyt76jz/s26f4bFlbdhuPlDeVEFJ/MTvM+/EoKczyUi6dp8Alpp0KtzSF/
UpbLdUuoReWcDj6A/p2BMWRQMaIAfLDBz5pNeAUaBZ4r0AzgApIKLULWQwuUMy2JIIQjLAKnGPeB
wcfTgfunqsaZh2uIxFC0g7mb6P3w27w+BZkhtgPx7yQNJWEmZP+02eQ18khD7RAg3TWLGs+MzD4D
/F9VprosOuDWpPgb2cltECHzfS941ElXHzrCrL2qXQGw7aHvmbATfoKvPTfXJbTajVBEFhdUAOQD
9vDcmLL/Tmv4rb4sdxWAV8yZPKEr0U13U/g91jFC5qKevYobJbYnUJwcKh3qmnLd25QtyJPS8F7d
9O+Q2n+ILlxqcAlb4Oe6ZoS+o7xmqBckhESXFIj+JPwHP/bpXcHEsTChDZtX5mvFqbf7V78W9Eu5
7o0iFZhHCc3x4Fm29hT9zqh6Xjmlaxwbw6e6A2QayU3yue6jEDxHuyl6CZbgEZCSQlg3rUsdzEfL
m2hCF1gA4fr8WoaUo8OSEdj2A8o9rH5fEy2dQG6tu1D7kYf5a6RkSYw1eQ7/awaBue7yr1DQKRE0
4WqSgPjBTs4b4jya67bQ3zWAbrXthEIfI70bC7kOf9q+xltA+RdXEFRrdO9Kq9mTJT6MQ7RpJzyl
UYzDmfuXGLLq7zEKoly5YKRGjIeEOC3ksOkoaP5VqoL4Hgx/jOyNEAkT4KDeQdy8W7I52Q5LRVQS
O/ZoPzD7fReEnCg7G3TrWTDTfxbqJrTRBQVKM9q8tJC2RtyWve5NI7xS7APdpVa4866nfzidl9/A
ZvnaqOk3PxD9a/ZgUJb1WJnlIy1ISzy9IHjtXC+or17v3rlIiCpzx3XgcKB1o+gx021vJadeLe3B
EIDRAcdpz+1z9aiIQ61tNlEvH0US09JldCuh++QIA596XTBXpFhl6YY+Don2SAdbdI5pnwx8QAt7
EpTWcA+5YIFngT4vl4X43bIvPJ9BBhxW0IIxB//Zo2uZp2tFKlF4TbDV5tHUxzDaNy0WTdoBcMQ3
t7HSfXGRt02SzyoDBh2VPjQ996GheA+K1ePQwJVjQnd1Y2wMwmIWNFDXF86/Ct3eVyt6/CiDWlMF
M9FFPvYbWDElHGG+byXLkaHWQ2/X75lU7ll7m9i75myLuonewDEiwANLeOCOgEhoDkCch3oj/Uns
5yDnXCM9ior8iQ4PiWcSx/OOoQm1XV6SXSKp3rugv1ZEK85NQb4m7nFo994pTrCj6u5DR7cgNtQh
Ct2LOCRQloVw7qi+QDfQ7Ymz7lGUFCoOksOTDKkDyhFXIu840+O3yRQrSzCwas7hyqzLL/27yTRf
nda/NUZ45uC1ZbS3isVryjv3MMvWtKEMlD46lD+6cnqY++7VRNpcpPFc6ZbIvLaezQM+YVby9ioo
jth0WVgeiV8DgvYew6SYn6Pc2AqZpRvMT+muaeSOPA/QvLhqNnVMZag3Ass3emFsypQ36Kv6uuiG
S70F1o2XaHnJhqO5usE+RRSLvxoO12taDsl70oo5wO3u5/FpFmyS4tAxt+BaCJqaXg5V0m3XIkvD
be1gaeqyuIUoC8V06ExnK6bE2DJUWe6zeLj6E0PRCN893TJPLraPLTNxai4p/ox0A+isu0DBUnOk
AWiGVaPUbaGUvd/ghYcsKbrGlEZRi2rRTHeMEirfBbp11KZ+dNI9pOAcuUS6m3QMqiOz7w0wki1Q
onrnGI21tgUxV/Jp2vVtBJBTYd7W2/gjyua3IcozkLIOyN6gp/i7PeVy8FjlznEZXKWip8X0ZbTX
39q1AxJgNeq21ZTa1b50v8yOj8FNNFSXQ4NqGGa30OBH+AREF7xju82ydrjzxEW2ZnEk4fg1i4wc
AGCDbeZAcLfM+DakTHYDGpHpTkt3DvgqiUdc06zsdAz3uSZc2aQVHzzjUGOSOlSagpWCw4ImuR41
H6sHlEX4PiL+ADvLB6IVe0RENVXLdNx9ojlbciARNlb1uDEDkeBI72+YGZOjpQFdmtTVt7fSZi7G
N//J0iyvCqiXDdxrAPIFAdDajjPcL84fkKQ1CyzVVDBf88EY7z2lmhjmNS+DJoiZyl+x8qYMerur
2amXsHBfUk0dU2m/x1CwGX2GRlCOgZX5X6EmlY3fPdgypflliYN9ZwJpBpQAgoymnEGG/JZwPjdJ
Qi3jUDV/MRPNhhZvy9ne5C5b9obTiA8+rZtZZNOrFWybALZaH0NZG8Ct5WDXSuRldlrl4n5l6ay2
BovEKUXxgq43E1yLy2sByYeTBuYWOy/fM3L9dQmKG9R9O8X+2fZQnUI2gTPLVcccdMuZmLAJTUqq
uXatGj9d6U44nUxslkf2YiH/DHh0dqtrY2YXh5k8E+anMqweNJubHFV1IrqEag0hk9STzeGTcDSH
ZB9q38DtxLarXdmqrr5aIyENguvf5el1NJKQbN7fNEids/mr5Hy6MQfDPbo1xk2vgKULBXngIYCX
K7OWXSzdll6fjK2M+JvMJCYRPp+FGTE+8Pz3gV7wpPDEvTAGcc90TqzGmMGwjSyMtLesIyS5PfN1
sKATMY15dN9N+kkRP8jacuSWJYvU5H4UIpluufUwh3dJX1pvrBP83Kk3k1on6ukuAzOVgOS0j5sq
SypQkfDCc1Pts4rPtaaKZiO6gdNSyIMM39myylP7tR8/IyRD8Ixtvlfz8MBdVOzHPtn4HYURRsvm
lLhSSimF39X3ybh426AF8N5wvltlbfLm12th9ES95+LWMyfeleTtSpaZrUTOW8dev01UeuUjaJ5w
RgFTVg05SoKORf6ovOA6NuVH78OD8mgezlxYC302Az5t2BJbHnKUwhHb17DYO9sG/ozhqoiglvjt
ry7NUafVmm34ye1csAKCmL9ajIdxBvsc1yFit8zIMdg7V+ebHC+ns7jSJwOny/clyBNu73lL4bvP
mrrJG1QetkIADaLluhTYNU3wVXzzGm5sk+eecqnOK5ZjISM2qxZlz1xwBdY+4H371ffIgn9aSNvl
BsUUQ8p417HKN3hbJDfDiFZTCjomU6oDUwOKEg+5bErIilF1yjzmGV6IZb5Mj6LC+xL2N7PjO2Ev
JY2zjYu0FhU7nFffBdTafWbZPrguYPYOl9tuGTdZHNQJ6BvdppY0t/oy9e9CNlDBQvQ9w0+1UUHN
gEXyFVShcy1hQVR+6G7ikY7TxDWuXVP8idJ03HGSns0PkNmoczAv2vbRHdR4bv22Pxq5OLTVyP6+
WMDT2nzGdr7gzQqcQ44xBpDamEKbr+AebdySgLaXuneyHzExMkdjSeUAV2LL032g+cxtWQBxRQLi
NNazc1nQzdScPtYl9Be7i16s7kvofPCPH5gygXq1JJ2/6RIUUOmwWVG1G61qOlw2tfb8lUlyTJx8
2Jqp+LMoMsexra3KOripmFM1ypuORt27x6KVd/jbvB0GbkCTrdk+56GV73JD0HNrcr/8CGojBsJ4
jrKT2cwbMLyw+HGu7PK8kUeX0H7j1A2JTTKWRsNwbpavTvLkC7GgyEeP9pA3ux+LZ9kAFIk6MisB
uJ7ZsZjJa7MlK8HNWbCQhUF28mxr3DPvnk98w66Mnhmu9PUzdPLqNCpqWaTZYZ+YbmTWO4iYDMBX
XT+Zp9alJ1xG8fHn7UQgkDjaYY7L0qepJdeMhkOBoq8Imf24vxdtXydK+siwG4JPTUGEYbVEKsfI
3IwjkJs1nTaoqSgZ2cZwh4chqtXeZROgUpwdTVCtTQpkVl3Bp+opmaw9ETISDzGgxfSU7AKjuVHT
g4/XTH7VQXWYJr4cnsZW5pLwUKi6ZhuGv8dupCV1xDIuvMMElOQ4wxVfMm7EroD9zToMCVSbSqk7
GU6GX35VZkGNTSBdGoFh8JCJTrdxpD60EwOZxn9ezCHAdYibcy3a2Nn7bnWgEL3YdovxCYh4QF4p
H3oRuRv6gP0tX9srPvQUWdT6LJcQ4P/PSzNVx6RBIJYVnUMxe5jQWgivOiRxaGneeNZjZtbBNiWT
EiAc/vOlyeSJL9y8X3TcecqSd6/E8irMO6/PzpNirj3E8ylNxG52S7Q6PCcxv0SqcL61gXxZQC0H
/8LemS23jWxZ+1X6BXAiASSmjo6+4CxSpGlKluW6QciyjXme8fT/l5DPkct1uiv++66IQoCUSIsE
kMjce61vBT2qDiTDqSf3poWTqZTWXaIbPwKt97jNEkmWeL6uIjU4zK4bUwOr5LZC4qTYDUwkfZhS
yAdx3VrItlt9eDIN3dxXDHKe0+d3MXX3ow8A9oiJY2Pkjob7U9fX1KSUljac7K8pRjckjHm1DidO
CUzp49poyxeWuJ/dkdzFKYOIpGMOl6KbwCrS5XeLWO6qtrohnR62UeaQ34GQnhVJRhgiyY3+Os2p
ak5TeqLyXCF34uoD/6A/NGPxNMOggfmiPdvNaLD2VQba9GVRDjvMPt60zhNFVBjB3kcWDkyeYO0k
yhzQzglp3t0HzfNISCFhqwsuqLUJeJzbCnR/8YFE6whhXj6uaTTLY55jpea4ITvdCYsroeMWTXtL
32gepczSsupdbaYPy1UFVxrHtBE221KE+JD8q8l7b5fTclE9L5uZbBI79T8EIzaIVvsIaoWugPrL
i7LKwFVOT4DC+h2Tjs+DA5iPW0+wmyzoCZqBAs/vxH5oMv3Y+ejuJnHPsI0wWf21dYF6pVJnivBF
fJJTEG5ETG18tAd1d5i+hDoZPloV8BaEMbQlboIVZLDiSCbpB2tmuVIVPrkJxFTZcXQwGZPsPrul
+BN2ejA3jMmhxufrg+9ePnCfq/H6TQicUY1mO2CQhIIa2qGt1NkdQ4ohVvYolNy+DWFUGnCOhE3z
ZyB1pLUCf1/NEuWlCb2M+RSFuRFnHDGaHux7GHz0h5Hqjt8okHPfBwEQ2NzQlwswMBkSNGOgk6lR
rI4CuQ56NcgZyUNHcCDcjrRJLp1udetmGhGGRcGtT2ioekBFkH/sHMQ+K69suNyIVCXZHKzM3yLE
fgOIecK0cETrJlU5Hd/Lb3C/wBs6FuZjjUI9/j5bhEbFFuRk4sKVY9gCTt9z/hquJTHplQYlFLpm
k/3iUcbb/2LNur6B7H7FovKiv/wx0tRdy8BfzlLEsH7D+aVhP0HPaIqDEMinHYs455R8khMFz7NR
Vg+sSDahCn3RUF9RCgprGh5mvml0d0a3XARPRfGQcGndw4HP75USmlLzrQyT5GJTKcv7ZhPLKaT6
BJGBMD1Q1EZIxDbTSYJjKYtHkXlsMdpuMBY09750EFG2dDr1qK3XrRtPRzdn4jSAN4p0mdzalrw3
b76Uvh/9oHP/VfTCPegG8YB9htSIW07HBU8/VmS5T45hJz8REoYlIID+EYmPWPYZ3YfeuksTugZW
wdxeEnmxDVJum4GsycaL9R2no/alQMNrVneFqqIMlXYxRpqFWThGiJ9E9Hn2mFraab5FOoJDJQzu
YtslBkq2BHmX9gcZlc9GDWkoCLXiFJksbMh4uGll7ZKtZGMrqHv9kruc52VN3IKhsDq9qe6Ys2t+
EKq/mI/+vRdrwRNFlDSgZ86q29y5VnwhmIUqTENXAsmtuU9TH0FbEbt3wgLZA9TO2xsMpVsKP9iO
sbXsCk08p2TuAHt2b7JK53NBMXrTlrBaq6jswevGzR55lqpF119JCQ1OI2pfPBJ5ttKNVLuncviN
W4V+TCb+TJBiGF/1zD1J39xHzjDeOzmDYDG14xmloLbOpPVBDFXxdQwTMoA+cpfIXxAakF0Vhge6
lhZkKpwSrkE4rD8m9xpdSlRtkvMe93MoZ270lBZJ8DQeDaA4TB3jL9hODk4JuhxVW4tCUM6fMw/n
eVSmP8zSgAqWcTLhR5nQTyf1k+e0f+hENaK0phQ2TKk4S8Jm7qSfXTv1KLb7gWKH2s05oc6mQZCK
WxLbh8k9rThfnJmKIN1+McLP9gPHGOFA8evLa6ASUzGa8vDtF4WjORu7n6aDb1OVQH6WHGWLJbXD
y7aaa4MpqRWROYqM7i60vPHWjDVQMh2Z29hQ8nGfZIx+IKcRHbqOXBeBM6OZTR+KqajOhWeLDSkO
gquSWurMTAoVCP5arsn8oRlOaIeyq8ic4FDaJqwKd7r3vMFbpbCxRNja2KjJLDK0+nulgXbznIY7
QEEVA7cX8QRFLW/MN1FV+x/SilO/63x0v6Ehd0HhY4fii/3QDqA7vCFxz0JxvrJWOpgXh/mG/rxY
ZaB47wgMoeHt49rroVnoZQz8yvpRBT2cLJQ0lt4GBOlRpUOZaUGaE7vUx/iSuK3O7RCFr2PH1AIn
56sbFPXBNXp57wfdQ0Mw0XnsibG39XEXleawa8sa22I3U8or6nTDd1bvfDnTyqWQA1oKDQ1xPv5o
4wVnXhzm5iW2xXAkMXSbApw7xSbse2pMLWtEIsCCIpTrdhyGk+MhKqU5Xe8QjEZ7x56/UuKt14j9
0r2YioObutHGCijL/O+D818osBhALVtKqLOWFNhif7tRJLVu+DY5PgcUBWumvvVako98FEYW31uD
4bNASb7XnMc4ZlIkA25UoH8Hv+dZIro3CGHVKxZKeY6JhF7LD6qJf/MnGsoJ+ysfdfkTPVvi4pWu
+ReCMdknFPnQQB0AfpnbJsCoMbg08NB6GSeRgurpsiz+7jOUyySDY5cazE4tU7v28bDRxcc0p/Qe
Uj4EuEeCT1+PztlGrKbA4FDZTJ1CN/0qaoblqmFCr8KzjL+5C+pYh3/7FLB2XQ8YqhSe6VmKVP4L
0rPUkNKLaSyQjeXVWQbWFQPeymbxsbF0Kz832bEs+vuAMZAaVqVIaJKOJoI8Rp8BfXv5SdbkYXnj
C+0kVHNFpaHXJc7mbyi40vw3f6mEiuIZumN6f/m+sSFqBJUQc53AZFwbFYmITSnsAzHN5IBWOGSa
4XUM6o9V69bPrf0KEqm9d+ym3rc5xg7Xz0420Zab0e+1fZF5n/PKOWXE4t27iLi3dcKtnigejwm2
YRCMBV7HzkvrCNIHYSMN0FUJj2/fD7Wx8bJsb7Cm+Ozb4/d+JvvNHT+WZYAGOpWHIPJs3LJI/UVL
eSdxEEZQ2Y+oJsGLoJO3XC3/Z8j/O0O+LnUGhv/ZkP+g2P3/sXlJivblT/ECby/8acr37H8w0uhA
yzwTm72tkNM/Tfm6kP8QNpe3tDzpGLa6PN6jAjyoyK5DsVB3HEdh93+a8skKAKRi2I7NVHdJGPj/
MeXrTEf/fOoLj5QCQ4DepSaAtnkZLX+5SD3R5K3vV9op1iKfghU0iBwA2bozEFAD1iHNI4TH1DTP
LrlYazH5x3hsnudMu6aT73ATFhNJ5cz1etvZGf0crrBXk+iVsnZ0g+EadJvUwf3mE47q01hazQJF
lpljVZeooosQhS6qiP2IbWjVYdEvi+yGbv7ZnJt9ALdoVXf5RVkzqXRcdRZAK5LIiZ9mUPTtjhWs
7n0RtfPgecWneJ4vgxxf3RL7fIp2o0OfJVFtu9itPGbSVkI1HcvQGeIi2i8juRVt9NWMZ+Szh7zU
AJGJ5pZYzrwiW8vZlp26YaE1quN0mxp4pVB4lRCkSUvlnt5r+Y+QQBQhgbgVsGz77dx0V9JcFXKz
uetHtyaG+8cQ8ssRLXLKJ/JTN0iKHcmT5gQmESx8ZnwWq2RoPuKQVNSQCo14YLzOutxOoILAMhu3
Kk2Orm09UGIaVd0LZ0uHC7PW/mit/rGs8peWahEYzWaichnXNSVBZgNJgWp5rD/R5Go3hELDBWaO
2DF9Qt4MJcY+a2q+q49PIu4xDFQs9YbsbGV83IRvodEwI+l5fy1TrViXhp+jOiKARdzZcXlr8/Hg
zuQd6l1yP8cWJEA1f9GM6KWaYEFpEzFVs5t8K1I6ZxbJNd0DlaidzXvskq4kwSWKiOg2BFFNZYz5
I0hWsUaSdIK3IrLGr9he7rWQYjES+mjnMQ+KyKx/FaN9Hsp0OLZ8CXQQxts0KgoYEkbvK+uRE4sB
sS47/9Ea52vIsaYjVOyHiHAjRknmg5WDcD9ZkpW3tT45KHTDT505uAfCys9JaZBc6vQ4E0nRDokg
02cr2fUO8geraTBF0wEFr8upHOufM1SBNEIp7wZucm8XVbzD0VXK8WMT5unBasKL2evlynR8Yrn6
/DlzVXtYpSKKJ0LiPpdJSWJlL1GiOfpTkuevU38WXn42smTnJkQ5VJLkKN12uFWPu7ItHorBvs0Z
8jVUtFReh2MN8Kexs25tBv7VtpqLkV/w0almiHWbnWJcV8XBmj1miEANtqKlFVckJ2ZjOtmBZnJ+
3zR2tHTDIiacgQf9KMm5oIfp2YNjQTuZil/7vUvo/CZurq/mtIrWUwUzEXYy+G5igOgz67P8Upnc
m1pcW6scvcmGOE6WruZHovu4kwmqCZEwv1V9Dbl16jdejbvHaskTFbk4mpExHwcFh1z23p/TKp1G
FiZuXOTLplPBx8teo/bUYLwdpfv884cxGaI0gtGfdPJ9X5tLgAgdmsa3n/3ydhkKWVmimMZirxCW
FHs5Md8eJTVf01aP4mkD4addQUSkCUM4OyYTi26rbOBEuF30ioN3ZPgQFQ4wOHbUYzD65CHBaz7J
FBT8FJIKcEHpFe0xwDv0toes/jpNYK/fn1p+I66NSzRGzu799yP1ouXXJu4lG2wjJJGrfGGmrCVY
VyQSs0PsIdBiYkXUc5iKoDGoX1k2OQulOwpU78+8/xaR17wqKqacwU1/e+XbO7XL+y1v1UfxLfDQ
zbo4KBC+Fg8NYv4dlX/5OGTaaZrQ2yTxC1pxhykqw41rfhmKTz7mVXRAkbuvCqe66rR+VgONSrj+
/b6r2vg09MUjTvD63FEHPth6flnaM10Lwrgu8+gO4UCOXwhY5/wyhv0tYn5ukDiyKgl8N5XYdKzi
y5z58n6c+kc0mMU27wsUFc6MXX7G9VU7RnUwguJT42rD2jEFcdAobNuYZLuUMPI2pEs8P4+Y21Yu
iHRYB881yt/O0r7McHNWs1bP+5HoqUuBvDMxRIE/q3kBCuoctBzJaDYVX+UI0ri1qvAQNr37KfLI
7bJRXLeRRu685mZ3mht8qabuex52zc0WfnE1egdbZL91tLZ7pO8UHeciv3Y+2BT0ueSVjck2m8Jb
Fof+TmvIO6TThHvFEc99i/wrCSoXODE33EbvNuG3jjiaixF+ZOYPXDzzENBMIEewM8WbKe8Q50DZ
wB+w4jImHq4PgAtLbJ972/BPUl1nsaoPhnVDn2x57MI/NHuAJQM8hUOvstGXzRz5H/reGXbMJjBl
RCogHVnaMMNCh9JZ9hbJ003DFek4vX6Xxkd7RPG1Tlwzp3UToeQbcWjUKOqPy4ZeI51sT52M74+n
Uhh7RJr7cCzwLBqqg7Js6Km4kCo4Q+ujrZAeo0J9a+CfS9Ubwj8JdPRfe8tz7w+duXyiLKptwZqU
b0n1lB6IK51yiufMFQBXkPUaqabUkmMvyyJeRwb826yNzJllc0MPforu4E1Wx2Vj6aY7E5HOY1eR
bdFlf7ZtLH2TIgRZqiwgqf/rLDmOs9pEqmz8/lAPwb5SFsFn6do9AEKta45vu3i76uPyWKNcs42T
8lUudWObIMOY75Mzkq8h9fNUgB6EuzHM7rpVjBPCxlwUzj1wE3Vc6bEyOJIxw9hZZjZxhgim1VEP
wejwDZcH+rk/D/BylBcYLCaJn1jY5Tnght8tzHhbD1/esaB69bZZToT3h8senrFp3YIueTvuWtHn
jEhsInUaLOcC6yFmL+gHgl2G/mI59lKfVX9CnRs68wZsMFrz7OeNtXUcUd6J6GsTlPDYFX4oCViY
Ld/orL6yZdNiqiHJxaey96/nlu87IAVib43tYWHUvm80wVf8/nDZW56b7S9VEbfAwweap8t3upxu
y16ieLb0ckiBVufb++b9HHw/ER3SnQQX1r5nRc4nApid5BiGCXMo0JuySVVh39Iww1KIUv2DqET1
HlXfB5zFP4/d2zUqihBhsTpwFM4Y2qgDvx84J0AnxJTln1fq+zE0O6DCg9MdlmPTL9fs25X7tm/F
5asTG812OTDvh2g5Yr895xCvifoMX/r71brAgu3l2C1X8/ITQwv9LfmWT7piPb9dvHXDN7A8bmKH
6y7qneyOaR+0wbTiMlSXzHIphYpItey9P6cH+p7yiNyPFLWOjW8yjybsndbDvlE0pAVtvfzs7RfU
c0VAfbG3Ooc0QsZDoWF0x1T9c++35zRMaxuNufuK2tKs7o30np00AmoBBeIE4WNvLANHz0pn2cu9
kMKZV/+xHEJd9Wbej2gmfca05THBQ/ahibW3S3C5JIsmDMU2CNDFg+x3t11CKnatuwynb+PshTT4
+G3MNVWLeZhjogUXSHNDOqXeAAdcDrGdkdf99qLS1MmWJXx0OdB46+2ExjJX67LxXe75OPN8Tt4u
YQWiLkjPkrx6OdK/PG5cW9vIVDDxzAm5R1wHf2rZlOriFMuTcFY1eCjxjsiDn0fYUi3p5eGyt2yW
Q788B7wFLWblHd6HyxRULV+SGjnfdnn/L/C+whiDjNx56iaTqaHGnpIiO7jLRxjNUX2w5WdGUM/b
5TdGnfnRYdldfsQ87Odrl4eBIcgaNmwNCXQZhl9BpWT7QH2uXucjLXvvm3/3XK5pjKLvvxNk6qv5
d28xslbZZnP4Y3mbdHmdH4iTZZnR/peX/bvX/vYcalh7g/KX01H9rctPReq8OIM1bJdHBa5HuylK
BNHtN31Qt6Nc5/LBqPlz0zfcnd6fG2J1sRk4YEVtOHskUScaQNnetNWxWF4WTHQEcLzxNsuLlyd/
e5vl4S+vQaW7tWLznqIYqrTa/Iwn3kVuwr/99nZvv9tju1BBYOKkmyDGlp8vGwAV/GvLT3vEI+Be
vYMmS4aJZuD8KkEc0hUPq+GuscsJk0+R14deocaW3r3ioBEQmu9ndY0uPKtxubnDbGDUaSErHecH
XHsgFWJG7aXNHIQ2fwzJfc81bb6tr66IKWx9WhgqiJeKt18a6GezyM/vJ41IX/Qx+bH912Z56C4j
7/IkiAud4QJxytJwfdssw/ayW7Ymp5A7tR/xIrY7/KPfMlnW24WitvR2lw7y8hB4J3eEOP+ErY7+
Fws87NCMPL0Icr42HywMn2V5avlAyyZAxrLvwWzQGRjLw6KGCdUsIVK3RtcrQ3JvwbQHam6BGc5j
qafugRTlk3U35uQquBFj39LchkCANEHNV5o2C49ITGc1gFqp+GINs9x2KOqOjdose7rVb2SEsxj5
g5q48KvLHsVuWLRkandq4F7ERclgcAq+i41oGlJUMogxbCFnHyI1nXLUoJABw2SU9J/bRSeziGcW
Pc3bnrDAyKC8JXRWRyjG53Srpj4uexUfbBfP3TmukOpvjbOv7rPLB182dhciMfQtUrfUpCIjHwfs
sZqiFazlxboKtXnldn62QcDcHodQ29FltvdzOgRiCzemwGQdXCurGNGkq6FUge6sGZEl+Sfs+q3B
DVn695UXzHezhRJTUM+aELGy26kbdW6gHSSn+LBQ9QY1CVv2OEbcF96fhFygkYqJDnpRAbxvMjd2
9nPjwPrjwy0bS80hWowa6xYgM0UKdBWjpn1c3q1XU4pl730TqHlhqzefEcG72+U90uXetexi00KN
IuMEUmJvHVrJYuzk90F3CM1qY6k5+LKhx1cdQ3yoZpyOB5HQ36CQwk+1wmRx0FYvvjo0y9nmelkH
e1Y9tnLJbtia6IRK88XojRNwzonJgDr5lk1EjRDXax78oNhHhiZlTt6adJg5r6K7qsxHKI3DeBSC
XgmhHP98nIHCPSSwTxYYYxy3w7Fwe3rJegV55Q3RGEWY/l0rf83Jfzr68CJoLrJZHv7lubgGnQ2k
IBvuCS4qPlR9Nlzo8clVY2yZ11Ao6iPSNqW/mzPILK2tPfTuHB8jpKo7Em+QmHkFBNQ887flnCHG
EnO0rYU7X/XsNoncwahb4rCpHspmdk/xWDzO0ge3FlnoM037i6FP4f1ARnZdzOLadXpxT5R76btn
ptvxuZuEeRohr+rYvmIDRy00VYSDWLRS17x6VHOf3Egmd0lfokZAaY3RTFVhWnPVCwcFFYXKESXF
ofbnj8hcokPVOO0J6uZ9b9r+YUCFqxWDtYsCPDMz3JrOYfkxNXF1sB2MptqAewQZsHmH+POS+zot
Ha/JMWZzRtsoau7arjt4AY6+oEJNSof2Po4wpARi+jyY6NoGZ4C64AygBjXg2AZ2zbvWwEPsJdWp
js3qtOx1SfUdCh3qnqop781wmeRmeI61EYYNdc71XOrTuupqghUtPL95QHSD5sMntVIZXVLCsldo
iAvi49ZzKjFDmLI4xKhmDzkcv7l3ECI0wyNREe5uMnCp6Y4XY1kS0LrTAXrZNIMGq1UZJEAqGIuK
6Jlxh7O+uzfw4Kz7kp63KQ0SGSBibTSkbyY24p1TkUQVUpuRKMkoFX60Sg1BpNnuYXFsae9aHzKz
e7Wi4kQ3C//DFBKDMpNEiwlohdGGXPjRw4zTfyv0VV6gvXPnodzgkn208mw8+2UUH6Q1fRqFEWKf
AN4zdq5FtOmMgq7r/igkeYxdrqfrmsr6FIuvdkMRN++/lYEPqWQWVPi9wzySnWXa3RmfMDJCczCQ
aAkqwWl8q2wF0a4gJvmNWVIcG8XHBkFcPYCdmkVuQCNFceZyp4D4ARaghS6YQuDCmYhJpZqsvaXB
i9cMusz0gVdY4XAmZ8V8H0z4N2ym/ju428NdCRwAGAwk9CH61qeHlpQWkyksxrn4u9ADwluY9q2F
rrIeQhqeDkAkE40EpSb+YYjnCJgmPbyMGrZRO3LIazULbIbwI8n3qb63lppvklAAvoU/xOVW2yUN
N3tSfIBqiZYKBDIaXAWHINf3PuFNG7PAPu1H+taskD2RGzCs88b94IvsBMAwua/c9iDSMrtLwAOU
I80SqDTtWyP5/7p3f9O9Mxz7f8dp34DAfv+PO5x8+bdfu3c/X/hPpLb+D93Ap2Sbtmcbrido0f3s
3jn6P1zVo/O4pm3XQf/1z96d8Q9eQdvepu0nhW38kvPN20lGI88ydZ7+7/96Hf8z+F78FJQ1vz3+
VWBm/962U+oF1xTS5G/g7zKd3wRmFaCROqPjpVhe1JCC8I/pGNricXJbVDqUEOtGpT1xT4YrwCJ3
8EZ7V6Bprz1d33WpcwHIGGRXt+of3WImgch6dlXOEZB4FyrK2iJII0leMj85Y3/cDZpcufE5zIq7
priYVvSxyp3LEGNdtIZx3+v1yvNUOlIBspea/Y0QUveolx/bQe5Y6kDwKIYE03uAyzi9pMo117qq
fm4ycFYJbT5olU/dfHZqV26isWOGpaFqJMd0rcV0VgSz3F63frSVOOUazr1wRCEpnjSYutDH8Mlg
scxb2hFxlABZgFMJlfhHPBF44jbOpUxJgjBG/ZqkDBHS+dbT86m9jB5EA18RYO7BM7OzEbTgU+AZ
asO+qrvHVvJvx83Gc7LvFKRvWlVjawu+T9bGMVviTYgxQZ8DGEB7cGy8VL7Rn3HSn8BqhStnxKuW
9x8HQU5LC9M0l4cuL3hJuZGVuNOG6RrVzkWLxIl5zKnwxNXzxVOoQXzKp6tPO04Nqpn+VGsEPCf1
tmmIuLXTc90Sww1twdOiz1B0b4QWPxqh9dwlwTaj/tFsncK9OOa4z8bkbFOF1635NAGfow96HvT+
Fgr/zgjuvKTdScZSaSTMD+YrEqlTbA97D3XV4EXHmsJEP8dnwtg5K6JzqYTOyc4haa6FdxgVzsFI
wfy2CVEJ3mVgml449nNFILWjTVcx2+d2+ixS8lc8Gf4wM86DwCa3wQrvfFs/+ZU8DHmwnWI8Jhoe
qZXpArnlXy4aH4fMiCeiZfnamqRipS+Bld4DQfFc/VoCoCzb8BjnNKWM4CjqBO04Ph+YIV1jrJI5
+SqT9IcVhD+qdrypr7HU5qeK9CxHzo96ta8T8ToJ/IHc6lIBj4jEyNrVsV8ld1VCcoY53DyF9qgL
EO82oY8BCWKN6R1HfbiOs33opuiYUWzSrQttaarsfIPleNJDOlzBdIrC9IcbtGTYAQSIRnPHLPRs
WvOTOifnykIhyrLGio6+pdrWxhn765iMj3Y43YZSPocm61LVoSuTMxP8l+XfmMhNGSe4TbimggG9
dlcRakJVZpXm4z4Y0xdHjCebzqXkqIROjltineNohd127cEyRSJ6trr4B9pQBgmghg4CqCk9azI5
mlznGRM7v0gA4ExP44whBFs8TPVrNCdnUM+7KuZc1eoH/Nh9PO7rqr9h9Histezcq+HARZc4PxF1
eGOaVgTjzeCQ1NAomv6LB36qHeYnp5qf1BHsxHTS0uQsw+xFfTHqfNSBGzsRmTrF/NRM3abXsfdA
DlMfCawDSCqMY448WAaHRqvm69CIK/fYfRHgmAFiYNa8n6IWJvRBmOoSiDQMFtAHEktnEr2k+9XT
13PImODL7oFoUDRJ0RkCJLkD81MaMJYNffsYIayPZwNMaw4on6EAvdvJtqCb+1zrXQZvsCE5W0rc
xM8DMCs9Gh8Nvd2pk8mrml0VGWB3UUFnTy3flNk7z2NZcb6I+UnIu0ZTeIVmV1sxdQcqcya8iXy+
OvV4Da3xEZL/ps23JEBftW56cuIB9zYBWX4RvVBX+AwW8+N9M1oXWYvXsIYuitOkJ25+DTHrYjrj
q2f5n3KL+Gcc+20Ouq/DHszJTGcYdAUlUPtCpnmpXf2huDeLfmMPOtPZ9lDNyTF17YtEXjBX4lri
2IFIp85Zy5xP5lc7Tj4KkCZtbR4qOI0Z9MVi5PKYQk4JvmmbmX/9R2PiAO/mk1e2j00z72a0ETHO
15kLQf2vARYqWAeanF4jGhIr0E+V1REnNl5Hzs1ado+VwSUWA4HwkRvWDmltDFZRw2VFugMBKEGq
SjqPasBm5sr0nhR77mxtPD/pcfbSVtUnw3/qMBmbPgFXERIRI/zeRN5dMNoXdUmqMUF4ziWMOXZc
RGR1crvSiQrvA/cZRDlrppw7jSefq84ixpQogV60N1tyzTNQQYi/hm380vJvpMQTYDk4hyOQ18G0
udSyl9gbuD7Ce2V14t/CsHxZrjh9vOhGHax9Tf7RonzQcz/bUon+0EdAkex4YPk7mZ9mA1tqQCoP
lRMWY8ZkHtIx8NfCaj+DkHgBztAfrFh/jQMb65FnrTD2su7p6E4Zg30Ewxvc40hPcQJOBM2hIUkc
+8jt7lMazdMhRlGehVVDryp5hkV79YpkOk1FdmLp/4epIaA36frj/UWL4RNtlnOfbTWWTtjEpYHH
KhWP47/SHiOV8bjE+C3PTXM07Yesvesc+2MUxgZhELZ5JFBaHpe9ZaPJ+udDaao/eyXyrDl6Liv9
caIKRaD7ZxRzsBhM1HcdNg3cfMzdNTzCjgWzfO3Vs35cNsPEki6LJcuP2fqsuxVJjB0tXDffUWD8
HEb0M4LWH44UvWBV9pS3UuV+EtGT7ujhHQuLrUtdf+N14lC19k4HdzTn/aafE+y22nbooLzpEDq0
Z7f5Ydf2LsH/TALDOp7aDeALp9pMDs+0UAXKcNhCWUTF0mkNiLOCJbPagBppT/xx8wF69cUJ63HH
pAieZ+5z1LG2aeE1LyRhApp8omWXWi+zhXyAuwDNE/elznXswF1PbTPv/ohGmNbU+cCxetge6ed2
NuFsRSqf7NFBzlAOOXHRdsJwQ9pfS5ZnkHNiz7HxmmJ47nPrQmR1uwp7CNU1Lt1yeu5KaCUzl3lc
M3hwCeRTd6OFfAvqac3Ftp2A0KP0d7+kJCR+IMiJ+AtPL5ottbbdaBB5PyXOM1EKFysbHo16go1S
XFI4SoQN7WHbv0TwEYf6JO3kLU7oT/PmX+fJuvhrrLyHc9KjXOrhxMCK8WcNam6ULQDOLKd1yzw5
B0uLOIfU1parmxxY3AWJOBWpBsYwHNqVNkY4fsq7cNQeDG+dbuTcX2oGI5hRp07al066VDufcAKs
K+4jaoDp+2uTjbdQC+4b12BhF3/xWpB3tOBWsbjEZvR5cpOX2OD9HYPhcci7Oxn5u4LpaU59ETzG
XVxxo+oZX/jOckrRXT3eOt+6TA7Tlbl/LXxClEVzivzh1ZHMy9PoxTGLs0TAW07uUaM8XTrjXucW
yBzT18ab5/Y3ndibDtBHVvyhhlI0HcdaG/cWxNCSWzh4xX1m9Tc1d7PL8Yl+3JVhaBzAIDOlI3p3
5yf9JmDIWQXWJW93gd7RSWtuWT+8Tt24z6m44frlxmo+g8wiJpn/8V13xfBkW3ziLkiAkfmEoR7r
1v2aWNqNM+znQvd/PNC/S41dsgk5qfmPoBrWX78d5iGonJREzvxAxNamQXMkyddeOcOwV3cwsx2v
0qZWH5x+kXz+XJf9en4RGvZn+STrMDSaFH5MS9exAblKXvmLfLKSgBIRCeWHNrSesjo9yzg9w93s
sb0OFIKKNDv7A8o7Znn4KDe+KQ+1iV5jYnrAPNxgmmg2Fq44YGskzahZc8LkuxbEdFQcT/srNWEi
d2ucTOhsmM4741Xdg/PEfe69ZqfagGrCMUTnTtP2TW/v0ahRHiPsyAPQnk2vUK4uoQHImiloPKlg
YtgmmXjKiuQIveIS50x0QYfUZMN2gMvi7Dx58BKT4RbI/MBsFsjmq0H+kJNzNGN5byPo6NvkjMhl
k4FWHdPplDlM7CUzg8BMXtRnNmfxNOviKZ7Fueo4LslXzUnPE6W0jtcmUbsNHZobdrMd6/QI3OHk
jOLUctqDoKAutOmq9NKC/LX8Z2atXLG9+6zuozCqaLqHm9aUF+qkP9RN2+3HD3m9zb8VlUeLYzzr
LaCu4UedxrsWRaMtEVJiuX8lK8X0FcRCW+NS1qLxMrdclbIQ19nKX2ZIaM0wfUD2aq+ERKEBHwyJ
m7drGJRjsqsnIVehK86l4pfi7e5G0ESTc1FrK51ZpZoTkfu80yaJk67bWJI1Bh/aM/tHcjqulRYd
hcOcL+5uOl9qxLWBb+pCZfmqHpfGdBLdKmJSU3fROWfR0yN3DJtE4YiADSTNuoAEg+xfHsg9Oav5
X+EMjzDGP2DGWYbaqXt0p+FVL+IHWHwE14oHjd5QewN+dxY+HAkWuPocv8goPut594iJ90VK/irC
IglEHlYZpv7Jjy16B3QmrWc1H8xyfoGrNxfWcypZJ6bRGSMBxrSHuLLvA4v3SqcnmcrnmOJy4VP3
TubXPuxuZmEd+jw7an2MqZ7ZrodVxsav7qD6CHZqRti2KZPgahvg/mDiXpbT6f+xdybLjSNZFv0i
lDngGLecR0khKSSFNrAYMc8zvr6PQ5mpaHVWpXWv26yKSYIIkiIBh/t79567HPAszem77yPDPIwD
3yejl8m1ywRvoa4ZaYm/PsXFiLbIoB6oll652d6rJRmWZhT834VK/1QHnFojxKXJMd2StwMmwCPO
ysEOSlWwfyL6k2C+GURgxeA/4/+uWBsxHKvZ7Fz6P//z8IH8+u+GD8eyPGHZDCLigxclnWRcGaaV
HRpnAnTBFzkPR+l/ZjbGZbmjkW+N/b3bZRcm21QSAKhzIqkVkjqwmtAjvqXl8tuCIFsVMBfTxFqG
7eUFHONbFU/f+zr6RTz999iFzWaNN8KIHjw4NALQ5iodkvrCrGXYNgBUDdCgREOOEfhqs+eak9cE
pwiwRN7YgUuoSnj9XXeXOVW5p2UOPRWiZuTO17yIXmglGBd75jQZbVQGtIe/ljWpvaThiJWjp491
wYydVmtINQed2U2OKWZthx2J5Ghz45D1WvdAjsmTVzEH6X+JWpbrghNcjS/hLI9FHMNHQ87EqG6b
7XlrMDipMechICAWrSUQkfCrwL7v9nisxXg/xibm24SO5QmozFZdw9MIN5LEDY8iuhrmsxoCvS69
ehyR6vxrHO9Blw89q+80Fnfq1dowugbGuB+G6JTcarWzLVi5qqMicaD/8iIkRm9qFkF52t3T44BL
Mp7actibTf+og1Wxiun7lPEBWF1mE6BfT98d6rK994ruXlyiyhEbfRoghqEjI5Q2qJpfads9Snu8
Uyd061DH+ofD74P2X128DDwGtuliKLAc/YNBJ4qZpMPnLA6dk/yqkiOUzUcaKwwF400drmfSLiuq
TKNTbf/hnf9mWmZ41FYlYx9GC/vDZdMz8fpjQMsPMNHuJonEfErtYwrchdUXZSD8kmuVVqd59o26
JP7D23/0V/GHS9zCDp9AGEwMP7z94DijJGuhOBgtUylWYmqmo3FIe4JRY7i3ZUQ0NMDOT5GVnWuT
NR9lvzCe/skipc7v341eywcBwGxT0mIi4Xz4BQKJRMht/PygpsbqVLeo26QazHVxC8Pw3kjbe7DQ
K7ey1p3O1Y2jS0251BQxTSnneeYhygm4cJ7/81ekKtj/85N5mJQdR8cV8tElB2IdRdHk5gevY+Is
8jOW5U9aQ1sO9x4lOsvemkn3bZn8lw3Vy3T6Tp3qMWjuCiv+KqClyZDl0VI8c635jswOWyNSdn5q
WdjLmBMfea+qfNnZROijOrmsF9sb9klsHYCgrVQNU5DW5KbjfRbGJzfjCi057fgthsDdpAUsBKS/
cVdDmX9JXbGrKA34bkfPfNoTkXFfTcMhbS2CJH0qfJALe7g4zKMElMOKadiYBU+k031PZoGo1rxR
phBH1neu3t37Zfar8jpePv5aE3fKCn9tmA4B1xw1UH0wcKZUx7NiTICf9Y9hTabvf/4V/u7wMHVh
WLhzhGUYH45TI408fHlMwUKj2akJSuelZEp9W+qO45Pe1sf//Ia6/Lvf3dSl6mm4zGqVYen3Ca03
6C6Ve85MNR1r0vghzna2cpUXA27a8W7HlfnrBOoeDSUk3K5/pBlwAv9/kgzFKfZvfSaYGvRuAbun
v/e8bj0a+a101MGAp3UFHusOwCNlVuMWO2PUujNguokvkYX1kF9mVosdhSr1ugPgQ7pzVm/j4o2Y
WDs3KUeCF0I1NUY41LSWWSH11Jwz8E1eHILBeLVhHqsJA90PyBSMycCcouabGzID1MmY8mwySmCW
bQynPMDCteE+uazBdAtVW6mtwCIFRrntanKuate/+q6PachPvuttBzqNWRxcpKwLbvNkfMKh8BhF
3bqnQE19Ur4YKbXDGv+rJb/UFOsLlmqqpKeuBrGV3tD2fK47LssGxaocsz3A+oqLqLLlBDiGxjs1
jUpEhoHTfDGYNg39KTOny0iotoYY1wisjRt0u6lMv+qpf3IMJsJ3YykPAAcPE6N237ovdq/fqWI4
9Zwz3CROVwtRuaoiFxgbu5lhNzxV+afRYEnP36ENXAXt4AYSDo1spvp6f0bc/d13zRtH/8eLz9+s
2KTpuB5ANNcx/sfCCTwSCXCazA+quK0K3iM/u/7k+OWz+pNzuzzk/zDa/t2oT+4WpQjXoSiwuG5/
W6thD4cmZ04Mtgnl6oayPeuffzh/lhnbhxEd4I9hmurWM1z1IX57kwgMWZsKKFWm2+ergVwLjGDz
Y01QeBVAuqJR9ikR1T1ofogwrHx0cW7C5JeqQRKTdI5bwJTS23oWDHAmvJ5m3CQUhXvDfHEYCJ08
PcUh/wZbfhPH31CFU1XqWZZR78JQh8uM4SwbnwDCP+EG5lCsIQQYM0vO7NrY3grGKSykGTtB8tXw
Jmbd7blAAaAWkY6cn0LPvEmYIo+SgmUDhd25n4fxYFEGVh/SYsaNcvRmkvZjQUvHZrbslp9L+i8u
mptovEtkfIXG8ag71gtqxjOJl9e8lteQZBitmc5q8qYmVGJ2NgnkNg6P8xzcuvARVg3dFKNmOUbv
k5y94pm87AoKZr7tRgpTTF1/WVwutImKLSsfEGMnA6lPyi/ppvKgpv7q7QSps6s+tl5yu3vMGlZ7
lcOqBskFKyAPFpvGZ/H94VGN4Gr+uBwG/993/4e+O5cpg6nev3fNnr/mzdfm9477H//kT7+s+S/c
WY5jCdcyTezYDBt/+WXprFu4tLGTuwBeVCnmz567+Bf1E0FQtYHPnGf4DH/4ZQmx9jzh6q4wuKYp
NMz/pu+OZvTDIKKM7FI4wJeI2mba/HHmWvmtC+VptM+67x/RsglSNjtxcVoUZjPa2kBENlWxcq9P
XdWfF6miCUwJ+I8SLHaOqzThhE7jsUuPy7bkLzljH6FxfX9YGNm6b2u6Deqf5v5rhIn2uMgAlwjV
d0Fg3XXy2BMJocT/y+b355Zt6QyDiinQn0+3RZPsS5mAkmN4QtVZkZ0IcMmq0m2mRV/6rNB3qQeV
vtKOiyARVHeL1gess9uEvNYfAsUeBVBMCMkMK/BQe4KWTyYe82AcD7qpgfrWwnNqROPWtu1ffdvB
/ND70LzUWXNwu9rczJklcDFwA8WYdYCbPusZFZZpUXELvu8jMY1vkk8/32lw7/dL0KqhjAO8H2re
EQHw+0OuhK9zgwizmcdbJwX2YoUt1TC0nktUMHazE8TaZr9oAZeb1DKpDrsZjHSzvaS+Q/uEsvJ6
UYouN9qsQ9pd7lqiKw8pf3ORoeuCOcui+a+PsXyWRYK63Ftu+BztrhHDJ0+ZmSolkX+/Wba1IG4V
e/KQxxUcfdQMi4A0xhKNArk6umvbQtDPBZM2zOI+WETNy42QIB8KoozGdiZtREVzz22q7cDyP4yK
X1eMzKRAcEV6PaLSR4dpqcxgfIqwfmp8ziWRALNMCeRiEkK7L9m7XnMRMWHrUQYum0LzYbxdYGde
RQCHJDJxm3fSwUCq4oLAxql+5olMorWeRTghZ7htJs2qFcW4fJurNs+gg4cqK/2bV7gXZU86LarY
5cboMnEQeMqWR1FRQMLvwmtcpChkF17gcuMryf5yr5is/qin9/5sPjvTpBFxREzbDEoVXKrtHiWL
Sa/buaEfHXJqFQcv7raegobFdjptFt3ogJMSe7QpN0CfETK7cU15yPvlVagEY6pv62ymmwStUUlN
y0V1uuxpNj/H5gvpNFEj5KGPTZ9vt/tkQgmjfuCIrd4b37VGThyT9bgpmE2tFnlpZevDqSM0alOW
SBYyyC0kIENkC9XXYU9Iq9dvqnKlF8aqTg5VWd5/+Ntz5XcIfCfct36tAbIEMryIy9+158u5yZIS
qfFy1wcgL7qcXruzzpRtz4y0H3UPYVmjstTMMCtb11sPjUdxOES91lQjAlwEp4Qs6kQ6aKhaoV3C
RSLscAOt9NEe44lDjBaiU/cEndkTfm4v3IHo3idJBJlypPnjU9lSTMTFxgtluRGVfVzk64sM3140
7FgwDRIOGuijKu9yGE1ymgjo4wNQp/U7qVMPoJlf9dZwcATpakpAbpqGBr2OkWJRkdMh17dQSlnO
44qtAyTbRu2lOw12VjBxgBa9N28hZUeHPnIPSY/VsCF9faX1jbVvKeUucnPJl/imQV/uLdvcQe+3
iR1/X85+ulr1qVKzPLpiAam1NhkdYdmHG5/JJ8eEmo9J1upCx5XnKlH220dK0D1XyJ6WMWjZ5CDp
XJmaXm8o8erdCDdH3WD37okhT8wYY2ReQhFzKouqp1KOL8fC210TXGrR2f1bgrqeFK9eHsltIv0W
zQMm4sA4dsZsYBr0AA60Fuj6JbI7DvqbEDv/zhCAApMAfY107zy9NBSZkG8Wu9BkGmQVz4pqG3y2
DQKqtG1ER5jxJaRymMLcXwbcZXzLmY+Oph2/jctuSDfNJ7p05dRRfhB6iQ0oGD5piKqHEJySSdBJ
ROAAIIHOhCMbAYpznGktaxQnCJ6DTU3JCcFsfQE+O+xtH6YTroTutNyTMbJdnLEHsiJKyvb8HDoL
y1Mo0PcvD32j+1GJotuGYVmuJ/VWLRPzk+XIn1MidTiBWXoeQpGcy12B7eAElwCv6GJ8We4uN47a
+HbPaOKtbzNs1kFhwfhrPdWeVXYY6as4nOIoDZlB8E2z86R32RkMWbktNCoCWUtt1c4Jzcgnhpmx
6iA4ZeArUQfhO/FZzlZiPcvMOwkBTjLgKNqhVL/Pm25TtZLEA4Ly8qE+1HNK6h8l1JOMqU45Dg5y
QznRlm2TDdTOSwVJswPjPGlL056iwtHJxXiyqp7GRMsZv/e98jZPB+eoRGT9KMbDMIzzqdN6OF2A
aHpfofOaaQYUbQVbN9GPFK7Ws28Ge7rX/Tkujf7skY1QjdvEMwhDKf2dHRQaMXzql8pq8ccvtTwM
mQjtEaKcTA+b7Dzsm6C7Hyc1Eps3bYStrauQ/qzaVqYnUhjTilNgucndMt5RG3xa/P0Abv6w+y9O
/VxNZdySFDuLtrrjK0PE2xOezbCwbrP0Zz0Ot5mDVcfQQV6GbcCKyshXTa3fU86Aw+P0JKPTVuq0
lIiy/jkKiq9Tw+RNDnWyHjQcy2IS+9HUt+7kPGSlp9NhlXAWJroWoFL8cXhKrRAOqd0hER6ep4T0
AavzL7VWAgoJa0w16pSm6aqHUjvUVoUJwH4k/pmatNbMe+Jev1lpuW1KTg9ORnQK0ZUeWLo3EBx3
rmnsCQ6Fqx95TwCoL8iTpoMt5a6c5K+GxXsxQUPp6LSMvVtsWj2an2ovoGFLLKrEFcgAXT3ZfWSt
o/TJacfsBrZHJidtlUcp7sIYOjqggJsmERcRFZRKUJM6Bd3rGRq+ZP6EJDvxMGFmh9iZEQhBi1cz
xkNayWyXOvSDwFtviqZQ14GvJZHkmDUqi9QbI1m31VY/jOSi31Wh/RkmEq4NYgey8taPhmZlterq
43FpmXt7lfvoFVzTIyrUT7qtk6BKoYsbrkYze4wML9mU0TDvxnnUnxquSW4vftlmBsUy1b63QkIQ
JsadDER8/rMNotJn9jfaP/Se/0Ze+6gT875qu54gVtLu2hw0cgyfhPYGUO0Ms0VRtPsAHReMdSB9
5dGPIUQACATfIrJXfAsv0zTon/CJhNBQVt3oluQWElYzja94fcKzYdVHb4KtAv6tWFmOc2s0eLHN
AX4ocpWvbmGdzDamO+3E9GyyKN3IO7Ad8X0SQUhDD6viJpyjJAkduDoq3tFGB2S5K2XgoLESr3wm
DjuN6ObV1Aafjapq8PPP6brB8LKC7XjEGbbLTdDQRW7LXUpaUTg70T4K8y99oe2iKOaSh04kd2od
GYQFMTEUiB20/tXtWnyV6GoHC0xAbN8PWMIPZuF+SaYMEL1lUiz35Kq52gYJZaZMiH0ei+Ha2RUd
7H7jlJNOe8dFxDd7X1J3uJJjSbToYxd8SuzoHNotvGLRW6s6hEUnp/AzkCSIuY04zDmt6ygq7lqp
k0kDo2dlDuwOY4HArah5dfj/QDAlEZ5bq0QBPJMLDhmCZL05vrQW0jLZlOGm1IiMHSShpUb/CTZr
vHGUYKk2rNVoeT+aoGYgNImkMgsn2duQlskaG+1NMRzgedz2ceFxFiPrTTPThVDsr1qHDNyyg19P
VMva1619OhWUKXwgiyHAFdJcVjFJaUPWPxSZ9UPTiEnX+cMFsU6SXIHAK56DMf8WhB0fewCxVM0a
nXB+GKAv4beC3vcKUe0XwFHpN721v/ZVvx1YLu+oRr/UHvmCdHFiQsvi3RRYzkaH4D7hINARkrz5
eEsKMwmXbPxj/RgTu8BlgyWWBdRzt3h832+Wnd4fvpmBF1/wsvHD0//HbVlUXz3AoOMUrlsEiW9u
WKmuuDrJdayW/zKtvttXl22DTP582mbOuKOLc639vD6hFK9Py73WxvMfCHggCRCjjDXDsnm5ydRe
77u+b1vu2XbD7O3fPv3+MnGBeXF5OD0kPdPu9xcSmhUcp1Cslk3vOy4P395gubvc9Imvpos0q1kd
//UHFMyc937aHmcSMWgvV8+xusZFC1fBb6JNUpukSSyr7WXjcvO+z/u2YlKr+/fHH/Zxep9gUa39
ktowJN93+/B6ybJg+PBvQ/WR3rflHbqh9duef/vJOjJpoTpAF/7t5WjNtLtkiD+VZo3brxicOx02
GEqnPx3Ei8V3uXnz+SpbcDWRozH4rUJ0qrnWm/n3/fm3x3//3Lsjedk/qcNsjRKMtayJ36/iWk26
PYABQdTishRO8zgZbpe7s0m8bTtWGvwz7JCLYXK5934TKTvl+0NR9SjGnfrwvmm5l2tBsrabcVgv
Xsn3Z5d//3fbOGPgWry//Ps+wvOgAEKGEJrUT2HWc1PnPzW6Z9sOjsxbsfz/S5j/UMI0dEugHvv3
JUxkxY36Hyyr3+uYf/y7P+qYrvsvhmldh+5HWx2L0Hsd09P/ZavqpbIA/VnAlJYqYErHsS3e3WMw
ey9gin9hMXIQtxnUQxng3f9NAdMwFMXwvzV2PdQmeHxcyRzRM+kqfmhQOFFlkbuaHNO+iA7e0L4q
TQSZobCrgCKfXJ1lhNYDjxoT9xBHORLpCT9QG4pDbRiS5Vsck710p0hYZ8+bbyGIFwDyy6/pSNAL
CsGfY+Z7yP7JoEkyPLdDMPzqCyO/MLW+TZ24WDtBMqOnArUryXEMpv3kgCQLtf5Gxi9iKkggNYrN
PJLFKGry7obQZK0kf6GwYPZnBWdzYAVn3XXBNG9F2bxmVTDgYawconjII1cynu57EEquO675YBNv
uq7xtW4kOc8bf053AxEYBxAV+7ErE/r+dbgq3EgDNVV4t6RCj8gf8nwXM254hJzeJJqV3I1Ww5Rn
7htYpbD8ZqJd8LwE37Va905m1spHVjERTHb/Syjj6AZkRnjj+DDYWl0Q5zL604Up9MJLFqssgpSc
SZO8+Ya1Nz4bbdt4JWEPTiCIhmb9V4PkUDaCcGvJ8EAbklF+SturkSiJXtusaWVdqZzUhyIp9yyl
h7s0nB9cmwABI06SB1d8o4ty7MO8/1kjnpkb/4sqWK9R8I5rDcT9nkWfjg5mU+F13g1FQzLN6Gab
xDaecpp/GyzFjzpYo73X1LwQ5qVKmyg9+L1CrPdnl/Xj3ezwg6IUpt05JgRWVROxg1p68fAaFzUv
LF1NUkGov8qwIByFvac2vEFH653H6D7z07Prm7gAGMlWgheMMyQPqHqTzeBHzWYij3glS807TNiS
fKIN967kjxSMhUhHiJt0A5DZbYTWzIrPqDFjEjOHP26aMEp+e7g8u+y37PJ3D5cnfDNm8WeZl+WR
ZqvUmx6mLsK9rkCA+N/eY3m9cnlmuTtnprcj4vb+w8cwY7eFTNQ9VxIA7vuneP8otIEnXLyVBCrN
X/BvP97yb5dnTVXUcAXhKsu/eH9ieRhQ8AGaqV7rt8/3tiduKAvSOiFrKqvnfcff7i47Lm8zN8QB
+VZJQz8jQs4tBBhtbhrdoKwFaHhtq1XOECh+Xp950IfAb5C3mexkMD7m1BqTHj7iXzcoJBPafynb
tKpQhRT09mobCmQyWX1kIcOXZfdla+eS8kNXBu1pYALPoo8uUuojBpQXuAJVcyCAPNSqazQWMEY8
DiVdZNrFbwftstwDFe9S0hTUyZXyPqUsMXjDfKxRZ2/bigR1MDIroR/sbJYXDw/mBVc29+D2Xsx1
Hhiy3DRd+mw5Qu6X543WsAn67i8+bjeciRZftW0Eu74czEsQ2OZludemyOIaDISIkz1qwysfS8Vl
NmILALJG5VvwHb5vc0JyFTqqWqPaY6r97wjpkLwk8hANg30us9w+hxAwVyTmFbtldTmPoSw2cekS
hgVX1It3LF4J5Gks4oiYgl2Wvd4Wonaqvz2ULnlmQPpeDFsWDJ7pV/IpgL1kFBvhHQBlczo4yJ51
bmjTNpOoDthEqLkGEhJ4/j3xmXnKCpVITqXvmjnJU1629r6uyLFoqP6v8JAYW9EJkpznApC97YyX
KQ7dPdqWx4WRXChQ8ghhiqzYmoWX2sOo74Z+lueMkf40WOFNeBcNpr3RfCjmoi+s4xgVxxBA2yVW
N6x35KlJQkDylr5NpbZxG1mBneQFcdLAFogSXN/5qy1Fepn9vRgI/KhJ/dsNuTZfgFXPF0EkwwX5
c3JE7HkKZzYt22cE5nSk3RhNL9tiddAv975V5kl6bnGZ0uOguSG1E+rWsuInyGmBYxgvjdvcFP2x
JJdrLVwUhlFPPlZfpxefbtklwKR+AGQIPPKB0BJWJZl5mcZZVw4U1t2tXW4sL5HbvISkL7XAom1n
PS0HVi21cWeHKaZ6kvaulVlk17npG5DeJEwuD03IvbvJhEzTC/r/rVcXm8EpgLzWDTNTX0ntgk9p
kN3VXdpuC8f1iTgmpTwJGtp9cUkoJ2l3ZNI1rFWLQL91rGxfSJk+RxpoU+nHtwbNFyyg1ONGS/E1
F5AchOwcPQIb0RAP66Ae+h0MArGlpAnjJlZQkQVgttx72/j++Dee2fL8h92XhwY/zw7Z5e3y1oiy
HAJkI/sNaff+D3576be7xFl9bnwj3BXvn2R5v+Xt54WFVw9+SWxaRFLNQudZXu63/esciZGhICqB
UH1BTTUFlhtX4XPeHy4Ivg/blme73gz3pgle0N0bS8yVT90XBsWNRIKvTemIejrmhLO/VXnwrfWD
aiOy6ps9O68U3ftrR0sJW2eU7uP5BZnllmD69JiONicQ5WPinywDz6a5x5zVg+sgI7KkwpH0BvFY
rbl0+8pdQ47XMSv1Z+TYRxvdRdTMmF5UbmWoE0zplPe9jf4sn+7pDYwrf+j5m3GnaeUW5i+cPZhV
m7KAqix78KOBTbE7yLAIuwW1KATmxyy1LlbktweFanLoF+pYtOJmYJLmVsdUizYCdvSGPtG4Kmxr
ZdOv21qB8TLkMVCMMHawp24JkBdXx0CXXbXNo26uktx/DntqKVyX24NdyGkzmKokPbs3cVHvkiQc
1mGmvWYlHu8uopsbjO6hChODxo+eUa+coTjTcr90GZdaBkLi/uyAXqoO3BJvdg2smqAVTyXEN5Tz
5mhtFf4xaUM1RbGirV+NR1xnwdrA5UvOje3D3o0NJpIqfqKneCXEuNWrRlsVM7wbt2nxhXljtcFy
/pzqzMD8FGZyIp1PGr9DHTXxgSY42N0kEJwji+I/5EsY0q9lD2IUKEYXEEqfyB8RxcZdJh5sfSQx
1SyvkybF3siaFzto/I3t032KUNUlk+ed/DSrj2WdpJtI07w1bbfH0nBGEtmpJLaz/RrMfXAORY2f
hMOTuZh9N+FavORJ/Zo/OV0K3Ckt94NWgLcR3Utjk0Xmjc63wRFYOMZyk7Q1BTLlK/SIp3AHAlCM
QWNSMQZ7RyQVf335aggl8r467nBXOqVPc4/UX5VRPQ/JoR8IpUxjy1y77TPhoz/DzsNo2RB76MPq
jjr76M3YHq1RXmsUBisYYXOfXlsOxzbyxGYYPBYN2CJZexSr1CppB4n6M/GeoafyC4tf5FfQrSPX
6TyF7E5+Gb3pjQqDqMkzDqesvXixfREl3edcpHjg+QaRYFN0o7DmRdj/ZO2dJRhpE/MCzWb5Os7T
9An4M/VMorijgWPJhYTj4IGjus0B6pbittb6B5JmnD4CfMsFDlU7FmbL9/ilTDUme5+9UCOv3hwx
EMb+yiWmcx+lNNslOwrLLchVzqAJMOgAtxwvCW156rMeMeD8l8RCHPCf9cp5MuOaUwrQQl/Tnu4G
4xB2dnRyCm1t5c41mPIK3CF0VUIsCr24dfBxobA8NDkMId014TUEcXcAhX3QwWVKHJYiNd2NJPiT
KMUnz2o/K4H0aNM1GdMk2GS2QU5Od1NJZagjVJqYg4QZiArgse1U20yTRV6O5n2mfv4UJw2k8jL1
tkFdIUJZ0Vrlu53zGrkFHIFcStqHrAGbIDDPcXJro5+nLR2660gQY1jmFGZMgg1rpRL3ghe/S8Vx
aMYX8nCqrTu0N2HkuBcEY1/cNr9FayS2bdqGuIFaWMKjp0EMrqmQE33n430ERKOSostGrq0qi7aZ
N6wzNHY4kZMnSsra1ggxRRhlqK0NgBy7bppwzcfa3kvraCdEWG6wsBjoHJqrmuKkAbnQFlj4HFfa
qmgb+xSRK1EEaApGMc0b6jXX2doQqEY0jNbvsCppm3YI7n2iJ89F12/LFOQrOesuUZqW2Ni6Q8Br
4N5pzOTz0SFICPs3jS9bcz2keSzlYiO6FMjJmfIqrrgBEs+vvaMrfhm+4x8iJyNVMwhUlnvF397F
t3pPGA/i7io09H3epNlucqA+afwasTUEaxmVPwLrErffXGg2KxOq4iaPxldWrCOVaj1e5zNjlRsC
GWJq5x/mkvh6E4yjYgNfaydeG3HWwPknHVtDK3GlM7rSPbs/tt5MYHAy3NOX+JL3Nb0p3AqrTI14
S8JiW8Uvel6329RPTy7zJ5LjE+bfZrjVzDZjYE+Ji3Pl1qpdZ9dr5o+gU3BN/6HhS18Fd5md+2d/
Clyy4c1fISUMNA5Rd5Bxtx5CGwEQxuSV90XW9bFOQ5bpGB+J7sG6pW9ZIIcMzdWXOueiZLbtrzIK
OiTGFldA+iobDEycjwYZK1rYM+REj7XTsrLIsjvZD7SaRPbd17kCIiaDY0dyaGVlMZgL/KcAHpzY
+hR42lEmmPLSod4TurgpPMj83VRj0W3MGLe5gFniXKSb3YrIvc+H5BqI+2DormIzpujRCcZaBXV7
zlOGE2F+CYyUrg0/g63TDyBMK06DJ4u22j63B7xM+T3ceD6IKgZbZUErrYFQS9QpOBuoWn6Me9l+
NbOuXSOWIE2cyCQv/G7EBbwj+jBriN1n36nytWi8aEPMZpWA4+rsu6bp152G47COXWdlTghX7kq3
kFiA7YfcFZ+SnNNPC8Nhk+TNjzQPDkOUmvt2tL7bcyjuTe0nUd+Hrgm8+7HC6T6zGrJHC4CUfiit
/oWOHn7s6W5A/HxEtf817zi8tKTqV1kYMEWe1wWmW6NEglMgyJqMOtvMZfRzqMwvtnL7MoiAcij9
ZDvH7O7757SgrgWalR9Rcw6ei56dC2NOwhTDbmkVePndcV3YXbQu4vCLE1lfZR75KzlS2DJk/ogq
lVC+z2U2/wjnMiH8eup2ne2+AArRD0WoHXxjvi0Kftcw0NcBywaVafDa5lmyytwpPqAObsPxPqrw
Hwf5d5tUjDreu1XJq2oH9DevbaUlG6vVGBP74hTF9U3vxtERyvy8yRLCoSoCtm96v45WAglITo0m
F8k9gdOvmlXGB4VOmfqJoJqptqjEBZ/dOCPHQ025jMTNVmbNBVqPWZ0S2JStZsurdpFHEGUV7LHu
7PLBukLxF/u00oqdZ5GLbNvVDkLbzkt8xg9Rg4pNwNQ18zM6d1p9NkugUYASaEvvdnJJJkULf+6B
nkcSsKw5eHi/ETvvx56E8ab277x0pPb+y5ItMMJMy9dDm5gwkKt4m2Xhc9cRmWrW5kMOI2gCHkrX
nCV83OE2LCSG05MlxXB8TRKayZ5d8zXXpsUc9GyMQ34eDQtCplm9eA4X1cxyfmpt8TMwGDZ9JKWr
Moz0ddgU8TbMjIK0rJsCh9LtlFHq0OC124XJ6hPy5dF0j2bpugc3QFPtu/EMyWZoL/WnuJkFId4x
5BhwSnfdjLahor3tVGSQF+Vsn6sy/HyQongtiYufUwn7J75DcqlvReZBEK/Vkt2x9jj1iK7v0hLC
beszv/YPhmMGtwPBy0nZrxvo0g8IZ34ZmehXYxRYDGwTLUVcDmsvFs2FeV2R6N9CJk0g4xPMQeS3
x5VDHjKL0p2iX8zXLiCWlrP/FJloGDX+9Ak8ydA5xCR7zK6NrEcUSOZ4Ii86ucmZa1mnYq7HbQ66
8Ojq8iq04DMsI7myZhcYGt3IjWNnXzRremiBFHOlrQBhevUXiuFkozVrXLpmYnzvqMxsLGOOjq00
ngA1nOt58uDTSndtiduUhJ3VpOdcdbszuj0uilpwbYNSmTmV8gftkWkRUC7LCo4eorbYL1bBTA7I
aNOALaYOZHLMcVjd9UZ4Lzwz27hot9b52D6K4EKaQH8iQ420yhE4sAHiJTM0a+2AetgEGUIZc4QK
qZExS6n0WdmQdGLZ+ClY4fiWfeM0VAKHMr61M+FQBW5o71h3kJLPVtZe9ZCPw6Tqyvdkoky5xeNt
7OzWfZ7GxtqMRfNUesM9EvunSnbMeDFvkseZ3Kd6V6Ikm6xtCkYGh0z4mqLSXONa6EkPrvaF7fmU
NsgIH+6j2HcPpRZehUvU1NzF9mZVmlmM8Gc/JUSoSjw4nWMMO4IqoeXV1rHS+/imI0wnxcizVaNF
WZLeGEhfHhqq/OFu6I0XL6A75g9ZuC2lcTOiHlr1YSKZSkP/xI3wo0R1emYRBLqU4n9JZrk3E5CT
lcd65OWcsCTmktZBBuwbaoD31FO7frbDtjyNij7cqV5knv8gy7WrQJTLIHD3rZvcR0YZbafacbeI
IkzyqX9mZQdnN6APj0O9i8txIxw86i5hqlu/TiPolcTGNmOeAc2JDiPERo0wVWZFqoTV/hd7Z7Lc
OJJl0S9CGQbHtCXAmZKoEKUIcQPTEMI8A47h6/uAkdaRFV1dZb3vRYalJIoiQYcP7917LtF2aU74
VmZBs4h9QWjiCrZ9h5eg3AXtAq5m6ghwT3gy0iVbl4fQFndp4sgNI9ncI++56Ik8YyVzvGBCVJC5
ysUmQta31JLDdLtHAsjetWd31O2HJN/NEablEuWOJASRpVUHhmjZBCiJHgomcotg0GF3CEqkoTPb
W46Ve9FBb1JlhpXPpjuJCNcoesznNtsNMbuHukfYKyzmYMlauHb7lCwXF5FwX3aXpG31Qxtx6MkT
XSNBo9nTa6BNoSqcC23FQO4CViC5gLkrWMK7b6Mdh2vSAodV21vU4rS8WvFapb2wEwKW994+SFx/
Gzue2AQXi0uYAaUZ1c7WC4hTJDWt7Vjk62moWAKJL/MmvNcILEkJZrUkqkddOZr508avARs0fAU3
6XRoiLpIJJuoN69dVjJ/ZJIjBoyv2LbfppAIHCfr2Qfbw64n782l3uyFbSKQ8CWsWJkLxtLmaEMo
6DQPO0zxF9rrio9HJPOqTtU3JlN/peYEWY5sVQrnJQyanmtcUK1xlRrvModn2JOI7Kt6G7bRYwW5
hv0bzSNVrb25vhqUrLX2pcnqeiX6FhdbrEx8RD/SKeI02yjvDUUKTR0N6t41VszZs0nrdPLa/qZk
JtrJyDx0xUjaTz2RhZKKn+4cvkwwklHZjGgdSUdC5jO8kbicb1Atvsz1fZh04V0TFeUZTVa9mdmb
r4vmpQDszXpCIcdWMnBrJDRnKuvHCOYuzRPHr0nTIjYuvxD606/JzS4hdxffW4Ma8Dzq6zmdPzkK
zqaurguaRtWUPUZ8YtS4E9Z5jHhsoTuVGsQ4wsl0rUdRJ1/pKB5kLuEVDfbatmh5aF1FGz4DSOqG
cm28AWfKt0ptEUgScyCdMQZ4YoovaI0QZgsXzIBOzua4jR39roE3sKX/B/5e5awav1A0yjc0J1+o
ipKJjVe/W25S6pH+xHnRKzL04l0YHwdisd5n2SxDjZgjbZho0xmBu4mzzEt6JfbI59qOyrwjRnHJ
eLanjdsxMl1aqluVHJIhES+DFZqM0JZTGXmN82C06w62YFBDtKs/glBujWh4wjEOrWT8NGe4JtGk
HBqn/hGMYb8uysr1IsOlfhW4X3kPxBV52xXJPCnwE5nWbdYSghZCX1DHbo29G1iiUVSrOA8jr11W
R2dSziqNWVJv3olYPjVOdTGkGm/ioB1XfYUMq00fsaNchmxkeLVtTs3e/l7rKU1IUUyrXFvbasgZ
eH7XRKmtx7o5RqiC2LFxVAwboa8C9NoZOtzThKUezx4nnaF8ANYacF+7tgeZOqJ6nP1oDKNaR5WG
7EoTCzuPqi01FsWrC9dFV4tdX82DQ2hPe6Ox2VqrfhKKT1OxL3giHzIFHVWZjm8oNGHkTk69Jg/V
TjpEYdygSthmOyV/ku17UkfDsTaMa75AzMiqJYwK2J6htuSHjZ/sMROoiXQbSSQ7zk6572VDFbBC
Vgp/SUbJOjVNDm0x0LKQKtiqy1AE0hX9Oct5Zd/gW0SywFhtqbwUZ92l8RwJBU0WnNmVxoxdOdK5
d41S25kgKbYZgVNp2BcEdGWfXUoLPKr7AMKsRZOxD2hcsb1c2UyeS9aKXGVMaL7SKdQlw8Jv5pJ0
7zm8UzEv70t4a4o2ONvKCbfcQFCVsUy4WRzvlajYOLGId2kWMzTq6XkCt+3Rr882U+Psuxhsi5AJ
aY+CHlTp1Nuo5xWX5myuZIHOUyh3bSLpqjT5g0haGA0UDxs7Lbc2peODIam+tMb3MhjM9ViY9B+s
5j5m+2oiRhS9QmydMpyVWLN33DFUDbr00e0T1kw0YWAIOkAHuQLJD1+uMNxuW2ruGeviq2Wq0tOi
ciNl6Z4MCz4YOrysXY5HS4hwoUK/0+Q2V4s3TlZ3s7rXZ8V5GGr3fpyqgLIgmXQVtTBJpWA7Odgp
jKy9Uyzwz6ML32MyLUnwH6AVs7iXxWc8keFrDnu9Zd2Ereghg9NZTsRHbPW5H5VPRnYm3huaXKCw
nyWtaF0RW7dWChF4tTmBcaHKoCjfHGM3LPEXjUZ+upnmPkUg6ubq2aFaui0UzCipObCpz4y7WFgX
2262ptNh852yxq/kbHt1nKm7PqI2MJ4sHCOe7M3SNyqiM5zpaCbZhBDTlvs4G+90pybUTFB6hMWM
qBFJqSLZoo/x2oiLxznV3+hNEbi710ti2/JGlJxDsR/UA/L4WH1vIjf8xtz8ZUdglamcRusk0eUm
46C0bjTIGnZ2jvPyVGrgLKG2n4o+xCiloPqb02anG4RLo+agi0OKapJo7BoC4uGnjEK1rFPuxcK9
U0f5PYJcjy8o5QKnPbkL3WhRSY9e2IkYvs6gBpXgRXUW74meB9ipXAMQNUEr5A97slBHyuEctyLz
hNUpYNLKyRslmMGgsfttCSntMCghZQQZ9ltWccqf7fgG/vRKQ2LXqZFkfLToHURGvLB+Mo1BW4VT
+Qxx9K/AhL+ZVm52ltvX/8rYcvuVX6EKt8fcvv796N/fi+liQ9OPVW4FYhkKfTGr5XOCK8TRn/72
NL+sMv/yKXGVgj+YWt3/9aDbs7Ma0oT+/Yd+/aadFMeuHBJ2aQNnSrDsMnVCNrzLW/z9+n49T9Fp
yIGJIPjb0zZNf+TMFG//fObb178eeHsnrWO+RUMg17enjig9YfT577/y+081NynhkiQQ3aLnCtIF
bj+9/eD2VESCFqCrtWPcKM+BNCk2uNQq46S6ZrDL/Ui1Sh9xTUPxToI8zBROLqS0GSNBtihqWHR1
TfMBhO4c9syP98CUVd8ZdXefGMnWUoXmhx2VsGnunzNmuKTTfaGFHxz58c2UOA5YYod1YoGXwZax
Glza9zootqBPfHwC7OaL4tnt691koGcxk2+ZfJcYfxCY5J1n9uk9dmtaJpON9FWxgWWEJ5LNjrJO
PpYWRjMBSE366o5EvLe0LYgBrM3TQFKQi5ZkxRbDNjdKodwb+ch8P0OnMZJwgH7fJR4FCiS9wVk1
mFATG4UAWAJGPUpfZ65sjxsWs9uDFTJFFuih59I81ol7aOoox8eNkwk7aE8vflVk0R24dOlZFjLv
Ksdf0+Xvc8PlLWlxGYTOgcwvqBi2z12hN6swpV1jM2gJehj3LGw7pXK2FNK0VWRNbwa1vGlQfqDT
UTzYNCekOZ5BzXYlHTXDLtBsq7Qd8MAYG4IWXpHlcHIA6Oa0IQIvxMFjG6zjAdCLKqqXPLM+y8GA
rVhPn4OddxwQBRM3RNBVErIGan2H2Wn+EYX6pczY3lbMZCSOVlBiv/cqVdARXLqlrcFYxF6jxHAL
0j4AVZIQv97QQE/iuUJ35GxrteL50iP2Q81vJioDwiiA2HbMpjLjuNHbGkz/AWbWrPQ/apDCK6B3
F6JFd4pVkbnmqq+YYdDv5xja1OZ98sM+e59Y1NYKEo9NVygrLbaGk02gcizMp5oSZz020GFtuvL5
TJ5gp6zdEfGC2SmKl+SYe6waD84Mq64NSAKAQ78eW+tlASKMTmGBVszqTTdt+CltJiiTK7cvH7rZ
fWnn6mCm3Vs+xud5omspov4V4K+1NrVMoOWx7c1N82RVdvsfGCH6Itj7O3GAdhFcOkOA62CrhK7v
nwV9USCmLO4pThEbiZNDKu7BTuksxFp2zlTUHbEgBRXm7FrJC53+DJmBTkhVOO8RvyrGvm30LT0U
DSB42B+1XHEfxTgRU2OTYcBAKO32iakg/A8vXPsTP7S8cEtlOBiOaRA//McLn+OisSZqtHsawele
sSBpF5TzsOXQOesJr/fbBNdDnEUPmFTiw2Rg2PybdPP86yr9HeB3AwP+cfGof1iGtkghHXZ5/3zx
4hoI0hjl8R6xxvRQZfo+1ZJoz85P81wgFbsyG5xNwOlAqdky9OrBepijonr996/jf2BXuBZIRYUr
QBJhU7f+wK6kKLhFk9rhvq+CaRM5jdj3He15lUlwaJMfcg5LSCLWBd10fYcpawRcEpIgIfZV0Cp3
0u3qExv6VVPguAgRzLBe4cWOwFquRcg0jSJUuwvs8BgI80BuXXtXKa3uVTb9cJiQmDeyoMQZp71Z
jsRMXOLjdEv7dPsnXv6vy+Yf//5t/4uxa2PZF7hiNUeFyrGM7b/RMnq1c6JORuEesECO/7Qq14mb
TmstJOjU1L1IzM1J1gNnSznvTL3a52NBfz+b2baPJ6Jg5C5XF+6emct9ICJCecPIXTVVILfZTHRo
rw9PfVAam9sr/3959H+SR6NyQpz8b+TRb2yV/0xV+PVLf2mjbcTOwib+lrUf0fM/pSq4/2CzbBpo
lGEs/JNC2v2HrRuaZjs6M5xLCfi3Qtr+B0AXQ0M8bQtbRXj3f1FIa7ybf55OEXk4Kj1hNl8IrsUf
ABdONzi+onTeVXM/+L1EStwLooZsAJ6TknsQrlM/zVghaijLnhyH4EBStgOjC2nBZH0CJzqJAhiQ
YSf/V26aC+TCsB1U27xNR/w5TXSZG3UKxrad0vZkDApoAFIj5bCjW9Hh9BV58zIJeytyudVyEKjV
Ikz42+f5L+bMRaf+5xWC0aEbqNgt5iv9DypVZ7aqrM1o3E0dnihVTuqqrjibc/ajiB5cKs42eWjc
B4318z0pgdmZ0khWync15SVmAedNV3tiVUGi3AlEcUDFKjW7Zt1VKFXgIY8EdouX3/tPL9z8ny9d
Y8WhLwzyjpHm/jnf9HjsyX3odqZBpdXtv0sb66VuoCoJwtxLRgr7Th4f7SihFaA2pq/iiLXm1xgf
KOUljqHjIL3btZ5TKKR4jle61VG5hNWTmqTGGEP+LDX1AgidNDMXwqUMXrlIxi7Ju6Nd8GeA3zxS
9B92laTVOSKCCNUe325Pjo1eO/Eudpbw0p1mEx2Vjz3ySXhpCCkTEnQzpNNO9U0Xhu4FQks3FqBU
XMTDesIUTXkOP6EKsp9YHQda6xhjoVfzwYeUnXmaZPvi0ApppgCur4kvsa+ewlA545Ov1nPJY7Lc
4pMpWvLfTYe4an2XNrz5jEBT5B7V1SZ0gsYtqhyZb5NcpSgz344NwwE6QO3jGuZKLo9urByA+bly
c5vH9PE2UfClphXt/lZwFNEgi1a2sdYU1fWj1nJwm/4IC5uaTEQZOgvQQ8Ky/3Lhue8x1uXYYc1o
qwf9NRzEj5Lkeer5DJZAB/yQxYUKMNBYumDVdYhLrl16tK3qI4NbhD7YSUE5EGcemQ/8+kSdCM1P
rSN9t+mIAr8oPMuo5k2cvIgeuV3M8o8ElruqNE52oiNNmKtzbbG+KMRrkodCZ93Ff42lOvHaq9b6
RuQ8CKGssGRO2w6548odaGpVGnazjk4BOv+faPMXYEPA8zqYj4JB/XWXKnhZF+1F6/BHuB1Cx7zU
AsCDYw/fWyu5mkV0XxWOr7jptaFGY9SGjVLGvfQGwcN1ZLKYU81bigwTBoKJJ1lNTXgcpAX+LBlX
QA+/j2Z6vf0k1/iYaAJgpxBPU81n7va516Py8tp01gl77SllS84hlgJ8eGifhYpob6Keiqtpjdgt
28hC7lJRlL6T4riuuXb2ssGtibakJo6kN3vWhUM7xoy8qEdDYjkUUUtEM6mD401H8Wt3D9kiE2ts
Jo8mVqIVmbn3xIJlXjE4wC2wlXYipFJZqPB2CnpyJbgSSW7b7R2EsY3cq5iexIDHg2MYurmFbq7K
+Jwun/ssxdcAJUE0w8lIhssw5+CfsCUMdGGpYlp4IoqtVjEtEbGSfhuACgajTz6hvS8GcLMBvMAC
LTYl3eoMGEMnbdhZYLN3lBO4wo4ofDQ1675cBoa0w7U7CwQyIbDxtCkz3xzm10ROg0fWUOGNlEJm
GuyrduTx4XKEr7e6bVYb6tEjJ7PpQc7ZS2Jq5kEfjHdg1/EKK1y6CfPyuWksj5njJ/E/FSIhdu/J
MLwUFLe9SgEZFlE+pMlcrZMAGQyiSMpMLlK8Is6fu3zI8IDzi6iud43SZT7ZVHykDtrE2zReqibi
4VxPN6oAb9iRCEH6EdUlyVDiYybAbcBzzCxeE4VHWJoOFeZFqM5Hb2LQQSV2IgrEixrg1WiLTLd/
6TVmNiehj3H7bKqe8VG62XVaqtK41kqKBHWrc5zsuUmGmMMikgwyD6wKNVql3YHReG+wynhpNulr
h3unnyqkYiO3c/JA1HhHX5nlV6Tc2rdPpO+YmDGNr+dR+WmO0bdmZI6AcYuznFc9ZknuxTtHq3rU
H7y7IgCzoQPtGzOePRrSbZ4HflTwGS2I9rK6DVOLcdxxUaoyp6vb0Md9nofoUyAsQrx41WDjrm9/
iF0KdzTMhd7Q1zWDnZpz/NI69YORsLzchglrg74OEXzNektO0cytAYYEbdRbMkSHsg5/3IYIrQpJ
LE341ZaOl5N2tALJgR1YYsCKv0UDrxDF1hUZWroZtPRLV1mAqpbFo0+WcjTtT09q2YNpFqUHAWDd
humSWMb1Nayc1+unuJ1AvNP7hEq0ylXfXdYKJZ9wLOkfoaGSch/jgVrGvhHkTAQiK3kPXFBHHflh
R3N2EN/bTMNOPwb728AMoDh5cZh+KUGkovspkMuN6aac2/cObALYioXm0j/dRhFVz8EnuRxnUPrQ
NKijqO9CeuPjrJcB3qYmVcc5P00Imb0eAS9MpGnl9EjIyoaxjQYn9xSrvOqZi8AuJN5AWq9L+JOr
M6ngdFrmHOQyuaVRyqMQWJtkKSw/q/IKAEr9UUQ2wuIE3Q+kiOAwICPMmYppDHqqyzVVADLg/anJ
sYtfrOUvTyVQ4T4liK+4ViyrcDOmFcGIF6nyqZi5QmBdZUjWBqZkjp4cZJeFwyVjgnMUupGQdSep
E19T5gdNFCS3JMmnCHiMrOrnlmsbOEbj2X1arWuTLzs9PJUsfRZyw4aqLU6HFqGLa/u3FRtkWupD
4PmZoHdtKRbCR40TzwTgJALzWfLufenk19s+QBkZ96PKMslnsppznfm+uJ/CsvcCe2ATM37vahaV
JAUEPrXpV1r1r5Wwz7mJirTsTlOJRlpjdpmT9KsYL3oJjHWsg6syMrjQES5b55MsR6IrBHOyS7kh
HEnMqZjI9DlHpESWLLsWf7lmhhq+YdLY3d4IyvIUhxnQIVahWWUjXTfOBzWYGJToX7cF1zTW9a3N
bIO/hYv7awuixbRf69wvXOaxqmVYdA6qxwpNvJ08VBiKUKpuoojbPBzqJ9mRNmQdRm7oNBT3Rlqs
44oCoqDz7tmjye7erXfCivy27Ry/AcCy6gNlXWaNF5jwGo37qVY+OZRI7k5ulZ7UaBIH9CM9Ae5B
MX4Ps4Y7cplWtYglFjsIAfZldXVDZrva4Bf1e9KZERlHM/MZ16LtVSgXecDkowVI3OxhFebsrwyT
l5CMB0JlcAstt6yORCRMzNrrUu5lJeTJhD19hg7weEswkXYcRTw2YqbXmcpPF1cA+PBxl86140tw
Np7jqXNI1rOG2yAUygsE8S8bdQU1YMZPGSs5m40vzhsbs4Lj3bAET4X+o2t29jTjk7LDxxYsPSaI
ZtrOyz5+hCCfd9mlUjBqGhNvsihDBMjTvtWZlRXTRjWhlpTRQFvmXE8iaRbcECnqSRo+lJZKml3O
gCna/KPt+2866Rf0ZLjNDZvrmpjfFbYb0pjv9f61XSZ2uh7H2CltVDtQf/vhJe0RCNTyK8i4dWZR
h6jR+iO3YOZFekfBDupTkEVfzvL3SX5xV6m9stRhWGdWfu6b7Era07lS3rMRA4geuA9lcltH4VKE
uGDRSaDGSK/ElDt+UbIOKU1H1gzy4KRUdciw4ghqlLLqqBKYwVglh1RdtSVbREQ3t+HnSlH6reLn
pVxbc/2WA53nprwjt4thtOznyjE/37ZBsf6aDRqYoWUyTjTnctuD3CbxpGVx1RL1MTA6fi3V2Pcg
2NfDAI999tX37bPbUG0mJcZBU+Jcqjw+j0V7TRaVnr6V9ng/Rs80t/xwZpvhhqzO9PXiVdCmH7e9
r211+joAHO8YCuIS9uCVqEtyc9EqOXH2pVa8qmXDnbXpK0ILFm3JFtJSg0Pcx1+xll6joGG+pDdQ
BzSI0GyX4qBNzRm5LvSlifXP4aSdJG21ghMjIHSk13mZ/uc03YX1EtKQL7sN2uiUBl8DyQTbNHIX
teY1zVlIxWQ9ZW5Ktj3XGkfM1W7FgOSJ6vVydieRYXAufexexsJgjuysYzeZ19vqOC9NZd3q7xFr
HWq24BwowMMn5plO1XVpeK1Ke/5kgwLYhNGc5cFFD3nLy3tHQXxCDnGmKcJ6kgv2ny03VZl8sUvk
GMK6hxUH1h5vSFuWADctT1Q+2ATUp6YFO7xs/kN0pXrxE4cKM3FpIefVz8jilfTnbezb1gC5JYix
Xy2PyNAxsVemK8kupujbp7xu7uxiWV/SmU1L/GPZL6BFuxDom3A1GDMGwm2ikFiyh/kOtD9y/1G+
l901rVkwbx/zHD2m/WTxSYYz6UDROdScnSKy04Cbyye946q3vNZGp5xMq2LbUhHcVO2HCld7Qj2Z
wSZejkg+NRUmtKdhZra7jeNlHa6F2KkTLyvv2ban+VkOzgmKzqSO6MfxK2wnvf/JVvMqLKvftNLY
5Gb21RkyWEmJ2L5ZzrlD1PpxSBOKI98hJuEGmpjYI7+s1Dy+q6r0eHMPw6rZ1Nas7BSlfjVi87lT
nTegdvd2Vp4z4EVMrC1kFyv7LJBObBNG7uYhVZlianmJ0e4yKaGXFntlOfxRwGaxKSFMBwM2FV83
IfLM7gJtQeaxqENdTMq3TeVSA0A0ra9LE+0FTa5fh04y6SyoaWzz2BBq1SJ/CX7Y5XTqjUr6yI5N
T7eCZ4sFEuu3MnL+YpGcA9QAeRlva9owZa1P2yrWTn1FMItKoRPrCWboKDSAeblfEgzNKh0yP0kx
27rvell320By1/RhsBkRmnhjD1o7SU+hw06snTOiH4diTReDm91EsRsX1PxLbXoDtIbRlHFu0+Wu
ZWLjZ61o4eTdEzcjPAw3rg6dXWHnGmkz+2WJVoKkLhpr40w0buLQInfRLBLemTSH4Uznq1TXMne0
DdG399bCfPn9T7XgMNViRI036DPZwmGJLWsJKVfxIIgconsZF9FG1PLZWP707UUEOpsVeAT87u2b
8K9QBtlajBepqQ6ZjEnfDq2NOvXyINmIkRdP9kRoQLZObyzU/tYbXf5RNX0dZ060+/2tXw9xbkCU
m73w9iPlhmJB08YJOAB5WcPw+v07t//7/eDfP5BLZ/bmh7x97/bl7f9+f4/GP52o39/8/Zj/9Xt/
PGuco8yTVGr+entQJnlGeTNk/v47t5fX2nbgd12KwuW/X1mgZocomUqqhjhDj7cnTzuUs3+/KO5n
CU90b5T1dNBUDBCGpZBFo+YiWaPeRQnXSNA+OCCC9pguTMvb1yGZb33l1Jtgib13g1bfInLa1l3R
H9To2nc2cJiF+hb0Id5ypGVeFmUWrFwBP89yOuvA6zYPt2/e/qlrtMZY7SDDh4ZyoAoGXS9IZ8JR
R/sQZolzuP0f0ymcNvJCMHuj/9Hac1cB6SynUD8oTaUfIgoyBwLdH/XJlRsglvq6beqPlPW3Cjhw
7EPpIufoOX3Z+drScmBmGZK1QU223Le8QYQQq1wZEAZjkyxduQsiY95aRZpiaUEdZbtioaK5n/20
Tibj0DRTTSCKg/UiQGajVzl+5xw6exLfSUKzir1rzjDQ1ABgOL3fKQiWPYhSYXXFiQIyoQ0ophTo
OrmQBAQ5Bjd9zAai5dQpzQvsisdKljYasuJecRAnF417H6glks1ncEkHMLOKZ9BdZ0JDedVqc7CD
zrCZEBOntEzjNk79zLYIYEzP1WLp0gBQeZ2cOdJklDvTEIkomu+FrvYwqvEjQKfzrFQ4fcp+N/dI
K5w0PQ5ZHLLQEbhnGM5PfRIfTmELT6kVm7pT/um2yKvauvtAqytHOaJoo1eqmNW2jLuzmfT3bYUP
tczHUxjBCxwtJt7aHPyqR4ZPm+Cu6AZfAkJfEVc0+kP/mWmT/Na2rbE2RKBwurPXdcRLthgQToYQ
KtCy/WgOhteh2msyo3wYibJhqmYHOIX2Lm/w53V0tnd54m47C3cUXUNccCUZqnoTfRtzixxljK9H
FefRasryGNBe36+iNsG14DwRpaazF5h+6JFkgZYE2NTsQGMHLevsQjsZQoSMYz7dy1zRdnYytf5Q
axuwkNDI8DCbTvha1wChSI4BrwL9rJTGtJfok1p0JSrVW8iM8qqJJqACI7EOPun4QhAy6Ed9kJjf
0+FUdYaz7ioH91FR7ypMRCscUZVXBd0nr4Dziha429SojiYGvkJanEZilLiUNJyVMm2FGgERVR0/
jHAYuS4+jBhXfBgjOHb18j6d7RMs0yKo2OGn5Rv1ONVLBMIitTP3bm37huwCxCbVB0fDXVjpV8HS
uE3ZiRX1oK6hz1ccY6ghJg1/qo7XlFPBxxL+GamOgywsvWMAYWdr0OXWdbzRVbkzrRkeYClQNMAn
7E3t6iB3g8opHtSBaI+WoDqt1aBJGuTPddGZMsKzRcxgj11vZUX1GQ39Xa7ZlyCgJIJtnv1q/NAq
w3TBofbOwZWSipUcewX0fNRH2H77c9WO1LIWDq6oMHDF0tkXi45zSHbagONunox+RQn13u7chQKJ
DqRrBpPcvD0nlXdKQ+/RnNxJzSDoFotCjPrgXkRJv2lC+iQafgo9rLYEwZyUrGSewV9XjMpjm6dg
YUGYtm3IsEXnaGn3xRjKVWdRrgpJYUONR7w1+3JSUWwMBnb2oJvOZqnOFdbc7nFE/sxdhBvLmXfW
p1NKDGiZz+M6cAkPTiBVE2VrnRujanZ1b5D8Gl26Kr9zkzFZTf1Se3S1h0GCmVnEjbhrt0acNh6F
b25UInrMxNkjKYGqseAQBxCKfYXoVQq0MLyAyGy3QaqqpyJLojt9mPbJqOD8yNMzHp+KuVPr16UV
NcdHQyLUIA0WjRD6wCBCddO5FJvCLCOp1noxhfk8Fp4TcHopW7lWME90+vAyTe6ZnZzvSgv+rmmi
xCFXMm7fgpmYu+RSl2LLVHcBnOHJmdpfGXy3ae55tql/7yT1XuL0Oss4uDisAPN6aCvdlcmGJC3D
1A+N+qnKUXTRCgqmXReXm5xWQRJwRszp9REl6umVvAgHj7RunxE7YwhhEXPM8RFG2oexOLGD8n7K
6Rn000plF1+PpJ5rmZ9qyOUdAEcw7lTRfyTRSG2iBojc5e4JodI7Pn66YVQYKa3TKcEnmq7pkt3P
rX5XldWls7RrketE7LJ9b7t9IPN3lw6huQxpLUw2J+kQO9vhxlPQVw9kxjYyP3W02tv2VQsAAdjK
Oa6aBwQmd8RXXCaFacMty7tE+pgd3yOdbbBeNzsIHy9DqD/a+L/ITl2ZBqCaatFtCJjuKyg792Nb
H9MkpA/Q74TsDss1z5tyF8/6D0CxZy0LT3o8wIygfmDaFNrnUj+US454lj/aADGakL0a2ibgjGGS
AiHVioQNOWUqkcx+m9nfDM5cK8l9mc0wuKNxnTTNC2RuEgjDx0KIl+WjWZ4qxkhQM7MRWcPkfZc4
PwQAPk7sKLMb+Ro41sdY25fWFy6mlHG0nzM+jh7f8MQ9NMzz2tGezSB6N1sLf2Do49an44XIQMvs
fTjjIlXyg6v1iJlQI1liuKMGj55d2ziUwHssIcp4HSe8ygal0wyddIolWozhG/WUb9O3Kcw4M6rA
Lal4Cgi7hOOE22h2vyk5HQqmpW6bZTVH1SM0qtkfuPBTxswW24+tk78Vc3joyrNDUSfD+Gcm9VVJ
+plikvLWMpNhByCS0cmh7Gt4Qunc35Hku23uulE/DQos5iZRq5VWp99Gc/pJTew7WxW/rqqPJj46
CcMQyy0HdM3Zg1FO1yI/jnm+G7ORumh7nOca9K+Gl8VNnceJAoe9KE/6bjFwCJgluJaQmNtnUldU
pPq4I8oqh5SDxUgV5tGivKa5zUHhZh7EscM9SsTVPfvq0EcWNiOrDa71WP+sRmglXet62PctX9XW
da6Yx3FSd0mFzp74kqXLVPmdM763KZQMkFiUqhmEakqL1aSoXJ1yCJoaVW6Iu2iK7dPYDl+RrPIt
GEKvNXVStYuKY5QZvg4KY22YNRqrbA/gZ68HRWJ0J8jKV/uuwSITtSs+jr1iJ8/GxPmozoEzj4Lj
BfIgXxk5UpEH+iIGwz5aGpXjRPlGhfvRUvC3J4BKTWukRqujyBXTQFay9m1ik7RUXlDJY4GTAcfB
CGvv1A+7RFGPyZiKLbPfh6YFL2aoxNuukq99YYQb6kuIw8f+WtJAjRDnafG5LGc0aEQGdgVregUa
CZTO1lRYsYXYKmX5XeqMEUxL33uXwmlqWCae+AHBJeU2Ftc7QqYZ80P/OkXRplczmloliP8Z4YNX
xMozvCauSVY/K3K6s+LoOVc739btEbFngz9z6I+Jbm4HS/fySX9IA+omeBgqWniAdiPO0LDUvqDV
ZSv8gANJ8U50qU33POTOM9ZWy0jfxcz+mr2etWAxppyzcJrHj8lYb4dA7IRevcr+QUMH6mjv9Uzn
lf8mdBHs1z3YB3TgBrIS5ZNK9x0Sw4DX3lzR46UqVi8MfpNUc0IV1CFdL7/msHbrf/0MGSp8WFqT
GWV0lGi9k3stA0TlT1g8/fJsMQzYuvov9s5jOXIlS9Ov0lZ7lAFwyDGrTWhFMpgMyg0sM0lCa42n
n889q22qq3qqbfazuHmZJDMCAeF+zvmVsR+in82gQaT+87ImIjh5BKX8FR/sasrV25WEN8uX6Atw
ziAgvKrfzrwclbz8qymKjYifF5LQed2wxmSd/8tfDniPPkJcHRgpKyFHNYniZUn7dZzesH1ukO5W
zM78IsVhCFpX5GwqvhYoO9XX8mf8V+Hw73PniKqHoszvUKQadY+OWSrGfo349msrgdec/H8FvEtX
AR1nD0OMfxeuyEhkfs2PDHcnv5aPo8/rJNDMm6E94CFltWfTemAdWhtM7IZO/5YHVnSIrSteIYnH
xyoxmc0NO2SiByNB5AnbP/cZ4eATMO0rZHryN+T7VVF1ikpI9ryH3RJOsuTBh4j9g3zzCs9A9QEA
rkU6HcGSJyik8uXkccm31eTHgRqvPjuvUdv7kG5L/msiXB8akGwjZ2LCr+L5s5anR348eQr/86P6
HJU5Uc0xN6sXmglBBQewVk7WlvUbBQV3G99rQcBmF5EXX8vfkcpA3fml07ZYJdMMfrVN//x6HOp7
PQ7WAS+XIob2TPTfzLGYUNSRu5PfCvlx2XoH+StVF2+Wng4F3zLLyH7Ll0I8hySIo2HoPjfNr7Es
rvIl5e/4xGsvD/I35DEV5Vd0/58HFfJNecDY2B/lW/EWd+OQsFIv26Q11NvJl3PG/sDLCAjStCg/
/OUwRjnVS4KVfXnJmze9BMTyiuI6mQwWm3A5IeZtNgXekEXf1JvBBOkIRfztUmwLnqpk1NAqQd/d
R6Gusd3PVwXgV13yzXZ70yZu19xG+xbltzAx/bNOKEgPYm5i1R45ic69xCxaL7gVYQ3eJUEg83et
78pvD9MEmr2UCKoKzJqd0a4PdoNmok7Qj/5MGOix2ZiPdAu/sPDLAdzdB0WDQO5Gdlt+zybJsEyC
IlZ9s0pEWWbuIjVq55JGXubZQTk08+gowuKJeI5bsHiwdTAjq6lxGDdkp7YcHuV/uV+b20rSxCQV
rIU0ZCIP32Hz4WIfubCJ4EARfesI+nex+1uDurlu7PmVOI8BpIYRtR4z+V6o2Gxo9lskWM8Yub+L
wiUHpm7QccFXhQY+VB+z3T2lIfUQdjI8qSZok5DmjNZAG6cfXZRBx1luWE0Crx1pb74m6Ju1K9Rv
atyN2Tq/WcbItjZNnl80iVcaEoFhYJetG3JxzFiQKoeWCfOwCGd3Vj/BUHjO5yvGCnh5oeUMMwpb
DBvstd7BoGiL9LfVxO22DOkezZHjL75KrwSsFdk7/AncYDoqJsD949gYBz0HQDJjPV3rAQ5h1WtR
GQXJSmmyCdAGNcJCEgnQ0nl9ubZ6/anKmGkDpn0EZQ8IWRcehno1zxyBL7Wg11HgJLUz8S/MDrAs
z9ZYQkQELoj9EnQgsRnbsM9QZR7nvXDKYmdOw1mvMhi1jX5Gzk4G0RhjcCHBTNssL2qEnx3zksNU
zKsSqthKr4gr4LmOJ5wzMZCL94aEoVEmV9usfAoDilR1o3tuNG2IPUXX49tbawr6XU4nM+MJhPsK
oF+RVy0VFrhzL295FE4O/bid7Oz64sy2OM4aV7UfvPWYUjdiTHgo7Hm8c6mWgFXsB909+aX2sgTT
byJ5CcTBAlC9dT3Bv3BSLd4SxYj7nBUWR5362i7qNXQGSCSTKO8/aQVlX+nCY+RhheYm6WBFcZcs
MXKI0DvnCIKZfTkv2eQ162pkcNpn9m6QlgVL/BCU5byPZ/6lm9hI+amoYITdhGRmjKzRSbzrJs1Q
TIZ9Yde4/zFqjkYXs9I5OAnLzDbjcMx6rm38agelt6qZbjhTs+wKIyr24/SbirPczsls7uE0nDus
poLJfNMNwIlozC70gUg9pyXdoaa74jX6G7w7WsG88beRRf5WUF/7NroYTvLtychfSqM6a5AY40Om
noWg597W8ukZrguBRcgCAR+clTnQRBg6/lDG0QiZE04R7K28QBcoKX1/4FQJKCqWVF5yPBR5iD/j
D2cUdwb1vptBEUHdDFEioRpsuZUY20R+pK9SiR5bzgjUNVDoZfGp95DaAhcp0KDJwOUoPz5SCqZ1
IJkL8m+6VV7RC/7IYRAC9gDc8AD3lXnf9eLFTmjgCm0vdf7pUF4Gh2R3Y9rpJCAx+evTHU5jl6Xs
C4yxdmlwnfSeAa6HkGOBF1cIqjL5JiNIdBEYr1lVfrSZ/ZTiR0YrCkApcfcRsGxB24lv9bzPHW6z
zMt2Qa5/SfxMEXOWgXWYNz3bBMKvmBVjQRWA09KjWVG68eILvQdTJNnnTiHzNzF4aGjSD9PATaeS
pkN+9K6NETpbQG2zRy1DfgnP87SNOiwb7IANHxlGf2k7OlB9eo3C9j2SYyB7gMkTRzhoeZIjAwnl
ZizMiAo+YTNVEz2JSNdJFLJlS0tiXE0+IYgJQFUDU1RGZDja8SD0cCKcZjyMPWaLVp35l1zzJEP9
gpCfLEc4m4j7Uqxj+BCxvEgWwnTW0WZb1iURtqV4qlpfhrvNm7jsJ4QyMD1K8kCPvmM9EI7+kTjm
76pvf+kJGLJYqAEKHfnQwCXwUcLU4Roa/R+Ysc6jUxSYDaS6YdzA6ekw8mnClVT+EL4FzNQ3dA9W
7+1cMKkccK4J25d08veJzZlrXDBtt/suEu/2hzw1tj+L6lsbHzHVLKz+nGaSFyshvyx27hbTOOmS
1tlKpmcauZsuNpibVAOEmraBNBIWHxKxQ58CAwfwZjvP8bcEBR2vemnN8Sk1fIY19BvDzN3LIDhe
x5XzyH3zg4zxla5ZFK4SO+thiVSl/9aMy9s4sQCVCdhn7eMdZBskwWHO88fq/Pf0v8Kv8r8hNCuF
zH8RgeiGg0u3CbXa9Uhi/idWcEOuCN5cJAoFFRyKGU86QFGQX89Lig076BPSJi5wyxjRQgWbLP5a
cReSnpNUaKDukh6ldyx8Exu75CrVSOM2ZVNeNclkdEPKIhTYR/U3O5jk7Z59cE7qUxQ6MunFuZsx
F2I3OSVZT/82AEf6EsCre5KJ/PHHEnLe/j0h2v7nGG6fDy4/tnBtsumxKYfp/Y/yi1KUhJDV3YE2
7ZCxcOA7eudL92mNrXm1NHdp9Y1y1dtgf453hmdg9mJIzkWJ94BDJwcrgHIF21CaLvYGfLFY4tLk
myLkZ40vMBWz/8urBwgn3q63OXtqF2XAhuuhdh4wBjqaEVrxJuBBgIIcaPG3LJsieZ9i0s+agPD+
71x7SXAoCkZBQT1fqbLex4bqRa5wWNDREkUDfmc1ouvoXH3V8YLtXmb9DydNYN3+T/R3gyRJYQrH
Qwrp//NJ81wvdQdNtActFhDgquC2gFG6siRSWO7UPHUmsJgiUyp6BKjLsbQYx8mthYbl4pY+WTe2
9jwgOwxrc6fIMctI6bUsLB6ug/2dEWfYrOCAPmC0t4706JEx6fsfNpslngcTHHehRZLkhnCMD+iB
H7thYlONjk25w/y8X8kn8N/fM+6/3jPCZtFAheHBZPwXCQKZWKnpx2F70PXWxIcBR15Pur6wTeRa
CL41xDC3WSt0k5Cb1ovPiqSnCS5lnEsSuGSTE+32YFfLRdTulsXvsDgsdUh42gqKpSoYpnp+nGAa
lHJTCa38Y/Y4M/gT3AoS4gnSZdwCB4L1RzsH+QhGRF6Nog4hFoMyR1uRVaSD5GO7xfH2NIUeTKpk
guFBEJtLQm+yzIqHlOAberLb6uh4NdxCubdZkeHv7dg6lpKIhVquWmOCtO0F46OYFhxjSNif6Yce
wD0K5+cUasKCLRB6AHZX4CrM4e20hk/OFTcTfwOPmwGYdaxhYm3+/RUxdRUT/18XMFeYiFaE7vnC
cVUo8T88xzbea1U2j80hIZJyM1Cs7jsvmTamBWenGO+dxcEGpnPZSmuyuZwaydcQfbMnVz3EZpMU
oVnefJXkWRV1ccYv886zQ2etkY+z0eLitTFp/gvwqz+LUmscLadftYhst7jX/tTH5RNbmQ+4Z7ux
jW+mn317KQtHrj0xZ2FDbXBnkayytHH0dVu6d4nVfyx5VW1nIi+RC73XkseJfWC81YYoxpCKmCoX
UXIXLWQl9uOD707bbunOWt3pO4xsN15T2OfCGO2zDd01TUWOjye+Sbz0ZcgnfOIHYtPswjjiurOJ
8/qhZVZ3ELhWUni1RkARo8Mmhzu7qUbGjZmeb1naEG+UH5KD79YOw04WPMkMU3Q20cFAt8WnXPGb
jBpJFmlOk31nfrgjypxEK4sqUDGp1M9NCjnRaI/6EH5jPYyHAkZfZvupCsowr66OBoKJRWC4UjoL
SdxqXPu2BM1F9sVhFb+5SXP0y+CZlfJDtqZ00WI9y9lQlHVvo2+/BToOrHYPpXfA6wFx6p4x5KVe
qLh8jRphQcZLHsO7JAZR8a8tLaJMs9Nva5ge6zw/m3rk0CTCoY8FVfjif85F+BI22UExVbvoZxn2
vzRTvlZED+Fba7TJqGfzHLsxS9sOKXfKEoHY6X251VI60bguLo3j3shOkFFWKZYCZEBkrSnJIBlZ
zNnFy6Kjh4VZoP/ht/Wy7ygGHjo97+kjm/qAmTtzePfmRow6JIEO0+SAvFGmhzLWwWzzZQf2BPfe
qm69AZ+/xo7Qk60wley2hRi5a3vx6AXlG9ZBSA4W3lzv6pe4Nt/UA44jDnrJYnqMkgEGQBUigKnN
a5WQh1E29PgtgwdEldh8Nq9eOF5tobHY0PdgW5HsbXpyT2so5TCwhMRNW2S4+o+pLn9UhFnNUjfR
ASV3tMfYIsApCrIRWXJw0xiebwLDWDeCQD3Vdncag5PBYBSwUN4bkv5YavzDRHoNj5c+/MmkX9PU
bRtFZ8No2D3AjDLhnSsHhn9CBMW54SRbSwVJoijexnzZ1h5CtnQEuAYZf+7T0jj30NNsrcQkJo2v
iTkiIPbGQ2n6DHrc3FmNyxDgbkr2X96nPzBBZj/RfXtvLdHVprc8aqmTbapABwD0xss4L7/sdDaf
0oVZcjpctAgt2IKIpXOfPeSaYDC5jjCAiVMM31OPSPJ0CfWuuoKBbBdbuyJCkTqaYtjSoXt4RW6A
1rM9Um1yu6QVSIlimylpR6dqAdx1FcQeSJrFwW3trSIGdch65niFnptsdTsKTrDKTiKt6l2qYWa/
EPvZTLrA3GW5M5ma76NBg8hSFMe8m83T4i93UWHh5biYV603MGSzKmkake4XC4s/kbxVM85QdK/E
Tdjt92TyXVtjxlCahjhBSRMn123//hWwIQZX+Ukz9cfFcMwd9LVDpQscRB1xc/xyOfndy1jHDvMl
qCiY4WFVqL4kMDLru3hfRukEX7HWzqbbnKE8TIc6WLRz7CbuqVm+1V9a+R31FYo6QNAGp/y0mJMt
+7gNAdC7WyCvH0it989Bv2AxWYjXuPZJWsD3DffWfOMbuQ00NevnENOrnv7nUI7LfUhM3SFLUIfH
GbEhcVbn5wy3hHU5xLhzlbZ9jgbzComOSDl5lOoohNvyMUT7XQZwWIISb18oc0Aq3mysA9rQNV4D
9j73hr0ZztHRwc7J6eqU6OXEx7uAt9PL+FzoeneoMub0BuDhVmBpdG5hCJ69/KXuodeZhHClbkMe
gixCcFyFTze10x6x2aMVdt1htL29azBSSak7AVqmFywSd0s8b/Cv+BRjkm6T3mzOVt015ykyfteQ
03f5VPbnqJr6FQyZcFc68zadBuPoWgVgDlPC82haLo5PwIasxU9B6L2k8RAjstOhswSIjnD77wt6
SCGS8zg/2t18X7Q8LpFvXE2N1oKJCfxBDcfv6SksCBr2CGnmAPolLBgMBcYektOwb43sFPZzt9dz
hy65rpf2hA9TyyRDrIYFEGWdzMa1gOF0gmCfHJMygHuMcoEZoYGXGW1hisjk5LFSs/Ek7ka9RgiV
9zAiy1ibLqF7WRzdxzDEKVYYgdKMYdJHaYbN/UkxgNMWJQrZiDCzcOds2pCxuhsdlISLRFImwOnw
HTrwdSCsXdSqVUhtBvTqzyxynslofFbVRT7M5QacbD+awHlh174NIWxHD7gPJnf24c0sU+RlYwrP
0dglg/bEwuouwP2K2i2bpngfIaiabcK8mvQXlsZnRc8uTBzEXApp4LqGhxHR2uho9/CjduooFWFa
joiWIL9O0QZS48mIjHvDqiGZUK8vvQ/81RLhw0bWYNIEVp7vowS6VRb4zVrr6c4Y0xgMvHHSXh7l
9qk45IhfYPU3rP18ioQpxY8lYPqbt+nHKKnBOrRzyvTmttT5h+TDSva5I2CgI2wCSpw2LZKAGBFk
UC5YWTI1H8N5w65PKe3wStUINafMLm1AddkhQiQdj/jJeo2V8ylhrrjqe96ng/qckme+0vqa1orv
KJHMElb66kNx+0kp7mI33rkZM4I8HfdGP94WUliPWNKSLSSiuyYby53e7pRmSxGEpwYZQaPTi5Kc
DI2sRlkGkfJbVCGckpY5Zy7ob+tp8Vaxk5+MDuVrguM9z7x5mLT6vtH9W2gvYJXmle4WbYgz3myY
u3kWf+OMz7MKBNVrt3Ri4uA4aAea+WPwYKh0er015/pau9ahmB2EJvZBNdCuZBv3rfsAW+JhzFux
G1pYXJ3bHLEfZJom9YB4LDdBc9UxcdgQ4I0kAhv3vjwRs4Rrs3jCnAvWnFTXaAnzGL32iQXuKVrE
xTbhTdHpDy3KF/4fj8wqZxefXIBQ8gHqdFeTx8TU+ISBZgoggyQjDL6GaKQulnfEEglmkZSRq8Ss
7imix5UatkwB/Yk7ZK8urltJ3LwhTTuG4CvoitNxQ+46SiIOuj3mPXQVa6J6KkLqIgfBgOiXBYlu
/tFqGukN2qt6g9DGS1+ylQUep7h3tzcp2rFYH1ht61dZe6r5AZmXm662w42sz9u6eUqBrhHJUPvm
DG2ShLY+0soLZkDV2hvdH9ks7mutu4tdWND4iafY9fqYqMaQasFvHZ9T5+u4QMbJvW06WMxyaHpv
3zC4ighceNUNZjqmy+noRi5PSJAOPAR+0WD6vNZn95PhFnz+UYrA8lJeIefLG/ySYO3Yv3RSihpL
KVKgCw7NAqdTLSLW6JCMoztvCD+xhy3RnDOtftZF8F1pC05A8Cdxsa5xTiT1HQnmdSw41mBOcO7B
MWltDeUD3k4bVh+kLlO2jbXwF75ByHmpUtmwt87sfixj/XEoZ/9dz/Nvw0QsIJ/bzogeHS8/DF31
lQYpCZwMQHImv+h6dVIams+ByamQxzhR/1YuLh6Jv+AFjwPZOiFUAQuaktj4BkMLjAvXnWPpNBqH
UePR8XHo2GjauIkGgbixr629HcHWFRPOjHIi4sF0CLWgXbsMAjcWoLv6thaRKjQYT17q/fQm/54Z
lHS4Ibi93+qDF0iuFWdASofK8KOw8VJf+hS7suWcyob9z1oWcqHHMvnwp/SnF0ZfReTUTKMrlNR9
scFKvthNxg6HQXSNecBy2KKbmEFDxUhRLfZV2dPgSM1dq0FpHIhkk6IV2Y/LlsSeaa+pyXgTwnpq
+DNzOdMqSH19In7G6YxgUCo8VH9URezaYVQhnunIEx/8mxJOKQWGIW+qetaeMUs6FMip1QBOza1N
WTW75E1k+JwQOuJJ5REORCOFXy7nzNZYpGvBg5oyiDz0k4HMPo3+AABKn6Ojc1wFISN/d4BKK7sO
y8R8kXwM/dhg7o97enkdDM1C+/zo+Pf90u1zPC5XBtyTY9zixNY6HihOnJ3iGTfAIn7uLYeLYZ8T
K8Qj07TXonWzXeI49GMQ/xHpavfD4vzoqiIgeoVZpNaRJt+K37NcZVN60LEj0UlrIJ7Tr6Encyoe
ouJg4UgZQWnVY8fdWhi6dVxFpYjVyQDZ5IW/RU47ZSShGwWNfo4F/lodgpWw4hL59G5FOvp0Hm4N
808sddldWZGSnGaxtlDtuwxo9ZbiIB2tbR3MV2M2IGCguugXvziKCivkckZIhFjjpASiY3iw7J7W
qNsg9dSKBwVwqibXHNDtCffSa/ihkoS+avLyXWAsF5bLfTvyoCrVbeCCV9r11O/Er96fbr7WTpvO
QqAWT4V1TPQR3SK+Vcggdl3uXqoCAi0+YETRzbo4lsEvq4yYPegmSt/goGw65l6b70zrJSNofZ2P
A8ISOfGxQwvNX+vhsOdaJ9dHezCxhDa4kpcpMUu2m/LQ4UObZdckhiXkUTWVUmKoNMtKeRIt9ZEV
7eZb9buC3OaZvc7r5vfFNy6JvjwOuM+toMIzGPNTyVIoNrWfvKuxlRo5h1H/yw2Whwne9li6t66e
XqysIAnbwf6KUIXS3nuyfyXzIoc1hmZL+joEoVZuc6nyknCzUyOW5eBVP6np+DXgzZdgtpYy8olL
COc1GWTsd2rnS6rm2vagx6CZO6lAVE9XKuadJZNgChPqUvpshXwU3NqOfg+HLuhWmSzv6o7lWT1y
uURkFKghgaJ++OWSpMgEXK8JSn7JLHr3jptL4Hlu659Fz3OpadFucFg5/Ry3Azk59ly4rroP7UNu
yV4a/tIIi1QQ5h9I2mgIdnTXjtRE9QvJbpr9pJBedQ2hWoDVJwydG8D8pmowwAabaN0bQBM7i6yR
Sp2VqfeQy8G/Pk4TcdoSjNd07WuwhrcuGB8ZhwE4pGGyiQ54iFEgMMBQd4PWxNVWPRdqhqABsAD5
8ILMJ/ez7v6QNTOkTUILJXKhAKzO/hl43ZPSEvlIm1eEFuCYnrSbySP4EgHOSzRpUBqCiPgnKml1
rBZDQ/Ls7TVQIy+fMoKqMxwt9ChAPcDJYZCIjYEcZ0zLJZQ3ZIVnJmUjyKfAT4EelASj4up7UtvL
wmtkLL4tNVMcajAeYHtTCE0HIXc83Gmp5LrsKusxUU6bHOsaqRfEG0LOvmSlZVB6qrOcRNbrSN3p
EUOyURIv49ldyCgPUx1cstXYxdJVSLVDuuR5tsJvifWRPX7FluS+GpK9ei1borpLBZKaNPWNxv+7
0JBET5p78rjyayUszuU6zqrP2G6ftfFezYAmWCdq3jyFBoRTMAmJusA/I2CNao94n2qXoD2sx27Z
SQgTqhmYl8dlyZsr8ua3luZ2qf1npA8AF8wyYNSbd2kWvalnqDaMcedODYIVt9yG5bzFvJqbkoGg
lMThh8zt74VXJaTFAvePmtfVPknfomU0/T3aEsoM+WR6Q/bB4Ehf6IPVStEDaBszvvoUSlNiypPx
oiCOJceUoHKeCETvv+y5dAi9Z+8J3Ht0OR8FLfXKZ3SBPwPwUpF9C7f4iHNcOf0ZuWWIKyDNjeXu
agH3WOknNY9N1azYOfO2uMzSTIB8vmJXTXsLPUBp0TfIm3WOqe07OZ2SZQsYWbzBrnqnVIWynoul
FYLIkb9KBaKijdgYOOMGzci4BtSGPiWt+g7CLbFYFs6WmAzGxgl3rXywgH1O9mQ9miF4ma7N485C
7DxW1kGE5bciDECxBzMtus0owm7z0TSaAaM8v8ZLT4ESOh9oYQ7ylLHSven+vJPtTCy1tVabXyOX
6liC33LVSyqiExO61LQOxWqcsk85gxx7akil4Gb/eMF5FGfgkvvaS5EG62h9ZJ1eMfrt0YkugX0c
HS9eq48QkS249gvSnsrIgRf+pBCMQt6bkxfclK9FisyaPRL2bxfit1t8pJXer1Pb/PBn2qWM5you
mafjB/pj0gDOapPTrQyDaEMqE71q2GoOZGA0LRZqc1oInNaN+gfppngDc2lbTBhnv0If22MRrCEk
5rZQxQpKqGtReOhoo295RuW7RaKhI5OKjtbU/8ykc8vcgJ5VK9tOLwUT5MUusp0a8+s0psamaPLP
PovvZOW0pJRo1La7LIlRFRfcO8AqL7rBGCZAI5ob+Meby2vdI8B1GXQ4spCwTcvAv2M5qzWjlbr0
JIHQlKKfXKFjOQfNtGMsvuVwafQA0//I4qlsJgJdgIuY5Ro4LDUOY9KSaK011UaKpIJuN8w30vmC
MRHwjlQ45E33pQN4kFjmr82BhST/hjrKcDdwjz2RvKoDs6Tg1u6IszBhkjtYe8HGGH47CUat3O5q
TUyTmLfrk53CQ0icP1hE7yD2RqIly0w98qDy27+9EgkEnqKJFUVrzyuCE5jmeqw1ZyNn4MqywItJ
20i8e2VVYEhRfDQz5S1txFI5NaR6fiLhIuBgzLvKs1xsmyW8yNrLcsFDq3C5n8Y0WLdxA4vPfZ7r
toLG/ayGCWqOobUzLpmD+aTMMZpshm2btrA90QMNKcuo50f00MI9RVn5KCLunIXNxjG9cNfeFout
m4gG5kxej1zje7YwQEo1pKe1bT9FIOBENCyHqeMeKMhTguw9GLsyPfTS5iV3yzutJ6IImPKnN34p
lXpQp9BLiJojCyHYejSpdhWTQ9qymg9sBQu6Ln80SQqAGNDRETGGJ/ti4CEqA8aQEeuQCGq2a1K5
7PwUITkLo2Ij0XfdZfo4yK1urF46lmQ5WckJseRuPNR0Ri5JNJI8/K0a6G5pn4ToX4ZxstYm1wcj
1ZhoOlajALiEmDzYSGIzjVNEew75dqTBcJ30K63K45zplIBEu1mupPrKQT3ssvc5zn+aEUsE6Nyw
HhedtQ7KlulCztAQ6cT11qogco2Zc44DfYZSZz3mkvGRjcN93ZgLeE18b3lwsDARZzAmyVNVSPFO
TGPBcHY7sLWEs2NhQcv0rWZKutGJh1OUi87x6DxtsksoUsh+YD0Oli+XwhZuDqqXwiUL7A/quuRv
eY0aw25wAWpcXm9K7A1PKMSu1Nkq8lDkwKWbQ9rTNmBRsrLsbbKFYjG0xvATI3dSOjhkt/kQJoCs
DSV3LXdyiYkp553YAQCpbV4U3+1vjfhJNUDhUtdUJa/KXCVO6zutHJ7kvlnDQWdw359xqEJGLlv4
BHQIk3r6xDD7XfbkzrCEqvWsSD5ih6ZAVHAprdfMj/dkQI+UWhNuwU1z54K97mjzP7TI3hJf8RjV
X4PX/6xqcHUv4ZplJiVbDKtuPbkIMEV6aS1JTmKhUVYhFOPVCjc/5q8fsrsrQv/gxeNqgKgjCoch
T7ivl4s5RNIegNxjF/7yzqr8s6YF+9xIfylTjlxjhcvlaBoNwaqRpI8w8G5+RwUWCCowjDY3cvrl
YgqgOB3jEp1GL36Dcchwb1qpMWcF1LNGT7j3Bzc+KGMoxfQa6xWhnjXzPJ4OCf6lDiRawoe+oDxR
GQV9sLLq9EsZC9kOO4pfig078GufWF9Jmz1LAyO5beplgkijbD69sr2DRPmp4DrYfvu5rV4XjzoI
151KBlzi28D4THKGhg62ZQuyG8mHr+nKGxLNowKADRfEjgHNyvL9K16ADwF0vy2iDJbaEM57FzzJ
9mmaKO9LDJmAJBnmDa50sKI6zCXFr7fyOyf1CX8stC81HDYdKSeeBsZT/RqEBCIrqQ0bo4UJXzQY
A9McwCAK4cmAzyEq6ncD5Le1ukkBRoe1PTjEp+EfCxD/o49gz8qzz80NrwcAMu+qC2PCi+QqoV44
qNpP9W6ldh/nwXYhMoa7JLbRjLjovxqIjxCzZf4dFN14P1npvkucV8NkSYZt+iuSlNrIaLZ+awKR
UoeIxvvh0dOe4qF67Qyv3gDvrH2nu4drBhFeWonJLm2Slkjo/ayVFb/Lme+QZ1gHaAw/5Xi9bG84
2WPqLl12Ouk0pmDUvjc/basoNr39KZMwz5q0k5CdjZyOxuyARYsfg5gIJpLdZ8aPXSmflVQQC2pI
MngPc6/fReUCVUDQn1l2fcKtk2W0cH/KByLJoaYR17GSVbQiwKUtlRYBqO/1Q9LQUOTyg0ayAuj6
B+3gNHmxDSYPlxCjJU2YloWQhBy4dAdv3qMDNPHuA27dOlDD21JEPMuBtitmhNMmkNW6wpXZMJ2b
nI4vpftZaM1P6Wgle0aAj2c0LYc6q6/SU6SM7cvC0IMhMjXjZIGe+k/Ylr6hIkSHyUrOcse6cs0X
/aa8DzN5+L52mXSNAGISADatdKPDSSTfBwKabntmiPlTTVmMiZUjahca0ea5ZM6P8DSGBhiLjTyF
85ISM5cMPzz5TJYlIVumCwmGVktkxUumK1RdUShl46me3EW668keTM2emFGcBNVLZuW/hZyfyrPs
VctdXpG6VgHXLc7vfKyRyUDR1fPvWbrFudanGU+P8vII20l3EfAmwwfAAIf7kKuhMWQCs6ld6kOu
qVX/QMLHhg6MJ39sUqJNqDRWtays5GlWFbEcp6v+enJ56JVbkfztGXc42OKUzKoD7LBXQHmcnme5
UMgdHM1R2uG8108JJAnyZPpZk7pNJttC29o5/TBdwwe65He7ZeHVGoeCG58azsQiS20CufAV8eIH
Z0KvJlmeSw/juqm9H2onGWD5YHekU8qD7ycVlQi36LuDYWG+5CcrCPFsY4nq79Kif5drjdr77WC5
FxCPtvBErXknrdgIzEVHE8bfAT4YK1uPz0aFt2FcVG9d+TQL+6YcpGTR64jlg4y0Mwo8aT8oyCEM
w9fuXm+j90oTn9WjtUut0t40FRdUVhVqs9E81KDzvIMS6RGQvFbTC/OekEQ4mMNwTIqRFOT6AYr+
SzsSK4a6/lYQfpmDJCOJuNWmKWRyFUtXSuIf9S3JFto6D1Zxaz+XTU2OjZzGGQZPlm2jbDRD8YcF
+f8djf8HR2PDsTwcbP/vjsbnr6Lrf6fzX/6DL+JuPn7+7S9//0d/dzT2jL/6xPmato8HMWbsf/mP
8avt/vYXslf/CleOSZfNM2lZtoBMV0AYif72F+H/lfmqb+iwthzHNHRohi07ofyRgwsyRC7fRuYH
z9J2/l8MjYVkr/4jOcwzYXmSg+cL4Tv/atcrACwa/FQwfkApW2Q1azOKNSC4STuWVXAX+OHJdpfm
lLnWLa9IrF28Ijro02OsgS5q43QsuobqoUmgg7hy9OeXuDV08O0cbsuVJRCYohnXqWeAj9LkKdU6
eztOeQbK2m0yzCeIdYiD41iPX/DAYqNffv7DJflvOLympf/r5+RMyTBf06HL1M1/slCfWpsd3vSc
Y9AsBoVDt5uQaR2Cmmj2QEdlGnsCYwCYWZhsEtIeSuVpWHoQmeqWrmnJDoWhvxSBOC22Xu2xqSUO
k87wnDSYxjrBtiFt/tT7xrPTuQzS+/Kp0PRfbNLWVf2R5cwHJCQGFhfsLLLEJ1g1scaoxAWs7YoE
orwz5OWOXWTEC4B2g4AD6hh8RWYGTvQb5nj22zTk2K2fqSC8piHAe8vx3lBxGydH/kF5WZ/o2Dq9
0E/qD8LT9dOclu5x0R7/z7d9t0lWSx4WW0hBm9Y3FzI2zOWk/ojiTlImfBSVfSaZ6fwxxLCNRRA8
TnFpsJN1iPENJ0927HPv5aFyza8BQorsBZDyNh2cg7l+Q3blbxNA7lPUS/oKY85N6Oj6Cb1fuC9A
R+IypUHBR8U+CUZO69DOlt8GXee2Kx+zdEpP0nhiF+fZDycbghMmm8Hpf7N3HktuI20WfZV5gfwD
QMJuSQD0ZBXLShuETAneJ+zTz6H+cTERExOzn0UzuiVVq4oEEp+591zTJqXKynlQV4//XJVGd/kf
L39/TTSO35uLs29QvUKm6p/mxx/oufx67Bt7Y04EMbhLzfac0zw3lo5hBX8Y8OuCdKQDoDt45rEt
Rgv8DP+2rEgx+o9ctNgT9WHe2lakwph4CgYye1pzF7whqYxoC5fxSJ49IytBboibUuSZcmWUqNof
Rj6Q60nkDn0sLfAi9WdN8UsrGXVlEQ9gVR1IKriPg78vjc3yhdFNehqFlZ4GatmQge7731/6+/I3
0Y71gSCCVT6vGjIM9EGDOP59adw/ek1iJw+vnmH09waD0KGezjZT1k2rzY6fUpIck2btfHNiSkVg
5cbo1lMqvSEYW3nq6u5c9NBG7NT47trftKHP8biA41vE0B+x1/dHAFQoKyScQAFbqJns7KCYRzE0
NmrMog9RRAbyB70LwKOYchGRECYZq/fALGZlGFWZdgQ9tVHlah/6TCWnii40hOCE46+D8WsVw3Z+
Gko9PXYpAJChhH/lxX4yt+7e8CwiC/MYaAreClHMFI8gvlHk2sLz81ktO5i250IT+LOJa9gKtjeH
Kvo+mIMOT8tdoEOM+W6I6+6IJBNdvYZHU2/xGAKqfBYNdKvGK6pNIuw5sOsPvt458HGhC7PBYXTW
gOXkIR+GH7dTiWUeM49btBwx42kPKpLRhngkzdAk0TWygSC1wKyYwL53qfphr4U4zsMenQSCVKKF
yTAeT8OUFLskbV9iLNp4ZBCIm00opuqtLVfYkY22Ij+EhG07ZOCWbkB/5TE6a77JiWgXA6SS0z4g
G5BatokgrIRs2j1XsbczpM6Jp7fVe6UIhZrzYj2M8a96gYrUPl4K787BsRxyi1mMRxm8/XtQ8sBk
AFaiwmutdrfO5XPvDI5fwhbcmKCx4QeTA9cDKEClv1U1xWzuwuRV80z7p48ilE1xEwztj7VryIMX
vyGmksc5r062yuF559MWDuuQA9PMjfELbCK4BVgVwG3OvT4l9EXeZwItqNJ1PdTi4l3WU31IJnTV
S9T6LoEADO6R97npQ4mZ2T9UL5F2PASBSSsMpgvkxTBndVvJgrg4rosrdmpor/XQ9tvSjb4W5wUf
3PdIcfjiK/l7mS9FdSzSrt+x3f+O+swOWqaZx9gzRyS6DqTwuOcS7uxPQW51iBw2yBxTcT0M5Wbs
i8gfEgN5SbwxmBqEcW+8R6no9pwTd0e+93r3MLCIPvTqhoHOWtzHnFW34Vgn4Cwte7UyaCotCZSB
rVFo0KC6YZ8lOWDeSHMYRQ3WVU80uGiELmWVVvtL4TM69Scrt/Zp0xI3ZQ0MIqX9QLSQL78Y+9bp
FKB3Lq9K3klonP3K1i5lIr+RgZQRMtenzZe9JI/xFAvcnizZbmbTp1fWxSYDefkrxVUDEmN3bJmS
j6A9lXPVpUgIOiuUD3trxV/JbrrW+kAaBICzHmJ5kRvtTlu8n3OG11Xk0fMa06NpMfBnoqRvDXkk
UssPrZF7LMKLgGDu+ggBvNr3RrXvlnBSzbJnC01wmhfdSIOn6UrbD0NHFG55bDUlqp4upXxJxu6n
0yVqK2PJ/G0WTGZEpkC7jeshF/Y+i5t9Iie2ORrK6SoZyOgGETN3E2aUNu98mPbI3JytZBsRrFhU
CmstdhHEF+DVDeMajyQSbzDDcS35NpAeOClOfMYX4tmG41x4mX2tS+NoIBl1BV2h/SuKAPJzsoC8
N0wf0N6y0RW7eFyfy57OKSDMldRGy0DNgchscBhfTwwcU43KbLpDM8aaVkvMVm70NNlG+2I3xcWE
G6AKAlE71+yCTorwcZSFZELdZsMu34jLZdX3gXuFao82GVquZQdj1z2tNfyxOj8mK81QlceXtcn8
ydFL7vPhWdOI84WrU5+G8bulrPe0kLCKTZQ7xKglgW7mwkdnAQab+O467jZ9SnhXrfj4mzSTQarg
NzLswwZJn9Oyjzm3VGwfRX2zknukCKqYYvcblgBwVuiKQTsyZYHK4Dmfhdcgy6HzD4ZemjsDw8fW
oa3HCx4H0TCx4YLg/LT0ADLLZNqZdfSJJpz4xWZ6bacsgzll/imIAauXtD/nrhZmsAk21DSDzz4N
HZ9uLX7vVPYha9gb9H9Erkx00FAJVLRTrqXDrwZbUpX0ZalZ/6h71iiTYuuQ2plHKA4dsZVHRMcC
jdySlEQGb9SgsYzV2fFaHiGvplEaexvKiT4T1GPwxqQZvAxQSO6k73WsXEwW4un7ol1M5LDvbl0e
3HkwA9bTfmf3XKdARkZWrSeSFo66V/zuXXKz+rX6JLAAEgQYX9usL4rsTsb0fRWsyPKOLhv7AEWU
/cOhi2agvbKIMkxS7/qHOrPF61gv58ZBF0X5x+YvY5JPnOFGNF15cbJtq4bPuit/up7LboPaPet/
86G/1HJ8zq1HIGJRPuEbYJlVVmjOM+0R0Uh0h/6Gxp46L0YoXOj+TFIlt8JCbis6LD0nd9GSYdtC
yozNZ2c1bmvl6PsSmhCTeYaB2BJvccScYpXByECBhsGNcBdgdHZl9cV0VW9j+3mdXRv/tHER7nRx
7bwLa9W5hGl44SMRYi5caqn8cykY7DrZD3AxE/lB8jAKBXK7rPzcBpsZl/2TXsPWNKbYIqx9mB6q
zmEXiUOFOXhTpwZrvw7Gj1MMDF27+kMteCEG9tuVDe8Za8VYAZtEl/VmGPM7I87PqoleagMEkKfG
n8oWTuisZbf35vemcnbObLp7iec1TYi2zYCK5fVjtn5QA3dwKhm0oRTwZT/3G5m3Kzx1VE8U+im3
kwqtxciCSZ81f+7VdWzifcynHFZuURFF2vtx60FTM5ndWv1JEh3ARvbqSDOISLhnRRKvgTmSJ1qR
RTtXRnXSzXWbeO5XPfyYeuON581OeqXt29bwpzFgfq4z12s6oWBa1+5AzfnHGYqJ/IHqRLrJxKTC
u3h1TMz380qZfe8px2rZ2QiY1jtxBXcWcVi/NTa5ifVrrb4x3WMYGFEGjQa6aArT2GruD8GSKLS3
Ej4Y+3Qs6QYsN63JPlqNfFmbtZFNRvahysaHng/Hjio7ODQrAo92syD6OYz6euK5z2Apv+oQLeI8
O+ON+cno8I6IU9uVhaSTs9ILSHoo1rn9ZCgTms/ERFlvJWAJ6idtBXrTgljLYOWttoeFyYFpurY5
lMpmwFlksWyKdORsDjNP4lsOBsrYzVK0qNldSeaJhtgFNm1gIzlk2JTxVmsUkrGbvaHbeJbWNB06
/WnKqcc7fmaL3dwONfnV61ik2aQGisb4vba4u5GtH2NrHI4zwp0IWcPO6cEUxLTcs1x9SBA6SJce
giwLxYxrv46AD1HEdAk/9FyaIcP+zFcIXQKv8L6bsjEuPYKKFagACsvVL4pbNbfvRsmOZbTY+nUx
Dmn6GwxX4msQJC0i9ESE5u0GhFpVowhDg2ZNZyfuSaR1IeY8dydgS4crATrbrjNf8/bxlnIWPvbm
fcTyzEPF7VS9x6SsHLaism+1kIBo4dIj3O2u7gBHfR46ULqp8SOuQEBK3bhVK6eXm+unVlhvhS0v
Gvj3KJ6enYzARbTBMjALo2Ar/CvTHcsn1wBb08MImZSQXOplG0N5OiJTzLVum1ork+Ki2scy3raN
lpFSYSNwhslIXul45XBcYypHeMdY0dW1qCSl4EKw7/wHNvW3Kc1ZzRv6u4ezERT+cUimX0gqmoNY
9kSbpWw1sZyB1dsGKkvrE9GQFCU6QtV8Kn49WANe6f2qI1wWAy1iXdSxXw+HYWK6SyQ5c2mOP6wj
J0SiCEn/TGRJvwpBzaEZup/2AEcUFXdpd7uuqH9ZkTWheVuecOiCsdTYf/Wi3ySWbEN9tXeMUy14
MqBoBiPFnIPrpxtSBquRm/hplh4ksEjcpOOMIVmHDgZiZOvmlPBO2dakW+Yp3heWHCpRu3Fm4WZ7
3bOw47dKpsw5EeYCqLpD3fqS9vBl0IsQOgWWJYQ9/30kkgD9u8NNP8FHd1/SDkyJyK9MzPke0Ixt
ZA0zWdjITCSaeNBLFaPnLSq2z6Jf9wC3b6Jwqq3ZtS/8jymbIFIHvZt/4qIKSLT0tvrczb7mUuSp
Ok9CpWb7VKtvKemiB0TeR30RBAfYHu4hziqNpWlOVjDZp+AYjBilpo1+ewKARNogYKGVp39mA86R
CZxllRCFkZDjQnNpFwuxVWCStxoVtuU1I7tAN0MtjO9jXRt00FUG29kIEh3gxYAmFqvAen38Ux5Y
W8LsnpHVAwTLQ2V9Y4LI5TqnW7U0zWagIFmG9YCz95OtD89XUZ9gxKHa5xnboI3oZ1bulBHNhrKA
oFViHn2Yptz+jzeSLIEP9zw2K28GRD5SQunADVTBWk4ckfVQSjJ6JBEJ9OYKpgXYZoqytzl6E5r6
Bmp0keQvTYpytPgSzALa2YJLwS7NT0zrySL4YlOND7CatcK/KLUDtf17Vjs714re8KEuwexB86SI
3MqOVI+kjp4F6QuSVE3kq6bacoff2tX9jalb2653D5guxiKAu6hv2olITS1jqVflPYNu+HYsotER
qb1mjOwdGTzycPyV6imMaUM6bORblPW5QS/PcyKe53mPHyLZRJPGzVa7KP1gaE0Y0Zm7tXTkzTxt
5haq2TrINDQz9ong6eJd1COHfSD5Pbv56Rn8wCJJ79HjjozHnvD4Jjsl0SB3S5QwPjF4IGXvTYxm
dMT6O3skLU7i10TSND6172my+sRG7GuFPNMyt/ly4QwZB/Fi6R7SmbR8XeJbY5vBXAL+YOnEH5v2
xhBdOwJTINCHEbDk72DfQGKtOYpTSotEtHcYuKjIrHndRu0qtxG7opbgJL8XaK29E4SEcJG8gVT5
b7NeHXuceajOHpoS7qvM5rPrYtycikN0jTjpUjqBos1TGPUodafoD3XVeK285d6qKEYfG+XH0gMA
KLrj0PX73qvPBkvDTVGP897T1zfZzi9Rn96Ua2p42JKvBpacXffk6C7W3SradzMxnwFgSmt4ry2U
xJq9GXAezdQUzlycTCd/UZK7BdhxmJTGvSSEJkLTUZUR/pfYOXlg1zosd1XGg6GIvpFLH4ohZVQ1
nyyMZ2mivtCB0rVo6HlkeRigDntC3bTHvSbrr7arPmqMhdt1puMa1S9izXT2qEC26Mqf1MA6n7zM
164y3iL9RdhwF81a/OnVcnFjN+VaHIila+bZR/3Gk7ebf+Vrs3dWh8RN1EB6J37MQkNQ0SPcNEr5
k4INHXDDkrOPP0kQgLkEUambWfWqMUVe69uZ/ccY86tT58zK9PhHIr2niI4zrZubXZl/hChf6sfP
LCb1ZteZXyLzcl1sriiQDEQScEicDPmNUdRHeEcXw9voczKFo6l+6+Z8KHgXr412gaFikJTVHHLK
VODPbhR2laeH+KdiRD52WDQpqV8dgzPm+3QgBT5JiH2j3y8pI8TMXY8LlWSL2cHSl8BI0U4luRKH
WHgvKb2CbDWe0tm7iPR1X1ByEEuk03QAtLbLZTig7AQ42DdhrOXaLQY7PD78pBGRF5YCZ+2mxK0Z
ePgLSma0ntylZcfvD6oPyV/+Vi8a6PImJ4G0qY61U6LDhTrtz1p/iuwVI+1DBpGv069SodQZhxzA
ilUxkaQ3t0siX0i+oXrV6OmumPvfQYs0KbA6Mo1CLTXfXYuKBtKOvZ0bcJM5pgwMvT+LZhYBmQQY
oUa8eSzeGWOMwELT1gy9Nf/oM1xhor+3UYHMokyKl1nDdTfbQcFG/+/0ad/W9fdalQRv1HWIRO+3
Sa27Fc+FnaA7A4mwVF3qJ5Aazm7S/VZJ7G3N1NR3cDYSWIS5c4ko8qm11h9z6c2HKCvMK95TSlQX
Zho21BPqdBBFRgYxL9+ojk27sfAM4QQtlXtLEpwVOaumjSM1AAqNnQaFjCdwc/qyf6TszOqaropZ
mi43yUAkC3rovTaZF4O0oZ2OtjSpcYSqytwWC4NKRWnJzy0Z2iLlGJo5o55m3EzQGZrj+tXQBjyP
ZmGHuiCAuhyzp0V4WJLi+XWCoOnXOooKpuNBxP4j4IyDulTxdc0EvqaKqi3gqcafMw/psWu9eIDW
4CrIbZJlR+zBy4kqmeNrGcxd73Q/03L+DRSvPjqVxcq8eCpImcYNOTYhdmRr5yAQD6LM+dlZQI8c
N3qvXHl1MLDPzH5ObY2ukL1YH86TQAnf8XA0xoHjnsQMt+uzC7HApNTPnIJ1Dz1uIYbCINKBxnE9
9275lS1WEURIYjeGS0dgRjDdAGs+90I30bQwn2N8HeaZXuz4UfZqLpr71HFzz7Y8pATaXjWRvIMI
wpfZzD9U1hIIUrnUvXHT4MK1St8BsCuFpt0SmMmAnRlWmsMWKovE2xFoRkKERUcVJ7PRYiUvb2nr
VDt24qCLdWfeD05LuZ/AEZ8wGGWZCW62vkFWqDGvNcNzWmmB1hkHHhOtb2kHXM/WoeoABYkJClz0
e2qzZoeNj2WGJ9jZiTOOlPTkuGiXrGjX55T4jmjXy8COGtN2ffOaa4W12aRxDlFWaBrrhDLOx2Cq
WTW5wPaP89hxh95AHqtjhNmXgtM+M5pFu4gqiVu2/e0Myz1esnuzJBe12p84rza5OXziwrB27cQn
6tCDempWOzv9alVpPjfG8Ea7HB0j98+IzaqYQRyiP2wpgFGMafl0RPQOlCgt141Yh7tZx0+MjiYy
NaaNJZT7Uo0iCoHav0YedAOY5dNzP6VfaV7tFT2S7y084qe8fp9SEpVrbkndg5mUS1DTbAv9dJqt
AAvnZ2rXr7qq1C2aEQkUisefXOJPAiPoUHLzeZ0WcibTBLMgatlNlKYfDVuCMF4+4jU/qZgh6to4
3wZd3vsswTAs8doWSxRMgyUvVBCDS21ITOayTav2OZPaRA8EiQ6r0t4g4u4wTmdHMccsSH/YNu5k
bpKoPzp5ngSdsSSwU5LLPIGItmI3cJu+BYm95kHhRK6vl+u+zq2wUW3s4wW9EsrBPdleraMwcfxl
UdtxCdJzGo5zbkgMcMx7D6wVUDoV86ObxLDu4zklf9QCWFgm/Zcp+D6TrAnrMYt8WzMvHS5af3TX
X2VfE0pF+IaM6hNU9U9zkmDFoCwNJaR9kYMdkn2yNwf7CaR1zXLJXMERZTaLPJ3EpZyqPKlyxItb
MrKtjdMBjNWiP1GtlwHItb2OEIR5XX6N1vIXzVWC5zIOHdv7MTcGVilk4IwSBz+L0+zgdF8INjOQ
JxBxgcYp7kHTuVrRU1dK86y11T3HGbLJF8ntmY031yOMFH342C8aEDn3oy3HH3VCMlDOthsWKdtO
owY9xruFVq1j7wEESyiUxcyWbjltc9D20c5NbOgCSPXx/C2HxqrrzThS/U3m/OqQc5Ss6NPMImT9
Nhx1C/0+jxIjr9rQ8RZoqppl7+OStbTs+1DM8XRAGlT5mHFeBpG+NzCEPRNMH4PFwh8bDoGS8Qyw
aOb2q4vmrU/QtkSs621AnP63mlH1RzKafHWPN1cjkCAdyvhaas10Usr0M5AlWA7QkDbE5UVQUJCE
Q8FJa6Dvbav7Rjrdpzy2D/mrIrQ2yHA9gcIrTxEXSai0ZOCgEsbzknlYLb23vDDheKad4bdagmGP
MBLD0NjcaOkvyobVV25aI7aSzzniWD9l3LxJdSoQ0i5o4ZzynouJ4t7yWgS6+M5Yiz3C1vLfsVnp
20qJuyqUw/vixE9OXkyBO+oMGzOLxvR5LU2bXM4G4vXq3K2SpwHAgqtJQ/hAT2xH03GOpmP8qiYK
9XmGuRsZRvyRq1s3/AFFCuDBqLxrL1YMUZHi2yaGlVSh7WAMXG7PtTO/yHFp9ypiLDfFsr8Nmv6z
XMDcpLm4kYYxgBkezkLn8TwWKrm0Tb63Adpq5tS+dyQJ63Fh7KZKJ/Mn33WGcy4Q+qaD95UnPyYn
P5QadxP5XDLA8h04tbmPJ2rAQZ9MEpaqbsNJS/Gflc5ORzmbmLnnqwfKyzT74uRqejh8ZGvzp+og
yYykGhed/OZZdfWbuMijVRJW2tWXLEGpP8lh56x6CxmY46XpitNa6n4j5iRcLYemKKL0xsjMO4Xw
l+OiREGzFatGCmGNmKtLxaaYpnuNP5nFIcBbC8Y3YlQOIxn/dJYsJ3JEN/wmWy+56BnDL14e4lQ5
W3achNkM6nDIBxi0D5kUz2oEzeJQNMN40vN1NyDPOw/zZ1f1/UGjNtqqB/7STrRzXtbxtiyZ6+FV
jf3GdNVpGgVu1Mnhk1rEd0bG5hFqyrM95Ys/TutPqg2BfeQHbMpsq6bHVqiyj7EGx4S+m1QoiAY5
1jPfXPTyWT7qG1uh5+i7NGimzLnCr90CvaLBHmVxw5jhMGNQhDsFRm7v2a39yhDYBk6nZ4jJAGKm
tB96tMZbHFxHAs0Ok8kmmL++D5uquKf9+rSO+XjDzpjRGvNxZu36k3XlxbGK7Gt1yOrTfR5mcbAk
/BQUOP19WZKzRlBLY1nOz6xHBEBUy8HW6vhqmQPPvhWMeCz1gODHEEwJXhB6KnZt6maTpyZWnVsa
WXeX8ncanBU9ESEMCaxNaQz1k5EwOnFSgaQSad9+jJo9W3eWxhhymfNEJXMeUmL06puXVTeLeCu/
NzqWL9m5mPX8xdGOazoX578vQmTlmYgAOgtQT0nDtdCj4aCI7dlK5gXUfiYEVZoNR+jXRKOWBtkT
vVufVvLRjMIZQ6exv6e1w+42WeWTp7WcmuwVUQ2wiehb7aRm6zNW1ckDteGDgbxVVlZ+lAWftWL5
Xtkp2CRloSN5bDp19lUGuXlvYDXkcutYER49l4Jr8VzSTRng83+uq9OAIh+586scFgeakCd8JnXl
4B1Fz9DLtYxda9mAZUd4GukktqhPHHAa+fyUI7qXs1rQYc83NP/1Lu9FSG7MFLSP6Axz+Zphhexr
5pjTMIyB9Nge2A9gkWtbddDgaAOcRYHSMSEy9emELmXdeVW5i40xu8bCvedaydR6HQVlssfgDmDM
drEV6p55RLn92BzW6aZv8iUYbOPg9VF7/fuiYQpMCZEdLZkezIYEbYS82q6BT0AnSlQ5+8/uA0jR
xl7GavfgG29b7LdD5UbXQevl01wMxjkh6SmXjFzliImmitQEbmg9rJb0zrKkFaiq7inGoMi5ewS9
En/Oig3IEu/BTRuhjp5gwWGksuI9xq5yNpI03rFpJzNYK364ltkGZdEQYYS90o8Wz/CNKfuoWWwu
RY78dzTO88zBVDfQ+99x8pA5JsoxZO487dOeh7shI26ydUx2BaSaEibdUzxTecfTCLfAG9e7LJS7
1Vd5jofcefHK9Rcu1sEw3xtJWdsIbB1k9Swgi86Zco8DqldX5t4OPAba1dR5wiu57QwCITxZ4pgg
6HZvzc0fmae/nVYjwE6z+6BxOjOw0sVhgoJ3K1nrZrdyNdWG9bMoPYQ2ZcYUE/kZLiH8Q0hRqtg5
uDnpt2nKdEl5l4FkSSyyYNYr0jkzk5OxeEPYO10RfxlZHYDQubEJoaOr3AO9P08ZDn7WsA9TUrXl
QcKwsMZw55CM0pfZvsEHs+vpFgirYKGWdnzJELuhMduhWmMCNHeP8d3Si13fIg+ssNjyFLt2k03m
+tCfiJok3YVHwqDBI+kSZiiN6kyKOr+QrrETOOZCY5j5ToHz440+sAZkWU15INjshl19h44OrDVN
iRWsBt0XS/XNdl+lzmpIG/NzXVjsayqmG8zVAVVZIOC/o66n22YG5KnlTssfHVTGNkb3EDh0Ecj8
qOvuoALolfoD05bY17OJ98ywjlPtMYpnHUGPjDEh15bbmhQehN/nuq/olGZ4rMj5dp4pmXBP/cgW
lKbXRu/nzpsVLs62yLTF1wv1zc5dsdcs6ochFTcCrRQBfJy7a8nYTHPtoDab5HW0J2eLKvzZnPs0
kHg6D1UNqmog6RtFtHcCpYijnZH33GTpLlXmb2+hty+8aj9Otb6rzO6IWG05ZpX+nutZEdLAL0fv
8fL330xtWI4KzTwqR21E6R2xMNXn3s9jJCx/X/6qMZAmjCBHtJkldILGqEORzRQKldKRjoOFT1pT
sCb0U6jDKtWCOyWmZH381t/f//vSz/CylHDf+NZZ+WZ8okePcArcfv1T8vivv78E7C4k+4q8i4e0
LTURDhUOkQIkvfD3gurVhlyFVJ3BWnt4hZP+uD5e0BQiAMksjT5M0vEtpP4x4R7++fJeKH5o96E+
q0T26nSDwuhur//8JfInpn8yQv9fS/2/aKkNaetInP9nLfX1IX7+l+0PYu/TConvfyqq/+1L/01R
7Vj/MMHFOGQmIaA2UFX/p6ba/Af6IdvUYMMj3TYlOt9/11Tb/yBFVZeu5VKb8GV81b9rquU/+KO6
6xnIqjUA6/L/pKlGNv3fVNUe6m0E1Q56b1fXpCP5/f+C3ORh3RLvAr0r1Swm4HPzZrms+LVsDCrG
EbTlTvIcZ9OxKhkCaSrWfQn47V4NJfmi5TpQTjewNCr73gg2+Nh0qzBdBdT7pUlg77GCIf2UedD4
ZNNAxKyaXmpB5lyRTqQKDE3zIbsLK7xtnmrr92jAE1R5U3s1VNWc8pWWOM56dmSp7jy3HgSjxYrK
FycnoSa24+2iR/LuGgIGqqEbJ6tOvRN+sAEXgx1hNmuZATzoCPXSz7+UJy7wzgXfOdBQs7KL/Uo5
txv1ZfrUus5nJzB/Sxlgwea0AtoByEYlHeSysIokaGI8SMbWcxkPb/NCBFrCivUyAPN86/GgbupG
WX6D+/0RCZC8VWimsGgBmFnLE1uw67I+s4sxD6Pb/kCKXxF5mO/0di6I4rLcc4YYbwc/KiTDuamV
fpUy/fAaoqEcwrvbtRxZwpKDlS+nPjL8iDfrXQMiWGAKPQDmea1tTLjCGjsfGMuXmNygrvnrtB59
BS5/nGCoTTft6FdJk+yrdboDzvECx3iZHIOke7MMkbPQeJt9TbTOmWBm7x2Q+zO8xOoppg+JEE7A
lSvGYCkz1I/dUO8J4Jti1HcTbEjEdvsZxtyTOY/3qhv1K3RbMOFlkexYyKyGfRZuQTBK3qKZfrQz
nVbuF0Vz0DuPRaPZZe8RPAozXasnspKRYLU6RZ3JcsBu93lWmntnsbVb6kUFoDH52uciQg6NkYjR
3M1Ft7R1rKg5sOdEUmcZJLEYCvIJH06ovIRMwGUMbU8DsDW34pHOJXi4oz8UWTvsVY6oTjQWSMpJ
/Kl77WcjtGW/xK181sQxHiN50OmQz9bgNQeqL0RCUSoDpdnxEQYSQcBpy2hCpqx7oADu8LzCSho9
+SQb4h28sUSeKovvHYJBHHm8OKs6gTNK90k1NCctL7juE7zK0BfRlDAd9u5r4RgXlySfi5QMVfsC
hyaIkJc8bcKUK+voIgwhPYHHgxnBJpGChA3Xfp7lgpqBmM2t3bcpbAFUi3wbKCoIWYE0SYAwBfD8
BLKWxBfBbIB1Ah//Q+jwCNNI0PXTWi/v1WIIf+Qt3zrp2u6y6PGZTgNztGxlNixZuS+k3Tk03GwH
hs3rNFfDCeTaT4YIxaFrAcJZcE0qnEZ+rSF4cluxW52u2y/rHfz+CbmP8+RoVM7YUvnxSfDDZFh3
D/IaQxO62516XKxEP6Z+Xdmm3+tNHiwoT0/plH9oidk9ebXxAgH/mEZSXgxwholgHldMid/3qLhG
O64/S6oKp+srsgFc68K982GpOOXkIgtIL1YEWsZyeJjtF9rDE9GQCYZ0mQRJVRe+BTVxN5D4R9B3
QkGrjetGWwhQR9HJjWZyTHRsKnySYY2rZONyySSTuq4CvNSyQCBV+6gBhJ3fhEccoJkOF7yt+oaw
GhcmDRRiTaK2Z7XEon59r+aquTm4ah29Bjc8zSMqH+/T9SBqIj+jD7TKb3rEZtk2o7B1Rf3tMU+C
4RIOrWwucakIafTmGYKrXm7xbyRnMu/JlSd6Zmu6OkqUykLxL8rhppzOeCZa7ma0qrqBTXte11xs
OxyWHOBsWFtg/sxQnZ/TmAQt0Ttxk73HE8IGF9NfUPnMRbPD0kf043qeHkboLX7PxCQoupTiLkGO
lhoiI+1M/CTYYXrJIuNGlRuaUL4vtmZ726zo6oDn0INGLJ+rZfjQFk5+/UtzEuPWcPUHiZZquNLY
8leuI9igs/OIHyLheOgqPx3N6NgBYDVb5wcFtvcuGVhcTXBOXS4hszQRsW4ZxkAiw+azXQojXDTL
C+2VmBG2i09r4tbfM2syb44UbwgqTqz1hreaJtiITDhMzgMkj3pYU8OfLEVnJTQDBldfJ2eiSHh4
aA/Ofm4upxbBR5HqL3E6ixNoHPw5Rf7a/StjZ9bcNpJm0V+ECCyJBPAqggQJklooWdsLwrZs7DsS
26+fA/VE9/REx8Q8lMKukl0SBWZ+y73nLr+bMXpAY+3+yDTtvXTUuWmczF9zSYioOcHtTcDg0NOs
SGYcbtq17e7NpMSnMm4bw+UT5+jnIvnMsSxJNeta7wSJDhRlvMBsB0N79Hji/QHk4xP4QEtYXzEA
mdeWZvO46vFj6qJ4UrkLB2SB4TQt6Y0NQxtUHf9UmbYJqyFcWpFvNPRoojdZX7bVe5TYDCYZPoVN
zvSf4XcZzKsGhSJq1EF2sGBkYh7x+9cvqlDWrurLOYCi5D241njUSX84OB3kOnu09YvXNhtObnDB
QbHscuZyPcWEgfpuAoKjA958P5Hlc81rSZCG7hvb3GIy6jlMM+NxTUGoA4m1b4JnKMZUKWtjDIfI
ILPVJrONm7rxzQJfxdSaf81l+QkD2HhdjLM+Vt4rIYQ3CqOfa5VUO1S+bJny/kc8epAUBl31l7XV
EOuQu75l29Xa9N70oWZYni9bZs/gF/OrKYzzPy4Shn2nBITwbskQt4i2049dz52o1GBSAwwG0HCU
0smGevEKkv1W86eJRvApn3TjVOitdTFzFB5s0Zy7RLBoIbDJPXYD6/fOSOoX1sHr3nO51pXZgYCr
t07J6utzZ1oZjHfgOSpfQmgP7pG3O0yF6bcsbuh4IlQxURZg48b+0ebGLS9iVnOjx368DkbyB8Le
nrrQsR5iJfTbMEAkauKz2BwsS12fmnxgAlITdcDM7/BNO7H7pn/qvejscQBdcFZtLWWZB33Xy8tY
JaFsCf5AoeygQS3+tGtLVaCxlVLTU1vyZDPumW+xrp6HXrNfOoOF1wBUvTJa/eAOcaA5NWjN7LOw
MBC4yFc72s195UUDgSnGLknd7EqiBYoiZgaboDmuoFchcRzdgmSWHMlWHhM7IiRdvY6yG8n2Tuam
fp8SC0KoXVcdk2XWD/ykrT15xdjdYd+3tUL7P2jxaUKjuFtRqjDqVQ+jVBSP2XSJlpaEsQkGVo9Q
xheb1onZXoJNqf6jEMMcatCCMmEL0gtRnfrJ7R4tTXub6mRD9D4PjlY/Z8F3GZHrNahv45aVFQ6R
tgUolKvqfWz3DHZj8M6Php3/djLKDmH2fisa5+pSF/pN3HRkbLKNcLyPyr5piZgeCN/8CRBRBay/
dBeHiG5k/ROO9Lt5GJyzWxRwlaRxIVBggMd2Lsblr2VbyQXdjHNXxSuXgpNaOw9T3R2jFhZ5RuPT
oi/7yiAPd+iy4bGk1JrFFO/jTD1Ss5aXkldxJx0s0ELEBe4EYsPZDC9sgWLjgE34tdzk21oOcKSs
bXY1DgsxfMzDOYf/NVpAJASKwiPq1h8CQlCAfOvF0br0OLTY1u1sekio3e6qDh1to6LdOvCeH/iK
pKm9MDo1I7d7x4fA3+DD5mofGlHtEQs8eWbannJ6eJXVRxaXGDaMRQ9t0lq3CrvNpAHERK1+10Gc
jeQ430rISgkKrlzZDcnHJXdns95ynOd6mizXGgkGuOn5sWauhCLLOPUz+mxt9vYAIUff0jYSzlT3
exAN+iEpqi9wRehCUI2SWwwGIV2QxCaDI+4Hghq57eQa0HXBK9fo+tsE4TUEIXZb241C2N5b2WXi
9F0M8fUy7p9d1hrNM6aFZusCkKKTOB9Bu784OXt88lxS9irNszPjL0d5lh3ID3/Kt9Ai/ntYSNfw
JY7EnZabBAnba7eHVgTvUmDe+S7KJmeaL0ySN+muiVdmyLyzPpWfGZqQu06rigtJ3+1prPTKd7Q0
v9hTta/oidDuLxDwZIuK3/QsoJQwdeUInxrw0Y6puP3cWcAkcJB4hOBxHtrshGEI1tPN8hbjviMu
7Ps/pqOLU2NC3lE2S1DhsZo9u7zFHkzXmuOYTeNwqmOilZcRFWRLsX1QePcoMdqCqtI7aRaFr0qp
qTVceW5a1se55KlsSYELEss8OkDcK6+bYC3bvW/o495d3Gpfq8/RpMIiZJRcLFvfZ2L+67jwGnvk
M34xkApnAmYUFktbp0HlQjIfmngh+13cI26eVvLTPA8FD9c9oBvwoIU3ko69ZNBcBvO+bowMFHKb
kFmvmTwCidn6RZy9Z7mLSaTf3DPbMcCPbt8Xr5ls14d+NW2fcT6Ce1ghRBRkdFDTBLXCYOiIItSb
qurFaKp3r6MChhrL2myDkMyc9RGqnLOY5+dSl2NQDzo0C+LXaa646cCh+HqBMIBh3Mva52zkc6JX
bAZgd/AqXd95biSZf/iBOEVzVXKBSzIxZdQFjqaNQZEtb6yIjftogLJU9BEb4+2x3MRZBry2ECrz
tVmatzTxJI8fK1fI7em5qZaPvmQsNwpW4iC/5cHtcShOa8QPNM3flQdgfPRk6udq7Q+jK6+2CQDf
nmreKFFNhJbM4lDM+bkyRXsyWvuLuM5xP0ewRyGVwZJIGUrPcTRxr/aIosc654fkfzfcqUuaZzSU
z8uS84qPxt+a+mU/suTfJ/H4e7G3ATwTUrsVLhDfjZHSwx72SnycagP76hNvtbTU4eUtWnzoWkf3
m3yLes4JC6qTcosid/sd3vVj3zcgTg0PAbOjO0eErxR2hrwSng2JSlihdKhWBNylg4E9Ebim/Ru1
IGbGlvn2FJsoe4buKAPP6IlXzrnuB87tQyTan9JefvfraaDvPK79TAjpiD6yrsgzbfGENHPeH7s5
s3zlWDPmBobcKAym89L0tOUbhLHpN57GGl3naPykc+UTNgvz6g5vrjPKU2Paw2NXPxKtG3CLIwzh
PgoEoxy/bTZ2jIvM3kLXT6rYOiHbGCTvRdseioPe5UCg4tlDB77+cTMCiecWg8yM2bbKFvcC5sh4
kTG4agL/iiDdbOY5vSm3R4VSvztZtjk8FIWLmmCIE2yNhFK6ZX/qqvsZd9DFBNt5SqttCetUSNgM
EKh3/bL2e8Pj8qt7DLhlxIAZ8CE+iB7lzWJXxr0+4FFFrTWUSfSaGH2gdDTOceaRhW1R7dRVD4xo
vazogNK8QfdoaUOgPAR/TRHrezfFcTosbreTlqnvECytkJ1M/RJ52Q/ZDfOlMbjnFmIwl+5xIZvh
XBYTUMiof2GNUPaQkZ3Es6/0HUE2VO7jMOu3Bt8j8xyCzii6dAkLQMVRTU2E0dxLiFv3SBR/Y/PQ
GGgVuS7XoI2wS9Y90l+UB+MRTlOIlXw6aav7ZEASeqzdTxDgNKxT/dgY5cHoB29fr4QlaFwHJ4M0
506RqoEL8LgAtNmVptzM2wypHKGh0ZxQgxpXbGLJFS/BezFo/StpHAwMql8DQv9nUaTvUTaW5zhK
Pr9vrAyBT9RX5L1j3j3UK0FRDGIIkOiek5zzxeqsK6tC8rbUMAYccuaJY4WS/QmzQPGaEOALqtyf
NnN33S0o/SDZl+loPiCVnsiVjeKg5iEfoBknbYh+9+h6hvGyLuQfEQmOnJaHmrv63ty+2xlkGl2z
SE9eNg2BhaLvlC74mqj34glN4RSxARYx5VybgU3PjfivXJ3lsSjkUbcQTKKgIE36Vtqq+ci0Gr1h
xuyInKeDC/U6z0SNtDf7m4lOv9qssu0yIVSeEe+JHAqSi2eTIUavJ/dyT1a7e2pZ4PVs4tlNBlgB
tVOfop1KZ4uFVe7h159b51rVtXZsXfVco3gP1i7XTyOuLJuU5WBMQKtleVazsE/SazGxlG0KVPLx
Mi87bxbil0J+0xIGak/9u4GLRRhMNe84yR9EOSdkYkSU+L3ju0C9r3r95SJIwy+x7DrwjX6iex8J
Ut7AZT6zo9hDsc7t9tiXxk3fAG+Wopuhspke209XrKQZWLCROjYhIooQ08DSuiVJggtPR4czWJ+A
L6NIU+igbTLnZXSSJu7ZzC1CvpnpQSIRYJDbBSJz9SOYXxwBGFN9jT36uSr1Jy1D5tukzng/GTBp
CqSPqNfy5wpckLdWiO/sZt6DZQL+tA1rWWPd7LRjmAnDlJo2cfZrtlnlBamhjl699vnTLJeVUYr8
bVrJFI6aUz0IAcRdTS9pnDsPYjrFzNAvHveyaUzREVsCKYKQ1Sm+iZZdpYZvupwz9mRuxLxRMcUC
ZkfoX4EBKtKmXYxnaoe/UDumGrV1pZZ4y/h1d82ISswc+vhgN+QQfk8sxpU4S1DEZYCBRgB9WIb9
GAPgaLsOYlxae4HDW30lUZohUPJYa8uNJTYwJinu1azG1wUg74n7Gd2w+3u0a+8ZFaf33AgmBDOz
CVfgwoV3jvYMzKvSskNfypOm9JhA1qh9TmyQeBR31ylGL1zQ9nJcpqAqW++J+cgGGsj30zqXJ+yM
LWN9gqLrxTpWUOg1FgThYoB21CyiatO2DNzJhA4dMy9Ucq+KIX2TTnN08+61tX+PI+6ebwjtqOt/
Ze5ljCwZf7gxlXMyeydQWG3InvtebsBkRncFyen1s1wHJ6D6QjO+iHtKnfiEUjs5ekkCJXqs+0tU
aNquqDElR60psVCaODeUEdqgE5gFs+uPxqw7aigrXKeiPuKuyEx2EX3V/xobfE5To3HnkEwyl6Bi
Xa366Wq47dY8DqBFhNw4BKtrHMkmzr9wmJ0FJTlx7QX3kZQMFWJnCrLYuXf0tg/HzSgGvL3PGBvn
xU1bLayS3hwa2wf9a04ZDZb5cjS3tSOY2medEcphiKJPrUXULWqOSQUWjuJ+3cmOiavGJ2nbStBV
yXEp2fuCWYJAOuoPVCDWYRKd2nQ3yNUVQIm+1+qjrdq9HLi+nF5tfh3wi2mG3GyV6kGBbj3NQEzs
zFsYGyE2glkQqjiewhlOt8vLxux2C9TukkfaCr9rbS2AnXOvx5695bLe92Dxgmltn0S0ZdIUoE+0
MiZNa/s6821jaeTkGqE+AMlp8fp79Q9HocgSsbHD6eIXozuTfqhxuCIS2KG6rv14Mzb9Hji0Q9kv
bZgt6xSUC6b7liyZ7w8x5TrwGBRDLcPBacp7CG/7sRmQxI75pp34ampceyiGLmUvh/BbdWMB0XNq
te5VrEg+gMDGnAaEbzJAuM4XJ5jm9veMNKhncYSS8wJH52PFs52RiGSuBHrUIkJ9S5iNs32Iczgt
wLpMnzimJtQ1ZGKMwBSCYh6R7w+MfAdi6FbeKxt+RZAPE0RqvORm1oULtJ090stfWIK7Q2yiJ6IO
2lHuEcyybHsJUZ+E7u7iihy6Ih7pCA2Dn3SV3yokAGSpV7bfg7uVSoZMB+vDuKFC1g0s7M5WQKlr
zTEPL3FANFl3s5lP+xRiwUGrvF9xW3zV6CuAm76sWfEn0jWcmMgIcEBVO25JybNChjPrasNCwYaM
4hWmwxiaokMqOC6fdsKQsvF8qsAi6GftsZ8hhUDxuwNLaDC4KbUQewLShhitHASPASPID91ahQ+y
EX28FCp050eeXK7A2r5CQalCKUCviD461xPWYyNr1oD5BA9PHL9CEzV/1OuAtT53jjaHwIl4F3WI
mzo6AOf+QUq25X/vSNa+7s5Wtf2/7i8GuSn3mqvyD7dGRapRfdiYYcLGsF/Qc+Cy0Bwr1Kvl1Zxw
R+jpoN3NSHNYY8TBJtM82CoW74s0E7pHUEyR8K2cKTcTK3S0mPI0ehnp7kSCBLcvm3hv2DP6wzq2
0APfLRunaNo+oBhEUW7rt388lyYxSAtzRrCk8odIcWQtzkvpfdl4j9PkBiQPdbVqfyJGBMzZechn
8KW6JeTyVcGrRKMh0If4UsNQqnmYl0zhnhgLg4ntBwlNAeDPUAvriLPbDDdTa2LCDxAkB7ARAO3H
ZbyzkEQgFjdx1wtmiAep6Nt/U6Z40gIUCdk11cRlKsSNieOuUJCXEFf/dM3mU08ReVTVecwpgCUQ
zcc1nj+Fh+1IcxoanGl816rmrf/tJvelIdVeiy46JklsMFtTbf7o9P5ZODIEIUPcyXgDdueX5uyT
2kdLxCxIKuUTy4KzrUR12yVkrro/Ej41dBJjP1lZfrS9FK1+1JB4vMKhmwkpbS3CKysVlhvnacGx
xJBOsRFSVLwrE7IWSjUys5kl804OKYKnyzTQDrbGAu9+qZ/cfDagNEvcKrZZej4NK5hRSIYw9pjd
QZWq0/gGMIRpRAX9FxbevUAIuXKFL+lzzPiJ8iUWuGYR5VlE1iTWyOp49fRtpKGHzmYBWmS579X8
lQGOCqtjkwykRHaMDLSK7z5B7rlgGetWcUw62wtiGiJDDhP+fDIVklgcje3sAWFZh3omEJYAS7cz
Uzs6mrUDbHmAA7EpbLi3m7alTbK8rzLR+r0Zr9TMpTnR5DP6Yj6AyzWjqfS8K6kc7xTEOJii9gEW
Wx2qxoU4PdvGMe5iPUgN8EpFtHywmaDFyLBQ20vMeyPSszM7lHjf1zr81HISode02K4X/TJGsH2p
J5nhKT2IrTpcNyIOQFTwYQ6mNjnPbyV6NbwVy2uz/bEoBl/jtvx0eu2JCgEKcxE96Jw/39fd9wc4
HgqNGqyyzHYf0WKfZxPaJD5zVLuiaUN4js8I7zhiI4uCuE4Mn0T5PWddS69i0hcWY1izod6+2jbi
dU/ilbd2VT6gWmjBGlL0oby913X+CuhzjVAPzYDpWOa80fN6o0o3+zhljzZUHU3zdktvX/n3r6bi
55jCo3R6jIJzDQ4+Yc+nV+Xr/GTB6ZK8sA2mhsNC4dtQzjCehSdhVn1QoL9vQPkggL5xX037btgw
mQCbaErX0N4UUbphYO4tnas3I/4bs/HNdMqfKsY0nC7TutMKyt/SNAUdsvULTSkVHio+jmerYqlG
hrwP58YNSVh0w8gZq9PGlxE4vAN02K+2zZ3BcU5IZ5Qzj/dgKnWgQEk4RQtcEDm9Q74b+4UXcXUV
+LIT4nDCwjD/tsI+CZs55rxawfe9zQBLnbT+p6VrLyKdH5LtSXGt6BzH8tgaGDPQ4YAPQA/bkKTE
tIwtgjMuD6ov5iDKoMZIlpONDITVvi5jFvN4d/f5MJ8tJkJnAfJlsTpxszpUilkTcRTL+cJPckAI
ML3E4/RAZftEt4Z73u66felJDTtb9Re2IdOEfvABB0CgXYs3jE5BqzANReNynURzHN5yXZmntceY
DWyTn1w8Vnuh/+kJRNzPddoDDWjAZowM86Yoeu5oAQle6bsHJqJdhEW+791jZFYlbJJmDic0g0XR
cgpugznCCICUvrQZcRdVkjxxTkSMFRlj2JvPmsl2Y3AyGnF/Ut0UYWvHMzvAK2Z4Wz6iKNZ5A2tB
Z7VRYOc9QagGwXpM7ICKk72lSkxTutsT2tEzLihdDOhoqXWDIsZZHkZWIucudZkmoLhR6fQwxIgA
KEyKTv2MsuqXzo/4TroLYl9D9T76DdIKxvazkuanRs6MNdhnvcH8o2e/KgMJS70MqAVcbTrNdr4p
RkjzqTZvQkXUljbeamCDdDwGt+Rd5unjQaSkvHE/Vr6XzxqXgTP6VM6v3iQWbDFfuqEde8OMCO9B
C4NwD5uo/ZhlvHhk4HWBQQzIXdyimGNhe+wXdczHyAgn+w/MCVIziTGy6SV3nSwGyNN/uzoq3hFW
3jV9eTL7JP/0gtYr4l1GBXmcRCUOq2X/8Zpe7rO+J6xtgetRRuc0wRonAbyQMNecLPjNe76B+KDD
0dkJG/oHMTREMTl4AjwHYfOsgy8Q8pWHYCfWTVfaNyb9EcIAYlvsbTMfeeVDOhXx0Rxu+oh0B0Tv
bslTCjwR86baVXr806Jg3dYpv6WHFULnN2j1Qf/Aykfhy4EbKUaNeicPYAB4g5cnz5YTGyKig6Nl
ipk0PXddFp+QYC07lAz9vcrGx9hBP5xjv/OML8b39qOrnJJWCj+bMfhj3GjBlDKuUz1Dd2gcBg22
XUrp93B0OKCyo1s39o5W+r1Up6bQv6ION25szVmQeh6aJB0pcGRXQcRgiNOKKkXHyrJeXQM/vOeM
e2ddzvOMsxEsA/Tdrt/NAtWWJZCNmRhx6y6qfNvFVDLYznA0LefPeF33c8r8D3oLqAsBWLmWGcvy
1Z+BGUKlizLxaXYvlmN1ACzQKKQoirf9Fcof1B97vZfw5hhy1RYyl7x6QlzhHvDadCyUkTCU7jEX
GtdRvmf4SAdlr4oYDjzUg2LpOJAMYuowG/JKnGf8M52JQqcmMtwp4jMuhXdnln4piSfgFHRasEzU
1Aldh2kxs+DQ0ATLJmInfnkTNjB9+8LshjzbdlkuZhUJ9N0tBpPE/HKZB2MA0GzoW3GSvxRNa5yX
mkyuFka0M+Zb0AlFMtccDH1Az5AAFogNWdYpVNbtjS6PS1ovWsBXK2CsxQfPsJxEgQ6o6429rRFV
VMKOgO75VDIo8K2UVKTOfl4Hwn0Z8/tNk50iZP4WwRYWayPmjoCT1EnvkoMrcJ/WpPhKzND4QyrM
8YV5yKKJ7aHdQDGxsK/mvHaxMd20DhdxwtPR5HbIYrTYtRHmTaEZQWRUJ9KUmh06S+j0jrmQNGL8
ZvVrbXk+YEEzcJirOT/qWVb6M8gxeh47XbGhmFAT3PWzTaHA1FE7MPSa32V9jfHMsr8RvwrUtr47
OfpBpbzPy3r8QPxTbjs6HHyFd2YRrAVFV+5d/sihcOdbV2GkrVOs+f32t0y4AQ9tTSCKQOU01IXD
KOiUWVrzJMuKXNkB6CfwMl9Ey99aT7bEInm1XK+6o4XoKRx73zITLt68FgczTh7w3d1F0SBwwJrP
ZTFe4srFNUte8F3F09q0UNF1DbwpXDRodyv3L4MUXGzlPtbij858qggk/tFAROOJEhOl9WQCnUiz
mnQqh7vILnVmvQ55J7PuXdCNWT478XlfIj8fK/leFYvauRi6DjrZrmVGc29jw0LIzXa33J6G3mEL
X5g7O0JpR0zRXtezFyWNN5f1USkG5ivIRF2jTnjP/SjQIR6QaNCmbwy6ILP6JytxkzNrquuE8JBs
KJkePNM4uzJ6S4gK99VA7l48p2eJDjwv7eS4TfGHXiKMUTirM+r/VSNHmZCmu3KZas6HhIR7fXxs
gTdGztwfDIPHxhVdhLiv1Q5tmYZlNyX3XbN8ZPcwy35bBW/Xpal+NEPLlneE+C0885AAQcIdvyCD
M7YxJJHBK60FRiHeE6jBxruB5i2MrWzftOeBVXxqci97rMKo59PXyJYYPiwQAcS2YU+yh3Cqtnfi
TA3N2UcoQ7pV6K2uxoHU6x+u4wwnfavcna26/v7wj99u6S1yIQ7ZTqGpaUubM+Qo7qayjEnL3AYL
3x+Mf/7q//vviOiFJkzjCStc+N8S9qgeq3DMSMzWZ/pM7B/Gwe3cZ52WMK+jBbXREEQdbuQsG6bw
+1fJP3/1/dv/9O++P+Vff+I/fYoQJNoy7VHQcMmasdLWxOnUJQ+Jl7n72EA+r9cDyrwFH6UGuRM/
abavku6HmMRXrOLuATYQnnlQOXeidc9ECTEdkXp1EMiRd5LPEiMy0wEHFrUSGqImdM2RgeCysfkG
poXTmF148gKOWPMwL9QkyiMYYtIIcU0gRFf2QpSaObCpZMxhs6q9E2A9Yv77kqA7RseyU+uRYVv0
SSaH4V0FIIJ0JCta55hT/WLvZTsENr4vgGk/48wC6xf1sU/UmK0ZGacklJiJnpDhuxESPf3hcnSc
IsBks/XZmNHjEkfw2GjhtyW2pqZfZiONM5EzvjGwBJUQPosF12KePHReZjEzxKc0jiiKAP/geKai
lJH2qsq/eu+Vz5PxMRjLH4arib/q0Y+4xe4Nhy+w+qEJ65xoGkWU9N3amQJUIzgLABXRRGc/zfXX
umRXaheuQbg66KGZS68cBYtb3FMukDmG8DIxnHwPL/tWRkSJaTdURJbPN/Vj6mRAl57yGVCuTDP9
3TOguMuWdD7MHtnOZgebR8N+NUwTxhOVDjv65QdrLT9cNT3DosGtZsN3nkpg9zUuyJ0gS9lN4N58
w4Itq7XDcUM2i9p9KTRDUfPS0c3gI7Zx0ew78+ICEunuvxnELQ5waMoSzsTwRcYs/pp2C2fuLS2s
54xB1lPMBLZ1SNrG3Wayq77j0FTdvuCi8dMyh41Re9U+ATi7LuoZRl3Pet0c/W508O0bsxPKDVLl
LtDOentLgGTdkqeMUyevCAhDlnx1zNLLcgvWg+/jeebJJf3tvMCtGvJyOn67Xsa6ydkfDNEu7tBK
eDWvhRGXJnSa9Y1GkSw8z9jH3pQccQWFDT7cap2N4/f3b3QPlnQYocz6PdtyJpmLpPMu37BKPtqz
9ZhN6N6SVxGhAnKBCyJLYLDMUPqmMuodk/HT91/k2RdL8j1pEyPnRGqHgZnBmHTyiG5jIQaIWazn
GIRjErsQDpoZlNAjj20yjscRALFl6wtLK5Oten3OAWxYxX1WZWFdKv6/IzN9AA2xI3eaHcEI1nhw
qIfRuNL9g1ulyPvoEnpB4RAI6pJbsDSUb9C477L06trGG+5IwChe9LNvjAsZM8FQOB9rRVhQR4x9
OtdHZ4o+rCghY9bI1PNoJXf6qicw0qCT26zMBBzPLCLBplfRu9Eq/eBYGcP9dPnIm2Zh4888asy0
HFpHxA8W4/dzbbekejkBzJHsphAy3OmtBNhVBFMu0luVsNlSa/EKGtS7agX1Ou3D3mEjxWrazR7K
PDvqGmmKRDAl12yQ3mmuUj3wSqYuk7jUs6cdVdqxcew8RkIY9GWfPBjKoJ35Kc2CcLT1Z4W+aGmd
28woJ2bj2CDqOAAPeCq2Lmpy8OebK7oFl80De0fyfYvpxS2YcxQqAzS2bR3qxvuFKZcNl6WqvbGZ
sSClLOFgM6r3el52gt970AGEzZvwgGG9wh2iIt0yK8k8qvr7JCbrgzrxLWsa686bMgJDt0n+6mC0
4t6OV04/k/PPkIS1xuiAlWTrQL5ggXllty6eR0tjkzOFZobdzvQxkkoRWgoT5vcHryGRFEJIvIeQ
c62McQxgK9y7FqKgoj1VBUjvaDB11gjN0whjcdgWGt8f1AZbtnWNKE0IK3M+AxtzO8ijdkoC3zh/
lXqNh81D6tyq9UzJVG8pnFY++MKMX6qSQhHnBKFLDKxDqXTGTtuHtR4ZEQ5sFlWfVqFhpq9rw+eW
/citJk11Nqut6em+TPAcDFf5MygAaKy2M03q5l/PdQd4TOJVdPNdyqNx9FqLnefYXV30TR9Nwwav
QWhWRfNbt22waxdXvz7lX8ilktPoNvrDSC6Y7yjBMDDVXtErlmuU4tCdht2sQZbTnVwcph6fZiRn
9gA6UaWNWymfcVxyBpq5MK+nkxBn2MDywRtYaePd7f64zb6CzTHGOzEZ3CrW+6RYFOtQWe5ssqEe
ctFemJ8XAYqMirpMXUu++s6r6lvk2L/m3nqORbJ+aHV99pxp/lNa6dV7nOw1+ehKdtorEHk2OMAM
JjfrfbZ2r2ay7LLVBheVMcFfsAysCUtUz2zSd1N5H9Zkd19L/+bAhykq/THGFky3NNm+qKy/kYMY
NatjjWByN9tHo0lvWG00SrwovpGAFrXS6E++CnTUA3jRBRkgWb7VdXGQiHbG6j07mwScCCr30wBO
0fSPwAtvsoVpZ3dxfupd9+CW7Q9mVCyuis0tQPALyrifdvYo5jR5qTqDMXpq+ylLfd4ZnGxOm/00
iy4+k/tSXobBUgeq7OZkx4hK8rp+rtHIgQQCSeH2Ou1se5uQjQrPGn+7g4vzmH3vS5M0YUZle2dX
N7mo4QLXat8uENWy1IjQCiDsWtomxgFjYIri5ygTpznFLjNYc/njWcUF+G1Qk4z812yTk9sh+aZ5
l4d04oXylGU/KNcwThyFKhAoLJ7xfNHn4mn6Y8dHY9Wa40qFC158Vec4sXHMKOOxs5Fqzx1rRYBG
F1PVwVJP7XVMrPVRSZUEuZkwAmbcBg9XfxqQSyNf7qtr3OZsVzOGqWOnu5zpyvjozTU9pLnpAE1i
TfH9oaQnDPO3KRmaa5VnzbXsUgkRhunqP37LID/oBwEtiVoF8Mr06A7Je7Lg8SpBsHOgmrfMjWzf
8kb0VC3xuIXWbjYRj9i9ZNgR0Otw3s353p6HbrcBRk6DA7zUWXMgsNtr3jC5EbkhLm2u/bCV6e2Z
A1T7IflrOHK7IpdX1kHkYK8rekiBWtpmHawi1k2UrESDNzki12IN+8SO7kf0AFYxhWmy5I/u8yRz
JER2VYG8UwgkvJkk2MrY9xNyTMwblMSmYJaEqfmu5jA+amUFE2dLbv0fPsf/EFBikynzbzEsGAZh
HromtkHi7sX/jidRSVSkUCSyozR7TDxrb17HQQ9Tc/CeeLkOitlUmOMfHmBmdHspYLC5Opv/tcKU
QimFmL1Y0gJFS/Y69i4FLo7mMM1TDRuwXZLfLkswfI3131Yoq0jMXd0RThU3/VHOaRYulPAoBgoJ
kcXr8X4o42zl6PBrg3zO2NDXPfOk5Gg20Qcg1OlKgGF2MpX1AEg0vv7rg1tW/ZFghBcSStlrCeqk
EQUc4dfw2FYFYK/RjZtyQH3+3y+jIEznf7+MLvRUXk3HtXgpxb/7LsktN9gxELI6TM5XM8bGh+oy
8geszCWshRzOGLL6+/reLD2aHwdOG2N864baEaRwQeKKEoV1Y//aPziCbC8EBAcpoEOnDLufeeNi
xlH/xd55bTeObNn2i1ADETABPF56I4pyKfeCkRbeAwHz9T3BrNN1um73OaPf+wVFSlkSRQKBHXuv
NZd6MbGvH1OfWE1acg9jChKf977dlq77PRNNe0IcHD1KbIhILqLPrMnQFI1z/iriEe5oCdSXJVqt
kX8G90r0IL6nGrQhOjWJT89u62PH3Jn6rBWvns38/F+/Txa227+/T77lUQJKF5usUot/9Z/8qaTM
BWWELuDQg7ccC8Ic3KDdVzjZafHLiVLSScB21t1Zm0hZI70DkGjuwbrEkEam+6DwzTuof1s1Zc3h
ZmBLnK4+OKHjk7+ZhOsfDgz1q7etx3n6ko/x/WjmI0kAaBmNIP8wCBZ4Ngb7jIbnX/9t/N7/9o9z
+QNd5MLCXr7/z38cEe99oQGcT26WHZGX0j7dDaUVf0ZViwUyLMmzsfkgmF7ZO6tuIQwYsfHNqwX3
rpIiuMmqg50AcSuASpyZn4I5JhXvS0PGyEY1Oa1uTisA2CXiFSa219ACSvDXI4Do90pa3f3ULxRr
mXbfNUuka07Fm0vO/c7bI/4ZT7hyxf0MJGAThqb6CKr8mNtM44rRfDW75COWOv5CddPvMxwwB1v1
8ilDCL5Ci4QQc5iAEoUGEZi1+4xVgoSLJLa3xIlO6xIoAcgaC8l25h5dayOwpZ1l9NBAnQdnLbxn
bnonpOU9iQJZdFf5bnTPZpYFIcBL2SRjcG7r4k23rv6pGXYFdvdZ9hPYGBcpqHSeOo2OgVTjeiWc
zn4mG4X2dD4WGOdHPmWBkTSvkfOpXrvv9VheRTM7P1laD3Q/g7PrQuVx4yBYdb0XviSBnW174UBR
N5GGMQU8YLqMuU/Qg4x23Leb3WxgURl27Vy1H9jeEI63R65d/LuD391JIDqFrbkdDU31XijXX/mI
FNBikcQSOfmhs5pp73RIMXUiFcqqDhQNZUYEDezjX5+F1v+/EjlKCUdZvjRJoP37FcaAB9ANntyD
T8MUDgUsO1qbF6XfMi0fYkD7SCIbd0szUZ4zQkZp+ZHMgoSeHb83dNtmmTnGpvyWO/R5bWZ3e2Uy
Jzcn8p3hQm1mH3uHbHEK9Iuqfobnqro2X+cTPci28bawlOnfB9EHwjZEG3RHCQaZL2bHv8y8wTnk
zCr/zZ+9xGgxNQrLYgk+o7kiUFPgenMtW1nCFH9bWAynBqAnVXSYVXmN00le5RSHcLmN+D50+nNe
yPxQhMVLKX1k8trsX9jRXI2hX2IF2/6hJaO810oy/XHCixFkUP07+tD1jGe50qi/w1yjHFyEkPP4
VeD+WxE0wtgkSb5wEVXEd62IomnvXSs6LQGGtKPJqYZfsWpUDdRf5s6udvYt86/NzDjr37wF/MH/
zXvg2o7v4veg+yjgDPzz+qO0WeEIrqODlpW+TlnoXfrGYl4m313VdYScuNGpDuPvyka7YcfV2wDE
uFHhuHOVSUMu96uPLL0CuHrOphQVcy6tl1yF8E4KshG5iZydutFvfvwRIFN40IP+Vo+meZA1AJSE
vN1XKyH6qnO50toEvwpsx84KkO8zxo7K7LVg8AbPrHkzwi5eE8eenFqj6Z99dQqConrp6QhtaqJr
Dz3gpqwyh2vDCPluDKdPz2w1MtN811YT6nDHfW2nxLl20ravrJfvmR2bG1cKTlMC857QDwHCSdp7
SToNW8Mce8hgXABQViD5bLCIw1xdW0Y1m26Sl5u2hDX7SFwOEkFz9JCH1PNT5QhCNZfokbp5sqzO
u4NLi2aYzSBhIyiO0UvC+RnORgnBCsRivCeDEzfF7O17gCidWTMqGMyYJc97dESf7g23M9dRF9rb
wUCQik0xrGwU6Kry7qTTGoiWkL+MSMt29D9+qMmHD1QRIIIFrFgPfRY8ZLm40nHI9onOmi0wxYV9
EzbbmO371hR5vRk9hfhOGMDJ4PE9mHF/QHKKfC9mXx7MNLsdQVraHA3JGU03OZYGTXMn8oKtqAXs
wS5lKXiluKL+y+joGRHG5/abQ0r5ppknpFyz/jCV1e7nCBEKzkhqP6BKSJAgKeiEfUMzR79qYlHQ
bV4Ekq3rkNMctXGYeghzVjXbrocm6wHtKcfajhMNl5hQckbrBVpAhdpiis0XfOaksUUAygeX/zMK
XGr12XtFKbayFPs+FKbuXd5PDHiqwPjyr1cWIYk8/PvSoqSyoeHYwnZ9+28JfpEwaAxpZeyZpo4w
/BJxhUkZrFF0SwDF9g+ozdFTUcGQnESbbStlF6chEp+6UCH0BBp3RgJXovT98aE1ZHQkrA+AU+S/
OD48sgZkwU6rQRwsy33rChP875RfnNJpr91kIN2rNREcUdbdw6Nf+45XssF7GOHpPizjvkcKUrwV
QqptXKD6hUxNy0ome0933SrvNP9fSDtlVEXGXchKL26J+EE7Q78ZsEpfwDYyNi+FYDJcfmVsTqfa
Ky99FFWo+zkfY9Ct9zLravC0cQvohvy+SWDdzqfuLR+kIkECGhBus8Wnt8ujU2707Xc1tcfYR30r
jAcpv9G+0KCSmJaXyW6miLhXVLjcSQYAV3AogONDz2ZB3g6a3xJK0onMPCAc0A0fSClEcsMWjNEc
yWDAoTc3H7yjzkAAGXIH1XzI6dgQkzz4r9hoL+lUQ6ewH4sZzRWFt3WKHB87YKdIzIuZSOehT2gD
NmwyNQrrmpI4Ai3Qv0OHuRbELy8y11OToYwZsCad3SIkTiDxFlHbooRAXI3exXlJcN7Q+fLyjQZm
D/qznA+Q1+r7GD3IDLZia4eY8VBJJmGSf/eJSVj5iYTXHcizVHgVb2fs/2F+/h3mRzjLbf9/xvxc
4hbuThP/F8DP7//pH5Gp/h+gT3yAmbB9JPfXPxNTfecPpfA3up7ii39yfWzzD5ecNzp3y56Pgp9f
/g+uj/uHCRzCVPwDIh9wtf1vuD4YSP62tTB9tkpsKBxAQsgYHPNva1AjXGAmdUhh0THDtcPHShTd
/kbDYj+N8jHNHORAAfU6z24Hl9FmwwD3YE5pddSC1CRGjbcDnH2SpG8Pzcar1mY336dxvglo363i
DntMAjKhM4No7YdFcydmh9FU/tNtifGLi+aCvAwYuT/sJlDg68YkLSvOk7tgDDfhKImJ6sU1yCGU
jG5Y35mg+otmqBDyQMSA8AMWt5+f9bLUY1w59z0qEjelIx4YJmBdDx00wTV1S0urdQX3ETKeFtVF
Cph2C4HsVDf+/GaOp6LG2YR9644W7hGL4Le2Qq4SlgEOr1VrxQAMmCmg4SH/oYxTQrG9qdh4Al/A
rc0sHcAnQcAlipmIYQgLwoE+a4OOBrGXizAe6YfBgBGuC05PIjczn6BtHY64vYPrGEZfRQw5n80+
HdHK/GnJF78V0y6ZCjROxpRuW1BmbFpYk2eEyasSDsA2S/LDXOkvlZnjwQ6cZutJxrDlmS5Jir0g
+eUm6imtMRp1AOZBYKTbzlIPWRQ+eNV07ERCuoZboU2vy7Vdt2chew1yYYvPOLqGGRFNW1OVcpPj
w6yLuNq40xBchgBHayTDAPcucBZDCchodJz8tL02BmHXMbAXXPa8YjXzfhC88DITDQXQdtCnOMSE
Vj4lS0xuyyyV1Nxxic/NlyBd1KrcTJoMlg3hL1gEnp3Bh51U094sWhtP4mJNCCHopktMLyzMDqY5
0b05spNVvMT5gqo7zeMjoipsTEvgb6rsFz9vyMmF8m9rjz5gZRx5a86qLsU5dKyfRN7hjw5gMZCt
RLSmYzzEmpfpILiZxH40+euaLMNBB8Vg5/dANyF/J4fAVux9K7OlFCym4wDAb5s2AkIKCJUykdGL
ZxDOMhXtWtaohurMXG6lnXE1JW8msOWjY+qPsSe5zcLSt0ZDsioWsh5TTYAfegP3i6Clhb6nazh8
BUC+OHucFj4flEVIfTdmH/A+vVD8BolAZuH6lZYZbvTYHQ1atJ1lNU8uE2U+NKL2Oq4zD03gMXec
6alCmNJ79o8sEPln1B5blJG9DcdxglwlwA3aC3dQeS8hUVdi4REC9UZfvDAKW1iFFSV7abekBUEx
rA1EQvRsaPtP+wQG+c6JUosaDF/mwKe30BCBQ0cbfyEkGhPAy6g/I3glvDSrSBfk4lmoih0Nqj2q
Dd1Q/IYPFr5UVDK0snpCADTaKuD9XOGYDPbdAm1U0BtrMI7RwnMs0GathyZE9pqvdU8eGNi0o0Me
zEWK+CqhyGztdRxbw30+fYEyMe8ddjw4nA4yN8Jn6iD/wv0ZBa/3obR3bAcU7gIIZZnbOH44kfOF
T4n19ZsJsDJeyJUu3qD1XQxkYB3zGA6qCXol/hIPi70SHToBY+1jgCaTUAfGCGDWrRlCqlloxiW9
AXM3Tzk3nIdJY8LTbfsOzf4tsVNkqXY5bee2Lo/kHO1KfkbllN8aVGLCdDPyYsiGC+dpGxZuv8j6
vyKaAlW2DnLcHjaRTdu2y39F6JZ7v/oRAPy/l+i0ERNEEj4GxrmGHvy6muZoIzGmIP6Dmlo3CHUg
LuuebbZtI/HqKhytmRouwIYPzpwo0IXiPM/ulfFItS/dqtqmffuNOrDcUab+jGv7va+T5igL2gKx
rK5iIiMrGud6E0mz2tPpKJmjJpuCpY0epHuMEkBnE0QWgm6staIaC7RqDybiK4wW0YX4y/Ogb+Fo
410Z4weriwHVRYrpptGHlrTeBwKbGis4JPQb9lUX0kTHVSercLqv0cDOr2okvSdoTbH1iO8ZUCGX
klsEWqG7aKgfahXWh6TMftQ6/p6ApjoHOkKKbxSayIs31aXelqE1Skxv5AFJBrYzf21iikbRABtv
hevvwYPhdpHwLBqimw6pOfyaxrLcitS+DK0/7eLOhM491mtd0BYqxqbGiJE+mvYzGRvODzW8IvV+
R6maPg+x76Am5K4JXgPVkDn87PxcPxId94SYCHGyj2O0sPwzMAAEysL8jJu7wUsvSREgmBs3I9ra
BojOpkfhKuDjdRVBglkQ+hslLKQEYENWndbfc+ctJDgNUQ+JhW3LqpLfA5m19ihA2Qf67Mzbx95q
si2dL5JRfMhebKrnlf9NeDO4UdTOIbvN/RRbz2aZk40VRSzMNSq/agTxg2DJHsOWy49uJZ3MT2Oa
ZjxfJOf5/kAEO8koVOGltY3ckXHZ/B7bVbV243gjGOKtOD8+l9jdbWl2H53redjTQnfVCTWsuwy/
oiiZwo8FF78L/EWAmBZRm+OpaVHxivjdUjI5O67xw/HYmqYOia5ok+cNBi/NVL+m3kZaD8I8iC/o
LrbOoI9e3lkPpRjyBUKEALuW675w2w1En3TjMuFx05ZhsY3qSLFjJbzKcQnnYzRVp9wpblEtIrk6
dUQgRgPQBpHXyZQZzsoFPUX8KtGVTc0GqT3UDfwQ4sox2pfmK4q1dys2uYWQhGkiSFuNiClWZWp9
x061cRvn3mhJqfZkui8qkkvBRnZr3DtH1RtPcEfwc8bZmuxEs8EFb8et8d2nNW7TMvDNhMavJiSV
5EWTJHuAhSdEN9MWhg6rzjS/pxUXry0XZkSYYFAp2nfuOs5uMZTRGuBmphy2+42Jo2kR9PQWlFSW
zfBahgtlGTOXaouT0WCUM0txKjqSFk2jgNngVsdmbD+DmS4gNibcxo74GXfUGQGZdolRJ3sHYHlt
lQJwumcy9cxnxInlQikrQJ/ZQjww02F35SwBUTmbTJUKhKAm0VNDMW873yOFZxnFpWgwNjm1wjp6
h9P0zquc1kA7WKuFEb62TjNtlb+3Q4WNAbWy22DwqBT+ALSFyYnLC0meSWaaU85Hkg+DtcPdGoZZ
zgrmWXd2HmCBTGPuglW4sEXgN1aDTB/LSp5uanbT9XdpLnb5LELqUNfdFx04b+EcWm3BL3bEfeLH
8myOdJ0Hx/7ReH55cHEYzA4VS++8cH7KbTmAxgZzmDKEyfHY5yRQDD2UqEBwZljdppZhhxoVWklS
HyyNvcVHE7XK+3rhs8ifYWrhfhTuJypMmjtNy/QkHYiWHEmqIWolYTqCuLvccc+JQNCGztZKIPvE
vJ8TFhl8bSydmcKCZrZXq7I/R8m5EtvNGRgCsU6p80l2Z7dlMq5fiEEwN0x2q/3taa0LdNAJV2NX
m9xBfP8h6SlOJwfhBRfHpk9wSCdZ+Ww2y/4fpuDdYC7rd+bjiLYrDdS7WYQF5VNtOatOptkupef/
moeMAtwKa32N6p5yJDmbuJSTjoLdcSLQ+/WmJsAWLgcp8ioiKxOPLdlmbAzqhC25ehDsMRjoQrS3
+MjzhJU7r2LMEap81XXukjEWX618fqvAYHITNmwsl5uQPAevLQ84mcGUERBCihWsq6CnGi6D5G6W
KenQc7DOogT6AKHueF9QYomOkfdYXf1I47K65ZP6NP57pjD4/i7E1EN2qe/C0a23aWvtbR/JgQv0
nT1H+zZn0FDSfBF+xRQFJkoAiGxbEeFYYvAGnal074Z0HrF9YJlX9DiwGUhPPo2y/2hj/ygj9QHA
C6BiGllkljpIzBGkJgPL6Chwg6MP3OkK4Z8VR7zSS2PM6b0JQC2D7LaGQMdp1rbbOWQoNU2nBqQX
UMoVG4d3UpuTfSu5rUr4DSyN3+OGGJtM5Ocmx8VNvXS0OpzyoJVcXK7VITxFuHj2C1uFUBXvIrix
o10iTmCyg2cj0T8Y6Na70UHKGCMTDJvuNXLo4sXRD0LK0GfXzXg3z8k5M+iF0EaxR1SgPekONNvZ
ypizD+yffOtSL8L1mITcpiGBt57fNZ/a1wl3Sk2A+69wC+P2wmc+rWG19nsfwk7VKa7pyCP6VEtJ
K36OGV7sSIbmVHKOCnYGYUUyPDZufMCPGG75wF1iwL3v0jUoswyJ4tllZaQB94VxdXJwqg0TLMSA
iLRIt+I8mv0nFfUoLQxSaLAuH2qFM9MW09722idjkd8QpWl/RW+9LQGbx4lR/JBJvHa14NLGrUeF
iw5gZkoZsgcGXZHej9N4F4bxtelk9tK5hL70i3C/EiTgWaMG9IQ9BqqIs20Kk1qZ92UtubqRe1bY
xDIBoV+tHcbFJPwNz30MS4DtfoiaR98F6Wgd2pzb6lR213GYP6wqfxhhHt4txlv6xUvbsCVkqyyW
wgq0ZmDjyuCevCVaYsTVMj1KbQ14VbLXHBo8mvUKQZB0d40D2qCAqzvqCp2J7YBLz8Nh67ryDZFu
uo2CAVtSRg/aF98R19CRVPkv+Ce7iCCqC0Kvq2SzTZWZQhVPZHvUgX7x4eoQttVhrky5x4+W2oTU
BXeFHCjGcjxCoMitI4krZI+1PyvXgFcedVsnU88xs8k1yn2iWT2Ig1NFB4B4gvpSL3G4Q/PKACTe
+qwDO7wo1k6YWlw85PcdVitNj3rN4I54WGVvfZs8hzZ+a9wmXs8G03S89s9R51I7anWaDIS6M/ny
UYKVMFYEoIa8Nj42/bONxZd2DO2jommNMsgMbAI3K7Yw5hbwHIOkTBN2XPm9s+9l+kQozlnSUN0N
MdGP9CC6tRsgyhVjUcKUxZvOXJh5E6SiuBSw+lPymyoa0q5TfCEp4ecs+XG5RcO0t7j4x+wble9X
KZmvd0F3Fw6c20XJ1WZiB1rZTWXTJebHU3/DwXCJ163WeK65HBR/QgGwBmep+ebSH4gIe8YtR7Rz
3VwN7wVcKzEfgddDb+4fMIpJJPCGPLFOgTS9PZ/70jrdHt0ORBICO8YV7rZYeozHuiFZ0Cdb+nQ7
1E7NLGE53J6yeIu1KQecYIu2pFoOUTbgTuwa2Cuum+yx7ThUbf6DG6SEVy6/rV1ewu1QMWo/QTD6
60WYHcQ8JyOxbFSMpvRyuD367562Q4MIx2iPanmBJga7U6u+lmYhjrcnty+Pchy3qW5+mo0oNpQg
bL2nmcJpebG3R5aOrxll/q5HLJ3//q6Bn4XTPmSYzJsGUEP+fpNQo9prsZAr7D7xTm7XIzTyLZWg
YX3oOpv+DGMvEoHN7gAkdXuzXZasPr/BCTf7528rJh/T7V90FAByK3GmbVDNM2xqyHOmZ0JkSIua
R5sl8ALYMgASk6E/Wcv/N44tG1A+JjvwYV/CDCiLWjPMiv48jF3qZ7w3//iiXgTCOJbKFXvdB6PB
UhCYoARuj6CYDb8f3b5WUK0fCptAuzFAuemKPw+ZQRZb6sUvo7u025R4Cmu3PNH9KzGxD6Ri9Dre
yLGpTn8dRGZWOCY41H4HbNQMWzJlCbwUWD78zkgBCS62/JunXVGjc0JX2F8bo+YTQoZF4dX/fmqk
Jvk0PeMpe1GjggsnF4Qr8Sjcjxs1g+jyYl9H8d0NpAHr8E+ahldCp6QPqqFKeLOzLrtiqYAX5r8P
eutU46HifEa7kiJ2FwlmU/SlKTElLeMIzM0Gs6z1MGDmbcOqO/11yBZ8AFODERBl8Xj7Or8/Ofng
dQkJN9fh4tMG7dyeqsIERyYGWASTqPZhqU5kJ0P6qaLFug6a4a/DjZbR2p2FYnf5zoO1/ARRhx0y
In5gvbyKfspMaujleWPgHyoy1ayDBnipw3mX2H6+MsYYeRPLpCKv3DLZJhUFhAIvHEma7F79AQsB
YyDWdGF/6rHGDpAO9EVm+Dw13VmVWMchNciXbNEoKkx70O1QTXV4qUBMkuQI+FI7wYenyscwIsfD
1M6OxN7n2vLfprzAIJIDTkmifVkDy57wZtii7i5RZ5tr/Is/EuMZ/09N0i2WF9fxXhnx31kJuWU9
1frKjwZ059OPHJzh3uM6zvWSoiGz+8wARMu8xzwMhU43aM+8QwIFZeN6J0PmyRYk0WvojXg/AYCk
Wb7relhjbR6iMWiy57LyLHQD3S9KOsK1ySfkL3qNUdKu3IT10tzrbELLuigB0ZyS6oHgbS4DvfM9
1V+Tkh/rGV65ZMhdrBG+el4P6Q7+tEtMlV6ZGDvG3vrRMQDEksZ+Ascor9z4sE3Oi3JykTmCrSGn
I9joAUSF67tfjey1zdWMwNUlZzJjwyVB5AN5MXbloI6tnzgnLyEiG4eke1FFc0wT/eoX+qKbcjrV
Jdszm79slbU1wgnwHUT/fqmZwpU9xXI+GG+lVbwQbQgHE29VQ69sLwww0pjcA2SP2xK9d06IHezg
DCty8xY7gJXo3dPbMORRCfRzFndVBUxqWxajPIbDK5ak5oVO1sqVwz718Sz42bBsO7PHMXSQHZB6
7SjubzXj1S3qtnfteJR7NQ2ozv3KwCb75ur+o1AQHoSKvhG5FkPOgiw1DXwYBkB8Ym6Lb7zhbzJL
tl6mdsx4kY5b5T7U8ofO9XM8QODAvR+GwcMcKEKde/qeOJT3HaPOjLbEakTVuG+wGkLoxL7CeINK
pvSZIrrXYjgEJnZRRwfm3mIYSjgL6KcmbIj1GcOfVurimKAgZ7awdNf044yy5SAkiMi6Z2dnVmol
yuxuspN6Y7X+F3YIxKqPbDE7aoS4/aRX8DnggN2EzliuBzqMjEK4lURx+TAVMH/SqjUPqPTWpC5+
0U1BjC8GUHBmCwO5iM65eGieZrngDL3hQgn+MVse1vpqYkLcaxqhCJ7HcgBenyL5kbpfN+Clfc4u
x75PprwnNs35sFHSH4r+qcxRX47W+Iouwd6FuvuEFwaeH5cqe3tOM2RWdC4SCp/S2EVR8RHywbAP
dzZliFAu6UzaNuwYWy+BEEgCUzHN2VrAucC7G4CH45UGTMV3QgEnFU504eJaLaOMTPXdFmEbTNpc
HS2L5NwsztuVIsXgyX6o8ngx5CODoLVFRrW0gLl7X0OvhPiHa47tuXMF6wjrPoHMB5X7OLlGeK6x
H9uecQoqLK/wP5owjrDvZuIRMsa7m6SfNLbBnODYR/l6rDwRnllbt0WJ0W7ij206d2tgl19FbiUI
EcNHxr2X4XyM6wwrMwwMHBvND8Pgv0FEprweDSjsWb1pTQuqZmZ8Z2o/r9D8/GqGFlXCKF5LFC27
SPowh+38xR0GoCqpplOA+nGrbN/FXAPYd4IwxH2xY82il+zT6EY4nlfX0VhlxXSqIvfLkHbywTy0
+JlKzrygqp1jWba3oOavRVt+KcZsk6Ip2qQ1gpzQqw+1Y0N/TB29iafi0M8s7BIC6hbKBeBebqcx
phyvR9EJ+vlOWs49CxbGiSXRUlo9v5vWJJvL+yh7dXSM+6WpXyVkxZNB/njthwB3RDy/EnZVgkGX
dNZm59hI9x5OGS1auatQ2R0yEd/ZMaxFfCPrzrPlXkRIl40w309TfIEgDYac8tPOqq2Kpm+h0c5L
/AFRk9p9ofB8MyPLoI017pXP/R+DNeLjjoDyPLzEcYO6xn/rA8CvkDAF18zwGgUV3WR1MgeLzUjl
ozOf1PNgiy04lL0tJ2uVMI9hw+dUbJXLrzhN32omB2h0UUYr/TUuB8m+Vjy14xIjLY1VXgcNvuVw
uEOpdm3z7CfNQFu7WBhmzJw2fTHmljlt/iA+gs4qTrdv3A7xglfKF+doEuJHguEPzIYq5XYgtKCi
ADrlXo7uwQHIfoDPdD9MLSFxzVOet8M+dNZAx06ZbnpC1KkMbofAXOwwy1OwpQECJpJtd21AuuK4
9Wp/RUglo5Xe0OcpsMO9x2DCE/Oxj80QWdJimwmgNTP+xAfNyC+0y/mk7HY8ZEF6gaKpjr5fXXGL
kyySCI9ozKEZSUqyj6mJo0wiAzthNCNGicbtJiupX7lJErI0UcS6CmUofOXj7ev1TCBlPjRs6r3H
mvb9du4ZT8bpE0hIlwTB3D9Zrk9hrddj58QnCH90CnO4dT6jrKPyKIRI2Ai5qTrDtjDKYoXaEjmS
meVni/yq8yz6/Ayino4I26twijFKDW7no3DFre+7zGZQ1CdIPyg73eVwe3Q7DAlUC1SYfLHoAXcB
9IpMiLcxjaExJeYwS8TPqrer0+RxbRMOQhaYwL1Et+xHaMIU6wy3Pjll25D1yFO2esTtGd0BBCz9
j+UzUgFO5t+PNGA1O2nu6pHIa09igZibJN1gTl5kM5i/fTZ/63j5VYiT6Z2HmBp4OxJw22YeA4Oz
3fyQBJgrJsrAvw5WQanYyphW7u3h7TsT+MBAsl8g1zc/o3KDBlzE90VUfaTLOQkprJ5xRzYXoxjU
7p++1rntRYs54UJl5wcNEF6QRAy0nN03I/TtEfPo7khQzpC4CHqq0TrlGuHwKl2R8V2eCAOufh/I
/qtO82xDz4yw1vpWTm9m2UUAlsGjvTy6HZxkRIszlNWmHdr4LEkgTAr61HHSQPOjn0cuGbjqNjzF
fkMvzxoV5GSiomnrUdbbIHux4JJygTmUfdFyUHHvY/pX9/myreti72c50SXltn5UjOZ7BKJ5SwlX
xJw7pABA9AsXZKc50jZYHOQM7BYOU9stSCal1sKdQH4tRvK/Dr5nZgcwMduxiLIM/yQgsjk2ftlL
BJqRRMC7loP/n4+s2ocjoThHnQ4g4Bj39ylpLn+qRWAIZqlbHTZTNCsTqZ0pD51rr/WyR8yX3aLv
WOxnAEOtbx9EuKCssnlCzdE2S1g742s6H93AEJ+SvCqhXHhN4ZxrS5w7RkA0KPORkBjHIfcimemn
+tUhgtlNJFQFCbGfgCMs1rq8Cp4C3y92t9/z2xM/EBrNL2oDnMrW8Nh5M+Mc1VOrByWNX7vjxWr7
4BEqPtw2Qoajtjot31tgeSdrOTXMGMOh7SsQEp5VnG62+Hr57u2pXeCCt3x8QIuTENRisQks04T3
ZrNQWste0I9q/H72kiTYzsEedqHG/UxT2Oq/uXJ6SmZSUOWyC1UOIJ8sDSEl3p6Poabn2cS8F7rs
z+Q/x8eKtsJNgjMWY4RTYHmJ5XJWNi0MRaYHm9tLj2p4dFlzvL3SMqM5vLZkd1EtH6G+sdyM2/mc
bRjO+ruQX1Kak3WM0OAuP3LqY06l28PbwUzj37+bURV2hOUgSRwCIfefz7W2QPjY86PRp59RaO3d
IcI4oCdOM7mcXZwhAjfdbByCcVlclq81NnRxxRQCdCbvAJYBJMO39yEx2vfZFt4mGfF2L9+M7grE
OCeVATTsWvJNhtT6fW3eXiJxxD10hJo53bItb3LvWzCVXzD20NCpp3DvLq2U5VkwxT/0iIvkhlYI
GB+C5gtawM2aS2V5Wbfr5fb0dpiXbwAc7DckOFEBLf8E3Wm9syx557fOfWhnqEv4dBPlLJ8KueSV
tUvjRfQ39EfSWdKTa3HJw1Zf00F/5w6G/ZBALCAnzaORYU+tnq3esw5+2t8LYhZw0wSrgj3NZqTX
sgK4edGx+UAFQTOSlQthJdRNDYM6rsNpZbm0r2sRcQ0a6Mh5V1Fzf6/oa65KP3/yKvmOe/jDzbz7
uhL+hh2lvfcreMSK2NEsmed9RVYk07zu5KBbblX14fQW8w6oEIZj46omy3MNX9hctfln6BPu2muZ
b0kZgEgFICKms6ih4ezr2P7ST2dQU5cyYzspcaHEsr/H9fxZthnrrH3pBzgtKi2/045vnzS9Sg0z
oxnRSGeBeeioxzwABGuqQiCORrchyxLReeZeaNM/eARhrIgDUsG4rWzsgaMbX8eMyjiuumLrTfbW
kmyMKVIpVLrhWDXld67ImfgFijIZBzhVTYw0bSLhmLbIH5gWFGeIoe5qsIrjVNT9t9J8ILHX/g56
fGI0sYx4SmpUnYcblNOvoW1cfRoX20SkxA4P3S/SN1cCR/vjWLdIm0Ep724XI03n/pAkoM6LBleS
6+1vq4jfyGRe3x6mYyiP9XREhsC6NnXiSgaVsfOjwgcCAMv0/7SebEG76d9oPYW5uKv+Z6nn/8u+
tul/SXL8/X/8qfNE5P2Hr6RHjacs00Zt8A+pJ4aZP2wMs6YvHbkoPlGD/6n3VOIPy/b45/glHcsR
zl85jg7fQhfEdy1L2aa0/ld6T0v9V7nn8npo7jq2cIXHH+pZf3NyoGiY8rw37Z9M+H814xTeRbMT
3+s+AxaPbflrjIYoFV3yoy56ev6RsB6bpE2OwMiIg2jA5kTDSLNMg8Ht83HrO04JEkyjAYnlKiAr
6vl2CHvwK32WO2xMpuo5rCuuaMd7wGKUQMJH2Q6UwdSn3//Y8KZTT/IrntcwIwaW7TQkFHQI7L/b
rLz8dVCVLi9e1EW0JmLDJ+qMge5f3749uv2b26P/IOzMdttWtnX9KgfnngD75gDnRrLVW5LlJnZu
iCTOYt/3fPr9VSlrKvGaey4gKLBGFSnFksiqMf6mB11/gCdzC+e6T10m63CBUoY7gKDaG6ngIwWH
7qeWjHsKDR2aTnDp+hHmVhok6S5hXc/epUW6Xti4VQ6LR2cWyyy1ID+hI3TGYg3v78J/uYVkXDa3
GIu7e+B03k7GFXBhh6F7VIzCppKC9OYen5Nx3yTBuJddvmnpxquz/4iD7qhIRJdCakLMls21X4w4
li/khVh6b+t06DaOnG9dz8pzvHUtAy3MmiJJDajnMRAoIhOt3mWGNuNe6TsL45kEjf5kCuz/PPSj
jE0KQPYt4q8ottQ5+Rw7z6gKi6N5KLjjUg2O92JUDrRVEaxzq3VRflbAlyV19Y6WMO6UfR9www/c
N3A+kink+RQUR3LcjteNR+RRJkwzeNigVOkt89qEKBx35qumg/kYyuodNe58g0ZbwLqOaUOkPhaF
aVyc2B5+O70KenOpQIVds1ElrZcrmFbBFzlfu2xYzCNqN0g54e6ztnPKPAvTxQheh2aN2CzfiErB
WMlzT45wKbNE46GnE3aaub/FuxCMlaMHjzIkm26evZOJxQuyL8Ova4RwJxZFMEI7yjGL6kTTq1Z/
mMkSk8Th+/VpQE65xZqIPI0RNtigO0BXG8MM11pTfZG9bjbbGuYPA5/7wGEZQlzd2acpOgd5Zxrs
3f89M68zVIqtXv91phzhxnrvV+SzJANKNiqepzVQ32OWd+2lK7V2X+cRjl1e/NFrDaTHMPtmwIdY
kLoIXqYmM+6iwtFPOnLHaxt8zt6Ph3LvRICeEZ5HCEAtleEFbSRsOn2Al8cQLuBCQZlgMyKJe742
aY5gSartfguJQcVF2ARrL+wb/pobIf5x/qCAFv46V4xgOw1MOU/NZayTRqvayuX57D33/IcusjF1
PufODs37Wwxw68GLFeMh68b2Uptpd1Bd5XqSzyKO/RfLlUl4jHjdnB8S0kKigxNbRCXydhhOjXmY
vBJWXI2vjhwZxDDJdXBxrDJHpMA0Z1EL/wd3CjJAtOZD3HHfYyEdHhEFDY9WoBH3AeyTs2SZdp3X
zf6v8axRPwykcqc+bGG34NTW1Ol0ce7k8bUZdOo4QowUMzHtImOgp1/rxK8PhQiNQZYfwBu+3U5q
UREmz/fHRf3rBYqgP8HCNfgYw/wsED8zlf8Hf6Z3DYEEXYEn6Zeym6LccPYmPbvNvcXJHzWrDMsg
qK9kwLI5B31g9iDNY6T5w9HKfpCtU5R0/k4KvqLCmCVonaRMsH49Ff77BCtGx84KFr+tB85Xauj/
wbb4XER52/z//6upnx+ynuoJy2Y0yklLgw3+9JAtoBYULb6GP20kojZUVVVKerUGBc/rhVsOUMAq
a18AYlNkx0QMDD4ImHUp/uadq9yRc7Su9noajgxbONbmQprxBR0fZBhggOewN6deGlkPGmkl6EmJ
u83j+DsiSmijqjX0h+BbovMNTUGJPwJNWMmebMAvpnaXPV87ZXRQwzk6tyEIQAuHH/J1XofEPCfD
eAeMkdcUakRXRfSusfG7cGI3x2bHUnbGPOF8mKoxEKTqHIRZ/KGp0VuSdNoLdVJjxYbMWU2ae8hC
sozlEKvnKDaRO0qNaOc3QCJIN5ew9dX8RctLqPnNmKwnxCXvgIIlO31AISLse/NCFdnEsF4TKVPH
305UIuj26TGbg4PsyWluQzKbLQeGSo1jXq7Tth10ikWoG3ysLObXox0ra6+NnBfLUU9AyPrvfpBo
VLi8+TxXNdwRL/Dv3GwsvvvHgZrPPe44wGDSkuVPm9jHf/7S6J/IgND/4AHBrjYt17KRc/wPjm2s
jxl5t+BjcKgTkyJNQDVp86OBQnSsk+Wteo/iZVud0dDNVgjBtQDxxuxZLbP24JDvA6Eaj+yphDru
bPp77ifKnrWoh7iiot1VRe/vbwPySMbkPNn9FLud+2ng7ybfYqww0YUcnS3I6xyZJdN6YAembDUL
y5OkN/tzplTuMjQVFPEdKLoGOjI11a+yMYIfaGlp6NIGhnUYYArs0Nk3dkMtZF1kP2SJAMhBRK+H
Mmq3VrPWqZ1fp4sTZdxDj5/SeZceSOvFpAKQxmFrDMwuNigSJQYeuWCVJq3wf0ZKvtb6qtwi6pwt
NUx0jqmO3cMQ982y6TO6rZC8lIdjWp3i0k52cp4MTb5dAEdFHZOvfMajAekiytCH1uC3hrBCSM2j
N1D+UpNHMLMgu8tWJcaqoDaL5NHoleTRJSm0TiKnWsqYnGcqlbLJIF0Kgsevcwe3UnZdPAn07a+Q
OfbZA/SarcGf/E6vBx2QeRKD7kqMl6Qu0bW37b1skL+mto2wB+kDnvu3AXkkY03U1X8/3NVI/Y5o
kOL6+u8LyqNWD1A4tRvj25wO9cH2gp+4aGnHEd7yq5OCITSC6BkA9vAUTsU9wDXlUiJNilKDASi7
DbXvNi4ZfuDqX5wZUnvYB+l2gNvzxMPlh5wAwPNnaVnNk2fh1wiYSV2VyBJ8qTt3bZaD9t3zA9DM
unAIStzywNMHJLcYSNdBnqwD4EukoAx7WQiJF8BN4QO2DAWqUaG+HRrs8Vgah0+V356jIlQf0GkN
nzQ26rAH+hCYL4Oy6ZX6PNUaBk4idJtRgY98kmf9dQ05g4SRYCBwjTaG+D7omX5f+RV1GVfop18P
Y6Girhgu0d8OsRrGNW7tkN+9r6xOeYV+AHIfpfENuqjKq2pACTJdngZy1K7HOzAfCuZZuXIZsm4N
+1p5hVZQrf/bbesPCrPpqDzoLBOHQtXSPJt97Z/KAH6YjJGSpPnPBPWDc6H35WLAs+x7mYRYOtTg
ypKjFmUUsvugPyA3rr+4XWHu2lg5hBI4inGdeueXabGSTzc3SUFYwWbawdVGvIW07yRg3ILHR/L3
n9/+J9UY3r5l2Cj7WYajQSi3PgurKFqAd2zqGD8CQ9mD8U7dRRkl/SbJwC1c+x6yHOemIrs1xi0A
bDnJrdwSS1nc5NspQUE9NMLzrM6I5kzcaeUpbQI0Fkts1NPrIT5VZtbf5bUOq0ux45OMycZOPXuN
CUuJ6AMDlmgcsKNrDJOR3P4vixORf/iNcy4+MIzfTUqylubymHHF2uU3KZkJTKM3g4z6UIb4oUJi
7XUE39elrvHWGGW3zYfAvbMNw3yLVfbofV+xhSJF8FwV2Xb2S/ON+n60iQrDvZddvys+IEVjXOsq
yqNjBU/Xs2EcrMwWar+8NmjHx0Z9wMZ8lw9foxFAWZCVgoOgI/4iD699xLL28iixqhKyGPTqfVt0
iAtOeY8sdRH3iLx2y8aC9BB3Fm8CT4DEtXrMVnth8Z46zrWJRwGwk/0hxkl0LnXA5hlSePJ5b/qU
D9vWfTOhg1AQKsath6zxE3eNDzkBjGywcGA/XeY5dbZ+gaVWM3rNe2oBvgB49K1B832VjNzUrbnV
X1DcV1d5Uxr3am//3jUnhAtAij5l2FQ8xEgpPcgj2YRk2Reu63YoEv0xEM1BtvvnL7wt5KJuaiby
42eXb6g8aw0HSM4nOSnNCCbVG2P7A0Wt2j5aEYiK3q4fxkw9NRA9LhQqaDAruwsjHVS86MqBVGnv
Y92ertPQpfC3YZCSTodi62nqFtYFaJ9Hiin+I+Q2b6922St+yP4jMmr+I6CxZG1harLs08KJYbkN
xjLBMGQtz5ATMUb5whPFwlyQM2TcBmTHVWUgD0xXXlX25BnyqpmG8NftKuGE0ndsVdFazoNFu6uC
hjw88q6UnBJzeT0UfXkkm8ENrd2AWQsCseIQ6VL08Q1r0yVoLv7zp6BJ1a4/PwZSfSaGGRDCYXF/
1tLRozwFR2DpHxim1aiVVAm+EukF0YZ055RBcpKN4DGf4siIl8C9ypWMybnyqEZE5n7QvB5OHGfc
BuDPtts+nN4+xaexTo7l8PQpnIhX14P40BaYRt0uI6c1Cjh4PTWU66vL2LUxsOpthBDybzHxPhol
nzd6m/HT+es/Io/yJkgeAnZ0t/jtxRQwhW6uKXs5KOOR2Wa70K3TNao+/waHSlzotf/5UKJHAdUD
HP18ON/mhkZRAUUdBNL0FpX9FmWGO7vEA76D/Yi2VSpkbjjCy0AHs/lgofkajdBBUdE9VEVTLdyh
w54ybBF41ovQPcgRm8TrQXaRGS9XSH/DPIhJ2oM5Hl4aXfsye01wIec2Hh1cyBaOMqvvaeZRXuoT
7TAHbv6Mzu1exkkfxKuhdctNFkbau25fJr2v32zycttSq5U7Oetvrqrl1S8BiB/j/wt+Fn+ztdXt
/3x8eBqSBK5t6TxDuJ/9+fiIiwK7A2o6H6R5+IRtynQgjHQXu2iM8pDqhnNPTxCdVaD2WYr4SgCd
WAR/GxniDbSm6hpqJxV9HVN3PRbdmObeJo9z4F3nIHqIKVmMslbod2sVNfWFnnT4CI3tUZsH9xGF
BVZ8VLTxy/AeZQhZ+wYyCaLUZg5cQxdNOdv1KgNFj8wnXTkvaQVg0raRqhQxNIP3GSsQIKPUmHM4
hnt5dGtkzAZPtuIWHVxr0Q5e0oJEzSl/d95vwxjiTDjZsX2PfPPz9f/Xl7tduWp4JE5ofP/NO/Na
pC5T/kb7WR2VQ4HH7UEeRVHz2icWRfI/4xiL/Joh5xo1a36vMMVijMz57fxP8wYTH/F6sC1gg39c
oCgqvDTkizQB2rAu7xbltr+C8oo2SUEsV51j2Fnm3kdGdE9SLoYvtg+gJzUrpSUuB90RQMcCvVfr
Ou92BvnGR98Hv3ML3U6T1wzNdeQ/kc9WKRTm3b2qtMNrq1vvhkj2I9+LPFNufrPxPFqSNqnWPrna
8xik97XtYlI6uUAJppo9VVc5B/hIWOCavv3ukZqSiQ47DcuFEqrpE058yQZx1naT488xpJV/0tGX
KV2nfFWaJjiVafsOoKB6jYOkPIAcxdNXdCHQOFvc6fTldW7W6bhswhpNxOhQb+GYZ3ibLsO8G874
odTbScUFvrQw0h0Kkvi5kzofmK/GLh55KQJLFDCj+eLiwrftgQKTaTfEE72bLyW6icCDa2UjY1bc
zOcpgtwtTpAhyhvdKg+rDvm+eL7IAT8wHj1crx7kjH6EBTiQ1LsPfNhTtheTF59Amd5d73ijNYKf
8Ml7TVpF8oI7pWzk6O3OeBtIeLZYsPB3t9AgL3K7od5e6RaTs7W/Lu9vtK18bgfzzHMcxGy+kM/1
a1880YWu0BrnvYdb6Pb41/5mNSDn3RYHny53O5c/Qfrr1UxtCP/LYsEQW6g/1goWmytb/NNdi8ri
J4UWmNUN2vxw5sw6QEkhKg8pgrWgj+OfI2ol6sqqmvJwPQy8L22pQBiKffVHoPjPBXfxV1iAiLKP
Fmxwz0G+yC0Rd64R8aiTKtw7nQYEqLGxwxkN79nOIGoh0/SW4wy36ZGvgsoSem+t2X0r/cY+p0WQ
PgZe8E5a//GfF0aiBvr5/6oJlRyXxZGq2Z8zp5qXuPqoq/kPOx5xEIhH+wLtBsh+aJ9lDyaxDmYq
1ZYp3hag1m2Q+xqbMTmaDXa9Qw6vFp5A5ioRRKwEQ8I9YqT+Xh6VxnDqVWAYskfF00ZiRkyRjTU1
dzbgyt0QCEg9ZbldBW1k3yYtiHqQgacwGnnkkoV4dsMqWCKfYC4gyoT4vbsKr2tFwSGwacikKnt5
JGOzqcfbDkrjLXSbJud2SQ+5RAbxSudaUdQfwf9VLyzCrJXjRvlqjivltZ0yFeyeDzNDdE1D+wKc
1zrJngocY5whR4yqce6q+ZH1WLz5549J+1xGZt/s8YVkeaCyttWRKvpzGeArmjqWtaV8jxSgp12u
fDXSPn+UjW+N6EOn8Zm36ZHWwfT+IVJBRWCi+BhZcf5Yd0F2SqwMZ8PKR3nAD+xzJLywepjmXffN
GhT/JK+liasiF0spwayPt9ewIj5TlwWXvJ6MK1H9ggv8XZvo82NXBh0fv+/tO99C7heNhxUS22iN
xgjjREM/fBtabZOlhfkvNx3WOdbm3/QBfc3A8oKnKZ7bVa/l/l4Fi3zf13jXm3ZxvJWDzLnirQJ+
/71EVNsXDywbinGUiCYv7x5Srfrbk6KuVVMc2O2LI06Q11Vc1DTFq7TgvdNlOSW/v4KlVOfIGgb8
fIoWNG3VPaAvcYwStb3IED+K6b4KjQSLGWZovVesSKPAlbmroN1h21P/zJOyOA9G5D2OBlrR/Kre
ahuvnQ6Nb35VHaKmYffQ916MX0aYnurBxWJSxHsEb+9NrDq2uQ8VK0a4T5gKFXtzwiJSyB/emlC1
f3Xrdnzxk54c+1MIr3NPHvtXo/umsU871BUAszfmNrVwRhYxOWVqM2MfNqG2TlR2znVcdF/0H7XT
G1/UtpoesgrNBdlVlHJc1caEEkwdGV9qHpCLoc+D469ziqAyL1oQ2utwCCtk/ivYp/w3fjTQt9US
WYwML0hb6Q9gkosne2Kzr8b512pCf8fCtXTnDO30Avhhk1Fz+WpQfblXjCTbFsDf3mJgCHJ+FmoO
v87SZIHF6ahziJPfc5x9NyRyu/8myanp6p+KxyawLhspBZG18lwdgumnpbgVDEjUdHXx3W3Y0Ril
a5800VQzsqhtpsYrGRu6sqaYCOiydnlO3OaFbjns/dQ/oKnb7l1SIYvOGbV1MHXelx5qbdzr87fY
yzCdQr/hYOLoszMAWwWKXp9zy+aBlNtbJ4yaswy1Zuyte6vRFreYHLBmmx9w2j/4PmcisRVhuYYh
FWLObI0yA9gF5YJhr4WuSeEZHInsBkGJP5IN9Bh/R3Eoo7bd6P7ytwnysCyp+cTxuJW9VlztOluc
7QlDVMjo9r43FRKlil8+YSAUbZrEJdc35eolqG3YZbhMLK3YQWWrKcKDbHwmHnB8ErZncJVvMXmE
a9nv8z7FjGRI9r79fJslJ1Ajm5YYlnjwMxqVEmTn3CtKpcZLM3Xw+rB9fWuJnYgvtjJ22QowPBAV
EZqctDgpyLYYoidDTZ+nOwoTkOl0Pz7reJQ8F2zLjKKZ3itEdzdmYFSrrrSn9zAK96h0Vc8+3n2U
/QyEF8U0PhhrkaNXcRxy37j0wgJTxEHDYBo6OcFWdnV2ODEcQytGqxmfHy8ukn1sNc2in8LwuRVN
r1GA99qnayTMjEWQjiAzESZBCDEr96HV7vWxq/kIaBSTzyZFK3Q3a3b91ISBuqtjHKzlaDj3oBvU
qdwqLnJtUxxER2Aq9a4Z0b9qsZq86LPqLdiw+t8HAQZsTf+nbVdfqGnXX4YGqo8qTkJnqlkiCxOv
cLfoAN3XCRsleSidAa6NQh1+KQ8N1fdBO2KnQQ67Mu50y3SpQqF6gnypui4DtDddBJ1lbSfvqTha
4JzWsvCjQhzcAoDZuaByvrCISJfj7KUPfujOTyQ0gayzkQ/83LpPWmVEttSNd9Y4O+fQbL2DZikY
2NGrysI5yyNXheuPzd3RTSOqEu64QujLxx5A3HhdeImbVo/e5X3Xyn3v14DsZ/N4N0+lvv90f44s
4zJ0wq08jkqeUZmPN2sxPDpICdwFtR69pB6FXjyEwnecHT6cRC1/jJD0ejcDpOoNjzAoYS4ldOy2
94+ycSs7O8S+jUZcj4CEjCnY8RyLXHuLZoNithxQOk8/llW/9oTsuj/NNG6mHWTXbdMZmRjRr7Eb
QfegPF/nidB1VPb5eajXU+Q8vmJneamxSU9RnRYYdcQmtGO1f5INQFkP2NfFhv7y5AvbT+wS6rUc
C4qweCi1/kX2Oj/vn6o6/o5GmLrUDFKApWv5J9ngEdDcucBQ7m8xwXE8DT4waRivh1vcSRyxh+t/
8krKSVcrdmDcy7PlNFraSgblZIiMUNDi/Jg4RbsFCJK+TYa3abHeeypIsZ67Lv4uw+ihJ+skw0BM
dnu+6IuYm9nJzn33GUrynYy3rgNEO42SO11z07dkDIHYJ9GwckH2z2e70L4WCkxlnKHMA64j3rnM
MyBlmld/8/EqAvYfBo9gn4AtGIPP++2HlYmhAqQvpd3LJtFtA+X2v/qjMufLYKjQmROxTA4Hcdnt
E1tv91rppNsu1ZX7CqmKs+Mp2bKplegDAxVnbMcf1Hgh2MIvORVxY1NZ7XiGJanzCrz/Uc6MdPU1
Hjz3xdKmaaWkfgp2Xv10rcA1E1LL5dkZZm0/pJpTreShOSaGgJITxURkXZZdsFWFiLzd/+gcPpnG
s3t0FOwKzinGpXY6RBtcDuoXFcs0WJaJvWLZWr8U0GdWbojrpRz1sAlbz76l3slRx62xd8ExfCm7
cHbVnakB5pbdsFfzQ9ezTpHdnA/MSU37EswYFpl5H/70sGHofHDJC9UndeG6ztfYzwOUidz8aW4a
5d7yNZ/fRo/BnxsGmwGf8Q4PmcQ5VrjX3Q9eoT+bOS73rVNO35pW3SPXrXyFbY42iRE84//knmdj
uqdgEIOSV5J3326yBx1ix3OBJfu91WEaW+RmvqUEO+0LdK6zCccZ0WjU+65HsttpTnYYRHObomAR
dK9ZOamgNphWWh7fq8A797IhD9zuzRDl4kWLTsO+zVxlrdRmtzHYPp9kAyA92vZ5++0WkkezUmv4
/BYaxiUZ0i+mMX3NdO8EECd5bp2o2st4IOKxqpxQr3ga+9rYD0B27vDdwbprCosj6dXiKI9UGDbH
tJ9+jU6iK2Ny1INbfxj8egaOH5bwWlXriIlZ84B4uLdUyqb63tfwnnASe5+Crl41etZvrbLSn0oj
+KbPrICBi25Cr63hE2I2LY/gSjl3bLJtiNlsRBaKy7Acce2Y4laAcqfs3gbkyVNj4S/pTPlaDsjY
9QqWHj05LNGgBTYHj8cYCN3oBL6OenMFI1d2pyYYrl2fxDXErvIAFc7fFXM97dtyQG8c/70zCqID
+ViVt852eWF3I2Ts1onvEg3XNSQFjJfctSoydJkQs/ujq9T2sPIRhj1k33wXZueiyoxnFeGQ994w
EafOQRSbKMEi89mae9D/zd7rpmidumr5CFzDgI5skw6OwmLNLzfFWdp8zaNc3RqiJ0NRHqQnKLho
PHRxvcotSuH8WRjOwqS6dzXxh62rB7e0wwsKoyhdo0O/AtLcvYcZHMXZ7p61qHcOpZoWSz2r+vfW
SRUo79H4EOn2/IQKxoOXud27nmOJMUY64BFxOvgdWNp5/Fgp6GCLwj0JCncni/WycQQgXx7JAWxk
qeXf5pipH2INWd1rSmc+6Wa86tO+/ZLy+9xnwK1QxAnbL7ExlKshVGDiiFE+SsjM1eAc5KiKsGRu
ZO6z2Vb+GalakK6T+lCoPv6iaeGfKVLGD4VNNVf0ZEg2ef4+jbZxQjQTjrnildsEZRM1yZHG17Ni
61dN84qbgLlos9rZyy4aEd9Qx7aOspf7+kZVq/gie65yHzhj96RmNko4MEANmPaHZhrsg6hY9fgQ
cyj7somG0V9UNVLmt4ly4FO3c5BZ8Zvyt+vdLvJp7t9ds62oCKqwcViHpNap04NoY9RRu4hIrCT3
KevmZWTG2b2afJnszv5oe35WphGh3VI1pypKlffGs+rlbBjBZRDf1n5Qp/2UluShi0FbacKl2B/J
+o4adq9WSXG65i7yNbDiUx0o5bOMR2H0K55r6clinXTR+29tFmHhOJJ2K8ux/t5a1dGJx+DVggu4
MXP2YM2EZ0pN/kFOUGy8hiPNHE/RFGsHe+5Kfh9B8z23osUINu1rpti4pKCtvNPQr7nYI3R1eaob
xx+BnpVPKCwaW7PD1KXhO/6O59xSTjBqxYeqOpeU5kznWBqAqnPxroYUSVeI3wsKfcgRxWDBJSBc
NhL/LaHi8ug28Gnep66cXEVhgncTis63S8mjT9e7vQYKhsh06nN5FyF0t7KKaYRBPrXvbr0qeqhk
DeYdazflY4Lfm3wlybPsUVAgF2rMIBqq6l5Oy4r24JFEefbtNNrlBk5+UTvV+3Fw6n2E9tH+1u1F
LHGVjgWOOJT968S/TrnF4CQOSDAKCcS/mRy2NWL8VgSoDBtFCGp8C3RPe+6a+EdYWvmDKXoIiFrL
BFO7TavAXVIiHlmYdLWZs5QJJf481p2FyOZvKScXw2PkpMNrkkmoErJrjb5cM0i3E679GIEBnPnC
ozqXyFUNVrhTeshgEN6EFCt6KPJIxFCgqv5lGiWinJN3MGyHbYloZPfWFAHA9xaRRjFLNp9mobpm
LWckHoG5dUgDFc0lEdi4CSwRcL4WmRrR1VrFZHGJJb035PmzXbs5uCvlHTqYu6iM2VtGRao9KFqi
3ilYpr6nVb0LMVf7mEbn1bDR8MgD27o360bfx5ChHrqoUlGMngBFlujj604GQtvXUHgwbOVkm/2v
ZjRNdzGwa1nbWhqc5UCrDO1JReFbzJpQZXHQVKqHFUm7HRImy7wN6oURqMlPrUXUwEv/1Ufhz0h1
qfUo6IgDb58fQkpTu3oecNV2h/ICNDFczjygvyOYxQxOYo10bvEoelMb5G497IJPnQ2Q3BjNey2q
V6GP8X2ozO33CpVZgXjGB9CB6lpFR1ug+jRoOVMxF4+mkuIQbOY6wiPKKWwT/0VrI3NtqSbr10Sr
X0zXvzS5XX4dHetlRjr34iR9flEdl4VChfOi7MoBpW42WKX2RxlSnIxaNmWx1vjCbhkUgFZ+aEnz
pc58yC5O064MLxh36pwgUSzW7zGGYD/MYu/OSfWR9RUlW09LHlNfqba89WbtUT5+DtsYfUwxpZns
tdFqwztUDhTWK0dIrOvuYeBxd9f1c/tu9TisiNclIc4XlTUq3im1fd/k/nAc7flXUwB22qOPA53i
33HPHWOSSTEIfxiHCaLx/558mzMNlAsKtOPRZLYeI1+N12jwhq8s9VQUCEII6rLr4mKXhvwnZHfW
0GXH3nDeya6VIJnbN6q3J5kWvlqCelxpSf0gR6PWfyMh7Ry5lUavbIOPCN925+uFKDujr5tc5Ima
YS/8oc0eu2lcXp/bGaAzRIxQUhMPbRnrhpgaYm0/3EIyDkgOJZ5D39rBlg1f3F4QggrXwDW/aUj5
tjyOUzSF0/kHwOF506lNdioqfihVYVCKnDQkJJPG+5gouepTAYSjMppjRyb5a5RjjasiFHPxfbER
VIDa2j58SI/kxVp4BjySVVeXKoDTu3R2/TtE5UC2VGCtS8+KL7LxunSrggs6XntRQ57WRnh9TpPr
BFex5rURo/vioE8siLgKIjQPsvH1Np0W8nDy3vpZWH0E/mvhO+F+aCCVmcnsvUb6BENeCHrqoouA
sLPk6+Vt5WhtpB9lbrpHeaqV9otOJV1G4qO8GKl1nWTDhD2URjIv5DlFYKcbtLwQgmzx/jZZmiCx
jppyMXnaCmdR5J+4Oy2MGJNCdoVRc0CbEVaaHCq8QlvI+Yb8CLIJXZYgzXQsc+vmpHVuv4uN7FH2
CitoEfn8Pa7qA/ZYMqan+DyKuUaoN9dpYFZ/u4aMy9AYTcOBVNVLoWb3cjNEFUu/7zsqyo6eRV/G
Ob3GM3VErLgo6q0n4n/Ol/G+LopnJIhxFzL8fdd3oMjFkZ4BL9dTuDpKQrIcsvO8QSmOG9Nfi07L
pLgxD9VehlzH9c7yK1tj70yFb1uVlYIKSj18+V+Xd3JAb62fZaOFrIv+WE/eloJdMmjknrt00dhv
JE2GdzLg/ca3Yu/eEd0wGk7kR1kIpbH+EDSUemTcSDy+2PXM80u18+eedX7NfiPQjRclzCJIbqji
KpmqvCe68rX2e+vR8IzkiGQDGwERF55ZC7bmJQktr7/Xi97eDarn7/jqkegWpA6JbG00J12mydRu
ZJf1hnL2URmXPcn9KGMVR7hBR69TED0yx9Lv5xh5Hw2lKaAZ6JiPtfUUp3iCWV5drfnzWk8kzdV9
ZWPcHiBE+ySn/HXCCLiRrXIMYNFTs+cRYcJZd6JHdDTgf9TcE5EleY6VASmnxtn19kzaLm9H/5g5
mQ/NCP1OC90Iqv67PE1xT0Ram/VD+4AMXHKSjS42XonlvPkDQmsyFIsNWigazF+hzk+4Ots1JTxl
9vGrUILJu8uLTtuhH/Zw7cpcIYIkD1Fp6wgTklKsZ50bqovMKnXCNYsg/0k2ABy/YABQQSvw/Kc5
QT6UxbtzX4suEjrewSyVr2bSoigXlOWK1dV0lnOLSEjbzZ1yvZoRibyzg1UmZVblydB7/Wn+MQ6q
XS+VqVAXthn1u7EdrBUKHfbWjF/RRjb/pfpwVTyrfQtQrLxzcvsDeSzzTo8zttcRfs9Wb9po48bN
Y52b9SOWBtdQnvfsx8WMdmydoxyU00TIRYkdbgdGjRJQBh3YPTg2OkHo7kVPaq0WGxY0yFPoAvYg
h68zK22ekQBAW+G3M+UkKwg+kqFDZZS02gX9h8fMNKe3WWWrT/qoX8kufIGvKTevcxPN11m4jZ0d
twV2HrFRFA1rGr6Mcw+M9q8YrnfhlgppBY2xNTGpS2f0HkG6jjHL0gHNE3+0w73symYuAqT9AIAu
qqJkKSyDWooB2EoeJiBSsD4Xp8sz2xX1zXLTIsm8SdFFRrERgn5lOv0HQCEO9P47ug+AAWqjObV+
N+wCjceTP9gA7XrlK6WJHk1c9BwS7TFLVRUpzAzfwa63KKFHVPvdvEbVC7lIbLm7+WwM6oCYZW68
9DAYMlTXzlauGi/IuR5wwlHPcmyAcSPHVDFTjJV1ol3H/vM8OaYJRPBf55keLiT4LCNwh2baEnkJ
KmqT323BXA9rHgPlU2F46DIIcA/CYAuTnGBsIxCeReb3AZTQYuoy/azMdbEf8Gq510Cwf61Ym5Wz
8b0LxEeOoi613Cg5ArrUl3JAM8IlKhDJV0zA5/u6CY1dZLV8QSuHR6G4dhoPuM8o0WuokTbRB63Y
aG2iHID0JCx6TWsXV5m1a9L+19FoFxtfGcKNgT8vMBgx5TYqj26nhWaJo2Xux0eW64uxMuy3wNEn
FC6ScT16qf/2P5ydx5LjupKGn4gR9GYrb0ul8tUbRlt6D9qnn49Qn9a5PWYxGwaRACGVSiKBzN8M
mbYIczP7ymNKrHVtVsXg9vzCx/Roc+NbBBgLL6p46l78OgSqlbTqxhuV7kWJk4HMOaLCsrdTG/iI
pCOMfJZ5R5MbgzsjebKg177AkycRrJoTimv/zNQ4oLeLuTlbyEBPq481+manzPOMZdDFyrKUzcbh
nz8fOtdG6UOe3gbOQVSE3zS+SVsZvx+qKbiCPYNqX9Zv3PabX/Wcc4DZ8IMlb7fAqTh9KW307a2w
LU/NEKk46sXxslSGh6R2hmvnZON1SGuWRAAFZEgeLBwj9LBpL7JFBnu43nrlBWHNCqFTxfI+R+1x
+06r4XCfI0LK7uiF9ZsMZdxKHrSyByQ0U4GBazvHbqYLi/lwb2KN8h6pOHXiRgOjWHaAclfFxpzZ
w7ItDw1+PyCqK/wYmODvWf/VRrH2qdJNF0I67qYakNqV5ijqm6kDw7CF1m39QGhvHRJ9QG8G61BN
Wrof5+R6oINUCvOo2KR5mL2GjjdtkYFBBM/O09c4r/Q9hknovvdq+tpZSXiyc6NGoHFuhrCUdK94
la1KAcvqVQiYT15SHevYqI7y7H5QIpcSiWzH1LKwnJhHondbHWMhEDQvW21tK+2Lj944dnCif42a
GKXTwU2WshnbVnrM9RzPGmyEX4sQKQbfNOGDzoOdQXFP3YAsTmpb/WsfudYZSYnv+dzKSXc8xPH4
JvtElRoXLyof5YVJ4BuPYxAeZV9qRta1cpSN7CvK0nnyA5QG5lm8nCeeyH/KrsEMk1eNu1EQRyNG
c7vcycwXOS4f20VckxGVr40Oz4oyu7sKMb3eGK2dv/o9tnkWpUqw88XrFIp3tfCaB9nnxoBi9XhI
TrKTnzlurl4dH2Sv4kTFymRFvZPNoiNPkA+It5uxRt2/dI+5X0bYcP/HAaPYTu21kwxPbV2SoTan
38NiDf4UEg6rNoj0ZiXHqLHCmElM0y7V6+vvprxQ9sur4zZWN36I9DMZGe9Q2r16YDlAzolHNpAe
KzVOiO8MiHkaFTKBhse/ag72Ve2DwpSDXKzOTHUiudjr0/l+mIZAPevIwh5A+O21uSU7ZTwZyX/D
A/fq7SwJhUIa3bkGix1lQ6a5XVxE0bqp23lBo/zqcILcUPIFt4rS8qoYbIzK5kMYAJPubmwleXRb
kd26sip/ikZn1uP4M0aeKkqcnRw+7MIZh0vizCr9UYDgsRk3b1HF033wMK6VzVqvnqZEjR9ly0Rs
czK68ZnVC1uN4pQEFVINdVWsfJ0CeTQpxnzHMq9hlYybMUIWJ0Y2LF6y1MlXKFYVm8TkO7dErXNY
BCp1s1tbq71LmLnTKTN18yrncUse4LnxOM3zFXEkHqzRB4DNS8gQ9KMJtzrxS4Zu8SlFsyQ0m6V8
EzKGyCO03i5o12GHMYzm9SarJu6RyRTgej3BFjV944znVHOp54OMK0hQhJpqnOVQs+p7a8EndYvd
h8mr/oyV8cwdqxMiq9myLaPxC160C0Ur1I8hcsRuaD2xieH2yXjg29OHW09iZ6lVu/FMBElZqIQn
s4qxsqkqE8n7rnsanax/CrVd6ArzKiOsUPQdeU4FdzXPxykyR19Mca1mrwRO92QC4nvU2P/fegEE
QcWJUCyWF4dZ8rMDWLuyETx8a4dqP+SZfsV5IoFYaEPj4EahZZH7Gn6VwSZy2+ca2XN5QT6Qrihs
cZR9Nuv9i6eM77IvIF171nXMr1oR6U9uZ70FU/1DR9DoJa4C+xkp/0YRnlgy3auCCenZnPvstHGW
blKInRyKZtq0Rayk4WZBbzb53unPPPrYyHnihPVqH0EdbjT9Ysw7o2reLZW58azFvXGWrUAV5ILE
0K+Vgs0SLnP1wzxedhbzeLWx/h5P/rZfy07fmOoHZzQvThYCWkr9GPO9AbnHEmGpsi/NJx5S5hNy
BRinjF6xR0feeso1PbiMZbSTnXJYqA3mqglIx9+vsvrnAurWVV6jl0a7nZIRudJ5Rjlq0Oon19fj
s2z5SuFiHsQLm/OIv15YNnGQPiV19GrbnXapLbxdMPfw35BL+eXVxvQzNF4KxcAevoR5rGGj/imi
oAWtYgA+4jGzqWprOiaFT2JNYRNUgJC8Rs4olr3jWm+4u+/wiEH+Yciem/lQBz0MDJTOt3mRZs+e
y0JCj6yTbMkRTtU4C88zxV5e5XW4O9aj980xHQtNYadgy5xUOMCZTr+HDVwu9CRMHjp30PeZ011A
RCCyXMtj5HvBWVM/5YhbCCIiBlPzFRVVJpBx6lGbQzJuT2xO8rjC4rBou0th4GUWp0n1OTVGvapU
bTw0jeG/owbtZnr5iQK6v+s70a6tKKnIQaZQRJKp4RaqqIhBl+VTMR9MX6iLcArLvYwZmkbCl20Q
JvBP0OGKJ58kLOiOolvIPjmqROgBmkJ1tvrOuBjzwcqtbtlbArXpudlgPHhBTMK4OKFzZeOiH+6h
ymjNh0i76g3rgoW8vAQqzg8+W/KLhmDyY7IT6yQPiuuR6pKnRVdxWpjBuMKGHZfCP4Oaof09nHqv
xQr0n2YYtPuByuze9OPv3DcwZwyoeA7TdNL8MOIXXHTPEH4dyvmq/zW3HTwsDeWX1XkbJVCrb6Nt
41IrMut5DBNvPSmOfYqNRjtE6CnNsOrgiuTCIbYCcFrWyhga5zNMM3ejxdh8aHMTmwoAbbb17hq+
s487LVgX2Fg+FyGSFOnkGzsL15J3FEZfIdxZj/qQxy8T1VUZbpIwPiphPixlMzB8b4XPtvl/XoRj
Zr60phr0FsnpUgu/2aGlr0ohDH4NY3AJcjT3hFF+sK9EFh1UTWda1lNV+ScZrjWYxGONsm8bpdVH
ntjDohx6mwLzEL1RibldjTQ7aUQnax9TNzsMFGM+ScWg4AFOaJOWY/BpjOGj34PJU7iNXkjjV0jq
EEftRlvxw5iTm0H4WU2bPrbKjxC7SBYaU7wKiwEJ2Q7BYPCWJxWt9ueOHSNiqHq0VObqdt2TAho7
Iz6DnE1eeLzg6kmZu47QU55cYW1lcRy217KnwPMmQL0fx7IOVnKYARcGFlidX0yUPK7jaH3Iaasi
ydZIIAFlml+lXbutX302KXpUji3itaysd5P/SWW7J/fZNNxRJ4y759eeSiVaYdtk7pvxm9Wp2Ixp
xvgc40uEBXg5FNtQd8Md5mbiNFnUEZJWeFtVhCa0BoEptZi9Zoa4P5Jc1VAWv8WK6CwCTCXmlmV2
3Yb1cLJX7FE51mWBjlafeS9RNSoXC99X2UoMc3qZNU/mLheZxmNRoC5PggJuDYS1U4H5LHUh2Hw+
Jrt8u4rwI3O972VnKT989CIpVuBzKFjouH09fkdnBD3MqLfe0I7BMCNFdbhWB7Roo6F+npRhREqr
QnJibnbwdB89bBdGTROktw3QmjmEhXVo+P5DqbvdcwC0ihv5UzT0NHrc2RMDkQPZp4TlcA7NCsoi
nWGTMCLRfiTemJwSKAUbXpeiVmLgDtexv5iqzLyUrardQGD6UP3K1TFDP4CimsMCFydUwGFaN2xy
Nv3vWt2UO8O0wLwNhv1ZF6Rcm+Yrv+JhnYaQq7m1/tL9cITJjioxWg61sWpQHM/jBNN3bXAO8gB9
A0CmPGUgp9JcoBpxGPi7/19D79cbosXD5N6Wl9+atSBfUOX6FXlwlOLLpPvqqMBCsIGchQncCm0J
gNrhJfKU8KseIFhfdab3Ulfwn0HCqBfS49rWgymKAlvdHJW4CRcYvaWHOrP8K5JT3Tb08EDCSMO/
yljfYurDdxmzrNmsAgYD38MU/Z28nKptC+T5Y6ztry4KS481FIbnPDO2ITcIdqt4mSaTDRKZ+569
bgeSRKAY2pOvN717HktgDFhKrCy0cknSVv6TACSxU0O92IG7UZ7Cnt8QXm3i1Ug0hOqNBjs6WJnv
U4lCqm5bydmam4qnLCq3iF6R/AFi2jlPMizywdsnZRaufNYK7zzjfUD5RreTva5n/YKk6j3IThmS
TVH0R+wuxeuA49PO6/HCNPtW+yQjdm4733rWcy04O2HzkgyusyhUXHIBOfDiuhbjTTx4a31ugrGr
d7Wf42Q3NyEmKAfFpxKOwFX0itBu8KCF5PUV6zMvwnfVGq2Xpsl1fEWzYt3wAbwY/oykdepw2TWK
9eJSnHgwy/g17RtE40U/bJTaOLWW0z53M8IzR6AGgG+cHMcZJIqaVLCfUhyZZa8cFwvMCFkAXmWr
H3XUETIgl27lXQEJo0ebC/sxBArA97YZvmsYw7pdnn3xTcwHWNuzvNFd9aEtLR3bDEaUqMopRfxd
kLVaNi71eH8C1eHUjo6JGLJNTevgEDY94Ntx8usm/3BiLQQtlrQHy/Czjx7vh57H0Gvr2N1DX4bU
EPggPrrU8tesRPUtevX4YgbkRxD9ChZIits/ii5cpxVf80hHmMIxDeUhBtl5GEoeM/z+rRc90LCQ
qsryaqZhvMsMRTl7vfb7oKbVk4Umx/4eFyAvU3MQaKH2OgyEYfhUpuLSgnH+hXftqrbV9Dvi4/Nm
HrATHMRk07XsE9VB7Y/2xAurKIw/iVL3FzrCLd+cUt/EujX+MgL/MJKN+dLoRb1Ux8A7WRZSuUqC
p6oK2fgtMvL4gDTPiGEdzTrEQRHMClW6uakn6FOEmW9twKfVbxRui5WjOe5unHttnYSRbVYkd+Ze
FkOweAX/CYXkxNuka+iflclVzlS2cBCKpn8BpjO+jAa2qfM1uqHnO78s7Es7DF8BdLW/fHdvqqL5
STE4w5RTK19t6DTrZjTzc6aR3LfCLN+O5HmvKnDJ5RhaxdfErXdw9MSvDCeEnkTLlzgM6mUe1dM1
0SMozkomDnkZjmdTTdAC91v91ZhLtS7UzZ92u2T9J35xC/iR2Yn6JlLM2kBHF3zjYIinUFG3AzoG
j5YHAljHoddq+ByB8XcHJX8BNKpF+8oRNXYnoiGnNToxJRIzqY/yILvuTVuPAFW56Jb965o8hVWh
VZ6y4/FRPNTzoQFzstLqvluhVFk8kF8Cwia7tcZN/tUTsadjxc4Y2Qur5dVjJyGGfeHyLL4drCJg
dYSrb9Wn4FXnjr7yAWbkjf6JYJa/b2WzjmMXFUIAq/MQ1ZrwK078juKLFh2piOMtLE/HQJtPp7zZ
4onzcOupOj86dp1fhRt5+q/xoXsZSbBcPYweI7Ij75Nq5GdqikDK5mYkgmaH0jPpSr8L3tVWN1Yk
Taad7OVJXWG+0/Zn2UtRHeUuRX22xqp6nqcchKa8ySmjdsJUYm7KKXuqXyvZDFje3KaUTbQStpZZ
OTt+g+qhEWSrAuhYiJSp0eIek2f9bEJm9TUa8LJ9P8jr7k15do+xYNk1njhT4TGh1r+KMoMebXTu
Yxs47qMLlyu1i+l0j5sDivdZCmZCjmB/6z6mMypRkImlQvXPpXrNR6PbHfY185DhYBoUZbk/J9s+
bN1zPZ9pbvz7TMbYKv3u/Wvc/9QLKMG9zVekwdlHzTVJdOcgBviEKBHBkHU900SDfj41zYlVhzy9
DZBjKebpi9DF5UQ25aGW18vTf11EucQ5lJolULh3MogCSr2LOoC6WVoHjxPmyXA2NJaVNTCdKvco
Pv7pGBMneIBMvpTD7nEvQWOW+wVwe1LV7kJ2C1M/gyruj/dxSqxHhyYaPwbLcvYCO7WN06jDQU+8
4dDhnIJU2tzGWWI8RGrhm+t7v1nm9MuhMngbf2vrZqCDCwQEiurTIlYvuZtPX4PCrtfY3YpDGEX9
s66JDxn36xJF83FodIjqLPNSPQiuWaMpj7mLghpfdrGqG1th2REazY7SI/r3wYDo7FQJ+wjK8jZa
XsLi0rsk5YtsUPvjqt5C6ZoS11nG5MFIwRYD4eWuoqIt3rnNnDydWbILjCVNkjyJxy8rVw5dn0BN
DcZX3PHEtVT16pqWyRsm0uMHCgKoE24qbOJfxWvtO91r43cG5zo2sq8S6/z73DYQnsyC6QJN213G
dqFveqPU2V8hmwRk6WdttM5Jj9LhBePvkgc2u6cIB5gXlrrBrmUFvpK9SlOk52byvsnOtDI0lkhH
cAlpu4ymeqMZwcUYOxCNZuWd5SFrKXIvLH8U207BMPXWvvfLM6dqd1hR6Ye2TdR2iyW7vypzsqte
XHZHqyNXgbWL0h5l25mD8uyvmJtK0y5PsBDDRwvpE/A+rhGdROcEl9btfx8s7AmXQzxVm786IAyg
+lS56uLeQX4vuGRmHp/5viz/iss5/bB4HlGu2MvWYOv9qfZJJM/cIMn2mbDS2FtmcbjTfmTcYpMG
Fe1OJGLM3mDcPXQ7c2EP3aeTMTnnn7Ey9NfsehgcNbtqduYwJQpsZqQrLL9Fgz+LS5gIqNibUV8U
+85N5lPa8ixHKXVhpNFJD0vuPo5vPCBoZT6Y+hSgqDOutE4pH+zRR4hYi3JtFStxDuh+7jVZP/Sd
t2gmvihglfnr6jF6H3W+RrmJEr5s5r5VrJAyqfbghuN3Q4t/6jO0SXYm1hO/EueVMf4jBcbHSlOi
d7CM3sHukDOUg4KhqrldVTroBubnZ40VEOayRzl4CP1zTTn66to29TQE0WS4yawaWVo7ur0p3WQv
p3y5QR/K/LNK7ORRQhpYozRXIjB40sc70gEM+l+RQvuMky55BCzc3PAS//s8t9dprI/7HP0AWQy6
8qHN8QVdkGgOj7Xqj/YSAD3QsPkAs1Gs8inlPpGXLXRFpY1PGYTVkzwTMohvIJtzXYTs3OZBsj9q
dPF7/G2UvCDJqKgj/AU0969JZPftotgJk1N7wIPCPSZe22y71nshwascQ3Ow6rM8jfo8gGFFcOQH
yU0DUgNoP3ydTQWiI9+DCGdNXMKUY0R2BE/Mh8H7IVw/Xs1pRJyw56KjLD/+z0VJ2QUg4Hd5UjHC
DXZ3+cH0BuRCIKhW+owmrdmf30TJbu0/3Y3aK/3Dn+YQoVO9kEplGmpAzSpNhmVfWclx0GIRbO+6
ZsLABWh+gdiiyvLwp3mbAT2fAfGYrIfUOfVX7dO2LOMqD7Wtt+fYDIHbh9y9urBR9pFTZ/zvWuOa
N6l5TaoAxoiCWdQ95nEPXjWJQ+F1nkp2FE6N7YROhfEeU1X7w0smcZQzyTj31VUDfhwaEVcaWhE/
Kk59ez0ZwsA6pzzbPslrYgfCbSf0fcQeC/J+OZwMwf2q8z0MxfoqXuQIdrS8cB9zVGuLYtc8YPSD
lVLGwyGYLyzlIHnqBxQetdht1vfVGOaG6uHe/Gtxdu+4L9j+7yFN0ogFgK52M3RsfCbwDUEb1Bcf
ODNqw/PB7h+D0RoOLY95C2Aasapw3sjAmnvZcpK6vuSGVl0cr/oxWBWo6j8hOWLUcf1sUfTdjRZS
xElXKmdUVmezuW58TyfolEPriyd8z22MQRT/7IlO25karh86As4n/MKDrVGI+hGLzH4V4/X3Ok0V
m2ZMF9/SduhwvFMR3KJA4gLT5BBkQ3Yqq6OWR95J9wM6kQr+3SlH6PoYn0w9XKhsjNXUih+LubAY
R7Hz4NrdWrbkQeEucEgN8aMbgyQGhhr129LDJxSGsb1q7NSc/VMrXKJDZWuOk/vSKTWb1lw/CgtM
ISXtRy96wDElQQyRQ8LT+CqQ7s1cR1xk6xYPvAN7QeVEAWKauXbNF9+OLIxzGK+maXp1EV9eULq2
dqYTqMESggaQhKYOt/fZ1Qwh0D6ncH6PFU2qrCcjzVZyGjlhW7X4hscaf9H8pqz5MOSJ2JdhiFe5
fAuearA2sLUXs5nGYIlDvIHTabe9v+fWNvLHgvTpf/51/TAiIJMBmp/fthyODvvtr7uH/vyF93cQ
my4lkTiwd7eXzNluAFRh+XB/zRg3MdjuVODur9pFir+GCvf7L5QT1lH++y+8fVpR6CL1O/91t7l1
K2C9w18nR8v55V/YICN2f5P9/Bdm4vb/u30sPSaKdTL8/uvk1apjHZTABRU1fxDy6iLLv8R6beHQ
ROj29ik7LoZaiVfA8KpncEcz31Utz6Xduk+Uyp4b3fE+Id+gOJf7ACw1v3ovNOy2bSV7KHQPY/AJ
KwHhFBduTNZzrpORCydcXKsooeqZmvpJ0YyvslMeKsAYhuWNt/F1B2lekADdyHpoH4ftyS2TH/fx
nkb+kGc+C05XXbWGwlqvmmXas2FYNbGrITde6E8IRJ3cQSjneG6NlYPpX8xHKzvlMNtHsp7Vdogq
JEN8ESJH4SJ5PM8hD7rAzy/rnPJfMT9pNp7tNJfbq4xxQ87fx7xxnkNeJTAdpXJVZgfZHLSxeQDc
fGvJqwaBnFFlV4hz/nm/ITbw0aS5jzIUI/iwQ0GiWN7fL5rhvwo1bY5yRCri8Ozoze01ZQhtd/Kg
QxJS7fvnzRifSdC1t48EsH+5VeMMGL/xZfDOhp/nD42iQWAdg+giz6w0gzrV1+VONh0rRcm90kEg
RKaIV3+N9hJ12NewHe8TyBHywCv4+fj7Fe5hO8GM1PvzCveOtGp/v0oBCQX9eNZDaodGshpma6DM
pLZZdGx0SzGg1AfJnuU8YtaTNxypOruU2+vqwfOwShjUUFwN0AUr6jn2ixJi0tsZ+fBhNfiAaoMx
fosLca7dzv/lTdRq8nBgTdhRVWZphtOhq7M+UcPvjqn9FE6gfISZ56LO1eavOrwerFo98wp1ia2p
YagPvF1ta4edc3SUzt17uVvvB4VvLqa20oaFlZfmf+fHNZ6AapXtopFHjSW/MLpsL3sGw5sZRzm1
ZKzFsvF0izqGtxh4EKxBVOT8CwT/5XwZNYJ8v6Jh26yxPFlW+VzO1q550phPFfpD26gp91GtReRM
veCieuBBwBcryDF26TLRM3GeGlt9itXmVcbdIDFW8VRjrw1EDU6lscpLR/kEz6ptPN23KSRz+dCf
C71FgrY3wz0/DW0tw+wQj301qC/x1ZpCFxqYnWLI7HnwLDcsE0lCUvFNj/2AqVjTlAKO8nw66ahW
uJZ26LWgIL+IY7fblfgH5tmrZ1M+awfMEVzHTl9LBVsFuwDfIZtdC+UqLtRfsjUpwr14sXeWV6L5
Yj2hkr5EKZhn8Xxw8x3IEoFDLo0+Kbcot4urvDaLp1cziNQH2eIvQZfXD+OTHJr2gABbUvV70gfK
S8b+c89PoVQXZtlE5Oo5GIMWLVUnNzAdjH7Hpgw+FwrXDUBhi7SfHIi94j/d80C7nUp82wrwxn/i
pTUnGjo14UY6vSW4rSwcs0rfO2XUkf/nyS+bRknOE9vuAPtAM31nDfCmWjh+Q1ef3lprJQdpuZde
DBzTZMvVY/hMtsZKYL4kdS3K+YoPSmCef9S4OfbO5J5l70T9GxxS8DqCrrpahnioRZq9m5obHSeB
n6y8qOimYmODsdjIi6xSVUD5RmwecFg5ot7vb4IEGqY8xNKXx4vw4Ulnyx4ZNMASkh1FCmYK6vo5
Jq01Jq1+bROjRns4StYFn/BGdvaj61+oM95aMlS3fYAP+8hPaL7co6R91ASGo8ZQUoBEFvRVaYOY
bQIzkQj29jHkAhDMvzSr+YayA7CfaKaJm075iBW5tbX9aebMDYgAKjyyvdZunoVuegukvcuvjQN9
CtP7YKG1mEUBXfpu+xXm0FmhvuIWTKnF1HUS2aa361GI2nvKNONJymiNsmrx2qRszfhS9t/Jr61u
M1V5ggFiZ35NTJgKNsTw51aQ9RLYM58NtaByh5PaLlId/xI6RrFytSR7j2zlR+Y41s90uN7mwfTq
qmC18tlavQB81SlXD9WHlT9NuDQN6euErdULDqXlS9fgBJU4+ZMMxY05LWBtgKyeO6s2qzYF6fS1
7OXemJw6jLl5PNFboi78Io73uajHzVmtRJxkv+Nl2brFXTVQPnOv7V7GLltVyBm/t5arAb+IjIVs
GqXlbOywrRCyFs07OzGsnJIB+sQ82Mj8DYWP7lnzs/oJatUtPNhZeMyLGR09j0oLfnPQR4btqLbW
sVcEXrKW0p9nfYqV2oT90rSn4Sxj8gAUYTin82HCOXCFpRND5it6hGxHsKv0yLauIlh675Yx2Ysc
HOip3D6qTRov237yHxo7cM6icIbliCHuV1Jwh2Dwp7dywsCh8JtqCycz+gjMCW+J1P2qQGjGz3zC
a6fT4sec8g20Xt35msfju4b5REBlA6fWvAfX2EeP94Mj/HPDQucImbFy8ST3kv2k2CHuf4xLI+f3
4CBCg9hU83NiQ21a2KTqFpUlGn7/ss3uYlNlfDyRlY+PDYJmh6kHyiPZAZhbfq8nlJUkc0DQAtIT
ouYEq2D0ou+q3UYPkh0w94l55P/jOjmLaQ17V6ujizpBFVAaCvG+lXhPodV7T24DfMS1rzIyqiR9
kMkRK9knYzZO7IMnpots4ZSY7Joe5bIQE7h8afvNI6K1wzmeJyt83d1MYL4j3bKfQjxWEL3P2JgY
wn7Si8m9pg4wF/pkpLEtZe3DZ8dduUG1Mcbd3YAActZAZbt1HS/jOKnftCL/fSZj0Kza53Eol2Ao
oi9e/8uwi/rDKW38HiG4rWXYD6Kj57QmxV7uVljHIGWQ9dGXeFK/Q9nvrmHSFg+jMToLOb7JDaQi
Cqd/wJgxu/q6+VPGLa/0WQdUNrI1/M48tzrJOPdWgXZm1u5jKws+YpPi/Px2lF5JtykSbFvZ5N1Z
f95d37vDupjfBQozx6p1fr+7jqXUstcxt0ZFJa764mflaBcyssXHFBfWyk4G9ewLrzpWeA9t+j5K
XqcOiAJplOInbPBlIgbz0hp6tmpNw0fqMsAEZD67H7JWGfExTU6e3f47LseaqokppRu+dp151FJb
//CHCh2yPAnPldZCj1dxvdUz33kf9PTiR672IzaKJ1Bx2bsR8Gf1daEcY2Pqz6hTwBw1w+YTrPw+
YO39Q/PLL1hzma9qreQbtyT5bkRCfeiDKZpFM/0viRKs5VDkkHB08srmpYD9venMNjioUNkvqEcN
S10b+RGPZocU9+iDaptMZ2/E3o4NRiLFgt4nbHXx0B3TL1YZfSuzxv9GJuGhQKDjZ6VPa5Xbfrjw
ujOiJ0W8aG3kb2CMLKB+bMwiq396ofqImVr7zeiin1MXWjvF9vqNivPIsw94ryifkYsonru6YgM6
+tpGxrrJrC8Qx3Z50Re3EcgVBksvNUlj4DA3FtFTmMfepYwsUMzzGUz8ZtWmRbQWLnIi6xCVZv4D
3rHWKUrzeGXfaFXJ061X+PCSYldE68RBvIhyd8s8/1xyi/Gp3i6R84daoa3jIRKb1O0wjVVS5eK7
vX5MR4ByuAXXX7v4Dfyx8y2tW3+J9LZ25h9mn01kh5f13NGO3zN4yF9ju4/XQc0+AKPc5LFUe+TV
ktj5NpkljIw2/Cj7pNtEbqzuldJSn9wYO1s5YujsFwMO5muUm8EOfVAX8J5dv7aZ9iwHIEmULVDy
A3LWNPVWVyKdj4B6EVBM4HXNhwMme6ekWbmpMYJx2iR8Q/9e36em16/dQbW+2GO7ipx8fPfrYXZl
xjdExmv1mxii9LPFzm3bAj/aal5kf0mzzPpiuGQUhlR1tlXbp59j+k32JXCcN2yrcQg2oul9NJqV
jGsWG9W4yXRyXkP4RkJ5J1+C/I6zipRoa9ipsqytEKsz9hJHeVbOzXtMdphh/d+G9FjbwqdozdVf
1w4g7Q+ouuNoicSfPNQxOOUqKjGK/RPLs7648CbiLZUCvIj+dKRzB2r9LqrT1o+/4rqAchsG4vxX
3A+K/NyC+O8Se1w2sJaXfd+/51ZTX6uZueii4XP8E4L13lwxp7mFqLLVJJFgxSpsa0Nz1FYljnrX
oLCMtTAHBE86z9uUhlmePXZ6O1ixw1EV/D8pi/v7wPbKY1aE3a5B5fNs+SjqiKSkgqHg4peghfwY
xg2aAH4dPGdah0JszGI01tUHYADFpbYNdWNrHR7IueWzsb59Fuq4QyOBnalt5xcZk2d+6lkHmEEP
smV4cYCUURZW54aCVJT2+eUWi+sMC8FMTVfhOKrPkMGDg5hwbM98c6zY64VLAND9VfZaqahWToQ9
qGwaidufyrH4VtSZ+tyYdfuA2OIpDXzlTehxREXXSnayaZpav8jL2L/1Rv20Nb3Ef6J6GrwIvV3J
Ue7E+qU2WcersBUBfqE1M1oTdcLej09hbYq3yKyXyWggx+yQKZzMrl3LZiuSH3Djx0c365Jrzt7T
EikgUc801qVdCXQvuSjDraqgYrJTC/xdndlpuXbJAptpdG5VDBETYUXnjoe/7JOHoBf1utXDem3b
2pQChG4fTctWtwEIkn0e+dlFHjSzSlZqZWNoZxT5LRaJKYOtFIS4gNrAGefBMibPYHDWO7WlwHmP
+Ur4X6yd15LcuNKtn4gR9Oa2vO2q9uq5YcjSe8+n/z+iJLGnY7Rn7zjnBkEkEmCpVUUCmSvXclew
vSgLkIf5uEYEmtzIxMGTOE1yCClq2sb0r8yDzq5tGh5QzrOjau6PID7wwrC/h4X7Q216+SUppRFY
UuVf6qyyd/CjB3Atmvpdp1C/m2t58aKEeUB+o2i/g+U1NM35oZXhU/iELrPOG2owb02dWDDUtcl9
EWVImv7d3k6DH2zENtAfaRax4f8oDK9S7xzwzJRkyONaB1hwzkZNARsZfkeSaIDVZRiO4mpuLENJ
tgri30JrzZk03nz2IVQ9TpehVj61KhniWehN2FWJOn1huzn/9hOjs3NfKsU6lnV3J1GNtkVsdQBt
ZAavqiJJcAfKxj6svODVj5LPgelUF17cwas+ZcHj6sVzrZ7QcPIopoxFpR5IGXZL4RRzggX5RbUH
UVjeKQOvjbGjssjoLe3ZDHVllURDdYkVNd4pcpGAX9DMUxHG8cYve+UBjW2KAygneetG64Eg+wTk
Z/tF0mrhUskeuGxDfF0rl5Q71g96xRskKRT5pMBVe0htyduNhTxecj8dVgNCpi9dxyk5/8QzJznp
Rk4KIKy6BQEuOVoBb41P3lQm5TSUQi5EXzRA8kIQDs2IRmP0a0SsIdyFz22O6KsSjK1d+zZUenLv
T9TXSt9lpz4tLsIUTiYQCMY57OqtMImm09XmQqxgIebMdnGlTpzYNxseN9ff60MNtr0tKCfE6ZKo
uth+mp2EvzwG0sY1xgogluZsDQJbx7EIi0OddQ4h+MY/25WmbcC3RVeUrOwVB5fhMRuMmoSxVkzv
3BypIg1184a6Mz3SlSOMLZAYJBNbiFLW0UYYQyW1i9ul7cHQ7BJNG47yoAJBUzhPZ15TPbZdDBJc
dwlWJ3KylZsOYsQ+1/dDUhb7dIpMhjAybkanjK+5JELZqveky1myNOWq+ISOsA9PKKHFFmJSqjlT
tsrD1p0OUQuAheu2K6AaczNra9nDwpgAH20hBQcO4Oi9TV3Lb9wF9RLSKYyT9uW3W2OBLrR7KmYy
X/vp5lami2gZbg6rCbtYzZzcwLW8d2MXYoITGONTVNflVoptkvvRoD4Gplne+zzBzdo3iqWrUhTQ
wkhwKJ1YfbTMVN1lnkEl/+RsI/XymFLaM7nqeZItFbBuO+GqyHV8aCTg2qKrWzWCl06h7jqLlBC0
QfJj4sOsaThG9JJ7nHqaUTU/1SGbYf77lc/RCJWEXyvfpLRlzxVDtE2sYmET5goXXrnlmIHoKnia
dRUlxb0kVfqyaig1L8MWjqYmIXRIEuAzReTnzG+IW4T2zisz+wf5uWe3D4u3PDHypSUV+oMGSm5T
w6N6NsNI2zdDou0QTWvvxIpQ/aSQcrmwZre9/7nM2J3y7ppix7cViwT0zrSi3jr5cphICnVgUXtx
xvmnU9AHGxmx4uAnhLZHY+dTpBhmep+iNzMk6wT+IVi6JS1P7oM6z56LpnjOOk29G9w2feZTZoAb
DSIy0+AoZVDd2Vp5EKNWU4XwdxrtToyS9Shgd3JN9DmZSxjW2FTEuvuquQNDU4B/1+I3O5BPxqRB
YlocTzzX+ZTq5kQ3GjR3TlgBzGwVl+N5TUFYVLSLSrPq7+PG9aT8exnHPQARKLHkvHujtMM5uVL5
s6mbaljHWawtPgx86JplxWmL4khhH4MM7hAHCcFk1J2TXxOGhnydQ2tocMIvgv4bOzIImfvuB8yH
LwiK+5+cBJ5g6oq6Sxj3xq6iLodaFzu/JCSEV9Bsm1tTH5wlrzf+7FPTUGBwNBUbHrleQ15cGDNU
URGWHiIy04bL+2sMFoHu6aeuqtwn1+umH4paI8xIN2mdcl02BpIXkzMqAeZ21HToNqau3zjWwUIM
+baUlTvNnS81z2LqyKn4AcKjpTW5mnXTLdn6BJuY8wR1kd4YrfKYg2emSb322iQ8fqoV54beXwBJ
7lF+CCAdMFZ5NHTf5Vx5TMkyfnZbs1qolum8oOc1LNHcTR7lRg7WEE8fncSCJ9Af4GwNx2zfg8SB
+USRsmVdtge2GjZ4dkYVS4+3kmHHqyxy08dkagYyC2Qa7oVFdr2TY417maGz75vOWVUyY0S3m/Jp
2XSTFRChTl6J8XIgIpy18BVXjXsOicsvC723F6kvP0UW1Vdmxf/7QPppY7ppuRTMQoI4KJwKYOss
n6TjgbXKY4UiYqy+WDr/PDtSL6InE0IHef2Epmp1VeAcPpRZWq681DLehjb7ZiVGcp87lXQHPTRJ
b6Pjd4TOwxSNvCebXH1J/Oabwd/sjZdLg/YlsIBQa4IljM1X1Oa7u4wipnVg2yCJHQvJTKWr9qVH
ubUL3+SAdg5yO/J44tfylzLygEQHBP23uvU2pgPCEr634JvDf4xWSsouUkJpRwDwy1BCbJ7oEJAX
8KH/rGWBITJVc+tVH3R3i9RJujWLvLn3zfwcu4OKKJfG0b9Mvso1zC4Enf2rFRb3neSH+74PzCMk
3jBCTo0RX7z8c1b4tbfwOupFs6D90akbWZO3fVA4n/zM7da1JpdHmwPExeMjLsOGTZYGg8MG1W39
Uo6Nt+yIRVItVIQwRTt+tKibyKLsU75oSjN+ViaJVchT4BS18pxv1LDJZPvVh2v3i20HMKt0FJzx
Qgm3Zgkziisb3atjAtcqdb/96hnDtvQKEneN9tSmukOVnnTvmemu1iFbGCxIR4ZIXdY1ItNd4tvb
CE7yY9ZX/c60pYM7ZulaGZzjGFftQiboQSCm6TdtoJmbzG0++VZao/BuB4sqHYIv8DJdbaOwvuf8
eKByRgMWGvSNI9X1AerXg0N98x0Ok5g5FQp36QAuPQIG0nt+eC8aCMqUoxTBSj+ZIkmCViyxjTW5
HeXcWYNylrv8U2/n18JMicZn5RPl4/EFYmf5OZOUF1gKrTs1zKvzYJTXLgTKkydheAyc76HcpCcZ
0gkn7Ie9Z8GAArw/00/SndtQqeibyVsHKmMLNh1qpqkrDeZlimw9mGrb3TVmTeG6BKhNl8JgVcqN
f1Sd5qzUjQ1n/YQ4nICJvsMVW4RvUe6DkRqgLxB20VCMBZ5euIi+41d/selPV607PPdoC12KOHyu
lay6I9DKL2nsyPB1Vfsi22m4oMgi2ZZB+80mE3KPTLB27nuL0kbdD5bsNrITV/diENL47r7tLeDK
Y/SFsD4enWIMeyeI8sWtH6hWvxgqNQZUl7brvLeLl0ILmzWikPlWdE3N5PXjKPDLeiP1b04+LLua
MlCibFp6vF1anFqPrk6l33ICVRwjT38gFSwt/Q4RQt85pNVwLYbQuNgJqNauXuuO9o1zXbGQw/pL
pxvtdawT0k4ZNJ9l8DaW/A5DSV0OTVj96PTHzrZg+Yl851SQZlrAQtWu+ojimSZEijyQGneHUBwB
J37O1wQmz2s6XZGGviZqXFDEiUkMthmFUl3Hs1J0ZVVP7iSl/BKB6snQ/XoqI7nlHQQtlOhagTee
B5tgGe+5JzCf3UPSZEvKIMynPJOTRQBMgMR5/15bbZy6caTx1vXNz/8krSY8xIDD62GvDdz9t4Kb
BVP2EMQ/Cje3D30B96PdoG9D1U2yC3QqrKjPpDK5hJuMI/ew0XKtuIx2aVFsKTfEcLyrUxfZLmOr
fkxt8nI+P/8d7xCScxlUChAejhdImbO1GwTyQzNGFipDnfyUx/dlyQZ0kuu9b9sw3LU6ivCh59SX
IZiSL05cvqluepYLfulR3KO2DpyJKJe2NC0k17XG0HeNO8o7sNIomWdqDDu4VewVk9UAd0+vjK4g
M82+lILktSqX5nc7Tx6VAZmgKpNlZGukdWeE+Q9OeXc+z8I3r+UTdn6UQdEUNLtyqO9sfkrbSLW7
bW/Yw1W2bG8FB7T6KpOgVM0k/JGaZzJZQMf5MV/NvrbeLB+e06JVqgcSTM2miOsMrEsJNpowFnuu
6ppVerNMKyv6UmT90s/K+Lvsl4ggpEH8bAIN3LRQnxzHUYOlxQDL6zudQk5/OKu1bj/ZjqPwyN4Q
5So+B75BeactFwdX7yzwhN13xYt4UNoWUHyjMgHCN+ERKuJwTeRmuEscM1+0hvElVHLviVLEYadA
nLqF9NR55owOVWTqfYXGAgBhmgwPQ6J3lP2U8qZM2+YVXtSD8AjMeqRqjfic2lXZtumrnWx58R5O
CHOvkH848X8ZkfqrzQvUE84qgMh/3fQE3Qc1GE4pYd9FHzjuk6HrhIPK/jBhTzoNhuCiBy3Y1/E5
AKhHRU1Zr0sDmWqPv+XKRP9yz8tFemnC0V/YrU36exqtGhvFGUN/kuWJi9TN2BTVvEhLIBWa3nb7
piF6PdpK+ubE1vcOpOm1cEL9mmn+N8TaUwqgnUUOjnpJHR8MC45s7hGRGrZ9G6UPnjpFrrOm+mpC
npUEjfKdU873Qg6s5wLqp7WiRG/2UOYr8p7ONZkaMMswqZI72rmmpErwe1TKaizBLPlu6VyFo+OY
QPNDktizLZd6k+gvD5ZpFeEWE1e62re1b4vFJuI6zaVvO4LNkuev7SxPz5JXIUAwxhA/tVp8AnXx
lwVg8hxoxjrzq0coqIOlOqqnsXKOekIc13Js5Zwj6r4cB19ZGXXd75y4UvfokAyXfGqCXToQcgFl
EOxyzwlWutmor+YAn37Z9z8ohhv9jhM7tFbPJfH2RVU72bqDIInHZeyNBzIIS1+XDISicm0nD4DY
4sJUiNV41s6NpHTJV57fqxJ/8h0VGhgbERhNzofTSLHqMtFIR4em1q86IyJCLw8WJXVN0y6iunmE
LCjZCdvcUBX2y6Wy1W7dWZ22YDdy1kkVvNpVRxjG0oOXiY1y1SaGdo0c39n4FGe7ibElIzWeKDBK
d56B4k2nFjD+BPW5K7XkEUYF9tWo7IG90vu9sCkJ0BfYZYGDSvaVo4D1XVEJQ42THJn94GnsklGb
+CxL0nDw9Ww8gMfmr+OSwQgo6j81YI/YCEafpIq0Q0cR7rqFgHmXFL19LyPvKVtqy6EHpXnqXomV
Bpxx/KBZxl4SnMAMp/tgJGBhA/NYFdaorjTfcSF36R48ouGOYZLCH0PJPNcgFF3q1e6lzMvu2UtP
1c7IRowmuyYP9O6ziRAAcuQ+mzyIuJ5R+SKIHulPfH9MMDpLGN7Tq91MusLNs0Ux8pXIZ3JrCvLS
qwKGsPUweYmBsKjcuzr/KjoIncprEqbRyrLK8QrDlLPQlLony6KN15tNNsytGts6+FdcxACnBf1i
AJGcLHkXRkvZQMC9lpry1DtWcWqa+OdVDNUCDN3QMEJ6DUhZ+NwueRLxvYrldhPzJjyXBuq+kmzk
20RxXKoqafgaOPumtojfp+PZKE1eAEl4XxdSxM+fxyI7WAulVxi6ETahhKQ0rHthq+2MQGMFbWlo
qxyTKpckHVFdUH/bUU7TVVYMdw10QFcZZoOl5vrevc+n3hKai8kWdrDme+PVBkx04kdXdcoKXkGd
17SrH51cTbZ1qL+1fhud/fYbQfDyLm6GfOPYLmwxAQpElQvppriCUxmaHHE5N7V11xf9QOgU+ZHe
lE2EJiz4qqX4zYXj5C8DeYuFoUv1C897ZVmHrvdY2CVKbWHpXkyZL0UQQdoTREezQZtXbQxeLVNX
NB2kHlRBOlmfLcSQ2hO3TruV1MXqVaseAkHOJJsx8jz8gW/cTTLhuD1VYaQvRopKOPWqU6gPATdB
sCSawlfYFvhms1E8WbsROJV1gxhpr8IvNFE4Cb8OXSv4os1TlMEjkIdevGosRT/UAfX6DmCuJ8U3
qweO0wu5T7InmB/XwCSl+2mj7jaV8qrFTnEqk8C9dY08SZbh0IUbCFzQWEnbXlojXiptY2C6D5We
faV0AoxY2nUHfmvBoiNTdW9kEXg5Jx63huMCuCqlFx9tq4duSJZ6U1ZP3jCUT1liX3PIhO9yTyqf
HK0zlu0wNDxh6dq24m5JUYQrt3bvjCzvzm0+uHcpYuvwc4avXhKW+0D2cwo3vOjVjIhNEocMdmI0
oo4ajDypMjHqSghXpZH0KNu6/MD7YyfMvdWmp9jPQDZx0AQgOfqQN5DBNLQqXlEPYT4bcQSBtwp3
OBVV5nNSEfsGaCav7KlrDLKyzTNe71JkGc8JVUpAQpV4LeaqTuttYdpu1re5Dchh3vYaDL84s8Or
NtnoevCksVTU9gGk7dR/ia6KSOUaZn55I5zTDky6Du3obVT2opTQjZ9vb3P73l1B+CNvhbNGMcWq
9G33NhqbVbOyKLPfCWc56AA9tVMaVtx39KWlXtfRFtzozrCc9tJ6g7VJgjE/2dExI0L3hNpXq8jd
01RJ85SU/Qv5OeecwSywg+EBdn2t7y5NHe8paXeOlibBxiJstfK5GKnMuplarYvudJAKrpyrAdSl
qX4kO3KwO9SmhX9aBvGK83OAfDnqJlbascULyBPLYYxsHbmLROm/prnRfs5zX0UmXDMu1KWHuwDe
qJp02LUxoudGRirMdFL1QEy9XYZO772WhI43GjwHGzGqVMh+wPaHusg0mulA+qqsvXqBrb00n6si
8Xaqn0Fa3hG2CxOzXFVSUW5BM/Pesr1xODjIVBjr0LB+XcbTpa4khbp85/DuUk+UfBNN1V6e8eAO
nfdi8s+jaHlYSdAAvWh82+7dGCGiqScZnX4JveFB9MIxze4K0HmiB8bKOGko9CyCiU99LCF5svse
vvNpVQQ6tc3ErrUKTUm7DK78s9GlvSVRcjib2fDnh9gFTDk5zfZYh3PRHwJz+WEg80J5UbjJsJ2d
hQvxCM46Jlzzv2/nthwYjVJRnhEm2FDfPbzZo+muxtrpToOSymdZJdzVqAAHQ87I/gDZRDApComm
mGSFxFWsGRMPBsKwo4WikLApv6/ibEoyt8jTfhgQzmIU1l5EP6aVxTQ0fz14FCCyWI+AqG+rVsSW
gT2RlGoWIJlX0TCmh6wKfjbUBqYHIt/pQVzNA7PfPPDB779wmZcHbgbhvVh/nie6s898p//C5cNS
89w/fso/3m3+BLPLh+UrT/r18f94p3mZ2eXDMrPL//b3+OMy//lOYpr4eyjtgL6jHzwI0/wx5u4f
b/FHl3ngw5/8f19q/md8WOqfPukHl3+62wfb/8dP+sel/vMntT2/ZHeoZYj2DmztgulnKJr/0H83
FFU+s1JyhLdZt36jR9n7/m3Cu2n/eAdhFEvdVvk3//mu86eWO1Ro1vPI+5X+bb1/uz+HGY7enR6y
O5/veFv149/hvfX/9b63O77/l4i718N4NYqu3cz/2vlTfbDN3Y8f9I9TxMC7jz4vIUbi6b/8g00M
/Be2/8Llf1/Kdkqoc0vt8yAZwbGR2okhEbDZMf7diJFoGIqDql2FWVjEVSUmzL6mW4ZHMVySQNo7
MbJsWuc9ZFqjL73KoLaqNqT7LIghUKv7J07BENlOvTinkrAF3zKNizljoJsHsu8/xLiwu/BEbcYS
RixhE03Vw5Zh6oDAasj2T9BFXyD1iC+FLcX7znYQfO6o87XN6NbAUBmf8xQG0slLiyKU5MRoYEnA
2Tz5dLOJYTXSv7cAqIicNVDLiKVyv6fOOVfl9c3RhVVyVRmBDU+yQX1JNiKxw8keHCZiqhs/QsvV
hu/GoH6+Ky46QQPy9iHVPVN3CKziUihxcVGURtt6egF0XcxutWrYuQXIhnezrd4BmJw2b5ALsqKY
WJk5skRGfT+vJZb2O60iqOkdb+sFSdGcwjSGlvfXLYVb2nf9WWVjcXPTR45olrpz5LKniBm9IG9S
t7+J1UOPTIn6O+H6Rqb+ahy6rcH/2xFQrnfyq0nL3jWYJIxi+jxcgBNxJEc/JF0DqsLOC4pOU5g+
MmufF5Z/6zhK4ICGmew5cFwIrghe3WYI4zxNssZoSdKjXr+bc/OshnLdxUl6/DhxVAZ/34TS/Ye1
RNfIzDORbmOvVAZa9TFCa6PceXdBk3h34gqwl4dua+ltXSCz5LUZnQeEX+eM0XmksnRynWfeFtLa
B9uOYuKmgX4QzUjo7IAysn4QVwimDftEShZiMPntJrqurnspBSfMyCiORmxWWrSODLwMtTEf4rGm
UO9aSVLuhLVFTG4NplZbioHb6OQurrpRJuSteifhO3uQcTI3Ug6lB3iNn77zaKT4j4gMqQRs/zao
jZm+01X782w3wROq8GmlGVkeV96KkflmDhqGoOo6KEymT/37c926KaV6lBraa/EhDMtT+YuUCQxb
tnsQjZFlKNbf2tnaRSbWjJoQooWTbwKyBeHrAeW7Me6kdwvoRU7AIO5i6bbgbdK7BcserlcJhoaV
CjP6UZ+aMMybo+iKq7n5YKNOD9pYDmLLeeB/WmCedruH2jubDGq7lINP2Z8SjogoIKvJ1Zf99Boa
KaerEEEJMUC8LUKDGpHaDI50eGntA6UAiFOKPtjTn0bL8J8QWpA3wg56zDnMM2bfUghbimXE3Nnn
Qzf3eqoxnHo/ytGb1KRkMnIDJjc9jB4DAGp72yJoIPMNey1abSc8KOByOHM7/tWaYOxpRnVdbsYl
kCoLCv8JTtJOcJJmANSTo75K6nG6FMZ6GhFXs4+YUvUbq0e+aXYV5n/qBgKiMq8Uy+Od29bD/egY
V71OuqeCA/ch19VyPZRx+tnTDVJKAKwInQ2QvE0pKDlyPxUGwNWogH4trGt3IdXDXoCNBQpZNHVl
u0vDcJL1bBOw5ZSqunUCfmspBm7wZNdxw61m89V/B3r26jbaw7z45ebYUMVdBTDmInDlHpzCcQ6c
XPV0IS5FAxe7AYSgQtP+Zi0p0+4L1dhosydkpy4ynJMPeSNkYqdGTLeLOgBgSVggN6sextAUQnV5
9Gpkc4LqrszhfRZXosmHhGrbVAfV4VY/B6LfV7EHyAEmZ30rnGVNQw468uFEra3q0qfxS+g6FuTD
MZBTKR7QDfllC0llXcSAP139yZ706Uv8e42ofSJsmZ9qJ4/OcP9H56a0VpVD6BNSr58mMTgW3Qie
pFLyPSS0J3m0h24hfKoOBDV5T5ThUyeiPnBaK2nrKtiKy7gxvtuBmm3f2cStwh85vOAncS0RMu17
LYHoTncOydT0pgIj5dwXV+gEo0tiVruPdql1Dv9k6w3fPUiIPqHpPvncVhVW0RdzRNMOlJ4sxUhR
DPKOrHJrmMpV1/38pSbe7MsA2c3Y15+JetRmk794XiqjoN6B65ezFwUJ+YvRmY9iRpjb8bnM2TTm
OtFas+FBo1NyffRT3z2Kq6TL/xo829yIXjcU7tGrgCTzcv/lEv6+mm0dMFMERlzUJ6bReeA2Wawj
Vvxwu5pqnVVaJxMn/t/mzc4/5wYyKhRWsJH9INsWo+7dS3IJC33hxJ+I3r0Zva78QFzbMXRSv7YX
PsZWVL85bURKJ2z9Bz+0eWYaoXQ0azM+flingfTr6HclfDd8iU+KXFn7TsqJP0E7sKgRzzkFyEsM
5wZWwE0bAr0Ei2CWr2EkOesYtq6FRaCchGkSreEda07N1JCse9/MNuGiyMo6Km1pP9vFhLkr3IQt
zTVzN0YOWm1/W9LIx/d3mOdrIemIOkmurmFQCBUj7mDBSr4V3VjOkzsnie8A2Eb5sklRs/B81LZ8
rYbnq0eBS9GCfgGpVkfi/G9Nhl4veq8G3N4LMRR2CjzW4jL3ElRgC8Jq74xukZlrrQtBuTlVswmU
SJlKDvxH0TQ6BBJo3d+LnldAgDN7dJNbh0dgjb882DWBf1SQ91aKtFqRdvTOpSBJKuqYbbub9Wth
hDrTPw+CECmenITxzz7znNmnmmiXxEAYat5OBqsHg1CuPcMVErlK/txWKNH96vwaKaRC2qRUR1EM
Mz33NC9bh1A5LMVjcH4qZgPMuP40MNtuz9FpQB9cAunTY1U081LzwDxtXmp2zhBsIl6bpDzX6/GR
Wv9+YZNxP4wRejFqYnnkWikpii23KZYVXCV+oz700yDEGPayUUBmC99eMo1jUE16t5nWFqRVgqNd
qsFFjAY5/yNpAo256Fpk5u90r5+EhOTHcli31MdUIOmALExy53amrdzG9PcpQhenxIKFizNRHq3E
JcTiQ7WwM5CdlKGWm3pI+2pRaPJP19v4PFVcdcHEwTBwVhFdouxUM/WA8CIpe7CpNr5za015Gkh6
LrXI0vegppQnv7Rs2O49F8XpHKowWe+W5pR9NZB83Rta8bUYZZvj6mQD0+gBAmvK/TjlYUWje4q+
D+r6q+g1U85W+AaU7vyj77TmPF1ciXWVTCr3sHTFxz7qCurX2U8p/B0ueglgRthahWrN2nGd7Vhk
0l1One56qFvU5novX/ZVohxG0cQVAKdskhNcCMO7oWk8g+vj4CXtzyvh8s5bi4JPaSaXO9A75UGV
IZb8rTYoJAdFNwuyI2kR/yhMtVAlrBJSZ6acThT8v/QJhXNpUjkn9SrQYyQL383olfxomJZ3vC0g
RuZVxhS669XvjzG0FYny0YuXRpB/J5WaP5KBKh4lKf6LXH970qeeIhv9DsgkUlaTR16oxWMWNCuo
z8er8FeKESHinhIpMSgZZnWv1oTup+likuvGCoAjtL5vN7Dj5JykBrX9Wp4vO0IlCzNysqNwBkUw
7tWBSiFxfxQi5P1gk5aEuNpqtdemKrWzJQGPFV3Lg1R5rKnKEd3CsaqFrEfWOfUk+fXnnLZVtLOU
wDPuFo72Os9hExteVRW1Px9Oy8CKvyRgcC7Z1JDCVC6+mhjrflIvnW1iINEzdBIiVH5EVzTCxdeD
xx504mE2iStqRnuT4My8DrlD++CmUP7+vt3NU6XW3O0dsK7TRxBNb+kwqKf+tnOl+mhw9sxhG1Dr
o9qXO7Pzhp2t1DX0tJhi1dSoWhF9cSmstzliulmRRASKW1RrfwT/3NTZP0zIZGo+o0DaKQ1HCNHE
reeCupr6lSypNyPlLj+HZ8cPtnGa0ZiN83OyGNa1WN0q4PI/Lm3Ejp2g7fm3ZXNKX3baAH8jvCDx
KkJx5pPSOB1vWh2RTtPLPin2M6TI1gtEZ+W5CpEMtPo4/ZS6Q762PcrLOWJD9FzKCyuTlZUzIfOR
gk6PxoTcFFfCNgJEB1Y8jYgm+30lutCkMewYMbQ83fTizbq9zJ75BC91c1X8pL2qiuGuug7Fm9lm
yoV3rnJ3K0wdRZewzE6Urtpg93thFE0IMcTWBNAx8Vw317kxH8Paza6gMy2OigZFnFlVOgDuuWER
mvI5MUCzUWK6CqHX3OVkq1+air9QFRpIDk9KzNT/Ul3tNvVRn7pdDYKVCmH3JEZN2//cDc5wJ6aC
gL0kpVpcxZit59tGN+MHMRZI9QIETvykOIrz3CE/DMOLY0pPAUx5VwCb1TFzQaROvQRqg9tV48SI
EChttRcDveGVV6e0mx1MWuxHJud5oPGlvazoDYIXuAlfcGzepvEApsy+YnVE5IrI92+zb2N+CRxD
0pS15Hnuxul8eAhiL7uIRjaQhhprBHRFF0HjnwNVXkFNI8veZnZOp1EkJ7qVH+VQz/1eJeqV7OL5
qrPumhyBoN8DYobREbULJQsyJl3amDBt77mPuU8VVGMmckp5EtBDlgutYEFrOffnYYQLIbwU/aGu
i12lU7zsR+M2I/8Py5PXXl1N5fs2XWnROUQD8EJO+acldLNuivrwHyQcpoE2r0sqGACTEi1eu1JM
nX7owBMIAe2+c2rrOkwNVbmoAJdEx2IlsK5+YlhXQ3Gtbd1H1mK26YqknKhwOgqTmCp8obFZ1Knq
g1FkNTGoeF5wu81sm2/jtFQct3DTHB3favcUZlOcHufjq8mWe5XoDfHIqWvDRkXZvn7ft1L1GOnW
1pPVEaxJ6x1jEKbLQHR1K1rHjVftxGhQ9J9Dd0rVg855Lvj2Ci+4VSC+50CIaAVLF5WSbqDlCLai
O4YFKErFd86iq5QgPqX0NdX85o43VXybhD4LzMMwNayFV64Z0qIswfOLbmpB2KkiuK0XfG3NPENp
ATqgfZVb6ZaHrvZIsoEnOUQC3wIT+m0I8b/AEdgvLaS+Lx98dXgC0GLBN41ReWf7uKJ411nV8qgd
26kRV6IJkKI6WoXvFnCgMyIBt1q0WlRDuEk3KqsHzanD1y6qnfApT5v6NZeb70oTbGyrKO7zTlaf
KEsHHllW7BQDX3vqQXusPKNzt2I00Dnvo1qiAcDAeUD5+xi5wKSiybkkhnilBPwgBsX8sPga25yG
hMXPwzevlGC4nrylHGL/EWJ52TDkVcxP7UE0FF/Jhv/QGW3+QDHnSCxJhuxydKN4acccV1Ndhxj1
t3/dZlvNN4w71VK/uwmCZH2nxJcu40nJdhJ2fNCIl2ZqxECfpube65Pn2ix+maYJaWrn59IMlzf/
xvQOoT+eG0FROpHPi6u5qf/BNiTGv/nN08KQ738m1f1Kj70IrLQL486gUzE81Zyqla/CGEQjrtqc
PMlC9D8MgwUNdn7gnoT9toKY8sFvtr3zyeHq2PB7+K7Ihcomgxu/u9M8RVx9/DSpTmyoZ1u3+KOj
WHFeW/hpvmSsC54qMHWjEbDsbFil+dZG+caYuKVFH2qTAPAwgMbZ1vUaGkbv+tPERhjFnLkpbSs8
5Hkn3QMcNB7bKv0qZUZ3+j/SzmPLbR1a00/EtUgwT5WlUqjsKk+4qhyYc+bT90fIx7LPPbd70B5g
ERtBskoigY0/yBopV7Fhb2auOr43TxiH7MI4H45Z62i45MDUGK1I4G+aiYuMyaLLTEQuHZGvZbVQ
JrC7ZTftydny/W+r4BU0dAhDTWvxCsyzjeGO7SmOaxeeSugflFn5lUlJXAMQCqbKB4PuBxd5ZQqe
NrnWoo78dwMuY2SPPfOLjFtTGiFDMXfRkp91z0GSnCPNnQBxiEFwm1MsHGThhl4nln2rkQMD71uC
Mcld2iT5nT1ED6Fhptvod0jGS6sKisW/LwcY7UT5oK+jZfsfnX7PJmP/+5SF5/4ze1P4W0BOzlrr
3exUJ2GH0AJMgwKOySK0uuBHBswTEtFP/jJvOtpYXyYtb1ae5iSXPEdJEHE/sRutUrtYrNFWVtcW
S6j7LocPzXQMDODZmyqASmTX9rD6IygvZaH7ANS7RveAa4HZBtstpuOteUTivl20Hh8Tvskft4YQ
eVic2PC8VNP8kactt2PkSGUNpoRxV+fTu6zJoi+M+UvTV2tRj/mjjKkhQjDV5PDjJuRhms1RbbiW
bcYcQv5EbCdFb5e3WJo2zmLsAKvfJhriT0/Du/w6K3SwAzS5aCHnkLHMRVvWS4ZoI2MsjsJlKcJm
h87IJS9GLD6wWXrsXGs4oZt5iuYaNPnycUSFf4No2rSSVVmQw/8BUD4iO0m3pDbdi8eJtxwkQw1s
6y3KBt2yQhganvAwgiTzsGYcCnFJQMcbxRSem7km4yKwjDvWDgdZc9TJAKUoxnJrY7m1kMFrUavi
4gmswvQWpTkZC3pVPxtjtKjTKlpbrlKew8LkdBZp3l1ia/qZ/7cD4NnWXjqLAxS1M4LvY6EtU8RQ
IHN3xiEzwvwjKCGuOqhSIXakKOt4Ku2jgULJwa1VY2uTFLnv4EOukGBRv5h5+MkJV/XTjrY4avgb
7jPV1oY9d9+6wlrmpU/Malt3kbM2P7aNe5CtlhKjeJ+MfMXxGrV2KljIfYLFzUoXlXWENv8DSYUA
AoWGpfccuhW3mIVG+y5XW/jm9JBxZRiLDi3rf4bB3fz/me6/XlXG5nfIvkusfZDy1Xx82cxFO5+8
ygKy0SoC8Hu8hWQPX4zaphUqf9C5r4zJ8bIKEfQRvLu5l7XbvLBkMrRAtjl0qUMLrHy2WU6fyy6B
LGp/RcrevdScsI11Vu5yoYbnrG9g/5q69UA2COcp10NcCR/SBbYY5tfBbJ/6mG+wMtRLs+eMk13+
3VVf9Q+pVXk5uqlYV6UBVWZWVhW6SSGv5kJ2mWZ11nbOWodT+nMSxXjhjobM9RB0n5BVDiW0yi8+
4kZb+OXdrgy9CBsb9dPkO7bLHBv5ndzOXwcISFvXmca1rNZD060xasq2supNfbRSTT3ay6orZvEr
jC7uRm6Vrz5KVtCNkN4qVVU54f8MrjlDfq1UHfEyaNmvajXnW2XVjV0PKbLuV6uspveFsR599Uc3
TS7Kr5aK61BigPVtshh0dM8OxtJwLOE/s0qVTj3JmizSIJ2FLMSPqNezdD3Ye2GR6CdtoEOHUfXr
1bxYhxhT9hwCQTSTDQZWDtdWfmoGFKW5d1KZYl2IHu3Z381uaerFSs54nRZm7WLMPGXdYBWz7JIu
P5hxik8gdrGrCfz5p2oiwiDcr8rUm+tJC8JDWznZkx7rn5h4ptvC98HptH5+koXjDc2xdy6yMtZl
2a5ujbria0uzwmJpaMt+h6Dhq5eVkAndSixcYSvnZjYM4TTAv2QJakumpv8RL8rMNxa9g/hk2LTk
DegmR6FA2+2nDqdLji+i91agUWmZzkfT+zzo4gKd+A5eRts3HZoRufuBTNCHVnTVk6GP8YGlkrZG
4rn/iFkeJ7r7YZCp46S2UMHCCu3RmJwfchz7AB7f0E4eBhiPnEe0Bs/d0LxKkqnDk6FZ2lcYpXh3
AhHZy62jLFK2QoFd8Jiad5OyCEton2pTYhCe2Q5Kw8VknwrXWslNqBPNdm2Zv9S8Rr3UcaRe8trD
atPX9rImC9kYxd6ihxt3usV1IYxjW+hTiVWlWruv1qRPJ8sLx0WnYio4ITK3dsXgbGU1VcyXTuRL
3FjxxJhlawwtCvjURHCUV/EUpPVCXvq+E9eLW5PqNGxaKg1kOEP+6PjrEtu/hdFYLmqO03CM5sIn
C5OtKr1/s3Or3coG3Lc8rE/C/ItlZDAOiyqo+Vv3oIfkZTDL7kSzqcX8wDlei1nJ51q/dmo5ctPw
+kIQa8ZMS1R0jZ6bxvYzsPEYRZdaIVWMn+skds3s3VMDl+epHum7JhXiRe28X61I30WHsccZjnWC
s4BL539OdrytIsP4icL+vo5aknyINLB99PZWbef3MpGfiHJaqH4W3MmqrwXBulSRJnNi+6UeJvyR
4umr5TnFJmkGko+uXb3N8bwU41cos8iy8hXmeGdZgpA65OoQvhlOjJixWz+3IyqQadj9kGEn7YNt
oQ8LM91Z7NEOKHej1DxfGX9XR2XoZ/tCmq+X1+4BcCuswxHP/T3mX/Nce2vYC2SL25y+az/Y8CC2
VWb3R8XPewzvsbIye+3S4mVuYOZLTLbG6tAfZZFX2bMy+PY2riPLO8kY0iBgaERRLeQIQCYh6el5
1jKb4p3G+U+B+Ste33CSiqTfxL/JXPwB7WkhW80wes9rtd1NjSZgNcwjwqDhJKiwQlh6vztKFhiS
PhYAsw+2sXGMtGXHgqZgEVI1HGJslSq2NgV6ZqhdC01d+X7zsyhI5StJiU8gvBeYFf+YvfN/xfa9
7X81SAP4a2xWyPhXg5PZkF9v08je0iX+ahz/9/z/Nc0tdrWP/z0iM1FW4bfLuwnndxPO9tCy9+29
moF49I1MX2hKXa7IMeT3OIxl9/Z8Bb4AApN1kRFZTAEuclVv2X90dZNmZD+0uw75PcNQjim3Ma9d
y5FyasNRu/NILkuGjLQLcLwwDdLIYRBtpsj03YXGc/VUOP1ak1U5Li2SnONM1dioPrRxaH5dewxB
hN7emXx1+L42N/yp294a3Kbt7mqSjte3YaizCZiywsjZfkhJO7UuiVJhls5DUrvGCdzLQbapcyjv
bYQ69JHV0VyVDU3R9utKc92ViFiHL9nBeYua9tkN2r724Y96sRDvOcpZuCu0D7jZ3NrB/jV7VF1O
thPvnLA1z42ZJzxfU45AtVoFooOywTmaDPMsrxy/0vd+0zxd+8khfp98z7xs2qX800l8M8LmJ7Fr
aj1cWPOsst9tqhkXOtpFfri+pIZWRggra9XPp4191/pQ8IpiJ6t4nWMEbEJFklUnReqjap8wDHDu
8Jewr8W/qrJBxjo3CjfFGEQoD4L906M+WeBvUz3gMVc9hBFnXkYhYHz1Y8XHTAHP5M+Y7MxTsFkl
PWodsir7ybFNxNrDIMF8Hfuv+eo6aLZFDRdbw/X8zsi7X4Xb2nc9iwYo8CgtQab6p2G2LC8xQkCO
04zqvNqgXY7mBDKDpVb6KznDH5dyWtlbtngoiPBDwxppUjGPwnwTS8wixRO+idwjlGmSbL2JW3rR
p+rqWoeF6hyvvUbXR8HCCj7/aDHloHwej+o52294gizDE9YrRuUpdxOsQtZXFGZcKNgwc+qHoI/Q
DvFQhMcQnivq8/ohSpONT45zF9nQqqaiNA+c2Vo73+gfFb2HZY0q8kKfumbDBmr8GpNFgH86vgkf
TQS+Ic2mSrprPLOq6RrvU/FHXPafgJNc+xtJq5xwVUSSZUA+qS/LczW76yYx2+OmGMPDNHvv9jbW
AhoGept6NtvV2bjs+EUFK9nqI8169KyYB9Q8tsxG615Vwl0798X6wDk4vveKhOn0UFudvqgrVHvQ
glug2K1/6FqLPYbfhciZG1BcRS0WSeTG5y4skiccly4lauLvwKyyjeXXCgJrbvHuwmQmf1RA9sOj
nQN/XBPTExTN6oR0NQZCJSZAvVNdQ74VIFDESX510iqFXFoKPFt2ln1kg6zKorDhsXs+jjx+MGu+
3DrKK2WWdM77b7fpZVhOcov1Qfi1td+TIZ82lV772qacLEiLCtu1FUak5ZL7aM0yam4yo7g8Dq3O
XTx1o2RDAild/I9RYKmig+7qq+skcr5rJyPuvmiKXu0iPQrPt8LKQVH34/IWQR4pPKNjiVfCFJrP
pCT9vYzdusirunCmpadpyurWoI0Ow8ia+luzS+Edzi92DcrLvALZgXrTSk+MP9+FbpOKa4v2w6ni
/uB7Y3dwVftXIWOyKhtu1T+6RKWSLP6o/55GmTxj6WGrtZStt8H/61z2/MJKUwQ7PJv3SHtM23Cw
g0U1S2g1KPsjBeAUq0Jx9bsscJHeklJbMaJRp5jzneVohiR7vWpUcblkjJrzRxkncSe7ID8QoqyE
AZPvF+ZuSGyb1WOlvPe9toc5hxq3Ggwcfs3a5XO8nMofeoxSRxgF4lw0xqEO2k2vdIeoNvPPIHVq
npK68hJGRrkaaqW/t1Qz3Npoa9w5WE8s22QssLYTiN83zUda29GLXij2fQ6ROEPu7cXjPOY59w+y
SRZIPwBpVmt8A+nNuuKhro0FnrvfSryCn2Nd8PzUlaWsmZgZPdsDPzInblcja+2VrS8sJYyf/KDt
nuIhjVZO6jXbJLW6JzXPoxN3wFfZKIvB9746rBaPsoYch72tDbibkUpaaMlkzjyZawe/JpvqpN2S
CD6NbcOB35SzhplFfDoUssGczFWUT9Z2I7ZlghpQGCo9D+F/nHikMY6W1Ag7m+BLbw1lXXxg82Ij
sUwWQEkDTpmG+F4irUAZXsomje8lCGtuq+eabPOj6FKriboYG1YdttkUHBfG6gKsfvFo50b+yFoa
skQ2ZVtZlQ16Dk84iuyzDNVmVx1FYz9f+8+DfGW2S/XZ9CRjFyXL3mg+I9dv72QXTjKcSzNZy9sA
TW2WKjfJY60Zi9hmERwXYWciFZx4ezdVLlHlK2yWAH6esSzrzmlfc/6vJpBWPKQ8t7oNZwGPomrr
eZrOh+jVy9IMOCKbH6aJiNE2jrD9mWuykI353OPW7f8eGztc+IYacm+srHPLQZ2QPbWD3Mh6jFLn
bhiC8oJHSbnEpTX99v/ukTLH8PccrVbiSaLn/q6Mk+apHpU3j/d4zOdalbXBbuoHbakoRv2k50Pz
FCdvwkjiRxkx8RjBydDsN7ItHF37bAzoJPl185BEAlhzaZzZm+LMnXbdZ88jOzCV6K2xXX1Tu3q4
z2PVOrfcDKze8e4qHnMVdF0uh8lV1k4BABLXdwc5zAmzpakRLyPSS9eq6Czx0nae/Uf11io7/9fY
jNzfDs3bdBLNURauivIBD90cKcd/YvJKbVG8IBXscQqSzQDPMcVWV0VZcnUNtjOaNGrtXWrp02Eq
UMeWouwtDkg8k+znTpuU3di1QPUzEb6rpb5E9DP4BDgJHCx0XoQdYZFYgMGJO4Rd9fBs9oo4xyjI
QG7iZ3JM/WJ9bbSixt5bvvolgNLAUY/3mtfcIlxrarcdBjar3J305zIw6juOP7qFrArEwe/DOsak
p1Lapa5/0UTRPsm2CoGFWCmDs6xpxVgsnfMUciu/RwPHuRtjJV4CAMBeZLTGU1dO+hK7peDT1u0N
KyXzS9cUqIoIFLKsUQlei9kQbO4gR8azMUk1oOgkR7K0Dj+n0txko21+6fu+2HbxOvCR/p5ADFff
wxKfw7HRlFer6z8rs4ovsqaK17pt1Bcgde0Dh2unJMlx/m49TjJF4i9lVWR9ugUKbK3B6b2l8OP3
ZWVlEyh7ZdoVoK5FQmpInQszGNCc+n01pChlsBnoN7JBFlqRWNd+NoIfd4iGLW/jk5pDFOyP2hoF
CC/Y2BkuWoPTsjOuxvjstqrgjplojyg198u4qB0+9Mlf1HZlIMelD8vC8fM7qy1L53qZekV+pzkm
KWi7QJFR+dbqqHOTcMuxGhqAgY88pXK9xxanbfon4c2e4akRfUs8b0nqsf2ZRt29gRjV+zTygzH0
srhv3LjYdb1FjlBLxVmPSnUVaBzYo9n9IQeNzr5AheiHbfbpIlCz6iXrMFqvbK9bVD4O4JwPdiiK
8purR6PaNbHVPpOTmL3GwLbL1ioPfA55jG+y0c5994kPRjbJArvzV/y73ZOs6VbtLHWnB3E2T410
8X/OJRtLZXL+nivE8MTQNfdkzIPlXJF49pPUWMm0W2e2Ce5GYfMrX/dHvRsUZ5m2KA7V89q6EWh/
TOjB7NCKMJ8TLbI3ZZfF62Zea3dRhfStwh24m6vqoE9nstac+1JTtEI8DfGDHCgns81ij4NHzzOP
dgyCSthaqXsn51L14b9fyX8p/JBHj+5718IXjQl0NIjDTdvV7UK2uF35q1lWr33UtNb24Dz2t8FR
wc7CRz9ooY06t9EKjNudsPA2A8bKWWDC/XUOebPsuRpoY4gtE5fX3mkIuFbRosOERJ7qaO+mGgAz
blpv0/v5+FWf0J76J9yWKO3KsGr/Z/iv3nKSbM7p/dVbhoMo+u7maBsPqtPt2DmZ2xg1+mdj9L91
VjV+QyTkUUGA6NUQkQm5ylRhblZsf9ppWsgeyCxu+s6FzekFBYD29oseacNS5wT+xGoS5VVVafKT
rLfgxvtZF8rtv7G0xrYrN35mfnHGV8Z570WF21FJVtsmn7qt0Nk52HWrHLvOFesp7+tnhM17dOXq
4Vte6fONx/hJYmiL6vCizdzpuQPYgj6JCsZr/tTMCrjHf8TxUDs1RqE++w5asL1p/uofYhR163+L
z/27ub9n01/OLz/Qv/vfXtdnnn/1l+/n7/7/Mb98/9X8/u0xXw8coDzrrvkj0Nv+W4sK9BQn+MM4
C5h0IYL/ZrYjZSC+4Z/+fYgM+4DIbceC0zR3qAdFG8/xxq/otSHFVilfbIHmcTnHMS8ev6LIszR+
xzOIdtf43H9yjG5H9qRZpBiu3NVGXFWLJFWsu7LXbQw8OrGSLbKQDbeqvKpqnSH/as6j9tAGw7C7
xUetN8mUBeoTrsvoMqWxeC+6+sXhVPUnerupYqM31k79bsCjZjkgw7JJCrdC2o8CP63qKKvyShZK
z3G5bzQ1Sig8khQoWsXUnGQRF25zCudCVj1zMJdIvDSrW6wyWvLYsu4rU7TRDX9ayHFyiGwYC1Rl
4XRWyPvb6ns36Vi9Vf5L7pjhsett7RofIyROhsTCTlPFkYS9gXHueuRf4iQ9lHaLi3oCmmvrZhh3
o92uHEn0wpuzoSJP+qx/l01PQ8j2xs3ZbtnjE+4g05ODdwGU0g7zxTkG7WbE2JUFR2hB87PEPeS2
8akZXCRwgWWgfOxW5dIfHBgFiTjLViuceVagxNaaHkxPLUJc826YxWSz1FXdfYuC8YuGLuHPJL63
UTL0F5YFPmKaeYLI6q/bhHWLyIEddGr7VcBw67c4zwVnJKDmLabeY+WLEtewU+0AZICGsJtaFgdZ
G0iNXORVeam7crheKzxjV6ZI+MwGgEBw+GENpT7U8xJm4qnKiiHfVt3IkhlBvSWHk8PJhLaVoQWF
0o/efXp1vhyK0UDvtlDWvpqGh1jrp8fajJCcRVhuN6imu3aaoN44A46xmuIPr008Cz42WbAXUTu8
jk6kLdgAZvgw0DqVMU8UDPCMNBxwKSl5YvwuMIH8VWV/FB0Ut0SPHi2gMzSo7qW22yVrEU5NIo3b
RuzjiTNX4dkjetdlq2jQ+S/p9qyumYMlJgW/topavBXK7CFex+6FA7fqzgBdgjeU0sGXDIINkzeL
soEdkTmOeJAFi/uLrmpIGfpol13jyA4YSnFfg9x+yBOIKaGYkN3+Z4gRlj15w+DtFpoQ6dypOgnt
2zSck2Jsw5PxOrRGmHKZTG220jyMkCvAOKd4EvoXpPhLX22+5Kbwzw5ingsZVmOBg4ZhvWmoWnLe
72ywYAc3FZNQXClihiur2b6KK1dZtVHFHinPjM3UaenFif3sWqRYnWAMjQS2BRTlnIOs3Ko6Pmxm
3Y6X1O8s2Dea/RWJ5k1h+PmPvG/e8kobXg1b7deKiOojDm/9MW/yctWLtnnuytRbcUQe7motnF7J
LwCj8SvIF702vgZO+1UBawJNkJrqm6xv0v7JyBrjWQU7xZ93es1w5rkPJvdRdirnrwycB21hhygt
i6zdKuoQb0oD/T64L8OL3rlHhefuh+Wgg6kPgHPCENdJKJno0g1981GOUOhyO3EeBpTF7noNHMAI
UvujJPmmu3bxBeX9ZOfbfritG7N5n4+MZAdcetHAHbPuUHVCPImwfG3Ju259cgG7ahZ+bVxNe54R
R5u4ssMDpr+QIBGzWmL2JT4H5WcplPE7gFLufvDFHwPXDnd6Eeo7p/bUh8ZH2xvhsek7+CEEtJRv
le8k4G5qce/b2FbXnY3lLFCHLK+jO3dWkJaFN07qEexPuhlnaMUtdr1yEJl2Gr5Q1xZz7hhofMS2
bhC0f8/DZ2NhhIq9Wllkw8GfbFKL/76UdVkIwxgOKjSS/9lJbRSVY2e/Hw5mVDILAMYAjBBSCSog
Mz3UurNfheZDUQ3dfeR+RIaOrXqSBtnRH71H2Wa7jfkQFJ26qzIwqT2UgmgZm4Gx7nJL4wxrrvuo
zC65NefIvtHdNdB4LJxtWqLyNxZC200VR9KQ2W3WwRonPvUE/hsDy669r+sQ2L/an2UNwdv2vrAc
MsxZLNYyJotZTwGvAu2MkQlTyVjjibdUU5rDtYf5JlL/QIZiQku0g7uVg7XAO2bGP5bCfuD0Prok
qovJTOA8pHppP2Sp2Rzw1A4Xsurbg7jgpkgKr3Omj1rrD4MA6aK48bRrFMPYsOhQ3wEgIn+q7OtB
eSDz1D0MdhkfHFO4C9/zfxpFPC/5Zg9r88kqWZs0nJstBhSUX0QcJavaK2teP8EIAJTgya5ZsNg2
lHU1rZy7NlBrTmzz7uLNdgVIxI5PbQtKcDSU9M33sW22bYTqLAt1AXjeD4VXx5+4+PmLLjUw9uiR
VIudWmAGEQHNsLv0GblYvLDayH5oSfytxwH4IbRxbdOUNWwMgAc7KxP6Xceid+93fIyOOt8jVKvZ
GVMfn6B/cyuyhviC1SKPRXYBD+NsZlL6xfSEvZlKegRDtsF2TLRXBu0N/4QYxiE/ahsh2yawy++G
Ou6LbBbh90wYw+2ExUEajAur0+yXycIeN2wrNtV+BUNaxCu39qs3EEg4Q+g54sO6Xb0VyYK9kP82
qlZ+REokWcpeiQ3nW08cbEfmQUi+rJwkQxZV1N3ZrL2K37RVYYVaKq9O4EKKdMlO5KJ7Mn1lqY7H
wDx3SRHiWTNkB4GF0je9yL6bqhm9qxrwxTBy8JXVLM5dk2QCKGshdZH61Vna9QhE+23LKQt9ofZ1
d3FmGplk0krGLVjMDjn87tGZ6bgy1Mc+6ixJJw6ukxRPE9zFAybT3aKs4m43gInbYI+kXuImDNGv
0M6yBlIWYMpcoFzYbGP0iXlC+ka0LvVeLJQitR6RYxGLcbC8r11bXnCBcPwFj1prFrTlVU9hFsMc
KbNwk+k5T8pejxXAUQmeriKyIWY09ok0lT6tfAhXrBPb47Vadp7YNCaCTA7H0vwZomjjxJqqHtS4
xmcLmdFFIrzyJIt0Pryp+OSHazDOdqjXGEfZqKYG6iPkyNaliZlH4oAKaQw/Oid6urEUpO9HcGD8
jHPjPupc/T7Iu/IMwRBV139C9XzVoDDpDaN9d4sPsWIsrborNloY++hEY9i5u07HHRHszmhep5IT
YznaHuuq/6nVE9r6Q5D/SM917zQ/lNhsF4ZTjk9ONbn8T43+wM7WXfVN/skKwMJFgyPkTs0CTsKg
2MnqreFa5fAqduvs9K/4YLTqKkJXeyW73Yo8J4VhZPcyYjhp4ayGUWuXwnCz9eAdVOF3j7IIHD5a
T3TqXlZRKtdQ/EWJZ6i7R4Vv4SMyl9nWdxzc5edRMoaaJux1LXIPsl/fQHyJJ29zHTB3y0WQberJ
G1dyVF8Z3WNVqa9YkuZHGRocvGa7OjrLQWD3ctxGgl3BCcVZ60nEjRrOlXrVk4xFlp+7p3hX/NTf
GJbuH0gra4/ahLyr7DHY9SfZLfWpVp1qX5l1v/EavILVPNrXeWHqmLwI71w28P1b1zyiSoKEK14C
K9OYRaqwJlwhA1vtyVs6bxYPl7Cwjdcg1KJjDwZtWXiW86YHNbdCtYrYZefmq+lhf5I6wbLJQcxr
mhPv61TXjuDTwm0URf0lb5pijdqo+ki23loadR29lmWooS+ToktvjV8VDCG+1V20L2Jd59nmjNvQ
mzx4JRRtwM3ZzUbB7oZsvOUhrJ+M756ZOMtmcqe7Mu7slzCx1kExEUd/ZatN6KaamT68Z4KsdIes
q0cmAhdynSOQefiYAwsLiqG4tMVUPXhB/yGHF46wVqmJLLvg9DoO0xPJZn3vukDN22LozrptZ+sA
t91ns9RMKKxZ+FFbuEfLLU/V78Out34icvBiWnH+HuZ5uVRrTTxmw+hv5Iw9W4/rjDa6rWcl7TGf
Gqz8uRwGE2i/Fn6YQXcSsWATxYwZqIrvGide47fZe0YXgfNuhTp/j97Sj3oaGE9BDwyjT+z3XgfK
oqA+sDdQkX5S/YRdJAIFU6FmGHplVxSdnxntHXeOdilRdKBa2+WYfXpOGWJA5TnLSqvEznep9l2C
WFLf45pMvgYMdWNsQwWLcNk6xOzQAiDZS9mql5DabaiFePuZd4ornBWaxf5nEqx5+GufZas1mHal
6tEM6+QyKkY2U9WG5xlhVuRiX9XW+MJevzj4IgrWElj2dzyc4xKI9ne8YL3wX3HZXxmKihPJ1Nyp
SeRvUlcLsKDXo5eg05VtG6N/YHtR/NILpThYAvNL2ZpricK+Y+SJNLe6rsBNfUhOkzYf4jT1p4R7
GEqXHPoemYIb+kPGOO/kOP43+kMZjOQgYxIgIhtqk3OBGnCorSN07OLQdnImnWNkJRLvpcOdvRYW
lifFe4Pj9Ws1C+iTBEThbO6a/DDjTZuDapSZAmNsjbO8EvMVgv6XQZmSgwzd4nlmNdv+9yjZwIH4
r6FeY/4xSgTT92qqjZ3QtOjSprG9yqH7rMwClXUZk4UPtWEnChdXK0g8l7rqWha4cP/geRnLboo7
/oe/h+AOtnXL1rm79pNzeR6kyWYmrvwRVFTPWtkTeIfWrENl1Rl5tasQul0kbh1guDm/QswryLnl
PNfR8ysYRWevUk8j76S37oM1aTDttKH67uo/ijwaPs0i05d8DOmFo2XzEGAQthHY7V4CLTbxSKvt
tZK67Cy1Lnu11A52Tina3TBXM7NCejl2qoNsRcyhA8oU9MdRDbNXs02/ulFvneF0Z69GxFaeX9Wh
CfjaqAmvWk9q8Q6GD3mjwIjOkeKmTzCHLjJuOnkOQgPS8ISj0rvdF6vRtbJXbN+Nu6IPfw33UiTG
QlTUz7qV/OdwH1DLuzXl1+GIsBt3vu2KpZ3qoDH00FvGLtmeWB/ZCzht9KVu31xEjV6aqlbu/YSD
9NSJvrR64BxI8TR42hTxl4Fd60a1a9BS/E0WrmLVWzF6OMzpVXAeGtzZB/Shd/WIRZLij92qCQrz
dQqtn0WCO0WZPEBNZok9kzDgaywiKz87ujEcpdOu9OOdQ3zfseMw/7Ho/R2qSjwL+zTygLBW7b5K
yscIdWp1Cyeg+aOKd0y7xyrqsWzV/BzEFQxDz01XumGggDgXadp+TZBL2Y9diXHg2ETpRUNxfBnZ
druRVdlPnRvSUXCIWOnZdYJqqFaunoDC6/TxefDIIkR6/YYDYckJ+WiuQCPNCQUEt9HkTk4DD7VX
s0kWsRk3b4ZuqQdvcJSlHOX7ol2mJjbRslV9G5H3eyPREh7TBCc1ON4Nq/coXY21VxzqULVWpDWD
TZfwBEdjoLPgMbIDs43rZY5Qdw0g9wh+iCxJx+l/HNTpXp9lclasvZ1F01c839EoW5J9jF6cJgaZ
hVfqj7QGqedZ3yNgCKSN7elJz7ChHQbDvzNM+GxIRYRrxYZzb1Y5fkUT6WZO09FHND977sIcDfpI
W2KbsB28wt7D3bbOdeiWK3dMxFslzIt8ISMMdjFcSKzheJAW6gTUIPeii7yy6vK7ogQ2B4F/xcuq
cTGwx108JfW5GxQ2nJ1qdsfOqvujvGqz6NeV3ZvKnRoCFafDLfyvrrij99fWtpt1VayCxGTMsVnc
BunOxcrqemzW8wc6lSJ6k43FDBfJw8WYOMmzPPyyFeODpVJ2kk34B2Qrgb/FVjayBEmuc5WhqxzS
gePkIBb+PSZ25gqjJqBNIWx2GfPmK/Lua0UVHBfjUniNl56odx2ntwvZ4zYgCZGWcu2hBKX5zyRh
yltxQkR+5peRcTkq7hxj5cbYkcuGP2bnBY1LGKnFA1uJ9qXOnFM4dv+Hs/NactxI2/StTOh4EQuX
MH/s7AE9iyyS5c0JolvdgvceV78Pkj2q7tKEFLE6gNIB7CKIROb3vQYkyFxztPRJUUP3JGt2nX/z
0lmTY0y7JxtHd7wmi+ko5moBnnlRmk4PdIIzVURrlrrvdjdtPXVPcReMyxSfvL08l4g31pKROe3k
uYPKhD32gbm9/hs0FEa8DtcEea5DkmvTGmqykb197Amgj7O/XokFZ5VaWCh2ffHsWdFuUnX73TIV
a5UAfoA8FBSP8Acv13ZUOVYx+/mjOmTNvWPqX2S7vE441qhzus10sTK4110zOe9Da2rMtk11DsLY
PVm6sAhDaGgINumwqgdsJUsn6C+wMPuLMtPzK16Tk+oCOfuzXegiWJG4FKzQGCE7fKFhVpGhwDI3
+YWquAi7jucMs5KDbEvNOFowY4pVuW8iwN8aq/h16erjPiax+djn011T9fgENcQCR7vuHi0bMiIO
Acd+rl2bAtRMKjRnZS2Cr4aXedIfZHX0omztJ8G48WIwiE7bWptMMnfUwGsXxVzEPH5jVl0wL2Fo
a2d2jwaut1g1UQAIZ8bhalO8Td3pJits5a1hShUpK3K21jtERvl1gYh8a1J3h4la/sRLoj6gEDs7
7NKORtDvI643qvYg+iwPVuMlKEvtELLMPhjwZJyWCLnOpL0Q/VDdZ0rm7oIxGrZDlIyPqT78Tujf
+j2ymEfQS3jJCzPZOCAvbgimhxckcJGTsWLrdye7t9Sh/droWPzanpWcXA1QQF2DelXs1DygjVAv
PNY9THNU5cGLe/MwB2aA+8+NPxVd2Wq0ZbohP4zm49zfCC1euvNWk+X9EkMC70j82nRWva2Gq1BR
7FWbNvYJB++WPU/E0xIU5a4zDBt8DR2+qAGMdmKApMhkvZONZLSca7cIAsgmrtUtBpS6Vq2G3olq
WNM93rliOxtLYeE1Nimz8fAdc5cKm4ZouvddNpyIrJxkTZ5A9lBdDfNWVVWKNmVh2y7LpK4ucojH
O2w/5Zq1MFADvhfzwdcR3/Cz2N3LqtH5ySlQdzCeL1DuCetXzwL1BX8Bcf5e5Z/8FvhxjF1SmD+o
cFfWaorFQIEqy972pmDPbsk/JW6IHxKxl4fAL5UFD37z3pXJjyvq5ED+c8Ua3aytO2XqGqtQfWdq
MZoWVeW9IsT8vbKM6hLAJMDu0X2WzaOhEl5JJ3frzKMK29gKPdQe2W1PmL7rgntNe4c+7moAy32D
M1X9mqUr+f8wOfaDZbDlhU5n5wVc7GT4uYq7pbIgCWUt03HCaKk3q2OkQDjdjHOxm62A5KHWShvv
EMYUCKA0C9n4McZAuXcrilRdhhlhR+kMrOnjLmtIVEU8kwsBRvNptBOdPNAED9jP/XVfNc5zY82/
oPwFYzH35PfhH9caoM1dzWpvFZht/jKWacPU6mV731PCleN53UYpwV3rLk5dacebyuu7LT/Z/DVD
9KSdA7cmFJhVXMTYfyJEeyd8O15gbTZ9aUGS8gZLkzs9jhPSpz5sxT+lGmVJCi5eVRmvPWy0WeV6
m49xXdSny9BKjWWGN1/fZv1lnA9J6RBH94vvbYoGiKzJdsMPYZGWI2tR9Jevw9ykKs+FeJWjPpqb
kQWO0PN099FRFgSwIhsAo7ya/Lxa7TTwrkYWfyl6f20yNZySesDnqh3D+wwsz1K3QKGOFQCGPsjL
d01rnjG9DL9nBtlQvWXWdbVt1moFW0DTv9GdGlMpRXw3xsB4dcsxIIKTDo96Hw+rrCjNS4cEzEav
o/q21WGU6L05Ezr7bvWBl++CoV06hQtFj4QZGZY+qG9ldw0fFGeY/nvNBnFbEg5GiiePsYnL76bW
wkdHA8aVKQWx91jH/A2jSe522Ny04PFeYebJ4RFxln3c1cGyqvt8xyyF7GIdmatgnnDloWmiIrjW
Y1Fl1cKoYZL/9q///X//z+/D//jf8wuhFD/P/pW16SUPs6b+92+W89u/imvz/tu/fzNtjdUm+WHX
UF3dFpqp0v/7l/sQ0OG/f9P+l8PKuPdwtP2aaKxuhoz5SR6Eg7SirtR7P6+GW0UYZr/Scm241fLo
VLtZs/8YK9vVQn/ih0rs3vG4L6JUIZ4N9iOeKMmOBHKyktVWE/qhwnyHr5xekAne2fCio6z1tWc/
QnsHb3TtNVhZInl5lh25PkCtKnN0zRyEuswuWbeNUbz6TujsnSlpVrKK1mC2rJw0Og5mUby2KxDV
6WtskAxKJi1ZykFq3HUrl1Do3szCp8zJTlMzVBfN9Iqd6+fdQjNy6OOyMSsd6GqBd5Q1QqrVpdKU
cZ3VbrxyyrS65Hb35e/vi/zeP98XB5lPxzE13bFt/df7MhaooRCabb42KOeAqcvvirHq7nolf5Km
8EYGpiibhLWRFvNRpz7LUewmEjbT7Ah8LftezJwZeRCd1uLpE38Hmlfdcctpj+L25s9RYo6U/Nmk
+paJKq/aLgs/Gp4TdCsmj3SBrIENhowSPgdN0t5nkwOZlzG+4tWnSJhERS7/8GUYn3+khqGrmulq
qmFq8PDMX7+MofLSxu9t8WXwvLUxq2Fr84H9U8vijZJAosgDYfCfxtIZglVFkuOnNjm6Jcd/iHPF
hDM+ny3rshQMiAOrU0oIcTIQiGraDTGMhIWAFZ+qIEmuh27IIlTPZQPkWFVFToFRsu5XLthwvzvI
c2T7dQiJ4CdUSXx0EWpNXeQig5VgYFf699+TZX/+ntirObruGo6ma46hzg/7Tw+zDjh06thSf52q
utloZptuTNbQe8K9yVPU52fHjNQvmZOSiGpFSNw/iM6BmygL2VE45hMaxN4DtOzopkvdcR0PJXaE
VfOASSvWnlMS3HdNlOyv1WBOscg8i0rgetsqEQY9QdLCVf2zR+ZiRnTv4x5Lt4/MjCzpimHffpwr
z/q46E+DOV9+rhzx0e4NwH6RWGReAPJyKLLRP9gw8vNrPTCw++Tb2speax7yMQ4hweB6hivP+OhO
ojSzlr2h+/8w2+r6PJ3++li7hq0ZQrfnIINjWL/eoVrVanTfIcF3Slhu+lR1cVlCJ8lxIZ4SjmH/
joXcKfKq7lg0LmIGXd682rUeHoyky+5CEWV3WoJLatK75l62XQ8dDBk/KDBuncfJNkSAU2I8XbuV
1Xa0sru+0B2CzUmzGeWHe15B8jsvuzXUGQ+5EOjcsWlkzWKoFPSrjZhiCfOAULJTL2NbK45uUsAX
+qnYIMy8iybv4qk1rIAo4xvvE7FjDrOO01DG26E3wnMeJfoaeG1/FzFzrDCsjB/9jlAe0QzvWSl6
qHjDpLwlQfBVUQHpK7pzRJd7eoSzdl+ZWrObAJARDm7ji05M+CJLcIq+cQEULP9syhvEIKMmfTbd
aXCuJxSlD4M1BT/7cX7TQb/0CFeGCrNWPgvjTVZexl8IP0HgthGj8tXSXpqixw9ZF9Cj51JsT0ja
y2I9he61UVYB5Js3zR8iJkfuL8G0x3PYNFm7TQDUWx78eGc6o7InCRyj9K3UxlJzAqwSEBs4YhXg
HROl6Q7E5REKoCbbLb9ir/FTEfD3GtX66eZjTO6yuF3JuqVbXyPTr7de3uxDtQieArUtVoIcxTGf
TOfkkkdfGnNSoE1n481EvPIqzjdkWc09xuXkkb2WvG5ljVc6g2QwDJ6PlaED5XUmPIydSzy6BpYl
OwEpR+e+QhdBeFOxNKt0XIxqhE3YPNhoXNLRWfhuG3ZznNxePYEq/XHIMox6iAnYW/bzk76ou1Q9
RRrwReTtN3KcpX1XxyY4203s3I4ZFvaDZwXvbg87Jh4F27KuFhd7QO/OzY3wvepyCFqek4AjMpUH
0nEns/O8J2JX3cKNbsiljSfFq1R/3eGxSfoXuJ1bFmdDgV+BdC8W4+lUHmRbBuYVTVCtOBPReeoL
NDYqdur+mq0wATAwsLsRMWd/XQgWt0oGfkSeJ0+RJTeIIBwl/DUf15ochPMTHpZ1EiR8sREYvLU5
ecHKZlux1hqdFQ7q+ifYIPlBeJV1rm3dOo8RqMO/f3PI5cQv85Jh2YbrCMtxNd105DLxpzeHKCPc
jRWr+KKYUba0iQpt87LAWxQg01snULBD1+45d5z2QDwZ/YK53YlQSlQLMZ2TSfEuvjC/9YU14lPL
/oXlRH0j9EF9icpiIdsDzwh3REOLjaxqGRahIDgeidoZRzMYqutlS61gQd6o6WkSQbpJdK3HeCEJ
N7rjO8wpsf3SI28Uz6DYT+2pvzSLNn/3x9hZ9xgD7RN0F19CNb8CjCO0Sq/tuJm3LwnxZAn0/TQ+
o10Cht1QidBxOISVkz/MeclVkYXmRlaVscnPsFJ3MfGuAuFlHYZ30OX7qM2LBwyyybA09fdxVLT1
398t5y/ved4hNokwwf0SOmmMX98iVVkbDlnM4EsXtDhBa/nLZNXeXZSW9qnPq37RiLZ/G9oA/IDv
WrCVHe0JjZwNltj9m+iGZOu0ergVZtqs6wCkiwG+5KDNB4fM2kFWZUm2BUInV2PbN5EeZxfe40i6
qCy4SryQL4gFYhc78ND0pVocPW3sjwVmGU/NKM5BFU1nRInyJ1cX38l3NLeyFsxByqYI6oOspm3Y
LyvX7vfVfGbps1XzJ8Peyt4Q3PjaSKt647t6ehPMkDMwkO2xm/lE1qwd3y6buq+PoPaAWsoW2fcx
qux1ZMQddgtZjdJUG/XfmMysOb+X6hb5MWKb98zPxS6OaoIpiUoII1YZasTdPLRu/J3tQc6s3dG+
tZFymxbCzO3bvDJPVS7GfTl3yF7ZrjWW/Q83Xt7Ynx9TnRil0FTbUE02a9rnBV6PFHXXu77xPup+
tcqtAkStUPrrIeYHjxqJ+5xXkbVhSxHdWqVj3aUTwrs2AouyRh48OYvOBA7KFng2lerWuWeGi6wG
VzP2SJnJA1pR2cmxmdP8xlRYZOE57qA6RahlOHUs9fZ//6M2Py/ydWGo/JwNFSasYRjap6VRbIrS
MbRIe7c176WG1HzbMMv8dBh61PngO2osUCZ7kSIufQtqpF+ZmedeylTPNzHbe4yU0CAVWe7dlE5o
3ahAaHZdMk23XjdUmwJr5gv0s37RG2NzKEKNWLxZ1DtA16CEkmnteKm3N8Hv3chSoUbdtZT9Wfpv
vR9tH+NIrMX/MFX/5eHXhWvpjmY6hnDnzfunzRALk4k9+1i9R2n6PcvOhOe92yGKrFM4Y3kkPkfo
abxC8UisPtpkKW4d/ahhsHU9oUSjZiGL0TSDiI1y3MgLyMGyAyWbOfrhHUaS1uMPqHeHwkAZjAFa
K05/e4V/y6I61LNU05ise2Kg4A4gjOoAeuCG6fXZljomc5sdttrtdQior2vVmIf4aK4s0JodkYGt
s0tVp4+6I8wbaTaEE3F28VXR7AQiuhCwqMqDHJun8XVsCt7fWYgyaHe+Mmz6SK+h+zqttmiH8hak
vPMeqAn29A5gPCIkNptY8Wo2vvtu9XazhLmAuojWO5cqQYxVnzsQGyIcnAfZGWSNfy4mD9HNuSMb
Wbs03ogZuAjy23ZQ5/AQHdFUvJgAIv/+MbHlc/DLHGCxG3YBttq2AwjR+BwZQLIy0dCyfbcGkONl
HRL8wl1gHSm9/VyaXr8SdW3tgrmq9GC4VaPJbmUvr27ce4kKj4UQjxlLJ9k8WmCneLl9RQ3Ufm41
8B9ObqpL2enq2LB4PCoc5l4nvwv6/hF3ovIkSmHfCj/Uly3Kyl+BucOoMsbXqS5A/eGass9Cv3is
lOpFDuiUrF5Y7djcIfcYHwJ/StaJNyhfmnAhB+R65q4KNxgPXpG5+MR7vPrnS+On98j61npkFWPs
BkPBjUwSL53UIuzn99xfZI62qhbVd+N8gP7zo63KzOpOHpBK+blNDv44V4m6+jruo02PUEpiTfHL
tT5fv7RBBbFN0smeP9i2egrghLwlBvZCcTlk+7xW7Nc+Qje+tt+6Bg5d0qkVak2e9WaX2IFDWWRh
2oErwWAEkTPaoVdCTagz69JlA5rXCdRQ1y33XUHiD6GQhMfE8LGLhu4fQZ+rxv7AwqMPnt28eXB0
sC96Xj+7EARuJ7NxHoCzGeveRdwtxI34YfSrDps7fI8ipCuWLFxAmA/tWY4dJhy8kkrxYK0y1tdI
hlX5lCxk7/WQN0vTjaa7hA3RUQyasdX/FEqReief5E8+RFYw0p62WDFfPprkCZ/O/1T9dLkWRt+q
FLq1kOdKmZWP66VYjt2oBZZGud2suz43LqLQGhIcfKwxl4a5TfaqhatfS38/LkczfOOq5Ni8GeNu
Sbi7LPq592S0lnntIDatHV2JkJe9zjxalorBB5zCuJgc0WRAgphYi4GiVqM7eci9BjEDL0yXM5rm
2tYIc9rb2QwXnse180FtWvgtsX7+ODWyW+WkT+2yj0Z9jbrRk+m4452tTvVS67t6K6vyMGRau+g7
J913TTHdyTYtBR6sQHqSNdlejO4+d4rx9qOpFRH6+W10yQzRXET23dNIFdcJjkaEWsdXbL2+k2/0
L66imfeDFpya0R5eRWkZoGlQb8Ih5edRfcxMA7XyNKYFuHwYg8toNNJymfgnD2mze1dVhofaj9hF
kzLc+t00POjlaBxn/qHjdllJfBIPKHAuIAUZ2+WKAxmFl5MWP+i8I9DlH+/YBhYP6pC2a0vr9bWs
jm4c3mVjuZS164ix1JamrytbGMuEznz2yAh72dXG8EzjEOodq78+22ETae+EafX1XnbIQ9ID+9y4
wpi1rPpqIUfLnsZWb4OkKO81F/HsshH9bWw72slrASQBIi2/JgiQpcg6vuRpmm0z9BR3Qs2LJ6y/
7uSA91D37ZvArpUQNTp4HW5j3g6OMxBTGYczFNj0BBlgcR2hsZI5KLF5/Bghh/lFhoua1YBMNlWH
xXLlsDsOsCYfxDB/Z0l10HxE5IOUamI13j7LemONWkOJsiaBCnvw0q8GAjplbA3fMCoCWIyl5n03
+cjjpI218yJ1ZO517OuQhGfOtezfLZLKkl1xybJ03PM+TlGseGlhemHSNyAAWOc/Du5c/WgrUpPb
OBMtNyDc3EVALvcVq76lVA5IKxvdPRUgZlTm9jlQeS1LxYBpTO7ttNSPRc+3PBU9is+oNr5PzkxZ
0pThlKqEqkzMRHSTTSrI72XRaOU7vCHQR4Gbw6Vp2zeouVaSle8TIP+tV0/FVlYT/aYYPOBhw1ju
ptGsN/JkJCGXOTy3l15RkHfy4nEt24M63DWRJp6KSe1ukt4UK3kZrbJPakIYzMt6pANadCcTYZmw
Bb3hzcTGeFHa0qBoGu8wcn+X7ZoPdht8tzQ2GF7j4RDMw/VGUXcuhn1rOapQxdmsLVK+IKBvDatQ
UOzsh7dRNEgAlIsYv7VlHzviyVJbezE09fTa+HWM21M4fhGRD2+90r8ZUbYjTeIDwlT+yOFGRgQq
ziU79mBBmnvT52n1PfbTO2XojLvJDzMY02K4ZMDmlxAmvE0c67O2r9J6u1FvctZ6Q1CvvShZVOgn
nl2hZN7C0GAIVnylmzjzUcmP3vRAddlhlZVy6/WacjvY6IDFenmQTR/tsqT2Xs8fxYLzU4cZGMp6
4sO21WDh0DXFZycJke0xFe9pzIwERLOrXNy88O/Y4TgLAwoHmVjaLL/PTkIP7khRHiPV6A/GoJln
tfHFGb+QeJZlW8smeUgB2mDTMrQ3pCKJzLYsGVxVC576GMAt0JcYFEkbPqHUYZ/jrmS+otPy4uHB
N77nZRg+FaperZwxxfPIHZrbYT4UeoS8Q1btVC9rblXH5jCXZKccVppGsRSQ+Nay7dO4MhmwvbQe
Ie1ox0pXp0PvpiUGOnX0OA2kwX3AF99DfDMa0/veiSBceEhPkW/1p7UPYux6EgS+chMl2kIAlT7Y
OsKxGoy0DsFKo9spZnO5VlGVN49jjTrMwl6b8O2emgwDg6rgMYlEWj2VEAXXGIMFW8e3yqfMQM6S
Wd3GLYaqXpoYiTo5opdzNbRtexegJb2UVaftyhsWmNG1iqKie4CXCP5oHpxOlnqrF/63RH/04kn9
AhT89wiI5ttQl97Cr4T9mFR6vcodK7iD/Zdvon5QbwelHAhej+pNMnKTEqtAYgU/n6Wl6u0Fhm28
U/lvb2ljc4KUJ1Z+NWpssrtvmhb0f/BoKFWS/BGxslvEWCM8l+EYrKsCiPAfTqanq9hKeALUyHKP
fanvsFnkAShM6zkrM+Om8MbxMtfKpuCb8oPsCRRwslA0Y0LEVE2fbN8EEu0r1Y3sdbUMzUV07YHE
06t3Q4/KnTttZJWscbTtCeitpzFLn9CjMhdpq8RHN6+Ds65rfzAZdi9hkOa7Ap7N2kKY8sXPXY2w
X6GiykKv2wVHPWjy+yZjBhE+wjZzs12a1QE2s5xQu5cGvdt1MdTqVvbyY0HlPqkS8Flcsu9XFTCl
ZxMZvbPdmz99LqTAdC3PMdpho2PPaKldfY/jWA40ucSyK7bCk4/U4sqp0voFufQXmEn8PqN+Scbb
/epMHkCt+SQB92Q7BAKr8PmkwAGpZWBr/DIFyfUky+mXTlU4X/0+RaDCjup7f/6kVA9+/iRAcPVL
VvkvluIr39Oy++mTYPXuJsVaMJcKUKJzMl6m6OWhSpvNP2zy5lhHLpP116w86SHdVC0CZwCQ/hrn
aTOvCBQVPoUdBQbCn2180KtMf0716G3yo/qM8J/+HBgxCNa6ehxKlj796K3kILjY2BoDtb6eEjTj
TWSCKpLVGTC5RYXO4MZxCWdQ+hXaJMZOXhGJSFAWRUzyae4dw+gcY0Fz0diV3xD9CU957mW7IMFn
gdUawh9iCo++m+SLIGJLmYcD7NJ0wBkrsR7lCH94QfOte5D9AbYjfHZzkrVQ41WUjmpyM7rBs1O7
FoIpBrtx1dp6laHMQELnCLcUetBcrZUs2sVxFIE3ouom5YC8pmvvZNVsLJihRaMfAmd8YCJ+1h0r
u7fjLruP2XKAxCRC3xU8C0s/4uENs/Qge0GMtLd/fwc14y/hLDJ8rqsKYjUWLCHxKZwV2cwmZe30
7PCGcUuAcDLISk5MjF6KOFaDmXZ02wrVPFhVxo+KvxWinUcC1RrFxcu+6qoT3RdVHt+XmFjvnVg0
pMciiOUuWqIqwsTbWg2V9ZgX3ava8WJuU6M5+7WD2kox7RNF716nrp92kwDGGSAO91oaKG9MhMBO
lolDDvjw6+nQQ5q9U/Po9PPVihaGrOtY5W2PPcnzCDxbnl4XU35TkB3GgIth5QynyMy0OqagT1+c
H5/punV8cNzMXMpRvkDQT2N2PMhroIlEsm5cKU40LAcigRcdhblLgfmCz/R2+mhyBZgYY0C0TbbJ
g4cVz8ZEXfd6KnLO2tEsrRcVE92jj7/iLjdS9N7m0kfbfyv9/Tg7cn9cz/2z9OkqceiKLdBpcojq
Xd0p3jYKwnDJBm2ad2nTnZYGyUa0Xb76aPO1dlp1rWas5WmyozP1cmmmdrf9aLOFg2DaqJcb0U/f
wIEjj1lrgifPV/fCIIw1iR6l6jp07tF/z5dWFrRveicewY8FgHCUNQ0QmFSnPBllV7///e/7L4ls
w2CPACDDgoVO2Fb2/5Qwyiw2OaHeBG8I1YTxjWXvaiN7hODVfLecdivGWntXfUcsA902ziWa+vsq
mKwtZP/8mKN+v8gBDi5AWPEjnw8Ksv4rKwYJKqt63Zz+/p9sfM6aGLYrbIPgpmU4pmOKT4EzS1P9
MCAr9T6NwypypxroAwczKfB8tu1mxzY5XvSq96NNHWwsvvGzW+ip2b3ZWX2A2gfcXINiRRoB8lSa
9m8+eP1FKlL1tkcz7EEZ07OVqv1bUXGDdCxldmmwgjZd+Jl+OzYVoc3BxF87T3jJW66jYZtIjyzJ
gxxIBr7HtyrM/wGCYDifJib+cMe2EFG2bBM8DQiVX5NHsOhBGGSz/YDFhCmSMj+Sn/FnI2+K9nxI
dT8/egWccwLY+0/tsipHfIyVbYnI0WpNTLz+5ot8GvdR/Tg3dyHuwGqK0IQ1+3sDcfNDINw3iAPE
QGpzxKDB9sXGMWt65yEwQZcDzPmLbAKtNeyZSSe0aemUF+lVbJxqJzR3yNEN92pR9ohpXESUc0ml
47fpVy2qLfMJ8iKKVwYLYAH+QV4Ehtl4irGOk52ibuO1V/SmTJQcEmKELDlJz8fzQZaa2swXyCy3
608dWYpW+0IOtHhUlrqGkGzVFjZyevG0DIywe7QTazzxhdy3aYe613wohzcYU/HDtd8iNMoiuT7K
PsAZepY1xzzB88YqG7Rc/UDDs8FQj4lW/ijJNnmI595Pg2Wb7K0b094LH3WafvKLg+q2BB/G5E5o
RUFc/D8H2Tk5CN5vcnMsDrL+0a1GSBqTNBhI0rr47SqTsjHmN682H1RwGZHWpidnfg8DD4lvpyY7
99fXMCD5DWatLfn3uXd280GCMyOTCFpAXqQrU/VOtBvZJ0eF6VTtUV0dWajM7/L/9qlaN+5Dz/zx
qVE6qEtnEEAR0mlCQReDxgTJvbcaJAustMI9Q9x0zrLa66PypvdE8Q0EGI7doGfnNGu+4C9snFCV
N0+yZHkmO0BcMqyyMNkmToBLZEfEPh8bibpcy+rHQZ5Roev60aSSfFi0WoxMStMrtwBcEGPTM2cT
qJZyK9s+DoHlB0u/CJMbosfxAQ0vHADnkjzUijfmC1kka5Vs0EY9R22QHCM/QwHLKbK1w21YVVFR
rVNkNlCVQA+aINcA8a39wy9z9DP6LnuoG+LW/air62u1bts7F9sg3TC9fCmyitBLWXT40TE4cPv2
lEXTkeBPcuuTw0P2VDgLrzGNl2HQrXUr6mkrqznmgAtzGuNzGdT+c8WKRXMT8yWZxg7C8i9nWd0l
hSTDcrOJiAvo9Vee5psR0NqLZ+XVNu/Z/uR5UKBoGd7LASi9jQs78KzLELrdQRQ5EsKDW3wFDTpf
wCkUZ5UBCDogLKRf2tGcFrIDCNQdkZLmqfP8AnUZBGXjDPR66Og3coAo0aRWCLp0Dn6qxTJOPbN7
7F02rR4abeycq81MwvkyrBBOBDwUQ2BjyWzsvFA3n80ayNHcHTkxaG6L/UraV9baCcRwM4OL4X0h
PacEyqGUinODuspsxLMkMcMv4n1QFym8XLc5DLn/g7ChD9038gnFHR5o46kqS9JTQDDfanNaa2Gj
nNFbGO9Hl7hSAYZ0F2f6cK+jsnjXmkfZJ1sqzS5A3QTWUlaJXdyZpmnd4KkY7OvQMDaxquWvY1Zv
5HdhDW23DJqpPqVJSQpvFOL69SLEvMqyPHvTDB5qXHnU/RAM5YPA8EmemWkxEmiFgJNQA8BRTN9d
u8MYvMPVuN4I3UNkr3fQ6DTw6jirSZktrQphBKVD8jIz0TatS3hykFtL91oYZQEnoWvhz65R/f8Z
89eP4DpZ3VbzsuDjIxRfF//wWtb/+lbGmcpQAW+atmG5n9/KQviNm1rt8GSak3OOk/aMfUf5prX4
Y3ZotGxlNUO2w6p0AmYVmcFl3xKCHPuVl/tKF/P12MUyQxAPkqASAYn/T0kxbZdVxhhtZenaW1r/
kJpEpuTXbeu8siItadkY5AIhMj7vedg71GUBhvrRrHqEN1HdVStD29kmYpyy9NHm/pc2Oc7Nz7iG
LkYlJSuFZkyyDwlO33RTSeQxcb2bTi/2YzZFxlYbPHsztrx5rnXcaTboGaOJMiRvXdskK6Ou7JvS
RVBU1A+RrSSsyqxsHwZhyvRMNRq7b7gvaheoTAakv/CbHEUEIF0bDk5mslp5jzaQlpcCuOCmq53K
OiVDVqI1FxYvesv6ow4a/B/naljkK9/wqkc/ncw7nj/WfDNAZ7RxXspdHDcDdnpO7CXbACWnc0+W
92h7w0bWxrh1z7JUtY6Kyhh+erGN/PRCNipW+oaClrf/GCzPJ0q1UedTr2PluUnL21g2dgOu46Fv
wJI1NG/rh2rJWqUvXggB2yABiuRG/iWR696TuTQJ3obdU9dkRHj5iyz8CpZwygcUtzJbvBVp+CWI
pvT3cIrezCo3WfYPHj9QB2Qj5pCP84CQ98RTKEqmut4FbD0vl65FuYbSx5g7q41tvTQN/hEfC6tK
awtv+bGUQqEUzwXYcdupNdONE07lnvW480ia+M4wQuNLIbwYxUTfOBlGUJz8suYlNHe0wXQqeLCe
XDXz93ZYdZuyZ8Kpo99lP6nnYD0lWNKbjTp7M3j92mD5f0oS1hW95hZfdDd6geXVIeunixsSucpK
tvOtLyPsgV9nLdVt39r11i5c5TVAvEYOSPCPWuu9Ud2grx49ZiEBmv/H2Xktx61kXfpVJvoePXAJ
EzH9XwAoX0UvUeINQoaEtwn/9POhdNqI6pAmJuIED4tFUyoAiZ17r/Wt9Reqkdn6zrw4F9zDxq2s
B0Yy6xN9yMAXkpVyr4cyPC1F0QRWIdy7dMThApf0o2wrCb6sjj4I9gZ1pM3Pg23X57k14SfN5fyM
zSPZdolRosjn2aQGrKoQ/XRzfbbF82Sb5TOUpemmJTaBLQnflSXLspsjBRhSnyzPXdpnvkr8zen6
Q7YbbXrQbU+KHJU7uyRJ9vqH8b0cbDcegusPEbqYB13oWAeQZvLSprBZlnlB2CHXXVOSGh/+/ZCc
qL8eNnXYnmgt/efD67NJS8vh+rPdmq6UNBEt3YLZo2sy+BdxeEyiQfz1Kbe+Yc2nbsKjho1b2fzy
3PUnlFBsjMxS0YQcsjIMxadmki3IDoBzCDBp2WcMaAbdOuTViqYLa5VcKTs91XMoHrPFefjx9dy1
6LqhkHW6Kbynmn69fl1SkviFBAiAaSm/K7q68+JVaqLMxLUUsWPeWksz3qD/JA8iBas79AhrgPNu
7LKzjz8+Ja/GPl4fhwxjdsRuwsjhJgsMx7yUMxhL2RDV8+NrTWNdEnVRjv8hrlm/Fmn3M1LtkMWC
8hWV25AmX9sxerDTMHkdxmZHUnEVe3XxtSAgPPXq/padsYi9KkshWkTLq5zDW6t1xq+k73xf2kr7
rC/mBBUMwN1E29uDEg9mN7RtkII5OwgMbC73ITWEpzk4NLnWT6/fdP1MGh1ZUY5T+NevKS2WGU+J
+R3F9XcwQUh28Dvfrk//++eckeixOF6qzRAWk+eCOcdrmkUbxWrMG/a4Km5WTTuUbtpf0G2BiROx
fFRiamVnaYcXSHG3YYRa0VOCqByGH+6mZDU1XZ1NVxdTFBXaKV5Q/qz+p24mmsIyisob2slGgMYH
mn3YH2oy69wopRDBzKrz6+8gqA3HKJaftDWf7frBXZ3EfVRcCIhXTtcvXb/VioFChnBOg39/rx2T
PKiJeJ+nrQh0fY5u9aJbSK+yZpLpcvPSpeqw0d2qfCIXS8d7a0RfjQkJjKSG9oasDjKwPt+qKVsJ
fJr5wU2AH15/Uxtpf/2mag1oNSxF31lKKy60tiqRxBdnfZBThl6KcckBu41NspW2suYi8Iydmyk+
RPI5fZSQdE3Sbs8nxXlaP0u1pjhHddvtKxIIf3wW/+tr756tIjluVKz8qAPUo0tvFFfJ+mlsqepR
EXy4Prx+EIZTWpsf3wTZUOgEbfCtTmZpfqXVyd0AejN3jPwZyY9+dMxeBrqF1RleBmSwmO4AdrXi
zskNcljXJ+Ch1cHo9s6xiWL3Y5v3fm6ZExkpSP/LcZi314fovg4kyYknsn1SxsUYwHLo2z15rrzV
VN9VIsMXQtsTv6hWQJlitNsyT8ozWF60zGB3d80SDfeau8x+HONeV3OGD8baYYrWXlM3JubBKdvn
f3/p+pnTjGaQrGmGKoE/WlY4ZxLJHTb9+OYgzQlfXx9ev3b9sNRULh6eQyIiHeB8EIPuWxpgvsY8
DJBuDUrh+nhZH08yQsV0fcxd/J+Po6J9NtUS5lepflLRDxetWr6xQQTaWQr2SwgN4sy0HtAKW9vY
qZOTZRfRpXfWgZPStR/6qoR+Adn3tf+a51n1VupoSNtWdz4oLHsIB/LuEo2tfqzsItvlTd88sOsE
8VE0+deBwM3rT2lDfRvNrFYI90KfpXX3+86fLn623TAlNF1bV2kLu0IYKqfTzz0vepTx4Kh1+E1U
K/5gMaJTQa8Pb8ebLiP5tciWzSfRg7lOCVj3s+Qy60TjaRJbsSK05LbXpwNJSET+NaFBRVbdJGkr
D70bGHad7Iq6ih/i8iHPutvKiMyjqgjjSLeAQJeqzv1k6FHAmJgN2DWZQaXOUL+mXGXp4NfhoIXx
ue2fNVMxg26G30bfrtthq6CdbLRYRbqYWAvtaK3iG1vFFQRQ+pOuAdcqjU/pK8pZ426pPhBG56L0
gWCsM98kOcopz6oWarui7T8o7kJQUcQAE6+92DNNLXyMlcrJTh9pekD11kd5K2aSuMIBm00CRfqk
qDYjdwipXklO67ZAmRqMIflUTpz7odCqLRYudTuGubFdxLfe1MvDQKtlY9Mf9wUg0y0d8Mm325ra
W/SHcEnyPV5ctDILuqFMVB6IXgydZKgpCS9ZVsx4MgHDuWi8SU2WxxFodKqQ3jjH3POx98IU0TN7
g45J2SC8q7ez4eheFo+M7rOuCVSAbCQ/wJJRRv1LVoHsG6yy2ZRRWHqK0hRBEen1Q4oaEEmBfgFi
rV86PE6ZlvQkMsQ+hJvpiODYPZFgCPhcYpBiZhg/Zpgm/XzSaTmS64YIsWkPcPgCeJgM89PusMCx
B9ZQe9ZExyBd+m+F2hhn5DNfo9jY2TE1k9VUaemFw9wc6YZHXVScC8P8OKWWcYw61Q4yAb6XqiXy
U83tyI60JDOWJ3Z1xRkzf3FuWKTnGOhrjyOjTcP6MTbrJyG64igSRtWheaJ9fQsWy/rE2nuIHcLd
yR134vJSGVb63Cr5TrPHkVCrRPoV48h7EzHd0JpeHtuoH+qYADgS9HDKpt4wDN2lt44LMojNSvPc
Eup76XNnucQVAhXFZiqONetch6TMqjiytvZkimPdpB+rIhwv4UxTNoOZ4WhtuO9n/d5hP+qxJDsH
sKVAofXpUUvb/ub6QbchJ05NSQRf3CK6alTjZMwSqZxhn2umsbcjSpRgtmLw/TYxtIht/TFcvE69
RI0jPmI/9Jw4PjV0sY9KoUyH2R0+F/jHL6Y+oY02OIwGAldfNwgWZkePuBH9ZDC0ABLCxdF3E5Vs
UOi2nyjGN3VsNnqic3uZp+milsVdhyePdHr0tZjkwWPMRhdkZU8QehFvaFi4uzyyqwCIcmBN0RdL
N4Y/LGvaz9ttVjWhCVtg96RrQATMeyUwJLLSdlu3/I7sSH+uZvRUZMfYg4Ihp7MVNl2YlmFIbeow
xVo/iPqN3Ax7F3NHIyclIz49y44ZU/Y+GWZcw1zbf1h5fx5k8xJtk24AcmVNZxJhm++cKpqq523R
1OnrRDIUSG8yB0e1um9yrSKzdh73uk2KSk0fyK/ZO25zTXrGiNLqihGuF6gc6QxU3Mi3hmbJLQMX
ti1JV9xXaulu1CXWt8u61pbZmPiulRsbsxBkAFXxczerf3rHf+7SXN9xhNeaQH6PKeQX+ya9TLfK
cLZ9LwCaHWEuWicUOwE58imhTDk8LMJaQq/E7+rRrg1JPs+JNNcdnIfC8X//5rraT+2W66shlx1E
rutqDJvfe/cnRP76wILy3WUXAvekbwnwrl4HJ15NS3MXLKabeVYKqcWZnDdDyb71XTed+9FdDpXp
7BrVZs9C23BPbTgdQyVGcNYl9laLG7jyCzTJfog/oQFTb+QS32TS1hB3DMml6PV815PEITbX9gdR
lc9KlYSeXqdPSd88chdzN1E9FiSa5WLXqsZzkhP0mJpQ20wrgxq3DhjS3u15u4AQ9Y2lbrRoOBSF
1P1YqIM/R1pLVpeNjWh92FpWvpGjfYqwfpH7UHjFRBokoM43t0vinUi6z3q5gFasq4fKMd2jHmnH
MVEeYYOlHzOuWk9z3K9FBSzQmHv1hC7H3JcRN5BKydOdCPX2xJXSrrrmvn8Ts3nLeoALrs038wg/
tg2z/qyrXYem1iW0Qa1PXdN3l7wgjtmKqt6HV5x5meok9Im0O8ITFOY3CUmlcl7efn/8tV+qGs5E
RniCK9/Ubdt5V9VUkFLtRkTl99JWp7uhdWvitUJz9JnrPMpYZ1tU01XX17Ozbqr4XrAW/P416L+c
g+vsF40KJ6LBSPX9HFhTbDlhZ12+a1X+jVS37ox6I4cuV0SoVCHFXIfTetZeEHrs2IFFh3jWpg0t
beTPY+VsE6F/JZigv0yE5YKGmZVTDlMgnUs1GMdBPy8jsaC/f9nau1bldWEiZsB0HV1z11noO3mG
lrGdRNdkf09aTj41E1/cftQDggeBhIRRcyhtC4nM0n0U8Ybm/QF4uvFSOdOBWzdmVXIIKULq8UYZ
ao/uq3uU9px7qUM2AWEGvsYxoxR2tKek0dTNHFd7+FBq0MnopDmwJ0IiDC1ZBOSnWIcpWmRA59TZ
jQ69vrHL4awU5IUSzrRivvPnUJnKrT1CY46ZVZ8a5KObJgwhsUTJcLatmXkOY2SsuESS9lUqvSad
v5Yms80YR6SfKXO/maPJ3lbCidmHVkMg06HBDTm726g3tnEl2ntj7Aq887m9mcjt2oammVKRuFSr
Ihrp7i0dfjejCVoz6vywpnB10y8YA2PZfFVMU1xY2UWgKMT3ag7BoQ02dc9Ok5leWPiEVc49jGby
1lP34Vq61s7TfADBW+9r2aEmpuuyo2LQjjB0E6DB31SDWF8AIUY7kKtVdfHBWmdtJttt0i8TEiZj
8yDHaNqMIMy4BYjy0YXKvneH/lWAUiwoanRtr2GIu6slleotAiT2dyq62WM4n129zvZxM2rePJjJ
Qrek9EWT+zPR53eGrRAr28CyHFU3Lj0mF8p9Un4qTQQMJFFoxYm8TWrDUgui8Q3YePEoK9Pam4Nc
/I4WtCq0OwD3a8wRbsJq6eQfbgPvDEE/TmUT7INN+90Fu/fOENaroct1aYffrTaJqaaG0stsxd1m
KJC2mpr0DJ2H4cayxHBjRhr5nml0qnKs7RQP28kcHoc1cBDn4lPBQfn9lfbrAkEF4AoXwYFm6fYv
gBlDH5clm8bsdUz6W2TD2qPmIndvURj7Iet2MPdtftdBQ0MnMfiaPuNI0xzN7wQljGKQ6i2lVr1M
To+CNrMNRJDp8GiPT27lfJ2juX6KmPn/SSzivr+3UqsYOpMYw3Bckyvv5x2jpSWykEQWvCoR4JsF
pOJY2R+6POXGBb50a0365MVKWB3w7DAeQhb7CG34zs7dY6lZ4nDdTA2qcVHkhF6vPOgjaVlVz35H
I5/Ci1BX2t0oL4ZWH1IahzvNiVYQB8YaiGnusR0X1TNCuSMa6NuMUuyzkTkIV7r2khZhu6M3nD0V
Q0vbjNWn66fn3x+5dwq263nlmGzeHFXoaF3dd3qZpeghAkxZ+uoUuty4mRVxPwmxfUvn3kjq7GRN
mrXBK/U6KwRF9dNRmaU4FVO7wb0EgHiML8aktmdRxDV8a+2TTXD9neEoBxILB6UzP2L2JQ0Ss0aA
ejHxGpkPPk0VmB5p1NwsZfjSqz2LWsimCp/rhxBfz6ntYZH//t/K+fPL8Ub/wy1UdzhJLc16dxG1
YyGkE5Xlay6EGqCkHW9wA7sEbQ+RfUgoem6LJAvQyZQXd4kezS5+C5tF9zNVF9vcdKPL9UPl0tqF
3APEQKCsxG6V9n12z1IVHmpHfiaCeTortHudrtgkSntDoPIEgIH2KO7GG5PXdmcCHEo4t/auGZFp
nyvm3cS47yYrPyf2gUiNnDRLchzg4ZSu4Ynawe6qGh8aq9+EzOiNzNROhJKj5e8GFdIuKWE9upkS
e3xtcy+h77UPozT2e0JDPBmV6/CDLdbyIIrSm01LIdSkAAGCQecWnEF57lbqUVS4DRH2AMHR0vDC
RK98VOa8CRhR3KJfrG706anrlmTPljOiT29h6i7KmpThIfcRguv+YnygQEHiKcfX3upPbtOS5cNq
DQzcY6iY3eYUdd6CoHWTknjiFSuH3xItUcVNeUMF6Z4cq0pODLEqr8tMsdficDrOzvw2Jb3O1KHU
juGa6Brq5WvcNyAc6GN6hAZM55qUjrAhl7KD7TexFG4FZQoWORoeKtCatRVqirUDNwy2R/TMaRpa
oGJp/tEyWzIt1wRe3aHnhmYIb4x2kvEsL+bwxoC+u82pHjzwGAdYb+PODNvsI0L/Y9jSI67mr06u
RGc2Pc12iqB6t0jrvHSGOkRvXD2J9QMOaY+E1vochfVX2DuvLT7wvVaJG8DO5oPZ99PehqY6wqW9
1RMklZMovpV9ezEtqPSdE92N5GzdAUv1pVY8kBxRvdkR90Lrht6+/Vxqi+XNjB5OparfTELTH2ct
3s1Ond2N7Hhgns3dnmWJ/vYYj0QIxThp0evtrYTWP3hSbsZ14W5SbuUnFO/zJeppVS2OK+8i8s/+
UF/av9S4tqUJQ7B/tF0NveG7dXggmZKzzuxfLeJj/CyeKXsKfFmO27OGUjLcOk7DCSm3OlnutZdG
gDwsLQpighl3VrJ8K6ZE7PIM4HwqAI+/0PWwPTBZ7iFL1w4VdTz3vzMJkZhBQOGxxEUXvBleZpUj
6S+h5ekGNulonJ1Ai2bw/cU4n1X5kuXl3kD0+QAioCJAsOwv0KvENq20tysNBtfIjuwS4yAmZkDg
y7LPhRzyAOsYd5E+ZmPO3xqLRGzxxOg7zAN4Q6OkOo1AtbI177OUbf/Yp7rmL8NTweQL7tqUbtQS
NFC8lK+Tg9LImoZuF4UMlLL1FA7b5GZIh/mSWOKuW+r2x67+f/9EjZNXity3CqwYYrDu3cP/eaoK
/vs/68/863t+/on/uSTfmEhWb91vv2v3Wt18KV7l+2/66Tfz1/96dcGX7stPDzZll3Tzff/azg+v
ss+7f9Lv1u/8f33yf71ef8vTXL/+429fvhdJGSSya5Nv3d/+emrV5RuW5XBf+Bdfb/0Lfz29/hP+
8bfnRH6rSpmU/+WnXr/I7h9/Uxzr72w3dHZuOjpMx1XZeMAKXJ9y9b87pPPhWjERqNrWKp8oq7aL
V07f34FFAWbReIatnsHLkCSXrk/pfzdhStHZtkwk4S6v8J/vwF/8vx+H7r/zALWfOxxYOdHI0iLX
wVMho7beA6poocdZL2LrBAWvBXjRTbdm9yA0HEgCIfvWIcfuhoEI0RuLQTZCTR6VOm8S21B3vTn+
oXp8t8X98XJg2qiUYEJFSM+/+z+JZhlvSq3XBQhaQZrBXMf1NtW/DbNd36rlF7cOsT453KnYhd0i
68uP/3H4/np7/hOP+HMV+NefN5kiuozOCVp7t8N2U2uRcBPNUzuFnytn6B/FFO6tTkIHUkMgB5gp
g6HuzlIMyZ+aTesW9D9MIOuh4FThXAHzotqq+e7f3sZjHPWZZp6yYhRfqnDOdhbFcTH3TgBzXX9S
qOMBWZNGtRzJsPluFfkxq9LilEqz28GHb70IPIJfjHL5g9ZHE//lxVHGcr5R2EMPebd/HptsmFWl
NU95KNtNKpvPCHzrbdOE2pZiVsG7jgwdLmmgiJLaJil2yP+ghg36I3HE8wESQDNOzvb3B+xal797
07gaNFcXuC4YKL9706Yql4U9EbEVD6FJmlqIv7pjkg8i5I1uZ/TBVNOdoedoA1EABxSc4pg3BdqO
lgl0tpcMgPaGHLZW3synee7sraKG2KrtKL1VtaPrDoE59S353g3pRDZqZwsq6mnED2vFrXXfV5+t
RrL9zMx9ssxNECdR9WJ17gdCJcwHwlnvuMiyCy6uALS9dm+Bx80ZRxx7/NoYpt6uIP4QaayXSMc4
xKn9WbH0ZxU2wvn375b2c9W7nt/MVx0LEh08ITxH7+6uVFhhnzPUP7F1UbcRGQWUrISEZLyNnsSJ
7i1Tk/pJBVWYseW3KozJUPj/fCGANgRyB3iXvGs/X+dRClUcUr8JybEbj70aX9gtGw9LP+1qvXuc
cd2LepYnEzxZ1xWHzlGmp9+/Geu/9eczx6Ih5FDf2QxZ2fP8/BKSrm4Vq+rN0xDGbwpgY7tc/Kmf
QcG4JEWnkHrrPy1vv662/E2LFhTHQeOW8O5sxbVj2p2emxR+Yj9hEgoUqT9WkXNXhYWyTcENnAqR
3uidRnbBYl9UE9tsoxkf21b84dLRf11vLNVg94MO0eRAOO9OBic0tGHBdXiqMhTm2WicDYJXnXzx
Ud27D6ozf2NLngRFaSd+nowDRvvyok3VcpBLmQSIr5gJdRSMElXocXSgwNCRfzDUUhyqOaW33Gbh
gQ7ZGZbTTDoxi7fGEJLLrf/Dhk7/deW2VJP7mLounjQn3/1jQl3TQyRO5mk05+oEJz28bVv6RoIU
R5DlEPJD1znXilT8RiD+yaVg8zRbL0aFU1+usGH2gChjsnLrLDbxj6DtgqqOh0M/ki8ndAVOcbQJ
1dhl5IOpVe1xeytzZG9z2H9eZ0HLETX7enDm7f735+rPk58f1625tvzd9XS138+zMzRIU5HVnDeZ
aIhhqAtfVXm5YwmotRk+9dFU/aES19bz//31YWGdERpwAgMS1c/Xx1Q7bdXaDRwE4U4PRRThWk3a
O61GiesKOkku8otdnBt4ONYPju6b1vesKYs/3JTf3Xu40ZtYj1TbNalQ2LK/fyU1xtS8aWqFXJdM
2Saa+mjmbr6zrSjz4ymZdjrJgVsYQBYkIcW46FJyJ5QtyZi67HduHgURXrPHUqN78vsDI35eUdfX
ZjPngtxucUmbv0hg62xhcqSh9WzcwrfgkG80gYQ9G+CjwWKbMX+lhc9ru6grbU3r+qDGJ3K73lcw
kegbvbEBeQ6GcmITFzJFTvZiiAwoiA0mQeFiJeQ0xuZv76fRQe7UQKfGKruZdH4wnQXApTk8TVov
zlOTRxc3bbQbJ7Ga/dw5gAPM8B5jFlomx2V3IY5dW0dbmToqLlpwts5a92VxQec+m7Zsz4sN5VEW
zEsC+DytNhrtpr0Z1erduE+0qjr9/h3kEP58pglKX6aZNhculCMDVOW7m0HpkI09MRA/RhEGQyms
D8z5lm2VWAqAyuIWtenITXsNnlNwTCy8dr+yUNVSocUrrjYbjynU/mNDvMQmcRC2qVUzHwtS0Q4p
Nl5S//Rj0o3plrLrpTCLw5JmEPsnnDw0Igyi3ZjEu7Z1P41qwuYR5bqp0DEnq9CHZ2AfS0fisrbG
myaij0mgrc7BtuUxNqMZkF2Y+stiAmYn8ag+gpOdF2g5SX28PiYxwQika5ceomhuMrXtOORKtUzc
6vig5AP+i9qoTgkWIM9JWvc4TvuwH+ebcly2Yd4XJ32MSr/TrW5LecApNGYMouDiL7OzZ91I7q2O
aK3GSF0vKZ9zHL0H2FlMxcQD61pMdDxpOvnwMpORPOco5mId+tkQq/rGpffi15ZFnxytt6cW5l3H
Gno7EgsfDM0Sbyy1Hg/U/7smjdElSKfwkNnam8zIcWDM0j13UVt7lctIVoKAPJplDyxwIUHenvC4
q4WCuwdQWNron2w1X09g+lPGMH2R3IQf8/wlLdNPhtgD7E422qrktoeEiCJzrBgaqc/VEEWHXhNf
+q7PN2z8afwgOMJTiLlC2nkZTLaqeF0xGMdtVeKNMGuUVzTAk96wgPSl8Giq4VQCn807134co4Um
ghVuGwcEDzBe6zgv84e0TMbzlBp7JEfxQS2s13Jyhq2M3dXeg2zBqBLYN9oaohJ30d0wML9W+2Rv
5DJ+ycr51nTKfREmw4Otc8xHg0K+6x+sbKDjkONvjURIRyPNbcr4+MnMyHKNtRCJcEThURTtjvQD
EK5OkwdJmb9JS0ZYJcO3ENwkE4+s2Axx7u6mrqOYFfmCzP8j6eftEVpWkPQlCJ4QECszQOfTWBMr
TCxNkzJEDRGM7ChUGVmG9ohvbzCCCBTUUz/0G3KooDlD1Hbk/OAUzFareLpRhIXlMQH+CA+Lrl1R
HjSibHy0BiiR6hu9WcqNmgscxzjKg6rtqWc0jg1ji8yLMTZxKeUjUat9/eMMb0mR6IqQM9XlM60J
39ykladqqb67Efdg1yWSEUfIDSuZHtRkN+8iI818IdX56Pbk9kr5VeHS+BAan9NyfADqsw4MqSzo
65u7mnyv01gOF6XPt2MzN4/SiHYR3ue7zuqCdJYKy0cBH9F6TUqn24CoaLdSicnGoqdzKKKF9qEN
pjdNyaxb0uh+TpsvpjHJfQvEZi+j/EsoU48Fw70ZTLO54x9YeX3a2odQD7+YbjifuqJ6U8Dh0SrT
VESyBrp8jqpntn3yFAnOsDI5kmo9fzTDx1YntCrqe/t7dxbLEBNjKVWvdii8cY60t8QJB4tVFMdc
JcrMat7clY6SC/lF5l1za6KrLfrla6SWIySSWW5EBusgSwigVQ+oEWzYiu1LooWBrER8a1UF8RFh
ZAaz42aXMBr9cWTIIiR/cKILTMOXJXBpaADQRL7pzXbeqQpHS6Uvh14xVjEFKOm5apSPLdvhnRjt
xm9z6bMQVN8KSgovYyZegJW7qwl6PQxOhpgpCS96jAZdX0rQTHG4ZRRzQLryEgtAZWkz2x7D5fzQ
gKoMm+Gljb0UOeTOLaXtszdqcayuNIhes86Jo+3J5rqk7iTvDXdLVKy+tbqh903RksA8VnLTyrXF
XunaU2nvo86OnnBhI6HMiw+tmdKTZyQMPs98jdRpxqg/Z2yjeSVD2Rv3eV07XmGN7kecmdWNEbIi
4fAnYj1WhcfNGiiUbYLMRkWrhc3zRIXmaWZEXh4t23MxuE/x3CRcb8PuSotRYmszmYUToEFH7VeK
+Sk6T+pAdW2q0rMj9Sap3OxliBqMCIQmaiZ7akbWBykbBXAXQ8Ww4ccJfQ2ldC7KcmkHBxfIujkD
u+1s9Q4eSdq2cc0oNql2bV/aPsRo0hiUx0XqFSxHszm4rE73WUi3u5w2GmLS05wtd2XX8pbp5YDi
Jmk3aiqfaI4hvQDOsmky9yUsrOqBUJcSG0Q6bqwReDcaLuN5MLWBNLZpMxEwujEg3mMnlq/LLKMA
mNRwQHqPWIXdkAelpCd9fDeyZwji2Jw3lZVNnCT6faRgWbEEewlSH2Mu3UxsbKszN3WZP9nKlJ8N
eZ6HVtm7VdMHnqyj+dRDZ6JbNN1JB4OUWdMhlaE417rywW2BTobKMHldFInd1Nds47OWe36LfAxV
ZYbTzPEnRSmOk4pjHYUi3VSbtnIzup8aOX8a8qTdT4XZ73S3+aw0lNkRHkI/1AproyLKAxmshnsy
aGmOrZsLxxzl9znVIxbIRCV1YGkAUNI1aszyrZAGrnCUS2ciRO47iwQ5R2oE+nX1tC16h3jXrr2n
Dl/4c3gwXLK28rqNT7k0mwBhTIVselvbhDwrV/PCvBHqYpCrGSu5B51JbgkI2IxxZh3QrLG7RJ9m
AoPfJYumbpGL+yRiohPtpuk84MVEQ5e2HMcey/5Usfs36d9ojdOeG1wHYpqgIA96TuzfMB5Zh9WS
LbFrzzb7cbjIVgW6SnOt27ZaU0irFK+fGXeHmbHbCZD1jdu33xsdAlcSrQWYvmvjGaqTNMmlSvsb
GYIUCbXM3bSDe5M2Bo2+pYbsUhrA/TtaXojMVsUIiS3dVKLwmlkWI0Ig92FVTJuhqMYNWeEtcR/M
5lOjCLckHqWXOafh4DUNc/zrX0zBgu5qC4NKJj7nkTauhHnVp5NnBoueinO8DKSoF61+JjDUKDqT
ydUsDnEMqDvsrYwwwQ6ivsUYbGoddZ3PbbkzaptxcV+Z473FFfm10jFfhtL6Xtcp211T3ZSIQwNG
318zJUzYkgAFGBU0DEUntm47cf7r7rZuDQLX2uWsGmC/rZ6NiomoSXEP3XRSZs7vQqtfTaG9GK7O
1aVbpCetFoIp4d5h0qkHgQVc5xOxpPF+yMifUyvYxZr1MBXTtA0hgAdNGb9YFg726MMUGzEctmlm
l/I2lQuWB7346tj9s5DZwVatrZVMEDkrgtTNUmwJOyZeapGPE5fsRtpl4o/1i2R6tCMqfQHsNHhR
A+shJ49j25rwjGYyrULEombThsiW5QWo/7RHdo7VtNs6T8PIqKWdjI8O/581DtvYzS/kIlvbJJ4O
DuZbLxdYe6Oh+qIW85deSxGQat/QZWhN6cVq/jjMYxTUDrN5szb3RfsR0JbuF5lLWKEAW9eK73ou
Sl9mCLmwJiwElqPh4WBUJgmGQHgar6qhF9WTuJmHuPJHYEwUxpnwjVoiw0kVDkuz+OMMVj6OyvtB
xXtvo6nRjG4TGooWOBiD1Tnh7cE70CbZBovUuZkY2WegXjwmom1QMiylilyp+VWQq0zUxqS6qVIT
wPqwtXXN4a3oHvt6AUTV6MMhcN0kDFSiUZjnYfgwx/wu6gZ8jsuES2Sm7h1q9h6R2MQCjze5qVDW
Mm6yq9J5ENmmJoScbfAYwn2RqGXRD/jNFAZaopHNjNimI/grt3NE+W4CO3u5bbIbxcg+93g+cHZg
Ebcmy+96xTdEidKXnI9Q7fzBZUFnp4YSnMx0V64mfkL6+iZ5Zce7h/3VbVozLFHUmh+5MdxRi343
SVdgTeLOHdl1QN0JvFmx7x2yvHe6NLdGKxpSbRoGl1pJ0guabSZaWyp0AHX/l70z261T6db2FfGJ
vjkFZu/ecWLnBDn2Cj1F3139/1Beazk7yrelff5LFiqYwMRMqKoxxtvkpxLRFrpQejl4P7XS/LVY
hBiGyA90m9/ajTcK6se3DDwN+ljRgETpj4gEtyG+dbj5OOhbArUISiN/JKo4r1Mndk5dIWUaIX0Q
G4gqCPvoDXUaZuiZUCmN4YAMTnmI8ndKa3+hlMiYgYb1voNNu8zOFyx3sUlpEgaCLNqVZQKZP45B
3RvwQ3td9WFDoVJZQq+o8xuQgA81k2D6Dwz6TMXDqYqucmxJ01P2ifcgDmxXeZsbOzRG69GYYKmj
bvc0YUJt1KW4GAOJ89IpwrZJx7DR97OHQgWwgWAVgpkjHp5+16PsoQ0/jOoOx5bZnzzFwq9jFyvY
mqwV+V3LEGGJqKIvxI+CGr7fV4hm5/p7Pk5gPcRo+cVaBI6ClRM46CvhYlDQay+jbrWB3RdXMRPB
IEeoEgiywAqjduhp5+Qbyq5Nd+NG1hhEE+Ymhdnd6/AKdgqSVtuFnKyI/6JTbcywxwh6YmCv4z43
6/amBN+Zus59NSaApg2r9FWtOFv2C+V/dRNbn2+XEYVJXfMNxOSCbEwUf4L44fPoutz//EYf43LX
aoTjJskqsMAmUsYbe0z7kX4XM8aC5jy/ogDIUO8xU3Z1RpfB8HwrwD+Leb5VZoHaYrDnNg4RV/xg
2vhg4Iw++NGSwNqL7ausZXQtNVAVhfMN5UKQ6ocxbrWjDsLUscfXFjs0vX/HL57pSX/ehjB9hvIR
4wHcGWkREOUYB7FqV6APUQIBUBoq6BuYU3KEYfO1UuufmCs/zcNMRXtCS7oCPdy7xQ0ksF2klwne
wfad0i/13ijyYCU9fXTAxQW66j1MkJ3wwBqvSIFOj7EnNAQB0L/SPbJExtq0OwtVJ0afPNtpanFE
gCzfZBs88FjmdzKe6rmNjE1myY0oow/FUYtdhxTWrO4HBUx+sUC4bRpnAZCYApQXzV/WpmNj2+Jq
pBs+aykT7dBz9uoIlkdXBWIH5pzdcJ7sRragT2c3SVzeYdK2nj63d705oYewaPQ6giq2qbo+0HKw
DduqXBCU1EjM2Iy4NbjeYACe4c8dFfCxaJKb2jDw4OgFgHb4vKd+29bKbdiHvCdVmRwhfMc3mI0f
YxVeGcYW8Y1coBj+d8s2IhSm4qUFJeI+GZP9bBboHA6oHyCM3E3eKYmVK2o+rDpTc5XXFo8QSgue
Rp2gSZHFS4v6e7EX9VD7nVKUxwo5QsJEcJqVM24yKTnOdqX6nah4Dh1tnfZeXQW5zU+ITBnQx3ec
ccFi5lkfdNF4705HryL+cYSZ72sFhI6nMYdJVO2ydIzfYFzP/EsjQg2DlQOnV+DhQgtP8E3CennJ
6ThLM3Rs5d2y2qvVTDo/j8mPWQwzuTU8Zll8OxSJejBFggCJdktSJg7SlWgOZEbh+1Rp832a6Z7f
jsuXrjFel7Sz4UNnP4cV/oRtNrxAW44xMZj9N0lYWmSpMergN61bpz2hTZE8uNp41elGcjdkPnyb
BBn46jCnZESNzkZ4jp5yWhaDkTuGk1tlxgUInkVCpEP5CivzUKygU0h6uJe5HvorABCqvw4V9t0p
fO+4EAcGqfmQGrw8oGyVB2vQjqYOupcgWj916mxdinJ9l3weqhfXDjpWV8BIlGNbb0Y0S+Td2sDS
N/drNXe8Y8vUwl9LzXlEwqeFxKhhRIDm7qWzsC+3LAbruJiOWbmUcJcWjx67nw9O5TGjwe3ESJr4
rKYaDCeRYaeDuFrXr8iWd0l6aPVR3KmkyvzZQTG19LqrKFtR+Z2+lYkSh5Q3LLy5q0e7aW6tNMuv
BHIUXePY11OdJntX55KrWHcPjJvTwW7uKhXv9CRytXsrecgLd8P4pvG3sUMOp9aSH6Le9+7maWin
Tlg3lhEqej+CJp5egMEDwyyguhZoCgYgmtsjsMcP161pXq/5riKH9NXOjAPxkLaPBR4ruok/TSLe
2o2bbBa4PK6jCx8VCqCjW/N3b3S+rjqAyaYFMMu/nhzqEt+JeY7PYjLOTFTzQ4u8BBGKielPBdSZ
4DbfUHXTcqevBjIFMfaQlCQ936vtARNqLQqoCE7g7NrloWZ638dDcxGx+KaLzcVzxoDKcXLlym1A
BC/53lNEs3dtxn9wueWVKMmfxCOBz+zF39o6elVcPT3bwn1YJpxDAVw8aYWlXbSN7WWTozvXq/Kk
AuV+0AzjRLjt4kmvmYEMPnUBa7gf7WsyRfHd0MHIKKuIjtqIEUEgf3hdq6MKSDDTrjvcB3zqsR6u
t6g8+nKj3GeqrPHafaywl1JMu7tPTDV5nBC72afUgElYMQUIJoDIS1X296Nn9ieGwsIXcyGacBCm
dYUWMJLNtgG7qjSr0R9nKgHGMJEdqeKD437RapRETdB6xio2uWKx7BrCn+OETKwXGd6xaZFic0Tr
26RF0fkBX+Xq1MC5dOpa+qSe6ozwuYg2nkbubM/xQ7Jqz+r8nE3REGLMvsk65Fedqo78BongNZiV
QInxNsJaB2ztsoPYp+1aTC1T3kaulk4OqdQYqcMjWoDHKbOhpojkPTUEg+oS6mYFtSsy/SZFRqs0
vXBobz0CMn+al6JEbjp5M+xE261QT89ZagNutCG+dIp+NvXBPqnx13oclrNc8B49rGb2ZiouPak7
N3S7pFpWlxz9MJGzly0xbzn8OgP+WpE3AE4Zi4tK0B96RoQ9F7B75uUWd6VwSWlCU5/OYwH439bO
q9allxF7En8i7p+QVxsQJBpdJHQnNB/seMYIcKwyAgzyJ65xZVe8GypdsxpjWuEl2qk0ElCIXlGc
upYgRF/sx2Wy37rYsYLMlv2r9mVqZuswavX91C5jgFpis5utGSPxmJzU6OMNz2024PCJAdRTbNJ/
dQZ2CcqQnROjY45n9N0uGVA8NTEFN7uLsk7UqpiqU9e0TnlONrqJxU+rzZULvf+RLFztG4O5HHNw
qjUh32IbE3IzbXHGMhWNaye9T6FBuVb814A6I+BHrni2Ni+lnt6RkAxidBtfa3aFvXWJpFKmZMyy
Koz7SoFuElFsjKq839BzQveKIKc1MyKUbXFNoinfqT0iySqpCLiG3ldjVPQLkMjHGZoRGRDfUeKN
QE5y34VcSZ3Mu1VzElR41X4fiSVPWUpiXUP8yxl5uLE8xFvN3A2z1fhrh87ZUMDd1jM1WKa8AdRC
GmzRlzNhp28uGbQA7aRMc4dOfHKIbfOhpqQVWOvQ7JRh43wK3+pTD2qUipOVaSeHEuF2zarNEEeL
k7ooRaA5K4lNxXhJMbyEhdleIyNVnooZIsEsokNSIxDTx24AjdzebfbarqUQrZHSs5mGkl90YuId
d23eVZJEZeGQwm22lM+MqVNSvzq5ntwk8/2aLOZxzdU7hFT7A8iZjjKxe5OWpnES+sZRUwakg6Yh
EKKljK3BF9TbeEcyZIS6VIbJqorLCLZYGdyEWR30F+RB/mpMhNIdL783iLMJfPASUsQ3m4FhH09E
PZp5jKzopfTQ12jwcAtIDsQ+TGsLiGs1osk+p7vZCVFQXwNORjEFee8Q3a77MY+ivVb/6EiGH21v
OooEw1cY9zGmr2GvR++trfy1KdchC+FCQS+a7yl4Hl/xmFybBaW0xiEOShPnrKLPtqeDeEq08hH4
d7yL7ehlgsAXZqML+70lSzAhrE9GaTIxeqVO05fOsVCNnVcZX6M4fvFaA8EVA6ZiZbtxCO1EC4WH
nAMaQFWSoruWRxRTjSjsFRQN3Wouditxe9cZ+o2zZF/7xKDikbcPWTu8rXPPo/gTZYvy2FB20qHr
XyJM2+kp9m5GUiQd8Nd6XtuUFH7aNJw+phtyl/3qjelOQR7bicv8QgBvz9ObV28pDirS4YTbUNY2
5UFBECos0sDO1AMVYUa8YgacpS1QPpd0D4zsyZo3Femu+GrZbR2mzKwQsWTS7NVN6qel3YR5Yd+v
ivl9UUeb/gA1NEyGd4ttih2qxW1A3nmCm2TSWRjb4638tLJFDdu2KXb2YloHktOkPLQLpjTGgeIr
ffzSvAMR4/Vwu3eUdvRw7ufJx8K+DvVB2+ebtMhEPO45TMDXkUSG6u6baX1SSnHvQQvzFLU/dv2k
ntGga3a1ucB8Uy/ZNpEk+dUyPKTUSMlqU4ibWyBgWvY4E8JfJhEaYOfgmyg5rqAZc1LbywOQNRCJ
J9sKNkkR2NMtT1Czvjhx3z9laWLd2sl4O4xefK93QPLRA/9SBC6F1TZqbZDY9AmRUmcHXaGejPVd
FZTmMm60oIPuxEihlSeAlvVV1xwqz8Jr2H2Fd1gfXUwkmrx3bmsx+B55+v2attleLQgsEL0JPaxC
b9N1vJSDMT+WlAz9ouq/4LQQXRKzQg1iSJhfmXCZvWgTR/IOtcNEqS67jJSTQRysEx2Vtc6z2OxE
Z1POX9ASom7A8zdoT0U0zTtEK8IKHw5lNONH1Jz/GhSDVI5Yq+tSzDfW4E6HRcdqW61Bmq8jIUbW
dUdDcV+BbOl+XBvqVz1eowDhIV+v0OWrNxnc3G0ouGMEwITrnFRkXkzvm9iKHZEefzdm8Q0RPA0x
xCk+Mit9w4hC7MSIupyLCjVgp7U79JlT7UTfG5RmtTs1hhtWOeUcMgPsj2mt7DVsS5M83VebLpAL
UR+2gRegY5kEUSpUSsFUiUa+6MtGkxTO8GY2an7oIwyphO1eIcF5zEGTnFq3RgsAHZsiETjZ4LC6
MyxGaGpIbtgltcNsoo6P8OkQhMtdZI+HGP011e3IWQ3o+zXGD+rRPX4ezT0es4D6XRhWC+qQgdq1
4A+rHvKrvSCbpyDplUb8PGQvUwt33nE27yEjHGyD+LNscsALbWil9G6DyeRniUpmWyZa67EHLbde
tMOQeg9Da22qKfgwxLNr7wCmBl1TXlfWFB+WJT+D1UHuWnFKH2A6ZUnq4VpSIjESM+hGaDHvjVR/
QekhChLAEYU+1+AM8hNMMvTJUoqiJHRzqy8QouFpjxBEwaGx05hDkxGEPNgdo0ZJzsZOFAzn1DOz
uUm+1kMDC5+piKByE6jgUnfjmpMvcMaFocYGDF/F2l5X2yEYV+BR3mrXF/wxL7nTn6qxfW4dTFDG
rTZoqpMbWFH2c0mXxq8n48eMweZxcNezWSxE6E0ch323HJq4Ka5abCp8dzZB9+PwcFKUXHmMmgPC
2WGbOlQM8UK+tR2nDaq/HAU7krk2r0Q/2yEQFdOvFPCfEHaOtdhX/EoQX5iqGi2DN+iZwEzaozI4
KdWziWQr2r4LlbW+Q2wssaEHCEQRQ9KgEAtRW4xmDawZ5k+7zo6OhnCHU5YTUCmERbFOSVwBpxSQ
GydAQOtgn5YEn7Fj7vQ2984uCeM7QFRfVFBpkG30GyxDlL3bM4PLkMs/IPW6s5/1udR25GdKhGFQ
/5szFDawYhSmp+6j1vrZuJW2y1wgg1p6LNMSZnOSbsNGB5Lam84MoDdj0R9MwtJbqxupj2rdld62
LfI4MRDaob4a7fZ6bKJ+b4jlYo6iuEH1m/hz1RwyBwp1Q7DkfrvMqFqMc8OkpENTTV20MBqbJ2fh
VXGV4qlWh3qfRBP5crW7rJCTQwEuI7QQkL8ZuHPgafqz6fDVdQfnZvXcNYyWmKJaOpzAxRxjvT8a
XoOEUaNoAQmJltIDsWvW5r3vmGnJgw3sakPNo0VPBQUHC4h0pdjhl7rAiFGZdEadu3OH5grUQr+r
zPVOsatuZxCFBbpeA2xw+irwOoRj21pbDuNiYwmoO3PYZz0hqOFG53z8mgV2p+q3jlAw68LyGK0L
ECQJlKFhaIy9bpJ2X2YqOfVIzcQtx4cYqOBj6emXvOW+NVoWnSPVC+p52HXK+C3l9gWQAlGYwsE3
i73LNHtP1pr90IbkyLxwYOjNfl3IbeP//EBuUwq1YUQwZt9Vc2Vn1hSju16gl6aLc+ZYSQHYhqbc
KBeIxGQBjnFTMOBrcBBANKOma/H6zNqzsmp9wYjB+udGR1Hbc8PYVTDTpin37CKes6SnyF46DvH3
RG/hR3m7UL3n6LJaL5FgmMxVHMLJ13FNibwc2VTLqjzBPWAAqWp8gv9ZoG1aoL/977qzMA9N7exN
yZLm3PDvnVcURdsJVpVpCeug6N1Bfva5g9pA4en12sXlzGk+rlaDcA1be/sX5SLZWs4wXo3ozzGt
t/tzCV/nXG63feL1L8p8OTprJM6UVR+b3IA7tq15Odg91Lr28jO5aXINse9i89Ess5IeNEZoKM/F
KSXD2pOEX8uDMJb0OEaUWZsSbZDVepeH59svU6OQcNCqL51pkD2ZmRwrHpAHibL7/xSeL/87hWcD
jAIV/u8UnmuBlnP1+iuB5+9j/ibwaKr5HwQPyM6A2NY3I9Z/CTyaZv8HOrfmqAYFOVD8fNM/BB7v
PwBwkXXVsTjFGmwDV/9D4DH/A9fG8hxDgpVtU/u/EHiQXvif4GALywnV1gz+DMsFj/o7BQKPhhzs
8wK2Z+nuI62l38tFdayaFR1CRT2tlXDw8jGYWKIHUYzpdyp4/dmYbQpmiHORBr8MKtAPaM/oclQ/
3Trzi7q3XnS3f6BQk6ExQ0yxAILea4SyDt7ex6FxvnaWuIercuslqA7mvCrql3zpf6zYPAqHpCaT
9MVH1vklyec3tMIONgbEt0W+qPeJp4QV9clcQZm6iAZYhzbqdYVJab83DdDYWmjAUl/Xr4pVfjMW
RmvxM54oJy4tucMloeBlVvukzcElFvMQxCisxhzGrIcqeZbGzwWmvVvR9n02USLh7gUuOgZbrtKn
FItohbec4/F1XtX8vuzFbvDAy3Vrm105unNRxsQ8DmukUxBc4nCdAIumXvreDO4FyzaB95uK1kCo
gdc6qK44UG6i/uwNu9Ls8oA9ACbXkd9YOaa0CWyTxMNGFe55SDREMXBGYIRaYB1blN2RZUI+BYDQ
QLpDB37HwL8wJ0BvbrZuAVWHyBZYYW+SIUgN75EKKrTZVr3rRwHMRCGGWnMSb3b92PEM7BSN0UU3
i2et7eZdoxevGvxbsm9JvMfIYgL3alPCBIhqZN2LlxU6pWBD7KpBPSM/OF3VTbLHW4HyOa4SJbba
+9RuEdPnDhS4d06E8t8BET6gkG7usc0EFgYW1ndHlO+XdU0A5y63OHS1l9TFLCmngjGXrhmayynp
PfO4jJwDtbqv1GNRdiERHiaF/hoLaz4aFrniDOh9kSfAR3FTOhakavhhASUaOPVk6xTOKeYpRqVa
ezCa2iF16KFt9RqM0g8tzgaUwZzv1cr4jj8GmC2cGHycOsHvBpNRv4LzyEKlr3aK2mU3jQbYHxtp
ez/DgtDts4KUDUEaQaNbNLAf9J8g3+pTUg7PaopncMtUlHwXdQ+QL6HRUlbs7fiCIV4n3nIFWa6s
0tHiSUR1ADUOfVR1kiBN9HsEhaowaZG/T5KvUeIVF7MBGtun0McVZN+Q/KKq3mkkz2dm2OnD3AWq
jcJPY74hr0uZfQjV9tZRpmofa8DUeiRCSt5vRwvxF9pqLAh2t2Z+WlzxzTNKdD8tPPNSKwKoDJgQ
SejXso3eezqwQF01zN0XfZ/i9tktuNubi/WXU83XsDg4d4bWQdkMgz/D/wi1Ma+CsdOqoGac3BP/
IJNY10el2RxiwBVC8mo145xo2XNjoZ3i1GhqtOiazANV6HYkQgEEt2tTjyA6Ee1urcoB0aQjvxqg
4tmJDyo1BR8S2vc07UMBZnpxDWDbm4uM9c4drzYwkXbJp7u+F6dWw8x87J0R+1myd5V5mnlm2/ho
RLbuV6pgCpZOr4Wt78FgzEdrYMKOeTpYfRV/niGlXlWMYkK+IXmuveRGFW4bJq4zgmnikUtzuGRm
MRihWzHdFxhzFWDiF2Rd9qpZwVYC9o/VHdU8Rm1fFM+x0HjCqtk4NEN0S/iYkAYd4L+cZsrYhWkG
mjr2TBqVV9coqdckr1aFslhpWBvYAmmJqOuBzC732bBcJ09pimiitoQAOdArVVE8ifsDIjJir9qp
e9ATKOgLXnutuTBBnqkrnwZMuW6TTM/Pvd17fgXCF4hYuowFRf4JhWKUX86Fl3TnyWqLgxer8MH+
2ST36Hzwxg3JqO2Yj8+2A39Z15OkhSMAiz9zlfGcb6lw2dImlAkV+93IN4McQzvohfo3Dh6mPXO9
bVUu8tYudxT9fvbjOpESdLr5AIb0Fk0R8Am5UP0OwrpPQiKm1tedbJ2UyAjKIGgS82qlo8bJCo0B
V3eUmwSQibqiGpUiyE0Bs6zObq8TJsmmXHR1S+mcfwkbVqtkHsmimrTy3MHw/ViV27SenGyVbDlz
0uv3GsMobMAuTLaeMFvbByNl1lZGIwyx9Ytwkc3OhXuzgoPG97E4LiZi7oqhIQrJAqQ8BYk4OQ1d
aR+qVsvPjYWTSJ2fE8vGdTD+BmL7vpvxgoy1mepEfO1SVD3BOkEHCbJGeWxzfddr2y9nEY63ffw4
26JSyWWxrWu2nw4/4NPUP5UFJTa3wl+jW45xSTZVr+I9ht2vfcpNzYzmUkzWT7Es1g7ucnbIHCQg
t4mtnJbLCanqIFqMoZQJzFWAcWBu7uhv3khgS4VvH9vxGjY9Wg0xBqdnuSBL156pE3DBsqn1dI9t
LPpdY5D2wi9v1/Q2VfzZYwDPS8evTUGPGyv8QsN2+0mkwhFACPJs3jvW/Giq5Yh+OoKxzla5TIpD
pKlXcW4jveeM31VNFfuyt0/p1JTk0LRjicXNxnzVQNSSPR2jHIy6fAIMdZiD3hzTQCvcv79Jfp1c
/LZNj8lhdpM++CXSSCra0kzRybDN5K8p5sq71KZ1vSvT5q/POEW2Vmf8NZb5+DQrMYsgZJHBm1ys
PcqGS4qrc7bCjCX7uEGbyY3VJggDIH8e6XQZw6H3yk/OwohA4cPke67yuZCPw6rw+sZYQe4aVf+p
L/omnwZQq4qQlFrS5EdSJG/KjDVa0Gz3d96edpc01PlztcSEpTzKT2Znbted/KhsbFIx64jTKnW4
XPy9h/ysVcw9SkcJASRFhs8zjdWIUYFOFCrPZmyvn2x9nObjK7YrkK1fvkauI6j45E4Nz+m/u8iW
PM3H5Xx+1ec+cptAkc5cFDc+lJnz/bcP/+uq/OC3c35c6sfXyc8/Nsh79su/8UtT7hW5w8oMZEbm
BQdt8XE7P0/9y+5//E/+/Pkfd/3TRTvgk33HHfZmwcS8MbrkAso3uQg01+J9o2oY663tUX4QLRoa
bLJZxmkOe2bbXa5b5RMvCa98Yj06XdHsY4oWZ7dwgXn8uYk1HGqrTaYHFQYqPvmZKTTm3iBFIAim
Fb1w1EAeKtflQkuq8dhGWjhro9Ye68Ltw7qbUQFrLtW0/RPmWvt1p6uhyjAKsHWEclDY+BfTqZ+X
aiaTYDIQhXFa3+L2e04yHmix9eHu9sjJ1TlF5dD/XJcble3Jl63fDhFT0R/HnmkRxdmzXLRjDNh6
W0XkdQ7NjHmAV87lWZ5EYOqwBLIJcTiioL59fSm3yuYvW8kMPIPkMnc2hZDzgubAzhXNi62hiesn
wDuHTCkAEdTZGmSup+zmHPH7MXmNdZs4aHtv5aLfWhmTYd+KvGynL8WPCkabR9J/r67zBTQd+kPe
cKQ8L87gF879SLbJrfswEXBWt3tj9O/lpOABvp0LFm35ceqoC3s4jic7nd7XybtrICf68v+Icpt0
6pTvK9khyG3yNtD3Qnbpws/r07cRc1yEoK74z12sS4f5OYIO1bl0SyuMLEq4rT6TQlG851Gj3Fav
HvgSuQu+E+LcGsVzPWvWToVOssInIWekKoDtFtc5LZHxMLfZgSkB6TkyNGVWzMd5wfhdHxpYdakW
U5hzdMg924/l5T04sBw/m+0S5HUBOcc+TL9djapn9mbcf+z4708rV5F4fctI1/izELm/iAzrLvkt
wzZCjdv3KV3CvybX8xVsnK+VJJHzpTBA/UJrKu0qWKy+mq4H1TGPBY4WZ3eb+yCJ1px5Fn7WSQmR
699fopOn/ndVfpC6xl/FuDAf9ygOJLnHWwItGUEeXgJ3jBAaYCytuWXyl5GPdayOBo5NYRIJkLHb
/yU/kwso2r+uyk8/Hujt+f3TqjxM7vK/n6qvxpm5x7V85eSzJi9Grpai2Khg22v6+UZ+bFxTCNNq
DLJVnj5WBvuoUiyWO8uvJdbkTZbNWb5qH035fsuLY+b3zwuIggFf9HnJcV1B72CeqHjDF3Mb97Pt
3UBlS8EZdGuSNsFlCErHd9FW9cFLRswkuyRRd3L3j2a03bUU4Wu0LCgO0THIJ1W2Phef25a1pPqs
gQfU0uDzP5b/k1z0o8aQL5uenJ3I5sfV1+t8a2Ub30DivW87sax7e/ZKJsdFJ062+cOVF2K2Z3TN
1JO82YB3q7Nsfd77z23IDhGZx5bif+4sv/Jz9fNY2fr8GT8/+Dzfb8em1dOQKx19GLdGdpyDk7TV
Ua7LN487nvcXuf5x8WutkUhRJjWU55K/qfzd5MJbX2NFqdDY3m48MocLrxLNZBiYysgn5c9NefRH
VzWLpTu6dREis0ESfFvIvkSuypbc9rkqt9nbLPj/tJ/ceYreJg25v4+r3965UT6gn+9M5G6P8cfD
LLd6ejWsu88DZOtjL9n8fV0e9HHWX/b6/Qt+P0rR2jTo7S/aqgJx3u6hHEZkSx77p22fu8hPdTkL
lM3Phfw9PldlSx73X89aay534PMQueNvX/Wnbb+d9bdvircOf0ZYbUgGYvRtak8mwYCyfJDv+udi
dY0aLsc2nnxulK3PbRjw8IrL9aY3aH7sKbtbefLPXX/5RDYjxEl9qFt0yVtHZ68VMsyfL8ov6x9N
+V79slWuy/3le/b3kR4FKNAtQ75qpPSYHDdvarezddW8K9YcsFbc7y3K3wDwSb5501MOd4ri86A+
0Z3gnTLXzj15YeBRAJWearAVJnghf4VG8lKZ1dFuDOVJR3rybgTMGOrRiNp9ne7xSkFpO8uTE3X9
GdfqBxTI0Hc1QDeKrqiv1oW6JJX27ASV/gr0F+lG8iQB2nhx4I5lc4AS6mvjbO8V2cf9/g9/dCdr
tfjDFlStlPjRWOOmyeFVDqyfC+9ztP1lyJXNP+3+2zY5dMttH9/wp+M+vmHKvSu7O6gUpUo5pZPT
Svnufq7DziGIIXVOWkyOm9v6tL1cHxv/+Plvh9sg0sBlO7WvwHMja7MdXrpOld3KPce8gYY4N/fy
A0iPvDt/bqZxEQdWId60tLUDDTducnh4XU49CK/UpB46JW9OdTUoNT+0+DohP3NEzTYvC3OfolJC
ws45T0juBsRR59Htza+4LdxpAF3c2bsxqvE1dbP6u4tbFBQ268UarIdoVt9qPcKCie55lzL1P06a
KwLkUxPfTKsJ8UXkjQctUUOM1bqw6YYO1ZWyCMsM8zbIlfOhV/Ax+I5murXXcdT1GwU2tt7doZQY
H6Opz3fFAiI1XaFKTIlY92nRHb2Iwq1mUdJmnD0yxD/ntr6GqcCOQFGir/YwvMQJyFNcuvTQMoAb
kWcjyzeSBSMR7sP2JwMfgfNH7IEXY55xUYyWmzGJyVLYBkg3tRT7KEc4M9pEwCEwB9awyQ9P6yHu
YH6bHYzOyhTviubd4t9hEyr3B7tWfuI6gHS9oqe7GlxSWlhfcZlBIIHEXIMM/92YZK/JMsaUFY3N
1nXXiejbYIMfKbPQzdKGKjx3Fd5poP8wvKq/GZZ+DbxGRVDT2jtYeO2KsnpHvPFkbTLUcPRnZPJL
hJ7z6q4RqndL3PfmeIlyVoXjHh2BfIJO/lqbNsmbMakDh/Jqh0Rng5BVt9rZXo+qMkDsuiNzU+wI
28icd4nfiMo+Fq2J0Nho7zFUbfeTAG2mUkTw3KIErgeGC2XFanSVQx5vTEWzDY2ejKdSGY+TaNyL
tTQwEIBVtE33hMiCEToOLpCm6z1mc7/An+vS+8wanpOEQnE5K19wCAaS6WpfFFF5gYN7IvxqL7sM
WnRdrW21H2KbhDbwvCWBY1vhr7qrRs0KBrB8rte8LqUlQuh0qAegUw5SteyuHK0DKK9UL4N7U0Ge
CPQCGRFKEiTKNeepXLRXok+iShMZ7qobj3PUQksU6GtEFWkmRPaDUht/2FPhBp4pNsyvfdUY0x5B
6zzYev/E2Ho98k3hXAUFgJt+KaqrdogPCWoRp37qgdCeqC4qO6VOX8w5nvc5CdZmaI8linsgKEHU
gEXQ2pfV6N5Lz+p2hWZ/gagGRLV6dzYk/2KoP7J6rh7bMc/OlQUH1xYacP5Uu+kXcuXUWwK8GC/e
mrqPiIdfORPhSWQieD/BN2+r7jhZjCuCCtugC4BDw18xZi93+QTfTUPgBW4nWp8gl6vevlnaJNDt
6VEf1B+rjWk1PQXIHsDlkHzMlxyOEwYAdP9t0zwXmWXuUq+Frd+mBIfZydpq+fmQvK49uArPKM6e
KLJdG5nPYq+LCc8yu/tuT5QSsuU5npzFX3v9yp7074o7eDuhpORvx53aPSz1W9VYyX2mluCG62re
o+9DsilRgtFo2yvHbdHot6cX3bF5SMgRLynUVU9x3rQosfejUua3NsD51Aan4WArFUDq+4Iaaxlq
cON3oOiLQFn0DQ2i8N/xzGaqhkIKtcQCZ5qgrr33klRbOU+HOlrWq//H3nn2Nq5kf/qrXMx7NpjD
4j8DrLKcs7v9hnBQM+fMT78PS+126L53dsZ+cbFYwxAoSqKoYrHq1Dm/EPspXqzRIenYfmlZ28hk
ranEtw6ITRLVdlrS/STkTWxQLWRKN5lK3jM1jDVQ+XPVjs0Zup1Mf6YRAb0vrK3HdVwOxWUml+qj
Bzu1zW67FMSubvtY7sQAvmIaUlLiwy5s+3nJ16HhcaMa7a3ToR8WDwOyQAz+BJhniYFWOSzKpSbB
89VziFC2XptwvLlrG10DbWAZN62RAa10b8eR8hHqRVpS3ejEOzMsSLqZO6qHNl5XJEFcfAqDZVa6
4cpuMDXrxvywjKckuYwXVpkpxzY6KHqZ9yd6L7kL5GOZIQbmpcQD04AQznBEPDMr2vK7PimmF60/
q7F9Gd3cXrdalLCCh3utj+m2Lks4rF2TbgudFaGp6oCRURCYe5kCP1MdujUOtquh6HCayesC1lSp
QY4n++/k5SZoeiEeQX4laLkDG4x7YhK7qzILGV0sDMNBl9cL2/mW19RM1ZJSkCd73yWvfvTGFiF3
7bztNGurZciV6SWkSx1Im98nXD/fO9ZG9drAaRwniyg6BEB5oA33RZUjEQZ1JM59YOuSBIEiCdst
RblZZrQmxps6llgMlgwNMytpoUe3STBDeeHQBuI/a8j33zI+HpoOws2eTEdNB33WgNefqYqULzUr
uiAbD1w5C9YyLbaIwLWutci/C5XsJLQzBemNLuKQ2QjZSz1WYZyPdXjolAxvjWs+sGJeVwXJWic4
piiuzg0witjKMRtJrnesmmo+bwr7xJUliLYlpKWmhbZNOurcCAxoPLHOz8rGDVxd5/BAyakFI/HT
H8rSdazQuh5p+pnjmvpcC27lCsUqBFNcqvrSiCRLHxJYwzPbBMNNK5v5vJXwhomCA+Qdz/tBW1OY
i3zUr0ge4UqnotbfcYsXSFdVw1S96Zs7qtvcoC4HynRQdC4WCUaiXEeDX597LgwTNVPXtt9t4XwD
J2NwKZ0+PFRkkP+Suyzzo66vnAsv8Lot7kdIW0OVNMHJWn0765IsW7gg0EMEZyIqynGKuIBnnA1m
0DKMa9GCGepATZx63sXE4xPlOlWDDNNlVAncQGHoG4PLRgXAOCQm0XQhTewdZ0DeBP04VTIJ0ori
2lXOrDE+iboWeAX0/jGaDygigXYvlpo/9kvZ7KfEj2FQiwrzmRFgqVT0KKE0QXNotKo8R5Jdl75C
WbBQyem462PYtW1QfUMyCeqVNl71g3QWgBIFjhp1MzqJumDuWqdIrM462/g2gNToEyzepVhZxr2E
GU+fxPBIuhu78vFQSIttHZb93LSikUlu61rQxDLbb7aOOSwMxyNgBnU/66UzHx/3mrgpd7wFGvfj
RYifRI27lASXDn0TS3L7E7fDQSKi+KSGhPvlcE+mzZ21hv+Up+NRr1nuknotLREoK3+bWd7IBWpP
x0Re5NolKAnEBgNDAkbOhBqbyLxFJQFmPh4wK1EJbgpuQSwk3aT62oK+WHhG/s022q3TWMpMrmwI
9v73ZIi+gTSRZzJ5iaMyrS9wIXBWPujEDQTQBz+JrozEjZYAYsAEW3a9quKeMEkxLn3rNmH9Qzna
zhZlDFcDi8KjxDi2pDvL8/HabIjmMTWRurE76qZa1SCZqyojbvFqQjFG0yyN/IugrQ6tbETgHWl2
iJ31MhgYlAsV6acB1GAcd9gjIEoSJ2eqpoXbrmtu7MH+XhaQv/PE1OZOWzBDDceQcIHZYH9m2vWw
Lg0YYyPwhajJt4F0hhF1ATKZudhWy61qwVD1w0YCRmxu1coxjlhcsGaA12O4Bz2XahPbmb6Svqad
SqCeOdmhGlBMT+wts6F+GTA6WPaWEf06GXH5JE11KJdnUS87qzjpHoGmf3dTKDZQNJbY5oUA5I9r
pNwXY95uQuTkVkWICnyDcElmOMO2c90TuWrBlhdba6oV4ooKhr2BYxQW5UL2kXBD/z1YQpBiBGLw
06rurOn7A4c4iKgqXo8V9kc0JP3e6QjCIyg2OJfPtFre9GGinyfjAtALhVB/40j+t3QoTyrDK0/Q
+gBK4pfSKdogqzJPV6af5yfwJ2aKLacnUdCjsz4tTbpiDpv3LknQHKm0CGC2aRf0fvvahzwxEAH0
Lh5z1rDOFH2tt0gGAeTPScaCz4/N7ihOx6VHWXIRmurNUChgABHIzQ2YULCn4hXo1gTcIXBEU/9a
oNMwa8AcxLJZzaWoQ4a8Y/pUxgJecImiDUgCHOl7zv9AHZvrDtDCQRqeNTLUdcc28UNNk/s0sY4Q
ownnBgbqc2cAZQFsvT0kD4/5m7eNG3php9bjiRMnl31jPxq20X3NbOe2KONyVmnxU4CE3sJtQAET
7qIrQ/+K9ZMyMtSbuEReCmQPBVIFPqYZH4ypuvBTLZ2j1Net0OPDNqbwNkoa3uS1jllK3RmLBGn3
fgTsBFv3Og1hqFRyjYXsAB0J2x3WauMt4rpwEPoYI0qupWmE9JysWnglzHa3b1DnIh4ohyxf2ADT
4DIdIGy/aCXtpNOgfhVajDjQ0EJpwowQf7Z5p8bKGsjwsEHXC0EQbAdKs0mwPSTQUfsebSlDthdW
ifZHC/mD+WYlWTAm2pgpNwLzhYSRTHoTsIoyG0fVW2WGi6evV7uzvqhsJCchPDW+FS07sqExsz+m
HsOmi/KaWz8PZkNN8jm2jyK58GdBUxu3CcslmHvoGYJKmxslZBQXCNvYFoBgYL1toEsiOUNZrC+h
DJth1eJlCHqMOPgUorfZxyw+GMniqDowrMFY+UnsskwcXFzKOkzufAwATJ1VcmtX6yRg1EySAfWs
8DwxrWyJ5cWWmzpbYhXMqUBPSbHVXdm9Js3REZ5bedmeh5C1DBfwlm/pVE5K0Gnok4cLVufccPTA
FT6KKfAfQznwHc1fuUN8I4cawzyTVueb0tqxfKojNk7OZXbRd9WNHVz4en0TokM1b7wIxyJ7BT3S
3HI1Sq8yoXIDhPW4eDrQ8AgiSW02BTe0pc20TAZmjrOrn4M+p+59rqieuQZRlq4tvZgZShhBF8WQ
SRkV5VRBQAEiHsGMUkK0gVc8WP73mLacF9IAjSaIdkFnPlC/X0+nuA3N5s4gyzVzzfi6xP1UDnFJ
MGpv7QDxndkupMqu+Ypx96q1nKMAQyUDEk1U1Mbhd6SHogPXRfWIKeJCZQky07wwX+leMgmvQRMA
wQwmq12xrph54OdPGhS9Z7jehwsSw2DwyoZpoLke1eZronjqSUbrndZjeSL3kJ1MFBHIggBkR6At
RUxIuwztqQZrWt5CqaccxHDaFBnCdoomL4KiR9BGQ2TAasL40Fbqvfbu/8cW/ztsscbC46+wxSeT
mP8fCwxH67cA4/0HfwCMHfOLgZGTQWUSJCBYYVDEPxwCBPYY8LAjqz/NA94AjFFM1c1J9JgJ9wVg
bHxxNOqnFh+zARlr/xHAWIEz9l4J2MIWyEQqWsW0UCeR/VYJGFO1HDKZpR7B9/qJ3oqhf00LpXFN
uUNFtAwmtYS/D+R+FYGOl+diZy3T+1spNReMkQzV5aSDCm6pTXRlm4k6cFy67jzqULw3dLAIy1hU
9Kypdl1Os3DvS6cCKiQeus6Wk02gtdh6DHNtyv57ZVXAgZ5qe+K5obqHGhSlNebc3pa4YNbMkwtg
Qt589JObOLPv/EG7kEk5btL2pEfhFDn9YAnJ29i67WkkpXjDAfhicZ5fV954lchdc9R1CWRgdFNR
25qZAz6roW8r5MNtKEa6fd4FIbLlPrAM8LS42iLQ7BCcuMDDl72rb2pFgfc+FNk8SybCdlo8ahkp
XtW0znLN/FrY0UVVIDwp17egXq2FakAq00ictDaKL1aiwHgICMhMwz0q0ioHO+p8h6GVlEg79kaY
scNWZmleHzsIlZL3PtZrg8TTaNwWyXBqROm5ogV3Rm5SIuuSc6ioi1R1480oX5iylLHAv2sdw5tp
qGgsEGJAiDAc19MBa7+6JetCFZTaOO7pM6r66IpAycdWyBlWTDDOGvzWSAKx1aF2XqBrr8zdTCkB
OyCrqR35dXqXe7QqaE9We2bszjQF48+g/IZM8pVLAkQpyjO7sq4hxd9UNrUErws3TmIiou/S7hQj
rOJclUp82ctZpAPoQ62u65B+9D0IpzU4pExLn9Dd6KntAnpkRjRJK3TdY9dVj7bmxohm1isvWvth
uoQacuCijNx4wQpt7ZUmB3AOXRc9QHNbyjoLNsWnOJEa7jLTsZBWTWc2yONIagEcuneOGTUOrMqO
BMpCjXNcuph5iSwVrOyN79SVpmX2IWoCILUtMuBmx8g/8qOl0Fg4MZHVYDV0vNK/A89GytjKhhWY
YoCvlEqLGB3HznnIjRgVqK48TdOv5OwhQJF6myv0B6yXskvlFqFikCpK4mBhZKLF4x5pPbE2/SmX
s00m27AOh2rGspW03hifBfE27aRT9FoWbQLm2TJP1XaokCU2yJIH0rrLmL6raHgalf4kxsWYMCY8
bWxZXteRhp2UwSeV5LycEoEQLW9Kxb3VUuekbkxp3uAT4gUSuo9J08+kXH3Sa/lMag6sGgRxESko
IdvhhjQ9OVSbPExvKSt4mddGZz41WYXmH/RFxG8Bq5fxpS3r48og3ncok2PeAc+RJPNC1YIDqe3Q
JzJJa1X6WWq5+ayI3RMMKja43t6iNQvXKdqUGLbPZZIMihocl3Z91ZH1nMdOstRTerJJFDxLzZg4
1WOVOU9MqVzEGZqjdR5uysuutSebXYtaAKT7wTg2EEldNBHmWZ3hnde9djjGMiS6uUGjyikLdDtS
ibfy4Ttf8C0J9DMJn1VWasGDnvRbuU2WmGlc4qT1wHYAeMTc2JKEziA83mibB2200rBCDArvgixg
26wxaGNBPP0eFi9cKBVmr6ZH/VzVSVHihb5IJpZiRCmpmlwnveJ7WKN75JykTnlVl/KF45GxrhXu
6TZEo80/JoQnJRNX56YW3HQ6QOoKzZWibrad1CEHnXVnajpcUBaImSXoXuFdqwEzTyrzOzQSkIJ1
NDli9odmLF86IZ1ZNXCMxOtuJ+NjRbzNkvq0ioOdq/SAHOPuooZlyUnWV0rGYkVHwG7hYNiFSSjC
Udgwcl+5l63fPlZadiHn7R2lzHimjemJrgLfrSVnzS9f2JZ+5jvptsOPjOAmuZdYkoI/XrSqfo1k
/AH6Q/Y8KmaFkqJ0GMsXZHaQgBi+K2p61XXFGh2t772XHob9uJLUvF4SiQ7Ixegm8G9opc7CiuEX
KhSGwiJfqtmJVAQoXKF2VjUpMuX2XLUt7Jncya9BY+WMNmjpNmsyns6jGTJWNP5ZaBuP40AODDgm
BwmCYyoo6HemjH/jOMHsR/0kaPVDD4OpKNRvCcV3lgv/PqNe4I9kP33dOnLVFrm47tAakMJpk/Es
cJtDCjNLXScPoBowj5N+jmbnvc/KS/YuZDeK50l9hHhNHyVneuJmtBlmeg3Ux7JxAILrc6wm1nGc
nsdtvMOW4xhwPFbtSHPbWi8j+JedtYUyD6a7qx+RuJO0ECKGvwPuvGyx4Jy5NfquISClbogXmnRn
ViHZiApZGRtmsAdtIMIne068cmKn7mOL1g2sYjIW6fhQq95N3wcXHmXQrCW0riFUboIpV1FZ8tfU
re2VoQHtlmzw84WGYJLVbtWiPEJt9mzwCSc6d25YDPIpOWff7NayMV5QEhtmRdhuMhdpYqwTJuc4
XLx7Vpx1tEZrZpN3yqowrNu+p8Yx9XZsQRWif2pUXjisvF795iF+Ofcq7SHRStLBuNtAFXSSr2gA
A4Tud05fL6XEOo477TonM5T2CMNYffMtxEYJh7TuoKLQ1zQo32VSdQGkH65VJ21rZ6OwzJj3fXau
ZeoFIlmHtoN4L1adgAgQLirNM0VFPlPlTXZ65RQIB+XRvd4hWWkGrKRHOiLrKxQN0KSS5GZhGTnj
XW8AwLOKNRo/1KdHtGiwDThy2yyYl27dzht4OROh5avRJQV4DPbnMj03xa79iJBi3mUysxs9RNPx
mUzjjZnrB6asH7QmJ5wH47XTJ4dlpyNT56Bk0gbbcDSf/AiarkXeKuykBwfHhHlugGTyMX+NtCn1
Y5LyjO9Y+svriRNqVxpeZ3C9ZTmisAGZe607qYrThLpoqEshAZNemTm3uJkU95oeXqUDQ05ZFjtc
4aOVXVwj+oYpHQoQuPTFR3lNPISFDreDdp1RTIDeZN9gx27kNoBKkiFkFm+jyPSXGMzDa4tPB5PU
gZeFF2bi7tK0lJeSQ/gEbQ0N01uztg/cQHfnpJ0Yb5Dz0ZL+QcvzeK6Sy8y1h5FkO+qcV4oDGdz6
lqBdN1HzFTIOZcyICAnsytZ1VFIS+VaSoDRoLT3Blb1VW/ERiCa3fU4WBsLfDEYI2jQ4GOh6X8Mq
7loUEBJ0K9tLxc4fDedMc+S7zrCfKhhF86rqjqLKhtuvI3jrww3LsmvXQfmx8eWzatLLC1EUtTXq
0GptduiT6Qsp6tVZb3unqr9p9HjbyAHxUeR9i7XoISy8+yIaT3wtvKhVlPtc+RjurTNPE1wKKzgm
WBeXY0ZHVJUQXlN/Q067ppMVl6Br7lLJPMwMRPGUOL5sYvOIChvr/R53ykBaJWF31mXerTEpz5L7
PDQKjXE3pLQ5pgsp1a8k1adubELdccIKDnj/1QgRKkjq/MwlsOanNGirmSVggJBJyPdOM0Mln5es
HXVjxNFTqrCu9cYDL7GYtLCuCQFhgi6UZqWVxiscqxH3xFYMiCoMJHQYIDJwnxe4FAe4WM/tWkY9
zg+OZcdryJoYGqTH80xDYyKsGOAGP75wJYPvJs3FrZNSYGnde0/3r0x7JExJXaCXA5VfvcpukUzz
VmbxCMPxIpQKKITQfHq7+4pR5dPQ1DsVtSUi7YcAja4Z6voawk3hRSORssDu4aB02nWr1+FGcZsL
0heIunRHSuke4h7mAvQv7xqPhBP0nRVK3yRP8iokQRZYX2HiHbpF8d2vmWIHJb7r8FEzFHtT9wT0
oxqdKw2SGXZpP/o1XuXIxh8rcnTqKNDZLd98qGOTqreFIk00TXgwJ7odGEJ77nVlRfk02dqmpK4H
uWD6by71zH7QQnS+1JgqHlKLCbRDxSKhjcHZrGsqCwJX/8iAc6FBGXEQ+0O/NkJ2HoGMpZv5eOQi
zrWwIvAuONfPNScrN76C5n943espJVqP6X/uJgYymskIz7RDHNeXJfpLqB8SEKzKxjCgWfbbwB71
edaA8PWt086VT9U8h2pRgE8sehZBlTkP7GTVqs1RkVHWLimXkxrcIGe4sGXnEQLjBRlPY1M2xdnQ
KTdybn9z8/BIImXLrcsNZqOaYKaUNchQjWOXzDtJ3bYB91QdmU9DpZxHkr0uexhX0Rgc+SkjVOHc
ALMiXVjBv9WCiXZn6aelFsyjWrlBD2IJiXhduKiVt12yCa3ksHevwm5S2omnqFZvZp2JmmARdDND
Co6bCvUY9A4btHBhSw6MUY5T2zP3m9sp9bbB5FTx/HTpX0lQhxepVdcAgxAzMJMjraMK7SbWtab7
N7aLbkdnneS0q5c3c6RRdg3yVErRHqXqra62u8B3n7yx++pYxgMKazeeTrzt2Ng9yWd6bn0vovwc
Gmm/sIIcR5mcIjUREthkgxzVY6jiGaH0R2Vw2ivMlx5+HXaGEmuMqIXWbAqVYIGSUwqjFPXAwMRp
0Mty1CbzgzpEpCdCmgPXgaKcY858DxUR+t6E8Bl7/5tfnuoRVWYvZ5onq39UB9GFCnxi6Qz+DiEM
0CJXBvOeai4fmwmu1euBtUkRlRMYO/Gwh96KzbB2vZmJFfRSPE2AdPg5fZ1UNdJNaU6GmML/pvmJ
1na8Uz8oEB1NkSaCCPkkPgcFS0X/svAWrxC+Ap2JKV24RH8JD9qfxIU+V5t1CFNnmLdNvucoCAgu
3iIghdG6oxSolvcCQyceQKGskW4gE5ziwQs9szPn9lhYWJj7NsK7EyRtjzb1Ze+u7XJ5uUe4mYgh
r+qoQj8bFLuJkkHXtP1q3CdjuiDaIna0RznH1gCj1YeC+YJNT6ffZRjIQL8AMcXWK3inQHEavooG
Cp1W4PwcQ6fUJwD44nkmeekiwgJEkSigxx34evGz4krSSe1P+Z79png3iiIB2P4Jw7/fHON2aaZm
sBFf3VdVjzDVFNbdjvAeXsDLXSCBkDLiYQ/KFK2C9E+OPaBC1uVn+4tPiKsj9r3CkYudGk5TxPr+
pkCBsO6aiz04H913RFGmjvDSG8QrZItZfToxZNEJCyxOco+iRUtQJdom3TEYxUPdV0u7iv19++po
xI5LSafwjfA/vY4USFpvEftBHTsbKQoPFwywKTI4PCShaa1Hb1x5CCSCq2UNtEHfAmlEUjvZL1/8
6hzEphVDolVUJFnEKe6vXuDLxNDtBJmbOodAyDclfCazwgP5Ip6K9KKp9vSaV3fNHoQvGu99C2po
8VKts6UR2SSfqg7qNP6d1MCrE40rHiBpHqiWnTLHgYMUp5TJ7VlSYji3R2+6xWlsjjh8yQbYDJT0
sadWJfzHngkO4pPiYH+6D41vCthMNwvRE9owJpcwye5NHUHtTWujw/R/6T7TG8xi5A06YTFuExvR
g/vG6DZDaswn7b/UIi21R2T/6feaiE25WO/M0Zbz9lwG8ZXibMfw2CZ0IzTMzHK770lT64ueJJ6+
7MsQC5pGJEMdrSVleJR+rfjMEgxK8X7x8HK3Bi9ddL8pXh9Jg26AOO0B4fuPQOVcSzd4nOLQN5Eo
0oKqvuqV2xeEtvh5ovO8QLK9qRfKLe5INVRf3wpW4jVd4FXFB14+/74LiucvOPL9Z8Tz/ea718XT
d/v23TYX3CTxUpYQRU3Wfl5eNeB9sNGOhzladhQ6J2qN6qCt5KlgaaC7h5CvbDxv9le8M1VraVL6
GutzbNRJV9pHakwYOHmOd9F5aiNRWU6oCx2l0D4/T5NDpM0aaG8qNhhZJJcbTQKiUEjNRhqgzokH
Kuf1QamUlNHEc0vw6XLZ61BbtWqiMVehStuiCWWi0EBih/f/fjO13XzV2eplFMPMjc2rYWL5ddOD
G3TMAuK5qyJnPxebjVoChCrldaf1nYdWBeoE4gUPxg04gWZlTtTBd9Dkl6di6xWa+dWmeMn+N8Do
V6+Lj4oPBUgeAxFTsd8x4JuuXr7u1dv3m9Y0i73au4dXv9rxcoIvR/ndvpdvF6/2pnGXuiV8Ua0y
lu9efPn8/uvUaTJ6d3hAqN4qD6Bai4BCQMF/d5hXp/pyGIToIJODpF68fFVI51Ji+ZuPWcQElyRv
9WoTk/sJbjQgw+pSfv5ZfgF98YNVL/aJp6I4I55WPZqmYLjWeJMBGkA/LzsoqPnvHwax04twm4N2
7i1JmjON+NMcy8kw+L88jxIooySqCEIFq0Xw5cWDs2e1TMMn7mHlKtOUc1GZMQSSX3CrZSa4pYGz
zKwUMdMYktMwKeCKN0L5DQ/6fU2nEAyROgIdrUf2kvXypHIt2FiioONNVR0Z0AqSlOZelynWXepM
grEuxJTkiagunsKYu0uoHSwVQcieblqxRSSxBhlTkqkEGxrIY7DyWNpAsk8n3da8xbGoGCtkbIrq
IP+59W5fWcoWq9AuIadBBUtw8MUDRf8fbPw6lHvwzBnyGjr6HJD0W4Su16iRI3zO9QxI8xyILbBs
P7bEvqAD/UP5GqjAEKaTDDDRr5BN6BHIoKo2XX/x3CzVGzfLXODEXFtRbQuojICvnC7zS/VtmEQP
WF2TMZ4Kb8X0ILbElX63T5viR9Y+j6GYCPYVuP02Qs0wm1JyarXtzMXlFJf4pSL3iszfiPhyJPRK
6wJvPGKWQBBpxOYgmDaC4R5Bom8nNr24grrUIr/8ckXFzjAF/I9I0GkjybTA6JfV2mSUF3pf+nRt
3VZLYxaDCIR5QxiuiiS+NibCbdzWWXcIw2SyJfqGAFsJ9xShgpeH3+0jA7ORgkpZ+4pWHQxS8+Oh
Rt2brKSG1tvPfQPUfQhmZJcd2dUXJYq7B2PwoHlOviUHaSy7qv1qCLqvuE6euERis2EIQRkTkZ2q
oq+/XAlxYV6ujl8qLFItxFTFJXh5EJXRl6f7m7LGbyUaop24LOIC/e5SievTZSoqe6S7xEVBG3UF
Rthcizttf4nEnWeHoGuAeFAS8VFTa6eM+mChBe2msTwXYmpTdA4jAYklobKGtsUj1iyYWk7tJPQh
YttESEQ832+i3YcCns/6WTShPLXjvr2nLfFU0VvWjojt7u+MUMWAKLJvxQAp7h1n6B24udMNtb+X
MjPYmhn5s9ymNG0mdj/XJn6REGLwJUWdyzEy1ZheRps+RcEo9Uk0i1eFdIOb9ijsjvnNi5ZcNinO
vTwVW2KfMZEUOwII0dP8SU5Omkab/7dk235gRBb39T2K6EGNYfmuHC52VQOD4l//89j/L2+XTa+e
MS7XV0BX/ps3/fWB/tiJg+7BGo9Zg1UdZ+AFWfpG1E1/D9UQpyTO96+OECOMUjdPu3/+Q3O+GLI2
mYVjpB1nqfdjv+Q4X2QFoIVBikj84fqN4NyrtvmzX//XP2zfjH/9njenfv+UQLwLqroMHuvXP17T
FN14h1T5k5//7hivfr7yRTc1W7cVRRZ/OCG/awVN02AFQMoRfwBS/l6tgEbedOneaAH+p62gOF9M
RbYtU6bIPf29awXFML4YKk4Oprbvb3+jXkD6/b0U4n/68zXriwpCyXQwrvvtzxftgzoeuKR9L/i7
dQKwUvr+/nw3OP06EvzpraCrXxTsew3D5KZ6fQ9YyhcTLJaMEuPf9R4AFwZ860P3gGp/MRzDQAyT
7vT659vqF922AAUhiSr+/nYDIRC7yef+Qz9fN79Mcp86Jsa/vQcc/Yvi0AKauv+mv9EIoGkACT/4
8zXji60zxE+wxOdx/k0nmJqHyVCf1E+nv79fK0wgxg+2gm590RWFaMC29q0AZvJ1Kyiq/IXxQQeU
tJ8u91/4N+oLKhfxowMhfcGwNV03GfPE37vZ0LEImabBwPrRSvv552/UCsBaPxoSaPYXx7ENQ9bV
3zaCItNKYB408z8YDv8vmuhnfD33g/hJRNbBrvpdAP5nb3gOLX99/UdYuX365z9UAuc3b5wC7f13
vwTe/3ozV4rQ99WLz6Gw+J4fH//xA3/96jff9fyrnndugl15Xz76oASmhcSP0zy5T4jP/3d8/3Cf
3L+Oe7n1aPOXM/nnP96c56sx4N8cuIreHVeXP+G4ZTBmb6WnFWeK0z98wmV0n+L//nyk6TIqjsHN
+dEjz7HK/A5kNnjTHPvA8sPHzuKsvH/Kns9yOuv97fnxI6fp7rEOHps3qyIGJdYoHz34Yhffd/fl
7vlI02nbNpj7jx/5x0ruj+z7H/MM2MfD22Z3YG98/FtWtHrw9OZ6ssKbgsSPtsx6l5Xe21NmWpRZ
F330yBtaPAiejyO6935t99EDb5/u/TcdUNEt5ROGkG0cB2kWvL0jCQ4+of9t06fgnYC9otv2J1w/
JKvedguIHoQ5H23jw1/HJhPx/E84MGfWPEbD85FEv5hCsOcdv+Xz/FwL/NUUcIRZXvVLMzssdD5+
7OP7IH0zerB6+Izp5fi+HOL79On5DKfmQJXjMy7h8X1V3T/6TbWr6zd9+sfq+qNd5Dh49APv/m0C
T1EcQrWPH5q5oHpPyNovCz9+bJSi+c/zN2MTrKlpEfQZR8+a8v2hp/Xshw/95yYYr3Kr/03sdLJ7
KO/fRU+qak8ct4+e9MmuvX87b+HOoX1C+HSy6/7Y3CdQR4O30zrHdz5hAJyOf7Arq92bkUrFdvuT
Dn6864PHN9MYB/+MGX0682/YDT9fPDGkaLibPu/470fYPVdyfl9mzJRvph28V5RP+4I/J2N+sKMD
9Hvb4jq95ePNchrB1sjermp+rNw/ev+cljvvfY3E+IxLeQZcvhri9v7dMgENF/UT5ssLP3va/bGt
fpnbLNP8hNjyEsMw/4/fdUSKKMonXNL9F/zaEafDf0I8eEXr76pq9yak+JH4+2iXudr1b1eVPwpL
Hz3udX3vP98r05ii6ab6CXP9za5MmNneHJmp+BMmzJuAlc277q0Z2Do9f9d/PxDe3jPvpB6yB8/H
Ei2yz1l+tKFvd1X9x29PHt3QT+h8t0H1mKWg6d6cu2nan9EwA3zo1Ht7ZEf9t3Pm7zJNP6uzv+af
nquuv/vY2+Ta9I7HeHdf/uv/AAAA//8=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Recreation Centre Distribution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Recreation Centre Distribution</a:t>
          </a:r>
        </a:p>
      </cx:txPr>
    </cx:title>
    <cx:plotArea>
      <cx:plotAreaRegion>
        <cx:series layoutId="regionMap" uniqueId="{138EF57F-6414-4232-89FD-B05F889BB48E}">
          <cx:tx>
            <cx:txData>
              <cx:f>_xlchart.v5.6</cx:f>
              <cx:v>Recreation </cx:v>
            </cx:txData>
          </cx:tx>
          <cx:dataLabels>
            <cx:visibility seriesName="0" categoryName="0" value="1"/>
          </cx:dataLabels>
          <cx:dataId val="0"/>
          <cx:layoutPr>
            <cx:geography cultureLanguage="en-US" cultureRegion="US" attribution="Powered by Bing">
              <cx:geoCache provider="{E9337A44-BEBE-4D9F-B70C-5C5E7DAFC167}">
                <cx:binary>1Htpk9s40uZfcfjz0g3w5sT0RCzAS9RRl+r8wlBVybwJEgTPX79Jym6VNW7v9OwbG9HVHTBuApnI
ROaT0D/fhn+85ccD/zQUedn84234/XMsRPWP335r3uJjcWi+FMkbZw37Kr68seI39vVr8nb87Z0f
+qSMfpMRVn97iw9cHIfP//onzBYd2Ya9HUTCypv2yMfbY9PmovlF20+bPh3ei6S0k0bw5E3g3z9f
rT9/OpYiEeN+rI6/f/6h/fOn3y5n+bcvfsphUaJ9h7GK9kUzFVXVNXT6w58/5ayMvjVLlvFFQ6aC
kGFYp7/v394dChh/leWHmBWH77U/W9GynsP7Oz82DWxm+ffjyB/Wf9reG2tLMVMsAuL9/vm+TMTx
/dOdOIhj8/lT0jB66kDZvIn7u2XXv/1I83/986IC6HBR84Etl0T7vzX9G1f81a9o8Ne4gq0vOkam
oSPzp1zBGrBNNlRLV9TvXz3xwz/0hyT5Xvefc+P7uAtezJv6G/Jiv/sVBf4aL0BCTFW2LFU3TwJg
/ighpv5FURVZU5F14pX8/dsnjuyPZQkH/3j8Xv2fM+XD0Au+zBv8O/Ll6VdE+It8wV9UXTFVE+Of
yohlfVEURbYMA5g3/wHfTlrzO1+GA+iSP1ekP1db++My7JIfsLG/IT+2/4Nyos5yYGFVsX6usyz1
C7bgJlHkCwHZJrOAMPFf3CEfhl4wZN7Z35Ah9H//6kT+RQExvoBW0nULf1NMF1c7Xm4ZQzYspJ4k
5Pu3TwJCD3nylfEy+S8Y83HsBWfmLf4NObP9H+SMKn/Bhqxomq79eJcY+IuOwBJTFO3EkQudtT00
zeEtbpujEP+F7roYfsGYeYd/Q8a4m+/H9mcX618TGdn8olmahmXF+pExpvxFNQ1FlWdTeP5Tvn/0
JCtuznjy/l8Iyh8DL5gx7+pvyAx69Z0u/+/MUMwvcGlrGlLlE83xjzzBCIxg1TAV/YIZlAE3Du/s
V0v5+eV+HnnBjnlff0N2PP5PKi3ji4qxohnmN0/QuGCHjL6ARlNNpJ4MMmDXR3vr8dDE4CcLVn6v
/9kR+TlfPo694My8xb8BZ369xI9G6A89/6o3b4G3DixCmv4jc8AYRtgEL8VEp4vlQmQuHOw/X8/P
+XMx/Ict/H/y3v/cs/8D/rAP4uAsuMkH5/7Xrct2Ace5GPoLr+Fb0+odsBVVl4EPf+Ax8yQ/iMS9
OMTfheHDgOOhEb9/ljACpgH4YppIx5oMIM3nT/3x1ITVL0hHsqVhsN1A4kAWS8ZF/PtnsC0QlnXd
1JGlY7DHQQwb1s5NivFlubqQhg0QYyxrf+BU1ywfI1b+QYxv5U9lW1yzpBTN75/h7MChqU4d59XC
0lRLAYNeRQBDyIBFwGart8MtSDn0x/+L1SyJ2WiOWx1LMcmziOXE0Mwq+JDVjbbMSZe0dXDKXnZQ
c08piNG6fZNNBWXGdJ3EmkkaiwmvNFpa6L310DGtd1umbqKxTrxylK5jA/c+b80N51IfqKFqOhKe
vg5MSq7LceIUj2PiNUOWuoxLOpXUKSb6EBlU4fLopUa0K6a+Dfo4fY6l6SnGqUHysE/8SpUykvWD
Jxdt7RaGpVJLxY2X13pmF22GSJP02kSXnZiFVbKrJSthZk53S1YtprxbmxPr7S4UDYmlSv82IGnz
76T4MM0y6gOVll5LJdJNL2km7LVp3CHHmEIW4KzWu6clG7Z97qpqvNfmhqVqSbJIZgEqy+qndWov
UuDVPCRXw+9ZVeqynCwjl6Zl+Lm41J0/Uy4Dl/K/ZX/99fMCl1yUVNpqTPiwEj2vAmQmVbDkurm4
5M4NTYa+1Z37RVqV5+RiyLl5GbIU4zyPKUpyRH/WGWv6NJ1aPsx4ql2Ga5EB31myiUG6qY5Pi71Y
0/l757VfbCWeD4Ukq519HlsNKlB/KcehKdOy6kJSjWOYkXJJk3Eqg15N4XQu2Tw3y0Av6iCPOPOW
qlPHcm44dznNsfQ+dZqbz8UPzVkTw9daNWPBKbv0uphuKf558/KJD6uMRBiR2EpYT6y8rEkq1WWQ
zVtZetaRZGbE6qXK5gJ35FRmTfKt09J9KU5SnAb97TJ0qTjPNOkCJlnK+Tz9kjuPLIveysh5jCm1
OmkLOSU8lq6USqoDgUueE+2cbcOSBwWW62BpH8oisyvNQqSXoohqOFPsrjVUu5ekzs7Um0LTtBUu
iyYIzbYJyqTZGGMnuYaQRn9KBlpNJSzCTMIiOGUxLspAA2pmBLHue3apjYWxVtMo9pbSkiwDl37n
4ocpl8qleel4HrfUhXLWUZaWsVtHkwnquGCv3VjH9hTy9dQyBTRFrhJdMxIS5uLFnJX4kijNAEqd
Lapdn2txwSvK4C6iajv0QW8lQ6Aaoe6XE7Kzsd5Nar1nWj7acscN4GwxFIGubXjRjKs4hd2b876X
3DlZ6kpdqWwmTx2RZnpMXCknWtQpKHauPKppncM9gXU/5rXiRXE/BGEESa7j2k0mvE+KoS+IGTUo
CLtwb+naTZOELa24EIFIuEKSvk7spVjwmqgCdiF3bUrHIZuCVO5FQRITM5p1aUv1pGJBJQ+gVXlt
eZHVuiKp+xVuHzSlOyhmi92iiep1UrbV2mp4Ri1LwA2BlNAd8HQX5ibVqxb5dT01gYXqJtAk41uu
MbnqG3JLlVlHmwmPHU1vEjI2AnTyrLybykxysmTPlUmHrpQ+ntxhlqAliTUQ13NxyfFRwq5SqLtu
FqQlyWLeeEaJV5aRjwWJdYQCKbqqkZA8neuVLVU9iMBYNJjqUdNQCXV2ydtr2er600FUZs6dj9+S
W+rqnI/E6NTczg20lhjLPXOWgmpUYM/c6nNyLi+5Wm4H+JjFR99UclsyuiHIKmPmsFKBwivj1EmW
cmxC01CHwJVe7mipGkJ1mrCt7RGVE2nNXsIUTeoQnLKi9q22kVfxNLlhz9Ug4mZNogrpJIpAAOPS
CjKGzVNStyu1H+FCblMzELwxg0aZVDsxS06YUKKcDJPS2EbkSpkdD44CgjwQPoBF4+Pxpknd8Q6V
RIlXzd3wYsZeGxKTkaSk00PuS19Z7EWKXRcUyQSOYvaepCS7Tjqvip7aAuayOfLH9sl5U6pd3RG1
8eXYRrHTDTJ1jC5x5MbRopiOhl+aNJl2EbrGo1Or72146Ip56pRTxaK4dPLBFg99bHPJQfGhUDZt
Qso8MId1a/p55MalnVq2zp7icVVMR1l2Uq0nVRwkvatFq06nSKKZSfqMdmbn9uq9rvqqtlKUdRc9
Gke9Wo3avWY5rHU49nm6ZfpDrHh1vgljx5RJMa7VbFPGW45WFfJNbjfCYR1VY2+ayNQKu1K8Bsgp
S6QBhaPCspItrmlrrSSTKhOVvg5VQwy5JH37xAcbTw7MGFZXcUGK0o0RldrNaN6Wude3j4XUkDa6
rsS73nk8MNdGZtcVMTtPS4J0pMZgl/kqljRqmr7aBqIIouzWyOGKoyHaRV2gm35T0ND0lUMfTaRk
HmqDKlvJ2aZoVl1NGdrFFm06EgN9lX2iPEw5Ka7HyBtlsFE9xIj4KucUPfEHUwoG5CtfU51gsNeu
8LZobCn3Q83RYycJCbO8fKLdQ7oeLKe/ihIb34ttYiumEwmahS5TSCZWo74aFK+KV0VKNH4UBp3y
dcS2ZkZx4rPQ1aeNKb+mE5jUoCZb0kwbZN0wyWa6Z3IvngJuXGftOk2CbgK5UMiQpyTNvrLoQW22
EZyjdWXN9E4ngiIvhb3pRPpaRmC/26DDJDimQxxUEY0URwcGdt5UrbWvILOq9h5PTjzYtWybIsAA
Id+U2aqaqIJmggGdpDoloQjgdMqGX5urVHKKgio11TsCk4kX1q61gSaDy0p3FFSqiWbRMt0mrVNa
tFepYa6R8PFgo011q0kOVvdWHkzIV2O7WRXCD7k9NK7B1vnk9BxMh43RT6ThdqWTvCHqZspG4gwv
w33MSepjy8m1GyGv+lgiXbfRhDum7uDBNiM9Ilrut2LVT2u9JPiYvugSLHUgfePJyO7l277YGLqL
9rJkq9IzKreJcZU8aQNRJk/vAqyDBU6LZ0sJGhCFyCvwdcVTgpLbaSjIpDICUsvTFUoqGsU2Vl21
JcZI88Lu+7Uc2Z1GQkx4FkAej3RUaNsSIW1S/ioKL4tUkuJ9a16J3OapX1hkGqn+XhXEujcF1Rxl
p8ckjIkBd7NFQh7EoVOpbv+c9UQ3vHQkbelWhQduEXuSBmKB4qyIotuotmGWRvLSmFq5DTTfwWE2
ttZOWRde6bPGkYQL97jZEiIi0gDBFDoYFFaSSERhTifuwXFSIlKt2ydNeapb38gd4be38nuoOBn3
YWnGRKpQJbm545UHawobzyw2skJ0hVg0uq8eG42qiadY63yNWidELpPvypAKRC1QxbjfdP1GR278
2ia7ybLbdiUdcmBXLRAZJa9Jdh2xuEyMlCb35WOxrYP4St1Ljphu48SdDCLXL4pyFYd2y1qil2DD
OSi1u9pT8i0eNpK65eE6qklR3Y/MrU3HkNZWftPFZMhocZMUBKu+hAivyJj74tp6LID+b+zBWOeq
P/iqw+/KmFTqKrqZ1plKJuwMj1ZDzdFDpd1nTmeSAmRZstMnpAT65CSlTDrLb3K462iYUCu2s4lI
YAWD9G0qaa9JtJ326hSM400PTmlzsNBGcLgYaJwSRQMmU+iupW7E6TgRld3t23g/ToFpakQImqRB
mzuG7pXtXZR+7cfnTgX3oZlIEj8WTUM6sZWjqy4eKIICcpWOotzLzVs0kbz2s3CjD34HmiUJKmQn
9aGvNlhaN5kHFMrgKjRJXZNkIKVJ8pg0NbEEmSCPSfduHmCVV/FToq5h9mwNDk2sEKUjmU7ivU5r
r79lDcGyPQmnTEnekhL8bFupnXog4hUbhHkx97LW3qOa6FQPZCqR1DUoiPqbltLqsRpt/Tpz+Eq9
UTJ3clO7XI/XOneUl9AXKWUaNRw4aYaT9RS9V6AOHqJ9mlB0Z+z61IGVYwrCED8Olh2GvtWQ6F69
Nt8rP9pG2yN/bCWi7VJBcER4SMeSSnBioSA5EhVEu23sgYZ+QYGmJKaYxK52+0aOldO+Na5ur2JE
5GtlV/ry9QhKAQyAe7WfJaZ8TB+RQnBB+KN224VUMUih2kPlhHu9IvBvnG+ha8/cplvpws48hdnh
dWg4nXyfJ66ZeqKhWki1gmgGiQYa2xaYUMwWnRv1ziqHExf7saDspfGqq8QZWoKQFzW34C4xUoYT
jbg7Okmg2h3NgRMa5arblbspUAxaYPvVIjWd/FR2WtnFjyu1tfuXMKLKZnQi32Ck2Ulv6AEzsIhI
c4hADIqA3Wh+cYPuoyDbWilcCaTQaZjuOkHYPfNSWJWX3JjPEniGoHEfi8ypGZ1eDVi1k8HSShKz
FaPgacUmmG0U6hKS2slNkxFNEAPI/ohAwgAmAu/pHu/liHZ38kOzK+3S7a61zRCT7jpb61Sx4bC7
rUVVIBrVNsqm2XXXfBV6LxIj02ba1DvFNWsa+RIUrdjZgngXEwgbFIeO8L0I4c4g7gQGwljeQQ9G
JAKezkZz42ex0jrY+OiYQRi8NIdhU+wGW2PE9MD62MhBuYllMrkN0DGjkpPbFilIS9JtSAsCXWy2
zV3LlWl6LVa6Sat9tqv20lNyO9jtId1bJN0bBH2tH3qnWmmksvWMiOfoUZ+IZlt7JQUVDyrAhrQQ
hNvYhVvjETQZHB2gsApyhUDLwokdolmH99fTLd+YMa1W2U7yNdvYaPvKNuyQlp51XdLENZ4lGCvs
eKtzOj23VKYDkShoKES1iOjPkuIzasLl8lzArrzIA6Nkla/hODyke7Hpv2Y70+s29SEHqweQryf0
9anYJbejE36Nn8v3wkdACdAx2lpbt1tLolNJQH/etdtSpm77gu6TG51RHXQLaUCoErJHx9KGjmig
4z0mzUD21mv7ImTgbLaubwrfPKj3/HncgSIEBake+HP6ptJ+l0b2cJets7V8r9Puur5R7zMHUSCq
J28hpZMtwQdeq4yC9nEbWtqAFWobw9cpC+Kn+dD50uNQzuqtBZ9WkPpFhew2IRwqB1LcYL+8gisx
qI9wVtl9XpLVtE7d5n5aR6BjxCPLHLaF2yk7LudePKZXcUzg/wGkyB7WBfArtYUgQg+UkCaMVoiE
JQV5To5issUjtIEwJa2t47UJPgqQRiUwrAAySYTBnfE6vaZ3UkjTjIY9wZ2LEVFHT0NEmCAm0iva
gl7WqeYOKykE0S2v9SDyh9UADBl3wzt/rsEDJYoL573c92CSv0U6GSl7kK4mF7uRz+BGSrHfcIIe
euUp89AqWiWrwYG7uKvdyVECaatsBUsc47Y4jmDaNXZsvWcjrSNSyHBlDtfZo2kQ3XLjm/EWecbV
tGnHm2zL12BSaEMGsoKeGbWczg+vj8lND6QeaJERPNk9mMpBepXcTI/DogAXLRGCdQsXkUqae3aM
CFAfdq69tjCwJqIEAIMkcA2+9lsdFMGDWJX2sMLgqh3EVR1Yr0XuSBLtb62MmgfI8ef4Sdt0V/ow
r3raRCltbjtBW06B792d8Yju+VVW0WzyipvZPnjBr/ULLDGt7ESz62M3bqZHuBC71wnYmBKpnJUx
KDYwEfptA2ppdCQiczIGo/Pa+WDhga95q+xMOyIR6IqYRg6/Al0K1+TLVGz70Wvu8ytQeflVvwW6
Zj6itSOt24jgKzmIQULBBKL4Ba1yTvSN5ZgrEHy1gsrKqe3SH0Dd6J51hTy0Y74QtraPHrlb2SPg
VSQGNfYQ+a+xXTmaN8Rwpw03+qYjDC689ArWPdQOBiWJ6OCCN/ZYw43zarxPz6Kn2jt+1q5MuLtT
19qVj9VaX4l13FDrVk6d3nDa1IErTb4GcxBwGDi094OvgHrmq55yW1rjO9OrPbBQYWbv2rS1W7Ap
+qM57z4KujXzJr89dqAn/MJvaE2xn7rpXXKT3Wjr0u1vXS5T/CjDEcjIINnyfQeSeQMyGz4AtggM
VI9KYpeJgx7Gw3iorvk+uy12YlOCFjTerKt4b9zhK57TaRUGulfszBvkpHb6/Jra0u2w7kCcFX/+
Tx9I3JOEU/1BPuTXkuakFelzv26I6Kj0hHJfSUgGJhSVEvJkxlu4adBDE25M4YJdHOhB5iSeBfDu
CvyFm9TFOzAz4dTK9xYmuQt6mvWrYR8F6sqa7DJ1ZdOZjCMaE2pGN5k+AhcnYRt7sbcsOwp0OEcc
JJbdWo+wiNfIAwM/TTu3XdDWDgwrXTYU8I3AP1pgN2kGIlmPvyWnuiYkiinrgBUA/mQu0YE5h2eI
aqk7oVEmbl3WpzfghQAIpc5w8pIsSNS5uOSisTeJ3CsqXVCoZT0myoM2tiq7N/Bd1k/DKo56Uod9
tVKqnmLRGCvcgy3YJetGeukAzMFT50JIxak7OfFHxKLABKmel59IvY+NjPkIRVcyYPIezyNwgOcE
XBcdSfoqqnUW8BnKW3JNo3B/UnpbHiDA0KQzqo/zOa7Am+JbNhMogVugB3WZN2xVxjqRExMQTPM+
MnnhTJECCElZ3rKp1nJSKuDwTinEk0alvuYqYIOJDogDnquGPu6COMaNLcbsFQsd0BcZkTQGi7oa
IghQDcNslBd0yPLtWOlgBs0rBlQLIgIoRQbVssQiIqwSb5jYTlYUULi1dAUYrc8jnoPihDUpkcKJ
xh6HzjBom40F1aw5lmLM4ZEl2w46QBqJWoE2naN1C8a74LpLzliCdX1dr4swKrxUAfh7ScY5fidz
AMrPdZXUJj6PIzcqxw4gFdzzQNQaD7o5WYpLgioArroePLAFB12SSpJq2VmyehjeiLbo3AWXPWG1
8iTn4K8lkPaxLvlJlVcEGQognjMyPP6R09oIsM+5bkkuiku/ZVgmVRDYKMrxBZsMgO7mmKHmiAaT
QmwVFEDWgqgiuGcEZmssZDmw+C4XFexrAJAyGC3Egxorg5eyaVeEq76NUltuFdBEKqDi1RyVGhqI
7C25zLTWUxlndjoN1wzpJXbCGlDGom6Nbo2V9qqtOXY7Sa+DSa7qoAZUHbihPxiy2a5OpaXBglfi
dhIBZv+hchl3Ki/ZbnCs0qjWygSYqwYKX+YAIouIA37caFoMsbElv1QvSQmxyiCfk3Px3Fo3ISCu
Xe4t3c71p1mUlvOJnpv0vrwxW0O4rDYU2qEE025E2jaxIApK5GbMAGXoSDioOpAXZDBkcLYltZMd
Cw/PLNe4xyx1dW5bclEFvcxpgj0sAxS9bpCzNC1JLUvANLXJGWFVJ9tLp2UQoNdiongJI87fG4wc
ep6mOteeysuAZegyaWpkcA0v2fN8p55L5Xn4ecxp+svugxaVLufd3cWQ5YO9wTntOWDa52nO/S5X
9qH805WdP11rWe7JVgqR55luy5QfVv9hd6fsMjI80/jDl07ZpcNpg1YLfqaeA2p7XvOf0mT5stEk
35n34cvnfV5sZpn231Zw/sT0Mgn1HsJ0z80c1Chn5T9p2rfkou6iuPS7qIMYAOBaF9PgJWh17r7k
zn2WKVitgwd27nNu/lnd5WeWKS6mPfUxlOlWQLzNbef9mUssNkpH5tVNGoj5Im/n+3ZpvSgaS4QT
9HN56mguUdWl+ym79GeANcmm1no/m2LpsSTnaU5fOa/mT8ddLOxPp1n6nb+0zHeuG+Yo2Mef+vzw
bOWNVSNPovjbL6z+KP5rzwr4f/ntz7ly/oHWubT9/suuX/byjmx+7tlcdprfHv0x1/lXRvN7nz9+
cnTxguj0W7A/eV70y8b/7O2RrGAMj4L+/O3R7th/Co68OY4fXyB9G/btBZKhfLGQrMMDF3V+kawY
8Fz52wskA95ealBvyqoMcgIN398f4S+Kjg3DlDVLNuDJLLxa+v7+CB50wmwIQQuCR4JY/yvvjzD8
3unH90eqBc+j4A0M/KzAhEZsoh/fH8k1Lwul1bjfDAPl8ShtJ9GUJLLAeUk572kTgYdcckU4dRHv
Ja6HENkoiqAphN1mYb2PLHHbRjWyU5FC4KrpK5r04GdnHIIIg9lYNM0ZePFDhQEB11/UYgjXYYJ2
nA2ai8dJCUJNX2HUZKva0itPeUr7gkM0mI2EFSqAH0ULUR7RFQD5W4WtyAABWoky3tWHEKev3GTp
TaPKmaM2xq6EF0kbxrMHmQEe1ktWvc6bLrSbxqponkqSG/eS6rV5dW2WQuzMLt+b1bQdta7x+BA1
qyiXiYTQg6XJkhNnVkLjYfyalNzuItrW4CvKYHECXqAGQgU0o24Bio+G4qpLrHDfluqb1KcvtWIx
jyETsJIUnj3Ugq1EDui1hCGIN2aBkZUKQXKS0i0v4P6VlXSbcimxG8Qb22wYoGcDK9yRRdKKq+U+
nbDh1mpWOBqYqKFaT7YVpYXHo/5+bHnhl71nhn3pyT3MXOl5T6L5R5FjMsLDBYaCToqeogqcw4Zb
e67LMomNPashsFH0yaaIwWIBGFoq48TTK+4WrWrQOsHg+TKAllN4DgCP4uDJTV9XTtlqNMUylDgS
TjyCvWJZUA1EtHmnJjSPys6uG/lFTQCURkpJ2zH1Ra9CphYpaYRoqZk38KSiJ8IYCteoYPI8zNa5
oj8Lqy09RaGsF+yWoQToVnQKINadcDoIQasFGok+j+h1Q3LSUNKJmWLw01OoKwYGfoLWXAsx+kgG
cnALYnXNICW0UyN74g9IGoAp8WoUsE5FYaY9WKo/tdNDGYMZqU25Y6aGAu6Zwe+ElpA+Cbd4MvSN
mQE212PmqqPc26MGT3MU3FmAr/aBnA2ONBilN3ZA3q64l43h1uJcd9OxAp89C0bTygG9x8KZehCN
Cg5dgpUNOHaJo4R+NtWm3WoBi6cHeYCjxuFtH5zhwZVzOaQhQWKCIHuRCiea6pUS9zQdLBNeVhST
O9WArGMILxo4sWXWmLYBYIveK9LVmGRP5XTF4IX+Oq/hKY0h8p2iTQPVGoP0A4bQggUhx7pP4Mx3
/auuP1Up7u5a6VHDUzozdQrUFh7q1DpEunhqbgYBRMqm+KltUilQeghP8zHSV6rCUqeQIeqQyuyh
NjLXiBrdG5Ie4BN4WgiAZKmtGOZ3ERyFjRmiiiJhujhM+Y0cIlpw3Hl6IW4Yb2UvlMOODCpEzYxC
TNs8h+g6vLyw4c1i5YVcIhY8KMBJlnksZIpn1TrtKzg8haN23UAlGU8+L6qNFHLAZ2KT5spg0bHg
iSNa3a6Y5StTbuum/IKFdsMVUCQJz+/Gfoo2sBSDRtdjIcEbGLNs7kyIORgjB4zI6HInbCHMZQJL
bdS0R52Flp2aCA6LBt2E3GtuJumWF0JMcRr6fR4BmpUMAAyG+YzrJBaoxUYhDHelV6nVzWD0jAxl
b9GuyF+TLtb/D3vntSQrj23rJ2IHCOEuT2LSVlWWWfaGWFYIAZIAAeLp90iq+6/q1SZO3+8bAqt0
IGnO8Y2ZaWvrn5IJ5F6YfhFDial80Izp6uLnrfsZacm1MVk0iAB51MUpAsQPjmcO9DeLJQe+gd85
TtaDXbzTGvXeLuBJc7Hj4KcqqkQRR9Nz0yCx3fhqzaee+lkj449OOOMWjb31UXT5PDsI9sQHtto4
85zp6LeQIaoBwUQX7ZmWv2LZHVTZBWfiOnlc8e/O0na7sILIJxQ5hgPEDSLF935wcj6zYp64n7kR
dDcXxFoaKDxAPREPctQcqAN0vGlpZRaYuBB8OTd91CL3hZMWFiPj33UHtrb+LtZNsheBl8VdaLNg
rmleH6Zh130lPhmgExvI9hY5zYa1L7Hp1mL27SXxcSt0MneOXZmM6ONovOsjbe6El9zHLbKV81zW
GZWqLEwHnkvyuU4bCepi5uxX7aiDMbdOlf9k1XTHlEbG6ob6IBjMh9hCh3Nam80hB1aw0P04UScX
DFlv6kCP7SS7F66/QkANgiLk8W8eOeQSSgJCoAu/DMoNL9obSNG0DBKWX7r3C4fGStsh71tf7GzY
eJeSr1Vq/KkpWjLqK0Fea+ga58B69Sgiqh6iyeGXrmH7amh96GfDmCVr9LgYdzrOOHiJGcJprxeP
/aCiXY1RxZGO3lPmlI/TaO8Tv9Zn8Gyi6Hj8c3H8E3NIeWfHatlrQ36vpA4uJai9oiNgIwjXw50e
wPytAl3TiMezI7TDDcf9XMfmPMjli8sSW4gVPAKfD20FbXqpy107dSKlt3HLxF2R1MM9tcuYOyXO
sxp9XXRyHMhYlQzvK3BGO39xkRKuvmO0nwBg4LSlnZ6X/tvk9u1uEisDwbK4u9XVojD94qWR5E/J
OooTM3fGsn6PqRk+MK8+DLqvinZsTcpcZ063h3E1SDurkWT9XOaLBKoRxCxXgq4HOiHRVC9rGi7e
l4awZB82yX1ULrZI+o9kcKJ0TiDVWgYSu0dX46JZ3MUId/hybzp3PXhh+SOm1AWUGvPUn+MSMdRw
E8ejQ4LvExJ3DQhm4k+jE2ehb56jJdrTsCFAazmwwST4tpL4BcMQ+LLRn3c2njkE/WXJY9pBKhET
iErtmEx3M8njwfuNgRneFHtfG+sUfWjuW0gQdvCbHR9HAgG1/+L7ADgi9LaiVJfBE7agcT+lq/W+
t6X4JGlCACml21DmV914IsgvOwoTpGDWUbZgNI+8pskil+w7PyxPXgVsYx67rLQJkCLuFLz+MnBX
Q6hevGKEzJ7Q4d63vCrmBBQLxZcLhsdCVJSOzRpFPylnqgGMygBYIfDQJX7o17G/k15Q2Iqc3KpK
B3RymJsgQYyOIa8SYvJGHaGIh7R3ssq6Z4yFPK1DFu0UUiIXx4b4Qc0MwT7Ufk7jZD5iUOx3jeTy
oR9IuWtWmzzZePwRr/Q5VOV09UAI9EMdP7Xdsxytg2wwH87C4/N5VtUOsf1FYmxuMTY+dasPjV6M
yaF3G3/PxoK7NTRLHvGrotoAoVrRo7I0pr3KSFjOL33sJxeh/Z912a3PQl7sMrjPZjnVA5tetsWs
6g92sfX9HA3TC106pP4tg8DDdJPD6rAWbC3dPbAZmfJKZUGIlkaqukfHwUAvKQHcFHjoA4FeK935
x1KNwc4iu3akQfmCIVHe0xLgCJsqnVfBEr24jERHQaMmjWvRpt06Rke/JMHdqNcv4QKQzYOTIB/M
7D1hrgxWtQ1e3MAGL6UQhdt5w+PrrgQYQze7AAus2gXVSF8Ew8MxaDkdZNW52TBrsreOY3O/gU5u
qnH54Dl4fL2mrIugxUeoFvojsMgJVjN+XDI6+BQ/BpUEyEKT7q5zVQlKMeT3SUtOfbCrp2i9iOHE
V+B44SJ4OrsiMyxI+aSRt3CPcSTX3MHvtrvouIqfPG+ddzScPjRNA3DC723qK69YCH20kXiIzFym
zuqcwHnWacc8dhiC0KbrPL74SZAmehg+hguP0l4cwy6Z8tmUII2MKrOy4x8bZvsDJcBQWkdXBwxx
vJhn6Ilcep9mt9/Ratb7hiACKI38HIoSopqPoaSayGEk+3610LSATtZGI+F37lq9XzBqHb2k+wC1
edkLoFhMVYfAQH4J8Q15mC4cup6YewQcjx0zRetFGPSSyc0MBrvdiPQ4jSfoLyYqKh7ToqZg1MYp
emmXrilm3gO4GaXeBy0rep7Ykybe9wYdRdbS0du1/iB3TUjPBs/N2MXLjnWrKsB40BjfiBeAqlnr
z9wAlOulgcSmRp0z7jq7BVq9XcA01rMFhLBMP+uvQ7i2j5iLwB2AmzkW/SXwX8IgGc5RBIV+vM1Q
JkddehK9dG2iH/Ta7YMq+I7J+ZjTFfJ6uJiTSObvg1D+I7qbc6/DKhWQUNIwhpSZeKy/IJpavNDF
vIf4oHPICJcM4spI/G6reUiXEI9AqMWzW5M9CewxxtxkFycBgmM//hWEeDZcRJPtsJBs0OoQO3Hh
tPPjwt32sBA8uhDOeOXbHf3MAnrnMz7spzAEWDL0R4/ZNesxi8uCrn4OKu9zrPCLtEKE+dQCBosB
rJUTu+tW8BPl1DyXcro4ffk1DhGs8GV4njoQfIMdfzKMu+scxenYdiqdIvI51ghQhQpZvi7K7oaq
Egc+RV+tmhDFLsQcx4mteUDZNXRGkyVNO6fxKMKUh4gi3CZ2LwQTCXw6BuiC1ObC1yljsxMdh7ho
GPOfNOYmGAbJDuoU5rKM/1ZMFmRYp73mpdrpRmaq+hlFc7AfGynTJibLoQ7pdIjwjjMvxNBdCqiA
7di5u3RpEKbRCuGtjKJ8TuY2TUz5QbA4SifRH5cVeA4Xc3LulxqHKuToMUi8TGu8L10A0HESeYcS
xOSsEsDkTF1Crx0fZkm/xICXQl6ReypldBCSPdimcY7DMN6VrpnSMLRRRilR6ZhE7cO8hg96QdCX
ePIbpgc/RESgnCN+SMJDtMj1EAHldKPhhQk+g3IHpTtTR8G/ZcaUBR4eeep8DLrA2c94uKD6orvg
BBRT17YY5nognLX28lp46CSHhmQOGwTsKlzsPdGaPPQqQMnRGN2thNwNKxeXoP8O99d4ppW583V8
4jU46Y6E1X1HzJxjdqiPCUf/YPQaH81slgyppTmNSkypY+0cJMEsT4x3oaPvKoxHR9yRJe5Q7650
Ij+DLeBovDIGyzVP4AEVnlGTfEC1Cp1hgvWrq9X31VnEER1wmBI8sRnMVDBzjJyAZ4DM0ybuS6B/
gMoHu7qa7tBqnYUrwCpH4c3BCrWXQ9jvJwNnAAIZujp4mFb3C+m85LQkUu6C2SeFqDCUM4NZIyxp
/rmjw5UR46UaeWvJ98oCanF6KYuQZSR+smYID9SNZN70QCxVBWnZreDBkaUPh9EAHIRinr2y/rRM
udLUgs84NwJdOWZhnguPLaug92R8msdMUwR4DajkNakY5ingeeXg3QndeI/3g132CFw/YuT6PVl8
hEQkj9oPm13tAkca8HCXzCBFNSNPtcTdYZCJn49zC+bapc9tD+oropiSr27lpWQB3QCUzIwLzAHI
oPVjhwnD+ouSDqBQyL+WmIB3TndDnu23aZQA1XwM7I+1LL8Gkxh3ccfand8gmAgG8CDg7n9MiMNN
bQDvhWpI3eo79VpvR2II+sbBFC2WS5P7A3jOEVNDhH65bFlbTOYhiMzz2Mtz2CzAfTEVymoK+Lz1
guu6jHjaBQVMpuuPfEAsYzA1ABIrylMgAG3I6Osauf0X8dBRN4Ao01dZE5qxWJ0f1Yi01MC+ej4a
SDDPhyomM29WLE/89Rp1U5xNkPvXCdErDKEIDli9AijrEJYgnZX3Nsm7JaAFIkqQTCsmTf7gpvPi
ODlr6u8QmZOUuEjFWFmfu3BM0taU7S2/hjSaKl9ssNLU8vbTFsXV2sSZ49+XGMz2K7MmC8asofie
t1AiHkq0ihljpT+MvbsUi4zAmrPlVK2PM0HaxpHGSQfAKHbmu3YAzs5q3aWYTfR7OoY7dZv3q3rF
XaTLM8KzoChHPL4as8JbDs2FMWfXIlXTRp06SLfhO4ahPx/0TSxvw+k4jPR77UwI72f3RCvEyB2R
cOa0x6h5drzgc28rmboRQuJON8iFkYzdUpV26kGxuIwd1jZ8hpfGycQ8kR1rtHdg8BXZOGJnU7fX
0moM25WGNWloQdyo8qFB4HQ3SdvtWcl+zI2pTuXQPFNjmzOp68cxnC9mqsilH5hJRwTeObIkQP4X
JF0SUdmn1uefDJRKpNbtfTOo88CX+CxDA/eF1LCfeuZUlqpJq9arwNUsz3yN8xn3yFAnHZypINhi
L0D1NqTl/+ZX/j8F431xu/dShJdQqAr/XsD4fz1fZfftny95b5+mrkeDOKLuP9mnY4+i1ErkkThx
Q1Qk+pt8sXmkYbiOYW7GoBElEFH+Ll9A2SAwYyeRj18x8eL/Sr0IfXyaf3BPo7ZF5G/ahet5UFj+
cE+3OhrgTsZdCQOUybke19O2AAuynjxO1hNZF4lxlU1p4oA/KPWAhQsc4XXttsnX5lM3hkhKjQLJ
WXsjTcrETqdtLajwgLfVO/HwTXubNy3xtngVD7cjCFnMPiHV0V1qMOXSvlQSk600uTm/EBCx/jNC
tQupxrKoY/AYbwtvGGBM3bbbNcHqRNtPlKxAv24C4iYqVtHNpxlu4mSgQQwyzyEZvUEq24LoEbmJ
9Ubl0LdV0iQ/uIAPig0deJjt8DSt89/OrIF1rGkjapvVkwH5RmoN18DtG4vtDWGnLK/jEGP8tu/1
8Kzb8wBqxC1mzDtPgYUTegwndXrbhFcY2Ex3c50iqyYkTITdKgI33VbZfGNUttVt4STeCKeVpm5a
dgZIqZyqdLOcvi28zabKNt15s7EGK9L1XquizNxAheqGPERTrVxkPW7aecBCrztsu7cT3s6ae/IR
8w0nX+H9L6zWT/bGqfg3A+q2tllRtzVu/N5N/zjs8qX0ct+v28JZvJfNsyo23mU7cdsm0+2LfHfo
rfV3bSJZgq/WjpBf4Cv0sj9eXb0evr257S1tbby+0rb69j63C1uFKRLuNeEIcpqa2Htdc+hITn7Q
tD4CM6xuh7eFXpuvMXXL/G3XttbeGtjWAg0Hboe0/h/73y4IhhsGp/btDYhZupvtctiAmdf1bffb
IrrdK6/Ht53/cvtdU9sqjKN1IRAMvl2yrb2282cT7173n1br5KffzvL45yu8a6kJLRxoE4nSd1e/
O/4f3vy7C96tvr3pd5f+y+PbmX++tT/P5CG8B7TxiwjW1ZTcQJ2323tb+7f7Xp+LPw/zxoe74h/b
cW6U0fbo2I3/+eMV1CB7N3c29oX2S7gn6NLernk7+49mtwPh+ljdiha8IZLb2hsnuW3+sU9u9RLC
G1X5T6vbqduhtys31nJrctu3bQZbhYZtG+IyUKVtNZhv1Rz+86u/tbu9TICKEc6tdMS2n2z1JLbV
aasyUd8KTrhzBG8UwLYNELRrAjayvlWv2HZui7ghdEWK5HZoO2vbO76Wx1jBww66njM6OvV03g6t
bh2uz9uqG7BWPrxrhoTMhenFg4V6gxNf23J8oNHnvucl8tAyyGzjwS7Qc6jEy3fe0y/lqkbMR6GK
VC1sCr35Lhpap/2IhPLU/LQzRDlZVTnMom1qFewFc8zPqpEKhllwz0icmBZuF/bDX6ep6DAEwQHr
wRXa6yh/9y5fP4alcbVDtYoq31jW6TaCvqGt/3bfsPE7fy22K7ZrX6+4DZF/bCYbAPRH0/8fzfg3
wgfkxmFrOdkG263p19Vt79ZMvEFD//mdtC6HVx8M0vt3c2OUFLFPahvJ3AAM1mbz39bG20d52/fn
OW+H385526c2tOpt+181+1pXYLv6rYn/7mW2Zt9e5a2ZbV9Siy+tANS8UZ8b/0lu4+obCbptYgS/
erVrYcXH4LadO1UDrO7vVrdD9Taubtf80eK22W4j5Hb49cztIqTwEfLfFq/H37Zf26yok1knaLLV
GwUcX859QFRw9tyv1eK052ptL3J2J8wuLHw/kAv2gzsjgsOMtBAgkWUsXJR/8E3a0FClYJG/iylc
s9giEMP4PMKyHCEbGohk37ftZUgSeZhGb58odwIvEH9FPAw2hKNSyNfQiY+eUO1xjjVJZUmqlEZP
tkP+EPpRtXMG/aNeJ3jMQNTmHCaHkK1Xpsv9oBY48XtkkRuuXyCq0n0lh88Nd37U7cD31jOwm6/B
PZvdOK0J/GrBpyFBtAsBOsmD+YZGV3tqZGoad95NTQeP8WgRjVY/RClLTInDgz84cMmWc15RUbRq
GWCvb+aii+hBCX0tHf5bdDPySasElh2GF9Rlhp92TkK4CcQ326CCQBCL7swxI89iuK4b4n6Cmrnc
t1xdXDvkEnP3zIbR8zTL+hjoIql6P9VSJ3mbOEtOgX6DguZPoQcDaMgasfs2dbLNKiMr/JKuV1DJ
6wuf18+y4d+icfVzb/7iDs+GqaumQcr0QbZum6vo1s8F8NT3PlJGdoIxlEMbCGJkDUxZB7DbApJ4
pCEsCaHpT4TAG+GjMltqYvlVzsu8i0fmoFtEkslW/iPxfzYT3MttWUE9iKJdvMXDY3jpuP4SBCWc
aND5YNJhLdw3RJ1rtfxWrdedHN2XqJuiDX4LNRZg96E/VXBglWBxjqPFUWH7uw7U0DyiU9XAaQqK
8hKtSYY8blEBI9LJj9qTSGMNJL5Yv82SULMsSCQ/VhH5MlWPZd+jWALnBrh1H2dKjXsPCXbKgihH
1qXpMPcPuCoMx8cKV3gn5vhLV5H6YTJqfTSf42d3MdM+4nZGtsn55VSHUneqQA7ro0xWue8hqzes
6tJh9a8+IAVY01EFKNotN/pmDBaaepNJJ1XBZdv1XTrGwMU76qOqQjMcdX2jI2peZTruo6zSENQ5
h6WuZPkctPrgJ7DsCfNbdXaBv3U0u1Y8TO7Y5tYOwUPgnZESmURS3it/DM8xg9M0aXi6qJ9OyEpI
jA0kdYXUtHSRvjDeKRnU707Ta2BKr1AKt0Ne9WyAisDVPhFAtybACT3s3OFQw8FWNfDgtyrJ2pKD
1JKoYBU2iGxoiBRbzCY8PKv3pID27KgXop0SCEA9fxlX2IBGGGoHvmKoJOa0XWFVVWWVa+86OVy7
kqkvMcQa7q3nMYog67ufBtH2WQm78YD0i8Fsf6eQdjojPTxnJUgI4aL6WELoSUvr3XI0wAuQwcwp
834sQQ9CZaYN7IZWXSEXHu2S2EPfJPBMxLCgL415VHiqUsPbCaO9rODo5qjMwPFLoEoxDPk2/rDO
E8bwHmqlMiWM7D7z9jqgLyg/oi+6Hp97v4oP63pqV15TmGiUTT0ZICDDFFoLNty5kEWrCoYov7ku
M8K/SVCbSxl8qByY6qFqHaZZyONC191kUDwFlPyQKzh91nr6Rnv4m5cZidgBD34qkfotYNhsR9Ln
gVPuTcCAR4kO5jmjPjgGQFMw+vRS6gk6gf3qYzIS+kOH/hSJJyeW6N16NMCnPsgZg2WL6sKLzwJ3
4zHokT0NJnBd6BKCXiEJaJpP0oUOOBu5U3hnmY/6D3pO4IGYIAm5lQt7W+d1O9dbPo/AFNOgng8K
P+6OTNWvdSp/dbK649N6COvluez0dShVsI9HOPUdHRUKMmc2Oj70MDm+SOLgpkD+dOc6TbUfff95
8j2arTw5gsPocnSF9jrX4AV87uwn5LFhgWxEMbYo+aYkrdIwUsVYEjiM2nXPGqCberkv/fBzm9Re
itJUSFrCEynl+iWzHXnSkfqIpw/1Knq4uEEvdFmDrTFBNY2ZIh4VKMbCVnauCfRG6OM713ZTurTs
A8djujf+N096CxIoC0xlGo5mJJ6elzIRWXQjrkCMHKd6jHaeE14E8148AyvJmEwXN/iaNCXgJ1Id
kpGiUh0q/kBpaZ/9Es4H1guWOp2AlQ+O+jAZg+cGCtcUk7N5CLV2zjMeMDxpKKBScwt5DsiiVcBu
2uRMAOHB0h3D7Rg+TuviIceJZ3IuYdnvtEOOS3CNzXivF9FnOsK9NwsDqzQ4VDF+6gGopxga3RLd
3TiKrwgQJNKrA6yrSVLIEinwIFQio8Lv92Nfc1Bj9NijHoIhdriKmOe2pvWjYEGG3q7erdbSM5eo
noAHDyp0hAS2jmfUbKjvUAQDkGWSmgkuTRNRAITlxzW0MqVL8tESFzVcGkjWjWnS0ZbfehOcJ9Ld
SiLAutqJ8FfbN04WLaCA8KR0hxKRAIRg8twt3APQwfu8ic5Qi+Bm1JCkxyUBgFFpkdcerIROSL4A
0fHSpG+hf8TY1Ss3PtgIqtbSyS/IqLXHdcKMyIS8cILwwzLZAgLbBwiUFN7YDo43/MLRAO60SuAI
j+mIaH146Qw4G+OvJE386l7Ecs4nG4id9niZDjFqHqwzy/2ufuif3JEs9/Eoi6hexhPMMCibUSJr
bGHcH6dvk+E5K+mS8bC8+lEDaI3BbU+Fe9JihEyAfMUsuD1w1F/bDzX/WLY1ap7Uzn1k6HfAJQVc
cAwV52AnD6Jkh7K5fbHa8B7lDZs9hVggQ3spb9+08qZ72aGUi1Xo+eYx9dQ4512MYg1+zH8qD+Su
pZgoDLyBiO5SmfUSlRFiB/5qMinUGuxeYiSIDPrjU8jg1B28+a6rOeTcAIgKZJB7U7lhznxFUvjx
ngfMHLQOeziYURrD1/2OgXltRqIegpB8JD1AlnK/hIagP4NFOqrVkBkX/mXxbIR3wUn42fzHJfDg
wGzZhZPpu5rxUm4dF50L/zCKWp76qdQXj1RPkPkn3KNjMdfVT7F8DGfwqWT53cwOnMZg0nYgHI5D
B07GpwJSDIUy2YZDny6/fYsOxIXGuwNW/iFOKtSEdKv7coqdtIoBOetosruuA/ViOjCfXHTlUWMK
7fbyolB1DcAKCjWhsFETodhT5PhHU8FiacQlwiumq7kppl4DakmjKI6OlmKV1D+gj4MglZR3YVc/
xXT6YSIAg5BRgQfhi6tQ0aE2To+ZjznrKgyR5w3PUOe7xvJj4rsZAG8RzN55TIANDK4GE77sFBFO
mkhUVkL4kBL6dZbafxi8W9fZdGIfLkvWmulH587oTCpUVBNltrL4BYXZFMI66JpqbxmFzztpnxba
QV7q1B3z3Scytybz3e45MOYnGyaRujClA7383NQ3KGqBnOJQnbucmEPVLvmqUe9GVnUFgTm4F0hD
L6uzg1D5uedVskNnGEI3VheMg5huAaCoYlWnRiYJvOy4b2mlUuoPdK81KNVgUEggzDJj7lcwfV+d
AMZI36AShy+f2iTm+2Zsy6wL2MFAZMxcgtp0bgn6wvB6zd2JPNRhf20YBuPKd45GRPWdqqf7gP/s
Y3LfzyT85HdR2qC4iYP59iKQ617rX+D6ZTpOPSZHSYDKVsGKe3RC1Qfon0UMCxSmaM4O6FuVVtID
qAblS4Z8B2hRYGby6JFZpnVJ7h2FNuSIIgEM9iZUKIT5eapL2NgaZBpm2IaNK874Mx62j3pUMmL2
ruwrt+hY86kyK9t3/Qq1EvEPQb7iwyjPlFCBUkq4wRLPBFkzI90BmBl1JKtvxnIwTzLMunL+TUbv
EiWTd/Ts9DtkH5COF6ixan/P7eJ/DCqNamRwRWJiufj57KFCTy0HcxdmQOMTqG3l2RnYRY3TmieQ
S/exc9cCS0nsIO6QOSp44NOTtwx3g+A67Vd2ZMgKH5Cj/xbIwUJaXwMUlDmGVbnuo8T8UjFKtTRl
Xrn8x0REv9MUtuUugUUjmc2xasaffVsmhV6Wc2yBzGkC50SIQUFFyY/QaTNZGzD7yV0QDXtgCBgx
m3E3lOwxhmVCkvIwe/EHOkzJbkKQvPMj+9KXGr+qQbmWBY2Vk9pFrrif3OGCXpqncDac4r7OG8De
QMzwV0fzxZERlNipSS0sxkqg5JqE9Az4wKsOE6Fk3yf4yRzvsYdAeXXroLyqVTdXiKUU/6cEf/xt
17xMx35pxN3rPi8CcYJysO3x7SpGyipr+6Uq1K2l7cC0+t/GFXXL9Ai0v1qfB/2MSmnzdfbm/Rj1
ZIdAFRUEVjHBPVDXeCPsg6Mm5oBaQA1DGEzzaRrh9OfngOKpQorgfvIW9ggjHXu0TfkIX0zctfIc
sTm4bgukI1EJzK6Yicrob/vAJOs9SFI88n/tM2sMUpZygto/KDgRB+VDe1uggmKiIn3FQ0HQ5Y99
sbSEXNfbAqlZ4EU2srttcxgr/1r3EX+YDeqr/HXatn8I6SeO6e9p2x/DInxt1LJm7TzI/O1cn5Tk
OLAAmOztlHcHAFX7mL687QluujO3soMmjRfeDpSgdjAb8zMEpyrbdm0HuQDgByDuedsVtIrfR5GT
zayqH5ErlJGw19HzbuUolt9gmmEC9vw719bNZYG8f90W8YrnSo4hKmz8ta+xIORL0KqpcJ0a3B/S
LhffAeYViODKb4vtZMNDyDmlyC08bmnXxRV+1Ab1N9ZAxfvX7R5286KXDU3hqsbxSgUEM6PlWg/x
w5qgD5lWjdoE2tBrkgjnIeCoaYUNH+HN6wKh1RfUEkZNKdqgBfjkUcCo8zE4/HXeIuAUbMAfvzYU
uTI8w49zbVVr7pW02esdtSrO0qVCWZKmHR4kZl+P1InZI6nlsyoZSibc7rltEWqJAogxgIFtczvX
g4cpC/Ts5ttV2z5iCapBSnHXAEFDtRmWXJvOT65M4A37vvnKyj65bvtJ1E4P4QxcB7YFfI7bafA0
HFVEqrvtDESBV9iRfaRtcP9Jy8eDw5LwqpWMrqoDI+dV8Zohxoqu2wFvrIejq+Dn3za3A0y49F43
OvVrASRxTKqxAJMOpwIHTCim4PJ2bqVREyMRQwQMUtdFbFF5ZnXK6lF1AUw61Ircj8oOHM2oy8JP
kH0btOaP5rag4zAekVNC7aMF9Pf/UQT//i/wXuvX34qUe354q4X/7zGCv//x2T9d8neMIKD/Ax5g
K8D+3gAJuvJ/CA0pCqzHNIhcH3XW/8YQEPI/8FHib6fgTqQ0BGHwF0PgwQLpJqjCT3x3Yw+8/woi
8P/RAYnS70jmYwoCrMiNAd3HN8bgXQV2N0yatQ4YeXZV7Rwa25iD08B6WHegvrhwPjUd6iqpuTt7
o8FUF+jWjiS9PQkkgvaTt36Eau9hVO7mnHLXQ0UmFFId3RZFIBGgui7SBiHzgL0lQ5kuSODlagRo
b1CyvdMBe5pjp7v4YnjhKi7ckR8iqCQnK6ry5Jb/y955bMeNbGv6iXAXTATMNH0yHZl0kiZYJaoK
3ns8fX8AVUqK59yq7nlPIIQBUsyE2bH3b+JupZgkRBwlX1u6W68bzVNAOaqU8rtqN2i9+Y3oG+UT
CKXL2EFZ1bY7YxfUKhp7aWftjNQlZ9BWIyAugijVzOoVhIZoE9nNQ+GRIxlZdm0oZLEkB99+IpJa
j5X5XKT+SneqxyLrd8J08/Wo1PLgRRIFNOBFoTHuHA8wEyCtvDfQfBBhvOFaKpEHJ2XnIl28ci0g
TL7oxKVqu7eqzBfKkIttCdh4m7A02XaK+b2Ww6udivLcedaDDiL+0tYss+IhW3dFlDwMso73dmXJ
RRaSdcnqQF7BwrMysOrXynb/KvKGnE7kJJveIKhURZyvgwbZG2rpURehB+s0w1rVKghoIQuEtmvO
YF9PMFHbfWgVKw348l2W9X9lWRfxWlW+KIF6XyGkfE1kT34sqrzHNCg3tYWckV+I/ERkC6ouj8U+
TNW/Ov7GQ+Crb2HtmOfSiv2V26Nj5Kl1vSvG8anoLfJntU+qI+M1nwAcXX64535inD6aCUyImw9g
mPlCxrMAKyq8qhxbs7mbPl7IySjQNXcr8zEtkMhS3WYnYfYiMxqjGCZbdy9Zwq75XD+Jw2+qTFcy
h3lKLB7eSV+vLi0rIF4cmrUyu2zbRa32YIG6Q/ytNe4LonPHe9Iy8rnQwLw7K28feN/DWaK4RRmw
2ehaGiApq51jChn7nHS7oyAX2w/90oMggqzqmC1IDyHWquTjsXUI+ZFNVZWqOmdJtYV9jCRL3MAQ
rOM3K4/+sIBvvlY1Oj+j9dLGjbz6ucbrufumJymSnxWXquOZy6YyskuoDddKoOVpNLxeicr0pzLO
SDAbk+5hnTiP//yF6+oEL7qZN/CNgyqdHkIgmlQhpMBq6uM3ntsmOWa0WR4tMD8QTWrrrvaHddf6
BnBv8MuufE0937sQ3kQ54kd4LvR5+60GOL6KApSLi2FS/WzKN9kg0WnFbbpDDbo8DgGL/Eg/BaQZ
QAkhsw56Gt3QwgsQoRvGdZV32l1IMnVZoomsNKFBIS1jDY38ctB/91IR3cV5SwJZsXdhHNwXPqYL
amAhWG4nLyXSZQAag2c9z7QD31J6VHRja5OVuouJbg2v6O8phrx4oidaL9Lgzsy1bknk3C4tlMIX
o5V/7VgDxDFky6QZla2wj1WOotKAsvm6cABpt3b+NYCoeG924s4x7WSnjsaP1GyOYG80NE7hz4JE
3SYt+sVFGmYvg9cdhWusZKJa61ognwc3F1JYn2/8MCfHEKrUxTyoDwPSPM1E58A/w1jEiS8oqmh7
3kPnWB2DhTZIZ2XUcuvr3R7iDaWHzNyUkyEAUMMvlmzesjE4Rr7hHnPxnFRZ8ChFS+oPYGlchZNs
b0Qhzb/WIPuXI1iQJbxuZ602nop8bLMNRbqq6rQ8pipKmmGsIECF+ngEhvSQm9oz7JtLI7oCgHfU
r4a+0BdxhUy049ug8YNJ5tOH1tiOwwE8qL7UA1CpeV7sijgS58ZbWeXQHaC98SZpuaXHNh8ORaAu
yBeBcUJu3O48tLcVJFAc8ohtDFSVtI19lxoRgFKNPOgohXy07WaXtw0qaYN3aluZbLnRf9RmpC9K
vVWoR1CvdO3oLYXSuUviUr8L1BWLEPXEdbW0ZbTS9TE6okm08kMVkVoeJjo5nFPXDagPa9rGLTxv
U1RjdOmHB8NPBGEkOePUJekfyHHdDDInf2vlp3kD6hXqDnpIA38ZdJGIBE0Cs8KR9UnE7rAaO4qj
euBt1KaEAZSbO26CaNekFLYGWW0VN0WVoJsIBaoBWzb0ojsD/dtO94ytGEW1Gka4dF7kHf2Ot6Nu
5yytqrem9LvdPz8GNOP3B69UVRvnFg3HOY1wU9edyePlQwShey0lqtZSrmEM6ajzNXSu0gIulIVU
eCvH/QjV8CECsz9QU1uVFkqaY7P0FSvYc7NUazVyhkMfsNgfSatbSdq+UADJsV/R+n3r9T9GT5WP
QXKHPHEOy+9YSSqEskDASzG3SpnLNWWtGq0uEui+QUrbzr/AZ0fJe+ybPWzkaKt4U2q4HvSj48XB
2rS2/kWlzLSG57HkJ9eOGQydBSRXEN+6pqyFkf5pUtw++B5ZcV/XEB6FB3eAkADvTE+HpZceC78v
8IaJe5hLkHa7PgjXUtXJniwd3f3eJ4a3S1SRHMpKIBrco+rm2HdqbOknqjMwi5UW9qAhh2POx1O3
UfQpa048lCM8UKsukqUNDKXMjOHRKlayavo62dRGBAc0VeShGNSXNvG/tXnw3WQVsdURaQCu6h0m
OAuLehKwsNEOldUt/docN6kzyRILSTo6SLu7smLZnpNEGrmBD6YDbZ+ka7sJ3JoloFaLE6xU0nRD
olKEHojLZOQdAo+ft+7B5Zh9HPIAINtc8ovqkForJ49OdQ8gmzVmusy8LoJpG/3IwMpui+EaKI6/
EZZEhdNQKqT91OaILc4TEgmuyJKjltrbrMiTYzNa3v282fVt89c/X7XmZ+MhHKkB7lqqbZq6BN8L
SPfjRdtBMFa8sXSvlYtor9N6zsE1czS3ar3aqUJ/yZGUUJSxv7YS4IEznCBRADXNlkYwFn+orrFV
0jhaKyoU7Fbvq1WgZ/rGj3TUW7uoXijjVRlQ3elJaWyj0n4gjTJ8hUNfL8ET+9cc7PsycNQAxHzL
IrmC+WPjTpBjdrB0IJ5SNUn6U5HxLDPI7G2gz8awkhp4lGbnbvlvfDeDKZMro3HdV+MaTvup7R9S
10KcwDWrpZk2FhKsQr1KNy4JovnRzBJlD2owozVqu84YATUIzzzKbk12o74P8dpYZW5sbS1EN4ug
UTb//MVPCOwPQcP0tDDEtLbRTF01LF1+elqAf61Kzfesa2wiq9GHWn8ucp6eX0Qzuvdp74xbVfge
6BJJQY3EgOLDXw2aYy41OAxCCa9Jdk59OM9FHQ8bpB1MlFjyF9VVKQph/oL8cOucFRgbM88gA4p9
TkvW94EfHzQig72beRA6eWQs9ayyYAbFrAlkmx/iwYiecA28oLLwtUz97G5sYdimupseTYQXbF7n
j7XnVqtRxQ2BKHmvCIRD/vk70pxJduYWWb1/SRbocU3HW1UXn78k9F+CchSdvBIj8sYMI/0SaA/V
iLNACetoy2d+AYUMq7OF66c2Y89yJWyXRauJfdLyqFNg6m2jqqmJfftuObgJYa0AE5FbMJvSyNFW
dagdKMyMJ9VJmwUFx5LnNlVyOw/au6gOTlYRvmaNKpBwP/oJ1UorR0Y697V9p5PYtCFT1mYCjqay
vg9+Inc8FccnC/nrsjecfW6ohxG05bGFlKbl9rCgOjhuciJGeEtJv9LsEJYEIAHAJy2mH0G1UdSB
FY6TUdGHSnlMVGq18Jub/ZBSh7QjhHgD/wsEELlLg9dWacojxa7N0ET+yTINj6K7L55UbciXRjSa
h6RCd4RAggfJnecF0M6ChPUVZjaIYXTdVu83QlHhg1YaFZA8tBeQVb6YHbdlx1pnTd0dYQnbx2gi
q7xdl5jaKkxRz832uqbCe3HQFlQImu410QVrBbGTlVLHaK1CndV9f0JJmBQN4+YajOpGqV00DOvC
PJOls1ZhoPpHRwZfGqPisVFRaEIkQu/7+g870pdBbY+LQmItkRATdoTi925r/GgrSKPIS1AIjVdp
IuRCa0qxnd9Awk/vbR5Qx0wtzkGuXGIS2peyUMqN7cfZGg70CNjkLCSUb3Qt7zJHwzAt0xDnXGYS
rVE9tJS73Dfhq5XeixElckECfXgIsKoqTVjMwQBuqba156539lEMVxfdjYFVJyYqA5xwksdptYG5
nx5C27qv82cke8NLUbDK0Wt/g+pTv0wrnjzoQ1KiMw4VTNGkaJtDJwKEZOLuT0trrBUpQ2+TByXq
/HoSPRnACAPFp7IKzxIYCHKzU9P28KRJwjcjSzIAHkRx3FIse9G/aG0HymrE1y5i/Ui0hBRjVz8a
xpBs/AHcgFV7zmLoPfXEl2u/58sQ6sLN7/79bv24IOVh9vkudrCzVqF5SCxhSdh8WpHaqZY0VdQW
V2kSHPSgD/B/aqy7iozKmZfSdTR59MsyFRcrUh5135VIVlaASru+2A5ugRR8aBJRsLrrDVkejFBA
83DvlSR9EDoFVjia8MDHB1UP/R2SUA7JBh8FWLsSy8CmUmS3KqxDPX+qQ1tu1Yr39vycNcqarHZc
dXvfRXjA85ruYkfuD0xbrlD2nScP7cGMn/ncRkgP61pYblwSKMAgSnst84wyYWv3WyJcdUV2hqpK
pqF73VVgHhTT3blaDhHLR2DcUdx6EXfWplQG+6CMtn12i4x6W1IA50EMhw/20otsjIMyBC5LJwc6
H0ztr1Y+7sMwGp9MrWjXsYenTdFT8E7zhzatJQmZzH82xgKCRsDnxkofPiXuo+lMs9VROfWuHe+R
WIj3TeDoyMPydFOtKZ+cqCfXUakLqMYxdKm7dRSALkSKr5VJ9dgfcG8xC+L81hfJyhvUkBKW9ZZk
Xnr1GtVc4lTqHSxDiYGc7FLH6NDkJJzxQuiV8eBYq7ztJ0+SQbnWoHZqcgjbyunrRSB5c+H3tDcw
K1pi8kQ0HyjFJo7bbUqwBycucc96gQmHopoS5EdYb20fWY+6VtIzfB/yGp3yErRZu07dXN2Wg8Yz
zmxYZhB0ZJmOmrH+pKo+6iXZZAviol3pZqFcN6a/Cgy/oGrSmcCFHG8DLR8cVWeWXDoFUiN23kS7
2PFIIXvhqx/Cryx6FVGcpqL4CvFkkcUOa1iUiNvQHB74Hlayit46GWuPmVlHW5kZ3l2Qp9UFqUdg
pRgo1HBl3jRx4Y3r/qFQ2lu5NXekp3XxHjSOQUIRTTSqi+fADu4yUB7PsSa/k7DRTsXUqgsHRvN4
LYrYuItJZj7FaR2tPUhRKMi8JJWiXyq1Mu5dH8+BvIyosVaYKrlqYvMTOtEV+bcerg3LbxH95ZYo
PBW2+RC+6Ibi3YG5xQ4LqwcjewiUH0ENaKcuS/vgx5SIPCs1AKSQftfUjOrgGCdbsogIZ6PshhUJ
6y5eAy9gw82VD0kViA+2KC6aDobP+7evkmGhj0nwFA8Tw7pPw70n02fo4sgoqql6l6tPrVES8mRG
8NVuk11RnurRy46jJ+1NndU/NCO0D0Oil5jBDZhjRMHG0/zgrJLgfug8DASU1tx4Qkl5vObDS+Ry
2REc+X49fin6gYsnatNVIrV0OfAUPyaU9Xci/Zr32IkI07J2k5hNK/LsfiJ4YyDSx/e5KB+b2vY2
sVMom0w68Wmc2I2OS3qyDXpiMqUaUJQJX9NAl2ubGAp8qJNsE6QuuFpQpJa65n9BcqFYdl1r3Ycy
J+dQ/iBPoZ99DyhhHyANk1Kb2eAqZm5FK6plHaB97NX20y4lNroSreyVdNSOtvCfQ7dW1rm3i8O6
3BVDh/9KJZODCS161bB+WjSKwEpDsauNVk5oNWS8rhpUflVma7WuoOUCKx0XkJHve0niVLQYPCVe
i56fMNw7FOZKvqgAGJAGuzWtAlSG+65d1UX3iOBxfNJtaNBGO9wlyQR9mcLmQf5RxzkGIrH7OLrA
dGEihbB8B/0MUDKGZps34VscwpZ4Fxco0OZRoP2iNwPHC2KzZw7uEW258dy1kbdwcriyrRAEs6oG
ulAzvlqptYMh99XSRn2nJkO/dzSChKgOzWUUWN1ZC1F5J1m8Vo1EXbR2d6WG4PClYchQR+VdqDbd
mWoogsOp8Re4zRH3FW14FUN68UogQSIveKaJqLxGSLY5zovmVOkXm9z5qo4lxAq/qbDiQUZmjnf/
Pz/13Z76LWvSuhyuf3pB9su5eqos6ZOy5f9eV/pkiXwrL83H/Swumeb/OJSOHBQ2nZ8ymu/6mlSP
/kc4wnJMS+oOGRpKSD+rSxY0VCkswzT02cL3b3rqVFoydOQZHJQyNcfSrf+X0hIgzN/iH2HanH2y
EDZ0y3RQff+UH44JGhBTiOSfhZGdZKoaz32B1gP4Z2ertab+3IlCXyVj6WznURXg1PuoXqbG+yh6
dz9H/9ux86nmyf/tWM35I/CAxnttXhzmjR3HmLvd2g7qaAdQgz+H54G5L/RGgNLvE5XqaELpAdAy
lsfbJs6dj81AJMohi3ZO4RivXh4nR4OCwVKZmsWQquuu862tbhbiVbfqH1Fa494GNFeDV5RZJdS+
sRu+AYNfprXmvJL22kgnrDGOUS3sBGN3dEn6ghCZ90hVuAcg08Bfbu3I1Yy7Fr2oaFDBQFvusKhB
+nokSkft0FMiA+grbKw/pjZCYhclc1U8S4JwN2edwtHPjvG08V0MumIVb6hPA3Nz3pgBULYoj5QK
bZEJ1Ua+kVzPPBb3PcoEfh8CMB5aylKjfQ5Rr9x4uWuf/Wlv7HusnxyJSooGfsyoXhy1UO6RSom2
keIjZpW32Rm2R3Z2lYiNVQywBNIJjUreN1+IxEzQsCTnZaBjqnk1xoa5Ih5RbqjWeusi1tOX8pGX
TIdGXfVcJAC9QCvL9hpFIVwcf2mZsro2alxf+TtaVpRB8N43D0z3CkKrobefm+aoe9d/Omg+USzb
nYE4x76jJkgAGDTDobOjj5u5Lyce+TAw9/H6ff75m9vGeQix9CBCupRG4D+6riK3laAWWgrTf+yr
AXesrupXk+foFvincSCbgPGg1bU7WyuCs+xDE8DmmF31HrS7VCL/NYotbBF7pz3kKYIbGUuiZdhV
IdAn9uJfe1WnBO99tz2L3C+lFN9ca3FJGcZK5ZZMEtIGc7tLW7n1EscDnoGiRDsSZipV56PdFqW7
sWyLnder9jWv2hKUWxL+8HuSToWffKvdQVvBRgpOstbdI4UHQYA4gL5uWNwm4EC0haGq+BY5Lks/
kFZnH/mHs2qV2RmB0uxcoLIDzQLFnnmgtAdf475hRPGR+LKL/M1qSKa58Tc9TDp8i4ho7qZmmrYT
y9oakfBssm/cnvxBv5oszUrSLnvNGJPDCK4Ih51IaIeQ1J9HgTur1wh/ols1db6Ph5X23cyxzLII
ItaZj2940yqhvZXKG+XA/hRZrnFOEMhAYDUeKevB91ILBPqnjAq5Xo0AbiJNDffOKPv3TSpWHBF8
7PF6QvGiHLfQI4b7Pu6XvcCUPLa84AElUH2hD2XyhtgkNd+mf5VVebbSYhtNz5F5w1PPPcjpOTI3
sWvgYXJr8wNe3BFyo1Vq4bFmyXTyS0ESyZLjF8p+R7PSzR9EUo9ilMFrgogcTEc3RAWuTFDuZwk0
T23T8QhyNnv98Cr8L6trTfs9gytMVtb6BFwQjmnywlKnt8+HsoOlJUHjm779Z2QG8T5wJtl9Kjn5
HUbpMPEjnfa8+7n9eeqH9n/sfj62GkYcuOpeUB8Y1eem8K6FHPpLEgThc9YtXcQSWGsNLnBzfuZ5
g9KT4BmWoA4NoHbuQh4WF7t5156O6FG2Ws/zbof9OuLWL3U8QxbzEf/+GUVanpA/TB8HlraLqs26
h0Avy6NLEgdtvDr/wwNd6/WG9wK9LNgLuF94ANr5H+2hDrzojyrJyOMEmb0z46h6UZQEN9EI4GD9
2Htjeq+YtbwmfnPyBqv5MuASsRtNU6w1q26+pC2r+6Ss/EsiSZyVnqUttRKfOqAjlCvcalgmqtof
29QeHhMYdCTp/G8VeOC1moxgpQOZvo6oIMz9DbrG2HwiReYmkY9Q7aUbeuuLO6TKDsEGsZ67vRYL
iDAPnj3Hrg+1GAFgdF5AJS1c/cvVZ/+e2+HqsyyDJ54wbGMqfjnT+IerD/iHXZmqGfwI8fEGVMCr
K1Sj8ZtQRwR4B52YIXeNK3hHXuXZ8I0ygblUvLo6jtVgXH1PeR24YTcaXD8IyW50LA01OiasXd/3
5j7FTu6jdKSI9Hv/PLdvzB6dzenY23Bo4h3DYnL3304396lVuM395sGSIgPK0nRHKGTySIkC2eJs
9L7UZnixpptbuvK+MIX6Ok/VwXi8T21RPr1NzazY+pEpYDJh872aqFeuWbf7q9KvEfVZKEIZc5KS
TbfnlgRrL0KkMNhTY8FCx2v8n3u/j36ep2DV1Ue4iM/H3kYzu9JwIMGN104xtlSG8ePGybV9aJjl
/lP/bS5an+pxbpoyO9Z94u6CaBgapKX+83Rzn8zSi97FPcaWHDqfeO7/fBhyYFcUJLpVn0XkzuLh
iZdniKmIVn4xhzpAeNTuvnt5fRojQBLIS5EcCnDEQSczX9TSKa+Q0cqlQq5AC/vwovuq/vyrNTqe
8RwExbPekl3VptY0Nrd03lS3mf9Xx43TJ/w6y+3zPD5hbv0au33eNHZr/fqfYUiPZmY+Uf+0wD/Z
uSeWPTDaVWIBOpr75r3bBr1eBjwgqSYiJu/z/ttkv8dd85/v5LnQdyu1CNZOhiFs1iemJpxp0fP7
jdyTRNbh2ZL1CdXHmuzmg22FIZB0l2LBdEcTErw1qWE/EPoEJ5gPP/tt+qtf/e2IEl5W6MM8v7cC
58P8ud/wrLfY/SMonatTxyMZUztBxvjXZfa+N/WpY1WsQ8yfQEhUKhOni3oenjfz1TbvzRN5O0LF
MwRnnDvfT25rGP8Vo6+CaCIoBlORL9LWSQ/FFBQnmaFufRU3s7mppnYMujt8b2XTDAM6JlrdgLwD
iWsK5TKXMnJc1NWl0zvSWEGUvBUSOVzX7L8lhMnr2wxT/nDlXdXa5t4yEGyuNZMg69bOjX+JBiZA
5oeC2fwrTotdXae6DqTx86+YI0QOgd2wfygemUMsADXMoeaFYaZt0VNVnuZGFO06mStPeWBmjwGa
col1cAG7nEyzJCr81cxdlf9w2JGVnEadwCofHA96CO8bORb60UDFbodStX6U0x5J6J97c99tFMgA
zsK/5s17XdBdtRTwTWc5rEEENai6KKsLqs0/N/NA1jg9i8K/++YpmL4QnU4DIIx7KlPTcRTDfp5m
nj1PdCJqAf98p5hTSTyLBw9oO8mK6Tu2WBzi14Gslk1hcvoNPrzyPNkGitr7xg+Z1t4SdSENd/i/
Nya6xtCXpnZNxZm3H6S2Oqjubl3I3oOxDlpjPQZSnCG6iHNUIQhi+NVJDI0469Nm7g9CEa+dgYrv
p4F5tEenqi71YF03QOz2AJms+KxmLfauekK+M9D2MpPVpeqb6mJMe1N/Jsxh9z43CkV0EQ12wqLV
n0c9c+4tKziUXW48G9Fg309jBcCX21g1tYTonjK+szUs1WKP10d4mPdQg/y5F//au43e9rzOCg/o
UJXbf/5twCT/x49jW7YpUEgB/wg1+ZORiW/5bhwOavkDIuBYibWVO5vZzwThgftcmagkk7vJe5el
uWjRps2w8hDHh4I2t3+Nh3AI7zqrpOgKZcdIfNluByf7cJp5YD5XYOpiVeNTsXARXl7ibaZ8lTqe
dnmJqD4JElCB/OsZ90gUF986F0P4uE7VR9Uf+3WaKe6pyBHj1IO02NsmyMFJVAnZgrB8NJIUkmHl
e9+mM/qRBdO4BB/nkc438HRGctRAIJDagkBGkiTt8CVoE5e6kNXdgWl17+cZcWmS9wxDGL3z5Tpd
nr1oVJh20zXbFZMis+HFm+bXyG1ipjeYSXstYK7OQMy5RzSw6P1HUTj+o941+iqg2raZ+37NgAcc
rbTevRbT+lGOPml516UWPDXnviC2kk3hEPtZ84rT+9VOWak9zBPnPsUJQwQ6wuphHridC5QUjygU
5hcgWeo7UVAcg4YKcK5nPTztWTpAiRwV1oNWeOtP/fOMeXA6cp56O0hOR5bTkb9OO8+Y++dpSJ+/
n3bu+nT476etUP3456vd/o+LXeomSHVpg8znkT8j0j48iWoT+dYBRuVbNKQrXIxMMJIjcmyjyjLd
1OzkMDcpneP3UIbjKhtZEy7m4U8TQ9sHOP4+fZ7UT+eYZ96mz6ecm/Mp7RyAiG4kyLnXwzkQABIx
VozhtRzmnrEzhnM0d1t56GKjrfYoqlcgIG/jZG2bhWXF0XbUAmAQ8/DPs2hkkRboVch1huo+qq41
GROgDkBciwT1Z3bnTaXE7iHx1nND7UR5/DD5Nm2YRnwVR0FlsonPOd3c9b4LUpEXkGW4G8Qus1OV
psMGKiM0N3Jvp7lv3kgyC/1i3rU765irQwkzDzOE977bRN+pf55h7nNy6fwbQEZ8WvxbGECpguUX
63+eUMZn3yZQK6F08lr5HlXRGgYny2KltEGyI7CNbAZvltu7xG4dWNXf5o4ALURjMb9ThgRl32gc
f86f++YjRyRazu0bT5LprLdz/X7+9w8NQusvSnLnqE+qB7BT1UNrXX1VFPfvMcMUOLAEv/V4dhLd
5+FRNAiw8Ls8RJRWHh2l9VaVyATKo458TEczPJgFdOZ5tNd6+TgdgF5X9X4AGVcO6EYgtRWWR1O6
XHEAYXPPZLu56eEUudJjDVfTadR3/x6dM++30TnzPo+q0+RPx2ow2p6zBNLhiFyLCxDjHnHh9H2j
eO2PMY807OnpmgcbO4ZSoJd/JbAN7mOUHjEWwoxksphOm00IQqedIsewRe950Ad5AcHYHKxK4hgM
D/NbZVHyoor7ZRzdlYe3ytbtG9gEeek/toXhP2p4DDlerVzmrj7oMdpRc3/VyZB3XIOmr1MjquEr
gH2kljmXAiD7xZr2culhdGyOMVSAvwf6yBGnQhlRhWHarX8+SYM70ocBcoXjwlAVgo3AFeOhLQuy
GxHRXEjdFDTNWz1Y/ZehRfjF0uSwNfN8+IKS/cVsqMZFvv8vD0KLGs5vIRlZMZD3qpCaRdnGMD/l
wJDjt0sVkOv3viTTT8m1R1LaFL08Eac9ZDJxc4hi4i+DGvhhDFW8JK202kXodUJSpjlv2vwJsHZx
nRs6xL+VsCwX8REm+FoqT14oH+ZW46btYxu4f0Vx0Rx0dOjP5FbFe55rwAgh6zrlMOew3nNVMeSc
jd/GmGL/mmfMWSzEzYF6yJUS381BWOIQKUd5rK7muCv7velALF/hQruh7CVPRpw9zsn9eZNHyb3X
lvl5brn8BOvYsBAWmKsBYWne5mfaAOuOAPVOhD06+tNeYvb2UzGUx27K08z9sOwA7Neu/VTb+ed+
A02s7RDi3dxpquf+WyQnp6rYxzBbQzNWmAbEK1sYgvzm72E28ldVPSCl/b1CWR4ksVvuaziTYT9E
A1oUfn/ysrI/zXtZlFZ7swRZZaiVvJsnT80EA58BZ6hrDNb4hApSsssdx0fFtUtwkB/NtQW49JE3
i4NWSZD8YSX9IWryigALARKrjfQf1oDPXKrCGycneCKJn5LhsgfqSkQkxQibDF/jIb1PscB0rHHb
JC6WakDrgj/1NKhXKZBAnCF49dw2ph9UR3va3PpawPBIx1Bv1x1t7RDe1desNTEnKneJ3huvRuhn
yFAIuZexYrzWpn10dSe/NvHQXcPaPfAIjF5y62JZoPT5r6Ch8GtjjyVu9GFbAyKN4VxMAyV0sLWu
e+r2fdlM4ekpzit3e1toz2vzW3NeWM/r7l9z5655hgk3DYJRva9ybzjcNjNhIYmTHZr3+s4wvLxY
3Ebf25ZPwcp0xz2aOeIymt0KjH9xMqbW3AUTrDiodX+aWzxjfva3mRpshlDtlre+eQo1nG9aM1Tb
jhxv+T1Ee2GNMI25N1K4YXE+eF8TIzWW5C6HQ4ZQ6quGOMvcn7kuEDo/DNdk5vyvBrDbBYBH5yKS
1HzQRP1sTv2gqalWOr0LwMFKKSINPq4hbgGW4ND2HQQsIwsQGtjMiSdRaXNjzh8J3/ankbkRT9O8
9sM0L9gUofPTwPN/B+Kpv2OOJxwtz0YL40hQPqqEJfb7LdUbXZo7mNJ8T3zuF0uo9nHeKPYYbooB
CYBbn/DroV3ACvg5J41j9cidJ38dNc/91JznS2SBoOLwJ1lF/egr43AXool2P28GdJ+EIBK5dZlB
Bbax0NNdoWfifZpvmBGO45W9nPsMZCQhODuwaBy7XwLeSPZaXzhP2NCpa9PIqehOzXwU5S6qbZ9l
B81wSKkHZqhazs3GlhpKYeI0t8DaZE8eaPZp5rxBcX3nhqF17znBW6gm6SHBL2DXiN5dzCWwYVqA
fOpTp77o93m3PkVSuX6vtX06rjHs4SA7HCVGxfvaIJ7/UrWtskaShVfK4KFtMmImFstI/aqiCaFq
jfnj96mRxdtHTFNlgdNT0Pd4P5ZosGAS4p9RuPLPBXCfIxi4pY+Y19mUBZCYeXRud3Z/ZrEn9gri
ZjA0pzlOK/1zCZZ3afgDPkq34xBLgo5tgwMoUJq6AJpH699RX5D5Cw8iITk2N8u8E1sr8tP13Kx0
eCaGDVT/fXIM0keP2/IwNz2lgITlI+PkldqLH2FMYMg/Gxf1aSBP8nGQRXCCRvVlfovNXdTmDqxv
g4uVOdbRi8RVDBl1znlBpiUjsioauaTbSu22LJtHdUhpm0/rNcVV0R3TAvvOGV2ePnUzoFUdiP3/
oey8ltvGum77RKhCDrfMYhCDRAXfoCwH5Jzx9Gdg02261f33V+cGhR1AyxIB7L3WmmP6vZxgPmCT
EcQtQpsOXpJXJAw5GzNoZRXFW/cucSamiRmiKQ6IbKqd6yrVmqw7chavsdeqa2nwz4LgzcyQGgfj
MB6iznNfnOHoW23wJruGuxvdNJ2Lpuok+sIy5QSYH6NZne7aVHEvYRm+o/j8Gin4l3im228dP0uu
YHB2ZdwOX0Q/sKR+q+ryv/ZbxNS3gYSBhEiH9qaD++HUFDlRkQ0VA/e06b2vGetNPqIAqGQNHxU/
W/Hyk0l607wfnN9N9AnJzCj0YC1GPWIfw212icXMYQzwoyq0Q+iEWI8A0Vlqo2YferbhM6/rincC
ByPGVqa7a4lMXqHRcbMDV9QjkJehGgMVGOX8vVD1Q8Cb/YlqOed2+ThN+3R50kgL0c9SSV8aEzcS
JMcf5Q9aloezMLE0tHaUSbASUI4wffk70BpSTJSMkVUimsnJGOoKDdzCEGJaJvgkG6nrk8plG5LA
En2GqZDBsK5Ok/1tWmq8UUGJT5qfS85ZHy4jwb1sjqETElFVCzB0bPwn2SncaRDeC6UQrXn874AC
UvxPiy6VLTwlUqasaAZmSiK+/EdEwUqktGjTNv+Su3oL9q8yd3KL5y2MOYXj7dx0DRQmVi5T2W/q
c0MM3SaIoduhROoXdgDASX4W6zZJ41sgOp+aNt/NpdhyAfPJ15lUxUuxITNbHKbEaNgm2dnhVhX1
C6KeQZw1VXNFOxc83PvvpRDdX4NivqiJuE9z5O4ajtUlU1MUdlFwjcJ+abXJ+KYqMfdUkEiEuMrh
zenGfuYQ433EPuo2TRqtFqE4VBax4GF1Ia9cKIm3/Jjou6+EPmU07pM/Lac+Ne+fzHsquGUx7h+q
9u2+pv71SPX0o8hLJkF3VqSoe9VLo1giu6/3uAU4UDQGfylJYfJWaeVjUBHgb0SAOPVq7+LyLp0h
AS+OusHat1PlLW/t4Q3dZLKphpJ8wdQU01RKmfYg0NJZhk8IYe0+Od2/y96QXNu8l7e3LzNGM/1G
S9jjiiniQLk9O2UzuzbdZD08tcThPld85u2mkYzs9nkhgBHooT6utWMcXYhEK4u+wmQOj7fwIg5q
EnwZE33YiZaLuuPkRm+iIa7xLcg2Wo0G59736XP6NJKX/30DGernJZZKMSFm2g5FRtoUlvu0a4n6
qAL9muVfal9NtsTl/EOsO96hrxAqR2w+qBI30gqbGTr/bVgM1LnxXlU6Ettpo1k7x8b02otoRCVK
E9W1/bVoSn2jHGS3v9w2uVEk/ygyy9u3pW2AhTBQ9ELE6Rahg5JYA9ey6MrB3BRh8xqw9QG2i8as
HkfnaOigq4gfahOEIdyKPnOKDyBXJxfnFmvRGge9mWrtqG3q2pwnIFW7aHBdRz/bPqX30w8MijZd
yZHpL8Vu2c0a/0yqem6ignwSM0qAOXBhY6Tq0wWFZdpbjP/4ik1NRQMMVuCptY71MUWX3S9qVkuP
FDcPj2NRE2dU/InB1gAj9jF0NRdiqJLkL05u65uBInnEHJ6/wcUGw7K+x5YQt8RJrqZcvGhoF/10
hkt0i8zPVg+SWLZbmOjxjgxIpcf+SdAQtAmJUE35JdHPpu8kWmMgL8ljOzvbjKwTRczv4tFRZd64
anMpWStlh8MOVckPfuqe67ivDqJkrVbT6MF3oPma0yNdHKTEPUeRVR1E6z5DlLyJq35/hpgReP0w
07jjZ/fnonjYqUrlH2r3+6du0bRaaD6EqkTj/sgUz0cx5jbf7w9LcVboh7ayS8CIvKxyrB/3Grm6
LftGimFCozvICt7knh33xPtQQPSyEb40vt6CZS2yr0VSnxyEbT/N+qNNB5MqCAX8ExWE36ta+ZKa
TgrJ1/TmKQmPbQ63dqFKmnUYEF8dhO1ZYFTZQ6pEZ5DR2rjwrfrXQGo/mT5rwFaWpg147+HD2Kre
+h6a6zEtzBx8eT3/bHu+/u33SeyFt57wr5NpqFaso+S30c6kNP0g+VUDCbQktNgYqMZEp6NQwbko
ahdbw84KzkFoGKgWeiRYTS3H80o3vIWEjHslFgc8fcpzOBxjyV4XFLGhFPnr+Wfx21ix3kvmt0df
W10QW0hLS6HMsgui+Jn5b4qrNx+wrLCyVUj2wK+ptpacY6NbkkOykgpbR2ZkDUbf6DSiQ9I01qPp
6vk8Kiz1AcgtL13MCnc5O9ddOR1E834oC3ndabH/cO9qzKhbawPs1helrJo1Ae8lwTf/EZd62Fxk
sk+2FGKLAexp3Vo6DInMDtuVX5jY+E7DoEz1U9D7ITsPj0RmEa7tIAYj12p4a8UlpjxJmu5jQHBY
QZV8eXRdn6Nmt14Ly/iGxV/6I48Q8ziU8c1w5trAxu4/IolaCrWp3MVAUBxNV1Y+ZTDRUWub57iy
iyewdgFkBixHxaAW1NbRlZyVGBRdnpJCniIg+SCakhx3O8NDPzaJlbHn7pDchBoCjwJ1Zm5QjwvP
AFJ4kJAO8WOSK7KOeeNMnIpOcYim4duZrBoAglOSL/c5osnj1lzbei9tI9dXwWHr5STlC9/6rHeO
bpE4x3Y6A9aHKDzKBxyHaUJE7jduCZaO3YuFLS6CK0gYw5uqkjnrrde8Vd2d1+PylhLiKRI9HF/G
FEu+xlDDizh40rVxCwRzBJ0vtZH2O2Uov9zHtVLHfivHwlL0qXL1FX+4kIWC1SHyAJpJpsTLv9YG
2h7HVDPg6rL1iLsXjJCpvvJfZuQeIPYu1980tmcXj/inxibjKlqh4f3RmsZYaZBynmZmQAfurWls
gMH7IyGIC6GkCU8NNXO3+62ICfr3REJvy3VReJxWLRIqCvbcPHkcagX/RXwpy3Jsn12pQtWnpA9x
nEkvemr0+0KDlw9NXXoJczw6wsJHdTiNxqFfLfwqp7o4p4RAfLSK6uUE/emPzUHbtRPwPPz1E4Se
lqxrbNqB3dvaHlvMS5NYY8xfJoiXmAL0ZHTt6iIO5Esf+zwzlrVbHQ1RuFJWZMj8oCZ4P9XD3Drj
wcjWrUoq1fVCXmGmxN4M0PUp19qUUlipO4b+g+i5d9+n+oqRnMRAnCj9NBVvALT6OdqITZDJ6pIY
OThj04x/YAfYK5n7w0ps0ClmXV8NKOEwLZtxj52IsoPJ2DdIp1RpcSvmgffp4OB5lT2r3Lae/Ue/
3mvhIRuzD3wFtQsvHwxFUVSKSEtmQ4YIuvwiWqFrvSnQM25xGZUg6LxtimwrBluvdhYk4uK1aAaa
Wa/DwFIX4tPMAQSXpUrAvm23WrUK7kSwOcgVu6Wxl3UyKyUa/Fnn1lgg9tK5VSLvChjV3uRqoq3k
ICsOw5ThYjcNvUEKvlsxSC4ewc2TO3rSuvGHYUMVUnuJRxuk9DQljIi2UAXyBUYuf5HWp3hNTdr/
EQP/xAigjMfULNmyFFvTeWFoyqdKE426Tk9x8vjLpA0z26I5CXFlVKvRNq+iAkliWV9EX27BS48Q
Ca5FUwyMmvX5ql7C7TtzaunJMNtZOs7t3sG1EeL27xNqKzDexdURATOUrpml1XjuTgc83qF8GPLX
UZKqXepZPd6rllpBqOUgpoimntZcJ07vF/9xjficfijf/3vxrYjijuyPyhwVSBzyYps6aCpT//H7
qkq58rtE697VNk1WiadAB5nWE8p0EGc5cOFxFsj1pQwsrE+ngWBaVHSFwQB5AFTU0kSFnzqbKLAP
iapZ+6jFBhpcAptRUzl+OmvVWL319b/P/v/ndagaa8MD+zDlKQ0KghExE1gT22LR9PQw2qm/RyO9
D/9oitH75Pu1ddbas0+T702vQsTox5I7l3vF2ttZlh3tIdokU3WHOBCv1+aJo2lrArD+Uzw66dG0
tLmuysVHGWGBTo1yfUanoW7yiE2kb+sR+wK8z8O+Nb9HoJb4a383o0aaJZiKbrGYgcqRwyS2+zh9
8wYe+ZLfK2vRTPEbhxybnlOVZBzVeY/wdpK3AM/ODUYBSA1EM8RxEgDIcOjCdniBUhMmY/rWxWm6
03R7+mbz0SgNAhAacrUVo2Az5o6flhSMyj3bCX4C8WFyAmNI/AS3pu48Z3abnhsnLS5Vazwmnm8s
DSMMHhoK6xZlbxm7JM7dUxBONbJREXxwc7wHdqY9aXKoPZiB4q8qIyy/2NaHVFv+x6cL3UZ5/e/v
P6TCT9EbQlSmalELYqiyqtuffRBHjaem5JjJC97jyfgy8RZXlY88eeVBmm8bQMSm5u78tjj7nqev
RUv0k1mzSvDvjIo2ahoi75SBbbpOTx4GE0eH1IdLM7fURplZ7lg9aK3Ro0Q28xPGnnOvjIeL6Eqz
vl21EkRS0RQDuuo8mWVDweB0kYU4Z1/541W0xAEPvRxxF1GVlpLfZaiiW7JG8J9Z44J1CSmVZJHp
IwOt471BMcJrj16aAMpwpZLOwzXECuc+VKt6Koca56puYY893cS3W17cykGdrXW93KFcB/zOa2kd
OmN11El63Q55pCP/jI34jwEo9tVRXGFNV4jJaW5+KJprop/J0ce1XkNyyomKXf37rBQjok2i17bn
tm1963OHgu9potTLj7Vsnj7FAUTz3oeXwUgV2170ZLyO/ggZ1KpXkGVz9Zlvp/4WBYj04oXuF51n
/1G0mvoY6yi1E9VNzrLlH0k7SS9q4/fgKPVgXhqN9IJIKVibhFqrjurUCwKc9MKzOjxX/EGAxRlP
Usih8LsMNS5GxKJvYl5mdTKs3RCgneRKzU7KhnbnxCC2Zve2OLvPsafZosm27xE9OgI1pd/cNnE+
wYut7+ZXUUYhCifEGU7XBZYYDpXmQ85mzyOUfJ9n4Hgyq6RwZHmAtF6BKzA3S1ZQ2tQUB7n2DOyI
8/NU0bsdSiOw8LWP3AMI/NmnaWFRw/AQ6jh5dPUdlB7/KA5pX0aP9nASDaKBhJ2JLL9kjTo+pGOX
6DMxYgVT8klXCNtOlzp8mXZ2HR544oSXHlOSOOvik2jlZpSQvwimp1F4EYcEiTmOzFTk3Pv03Gct
n9vzJGr9Q1oO3yu31a6RmduilQehdg0BStxb5NxurSpR1WsUuX+MtYiicJsHTOrl5gjyMZS34qzu
euAwv/vQYWozuYMvEkxOdZZh51stwysIaFiTxrPbuaKjU8RdIZ1Z5Lwf7GIYHvqkgdBku+jxpMF9
bLpkXEqkOi8ZJGhwTn59TQ3wvm5H3qJvgx8h+8lvRqrwde5rFABBiBo9YNNRwba3IpySkHc0+6SQ
7A/Tr366Zm2/pQ5oCD1XkmuGSgwbHMRI//1A/Ydy19aoqGLzyEOVhynDn6pJI9P1066orCsurfJM
vHq7vMEsoMNPQoSvewzS57ksx1vx6hWjSVD9GpUVaMdi9H6tGFWN/qFRs/z8b9ffL/BVKoyNslSH
XQp+YpZCDgWM8Tf5AMCLACRQi8vJLYhlhw70RAg0c/bL3TXHj2kCM3RXnU17Q7GrBCVC14P8dQSR
s+2tbMrI0iRSiF2qpw08JGmankUpfVEXh7FWslfDyDBVKWKMdmpn6dU+ZmB2VayNVjWvcPUvYiM4
1KOPJVZQPYUdcKLKk4u1V4fWVWo1mGdmvfEMX99ofbGVqyx9NyRK8wOWuQdAc+rOd+AnOJnZwrIw
X0SU+/fUpAIlIaZarYtud5pqO/1r1uUSzt2qddBtZMlQXNFOhVmDtwPgf6y2PPugkoI9aHVnf6jJ
eDG5KT9krfhh+b35roHinjmJO76iWkMSaZrttbcQYSSO2jzFIY5YRUOQQpbqdmkXvn5MU6ldURiM
0UUJeKRv9HoP2xJ4hNQ7W8e2MEGUsv7B6jp5ZxdFthlMxIBOgG190+fWYx4CPzFtbO9UyoJJAXbN
Be5lDAnJrp+rEmhPqqbdCw8ubdYkvfIWWCBWoH1KX6xxfON/Un5jAXCwxsL6YXTJCts2f4spSrsp
cJoAmZDGxyEbinOaFx99qCnviqfLi8pTCmzmEEIqGLSI/qSvrXVJbduqx4vm3feMjR/b/nPXHHtu
bqiFQ7jJkUqjlKqgxuJd8U0vGjApUfNjKGxv1pgYLgXw1YFuSNquLlLvYHtGAnym8F6jznzpnLH5
IUXhqmkm9/YsVDcDe5p5pkUNGDNXW2mN3O4sqll5IHq4j5V+/lQlIY9LX0s+jGKE/ljWOygp8dyK
cntH4t+6HUTTJBvHGsTANWwagLvWYYswncpJyKmYdDt1psu1ekx3UfDHx4jJdlB3cyDt8YMqOcDc
O7l8dPHk2DZmqq48qhafKXhMeeHo6Q/Nf+9Gf/yW8mLGLTOVz2oxphspxDFSlzz1BLSTW6+wio8K
uqK4JrXtn40qZ9c8wUCv4au3MzSU2ZKSWpTw+j3haNxUMQxOtjwNnwKx+pgO2rRKEf1lMz5R+fmr
695PVhI/UGZ1roooIg6q22f8n33iQ8S/0LfxW4Jzy9wMbGOBBMJ7blpIVXVin1Qp9J9Fl2nU24pk
8hH4vv9sO2WCgDKQ12IwNOyEcjKSAaLpqAPxOEAmlhxW86pvgY4kj1o81kezluqn2genH0eEsZQW
cz3F0JaAlIY3pNPhrFWd6lgAqX9SG++Pac1ApWXivGqRNWxywnT4aFDFq+IUt+8NatfEQTSTaODv
Z4A3JnwEEEfJvFMYbJHmEq8UXVJnfNFkp/7VN5rc6JQBFEsxyiojv/nP/58FOMQZ/r5AB29u21R5
klrl5lQU+VMBToFz25iFqXolw0kyBguWAZ/s0V6bxN3OxfQiHx1Acnb9qzWN3VvTmJhZT6/1/m8z
/3mdmFlNn/n7X/h9HUDzct2VKeaCrUs6xW060ivOXq5aaiZtc3gUPeIwUBS1nhg/s08DlYld3y1Q
bNuJvHDKdOtHBkqGKU3HDZ49GqW7ES1x0KvAWPOgKDGk8TtMHGsbH0DHHtZ+qsxH6pbQADbO0YJ/
tQ208BxgHHQUXeIMMl6LYxauj/cBolvlKk284THEBVFPRhWHAxasQ1LkCzOSsN5AoU/9ZijvWD9E
M/BBHyVx3udAsX+AufSvpdJ2qyF1la3iRsYjBvMQz2McgvKsc5ZEo1Bv1cbFypP8KQJzHCVm9mri
ObM3GmKDotlTr8hTy6hXZZ/mr8Oowh5UtmaWN49SDK+WmJRK/X1mcpt3RvbolctRqSgZrSTpgaVE
vWwTRLDrYRy/GmrWzYaorZdEpu1rk6sXjWTrt6QlhdJnSEIoDTI3sUYm/V9mEL/MFrWrqGuEPMoK
U1+SGmqSHNgD5yBi5eSFd9l3hCLuD1V9b+qmOsUoi/WNa5UeW6cc/poVG6cuBogXEilZIrow3uRc
Wvm9AcJKin/N4KeXt5PobGmZpK+qHGqRn0QswaeSX0LqmKKW7JVVHCffqDkNJLvb3UrkXL/Bmmro
970Mz5oQQTCrpQo9aIWbVjR06k9P0R8JM0cfJdreWUsp7KudF+mcRWn0PLSBsnD5z5ziwKnhuUrt
wfCTYdPXlLIMQevv3N7INpmd2QfCjfEqLEEC8BcDyqCRUB48PKxWrMHHg1YMaCPUTHvwZGl4iwBF
WnnvEDN3y0OP/mDyXh3edBcCkOb3TJseXH2BNejvaXJUGPif8QSThpRPq41f0yL8tpLI+cmrPXrV
+RUCUSjfPXAHS2yb/H0dFuWESnfnHgK9DwXyiCeb3wJZzuZjHTlURjnqtqrLgB9WLV6jLHlMzMj8
lsTxj1TqymerKPL/tfQVaM0/Ymk8qhxF01WFcJps6Mjd/l4rWPeRYsUQ1K9U6ziXUn+xtYYHL7iM
rdE6KAbiqHhPApC5JrzhY9sVOI6pCmgN+qMxwt2tW/joMOZa3kcPYiMimkFl/NkUo2DEQFrnZ2e0
472rQMf2yz6/xGWEyRjRjnctGc+BqMt17IfcsIqflZl/1bCTfZWQeM6TTkkeSP78rOF27yS5InnT
5MMX30ovFcSgp3Lq9ynGX3i6Nnxpcax0s2MnE3oXO/osAkvZjZk3F/t9ERcgwdUfAjU3HswYM4a1
kYFSKwwtXENoZ2WJcJxcpZ3i6SCC6VanLKiWbjFEAts38+W+24u262GG5EHZIivRh58HxBQzN7lE
TKydsl8mdn+tdfMkKglF7SEq93g/deEAXp393IpBTNjdAlGlfLCxQVla8rQZkmWs+pyg/14HKFdV
z/hp2cUldG3pDaCAMY/CUjmNiNV5/ivE4n5fHrjUjInL+c3dLjcNT/9ZBu1l1AYPirnbbaygT48V
soJZ5pnpW1kG9cq2zAT+NJAs3zLfGxeTpaAYgycH2azoHpzU3gBPAPEzXZQO7P50tXT3ui/Xr0G2
gTiWvIEjN3dkiUuMy2hC03xCf3MMJyBQWrqPVmgUz15Xx7tO0dqF6PdS70hRXfGs1cMidSDSy3G+
0msMBzRW8nuKx/883PtkCx8/PSu1mZhyHxBNKkW7JZola5F2YPp6NYnPTpE6S5YbMi/KoF0HYVLs
vWLIHiKWhduEyoWdxg260cKmgRGSKCvZa9FShCPOtEnYX+LYcec56ONrVGOn3CtK8yb7VTRLwkH7
qrpTDjjPfpR5tRoiF8j3iDuoQS3qTBuwDI48YGwynH7LtepvjRc8ae2Yhj9biikeRMasr8gL4Eh5
lqdsWgZD0OX5dhZjZHRuY9okiv89JnJy/7zOiUp/0XapelMPOHpgUlTq+BtRgYk2VttmuY84a9JI
154lrfQuhmo44xvZPGEZ9MAy3vuJUhGwZha8EwtReFD00WPsgC6UQdusklC1nuySLHYAmuUH+Dbu
fut7qUxQODWVLraCm3DNYmDbe+CSvIL1ZqFCj87gswU4lh0qOdIgNBMfIPDp/aTkNMFH+KeU1+8Z
yeVXCyDyAkPL8ahZ+bAZNTV/0FxAuRGeqjtIKQG2xZWy00olOMh1ES8p+opetS5+gQPQ/KDKZdVE
uv91iOB25ObgnxBG8KTBFGXjla12tvzIZ1usGh9W94UlM3ID7JO6QyBkCmafd7spP9lNegUxQEXQ
rzNdGXr4BlAG5cEwT21Xv5e507+19jCsrFQn1jgVYtWYvsqN5DwPcVfs0TUFc7nWYeVmIeVqfD02
oumM5aGpvO5SunV97rLoSZ1mOZkWb5J6AEozNQneEfmU/G+pgfkJ+QR+FTlipHuR1BgMGLQmAbH8
38VWQ4MHM8ipo+gCwBfgHuyvyRVouzjqEVx4lrPW84ong4z/aKU0zXNk9uZMLtvuS+3l55BvBxYX
0jKKIvyp0zDfDVrrfdSjgrDfC/SrPMJDnWrnpegbD+oXt9a11xxoKITU1F+KpuNgHC1B/d/dRvlv
dalnPv533OcTFF23kZ1oBIhVKvhhUv9D4a10IxJps5CeOydVqG3ComooxvYod0m0rbrSXSGXzJ7x
RCd1pibW95y6QK/mJr7PHdA1PgzRI8sCpsMBfc4Lf6KkauZ9egIl/PbRMQLX7W3u9NHGpCap3BoL
eCHqTseGkvo43tVEfH+UtbLtmyz6UlctgNs6TE/QCtVNxr5j42VKePJQjc5NKfO+JCiyMeu5XdR2
VkQUlDqNkboJdXoS5AZETsuDbTtl532AV88RvEehTBBjv1tDNH4em66jysX6H1gZSuY+b5RQnGgw
DGTK6WTQKp/K6AjfuDrlhNazRmp3ETVDlL/GuB1QYhatKRSrdrbcoc0Up2VDOrKeDreRVB+cuejs
4opMJD41MJYNKknNEWrlX+Uw4uxTTcynZtcZWKCOtalvkEjBBmralgV4az9hScWi0wbWrEiFta8j
s11WoDWuoEq82bQL+pFgzmllxndxUSIFXGSFzQoq5a+LqsjjtvRt7WrhVOQZ8VFVc/9703VLW624
Swovm5sDxTCo+75a2Ba8OQp+dmhZjIs84MAEFN881KEubdAfyg+RDP4bm4NspY+dtHV8/cV3iZLF
FNngI2AAj52CMFIyds8pmjjeld3wA65xWOt8QajHo96jDa9d5BjLwCl/XUQgHK/f6SK2rcXviwZR
KVCC6ipjNbhdFE7/0rRtuv1Lrip1zzKGAmA4g3jd6k6yBHntBy9j7X1VDFvZd3g4bMc8xAtjijJW
LmvZqu+9jT7FIAtNzmZGMTi3GCR4KYzFg/Gax8YC1xeZMlfFfMvbn9VU5143db8qiadsbCO0pu5C
C7OTp0dvgiZcWGh1q0p9BWPoPooucRBNJ4kxlCjC/ad+vVLVeZN05TIdLlGjDTt/AiCSAUFMPJ3d
D6Iv8tp8E6V7nlBApDVPfkqjqeA4do29MiVvLZN6WsDx5l5tTfUqRodGNval8+SVffUA5Vt7jUas
gj3PfJJ7yz+XfvcUTyKwTK+cjZLA+pdGVVtKDTygLC/TTUf8fSHuWsUe0o0z2M2tKUYTM39wlWFt
5PVPY9qa9RTqrwjjmHTRlEIIw9R/Xtzsu4bb875yBusgFrg+DFpLLg63Na9qm/VIdF5tFwSnWc5E
0N06OYSeVgGlnZZq7DK9BbgCf5+HfvJkjOGf/SO7vj41kqdpvtEkzruu7vEbINFeo7GNGn+pi58I
QP0DS3/YsForb8zR4A+Q+ABr6xpzssjPrlLtLcU+c0ib/CEhPjzvIrV5Gno/X+e2Fq5EotCNEm2W
RLqzj/iVvabhKQeM/0L12fNt3U6tl7YYNUlesTa2tonbSAe7rdlehnXxZtTRyZtinW2Yb80kNd67
qA8pFHeCY+EG7oODcdU68Bz9EqexOrOpVfmOk5oeVT9TtA7vaXYhGJwhIvzrRJI+9/w5lFK9EM7+
nJMWtfUuI+4TKQdqX6YckUW4dfo6pRUpIzVQvJUYbZFJFtnwYVuzdGCv7vLnnCMlqB/jwIr2jZEF
sNcq671JymUV1wow70aewdAdzzGLJAoBTXsVB51zTer2Wcwok4ANawB/Oo+LdWOnwYMSN8WlmYJv
YoYFeCI32uGQ80xb1BNvpJwOnYyYRvYxYLMVHyfayAzpxKFgHjdWeE364FFT4+IkXj4ZLS7IT+Jr
PI3dW7Xm/dH6fZ3r8kX877e/g3nXP94+U7kNmR+FRN0/WUiaIWGKIvfD8+hsS0nBdiFIqElyHL1d
tFmIncKAMEKceY3LBkhH47QIKxcn47p1Vw04eIrdO3T4xCZ2hd7bZM/l58iKnKXJo2o96HW4Mt2U
qPBUWiyKjMOJcVNn8IkKBGsBUKOdyZP1xdKdlxQfhKNoyV6P5U34HAVEbRQzdbc8t8uFh0f5O4rr
7xaFcmfMqKXHaGz7WYLC7HFwpIIYRH/267ZC/Nd8NyDVvmOIPNUutMNrqOG2FpTxKRq87jELUaEH
tp09lo7lbkKlqx5KdqcJe8jl0BTtU6/K4z4Omi/KqLZPQ5Gq87BuvRUmit0s51333TGrmcbvbhMp
2CkWbv0xlHDgEj3J+X142DgoTvlV4W5P1dx61QfdXSMHTtdmkTdn38wP+D+p73GiLUReSa7hEg1d
5p+ssDh3kh8+9H1g7twULYo48PqkQjErwK1NOqFJV9X+7FTet2RogsJ58zMX0KYmlzvbGuojKTFe
pU0wLDUD96IycvVjydNp3rmFvbI7KgpmqLahNmF2fbFd+ahRBvdVoWAGB6QMqLqV52x4hlUm26++
kbYfth1ks6LDyikcm3Btwqye8wToXh0TtH6p++03Dzl86RUYDzfac5vqzk+jlc5sijc12fnFMLmG
DOCs6xqjpS7x7XWk184u66t+Y9rS1h2zdKkMqNjjqp3JVFe/jmnTr1rq4laZ27ADT+ujmlO/V1F0
+NFE3ckm2fqDlBMxG8uZe65vr8AF1duYshih9mPCX7JAnEswPRlwqpvMesWhKGSFRTklfFNXJEnl
PMCseJkbmXLorAH9QZe/9XZ+Ksw0f6Yq91kpnfgIREm+ZpLyknmK9aiGeXUYjPKEEICS/mQyXHZ+
hHKT7uXAuzjouh88Kwl0hNiZvpcIQDvL0TeT984kapw3crkSTWkwj3bO9tBU2+6xMXFo9qQ0fdel
MFiUcuPvsHk8UKZpU/8MRUwoaHyHswJmU5T73joZul/9YjAiiEm4Zpoi2tDGvkhWli5ad7iSGUmP
RRxeWZ1Uj0MfcieNnbLtuqp9kW2e1JSGJ2uCJN9573bnxG61Q99bGyPWfSwMTZDAnJ3FoDy43bnt
LWubj9EHOUZmdBASHpwALtmtHUyE/gHV5Mzt03aZE1l+YRnTLCm957U2NU3NdOYYbjQPKXzmVeDk
w7yrKwn8i6mlu9uppTdsk1hx2fNu6o08XlC2Ks397jHvfGebVsOpGELjaCf1mt3nUne071mnsMIL
649ON9rTWCcYXGR2uSqD97Gk0DdkpzM0YfWz05862+quuKU7+8Id0Q4XMbKKCK+lJuSRDsLP3chd
gLkFt/MpkZr8lE5nlq6cEh76O9ElBtusStZdp+GNOc2guCl5lJTyIyIlnFWW8VziMPnQVWY5F00r
8EYib9HXUErNZ9jC3SVpsnk8tfIMxWbw/2g7s+W2jW0NPxGqMA+3nEmRkijJlu0blGMnmOcZT38+
NBRB4Y5zsuvUuUGhu1c3KIoE0Wv9g9c2217upfM4HUCTvZ3FkdbuW9/8vnQtYUusA6OY0gZXf59p
mdUdKN4/Cje3T31RhUe7cR0ooX1yCHTFu3RBgHllqUX3lBKHnZZrxcNol9bWSZD26Drv0eGX+YA/
S3KHHnF98vn6H5ogs88aSqk7dZDHhx4f9a0L+OOpGSOkp/VOfsnja1kaoA7sMbmiax0eWr0sj6Hn
1A84RAbkveLyK95MF7ngmx7FYAuUtPoWlo22BqmXPGIAqh8AUsmHFl+LNQ7S0O3Ioh4VjM+RgpOm
n4yuWNuWpnw32Viocmn+bufJM/6JyboiK/jYadIWcZH8Dx1Smc+98KvX8go7P8oejTRoDuVQ39t8
lfaRanf73gArI1s2uQXTV19lo/pNNZPwj9S8gNJEYIEv86NJ7fmr5Wv55NhU4QPD/qiI6+xs9+Wd
E1ITdD2peoRh1GCVQyWgyPBdxWjud9lnm+WkPJOYtp7uoBdmd+OoGRcVHMnGdzrli94NF3IgNoVK
R+GWvatks/ge+PgQdrZcnEhTWk9p1f0Ot4IbJVV7dsSVeU2qJrzTAg8lPyyk7hNn2r4Yxm+hknvQ
MurhoPh1szc9HpGQLLo2Q+r9cIDJrZQ0GZ6GRO9AmJfyrkzbBuNPkwIJEcH04GwXWXJVMWEHB1Ad
8GCJj9bomEdlDLPJ7TPaD3JtPjh64WyCbpKr6kPngJ3QcE5z4Ph94Lgvhq5Xj1bZnyKYqZ3WrbSC
cq/X1/EFyyN1TwW53gpwl8d7iYtrUBwF9KtB2BykiF0jagX0q8LQr0HTFI+UNn2S3YyUKda+RtnG
a01vu2PTKHgA20r6FSLG71Rd+sfCgdqRaf7PYLrnGpGDuZ6UrwOVPOyA4d6xDdph37cR/jBq55Cv
bKofplMi5tkov0uULArcRz8Vsj5uFSX6ag84x2eT4XgyHSDYdys15IPqmpKKKbtSKZuxtPKtP7mV
i0DHMfW9Heo4tbz3oewGv8XgxjKtIsJiozcf7XntebHYVPYeqIa2G18HyfO3dpanF8kjAQhnkOfn
VovPTuh8syLNuQQa+2u/eh41LViro4pgrQPLvXRPFra7lxyCynpEXxvoCaL4Tlypx7SNh4d8OgSH
dEjSHZvj4JCzU9joZqO+Inf6XSv7/g/qcyNIZR5U2G2XUpysqtrB5pjcN7dLfORPUsyNWpeMa899
5CAPUrjBHRA30dCzDm4kpYg0pnxflfgLQJgYN9eKBy45H86jC3ok0QxrF5pajx5QlO1sebDOWdFg
80FJ7tnIrOQg+paDUtl/hlS2Sl7NAv7F0wiKhFX1auNohMOzHnxuEXXftImhPUaOzxYVLAR47j02
0FAEICSA70EIslOLbjUG9aUrNbaAZKieE+pMK0jZ/VH0KYmG9c5YQyqW7MdQC6zfqUXhgrCuXc9+
8jSekgNV/o5H7nACeTqedAmmycpFOzkYptREIXU8CEZfpCqIv3ayD2AdONAEXLZJgPsnUOktAmga
tiC9XW5NMPSGH1CQ9JLgLOd9egzGlO9DLkubwhpVSnuO+zRY3ZNnonVpmJ6POJBEgiVq9q5SZlfy
aVCSpSKFx1ZDGzd5aoJSW34ysyG89OQ1SIXU5acoz+x7J9Jf+PyYL+MAmwc6+J8McWtSi1moYAW7
uE3RUgAWBHExEBaVe1/nP0TD9H15m1kdjlJWOT5GSGOtNKXuYSZo4+Pch9rHXo1tsBdTiBhgt4BG
ioQGDD15h0mebOBNXk+qab1jFeemid/OYi2PtshGGsh8dVVNHZaY+ZQ7EZ+rWG53SOajm4j5DX5M
ULsTxXEv4sDHwDk2MK00tEUuRmnyA5CE17qQIr7+3BZ5grWuytgjjsI7czRKw7qKvtrOTmpUjYcs
tFUEpmB2NbFJFb5HDU5O0VQphnuqTtqjPAzGWnN97+rzqveDNcQHia1loXojbDTsTPnSgWDFZ1XW
+ZkGuenkKlycUP/aQuq7+O3PQcsotDZDvnNsErd5EFmnyq14FpvOlAj5nLlTtMWhtu6p8g67tgkw
MDLxuxpzmJCdFH91Iz/6hpnApIgi1Z+532PPHrreM1iUYKuHpftgynwogug7mysK8DjY3qmNwU/L
1BSHzlFB1RoO2QF4bQypvWWeUrzeu1h91KqnQK8gNsom0isubzCSCCgny04ZH11T7eBvKFKwzkfy
AXpkxJtglLSrOBQ+lECetpqd4slvfWXdNBRs1OLYx6U+x3WKck9BzzxH2BrtcrSHN42l6Kc6INPi
oGH9ovhm9dRV3UpGBPdFt9qtE8nSdXpQd5tKedVArJ5JELhz08iTZB1iR7RL1Dws0drFASNH/n+P
BFNMLTb7YbthhnNA1534ruE4Vuv91UBJYz048bg3HNe+i0rpsx9m0VMHQ1JvyurFG4byJQONlGu1
cp97UvmC2ZixbtGo5g5LExcWd6+0pGbc2r03MkBVULfc+zQ0fyrjGL56SVgecRqkIuR40asJW2ar
d1VwEKMwItDu9PUc9Aqj2EygcosbnWzr8hO/H8BY6O6tFt6in5krk43mnSWNAAZbQ8OLrIo3qIiY
MKZwmk8AMG3ggZuf8OQil0mRfUNen9FBVvB+5+ddiiyDFIuPficw0a2Yq2LAus+VvNnOcxtAZ/za
k+ebgnnCq3bZCDJejEYtuT99GIu5CUyLH6yhx+ZvCk67mPpmryNnOF1X9qJ0WzYkxua5fe9uLAra
exGstTU+tb7tzqOxWTXoWyTFYZ4bdBTeWkpC4k+IRl9aU2GN9pjxHAzLaR9apO93STDmZzu6A30S
vEjYDipy9yIpVvuSlP1nWFTOJdPT/lC0kDclre8esPQ9GkHrTAZygTn31cr3YkRPbe5qESu41yk2
46+Ozm3IjhmguX+yO7t7EGukZRCjeYLlvJ32a8xkOx7xAmsDpDq+8zyI37DefqQkp77nOeZOoDyM
h8Q1wkPQ26e6HpPHxog+NXLkvcJHVk9YWKBs7fTeaxnV9Y5c+7ATo4AHsOQqYuckRjNcwbALbx+9
wNY+N9+rIvEOqp/Jm7wzShRDzHJTwVvdVyFFTjwtkEFyctxBtqFh/XkaT6e6khTq+kPAh1M9wbMr
GkgfeMaTCwnzs8mf9+zowHh7B2NKPm1XN85OoiUZnf4QesOTaIVjigRq2v0QrZI/Gvp2UFBuLfzP
Y4l2kN1ToxOrhvWo7VyQKZvQlLSHwZXfDrp0tKTOe1i6eeDPT7HrfRJBS3+sN8rWH6gU3wxkXihj
OghbYAkWIeQj2OugY9a9X85t2TAapaJ8gg+/C7oar+DRxKe3BtQ8KKl8kVXSXWCnNzZaL/DfS38d
TC4o4oCv0ttZrBk2X++U33AL/xMxqryfxVnibPsWQsnNgAgWo10jeR9GIftgv2J2FVkJcq/zqlVl
r+JqBLjXQComwTKM6Qm5sLdDyKPCKZ4O4mwZWOKWgZu4fxGyLI+BJsg2sf4yTzSXmOVK/yLkZqll
7i9f5S+vtryCJeRm+cqbgHk3wzdXWpZZXszNMkvIf/d+/HKZf76SmCZepdIOxa7xg6flTxD9S/OX
l/hlyDJw80b890stf8bNUssb9l9d7eYV/Fdz//l9+eVS//xKkXcoeTrUsjUCITzaBdPXUBz+of1h
iFIUs9LYfps1txs9yuZV5vY84cO0v72C6BRLfZz161e0XHWJkak7j9tl5ONK/9frs5lh693pIU/n
yxXnVefrLNf92Pt/ve58xY9/ibh6DQfCKLp2t1x1eVU3fUvz9oX+cooY+PDSlyXESDz9y2/6xMC/
6PsXIf/9UmDqm82Aw89KD4fqvul9a1uCiF+Lpt9OkgF6WoHcYRSMlrGWC9vd4PKZqfu4wtSvKh2e
KKdhEdgPHpg4wCtnSOrlSc3wbNqIYa/d6nrsXMD8wqATXe3oxHeFw1NgrubqXh00a6NTVFrD+1tT
ZgB6Odm1zWZuwtdNWLrB2UPSU5wa/RhJ68XoTcXwVExcuhYrONfVQlSOq/i7G1TSUUfyeZ0mSbSn
JkU+Sk6yJ1CZB71I63vEltIniezL2XDqRzEmogq+uTvHLCcXdSJEmBphJeaTbDmJENWVeURKeTRl
VREQ5xkYLj1UVstC//Lqqt0+WobqkkT9mys7A8pLqvubl2pk4FK7u4wgsYaVifbHRbQxm8QPOnbe
hpcB/T3E1CVCsp6QrHubJuaKg4hz3lcxisjfZTrkXSWH0aKVIVUAcSoOZAkRKV3aH4Ii276Avhz2
H+aAPP0z/EMv4oqxve41uUOmDw1/XN7M+1YJrHtxFuNd0bZpc7np54Eo2PB8ymfoZkJf+2fcXVFr
+HMNESEOOdtbVKDMdr/0iTM/ttoDNMjfb/rFInll35X5aJ7EoOiy4m6XyAP+7uDtwUxSJ8TIyeAt
stapWTpzvxgU/eJsOQCvM+9EcxQCeOLUppjiluHbXDGt0gMXM+myxvMs6XdAANp1EI6qs0Jfr3pc
FQpJEkyNJD61QKhJ25n9LnSy+rHz5PqxVHLrZLX2i+ha+pHfejGS2mavQag4JMCRd6butethmin6
5muIlZZOcR3b8ob5OmJAzscvSVZisj3RdMUZOlDXN77uDXUXET4nX81j87ng7Ar2LrKwoB3qjYMu
p08N9yTXmob/b1Ik1UkqJJNzV5LLv5zXilbKaxHu1mXb39WKaq68qk02Vai9cacjqXFsshuwo5eD
lleIdZLNF10fQm6Z12LcC23o2B9CNcntxHRBxEa+YBWg849xGjlrXYMoXcW2eedPoAgcIuVvSYY6
kHDpfo/wTUVBNLhL1urxBvQTYa+s7ESnNbmFwn81SIBssndsEJpGd6npUTmaMoB8U54CqqgIV74L
QSGgha9c3c6iebnQk57iaqphcxxQi26L6kmFdFxeXSeFgl1Ql+HGR+od6wsrSoGDJOGmc53ymndD
eRV9ytTXQOrGcogc7U60xfDNOr0cPlSN6x1bs+rOrWy0Z6ejQrwS7RAV+jtbvc+arE838wDJJ/AA
vdX85mNuQ+FebdFf9vLNskKThm9r3fT503quen/TbcqBtJfU/tq8u4R++F15cxEt3XFNDkH58Asz
/+xQArybY0T7w8z5R6ZzA3ntAXpaw/BDH1eiYprEwWsHL2yfTqZy4oB39dvZIEzllrYYbrtonnHT
L5rsoNs9yP8vVdfY44rEJ6wpBxJzogfSZTmkbvXW1L161QATOYtB0T/PbWHjrL2xHLfLNLLq7qbN
C2U9q93qEA6hQXWIAepaEAACVnBit6qv2tAk3qlOre6chikb06AqjuEYF8dIi235qTPIHci9na5F
TDkFRoKqMDggoxuqbuQh70WX7asZhuVGhzxIpcjJ2lFN9Ip7azzwM6c8QGZVH8RZgg+oOgbNZelX
sW47J6qBdhGhjgyodqX0ubG3eNlQ/OhcDqT1+EtAfW8CCRHreTjQHaQq368moqvpkn0mUZLhassL
8Mu0OreVPl/tQ38aF6Bj8MXrRvU4xkGxJ08tPztNglCl5Jo/Vew8/CbpfrPrtFuXkPof3ffYQLPG
m9jO+lJymbhAT9lTKAE0FeJosVORTkq9g4ZeUzcPF2ZARhKkw1tfBrEq6wscdqYZ82SxTudPSb3C
t1fVNFKiY6Zgl86KZu8fRMjtlGltqLUBqu/MEKOZUWxi1bJ68wHMerq1K4SG+deZP00fnogSFd99
M0TXw6jih6KM8P7FzHBnwHN5EbFCruWvsXI7GpRpgD5IaimtLIWfJMEZqHA9gAwT0ZxgxLKGrpoY
FWwDMWrZAB3EqJibNdQhZUfTnXLtss5ap06+Kic/KfL1ZOAL8FNLU4wWkxOVGE0yXGVKHUBTpaDy
6zQr3Y2rB4RKYPBMZ8vA0udPoyA4lL0ZwlYQceLQocY8D8Dd+DlS4Ru7jiLqMkFc4mYlcYkBtRMU
oVlYBC/XjqcXBfqquhTAmjRLz7fmABwvMPvwKzwo7GDkrx5vAMXCAKnhrlG+FoYCyCofnoesg58n
RTGVcE/B5F62KH7K7sWLRxkDRD6w03Sxalqn5bEn3/vvVnV7FW0MScLfh4fHo9HZxl5xW5jZ4LNW
6Ie150ANvFc/H49eQba/tsPxJSuydT8Jo8Gfy+7VBtsob4qCtMizs4nHjBh1IrXgT2FJMSqWhJXX
ncVooMsflkyHlEIxa9h19pOSQkyFwclA0FvNk4zg+LGxfXOH2ZX5WRqDe/E7vETEAD+PeWAZO78y
EF3WUafqVuVoFHvxnDyGgXanW+n65lkZUiVP4KMsa3dG+Db61idGgqr8MDL0/Pys5kd1Cj4HLaue
o8m+UYtjVHT06lTLndTdvzcpinoXcRhT6wg5Or+YEn52LJQdKsUOnsTBAeCRR2DxRAttC/VS6PWd
1uoYwCRD0u+Tpmu5yTJh5Pv/ZCVxvZ78t/YZUnSYxNTyKa8b6yJCBtXt7k173C8TVHOMDtxBYdWL
CVCZjXWNfPocM193jB7yLPPnRTTkHR/8gcKneBUWMHxs211jJWLFwUrceAO2qdvp0/KjZOfrHleE
ZyneyCG+KFlTdc+DV6rroMP4VvT1IG7PoKJ+OpPeq+gqMh2poES+WFNXBzp9F5UmT5FTM2fT96QZ
X8SYCNdDeKROAmWnll39NCTuV7RDujvH87q7we1BoYtTceD2Lkn4WrwH3EYV7yMiRjTdrPaKlWgj
dRZsVWNs5zWXmCQLB3e9zBbrGuXw9jrmJUQ7T6wXuSu9/U2IWcn8onrOJ98ocVJpHP1kt1IAdnCU
ORWHpS3GRaQYtpDKeosUbXOJnIdEKAWJYa146IyIILGGOFsuiTeBpK3/9moikj2qj+ogyERZrfoH
C4HBTdgr0VY0W8enr9X6h9YerVWHBsXuZsDt4p8+9ZbjbX/Wn/w8Ue7KtIxN7FRYpLef1SHv7j3V
qwEnJdbOYWd5RdS+XLnl2B1FUxyixn6S9TY8i1YRhsq1MfpNioHQQza1HN3zrhAzlykFKhyXpjEO
7lCNwdppalQGnOS7Av07WKPxMvIVURH7E9OnC/e63+2qIAGnVJRr4D3dtbRk/xkiALhK91kctNCs
QRAZ7ime+uwKoOo4Spi7TE2q9c1D6qmnQnfeJqgtEAYDo0HRBRUt2Vpji2zsFA/2Nj23mfXHEg81
EHiXibvdFFC0xbD2Wn84iOZY5w1gNDNYi6Zkx9pTmn9OovjtaqgiFaQvTeuoxXUE6ibTSNrYk28Z
WqIhf1nobZBYzy6iL8gMQMRLWz9qEOXQ6ifAnSaJKNEUBy0wQ3A0mbe5GViaeLfoO98wwQh+1hQb
n5xB87BKsSk29ejYGwAfN3VXjTuq8EjX24F/lQN7FQ558h+jYq6OJY+IjTXbexbzIfffzhcRPuK0
c8Ryhffri8FlDUDBaPkCQneQ+t8ZPhpeUYmF3sqEvHOxpXoLM8NDSMDofpR16J3CCWO9EtGNGVjr
wdf6R3GoUU295G6FrH09PKYmJI8kdJO9eE1ITGPJYJTnuWVTRqsko19F4u14HxWvLvmb0ZiU2Ie5
zTS3m966VI6MA7VqD4ZTDPUmyssTcEG0pQDAPvX+Og6mgv/Uk8mhwwNk+ocYmoNKt9nGhR1slzle
l8WrofXe1hEDiBn/P66zXLv/319P047yWjNQKCtiQztnlbpvQ9U41q7G81bcttp5KFiGR69YO8em
Fp56KMDYQmpn0dWJ0TlGhBeQcrZK7cAlmaaISLG2aEo97hGbwkPwqY6KYSs6xfB8RRHeQ0LaQr4q
V4EdRG936XwA57PKdW044Imxxf0u0NckNfRTUCQG0G3u+bXHTx4WE7QdcX8X4+RyBnubF3V9eHuu
cfvgSJZPuucL4j3YTWzv+qzW0Dr+s0+eBvC/g5lTqnN/ivIOZslTCA7mX1rVyI9ivugSExQ+Phs+
KciiTPPFQNcm9tlUB2kXJj18ji4/g5UozqNi5Oe/a4oBETKgam2WI9Ta/z1WrBQH3nfLRBGtNJ9z
SZPW4kwHtDKfpVNfHkuY/72P/nMcfrASqGCSmXa8vdHGEk0VGK+UBgBmp+c40SUOpd96H2y4Y6AF
sash25Z4F8XyIJ9RX9b1BIxzr2sAmMNnbep2kyY6Deyl16JpFFDv0UiSADCP2auqkIQnC4Tg6BTM
E/28xsgzzWNo+c8eZKVXDhFfW53nGBwuzAS/t32WW0+Va+ImuTQhhxxbD0GTvVQ586iHWNk1NHXj
jER4/zgik2IMWnOHCNrw6OocqkBCBbsI1I3V5ty8+tCMzqP9NkHMEgdbi+epoiXm90YUbi2gNJvc
LmJync2wz5RAu+YQrbZNTp5MNwws9aY+V9LrdZ6Z1RwiBgYWWKHMlp5ydfi98QzlRGpYuyJqepJD
X74oTW0H6+x1gCt2raehoamli2L2h1qznAAj7WQ4RZL6xxypQ9YCna5na3HN5cXEHlrfIUiXHAz7
neiPa6deF1h87OellhcjhsULDK14fiHLctmr4kTWMQ1VD8EENnbatJ+0A6k9APWHtyWxpV8tncow
grsV+0URDuabSETr55hliWVg6VuWwe0nXI18T/G67z+TQnuFUCm91Nlg7LNGzw91UsYv0ohmGcDH
H38N6AMML0qPtIyQAhpkeDIaQl5CDFD2TW1jFsnHpj41RbAYFcFLU4zezM1M4Ok1GOt11xjaJYnA
A/Wu/QV8q+KePAW5dEg8qHyVuTSQpgn1C7ld7SKiq77eRKXW3WX1H3Fm6Ccfiac7mKT8qwoJn0qY
oVmJiBi9+Jj3d6SExOgwhYgzcSgrSFLzyG3bDGrtZLY/sDQz4UVPcWI50SaJ1ECFLk7h4CHX7kVt
Ag2agzYqvnToCxL2I78j69YoUvuPONaTO9DAOanPIEnuKhBR68hylbWYVNmxsw2aJuDZKrUk/VLk
GBx53QADcHJIn5qoRg0Pju82mJA7b6OG3JbXEWuACwS8V3ad2ZcmCceVkgXua9MAR1LabHh1i8BY
OXWVvroWtoNZ5jm4KFTSSjLg7DYajCbKBs5JwZ125mnrYejOTUVIPSBD86G5jApe3b+dG8desLY6
tuT1xP7UGuAxWhkoPCs41sWc1E4on4FiH6gZ3nVesRV9PZDLcTMPT1OSNlO25bSCDqFr6yhqubVL
KT8gn2JvI2i7X9Uo/FxBMbjKbaE+dEkRr0R/mrT6JpGBkTsTqBf6M49myhd3LGr8KYHUAdeKvsJu
q1aV57j3YAHHp1yqr6LfU5NiF7u6QWKMiwRVvWt04EQ1OpuvwTfND/uf3ehhV8Bt7drm9XjA/aQ4
yHriPbEdBENvpubP4Jtao38iIpE3G65miCzM25M1epMwn/B03CBhEcOBerefF51QDeLtMFjxBTSe
9ZAWkrSWPINfs/czLyVVKvqC97NldD4L++zSpIhjBZ559Xl6PfJZ1O7FARK7fm+ELq6NOAeubgZE
cwjda54n9lHELhHovJMJM8CctrH3hLhf+qyUcbh1ZWD/WQVxLJTyfG20Vvyj7sP1qA/9Nw93se1Y
Rh8jqqlE8o8RQicqDoN1Evi4iXoShI8Uqc096jYJ3yJJ9h9c4bPsO9bGkNEEm02UfbE5sRbPZQ9+
gxQYdw6aoc3GmQbEqBPbfGni8jJIeQkpZNrTfJg2rU0NuL+ryks9We2qLQlfrXDypwFg4rGzJXXX
j7n0mQzWHKFB+lklA8JDZgglKqU+rGhS9YQL+HdKz8odyrr1EzqKwz3a5wct5WWv5WzIdsagdhsR
Kw6aHH9Hwk65E62iCUY4le0BPffqkc3luh1LypIuZm7CKLeuyMNlGtmRsaqHT5aabgQFGnlUtsPY
qWwEy9lWLWVlm6Z8gaC4jn2llZ4Ddxi2qO5nJkwZZHHFwTdl+SQZ0wGsecJdhFOwtboKpaD5LeHe
SKVgGhHhE6f9V6ephwlkCR0W3msx9Ndgul8j9mVQw4kNtvUQF9LfR7dOd4ul5wjuFne/Aq/AwTqI
/lvXTxGShlp/Fw++vhpR4diIQDGwLCXOvKjah+9L3YRF9oPkKEkV7JFcUcNNnRibujbTRyOP2Wjq
Ubgv1TreVGrATlOOIc43Mj6jevlblyfOTm3lESsCCwfqybZa9NVOO657qa+uYuCXffI0F4Yf1NQl
RkyJy6pbN0OvbEThcRGInsuWH+qYPu5FO7frPomq5Tw8a0f/5/lc3tQ1LOlmzekma8xdmzWf7GCD
+OXKUPv40g1t628jCaqnlf5HM5pYxmlHhi5u671ovYfWExe5nA7v/WJF0RL9IuI9XvTrk0HSe7y4
pAh1vpkFAkz5pFotDlnumtuqLcfV0ifOJv3Mi5o5yNiKGMNGlxC+/tu82u4gBYnILiqw0uoia5sV
0ceYZcUa4bU91aif+CWYp6Iw7uf3QzRRvYIWzRuw/EVU2eYw0WWnFlWA96lzU4zc9JHx/e56ZbFS
1E7eVjV3NqEukFfaTwD17YMHtBgMq7ISGgSVVyRnXUcnVESJSZbXor4wSZn/56S6ii5vpRIlUHD6
1lPobnk04CGFPfMqys3+Itoe9ji7dqCUKPqkKeZjIKzrLXcra54thskJK1QWyb+BvdYQHgp/16m8
HaV00B7FYaxba2N1lbdd+krodZQQZW+VpLLOthir9m4yDhMHstXorZbkvNPeRcFxMg7zzUjDjPqb
CPjQ3bTKDjnbZC36ljXIyYF7qixrXkMMmKniXFSPR83pUs379UABxbtx1LvbAZ45flB6bY/L4oXD
1yDXGz58jnpAQQlJmMm0FVHD8qqpGTxrS3+oUlzoMYcsr1OA6BIB4hBaH7tE6DQRsLIxT/zrWsvy
f11ryOovThAqJ1v1V5ZpVE/iECoZjveK27z52tQZokjq6OjHRo7rp7ZNnMc28accFV4ynYe/qisT
PbdJXFGLT5W3aAs6zmPGVuY2ermemCFP64u+Qe+dx571RavJldcg8V/7KLCufcfjXhFp/lE0BXXH
Ga07WGjVRXB4ktDxrqFyJxoiyEeZHi6j/hJMvB/RT7S7j1pQU6UBGWzdYJ23USq+OWKGiIGB/Hap
ZanpUhZJXGy3eTFKnflXt4TnN60hw7w6d1wmcabKluymO0/2AVmA03/0k/a+HOPhTnSJQ46q0x7b
axUxR8LIPKIlHxInG4AHIskqTkWvhxZOwthuH8RWIhI/ceJUHNBwdDe1oigrsU0RfWJbIs6WvmXG
TZ9YQKfqt5LtrNn6EECBDKEX9kE0DLKodSzlGCeGSU4MuuubYFg2lFvDUJHIbDEX3EnwJ3flVCAd
ozzZQTOIdsVUTV1GB0/90SsgaCjpBWt4Stb2BiYvmmI0p+Q4jy4weQGnp0rrz3NvBualptFo5JOM
tyHZLVhEeBp9HnOUulwFRX+7VYzPbqN+w5ApfRCDTa2uEMlTX4qkdJ4G1d+Lbj/BiE/r4OH2amB+
7jO5OqZyHm3EqOFV0tZzQupo0wVcvI/nC8xL9tbNBSgmfrhAYFf2DilTUK/QXOqz4UdrmqRdRDMx
APQNirqOo/aEgKd9btwh2FRGEPxWQOQYVfRPMYLTd52amYhaZNGnXiqvIgAApYXYhac9LDOxB/R/
KxQ2wY6rf4nHxNhh7sLHykC1Pu4T9GEmzEo7gV2Wg+hLMV5B9zbdL/1OUHa7AqAkeS7MwW6miqYk
wJTTXHi6+EW9Lzw8hQEfJqPxynzVTP4U4mBmDYkqcVqGQLDq6bAMi75h9PzN2JEIEgO3S8zr5CWF
YrLQG00tzfNy6Jq2OrU50KX3fg800lnrEdrb/HkK5bAdqw8xWR30+6h2fmu9PrtHK1m9lNJONJCG
xubZ5HF87i+SvegXPeKsnuZ0UaVeeLZZuj0MJdG0o8j6l0U/rLf0/2VRD0OsNq0C21qrMKemPYXY
gBiube77PvomupbDzf4DovAXTL/A004zwZepuyDsyRZPzSXWmlYr/ODbvAMSo/N+pi26DYAm+y7U
koKUTlo+VzEEPlkaIaMkhYWOcGG9DCbMdARr/sDCzv6kcP8kh6e45zEsyztVAwiJf5H2zHverXyp
ln9K9YPw+ZrmGIX6NsdVJPdceQHW3FE2bJVuWA9Jxq6YjPa3mvvzqkXE5aGsWuQ8ZI/dl5+M3yoL
7Qf0Iod1XKHlaHVDtqGiEj4APe6Ppj1Ie9WqsqutOAU7H3hYmoPc8iQeNgTdY99W6pebSUpdSqit
6tm1LtE9sAfVOuqdMyS4TvAACT+otHaRkWqfo7K/jwc7/hFpEUxKnt6e0Ncs4ZgS4Uuy9rns2nuR
P/u7iPc1fhkBic1ep7CAN3YTfUKXInkUQIdmK1Pd+mwMVQkBzH8RgIrMl81Tj8bWDHNIcg2oJ24Y
O61HvapBb3efa2m7zjIdt+0JCRGmwbyomF9vxKIDaEmxqMBQQOy05kUbZWi2IaYlQIt5TJGt7tGT
i/SMtwE7EMzJ5qYwqRe6sQpd5E5QWJked0T/1FWGcnoWS7yvI7ow9FxboaTwNiPfbwJ6hHiFyId3
Hk01eqgmI73G99MfjQ9iqnacb8Mou5uYjdYcYdRyu/IB6Tgg7XZmFUKges+nIgdQPWR5rDCAjdwg
8qdLp4EONjaXElsXMZuiTbFS0XyYfpA9c5P1I+m1IUkekhwtUeFr3hRhD6DqPwdKU2IvMQ14ZNTm
GVHr8CmeBrww18+qhg7xpSdVlWSVXD2/5Xc6zUp2PQVq4Xe3cdtB/l5HrziFJj/I9MnrwBnGewV8
0xkCOxJhbwFpG2zLWALPJ4X2fqibnSHX1p05uIa1IV0S7VKEFEEZ4TEvhgNJte4C/h7kh/CrjKHe
HWMVErv4y4BZbzXQ/69Nj9LH0o82zlaPI//1b+LNqV8NnAxkY4UWWYa8RxyVfEunnKRoy7ZXrigb
GxjakbtwcqVf6WZSYxlbaK8VlZeyJgn5P6x9WXPbutLtL2IVCc6vmmcPcuzEL6wkOyE4DyAJgr/+
LjQdy8nOOadu1ffCIrobkOJIItC9ei0kBy687esFsWyCZwWUVgb4DmnoeM5/n9RYDsB5pTojSVWB
/lZfDPBUAl4I/Yxu+mXTjhQyZVCEkYA9md5agd24toLmlAqlHri+lKO7FnUFdnc9ogsA/04isOnU
lrDozbsetWIagdIRfBxA9kESOT7eTOnYFkc5mF/IRBevD6t9YLJunimSlu/L1v0BiZ7+CO5PyBj1
YzZAHLTqlyBCd1FjkjXy7dpIHoqkuzmcxk5c/Chz0wReJhtPODJZ62Ya5IKwlpZE9w325fDQmGLo
ji5gSQNvQXa6mUHfCwBn3fdvE1oBie1mMu8y5kPKyOhCH7/JBsNfrm+jtWriYJVmtnoSA0ce1Q0f
mAksFx9rsId6lnEk5yRNEw2VEFonbwD6px1Eq6MleQM8as6e8r+is1g9ueCCvkIOoGrbtl9WrXHX
SHCLUWTloju7UaW5p3VYi6+OcKVak5eJXh4s9LuCDRPvCDiO9D5l9YGWpQggIUHYZzSPNEpKEFHi
yNmcaDXkrHqQ2DcKNFoe9EYd6OG51oBj2MTZpwjNrCh4JKCJghLpTuKDvLdBo3tGVzZ+mtu4fmpA
jrEwJZTZKvzRIiR8YsgFiZUZp+Ouj0sALnROFcdpa5kkvAErHoYFq7i9AJohO+OhBL6W2kGzjeH4
q7RLrWUeFb8Fch8iAFFTbMyygQqwLsEZugQX6dJcjhxQOIzdhUzk9AQIbMzQkRuKIIfXg8iJ5pPt
tojl9sDoFv2F7KYwJCRpoJmFfn3r1PZNuat59BBNhgPqL6K0igsGIisLHKlTlH4v8CwHuYr2cBHi
Flow2caDdvCCjOBuRjjdzqGgrizXfY+yFOSpV2H4wqtO3d1SAMpw0BYQJcaOEgfkSIQzQghbtCv8
wNr35MiZQM27sl5AkJEf/Koq8cMXsq1T9OGl7qBrULgJBBWiaVqarZ++dDKoFv5URF+boLlIiYT8
Ypxeaxz48FetOnSQDM2PzCmeXZmVr72B/1r0L6tPOA8UK17m4qEfKiQEHNc6B3ycdir2+0NjhhKq
vOxfr1yNzsdXdvUrG7y+1KpCnqXKX1G0//jKQ589p3VhLtPSGe6mpNyAxAxs3JNjbJ1KGV9tic95
2GcMZNhtsAbFf3hCz/9wQB3d2toyNe8zEJotfdHUn13Rv2jQNub/BLURKp1T9tWwDPMlHvxsxfCl
v4/zyNiifzs9JFkqzmOXTms3nKonn0cgjOaO9Q1CGm9vw8LbMKI4/tbbSAL+8TbUFP7rbSROUP32
NlpsbM429snLfsT3uZGQr0ARongCFWz1YHf4WdEjJzRxAZav9FV5IRN2W2IVCrvf0pCm8wlYJRp2
9jhPR1+3L5Z6KhoD0GMOUmR/cpLVYHP3GlVW8YCjFoAJnXuFnoB7HWKdhIEI0pFsbRxr1K/mugLJ
8RUIo+LBi96mQxIM9cTERTbB6c1T3zlvF6HvMsDfPWMAulSPvGSYkFvJbSROtQfkPFDtscy9CZbK
Fek6OBayCyiBTCewwUJTz/xOZqiLQipGR5FODUWVk1KnujEfsG+Jlkldgw9TSac9DZpBhS6sGwbs
j0EGnYD+cX9zQBoB0eZ7tBrbddVFO8h19ksb+bM9Fe/yDNxXYJgIQIYKnDV5wXkd7qnwV7AJcrwB
6GW9KFrPwIFJcr6IIhlsq8Rq7RXpvVvaCE2FYEvC7iQWT3fkZWBxW3Ta23TAzvSyg+o6SMLuJm4/
MWKp1SPlmU9EYUs+Pbr5dKT5Hvn7PAgMz5G13dpoJAMsLJKuWmcdOJRoCzjvBsk4JjV0QvRmkUrl
dJmjnc5Gly9K87dLqAy1VjV2v5J7u9QxbIAUEvUKYNeqzsPsRSVtjVY/2ImbNktCMFk0+WwPlGYY
CyL1qu23eIs5P7B9k/gNQ+5l1IztdOkyhm4R2SdIt8F288Y6rvC7CWAHOi2WecEvsYUHV9dJdFoo
f/wchlG8Gu2CHai641f306TEyx9R0k91bfGQ4wT/YOA/rbc9FC6CxHdWQclR4NTCrNIW40Oj8F9K
ZY2B4cxG5bXRNvyH3DHtK1h21gaeN9BMcfuTkeO8Rko1LLewnWMcTURaxwayLyWg6Vwcydvl7kGB
tuIxjrlDa5B5gLToiRdYg5a0kQcDHikrFgWvMihY9fxaq6YB/Q6ASo2d8GsF4n6QtQTLaQT77LKx
B2gaRpG/aRzvzZvhWE1TyfS3+TqCnD4a7NYuNGnQO9D6Xa3/KWImMPcrpznhnyJmznLT5e2JvJOu
jJMX1XEEc/Cb37z0baIh99nHuX8Lpu8aftWykzyWiT8uSy80noxY/etOjezNJt/v/ogzUmi5j6Id
t6LM7CMfA5Du6A8tcBCPqh7V1R06+1j3KoeqIT6cLei+bZxePtjpwxz9ipcpuECnoZKeua49Hwki
kJgcJ8HZUbHOW0ES3l6Q7eb42xC5BNYsaN7NbZeTt+o4FLL/cFh6/RxP3FUX2JD4Mix+R5eiyp/Q
v+oD8fjLRHfgdQuX4JTP1xXpZZKxTgVoU7wAFGi/RyccYPfc+3Yz2ypObq9Q+NXbK/gusFuaNS5c
spjna5pxC/aM4hrLYm8YYNlE91K6aIox3XRQ+YSWXMD23WQ2F1NXeg1ehEezB8RAV3rxpBWPAjkn
yCw00G3VEeQohLO30EM2T0J7cb8SEDdT1hRdIEfaLYw8rL90NcqRLiv4sYiG+gV6ZLO9VVApgiCR
s26ytvlSY69qWVX1aJcR2IoKBaSxtg96Ojqg4tv0BpKr19jrnyFyUa2gvZddpYl0C92RTWqb0ja6
+7+JMyqkF0oTXNPjyK1laE+g29e/aO52GlT32WFcHZUJzDJZs7ywlqPEL0rNbehXrPsJJNghRHgM
EORtWpFaWxK6mHz74lqV+ZgVY3afCPYPmSkqSAJzWzqO+qyjzNDf2gXwMJXhXLHXLI+Wix8B1OPd
K9kqzlcjmhwfbNd2rymEmlc+UNdbiqAJjkK6UwvAXsmmJwwe2FvnPEDA4gQgvmwN1m7+Arh0u4+G
lq25Tn35sLud+9Fe4Vj0quP/ZpdTDvXZJlrwkfeXrJTBJmNDta5KXnwCZaG9gy5luORRV3ySvEXT
sh/7CyPEMJ0iJCVq0GNSsGWDz2co5IWcWZ1OjxlIyGJsnSR0tlZFXLEn1svkQfqd3A2ZF5hIw3nd
ocbDMl9IK472jr21XCGGf8hhVKC7OhZs7A5zOGT7oDcDESqgpxqwsEz1eHGSqn/pVt7oyBfTEB0E
p8Z8QcO47jXDpAEZWO2FKmkNcQW0stCwGKFgFrvyisp0+BD03pnM+OuCoSgGyL3OWiwZQAWtgBDM
jry+pV4jR3WbLMf57va4RXYkV4sEGRJoAXx4DNPT9vbwjca1bur9EEA+TgoscE6QeZmf1TSRIQed
gAzp5IDdHWdIS24GXWUr+rF7TKZo0/U8viNTbwbQO+btP+Qj023Szfb7pG6cmqPVy38o/v93UtID
LQa2B7y1XgTIk/rjXZjGgHrUQtrNN9XGRyPFbvNaRl31VGbRT0vvuhq/TRYBNpNn0Ana89D7fUje
WzAyVuJ8G8oMHWdWHjer0NhHju4sHu1guscopj7j4a8j2y/Lhcy95hGQELZ0C84eAmapDWSl2xOI
4IaDFBDLCf1A3CG/bK8MACY+TQ2ENFTVtN+Chu+FBbztogKcG/wEEAot7G9Q3uGfPeazZYZy27zk
YGjaR798W1JOACz10n1bEi3lpxif3aQT8rNRsQHUjLhT6MFbQOdAfi4FXpPupLb9Na6yJ9DEhiAs
XY5dwTekDRYhrXL2fFBcNCBOXtOw7VsIhUNrk5TCSDOsLph/freTtJiHBAYexlmKveA5KCEbvMCN
E+H5s4BUx3zz0fVfYkwAfg7DlNibuLf7FZ/8aJ+EofrsQ866l1X9LKwqPedgiF6M0PX4TGFJkhl7
cARDZ9PxFzUbwl2asWjL0ay4QmOys05kjf/rOp/6lV3l0P2gseqcHrQijrMeISoEXVBvWtumvwWW
6Z/IVfGeeOsBuuru6O7dfjORfXKtOZ4o7snkasDICDueqvGe7GQi5/+0/7E+PuMf3s/v69P7DAnR
8b62ZO4mRFfbxjI8Bx/IX5cBRLaK9Xd9mYH3vZEBShdl+q21/ShbA9uO/E/bg2RET5hj7CmF0Evq
QxUmxa/0v5e6Wd6Xm6enoPT1xgIK4VoNwalc/SkS9TK0gnxDNtJO6MF8epG5ubAHBl5sPEptJ7b2
KI2aM25MBrmzcEXQn32wzH9KGvvtAZzWb2EzjEyHhV3Vn8Ea4n3KfoVN3fiv1X4Po+lVFOO/2MOn
355wMIYC011Xu9Cktxv/IRGJ8wC0p0T/MD7olXnKOzBbUKRw7G7neXYArkSGQ4mOb6cEVIe8Bdct
xSjD9RatAJqOocYyx+hXAPuy++EVzNUcnstoOoE24p6iadkxxO+WPReHTDEeRh+oFScyil0OHcxn
s0ZJIvKj+ExDUP1t26JLrgYU6a6FsldK97hmuc3Q9SSqBQ2nybJ3IGM2Z28+cgBhxrLckZeW5BDc
ONNQL6lycPLRkiXodfI+7s5uHIEWxQiRrOBLRnkTfRFtAZg45OBOlEvp43qCJl4Sb2hoZVwemQnN
oqHh5VOMutHVyedUCgW0DSifb9OFaMxl6Pdrq7OhUhin4cPYoFWNabXQWg6gnfA7AI37AewP/46Q
QXdsRzzq/4gAcgppcV3y+MsaPs7vqzGxoQ+PPUvB1kDiIKXi2Q6uk6bdH1JjQ0T6s232g1QfJPtN
CxZYtzSsrds4qEowsJqiDtacfBqiZDIPCWFDmBou3dl0w9S8TyK0DkW9m2hEoe8TGdoRTjxGK3XK
qrs+z46QH/SvgAb7V5+xZ7RxtWeQxPqQLG+CNfLb45qcnW+EZ4WUVaedZCrL/FL5OQMrLWZniZuu
0VLfbmh6YAoLJ9H22zxbT4KUxhbw/uSeTGYwYFMF4uctvYNxCPojhx7wgry0BkMNrjTZ8EAmWRvo
IJJ+tqO3AHXt5uAyzwQA5Nc7AukPVL+MR7J0ZgHVp+lblCbDnhJwAgS526np6zmBJxO7u+BB+0BO
+pChGgvR95Q/0AeMZx3aPn6fLoq6XnGPgb65zIJ9gucAsLvBvgub4sllaflUYJ9kj9l4Fzc2PuMu
c5Yu42JHTiCkp50NooQlTXifjt+rAiSuyl8HXpVebPtKoAmGh9AKkN4J7Dvgu88aFJVbOSbfQIP7
1euh7wOikXBfcKgx+nluvWIi+Wmiqo1g5aYAzZQrw0zZ3tUQfMto1A5lcUtDL8QD6sLuIqrbfBOA
tUBCBulznyU22E5zVDByrSSlpVy0Hcha9sH+ezxqhmcWtrzfo3V5BIQ1A1JBZ/7+yAHWflIv7QQF
jZvjQ7KwpUygL8GqWSb4DR+GClwaMnqAilf04FmosmB7HG4HyNg+gCMAOX8PrV8yCE8UwaLUuh/7
r5Ny3XSZh9zT9OE/Il966dLV7MCtXpJiaQ1a0m1aaPbpV2gGhuRtD/XuaEDTmz7Z4XfJg4xf3O1p
2DJzxcEK+ynByQPbln+H0aNicKGgHRbdX8MavRoBmd/D9DlmXo3s9KJG74jbi9Jq/QBG5SGTAE5A
mGzbTVl2hC5Yfiwsw9kqoBDuuKwAY6+s4NpHSF03zK2+sIR/SbisfzQp9O4yf+QLewQEuuXVjz5s
viiDl1+KpkwhjZP5V8XwZa4Nnt9BoOLtVRpr/PgqnpOka9TBWtAfvza2+cYVA6VpeQRmizhiPpih
DTnTyvzNRpM0BUcQW5DYCIN1jtzbFSIx1cFFyQbCPK5zJVssPnfSGR6lhcdB6EJ2uJ3AhXWLh/QV
II3CxC61tdqH+fIydBNESyvn3lWjd7D1ZtUDdmNjZSpFGXsSdyi2j0C7/m6cxePJaOvIdO0cRhEE
/1SZeTLBSXK78T1rtoS/bn6LqdJQPSdd80p7ZNot00ZZDRCbF5G5J7sMgztuB8A+5NOXPobswC29
S2lgbXcYxM4dL95Q54GSz3UMpQpIRVirBHVGSM6l08WOhLmkADd8zrrGWfISzeqtiPOlmMx4MyWu
czGAuJ0vVsj4KRTOeigipLfIQSESckvLEl+yDdkG9P+tTDeJIUzXi7tBgi6kc7NxU5UCf7+mMpCA
FOqATaP6DPZcHxKVrnHo9ZCxTROO/ksN8pqjG0C9j2vtaKuY/GUvQOE/+UYJJqz6R61s41XfBFn9
dmOBHzcTEARxLVQXSyu3npug61a8F86dtKAtkLVJcUDBAIwO0RSuawZVhNSKymVeg3wn1vJ0pb7r
A6C9AeTB2LRQ9EtH01r/5xgKpEuagu2E6+jbYnTHi69l2YU4btknOnIOFZ/umTGdSIYsS5m61z46
YZKvZfi06MPpu++/zQMfCljuR+e1hSzDAsRH/MrtKNioABgbCRrDM0vDZN03wnqujP5rUY1QM0/A
g4dd3XfQPduLUU8y2K9JAN+OZzT0pGDWNMznaRznSZBVnSe1FRJagJsY0ZAdk8Y1lvkk0yVyTtkx
jkaQtJOni1L1dkuuKTORQHGL6WCPKKCVuq2yMtAInlgQXocWWHIKIzBoGIVoHw0nrZdVLfirKuSd
76LXazHIr4MIuh9omfrJAzd49nMbPMzB6NxlvplB90nwA/6y9TlTNlsLJ/CvLBUvSRRvJ10/oous
VAhsDUffOI1zG+XizB0PFlWgPsS8u3nA1YFGnQnF+U6F05YgQdUInfKhRUZvRghp+BAoWf5uEx4Y
KEiUmoIpbnyfS6gjWo/i/uN6bos9epB1J/BvoD3F9I3VLcMyOOYTWNKBudFJmtIBKLByPVCVaXS0
vtCkCNpO65ttSsOLZbw2OHYfkiCscUo2jRF/w3g1D0dZeHdKFik6d5MQ6QIQJyX6Qg4w2UUL2y35
9kM0dsurVuXD+Rbs+prYO6uvH8Ig5J6sR7dowQX+AoKY8Cyq2rUXHfIB+9COXmrGoosSOLesAL/f
eDZ4x+YQ9FxNizSJDPy6qGIFPBFEDW6/TyPLa5BZr+mHqSO7o3rnUuZdsZI6mDxRjgrcwhQACKZi
Dv7jx49WL5htgWwRbema7dDT9IgxK9GXSbcmER/eXGSUVuoA1Qdshp5CGngf4vhgVXxFgW5ioT3I
rn17zxw52+YVbFXvWsi0OXxR1AXkJizLuU+yqdm5SZfvS9tVdxOEIKERlzZfRsg9+kZs/Ahks/Mq
5r92fjEuaVLhpc1O5haYR8Je3dlYcp5UmN6ZfhGcstshR+TNkyLg2u7DVK0ZFPoWhe5U8HSnAl3q
sVkiaRWebUdawNXooz24Njjor9B6AELGtzicmsBcIuoGeHOkfBbvk80qkVvoo0HeGOWcO2CGx7si
k82ZeVCoF6zwIL4DChQzadWhCs0HGnnaRHfgLcl3vafbE/RUWoQcpRFnG7MG/M6P2vJtlTDPuxXr
kUlNrCBK1qWDg+aYMRAS3l4KtSW8GyBodrTaqNJdlKbiIkCqsA4CmazpG1Xpr5WZlFcoubETjdoo
7M5l04P3Dz66hI0p1x4QF+u0Ct9s6Fx9iCojmL+L6Kotz/Vk31E8fRVBHi/WMZfN+raQjMS9Ddni
M62D5DDoN5SfIskESpVa819ZWfJTyNS/dweId4sIrPVkF57rL63WYsc2LsdPLOXbTgXWl1xaULIu
W7WlsAwl9NzCwb6dBnb4T8tOzKgXngQNFy1bRLI82AQLbI3e3qFrMFoX7tRtiIWMhily6x+GXA+J
ssxsm2h980YSSQmz/BnjsfBpgKbQQWT4V9LQ4ciWV16ARgTtTV3NEclr4BL10EyBPRSapp+GKBkk
56zusnkYK2me49r4Ma+EiscljcuvNIqF616Gznz2p2n61JWiuzOgI0Y+btn8vs3DC/lGIBfvW2WD
MwCvCEaN5gEbrF0EgpVPiTEZwBSpDfmKgVmPHggDaV7v9u1VdcmSfPUUJ09e8bPGJ28rU2Dd+6gc
rrIoM9By5cPR0+ROgA3bu5Q5NbR0wBc1h6CbprFd94FGaZkzYAATa0PDwQKGu8zCC41oUokN+gIJ
guFIQ1rSD/oHP0uflKY9yYc2ezR01rasubPFBmOA3A2v9yN69y8UgqIMv0CDYn+b0BXC3KIRAAgK
vQhd+iIR8yJx0Qx7G9DlBRgmQpSya2+RNiHQzLXjGAtmuBwiWyJcOf0U3dd5Fd2jWzLfJZA3WpgU
0zC02ZV1fyEvXShYHcow9u7noKzFj0uLz8C8bhaCKcl0s3h3m3R7rVK/jJWCwjbMSneFhitgSMLY
ZEcXf5z3vUAhE6C1afzh6T8mKl/3PpLgdWdu0z4fdh66ha4xd//h6VR8L80QlQO/+lSALu1vAVnr
fwpVVc8BePAOu1rh0KVXyHFYevTBI7NIPGjal1Zcn/3csF+Y2ExRkbzUzdhcxiQGTlub+1LybQbg
+AbFKPvlNultiN16ikzWNFXH+ck4shDfkYRXaO+DPNKHSx8B8MYHBZVfOFr9bKU7yLz7Fxx4EnsM
V2QJGcM+J6uqbZSXUMNznRCyrrlYu4Kln0SBrWDSxd0/FXJVBnOcnwJlrNpX6Re3Q1IjBz4bJ+0e
x0Nsvw9W3aLZTk+PIHYzT58Cs/2EksewTnPs9luNhfA0PkK0Dh6Xfn+hkW+CTWHqMrG0lAV8h/b2
gXzzxjHa5Ru3AmJKT32fHwZjuTFDMJgmoLBGLgCN8IPuUclt0KrgC3JF3T4AVxTOAoPPzNdePpE/
ArfbitnhdKSJuZ7YUXPLND41eaIOvm6raLqgvLj6joaxF+F7Gg0na4LWNlg4wM/YVPJEYRQxGXG1
7XqQxe4BPuqXgVs0qHgqY+4NiPK0WiSWKe+tIagvwL4YQLOidOrJusLns9bipL9m2HEWPoAQEBzm
ufPdF4E40sOpb5PwAhm0bcfxpF+2LB42YNJrV7etnp7gybw7kkmCpm9jBjZA0kiPitQbX6O83oN4
x/hhudYJwqXTFwFmgaWPfv878GYZO7c3hx3aS4Ha1JN8F32Lqdnsp5FXd1PklItMlfyc667ULAE8
WkISaB69213hlmJVyOJQ2uBSvJHMABYKXR+j98GuapYHcuT4eK2r3EGNn0VQcu1NdW7AkPbS/6yl
1b/EbIzBkQtWtLAJ7RcB/q9NaslxQ0FgbX2bw7zGebG+O3G+k02ZPPSNza+ssAGMz03QV7Vpcs1F
1Z7wi/OFnBPn9RkU1edy9PKTrbJ8BWVcCCzqYdjjCbigW7pERoqfMO1RYwaPD+FOLdTjrck4uN8A
icsfHOU3lxz40UU3hOZn3o7GqmpYuadhhooF1DHlp8zSRzDgbBcczDCfo7QZga0wg73Pg/SIrlNv
ie3Qos+EeJ6KmJ9NQ4Ug0AUMAEKy3cqogvhQ6aEOEzrMjBt+Rr4Smmhxi2IYUFgrUNnwAw3fwyy9
GsBi4EYjUMHUfkNnBxi26upr6CGnrjPmqdlKIK364DKGZXVCR5y3eo9ASQItAKmUS09HRB0o5SkC
mkTV17h5W4MiDCjOgYsIHMn4QTIfOxTT1lODHpCxaqxHtNJbj7kINy2ylHcUUSSpDcRBOC6QnQLP
rp960wK/NmpPwY6NnmyhWmCuMJVmtHpNpCPbtVPJqVjWnrEZB/cLg6bWPgMd06LTzDDuFNVHGkKk
xv7k9uJtGI8q2SRoVV6NjfB2dQnBMDqre/hX70QlkxUd5MlLQzqt34KdTkZHJHXSBVW1OqcDVXBa
DpukDQyAlIv+IBw7OJpAbc3VsSwCJdeICitNIDuVzlo1JlsFDNC80m3Cn2siUwRVwlXGse1hOYBu
vBiy+zDDE22c/IcmKmEChuA4suD1ZhpSD5IITiGXcZf36dLnhVilRpdt5nEdT5qzPLH389iK8PBt
qvJCS1SFl92rscf5UE8G3m5eP0eLLUjqxkOeHItYZifsdt4uU5AC7PPnmFc1mNfbI9lpRheFNmhU
TaKasS++BptPQwTBYB+9lHZksAXZXO3Af3+1LAGKWt9oQOgOaXSUUYG040lxnVzlPo0CMBmV3PXC
cJ/IYhvTHvQR/b3QpsE2m0Va9/6RIkpUJFatgBJaa7QedlRolRQNOKRoKoeU7AHNWOGChmiJtS7/
45V8u+nvE0BcWlThwz530Sk9NcWx05dktDHuFS+AGZqKI92Ru3L6EeTE9gjexvc5MYWTnyLrqQaf
z5+35DfaoVlDSivZOnmcrUg3fF/o7rAan5MVa0157gHAP7t5nq1yk9nH0at+iCjrT5bs3y5x6vQn
snkB+PVcJz+Sc9IRPdgakEd7DyHPiA46UDqDV60wHm5lqmnw+dFUzRfx3lnuoMxAJipT0cXoQFGp
o2hEoTRx4t08ca5o/Vrrtvzva5H9/RVva7Ffr0grs7K0j+jFxs8nfoyaDJ23hOAN3oc47rBPaYef
lZsX24mPQ/KiIM5z1p4d15DnkYloj0fboWMpEDtkm28DAFT2qWUdyEaX0qvRz6wvaDMASekL73CC
AG+X8NUnA/D7IDVe6q6pvpV28BLgg/ANVNDzDfCk881vLjMa/WdIZRy0u9Qz/8cS/+cxkABDlxf4
u9du77qnZvScBRE9FDznmxY6tTM7hO1D2aWuTffS4Z/8zIKnZGL2y98mRQFrZ3aIf08a09p+iW0n
OckSzZd9YYz3dOkSP4dW5vJmmZCIu/cSvSHPuBZ9NTWbZVlbWyvBGdWTlvowNe+XRtRU0bzkYIGr
wxx1UkK/gs7p3TcRt7ZZBCJYsjmoUC7azi9BDVrW6wE99fvIF/mzMqZt2TCAWrXdtLPwZpdx9Wb3
wdi2b4Cve3YrnCHf7bf43+1Vg/41ql7NhS9dvQLlJTSZ1Vwsa0Bbe+rD9ulWP8sH1mwHNxiXt/qZ
RAkTWdgk2NyKYr0Tf8ljZzySabbzZRWho4xqbpMRZSdu10+3l+7xg7NtGq6Wt2XaaPi4NDmUlc9L
00ImqJzve48tJwsdgsKbkBjMAUm55LXnLY1WFOgDGKPL7MEvlNqjr+VToW0U17IICopAkGxphXku
LfC+igS7Dxqa9KLvF2xP55VuptuaTZJt8bzxj+QEDuwxdfP+NKCNfzUWPnbceiMz7zzw4KuVg9Ks
NgXgmd5VuQJVlx7SdsUtY9TaZJQdyeYFIDgAKPyOnHOYXtdDKXxzs5Xs521ZQwUfl6VJoYFkVipF
hnMUtkG07ABGa3LSpXtfNhI4Kqgau6qxM9x93WFnR/uZIAYOgoa0n6GhFwwSjUgoTdyG5EUvG74v
2SmIceoZ0EG8jcbpa9jhSBT75nACoTj2eDT2tZHu6JJEJSRis3ZLUyOwrOOxoafQ+LZCVIHg3x7a
xz/s88ofXkTlYbLwg1JukOIY9qMfX5kzmK8+hFjDyE2+F306LNsxDS4Q/O1OoPFAO6Gqwq9Wc6YA
F6rEy8oHp3wz1vW5hI7Iihze1obG1DcoOzcrr5HJOeRxceETsAcobSXfPfY01Nb01UZT+go6tqXe
NkdblIiRexAQ7sQzV70WpiMWSWbH92XpORdy4AiA3grtMNBiNztqA/zLEUMfxdgcfIuDWtHVEKhR
yEeyyc4Fyk4N6rFBZnBjx4a8i3LO7qzWfBB6U5uilEQj2Rl8Y4AxH4rAEHmMfZ8dkFXZU1PLrdGF
hlB3dg8gP5+dFE92uiiUlg5u4u3+tOtlwQ5tHCqr232I13Z6gWwy+BENObPzj+no3kX92JTz27v1
21AYIJHlcarz7W1ZBkz9OQ3ksjHEePY8FHRGYPLvhgiPazSaJY8iCwH7raDYMLZhubQcq37xRYs2
Ptnmr0EAFICU5fcwA3lS6fU/e6dcZVnhQz/0EcWgFKeUXCzr0I5+onQGGHeefRuTf9Cj13xy+l6t
OX4aT41ZVkcL1dXNFDjYVIJ8YBEXQffdZvHSmPLiJzi4n3tXOS+hMSK5j8z7xTNMc185aN33cSZ7
SMtgWMrOtF6VM+ylZ+U/TX869CpsXgHahEAX2A/9Xiy4HKarycp0GzlNdmh8kd05AY9XVjjIVyDp
t6rO8h+m4p/7PFXPgxwVTp9WeQqt3jnhm12t/cGvXvwe6UAdanfTPvEDfmzaxF3WcdqDAtsVxySw
pmsnrCt4OtxXaDRDzSlyuhP0w+pH0LR9Izv+McjKDI08l6Cte2gFB5A6CVZGiOY6EGDGF6Mok3Nj
cRz2bXv41rprL03K7wDXQCZLBzDhqS16KPk6ZVl5j+aX8r6K0OCFhEONfL1b3FvQXgsWdYF3POV3
ZEIPl4HKtAxtvhiNahcbXbqRGvSB/2rjgQV5skDaWB5s/dybHRG6BaaouqcR96LqXDB+vk3KKzz1
FU9A4vm+UImC8QpfpnRjEEQEG+q3hSnG55ZYFEH7ncjeJs3HWWe9OnbFonQ15dtM/DZfKYYuH8b1
GE9HAaxrbwUHSNgsXA8sHlVuX2bMwgRpDCQH0g1hHOKSiTMaNJ7JSSaPW2dmD2/xAgh3lMli92i0
gbskOgqnaj9XifP/KPuyJblxZclfuXaehzYgCRDktbnzkPtelbVIKr3QSqoW953g9vXjCFZ3ltQ6
fWza2mhEIIBkpZIkEBHubj5YCJqdfmPvqvyjPbbaLyJt3v0rFAAtib0Cv5svnh9bD0MANNUcycr9
rnnnd0US5CQdcINSTQJB1TLwL7R1C+4Jn9/jiymeO0gy7VpAuDftaJtfJjx4AyXDb3iFgT6lSYzT
qMR0B5VqF0QZACTrkcjpFs+DHtkUCAwFTjmPJAfhAwRGI21UVNypGKLj8s+R9JlMokSRRorQZV8a
FB+RA1Z6wF4E6yyo+QMqxOMN/jG8U59E4BuGePXObuwSeYHQhlq4YtCjtkGvalvJd0gXbcZSTgEw
ieEaHF3m95gDWYiK2fiTmFi/8qzeuiv6wNh2U9cenKodT8izQ3xcFtVDhcc84Hld/oJlxJOfoLh3
ET5MqgZjWClLrSrCXxqD5cvfXduk7L9dW1CyD9cWGQZEdjX2i6Bb4dBky8YO28MMztJNVM23B4J9
NZbxABxJsy/7JOkXiKyCQo7CdW4tq7UdgTFgNjpI267dITQWSGPn2LW2cjNAzGwZDj6+dTI2RYR3
dCBOk1bxGvQhV0xumgBi57IctvYg84OBkpBz76jhTGd0UHEBhjLfcVa3jqryv0UN8xdZLYeNHQf2
3pVl+OCOGtI2guoXlScnQDzLz+QxcttCftN+BvqnX0KPPTgMeJTYt7T+hxj/fEpOE5woBSDjSGz6
IcS2H2x0I4K7QrrAoPjputJlxY3dtAuzRWVgh7KgJ0egRJon0xdy8xloTkVZIgLXYa8RRW17abVb
FwDLp4f/zm3Anb/NUYoIGSupnuss2wLKjbwe7ryNJcJpm+lmn5bLGLohn5O8YofEciA7bkzshYnh
jzH23Hskmoc7sGkDsa79bdNzlo2SyFzpaTOVb8l/jOX7tAXixrspA7Id1Npg2N24qBlbIrsY7Wlr
S82SxfF+3vjqXiA2og9NxDKjfVwxZKIroEtdKlwNItEtTLMTay/32ElQtSteEp2zATzj/v0ToU5z
DFrEadLJak8AmYBeIgNR9QkCnb61CUqAygs59Bvqp4Mho9fYKa3tkFsKGBYcojzozkVTFYDypwIM
Mq4zLMgYFc27j+0otSybBtlf7U0dSgYD+C+htJCUSN5Ca12dVe+jmBD6Usu2gERjn6CaH6l7nGLl
1W7A+NYuXIQmhwUZa91DZy4qZfZFJe9u9tK0QP0x9yp7ZZYoNBywMhB4jR8butFwC4XnNuG45+g0
dB9LO42hcIa4OR2Qo0p7hHT/bLfgF8rB60+WDyOpPSWRCc3yJc11GwMhIYTi9cHKpL3mQ+qkF9CD
tRsGLvBLafr2malnU5d70YHMdDaFvb104jFfR1ipSOxBfPc0BdmSXBKyjV5eQ78n5OvbDHXEnrE7
CUHT56p8YUCV7ODpA50FiWhzMCk4MGI/563J2k41R/mu9hKSQ+m8GXfkQyYuij9H05S3NvlQsygy
wZe3HseUxcp0IChZ90gY9Xn0fogRjayBl0c7HdwKhEPBH7MtpR5yF7UsNl1m/KAI5IcgZRJFUPkJ
QZ7eopr9hL3jx2jmL8FNGuyK4NmIjE+ogrbPlgF+wN4ORyjFj/G5GtMc3EvKuAKEZi2rNrQQ40mD
BRgj87chSNYoUsxR+xFBuEb44R8qrr4VgdN+qUfk7Q0nZA9Y8LjgnmwY/h2LZI+XVgcWnBpofpms
HbxccT+IHN9F3I+n+dSwlXEwa6yp8qQCkkj30MHpUZk1ghZvwG6wjSyA9kCH8YLCyyvEOutHdyq9
E8CC9ZLshgL5YlGH1V3i29O9JwasX/SAEFwByBgV4siBL35yC8jp9ix/DoqpXgxg5DvRYeyN7MT0
4WajpupVsxSptSkmFIT3eXNunKB49lAF+9C4/pJZdYi6llXt5OmzGNriGZFXlDeW6oEcgyK9oErK
vaNWHddvQ16N8yTQqwOtahriPtRzFnpDiwdRv6dmOolphVogvqVm65ZIDyLAvaHmGPkNdmO1u7L1
h4IrNNoju2EvqReZeONQFaC3oF7X6aJz22KFSr1ssOo7hAyu1Imla7Qoxch2mWHYE9iWkxqAjPrQ
YnGAUFKW+Gf8tvwznRl9+QV82f3OMgsxLazK7xCAH8EEb2bYGGZQZtZndAigCnDwIxxuzd/53YbR
CHKhYbfm//9Ut4/8ZapfruD2Gb/4UYdserXvzEc/hMiyAZWQYkGntwOIP8SqsMthAaGE9HjrkBEo
6asi+3MItW/drp7x1qSzXz8gbZGRNCVYDv95mrD668LoU+hKZuPtU8no1BUvFg43r5OKsHfTF3Eb
Qs3ZhU5pSFnGn6G8We0NOyruW0hDCqSCTrlm7KRDOQpUgRh+uRwt+93W01mcbAyIGp1HfQegNlo1
m1olwEr8NZZGFDGq5QZpnW/2iQG7PaV4EtGn3jpG0Ov0Tp9ccjfEylyFnbNOyshbzp/418SIUgG4
DQ7vnj47VTl2yZUZr+apaHCoXlLZh3fzVKkyy3UYGdXs4hnexQYJ0RYME+rgKKYO85lMu/ez39jI
ZXC5THFjYxwd8r/ObjZHT3OblTputgosocuY444HvZv3UHYS3FQhmNSp6YvEe1AWJLT7xLoLtUcF
ebVd2IpuSZ0Vd72HAvGWrOrZeR7UKygFAsSDyBdKRHPV5HeubV9Ak1K9lZO4GA4r37iSl1DiJIfF
9ePmJKMU3Ewe8/eyHp6pIJ3K0ANdi45IwGy/mciD7Fk13QFlvmAjNgSpiO9BoMevcRTLCx5Ia2rR
wZjA5pza7Vs3BgkyfS0q8kqvapau44PFQGbBsU653s9Xzkv711kSm+82OutS7ryE4ZguWJHJl7k3
2DLTe0yUSq5CiOQK3mvn1LTTkUwQh0iuLQrx73w8y6CaNwRLcuu6awgypnvyokNbN7vELvoztYYo
Tq51XnwuZA4mDT0zmYYGnBWOYQX7m60r7HrpxizZkgt1pCoD6KIAiIdsNGdYQU40aHmyun1qIJW9
TQYwUN/mC+zU2ktzQL2W6eKC42Jyj9xprzSM/iTURVRQKi0/zG5WoOGN50u4/QkJdpQ92L8uN1Pu
1/eDJ8PT7cqU9KOFCZpEYFLxhZFv49T+wjAc+eGvqiwfZaQW6KrIhQ7eBA6QxmzM+a+iSWXnQXQv
y9Ty9rGszd2dUaFu/faXdnVnHJjbf7l9cQiQgvdfpfvb1Q258O6K4IXmmv8NvaHUUdfxbm5OJT+A
YaPXYJp+Ly2IJBhFNrzGTftkpVnyFEOy8SAZQ4WutkPPzjaK9jJhHY7iT7fZtKAy2rtZyZ8ViO7I
iTmWuWwdVp8jWxgrQxTZQkGA77EbzE99O+bnXrec0ps2qBUBc3LlmY+1M9T3LkivWjcxH8nUmaD2
CrIgOpJt6IJyl0UFW84DhBU8DubGV8oEEydK9LCu7uI9TQ5O3OSAqIi5oCYN8PBjMRxzuJKpmxBK
TIeu3tLkQJtkp9jO/6BOulwjMo9I4QZ386e3do9qs8hZ02SuTPoL4+WF/OngxfFrkUjzRK0By8Ot
L60OdCL4gyZjCK6oVFlRJ5kKSGQueO0PB2omU2nvZIRgHbnQJfRAxrHpkQyGhMaLV01sRxcAWg92
CNSArST2VH30mUV2d524VPfl1L/5ved9gbT7uIYi4LgLBjRDZaxAuoUazdjzTmWdQYEPCOov4Cnk
oMTN2mPZRShds66zuYMCn6oq8IUgRrN833GDQm031+ndavMTpD6OXV4uPhTq2XEDMXHTfjBw2WXg
f6b8dcDyb6pRxVOJJNtONZD4QZTWe9IOlNrGGvAbb74aCHJ+iwUKIJOe/0js9K5NR+tFxe0IPVAr
vzp21G3dyhoOfuUkiFMkDKyBfHhKRijj5hDo/K6HQ6OU/4gwXGYIBuMn6m98O8VPI2WAJGgceeQa
YLYwE4DP0nD4BI0KcDnDfnPrNfo89STSiAiozW4OsPfkBnTE+2yjdrvNFsXffSI6gOTxCJpvwDuM
RTa+ZTJEdalnfYbscIWiRDPbNUObfKo6fpKlGX4DniddliiPvihpsXNhjkit2WP07a+RfQoxChpZ
OAHKtm2brYw4RoIoyNNPdJYHTjKf9b+x/c4vYCbDc7NMP+TZDMcej2AG233I6s05NjE+GmJy9pRe
m3slsmRrYVSAmfyVoyNnmiWtmh3Zhzhd5BMSu5eyK8utA/qBz1ZWznxWTuqa68R26z2qkCDOmxYz
nxXW0rDHLQi0Lc/4pP1dxMmAUkOZghgL8ChbZW+tde38MnQ88GBXYfJv2v0yVgs/Uv7RSyA7glKZ
pLhkk0DCxexX1IE8YXGJoCFor+JpWKGGyj/e3PxRhJsxSOVy4EBz9ijUOKqs657C3srXYCkbNnNz
AhEbd2pckiW7J9WbEwhc0xN10qGXIAwDqOtKLZptSMz32bjZv88W2Eaw6VTeIuLlWsmCOLMgP3Tq
XbO+UKthabOLvaxeUpMOCPKCmDNoLrzyULCpPRoQiC25lhIh22/mmD30gJ/n+N2n2BW0X8sO3JPh
yMtHIzGPxM3gQ510lwBrtR70TQGNvkjHovu7CqLdj7yfjgzir2s8HOUxbIJw2boTPzVJYX9ioEuf
aetUXhzAQlmuAlTNfSE3P634yWTB1rWKDqB65xvdMU0D4YoKMYtry1h7bIPOXbEgib6p7FxUtve1
S0C7OrVTdGBZmj/qgdRfJwU0dCyUC9lR4uyTFPM4jeW8BQj4hGHbf0O2tF923AvvE9c0IeY6gWXU
LiaIKCfvvgKKLApyjPnKRPK0A0MvuD84Ww10ZmOr2ufKRbgAZ3OvPrPDV9EOUHF3ARPSB5BiqmDb
oKB3K1qOpKzCk6jFMgL8/nLaenjOXCuJ1LrmS5v/McJ2XDUOgq70b5mGXXyFspzW4LoXHhNfU3Dt
Qkyx/2pNA1uqJO6hpRf0u9bpjB1DpvOuByR8ibzc9FINw4k4tL0c7J1R0X9lVQo5SOAvjD7OnnJA
7wHdxllQl5ANxSP5yYjVu+3WS2c5Y826z2swA3E8KAHRyA50yb6Tpienql/nK9Z/ilOC7Is8slDt
oFgQP3tZeSoKw3uKQfh0wBNF34X9+FXbU4a3hRWG/OBIUKX8bJ+QyFgUZlPt8PgbzljwD+dJOD30
oXmxTawyWlRsgAgB9cgwmhZtJcJt0Y/QNTOgg+B6OqilmzebTNJxh9q2+trpQwNifWQvYKMmddxs
RSObTeVb3ZKq3KjeDXvgq+SOv6f6tpvdkPG0ZagdXqRE03pTtvLs+orcWrPOFZ4egWFad3kijHWk
zwJnfD8j2+96UVgK+hzUSm5j/HoOLlIHm2aS5XNd5282ooxvUdVsEIjrv5qZn6xQPzVelOsismcW
zSZPpbO08slY+G5mnlxiRKBAMbUFInJY5wQHMtFB6igynSFNAS3XcoIQLYpXN7FUQCtrwB0VcZEN
BADQv7GdMwI5xcXTj99cWS/W1LJdzAUeyaUxJHvODLwlqgQa6F0TcIjpmPGbj7vCtRzxWnphvDKF
yC5ewtxjOBXNelC5AtYbeHGoeb7xJvsxFl375IZRu/X9ItsHmYBSmp6MPCYbiutRI14R2o9Xvpzy
lWTuuAOFINWo08HL82rtS2GtqdkDvPfgvDtwW2ydLEO5+Ng+TrkPaH8SZXvkNAAwhMLDFcog77ZK
ng0/3uehs/6dZoVv41WrOyedipd5yFYoWeyNR0TX8C30UVCuCPufIHW1Q67XwisMKk8gUqyvIYIx
s42a1IHq9nZnLw0JAoSOd9YzYODdgVul5qZ2ET6sIQ1xazogUMT3ap9jO0CFtOt4y0QzjEOq9ZPT
1MGjFG166sbEXxKjt/OnXRV2eipsLc+ECPwaXL4pRAnLBW5b8xv4NhRq/q30XipnBNcL/iFSEXWP
zK1BOKQftWP47tuFYDS2LRU+hCbIq5WPRBb2htNXzqDMM6jxM+Ri3u1UiAGOzNlO/lMe++vAmIAx
aNtkx/so3CDJgbyeO+G5iFw52G0ACknSdGcmWfuFPMI24tsY4nwLLLay5Uw93xps2P62TcTzyJcB
JSNcb2c5oIYLnQbqZ/SVqvpjk3oR8e/39P1XUf+33l/G3pw7PVXlGmo7BdOhH5F0hRR6dRwQAdjk
tWk/5igJg8xxPr0V/l059P4f9lT9sIXrPqvUxM4yGPwTqsDreYzKSmOdj0Aq0f3GRl5vYyMsEHvS
ayClFzy9PqTeZC8Ze71hpm+46hJkEvusgrgPB/K6d7IGAsWjekdi3/ygyYC1eZc9c9Yw/E77Gtw0
mb1JBYqLo6QqzwDB52uUPVWfaml+J2ij4XzHYyt5u41h0RSuDF+8KAf/mIRaQ4Vxtbk1vWaoNpBH
DjepDIKTGAG9EsNnqn4vig7SdKE/Xlzu9idLYSMTVb752iSzgz08ssFcIFtQoUIEt0SBFSbCwrw8
kQxNpptCN6nX7oDtpF7sFa1n6v3d2MQJkbnIchCoGvkFywSsKyFAa1WDe6wUw1JT2/vaAWHA2L5U
yi3sHyqR7gP0aFdguA2yaxhoAIOKTmDqFvx7DgzxCrQa/M4oofo3GjJ5DtKiXkNJajoD8pUenDJx
tlNZ2Pd2XIplJ5zwpbPyhywt+A8A+1Hf6Km3sPpzuAwVyje6xAKRP94V4EfwEIrxspNoOx/VA8Mn
uv3JbvHc2cqyntWHvNHK7oHtPuY5hJFugkRZGbZboUKQ4U4QJLp1mCWH4IdxDwYbMFGVqNpHcGVR
iag/UrMdi/cmQQ/xdvjYO/7cpN6YAR72b8cWE2p0qjxbgdr2JBqZ7z29wEI1IhTZ3CoLz9Smg3bx
iynfx4mMTiYWn8RnEKv+D18U4b3TD/yBTcmFyBDsvLe3KBuNN+Q1ZtMfQOkF91jbzl5ktkYbXkMK
L71y/Wsu8FfMXnlTOhvlNvYaEUoUCA81+xzZ4IbDfe1f87ABHzce/mdgZJCD8rsQQZfePk8oFYc4
YmM/tEXTLgszH77Env3aeTL5w6paDNd5KJFW2Cqx5M3xILQ6BIJBkC3APR004EbpR6RJOjM6+6bx
mho+nxeUXWJmpyIOX2mZRhsEFyjXhWt3yYEWax7HbxBg+HJNbF7E66UGPz0bNV4VmvmL7O2gAO3Q
dt67y5sr2SHTmeLF4FULEPZOW4Bmss8S8uK56YbfMh8waAkutkuchv3FBYAapQZt+C2GNIBg4N6w
ZORvfx6ZmNF0n2f25xwrmzMomPIzVr35GTuQeCcG45NrR9HRjqNNYGXVY5rG3b2TSBS09FAGHRBz
WdY+YzvqNTrRnoLA/Tr3stF5awD+OGJxhF2Lww1IXiJCRr50AHHdRvS5cUetqPKc1b/+63//3//z
ffjv4I/iHmWkQZH/V66y+yLK2+Z//uWwf/1XOZv3b//zL+65tisEB4eF8MA+4jgu+r+/PiAJDm/z
f4Ut+MagRmQ98qZoHltrBQGC7C3O/QDYtKBC6NbjO9vTrApA0j+0yQgYrlLyDalzpM/z752xmvex
QR8mRyBWtgmtsHohuh1KzUR6caYw27rEKwe5VL4IxyraziqDSdT+1AaO+BKiEOa2zIgTEa+Qjckg
EAJmIjoEif/RRs5Vlq4YfuMHyBOjelYfRJ4NZ1sfhritNwUeemBk+rM3rdUXkOlnO9ExrNhF5tSo
R3K72YXGkjNNADUFtvjnr55bf//qHYc7+GUJgRy0w3/+6kGPVxh9I53Hto/GHZLAAaqmzGmdcaN6
qRMkTfRyop+Ag65cXt+ThwPME6DaDGViv/eqc984ZKH7YZ6eaZoNe1AQKzYOQjThSxrV1iq2k/4s
IYl5rErwZIzITX2aQPqMr9d5067gn0aNt3ZlPpRGgnQ80W1m1uOdCmP7wLmFZy4gDfI//C49+9cv
hzNEffHtcJSGOMIRP385vZtULkrn88d5ke6UArj8gn9ChqK4QlG2uwKq/0yPw6jJjQ098qipvVCu
lV/HElrFVui9Igas1o7IcrCm4cEU5g3EGoRov1iqPku9RsRL8SGPWfFZGCUkg8oermPBj428D42i
vkeh/QYJe/FYaDb9Cty2oDtI/CPZQBmWbNsS/I/USwPqaNgIzcuPqBlUa+uIA7dnZ0sEp+L9JHOw
9vs5II+DD84Mu0/qZeMDRRi2j9CuF4+/+HLzvnGsvQvljl+W9qQwZynhHXQnyc9NXQB0Uo+gB5a/
7GTy6I+697KnVh8QKSxrEYMADI0scrpFB+jhIfPK/MlSZr0xzKlYUy+N7vt0Hl2AvPdujjfy0mJr
i7fJB3L5rpX6qWy2G+qoLBb+h18E9376RQjGXBP/CyhmS8CQpa1vpw9PKjxZrBFUMsGjwCsK8nFs
uPQm6JUJZxhVn0yvsV5pEcaNbjgFwh8uRuhhiWbUkIKMkzOpys4qsSQeO8vD0mntlWW5aLXaW4Qi
QGjvVDHEZZLqSIOog5r/1jZPFrDE3zaNiyqb0XbTnewn88i4ax7pjA+JXS3yaES1FRJFbMfdeH/r
/pvPbOC12v6HZ8/Pj339ZYIAyuHMcT0LRHSe8/OXmYQ1M9OM+Q9yaEakYjNvYQK/cG9Fhoei78xc
d6mXvxRMrGmtSx51HQKl1/MeDLcgnkUasXSBPe7KXYM8g37O1vrp+uEAkNG5UxBvgwOZofGBoJMZ
IpwWTPmyTkzQu1osu5peEi0o2EIdLDPeO5CdiRAlAK27wVW+jMsSXDa+l14d1Ln887fiyb/9xGwu
mZCmBcpdxu1fvhWsqHiQt6nzwCCXe7a1YAaoTRKUsGmVW+JEDZw4Xg3lNXKmdPWBermAoAHRJZMN
/HkAxrqgkidqZV+OqIMbnHbV1LEBLu6sWVIpYCFAzwEp5OAodMVgHGylKuXnm1fjoDpNMkg39jo0
VPoxSDEiI9hRU2lb7wKhFI7232zkV+pQ0+ys/cg2Ni6W2tx4qTW990IGE3/EYxi6IlYQg6nLqfbU
E1XQ2PJryHBR7wdvjzcNBHK5dwqVpX8C41f8nMpNbDXTLhcoVNF2VgwOnhEIKoI1BTt+EPa7KMYX
7qJrvOHR0gCSEkBkpG6xU9It3dePUFBKW4TlIBEWBjnonXvT30Pcu7yoNgLN/NT6RzeTX9JctQ9k
KvDqWqXIYWyoSR1mCggVM1//+Tdiib/dOh70NjwT4gKe4NiF6/4Pz6HRY3jdjXb1EIamjjrnn+Om
jr7lPYoO/cFh98j8RCjPQwEw+PXCbyUYMZDf919KpJU20E0FS4Z0oqefR3p1x7CBGU9eZkTAuIKL
xenjGjEp0NVS042mdViq6bELJVhFgnwTaUW8sjCKM2hiUWqqm9hhtDtXapYb3cxqkI9Wrhh21ATQ
6H1KakIKeR2h1Gzt2viVEyIo8q1mHU1O+wF6DbQ4VkZ1PQOHEKia9ikH1G2GXosMRBJQAjNn6DXU
5oo73xYfoNdlMDRr1Wdq/gj6nBHAHNR9W4l8sSypro7lBXdJB/zrABDPi60sKIUzlp1QoSCfzKDa
+2FpvoBVpN3gmepvyS2OwX9eItfVty7qnTrsIMju8Pb1Nq0dTIgA6+E0bamKAKH48tQoPqFuFNKN
Y9WFT+Bc56jPQbSuls1+bJARAKxALsF+Eb1h+ZQvsqnyn5Nusla+MaR3OWpDd6rorD3NJFpkAG8z
9SwLHrxyADgZOlmdPywtiMYhOA1ssqsPZBd1O64bYaul6UzvNuogvwGjbMbseQ432kLEqrlzA0RQ
cq6yryCAP5AyZBu3RzFM3guKGJ1lLMcQ+AnIp8q2NndDhIC9adk2rsDNvrpRc2j8/BlghuSO4XF4
HbExguYFBK5F0T0hzxVAzi4onopsaiATUHZbajpVqvZNh8JxakKE2b5vGraJlV1cEWE3VwVL5YNV
Fekdq+TWHAf5QKYh8tuVb/nTxtY2i1cNlDtmd79P84tV5nsK1kI0COyGqbOngFFIGTJtaweJ2uiO
ARCOxZIL6rYXIzevUS0Q1Cuave3X1Y/OSl7teHKBeW38Jbbp/L4y7WbL08ZAPdAEugagODdlpIqH
382TJvshK6stAhbduuogiZdH5UOp0Sgog4RKsgai5EYB0cYmzXFLwUYHAeEA8nUmPKXcqEJOfhi/
uEWxmsZifI4TADTcyjGRa8GOHatbDoBGgRepJjcUabkCsGg49HVbIwPXd31ybuKiWjYm867gJw23
tltGUJwpxlNiITqPkkT56FhIFDhF6H4DpmqdZgH/ESjv2LXIyNBwlAN4Vx6E0RYFTdPmn5+E9q9v
S6waOLMZXgyOaZp4pvz8IEQYqmqtweggGG8ixNr7SC8RZAB0U/deqMwdqMIQESFbB+2osO2eptap
IHgDlnxHluY17nKsB/oq+17gV4niMv755oEa/gCJaj/aSU2xQjwrCiSr2P903ppIVZQWsKUzSDhC
GHcZNE02ryNsVB8vFR+Tiwpb6546GDIg9//8NZi/rkv11yAY1g36P8ehHfaH94EcBtR5u0xd3mva
paeRpLjlGZSPQeKFMIBtTeDLvN30aWCv+GBXvz4MaESZosif7v6wBJ8dMmXx8p8vmZu/rHOk6Zqu
i385Fw8P/redJ5CmJoQGo/gyL+gnX9ZgQg+ir4gJpzooD7adZFt5Ptv+aaZ3fG2ilOrv5gC8jbOZ
2Sr6CqmNm3cTt3IloioHR9OawpyZ9KJnS4DLpUjXY9iAOBgpj1WemOGDEVTvZxBC4KteAeaRByZf
jfrs5pdDIu8/bMdp/3CLhAi807EN5thY2I7HGdo//5z7cRqiehLJbvQB9RJLG6Is3QSpbYmFJgJI
8qGfegjqasBJr5J7FL3Vn24evsEn5IesYdEHPlQbLUAZomGAlFMIgukU7xygQIvwUbCsOvS6l5p0
CJAIHp0hOIWcQavqr/F5LxLghE3zG+uP//wbsHR04ec/FzevK8ESwi0pgcn6+c8F1CIbkckKdjOG
yy6Xc0QGsX3vbAU5EpfgUKn1IZmCBjzgsHdjDkwbCKoXiQMWx0B1IOZjEmHrwLK3I7icQ+wXAN39
0L71EybMrf/Drxn/SLaOBnz4YwSz8Jd4nm0hwsNd99coFoOqbyGjsNmmKuEHBbnwJSqFUMHWi+BL
lHmgwEPhuStrICX5EC3IjgoguQEXIxLQUR5+8ViRQuxIOBcTOYfnDHlRcssLkR+DEGEXahYCtNRN
3DOQOkZYLQ9teUDG7BuKreIfWXnBohFvpDywkZHy3RdNNbxEZFA9cD9tNxmrqlObdvKAJHK/bWs+
3QObHazwKLc+63m61o9+TNP7PJYBpkcHycSyvJhBiBcIGCS7Cwrtz26QFAcLd7epw0MKDFSBOk/G
cw3ejQt5kZmao6qmHdDPr2QnE3XSYewqf2Vi2b+cP4GMjZ6yMYduofI82JLtw4e5st2qMW6OH2xZ
l2enllUr0VfQm6Qh9FEC4K+tldbZRxv5GKIutAZah4DF368aUtTYE7rM22KlVe0DBhbEFMgxqDia
wGe6ab4C2s8Sp7i0EK5PTB80ecrojtQu3CJYtoEZYXU7rlO/caCqNiXjEgTKeKM4bfYoVSjPE/fv
HB6ipU0q9c1F0zIBrRCRIX8T8KPBsx83j16wHyDBlni08wTrRYxEIk7uWwmZZZrD0xOBOB2kBUqc
yYOnVbJDbBwBaN1JNjvha4Suwvv5kzJv3GTjOK3mOSKseOMpvpP1NmoSMMXpcVbj5mvTM+V6nqHw
q6sNfcvbpNKcohWAnuWWZuVT6V+iNDi4goliCTggFClKf9ylbP6cNvD5CdItn8md5hmQ1l+0INI8
UNMPXa5RO6jr1JdAhyoAn0bqWCcaFbiBsatL/JvQVZHNtgBHQK77Qv4Rj0DO4Zvhir6bcfC/2kUT
nVxww+EZ022skPMHED3yB3sCFRb0JLx164gwXw5GsoBiS3YlF9QY2ICwQY00sqxibcW83Xod2ISb
9DXt03QzTDzac8MqP6WTjwWITF9RAdmsnLawjlAdHR6MrvtmVn7yirooLCXy1ry4gZfcYXXqLKgj
d4YfXSWNa+QXyWlq2nRFH4DI+NHV5YxFN15A1Qca+wH/FPQhqf9UlJ4N9tUh3aZl720bbpRfIL29
HFntb6y0AbTUQxrHaI99XCH3oBAMXOLpEu/NRDJgrPGVIfLIFuUQsWrp4yHmm0F+pV7TibqVg53/
lpqh4aGeCcKr81Q1fsMVYjQX11PsEYIY0ca3EMijZpXX7A6Qxt3s2w7AZ0MqoNj4jf2dZpOlNLYQ
2RVL7MLNR8sY+ENmH6lvtuRAQmSoeJsv1TXa/IA9C6RW9JXbKfZXIBEBbKjBSxPx2Pdr1jHRGMm6
LV2HKhg/2Tx/v+bece9QTpzP16x/DhtwGxRr+tRUoIJ9khKZdP0B+kDXjXhzP1/XP10zDRoa42/X
HCQ1CPuRd7tr82HTG4nYqtrbl8jNAYOmShR2GB2WFnQ6pqpG2SpyImUkxc6jHtcogFbMU8i6zZ4t
QB2xcAOotum6ED1Hj4rqjR+5nxM7/H+UnceS20i0pp8IEfBmC3oWyfJOG4TULSHhvX36+yFZ3dRo
Om7MbBBICxZZZGae8xuMpGWdiryoOMnba23Z66oP1C7IlWQtIhYAI3mOmwo+R43KG1uQ9BneZfpc
ZThSDt6j7ABowNioUKk2sliqif7EYNlRDsEBzF0PYsi3sq5xSRZ30Qor1OlQ9OnqaxjzNqIFl9NV
6G7rffqshlZ7P2n27tYjq6aOP7Mr9nKubm69M+9I3q+qsryT/eTQOhyxY1PH5iDr8lEdTpMZf87V
3B1co0rXRHbjndmO1lFN8uwcjjU79XEd5OXBTQrsrdQ881NRTj/FvE1zp/k1pfNfnKD1N7cguRDX
QQ4mHOG7uTE5WOpt+DgG6MjkvZ590zWXXDGDAMxy0mn177FlIMTfztmTfPI4FdYxjkf7gDTgrnRt
5IX02blrY/HTGPSKNKmCuKXtWueIVWNrlqEGmw7L7CmpvJUagHlQmk1lIsyRgrL47obqBQntJf1J
1MYdeZNjgAIi0ou/lS78q8LZ9cMe1WRlDlPw3KBPucaGQYX2MX89GxZ/efzjuVEXuo/wIaDNCTG8
gRKG4KyBKPg/nodFN3y+oim33lSiYI76+bZGA2QdpFjo5L3Ghnvqte8Q8/yg15tPr4FqL1CN26vE
Mt480z5W2TJr7Wkrd8boyBh77T6PEnI5ciSxyEBU03PgaeXRwUx6Iwdk+W7WY/cb1JIUg5yhOQDT
d19mz36Q7bMdE9PVquEiSsLzsBvxO1+elHkhQl+m88LXrj2Mqki2lV4H34J6ex1ouP1G7+biqKlE
uDD5+7i+EFCzvpLzxiUcCM46+ZtVsUwIcOlYRF3+Nrti2utQwbdZ23WfSTn5soNiwM/Duy+7Q3yp
evJczKfkoxoL8nbDruEhBANxslHAXMsGxWq2Hr+a751rmDsXqdKdSEblvTD55JdnInFXrWfhpqRw
QfzgkVxd364CY3UfvEv4ZCs41ASLibAcUccgfggkfbazHe7Guaz3uJBMb3OBz8ryRicZugoIYGZn
e1Y8IHix7s8sSa8kq16rCQePCDzBvggTbMOuiW+y3xbaCcSzbFKXixCMbNBC51kZMedcVtNaia2n
crm4KXu7yoiVjVw+I6+nwf1L2GNzXVDLLJp3Bbo/KzlI9upB705sJ8+yZI+dh+vGwDJcFPqOba52
hEHlO6BiXlNTUR6TsLzTgj58H52CNwey5zUWWdcaMCc1Gzey1c7CdK2QujvI4CNI0l9p6aoXWVpm
1EFRvObLjMjTIaxO/NKqeO4/ZPFU4DcJKeQE9tQ9dVbP7rSvRn0/ON29vjTAdYNE9luzMpZ7fvTt
w1zGeNiBy3JPgaX/czsJG5edefw71L4NZojYd9dnBME8I1kJR7QrlzVyVxmqmaywY9zpvWtcGvgm
T3OtirORqfdfnXOFhN/YZetrWSdeCEOzanG6WSZrcnxI1fgxjbz0idQ4AX/h/ezslDa9c7ON3jb8
m8kHNWbxV1e22gYkuroB72ygxGXH72mo2JtM8QqMbShWA5LsgUjKkyyOhr4Hg8Yuqgis53wuN8WU
J++hqMlkLKZebKSTd9wS3F2tBl+tcTomaxSbpoNs7VXnu1mI+l4OVcLNbKgwFtKqfCD48iqfk+Vm
dZQvKlvmhzL+3y9KtmZEH+WLUlD4ZLOQVLtgmtWTRHle8Z5LMScB7gecZK5iAbLLVUbgN2RoqAQE
2JdOjhQTuE107STnjJZOVpbN66oNNxzpV8CS4mdwIPOrAdo9aWEHy5I6FGzRUGOXJVczDsasJtdS
Wk4nIyyGB9kWtN49el3uvSzpofpcIS15LYGqfO9GR7vItjzMfmjCiq6q4SoO8+RGzOF8fYRapz7f
jeAktcERWK393JsAhCwvLugKNAu01L2TrTnrvK9lJnka2Yr/O9+pFKRtF6qvtuOlq0w9t3adHEiN
FS+z7cS7RFG1tSyGqdqe3Tr4cFQ74r8Yn9JwQm1MNqotjyqMxjvmjVK8jElfbPOYEL1sHQIjOzUT
v2jXsS06KW76IrtmOVLlBOrZuC8PFd3Qb3B8SMm+M5GHAsMR9H9aD80lNbAWSJNMW5Nfby5Whc8v
oBxuYwHGYsKxYXutrIRHU9VoD3HWmwdCDxOWcMscKkCQzMg+6kEcxhmMOuKI+bPmDdmlisRFVTSl
ACw6c2DTDOyEllYratq7YAJxFmRV8SzrMLr6ZmU6QKylKvIGTOOXg9AkJ5g0WAt60fDry/hRAzoV
CMwdZVGO0MutSHr1SdZogr3eZKXJVraJKRkeCINcu8sew4jhdVcSSZJFl7Anwv390+yM35DKaU+y
ulWANfIP2h9lMWwqE6YRdAFZlJeh1l+MNk3P8kneDL0iYvWCssQLlRfVWuO9seYfJX0YzFHdGGrX
b/ilqbZ5WzhrObAvNOVp+Hn9a5vKm9cTZHNgecwyx4Z+n6TxThdT/iy7WzmJWV2d9a+X74YmZyDr
3Uvwm1rBF4WPH65wdkLZ2zGMh8RZkNmKe7xVybtkdLYg+cazLF2rMNwgbTiOOwi1X8PR+TeAjk/9
CqWDgyhHZ5Oa8BwmULAPfexm10vQuIvhQnD0ugKZmaxB7m4c869+htcN287B2M8TZbQeklA7k89u
zyABs3UypuKv4CDDzLd21ez/13Y5nqU54/CXFluyXM66IkV017Vw86U7+q0oRXRuRahDyM8snaEp
0pnt9+utVY5tgGWua08dDy4ZrPvG0H7JlLDtCiTa6treyZQwu7bzhBHBU8suVPYKYud1GtArDrPB
2149lHTtte+i9tEzveoxNdI3iYQp49DdOmXpbTuWTlKy/mRDq4RkXOxuOlupUmcnwbElSSJRggL6
p4vU2EpGUa2Rwhk301Akk+94+QO6h/FBAqSudRImZY9ts76au+H5DUCkHFFAt1WXNw0hZTGbQHZz
iDPo/hmvshWLMQyO8XVIkyHcjiFxulIZUNPU9EI9i8TbaGTHHozlMqF+8RBm5Y9Jr5OjLMl6t9O/
hso6eVFtZVxPHNruLQOt4whx6rvJafoXK+maTVuJZjssRVPRnIMdh9FKthZm7N1XtXmUjbKq7Pu1
Z6jaoyzhl4M875QVd3iw/z6bqm2jsLYfccpun5Tk3On58Kgt9udDRgrdC1rVl22yzg4VbKyigYDQ
0l/Wecm5rTv91MfZ5TbQnkbVl8U/Bhq5RVqcQfDBBsIU89eT5IA4y4N9obtuesnZJyC6oBHCCp29
ouT6XR4M9v91xw5/qzkB6K+W6BGRNKIUCwsBeMBQ9dZJlrpRse4wxvguS/IC5H9axTid74xsQKi7
d8OnnnjqMlhOE0Stsny7o3XfJKhuLzO2wrJOw6CIJ1sAkkpzPCDnN13+STGy1mtT2C4SqLx98hLX
9V1qGMpZlqYBHu04aG+yVDtDf6oLd96lZM5OUShwlFwuyb93VuR1uzapPmWPVKu+esjilKYryyxj
bAnNFglaSEAzlrW+h1r2ZahS715dGrKloTABsyIIC02/GLx7yMZfI2C7/ppLHbqOlR76BaJgaLP5
aKJ+OevNU7bAFBx+2vdNSRhFdpB1wyIGpICFvQ5qCsV8dLxt7pxta1zZiR4Bls7Ni7wM3ogNGx66
2x5DJQ70NAh3ATpPS4sJf3E0CKnJfrIVcOFLjyvbXipr5Z6NJYrt3klhLU9DY9+XDbK8tCpB+BeY
T/j3Ai+h3Bv059tdqExiXS51SkirmXi/t976jYV1wuzmhxiG6pPgLOkQPv4LeVf9qSIbKetrPOgJ
mzXlXh2j6lNwTMrG0n7rOzY8SHBy5F7qb8NzXGruaqDZD62OYs2Mj9M7BwkE0Je7eqmTd7JOtsp+
Q1+LP1tdb/gaW9RBvfIGoe+U2YAk1wpEklDiPwJA2ciqW728K+w2PHeu2ew8K5lfzDQ4K5h0/L3c
AJkc5A2m8Ncap8bJ92pFHvBJdHEnjkqtPaQBZ4hIfnLytvFmzHrcaSBAwmdqLxfZYMy6OHr/jHD5
Sy9XKpCDcQsYD2Ne68XY7ga30l74KJXdkIb5WhbTBqSxRdjGl8VmTDimsVMI60jvVoaib4chjsEO
MdQD4ehXfPPulNbQXuTEdVwRWF2KwmZiLyfWHhDhRSd4ch8QGNuUQh8v3kIOSkYsQlUrXPewnkhl
B61pvKMYhqRhkpUrzUvNd8XOidYqeQXPrTLe67L5nCwjfQiJf778xyBFm9R1Xuj2OcdWW1HihL3S
OgxBXfKNWUfyZpjXrFj23jZsa5sper6bwHgTH2fxlUWjMTlZLYuvLLb4qa7mTFSP05SaRz31lBUy
UNOHimjSqu+s7ETIpX8Hk5abeCbIXqI0Fehm3vjhuYj2IviUnYxekb3k4P/qZShwQXLNFkRDkv7d
VM5yhrLtvh4ri388ll5NOhTbShm0NfnD7HK7xAZ6cKV6vtVkGuu4DyZrVddWeZINuIvkF8jv3UlF
2Pcjz/gus8684hJm77OpsrYJmc+Pvm7W6YJZih1MDMKydU8xSrD3Y4/l+RXMxMigjpPXtGq/RmpB
dh0pO6T/jqz0zLiOlGgnLCYfp6LdR3hVfG/y3Yhg1a8aJ0q/Knv71UKlY1P0Q3SuKyW5q5VR33qW
XTwTaSG35fTmX93c+XJUUkyfnZij95Zg/BpUmbgIk9SqZhG/gwSbPMVNIFZhllY/osFF5YHMWRKw
oipl8zFHXoVmSyPukYvsD25dfLLpz9bVaBKLwngJvafJ/caGE0xtF/1ajE4SWG+feaY5q6Cwoget
DfS96yb2vjA0kkTg77HpHcZP0y6wsWFt1ZTgs2NB6DTLuwSVVrz0UAhWJR4he80riheVVBV0T29e
laYoX4ZpUO9b3BL53hUvsoc1uvtwntIHWWXXXrOKXVccZP857K1dlWnpWrYSxG8vyKM9ykfJKleM
a6x2ukdZaoXhwTfCx0TOHUW1srXxVEYalhdjh0YBCLb8JvuORVZfssiC8R0pBmY6UfZC6OrSp3nx
zYjASJtI+hxr1wVbO0PqaLTi2xRMqHl2Jv8UeHl8lOoP2V3RwCaNLht7WUSXwSna4bMwumqPs16z
ldX4mK5bM87gUmT6odBFtZGT9op1LPgyvth5CyXPMA9gyJKnpDDx7TEBdzdOjz9V0QcshRVrNdHk
p7IFZSSmHpJXPiQrO6y7PSpeCgnSpfz/OPg61fK0/5xAC3EBjdsC9ZVFsaGF2Y+exWusIUbWaaXl
y/pcG+d1GQ7GtVudj791a9309242m6WDyj75PEXSEpwk4t9R0np+42j4JbSz+a7ivJujB/2mqp64
t+1K+PPyI8r+oN95cDM2smhXFnl4AgUnWQyM1z602zdh1OZlzMKENCaT9bYFmbhD4jDufZuc/1+w
2deqnhOcANh0F2ue9800cJPDOlF9Qqyl345Jq9wFXtXdQe52t0ZUKo/xhOCbgOP9zeq7iy7Hzwky
UENU/13mWFSMTjug0Ir3cBl4+cUpp+6AjPW0j4Omvc8mBVVhrEjeSBD9zOJe/ArVvaUbvI5K01/d
1B1xo+G7pywksziutB3MgO7Yihm31j63NhHany/q8kPB6X38odgNWtbExPCL7PeJoQb7SanDddvo
xmsete6+rAhCyOIEpGyfKEl8LWJyaux1r0muxSHkW5phfbZWi9h8TdWRbLmR56yvFFsrHinaxbWz
Q7p6X2GkeG2167DdO0SErmNF4bDPSwVWg8vY0iZ70kwa9o/Lq4Lek2Ebp/TX1syCSNq5KiqUS6vn
ldE+1JTp2pp6gbILe029ts5pHOxIsUPGWGauHRIhWIIb11ZLw+nZ0hEcl1OJSDV2aouOqiyytmm7
uWuQLVjG5uMw73QrwDRlea7W6+MO+zaoWlNzaNyy3QdT/or30Dj6sCybs7zw8X7dxca908zj6c8e
spuA8uqTyEt3stiUmAznwsI0abGPzEzdPXtzC86oDO5ZfA0HcRQ72lYh4qeyUvaTl7CIfzgRyFJZ
ko22gv5klw3beBl/6xqnxKLSmFzYrU7etbr6oudYmt7mbnBmvXOFdWyigBVPdgtiOLcVWjlrObGW
8ePjR7DHM1jWd7eHBQX2I5VSPCQcyH97PhSOBpGjPN7IvreHOXpysNymPN3qu1DJjmhXv8kn3+aO
ct1dERjTrnM4z4GjQRVd7FbkRYlwWhEeLtnTwir7pzpNhdX6sqxjlfHvrUUqDf0WJAcMJVurACxO
11vZtS1TxRctfnyy5X+Zrk2jnR6EpBaWR07LPHbYcSqSZXNSXCRGPH2jxS57M3RwvUHzDlXIf7ks
2lbicG4SxVm1vPCtxsNN1mujaxyqWmUbC/jqQ2uggtkNcGdQzuZrRjRA1ieZNx5mMUIOlJNjy0OO
BFwhMRA2tBqpAHkp29g71ctFFtvWqrZqAFFc1g1VRZKaHH/pq7pqEpmKnXPstM45SZt15xnzHYuw
SWxsabADp98Q+GJdSXL22bKjbNEibBuX3mIZe6uXd16gfQ2TxevYOrSOZoHm6o8qbXbTpCsnIA2p
a2ZneZnMCMGq5SLvZF1EwmgNDrpe/dGA1DgExGWs7Bwr/W5Sy+L4R73sIYeSJg+2Ndvl6xP/62Fy
rFZ7PwggLpE5Qr/pEExbdbFHnJYLuK6vSykNFFNoJQc7VDe1LN76DEaorlRPGXZ648S+pVkRhtJ1
eHDKLN0NIkzfoiB5lJSSuQli/i3a33t4gNH/9x6BUrXraW6Rh/VQEPW6luBVG+YnXXU2poHX7q3K
SWPEEW7l24haT7q9UVRn6DHZSdZfOzuT6qz7DEc7q+vaB7TmYbaYOHaMxE480n21s8eWqvCryWof
rpVl3uwA9C1CrtQVy6Wp02jDGVtdy2muDZqDf0yCmvasLjZOi7fTqEzqKk2DbnWri13hONdyIb2b
bk2ahpyqL0fKyt/aZblp0ML4Y7r/7Dgur0C2yIuc0dbcr7pbkW8dC7vs4+YVjjDbBALa2iPjMvpl
OJXnETdGMjtFpd5VcFNUQ1CULV3Q6N06bGu4lXzKW1lp1/ZiCjIZ8Tqp0T41huapilR+S/TIObhe
QrhkqJNH3f2QbbIGxGm8d4g8rm51toWPR5TDptMSq34SYAWeiifZXV5Sw2PbrrrO9RmyzhRqjGiI
aPZ64Q57LVPBwGRZeiYYl54bYh97gQpEFRTawP+uy1W2yD5gOVvw2D06zktv2QB3UtsWvYFkWJbq
x8JK+uYlyDD8tSqs8Dw3fM6saPzUMjDrtZW15KErTOnSEIBE3kzHqYJUz8YxfEBIE4NGBQZmwtHZ
HzJz+hui/QoSyhD6aTeANTI8MEsmggJp1L0oAUm83qiR7nCQ3lbTJD4oy74L7lKxMcZpfCkbwOSR
jbK+5iaH60wYnRJcCRB87Pj6pVl+CeYMEdW2vDMsnTyuM6Ul2aF/yvJOXpqoKfZmYyD2FIZn+98L
oTW47yM/a1nk6jvVbT5l463+j77zWIkF2/afc9yGisTtj3jybeTct3p5d6ubSzc6RchmL6/gjyfd
6uSLSWakl11cCP/t6uZmtKvsHKGt0GrOCMNiVO+ExnZ0s2ZTxzP4/ezRcyByKkXrvpS5/lBiv3Sv
kkh9aTpt9menTe/6IfNe5qBr1sRdHN4DWs1msLcG2/+NvhS9xUt3VoDgyJnivtbwjRHfZaOFVNBT
wNeFPfepTqwSG7aQrzre61yDRc6WDBRYBlmWt8ikD0cQrQvvY/ReswCf73QcLrIElfM5y9Xh/loS
JoEtd3y4lmxnn82F+ihLXkKExEY3IDecd/Dn0IaHdr6XFx0g7CYPDBWIAnV5ZX411CAqsVxx3U2r
Wp0Nw39pQVTFD/mF2t9mqNAJuI9DscvTCDP6f2eGHO9tcgP0pYcJJ3SnzNygPWY/tIBuHszCifeT
6cAs60ugJcvFICpyzrCe1wNOI+xKqeuMcGfU88j2lJLsG0em7td2BF0de5+HDtOkWBlPajQN64zI
1g9UeCrN/lGjtLdWk0w/GUrpXKaetJpsqGCb49upfvaDBYdzbn9CyHJ3U9MWxwyzBkQAb7cx8Owj
ad1mXsWhXhxbzca7a1SCA5YOxJwhVNpWXb6IHhg4K3x9ILhXvmRscHY1Vthr2ZpBLjzXQ/ZGMDpt
V90w+24XNU/lklRFZWb2LQcXxz70MAWAIYWtSJerx0YL5uslyYffiz+U2c4Q+lXCO6JC8FKWu2Au
xG9F2fBHXbr0K90cC1o5RJvbDb8t1r4GDjQKQcZjysTGEWoNKzaKHzWrhglTNdWPprdfvFE1XpJu
NPeJYwbbtOyDdwUawQiU5kc1Izma91N7idXMOI9kO1dVPeb3YyTUZheGMNFyUF7oYQzBQWsSvCIb
PXjQlwunpuoyLES2mHD/Bgwsm/RmwDWGRtmNJfon4ev4KOeQF2FHgMDDLbRUcGnCnPE2R8rQNKZv
RlmitEkiHVeoLt5FPYjwoLfEJUbH4VJUAs3XJrCJRFC8NYilmJkt0CcDE6Zbg2Jb1VkBuOlUOcq5
eeN8GGGA1rKonTsbYvH70P2wl+oAD6hDtwQHyRJUPgjmcK/BdUUBa1BwR7WVE+RhczOEGYmfpUHW
yVZL45iLWDt9gMNWKzQIfSWbnXuvBSHuOmb0Q53Sp6aqlJcSaNe+mU19m1a58pFbykp2mHDYXndV
Yp7kyCAHqiOtV7AZeco0lfzulxVEa6WsdolxH9uWfk9EctiGmYKDyL918q6ORbVawhnbyZt6OISc
jPppdPnHZKy8WHWqX7ziRRaMgh8IPwP0dxgL52+nnrpkw7473Zgw+Na3UdUyPjTK3m+mwNnJBvlS
ArAPWPiEiMwvrtgOVHyla8TbhOf7fV9qoU9Cn4BzPU87p2qcjezmBqQIbNNj3V1a/79HWX1UvXaY
LymG3j8gTtQ/wEZA6sPAJ5lM0ulW30U5ieJ5djkO0k02JKmqngixHuQgWc/fi+hDOywhLse4J9tN
hH1w7XfVUj+kqE7s7dAdcH4qYYN8v+aWb06j2OveA19nhKI9NDhG7UFmGfdW2XyN5h39AD38ywi7
n0wXnq86f1IB0FmkaYSFi1MUYOh5kwaUDW0/3udpoq71VAMM3LjnSUNVTSpSxb2+C9XIPcuSrF+q
ZC9vFsHumvjV8wLAn2mL53LSg0clewIkDOVlucxYMq3jaoy2sghcdLFRrqZdFc8IW7rdqdHa6d6a
M4QsybqvoFTNB9kYOeO0xYU538hW/G7HuyzHh0e21hmKXhM4Ltkoq2BaALU1p3tZsgJiDEFzCjje
5Pp68ZtOFzuNHkDpOgWQvpLFm1/11ehGlselT1Mp7Up6WquOO8KN1qZn10W2U1cwMmXLOz8rsHo4
TIyv01KSVaquvyETm55l/4Z/2R028aw6Sw8XGNFjL0wC+EzmQaZAZAOkmI6Njh5dsMdiCzjy61Om
j5Nqs3s0ozN5KXXNCxoekbXT2dj6/G4+jnVfAq7Uk9WUTfjtKT0uAd1H2FreQ3K0+bF5dOB2p9NE
tjXNnJ1JdH3rOp69NYv0o4xLBZC+rawE6ck96dgDQsDRoxfw467BUfzmEug2WxSaNd000Lgwx4u8
UyzgRlWJgKNu87HGypBh314uosfeivgTqzShWCJnLMmDGuB23ATm2i10orjJgiTfO+Pj5C07Ig9p
35DnI4ExFUdDr+fVqx7B8kY+48j3f/SBsf1VILH3VKpGeAjd7NPrw+8iDr1dEGnePgkUYlsch1kl
I/6L5lcrmtKdvaAZ3GY8xHXJ34p+jhthU2xa/oSc1EMJE3ErkD1IAtDnlfbSGdo3T9NdXwURtja7
gGin4vi1QYJInQD+DGG36ge+PUQJcjynWmy70AxRHzxPRf6cPKGvzwICEImIDaBnB+JpOTZrMh2b
YehYl9U0vhuBLfqiaM8d4fiQiP3fiZUjMVsZ7SYstGpbtkrmDyYAUz3tV+hKAnSKPjW7m7+3VbfD
v/DQzNa9UdbqndeAbWVx6jdeVOe+Fk2/gu57naO+zNn3J1LYvBfNJyqDu9jL3/sMMIledlBxiycd
tJo/1JjL68p7mCcrq65YVqoW+zFhfk/zD3S/tgbvTO5hmjc6zU+VbcLaMt9gA1RHIMecTjB78c24
J2SgKMNKn/MUgJX1TY/0GcA3e0ovKsSKDp+QSTdlzgI7ZZhNVWVyiWyQ1XNI3s5K8CgYi24HWvS7
MuT5Sxf8qpDQ3UFCe1WIjrJPmC/lSAApixbBqTFl8ZidtarpF/CY/CVzhSoT4QUgksPPNA7rizYZ
mKGlL13fa6+Gc+xBUK6UQLxo8ELWBcoG65HfACKe5gF78Ys5j8dCqDhxJdllaPF80qDIbOaED4NE
b7+LwJMeo/DgVe3G0TFPDIoaixxzeOy0qGbz2Va7yEZ0sO+7B6Afa7OeBlDI5lErXMVXoygDadc9
O3NBwnIq5nUX5PVRxMOh7sDmIrVEahb4utKp+2GAY1aYOcBXcF3I1pPtjxwsVErSRG2HW1yPK0MU
2BfXAeaMa47oKnvXdhHamZG6skFACqQX9vMMj8HEAsjXglw7cix3V0OnsHUP6gMxbN+s2gkUh3qM
PQE/vKoifVNNVXPsEoTT7+VtBe8t9X9rm3WViryw+12jdoeiJNAFOpJRchZNNl8nCPEIigPdz8Z5
2EH2yGE7m7WP1fuIjsbcHIUX6VurU+9VvayOAMlnvmGRi10K5+N1MwEy6fTpJ2uVDU1m9h4bsajJ
szPwWf3Co60jrpCHq6B08KBK3b+f8HP6jF0OcJNTRX6u/9Bt51kEna+T0zuEcFU3Ttz/VTZ8PMKb
H0rTRsC3RLuZDHyRLyLZvXdfp0mEfjDGq7Z4yaO52qQdQOS6+5k5aJYA1HWQTS3LzaxE7n1fB4ds
dpXnAIHfYIruNKN7za222KJc8tnmqbJxgoYPD2FH1H/6s2qLnhQ+iWqtKZ6bqP8W1maLkmFk7xKb
hEo5dNugr/MVrze5y7Jx50W8IVmJZoueWf25KniztFS8ZAN5fb3i6BKIXRJn25mA8t4WzSnLCqR9
kuJ1KNWVWLxh8KnEJgrPNDKaybYtglNdoiqR8GVUtf6hDLSPSHcI1TT1ncp5Y9XNfb+BuWgdFV0R
xOwT85AKRC7qtvoltKLw8aQ21PoXKj2xP5ox1uRNimFq+NjmhrZHobcOO2uNAnLhNM9qKt4qU418
zxg5+rrZJXLscFsbA/rCIdjU2ssOusYmIXGTj7b2Zr9L3GnlNKeyTX3XnmxfeDmG71npbgvSPZcO
yGIdNu0ltzqiuciRIKYGD6sVKpqUTfdKTD/2RW99GEUII4uQ071Qvf2QonniNsdCmX56DvpXlvdp
DRn2n8ZwyMk8+ZEgXcziPK4mCzhfoXvuijD0uOfklZJdQ80mzaq7eGj5DXZHc4t5hu53i9OnkWpv
ELpHsKv1yZxcbx2XPd4ZCeRUMcR38tILK74jO3qXZrUNddjOgPH2z24CwYLIkp/Zit+19a/YsN6s
Yfqr1ltyYJF5Aox9V8JCdCbiiKbtVmt0EN4bzEY3Tp6+ICtuXUaWe7+t03pfhk32kE3g8JSoexTd
7Jtdlm4yNnVrHWIWolgxDl/aAJY2s1edhrNypQsDQSA32deZG56wpQlQ+zGiu9nLrEPATu0ookQ7
xoMBQzPK57siToZ9jgjyCWi4sdOEmM59lIVsZqG1Ao+ptv2AMSK5Jm1TxonzkLVhtAnrc9VB6zGF
TTIVA0i0M9gS5xU+hxHiv6sFBblqE5W8uQkk3hLCerEND7vAWVSvTbPvFRu/gTx2X1uS9qvasTrU
9iM0hjtgQMaEJRMS+er7XHFy0qq++FAqcqJe0o6H0jKtNZTXxm/5ufwYLZg+EbyWD2jFLeBksA/g
VHH964TxwQKGsyJUrY/R7jo8fIWKt6aFfwZxkY8QQRSfn/Xhg3g6B7ak6j80L+j9DJTUh2chhWTN
bv0RFvxEoGNYfUAhGxHVRuItVIwjhoP6Bf1Jj4CEE6xlMRazfskVWERj9DG3SbmCl2SC6Q7bbWWO
LLKmeYxszsRBaPaXFhHXS8Pfeje69RbAGWdlFqB16WVQLVPHOrPXJqLkPShzrby0CW/ZYK56m1eJ
xFCClPc4oJGMKEwXGksUFDUfoFHAfkMc9OzR1FY2kPGtqioNxinNd7dPSTGjDQLHv3gmpzNte/RE
1iCF7BVuWIbfa0Z6X1mD408iMTYJIWDfsPqdXiQenuTxsJ3LS59U075r/oetM2tuVcfa8C+iinm4
NcZz7NhOss8+N9SeDmIGMfPrvwfS3enq+m5UlsDEsUFaWusdkvA6878oiX0Bs/iexaF4JZHabdCk
YsmSinpDCh1Fv2J+tc2JBbuUk08iAXQdyt0UptjJqn3S+ZAZ2p2xmKB2ReLDiE9v9tCVR2/GaRVp
RzxYqvnvsivxGSnnfY0rXzBV3gfg4G0nhwTiC89/OIP4nWpX8K/YYEMwHG5n0NqOHYRpHG3CjERr
I9HBEbzcJQmUIRGi8aUN2autpFd9mbqjjMSVnXdy26EdqqDDxsItID6QEECLNbT8zsudjZqXFCJZ
HtoktB9D5ZFUt/Jd0xnVZihJapRe5G5TDOA2DZXloIkrezu5sj8h1GG/JEJLuOlmcAsN6TLNZEIt
CKFvTplcCqMGpGtcJqTpgt6akjPcjnpP4G/xyW7optUHDcUMoTThueVRRRyq+mU6c4cRm7AOPVI0
cZyQQp4cLWjbsNyXkch8M3lvbK1+jaZR35BR+5vZmwrzIKZTYW36qa82cRMpN7tquutoj8qmoFz/
0ohB+Gg284+r3inGeqMoSfOkrXwl2w24oQP4U0oUKAsLA21H01CmR/Nygyitq2rpFXrjjltivLYN
1UZsFL1TFLo4pubuC0Lu+z5Ssk3vqjeThE5g2NO00Vrl1HrluxC2cyla5Y8c+aFGSzNezKougmZK
fzcG+B2JqDjOOa9lJ5NL1g/jRkkmZzPiMtCy7qMKwbKi2vkJI+8wmELcg0QPU7oLQ0zXkO4QjvLH
HM3hbIbAt8Yq9uNutPxGcJ90lZ6fFNFDATVIjE5jeXSnHmcQt6wvaI5dVcmWygAqYmCJqGO5AViW
iEzk9lmOHo4uI8GTJvtmD8k2iEcFylot5kNuZQ3Qyuqtbcq7ogJ4Q2C72TtN810Tme4bUjN5wjIe
Ps+8zd0IS26Ojm6Ea9GSE+36OA2QgyaCj7Rpq7L7qLxYnOAoqVSv5r+bxgArR1iw5aGAQ4HPuj+P
I+5Dnfc9Cwtz0zo9uQ5kmsYMbejGvlEqHa8jIEM0i5pd5kYfDmI1wejpuJmKLJjHyGYz3PMF9b3Y
2VGoBsLJPjAEGrc1KbMAyVU1yGLQhKUSIbSiV5diRA+rCVmicts0Ng6ScDsl6R2/zZPWF2G8JweX
nVKkd21Vt8/E+BfMLltkzJNXQ9OUfcWDtAmn1wwAx5An4t6wn40sCs2GS91EwCtp64Ydqyp1In12
dpURjfu8srVtAsBmI1zkZJNbJEaL8Kbp/RyE5NZy0nvsibNtuTJokcilbp2rux463mF2VA/GLyIn
zOFQafo033UIv8+dXSLnleDFgJ76LpzUoHFcuYGunO1Cz2ImCUUUoPL0XUN3J6i7ZnhqOWmhHPZN
retYfXkenqUGwl91mIxbzB+f/FQuORb3B+nPbCcUnC4mY+tkYGQiknKg9R2Jo4lE0E4Pc2A+o/iI
yc/Ac/UVsIGA2lvp94QUu9pCwbxGCQJ0eNk+6gwKl0Eh0KPmL0cQ9NloThuVSNrssAZj/vmJzMJw
Fkl2V8J69ntVC19EY3y3Terwc1+dki4Vx2JiujYV4Fwl1YzKOTvsMqGenvHe3Wq40Pl1raGIVIZQ
50JwSmlzavUCkNeYoekY1ZsQgdW9qrBn6WtLfjbWDArCLHOskWzrHnrpvIOjiRlGCiG1mxV26mOe
AATw6iOWl91pHER/Wl99NZFtdqc8AToFp4aV2iHdDr59PxWZu+fHrU5GplYnm3zXrp3L64TY7wlJ
pPmU5GzaPHhJ/no1t6UY0GXjvqbAiAzNmeyFuyHVfxWaJ09pXXxINyeBUpiDPMxxzhbZg9XsZhOy
xN10GowOLXOnwQvX1vJ8Y1mos+iFeeyVxRCv2o/TXJxYRQo2QWMYWF35YcegAto+Krk+qZYGn93c
LH0lLmP2Um54WhvCV+LQOL1apN13oaLK09xJ9LIGay+ZDk9STcEuxoSlm1qWb0na/mraovv8rtZX
69cUzxba51M4uyi/dGIfLm6U6z5jfeUu3cWaj997K6ti5EPT2GM4nOzoHVJTxUQXaEj9s7ugKus5
yYdRRIXmN2qdHtt2puA+b7UhvWuKl+Bmzz9G8c1ChhIlCCL4pglDn0lq+QD1rS+ba6owXSCh68fp
FOabWA3D/ZzVh6GpEVYocEVM4uPQwktUCNaAwY7Gaf0EiHlQF3bmd8p2FX4Vhjv768tGiyu2v6Gx
iVtAlEiFQP9+KwuPrdVgkq/BkOoE0EE/CTjmfuXAY6t/unP2k7yLyzcboiHX65bL7pg+HljYoMbi
uP5WlT6WJ7k0a3dtTMQ8uM2Xn/L/OxxiRP9fZw+O1+ymQZBcLPZaNfiYLX9nc9L5jYkqXGArJgIj
RXro69yjqMMJUYX/d+kmiKVPG+lJ8JnCqYHc0fQg/nbTb4GnBBXAUVPaS5h18TFTcuTcbx02gbsu
7u9FWF1S5oETKtk4pFX5D+TkIhLlDTStDo/ZWb81aMOTDlfcwEmlsgEYTTkhSuZHWOcFc/ec77Qh
ujtUxcL8ie/6u1RdY98vaQLVsvLTGCETKaV+njSsbfYQEZxnJ3mGvd4FL5mXb95Kg8R+oIggUvbD
USntlEfHna5iQpDNcpSGqIk8o4d4Q91np1AV6HK3CmEVZKwzX80RLRjF2sxUnTfKCEjLNfRN6kXm
E8WjoqrSk1fOv/mx8acBtHo0hwJvTT1ptzElMn1ovesgZmNPUrmCNeYnbCG2lmzKm5pDauzZRvki
q5JNl0XlzUqoOCNkhWh/sYdoP2+pwnicheCzMaJsi8eN7s7pX6D+5TksEtPHErnYNspcX1KEMwyt
VD4qptmdM0r3mOFLdMc7k5q0Nbe/xlTsnbnFe741n44jyj2PQHEIyaN/lEWIYkKi/OhCs/KRp+1B
jIrsqqjsexqvD6osFj+iKn4nk+TjwG1+7yNxRxDV+ZML8mmsC3qh2LcsJHwpoqTeSBXbNrOxf5KZ
d8kFMEc5atsdSJY8KA3CcelqiFZkS7Zl1KRHHcX5rZOb8wEV03k/UzrYgtI0trPSNgHh47ashmSv
1ku+wyMjVZBpbUVnXwH6Y1co+kcBn8RIyvh7qFQ2THCKCfozrdRyIa/EgWrY86MZ1O9to/1VDG2N
OjmESar91GHwakncxEMHaCi2aC6nd5GkOeTWdGKSCtopz851Xg1na8neTUB9B0PWB6+XyjvW14Hw
DFKqMPa2YZcFY5RE7yAFfwqMpl5MqStvhmop2GeoQ+B2OchGq4x3mRzd75L8tfRcsPVNOJ1JfEbb
zEROqaeCfECRf+ui5P6j8QbDd1JHu7EDMI6yipt9A/fsGZstrHcq4X8k8sGWl/yWGBITT2vG3Suz
avEeMQ+e0Yu7UYekNhRR/MqqP8gKxNRI42ozS9t7gjYOd1HsQBiuZzy25nS+kWL4PentcZ5E+xya
1r13CFvEBXhmjKblHiVwpqO1/p3xYU9rzTullpZtvvqfh9cz18G1vzbr6V/v/hr7fy+xHrbncJ3n
EStTjhGZT9gfi6nx58tywO547a+v1vWmj1VOWvv/9fLr+Nfp69ja/M/Yep11bNLaYmuo1bhhb5eh
/VYUFYvq8lJ1CGFIp/571OhNAoLleKYA2Q3wY/tX//Otn62YKAMqlrKLUlGf1qZaltnBLBEfW/tm
M/27j3o1UWSfXMpJjx6WpvI4uLnhAyKKHutYldvM7ok57NextVHhpqvxEF4+h3I7fY2Yxr7e1OLc
eDRR8/8cWw8UzSyp7yxax8vFP8cSpdloWq8ev8bYcfqI2Ru30sy0IHaraG9VSI2XSm1d1cpUr2Hu
xSx9Y/tDutpHDhD5qavKeJpDkQc2BkT3cprZPkXTBom38nsM4mKfYAB5oDACaxl2IiZ7W033+m0v
M3IpYfFil31zMZNs77LGnnHyJESa0+wIc2yfsuU/F0i27hF3eS9k5lyhH6qBwraLaSWyX4Z2TIjw
1Zd0bE+IoeRn3HsFljoAuUFRzYHhaTamJzn6ceX8QzjITvJFe08S+i9FK9Xv6K0VWzHYRaDO2ivl
5o4tZodMY5mOfoO64d6UJZUeFUEmTYcoR+i9Tftefa+dAcBomy5sCjJJGf5QWFBFxl9J9dtouoad
MoDGLrI+5sGstjncuUcWI1JQjeVPcvnTeR2Skd5dvSw/rr21gSgc7Rqo39v1/HWs7fR3z+rlZe31
cTlTYRpf2nbywKm1Ylvm6fAoRFhAg42HQImG4bGOxSXBLuCo69rzcOU8x3X+Bxmaf50wj0hVk5UE
g7JcY21y/Z94sMR9vYxXzfFRxbpw83VC32H3YCoyO65jNc/tpVXCq9dQw5/KLXqJ0as25yomnum0
c9xoSU8wba9jkRXf84IK6jpklT2o26z8tc7r61A8zJOvVpq+X7vJ1JSPiaz45xUKLLB1gEor5nUF
uQIHfU2qxDkkDfMrki3/Bt1+ntLMxOda+O1r/H/PI8VfAIc09N16va8Tey1+jlTj2Nnkg4+CU/mC
ZKB5NMZFP6eOx806tjZ9qZYv7dJEiQKcU5/mRfMJas5/DnydrKWzc6h09fVraH01ZWH58jXmJvkf
1ZNEPzL2Nq5skpdSp2QsMOv9fPU1ZistIALpndYzFCpMn6cVUZ0dFB0wTKujOp5UJmYoat6+RySC
gpCYYbd2NVHmuCF08K4dq3kXYbiAfJZc4XJyPIj8kAgBqHrpDqKrcAwGZ4JUE3svYb8bXga+rTTJ
MC9dk6L6QW9A7rdDZ7+PhRwOQiFiW49mY5MeWllN28iEK9+3tnMKJUGJnZKdUxVNIJKW2W9OX7AF
88TH2rNyLX0udYK1F7uh/WaYFipJbX5fh8ouIprIq/mydkFMmT4ejt9rdB62+lh7b1bcK0iCxUpg
eZ77phEaHdSCoG7tlki9oL9GkLOebDBdvMJgOK8HQxAdb990buveHyaD56qqXtXlomlLuNt6XnFZ
T8SWmJhu6nBGwrhws44NrDyBaFCh8tjfe3HVQ6JhyRvXhW1dm1zdCUl3LmWctocu4hu2Ph+crNkJ
p8/AfkbxvkAt5C0a7lUl852nYAydDYvu5WA/SRJYFH+1LihBZb0raU92KlO/dVHK6j4V+buljRNx
PrMcpjEZsbjhnOcYujM6otl7r4wUW7zwAzloLDhGxJ+9ztyvvboa5JtjHJkd48DGy9IBFXRydN2D
vpUiRV2E4r0ZyWRlNSUpaDT6QSsixxfUBJYsn+P3IF2CODO7HWmsJTfmEs7nz6kzCt/U8+jg6VvE
R91Xe/GDWRs9OximcjMK+a3TFax43Hq68aGR4ShH8tUZexfFgBaZUDz2I7uCaqijIYhqVvmjLfrX
MKzVN5wMV8TNRppe+MzJa6U1sbqq1Hw/kwa6aGnWV2KJMezSfImKKPsc0sYwPilG/0ia7Fdlu8ah
wcbiKiz04SZC3HNe538Reze/XFNc+zHX/mCzsUu9xmKzdGumeUNAXlDDblvgEla68RBX/hYt+GtR
yE2EN8a7mTTHGCDvLy1HGE55zbAxeeh2eUaZt9iVGnnaQkmKwB2SiqJ3/I2gr973LkQG0XoCffq0
fTX7UpIIsONfUvxQo9nee422oPMLdzup5AiLRJQYZ7skbVWQsfas3+dkKN6GLlnYhZk4rd2sRm8U
0MQF5r39GnYTdahuqOFqGONrLM2FX5Y0O1DByaGp0QixlOKA3RMmDpktDyT9ZGAutHJ25saD0J8/
P1ODpECxBQQVJAqFfopa2SbR25jkjb0x9Tuug49oZgYymGp3UaiXuH0XoL4UrXrXnRbN2ry4W+zW
3vvZ1e5to+/WY0ifeucOD+3NaP/umJzfTeF4z7xCnh+LjPfeMiZctDFhXo6NCMGRa8bVdOmp6C0+
6p7M/dLrKRY/Cpx41x56wNWj8dKdCCvrvS1rzHaLfL8e6zxLvTuhPHz2KrO+t8N8NNVURdZCP6R1
Nl/zpWnV4TwnrU66hl7VNf2udxUbLSPdvo665rDnnfINGR00A9ZBYzmSWKwx05Sfc13aV3XQOBpO
7RyYcdwjWLv010NrQwETm6f+unY+L5XXjUVRtSSNmg/iMPQ5aclGYJjmWlJAGEI5bO2Wyx+gCGDz
7gX2TNUCOBHdsdU5e3bV+diJ6e2zux7RZNWfYiu95ln/l1km5TEn43Xt+/pfDQqYToCvXO3/z4FB
9cYXnY/ydW5rOJqxaUat3gAgR1pkuUrckgwa9QTBADOMbkbqjjvRQ6bUMjW68SRBErD7ebosHkbr
2HqeizXQbe26tfkK444sw/L+r/G5bpAvkraCLmMkCeVCbSumUMA4pSmStgBgDMVyyCqKyMtYbDJ7
IgQUAeew27fcKt6rsBbXted5U7hAK3EkXw4ObaLslcFO2EgX3ZtqF/qLje8HiJEW0Atn1MBS2Rw/
146Q1JjQq58va1drgXJAxsv2a7eaiuQYDh7I4eWdyHjmt3mIP//wOmRbkx/LLHqsPSsfSLEOaKKs
3Rjv98A2l0T08nZhW9UJLoa9WbuZ7livEgru2ls/Xxvph8zO5ev62fMF5zVaiYKf5vK5F2DRpGtV
sHYrzOW5NQvcbtbPZufIICUIQS299Wpx2L9mFSleCsuU1iytUH2lbuTJplhAInmqmavNsjmoNpWh
CPPPd2csp00SRc4PAMRnySs86XieGmv+h7zFx0Qm9HvVQRehKC+e+Hyz1BMabvDorK4gOLJDVdrh
qTVmcQ5DJT5QhywOJSKeNz1PPjLk2X63k/MwJ/zaHbf6XeSljeVyOp60ClNjNwF9Q+4n/n2kEN+Q
wWdjoEVucs3GIgGJE0VnSqT7ZJzf7LkwNshxAt+oMvulnbty3uS1xu3Nk9pn+W1tFNvObmRDkcgO
fzgoPPp9CgPdHWrqaVHdA7gCeg6HTkVjs4PF4rXjGbD8fJRN/RPbTOVoafn0ZnU1t934quEH/4Hv
2q9idn0K9Ch3V+FO2OJP3eXpLU5idGszR9lB01c/KivRCFrbnebq9ruw95TEsm/GPA87Q4mTwFWy
c6R4vwjX1ZMp4z9mXP7sRmFS3qmdgwZilCqbi3EWQmOjTDIUmCA/eMJI/x4oEmWT5QJFqilWOjzY
aT16W11QXqoBAjzKck9GPqHkh+l5WySYv6BOTJVA+1bPkXewPCqfAN+zoBbIY5oOYKUBLHzT9OHF
+tuF9X0dCu1hqM0JInq9oQoV7dSSjJiF3CWJl5F8r0psLh3jNo5/6zieGPeytd3DlHfIH44AlKVP
nlE5aAp1NThN9Q7uvI48SGicfgH1UK8ZGbAt+kr2trCLxUd2PrI8IrFpR9/r3JXPWWfRZki/ORTu
AXc7gowpjWKO4jJ6ya+pwHRxHNDOxWrxnxkaTNXqHm6AUeNbvWjvFG+1vVVb4hRZBVn5uHK3UaEa
HyA/fw5WUv1jooJJLehP3HU15G9Bsr6sEIcY2m6jIlJ3xLlveKilFr/WoFTW3trUVqvtIM6THFvO
WJuw0kG6jN45hKzyQEZFA/aXHMBGBAleDLdeM9XnRGk18HRq3WvXQkjxmidowS8He9CFz8GAjD3a
/WUdMmAf7J3YrreNm2pPrzdaUJ4AiJbeOqQZFoJvbZae1jcsq8/RYGUmdokPpRYuap9V95xCIK1m
XN3XHp5UUZC5IRY6y8GRnQ316va09jxd656xkoEQcJCkX8d0PEKOvVfYsGh4w9oQlOx4NLAXXd4Q
ucoUpHWqgkbgDKLq5LXTqT4sB5WlGQcSfwqkgeN6Bqnu4RSWqEB9XTJysxPiq+nnZ87jofRjb3pO
CemOydL0ZxNijVZIccpywUpXtsk/dmujK03s9HCE/ciG3xWeuG/kNP3JsEasSQrjrRqrXyJFaGI9
RopW9RGn9A4gRs03W8PPUOm9IVjPLQw9OtXY1Pjr0UGl0oP9urUPzVfW+wowjJzykyeIIKCixY+1
QRylDOo0LIP0P2P6FOebqPYQ77b1+DFFIyiv0EP729xnIjaebtkZz3RWmPTBtBzXbqJ43VGbgYes
p2iDbTxZwCYnjz/PLxrKyCMqrQd7eXsdyR1w9xBBdLhttdI5j7VJk4bZrhnGoxMlzqNFG/06Jgo0
cx0AWmlGsKNxpNmvJ5MRFHe05NjThG3hg/ptAr6gMQDY/K/rye6fMlfCAGY/wChsUx5w6XQs7pru
s7uOtabcSo31bO1hYlru5xqA3WdXD3nXnO9DgBu3dWg0Zsp5XaJi61FHz3VsmsOTVvBgrD3ZKv2h
tWTJGfzRtent6VYBDnn5HIIFiaPV4G0Mp4hfHZfHvEU7y550c0Ntl0qxMUSPtfFUsVdLY76uvTF0
m2ss3X2pZ3Hqz82SBZa1s1mPljGrfGbppM6aNNl9jRle+sdTVRa9vmruWgyr7I+Dt+jYqI+14T5C
waOnWv01FprDu4zV8YKij/roozC5SM3+6+uElH0KyhtNs/8ac7Era8fPizb9gGAFMkK+NdrTRY+T
13b08itrYH6lhH7qIUGc1h5Gmba6WV96mXhordke/2tsfZvVlD9lG0ZbrapzQD6Fc18bV5IldCAE
wFBnrFIVQLrUYuSwTeGoPmUSVs8wrUiveUm8X8fyuCBXmQAxF0VZ+VMdqhvu/fC4nmwaeLSWqBQb
JvCfSsUOK2OaDaIulk85V4+WROELeq/yWaaI3JpCCX0VOiheD8PZ6cyeL4CDAvjUlkIqSCnNlk91
ksmtSdzjenAdwmdMI3nfeEdtGqrrZI5nW4qe33Mw3htzqE7eKDtQQVOUv8ioCooqUNSh2jaNI7ea
Fc0Aj8JmZyqG89KnUDSSPkwX+7EAH7dvjRGW8OH7S1j1L1YfodguqEnBS/gZdsnOEggepBY7nZII
wKu0+jDG9u/ZLUCwyaPaRzAnFAGmW+31bUsM4jdEH4WHv5Ceb2ZQwv4YKxBJQ1bztdoHPgZ2vQkG
XVWGE4iJd0068T5iQSDBrQJJB6Tc9/pZndGaazXFoLgAO8lV9tmof7DvYrIBvbCtDPWad9kRM2rl
UncV9Nh+cI95DwHOMN6TZkjY/rnsk0F75r1wn3NuaaeJijb5jpZkolFu8mJq4Uxt1BEnXdSJKd9O
uAF4VZ9u2pk1ks3wi9rfNdF4r4sI3wSJwZ5qE95jZFzMJlF3CsYomzL+mOf5jYrQNm61alfarXvu
c9xgSATw8quZBhTgbaM+I1r2DYTFiAtd2+8qR+DjquvhtS9+cxlxQm7F2KD7PPiOaVC5LRXtkhOr
5tao3o2MKw91Pp8tBGcjAUgkV7BcTHU4eVN6aLRBnmQXygD7yGHbOE50yVw5b9VW/xaN+AeAmOqC
aIaioc7V3QL+ca91811J4vqQo9Z4QSYRXAlrSpA1TnupypIsiT7A35pDP6qn/gKQ4NBJBBlbmfqF
rPZePnrHwpjqbUbcwNbKFBsDNy1f9t3BqhdEYNRpgTnY6Q6A8E+kmn4sZqIHkyq5z7fV+8DhOh91
NjJ43Dd2owDXS9v2rNGikwBcCy0JduydwWpv2LBt1J91qk/w6kx5HgAaHJUl4WE09zWi1pawmhCF
26ijDpIJhFmKFMmIeGjVdz3/0dvKNcvg+SKO4mfJHfTyP7Nr1CfqbyorYSrRXFNPU1lrDxOGh8lt
T7nXlkMK/sapfaMQ8aUr6ugUjUQYucbzOwl8ebKuQm5vWO7eKidl5fRoUjjxO0a9BJgpOVS7lnIv
7Omna6ruZXTT1icV2ApSoZ9gB7zVqC3ZzjHqBY4QEWQarcC0rJRLpuQbRIDCH5L4d5NXuGTH5oG1
vE9BrCBvJXd8of/IDIuYkTQ81QdMOdraeiUxom8S0GXbMGmentvAMXMb3N9UozwKyTyYKKY/D33j
Vx05AVm8ommqXvo41i7t0jgmhpUOJMys2Ag9CgOzA6knNJ0diuJ0zL1WE0Rp6vqAsnZxGf1WqDyg
xBCjKEQq41dvDdVHi6w5i/ahK7Cxc1w4TXpEDUQdoad6hMcvUQOQZ76zI2l96p51ZV6xNc83uAG8
Z4kq+POOtUCotxPk4tvokWCXejdRFY4eCKuwfLY1CKVQ7cDhm8llBHm5wTaLqIJNYZeqcHjMluT1
nEU721vUZ+v+d+SGOQJlBvBGV88AMZgFwMNwL2asGnUI85tOg8rU/hkgDcbAfoPGA84nbYess7Mx
i1b1EZouA7XsQCh3CgYsmqogH4leTBSFFBYq9znV02MUdnMh1Zj7czchipa3N9jLDzLNzcZCT/7o
TTooUD20jo7tnpSw905KGrona8Hp1En3o3G9SxUzzZqNwjSW1fVhRmEJC9W/B4Co+7rr/sb7wIAT
bEeBUqXTy4BX0cUheVwuBOIo05+Z457BP0xE2WPINzj8PbJrJ7sRAV9KkkA3unDTlJAo8qQmUdFG
JlW3yjrUbl1urNRu90DXS0BxngXohsVgB5n55BQUpfQSzS2kY5+V1blkeUptmybJvppac9/L2vsr
897gMnVqG/6abbmF885a6i0QGeVXbPR+YeXRSR8j/BFrtdmyU/cOPcCzvQUOFNwJJSklZPPWQbh3
rJKkh2puiRlfvNEaXrMBjSKHHmIyadCa0VuRK/b5q6mH0vns2kT+R1tCEcPm62qFxI7eYIFjdHOA
nrXn7cIo9Hzhob6mMfX5bJk3uhrxKIamcZ5lQtmU6ON3VuhBEaXTSZ2Rb0Io6q4l0R9rcYiCqnNB
t3i9GdmdsRAvzSKeYxajdlFN2d6Hvp2ubbLM3PS8KmrvMibUrWW2ryJHFX7m8DOCCTsqLfuPrs+I
PKz4I810dA7N8tUyRns3FjH776UJ3ZfZ6+ChtVoSNN09c5r0JNgenLLQibdGCQEANnZ8tmzzrkcG
7A1v5I7C7nEAcUV+LwkGRd5nDCpJ7LE56xaBMy0/rBgwe6lIQxUGlmhai9cVCMz/NEpHvahH27T0
sMswBJJaYQVSY8y9ljQLfg0OsudLIUCZ9UAPsXXFcAuOBGagHhzrqAeNNUXDxI4z5L2kRi4ISh+5
UctzY06vqphHqB2hvR1RpfGnpYtMweT3Jj+WmbkAzRyRwSvpkJ6cNdBFnlmeQWQchglGCnCla2d2
d6XF/6kwk3SrY6I5+ytmTiwEfgv8WeAMUwGnYHavY6ZphIJdfvMozZ2Spv6YgRu947UB2rD8IYY4
e1cLXGK89rdbhtzca5bAWVIFctbZ6WTcUI7nai9rM7GEAbDylG24no0GOPZq1doqgD1DkAKTLMzT
ehlcK99iGRXHPKmYssfO2WLYDTyEkgIguHL2SxTTYqe0eS5s32TKexk0KL0SoAD+a8Mubfh7SI6E
LwkJ1kM6iw+BFBzio7sJa7mt44wQ3Be8EQDtbarx66L/myl+1st/2Ne053bI93KULJOgAlMHS2s1
hSTUwuOU8uiI72VRGd+QkEeRc3zoaWQdskF5zCQBFnqruq/NxXgg+VvtjEPijYJq/dZLZu8oYuua
UErzMx1ZpVYtEP4zQIzbZ9fUp4uWJW+jyi5V1BEyigLK8GLSVIfo2qQNfw8o0MenAkSUy25nU/AG
y1XZn8IR2fRPNzjaE9iuizS2MrERMJmntQVXX2R9sy0z23uFBeDc1OltBsH3agBGsIuo2dVJ+q0i
MEC+MgZaWVFMXbtzpufEfFUOQFNR9mnnCuInIwP+Ym2LqDP8uir7A+yI8q0zZXMYYYv4a1dPnQa8
sbTwC1WaF8Jl/p+2s7d6Ff2ebGXal0k2nxH+eO1nwN6ma6e3CCmXW9RoksowUphO72SBJe16X0ED
NyLYGUqKxFzOx1uYGu6AVLAjKDKW0caZxzxgF30zyHMwi2/z/NYJwGI/CvsN07L2mC+YmWrB1QkQ
FkfTucULblQak3oEGCEWJOnaTHr8oShGGCT/GVrH19Pz5bGTpyrie/Va6HSbvMxoV6Bno4Oc1mQd
bcPdhCPkwRJvSQNSIHyOTZTtIui8dmvALRrGJ0LlqBviefepq7FihFbcUG6yYXATByXvRXBjPdCF
GSTJ8efkNtEJXJY1BwSrfJL15fpEWzVcssP6Mp3JIMHC4t8bZAna1211FIQqZT8tkML/Y+y8liRF
lq39RJihxW3qrCzZXS1vsJ6ebrTWPP35cHpv6tQ/89u5CQsFZEIQRLj7Wou1bHZX9IRbBw1aD/4u
UbTFjkBtQCzWEa/KN0fJD4kaoJD7t9kPRDEvN65Zzii5LT7R1hJ1PkqoolSOczZlF+kZOS13BlrE
4M/x7XIS6aWF6rSznSw9yK9M4JrGAQvx2aLqdw4a9SwMI463B+Q+XInh/Nktz280I+eSw0YtPmBJ
Ern/ko3ZIuPSQvhOillWncNS0dGfWX5TTtxngHbGRS4pPwPl5TCqBshJ+uroleXfclw6BmDMl8e4
PmGplHip3MfrYi2g0a1uLPXuDNUKmkwEfayxvzIagN3ioR6ndDyqev1D4oElGQij7mrwddhToRzJ
qsFGjKhyUuZ4tzmK03uN8wrV4HsPcvHoNSFP1IZC9NQmzUd59nbiPg3YfU5zbTCtW0ME3x5Ld9xb
xV3qsP1rQzjbtodG7LBOCHUTHORxydOQXInGZ7KTrIwCK9R9/Mrdziv6/A5dR4/oM8kuCUAExoZy
rtB6Z24ZkplABMKckRpGCPRNVo52UKQgEtk18rs1O6c90VB2dJHrjU2Djbo5xG3yZR71O7lz610C
WrorrHQ6yL2Wu5K0Bfv/VoN8ZYkBkGciR0hO6tbhIGVJjBTFkKYLCdGE9HHoPsiDX4em3JptNEhL
jeVzVxHDfpBbIT9S72vuTxsU+h4LOqtcq/qrXWRDoLtc76+ZO/1M4JVxylgNMOo+alXegrQNT/kM
0LnVpw/6MnXIZzuLbec8BzORwMjx7VTgnDDhNvAJWUle/D8XfvMbJIvsFWB3PdTXnuvTg00GhdLe
0A8yBcj3vYNu/GITkDV+SMHyrjd3Dad489a8Cap4fwcN3HhFBGpybk5GmGvzMXbD70qXqcftDjMJ
3umOC6R7m1zU/jlDxPIkv6X3q6fUntUTHI39vG+y8L4ddIUwj2UeWl5rOVJy/1rndeUMcUCYHGQk
9HF6YgnD1mUZCPoItZMJxnobPksHu5rpYOr7AQq2i4zgsbOGy5RbbEuqY+4MCB+5S3Dlv17XLtKr
HxIr7OUG4QpLQMo29ub4wdWXAEajsOuF3obpbZmWZSRJcasrsP4sM5Klz87Rd6qBmJX02QkU5kjp
L8n2tr4ZomtW2ufKGy5eY+5lJKyHICtwVj63DQ4CmQvZsDdnGLqv2xu+jWWpk2KwjEK1708NQXrn
0IlO0mbKYJce2/Hvh6CU5alJbj1Gymv2XbsU39Wtw7asbPvP1IOsHA7+1LwGYOV2KeExRUqQW28T
4bx8OHQPoGmgs1Gd9BM6FPjpWRfIEx9sHWFQ5ymf2xeHtQH7w3sdi8WsFmhsJy85QSlD3d2sJVZ1
HsuXfHC7k2nOLCUaXT2oQYHtpodgZoeD9yS4gylf5CLNeagPQVQ+OYgXbw9erirF9XXaylK5DZN3
hxRD2l565AdlMEpSL9O15PQE+JIZg3mSuy8nKYhnnIhZYdj1PrD6vbwloNqpleyb2sE1vuYWJEqy
b5lQDT4CqvtmC5Yi5IZ1sZJesYMDDYmX+IYx0T9FPeHu0Jgc5R5LIo89XpYnEOWyR57Sv/JJv/Ni
Izup83hLzBKCMq+7yCSjMWu3YHZL2HMPYRGsXwCj/RtQfnaVE8qTlxwzfbugYexo+HsevGfE4tw1
ZtlP7I8+mmenXEbENhmomupcOW77fXo7aod+Ani/3cUyc5hJk+Uzk7mZdfAt4EICKgEX8JW4ZIOV
uAf9qHTBtwbkxIAXZdSs48pjJost4nWr8+Q614nAHPy5Z+CRcBRH9j5DMWxdXa27qEgLCnxuurZO
wmCpH2sjMU5yfvldvh2N11Z/mo28Pamm8SJPdXu0ksu77mdsTNFuLAqY/oGQ/9mgbROHIt9+Ka8L
O7anJYo0bB+I8T9qmZ2Dzm/z4QFCdvNCaFp1J6idIeqqO8bC7zLMsvX5ypPY5pjtwfCB/pUCzzQn
rz5YAKShxXAMFE4KXgKXGfwAQ+Cx5JbJk5FhHajYHi3Cg/0C3ZD/TubSYZvRtye5Duhlvt9uwtYq
Oeny/z8Va7UR9NLDNtXLj5HiuhbfypJbK+cI2Q8WtBAzyEJX6eyLisaidJHLrksuyaKwyau2ZvFr
/wmrXz+U8jvfrDLWY8vc3RMWcI9DEHkMPvSyfsU5gulaXpO5gA5mH0zmd7hWsCeHfXIpmjBUj9J9
zfrLFzQiGKQL0nUdJyNVVnRbstVNc4bLQYMpUiNMbFmEyd/ZkjVKUspv1rLrry/nESTOw1jA69aT
bwhPP9l4qeY9fL0FTqi/XPkhZn2nu7p6lWWZLOokJ8l66mVZKEUcQXBeBwBAts7SZStKbku2x7jV
bdd4d2yUf+og6mAOY86UibMjECC/SFnePO54wjZ+aV9//FxqxS5SBvXNMlIe4Try5h8BQPurDNcI
Jl2CppdnEHYdlBsyUv45K0evUxVBOc3FLdPDeyhIAFJk28K9w4QIwENat4ZtDygNkmz9pDj4Pwet
zq/rr19G8gr22N6ZdT2zDmap9fS8w3/y3/dOcmsvyb4vy0HrWd/0en+B90cpGo6N1n7VZqhmZV7Z
Vg9y7D/VbV2kdV1nS3ZL5HlsRcnJcf961jfbGektHd9d6p/q3p313ZWCZcJHaK7uQhB9yyuOhjO+
impe96rywkuCKQVwJjAiNu+LmW1Ltro5QxMU+B19qtYgu3aS6VZOvnV90yJZ3wyIEMIFv45oeVnk
Pdlelu2l+te67TB576TfP9X9X0/lz/kC7i9iov3Gg4tCG8vaZS0sH64tWXeyW/mNreKfur+rW/cT
y2nXK8h53vVZrzAk3r2mDL/Vzgv3MjXIHlRy2zda5pCtKLltQbZ1flf3rij9/B7CgP6nVkOJkBQ2
QD5eTnzvLG9lCK9ZqZXyjCmbbXVWZSfdKz5u0zvBVMDGt7IyLzByKcvMz1oowKJkZZa7mo78wGrn
vUwPWP+hZG1gBv4DV1snDVvFhiCzS1HOgDAhfzv803S7DQVHNv1bn20YbHXvhosUpXUMmhSThQvS
a1Bn89A5ejrvZf+bEGCAuSgZX4N2iE7rGy83ZUvWaXUry+3616I0bK+uFAMMKX+mbym/O4PUzVlC
7ISW8Bptk/26sF7b5flsRzZolbB5y64WhhFjsZC82Tlu3eRYSWRhsBUl966fTKJb3Zs/Li3vDhm8
SjnOxgNRgc81UApUA6QHlnJDI5Jj+XCVKOK1H2Xq8rMkyy5yZ8qkz7PLrDq7JnOsi7zs2xNd3/03
xsw3S4Wtq+Tk8UZFj0Vv7bQauXIH0hMjjqBJ0eHKHmavxB0Dm4s2PcorutopZQSMsx43X+VF/mPV
qtXgiHQ2rpMG52CeZ9cEimBQ4oDWJKkbvJW7rexbgQL/WWjtyoV32JktBMiYkDfLh6VrwdnU/Ztg
ti0cAJEKd43cVXkudQaUSa+K1zIGZyJ4cn15wHML6U672jPf3X65qW8e0bp1Xe+67Fkku77mEc7J
2TOno9xlueyWyA/YinJj39WtuzppeQ/m3HpK8/aX9DDU9zbSejtkDJGKC3L/c1fE49mACPCog5il
CPQMAtLiis4krZaO78xwoOlZWj2PME89SdBuqoOPkZadteUcalJnD2VQtzvpNXfZeFHm0jyofUaQ
3jAUuybiVZfEy1xzb3sEeGrEFN2niXtSo9DKj1AGIbjMzv6IVZKo4cm5NnrQPIHJwtcMaSzA88xB
vShW71N/fF0i2j8E0MB+AH9TH2CNG2HloCh1GYRHWYJ7oh5hgYjtKv0Qew7Mgmb3MMVwITiELZx0
fPtnz/Ln57RqfoJ3vPSmVn4ecxNVrdT/npcsyWt04O/8QCVSPGtee2+2fnhY6/Hs+gEOB62FHWcY
dkFT11/qmZhetuTlJ11N7T2MOoRXRdB2qcUiC2BiSp5zq4K/SVUPFRTBMEOVxHEjxFg9jksLpiTE
BAYUBcJEOzeFXT7OU1I9Sk6SrCgceM/yHGJhjPBWEQeHsoJ+yJ+GbybOs3OrLlR+mVoZyJHAxHFY
DMA712fnFhcxrNcqgE/DR0hUhcHw0GYFMUFeO7Afbgr3jkgN3GsexvYW1q+pn6LnYUkAukTPvpp8
h1ZTuUpVmSHSDe8irFwFxGeGhbfGCZ4b2LCfVTyhz6miaftpHAN2EDTEtkdoVWpzL3MkRdGQ3U3D
0D1qSec9zUtSZ4Tt2Ywt0NX02BpCPUv3WumgijbgnTEnxObGUYcXxv81JdH8uJaI5oD512HMbcdX
keU9wTIT7auw3cF7ahwdzTIP09TkcLwRTF8YmnlnO4Q6E9aqHXRbT9odUvDQYKAAXnpheV8Btbtv
lmQrMj7PSYENdYDayAabVup3+Wymxl4zDe1OkmIK/lNZ9JWynzxQ7l6YYmyG1OC19wkYde2x/5YM
+VcDVzpx4cD9ebdM8MxEJhKtUFSwxPTzL9ydX8I80b9NTUK0AoQ4r8GYEXYND9bTrOFLtqbEulVu
3t/pfdxe0jQuHnkEGpD/Vv3QjAqDK0vNB9XoX2tYgx7cKHka7KoB+qrUH+Iex5ED2eNRitKAK/QT
9Ov5sR53PcIdu2npHmsponwxsVzLcXiwqXIUYLfMGYc3B1v5dyedzZucqm5M7dHxwgvgMJQ6M2jR
TnxwqsP2C9og+R2Gc7Ketzbm9qnp2mOuQmuz95FY7oPsI0KFM0b7omGvbJs3gBbNB7Dn/SOm46uU
ENptPyBaBxgqGyFrWnpInWOU7w9K3FfVhY8L1UACtYH9YLFYsgoIunv40/r7esCsXKawnUiDA5PF
FRrMhGg2boVuKu0Zsk1tL0W5PVmqLp8qh5iw5f7Y40igS7Us9OKzPf5e/06a5P7ZLmowZ8v9g3Wa
iLxs8tCnZ8yMgwlzimQlqYIZhPtWltE2tlBIvqmUZmnpAHcchicCZ4jAC4YdcV1IKpQVk5Jef63r
ILz09hDA8R5W38vyJO3xENanVIe1qZoVB4O14qIWjj3w2gRRcN8tyZDAe+Ia/vlNQ9+nyMl8Dnw7
PgJhiG/lmKFhuCSSkzqTXTaSDTaMarEWNegN/ktHOWTtvR3djYgD/l8OSd2B+ApVO78/TdsVkNy+
jI+lijVw/+7XSW+5yFSUenOftguOArejabUgYGGkfIiWJIdg4kGKk+/DWBj5A+B1Nca4vjSXKszl
u62T5FDQu/Hh6/Ajc3DsYlUJy8pDE2NSlDvns0UoPsxS0vruUCnKhVtYRy8ORODroXK1N0dkunns
SgI03jcsv2oqY8COL3Nhf02RJyVyaXbTWztV6c0dIwJONJg3uww/o4q34pgUofZRLcPh3tXrv/JQ
Uz8OdqF+1MP6sWOCfcQ3DdIF0kG+fr0B/5dTt/rNJrTks5txKpw55UMKm8HnqFK+gEcOnqTRLIMH
v4jtZ2kjUviYAqj7kC89x/pzMmjmq+ZHxSctuUoXvjnZR7VpgF8+hnU63feBlj6MSwK5nz7szKQm
azfzjjmbaLylKH0AmuLI8d1fajKgXupiuwS5lH7OvBoebc1o91I0+ma4GKimHkrTghF/Z1td/wEZ
K6iLrFE/RgAqPzc9sggqeL3zgq/8TChYebAz37yMSGY+l/b4SghN980qf8xu436xFLe9y8oI6iRb
7741M4EUqmPlz5DowKUb9r8Dx26/EbKlH+YYFXG78V81gs/gsG0H4j3JxWF7nJGGBS/8nypgkX8a
39XplkNUbDbfl4NXH9FrK2GYc4rXTLHsuybtJji3++JVBzH9Aen3nTQqhLG9EoHxBSSv+iBVtt/g
X3CH8izFETaJq+ZNyV6KdeyazzNeOinJGbtBfVDhetNBRN+CaSYuobBC41bDFQMsuvZhYbPzB4zu
cXcgFg9aT6hlj5U/OHfS0re+dzS1wWLcoXYy+8w8EMZEn3u16vdgfKI7KTqRahOmEPU3KdoIEaED
qfv3UpyV6YfLN/9RSlOfPTNf589GTHyPPwaXMBqUlzRr1YfIB0Yc+shVDXn1TKDPEdqJ/qX02k9J
3Ko3ghWGF11veVViWOWrxL2XDlIPL+KpVOrsUaokMWE5imwADHWnI7haoB6b2cGLdI+Boz3n5kvT
FCe3cysEC+sjNOblzZ6c4hZ1gOUWsuDypqgkTVe50Myq0yH2ekjH7ah5CjUHKfDJeoUhLP2mWpV3
hDezvEgRjA4h9XrxuTRHKCmNnliCpZvWT/4OTj+iavIRdWW1JVC8Sr8RRZ2dgeM7Jx3fxzfbMm65
q1gfzTBzHsrEIsBi6dZO6q+JaMkrnzbtgWWdhhoROXdJZi3191jwGuJ3/1O3dZGcpbS/ql7Xzv90
vN4SANPZ8VM9zs3jqFSESxcu1HdEdZl8iX7lqv/JHAf7c+OM8APlenGfhYYNs3GVEhE3zF/6yn2R
rqOR3teR4X2tm1w9uHVsPaSlhwBLXcOWAi/sJ+BIPxXIr45xsXcJG7pXS14qd4x/dBoBYpbhNk+e
2QV3iu0k5ygN1Y+wqtQ7Ob0zf1VLr/nZ4TcijMiM4WGcjAs22xLW3dJ68Ww4x3ndHYgttXyXZHUB
My4cVfclc+q9XYaH3tfjuxpy8j8Nax9pLrdacCQEP0Pjf1DnQI0P0h4S93gvZ4sdl0q7Ak5YOeZ1
LUqz7mnJeOLVjtaegaa/WGZinVV7ALu9ncJyzJtNePmdE1rKMdUKHVmqwblYxPte0bpp7jXDdE52
kk3PEzouh75Vm0+8jSqhP67znbXzC9w8yu/Ge3WHhCXpWFinl492W5g/wSRCFmkyzzP6eGmzxAGk
EszHuqrqx1hv64tpVMNd5LYW6r5+iSxB58CPRbAqEx/ITL2EFsvv/W9xMH5KIlP5pRBpuV4oyzWo
4grr7ykdfoSK4nzV7CaD7VibP4Y23OAsUYInINTuOVtIxVXFT299GltnzAHpkwsUiBjnxsJ+xkRm
+3P4jQn4O+BD5W89QAeZ6CRW2CzCk8A1f2UwI+td/xogzdG0H/qOmGV4iptXr2VP2PWV9kTcRkd4
DgpL4K6cA8Y137/ouoEG1egslAZqilqc1mU3yTlOjQsQCoSHLoHWBf2aD5ozeK956n3Vplh5MHvP
4x5A31uHaX0nxc6AeS534u6qxz3EVBrrsmtXEupWNK73KQCQvquGUH3oq9L/FNXzN90K9EcpzUsE
uKNbT9LV05xbpFn+s5TCPji3aZl+MAvd/+TP+BILq/lYGo7zyT+PfuZ8i/lUnttRbc9OOwTfC/1c
D7X9vSQiC8mcqr4MwVB8ReZu31uR+4F95D0iD8Vj7SuQ5weAN7o+1HZr3dIQFXicUdZdkCzjGbKj
iZcI4jUjMn6J3KEFmVroBN2nrUNj1MahsjvrNCAp+NgtCQNjOjRoIx+kKA04bIvHZkZtC8nqG8FO
XDnoKqIbEBzdYbsrHo0lsaHivbmK8ZA71fwBK8DXroym71O0BHq04DnggYJyL9W/xvMwfR/ryNqP
S3201P/v/i6US1t/3/U5D+Fp+yZwIXz7z/m3+n87///uL9fVqwHktmcezdyK9wMb9pdymOoX3TH1
s73UQZdRv0hDzuZ3rZMuEEU2L+VS9+5YvpzQWSneOdb5JkpiLWhLr2rUEyMj+1OnIh/t5eZp6yaN
Y+x5u7oGbxCUT0rWWgAmwXyNWj0ER4d3/dDDY3PIRq14kmQ0eV5F/1nfaU111MNEvQ8qgHhMUlKA
oV29b5dEirahALpfy1l16NmuwfX4n1ap34pyhNTBbXfLIwLatqr1TFs5ZdKbR/ep5Hb96JH/gJHM
+5aAZ2JQlfnV88GS6qPzYbJ774cBAR3WQm94slwXwdEEvpUiVSO8r6CJAR5fm1I5Gbo3f4GRYTh3
nFUITz8Dy7rKNcKMcL6+aq0HlLC9R7/TcHQt50a84knnrn0ibsRCdcAwTnrTjnd6HcLZvQjuiKLO
Kq5jhQXgXDZf0iBJD1f30SXICiR671zN1Cwh12n9l8xJlBcIoruDfvGQEUvmGU4XA+4YSMgdc8cS
BFxMPNZnpcr6M5s/aPGN35XZfodiZPgSxSjBJ13bP0VNr13UuM2u/piaj2Ggo4mhlPPnNEx/E3SY
/ebgEDn4O8U0YcdC+vcFPZmzMXbBY1U0zUuxJIbK8jAsoEtcOhj6AkVqCNmw2vJRS8HFQ5msHgev
6B6lv3RD4OmIaOSEABrkNMmiyU7IPFqyffISQNaBrlqTPkM6hECEhTCa0anjCR20+tEKuuRcAa15
SDJAFcZozveOS2Qx6Hj75mRDdC2gMr55ZmRdMXsUd940D3dZNY5XRY3KW2YUCPv4fXSfND4UT4Pj
3iflhNZrjZEk6hL/FLetigKDWp9crxgBukK6DAFU/4x/ojymsdO9+LA9wRtM7CAzDtFAVd9/nDuk
fhB3Hl8jC3rkztz1XYhRKijUTw0+6H04qsbn0XXh8ob39AvaM/2uiqbxwUeHCgrqPD1UUxjBhAV/
HN8mAB9+Ov+VNO7RR4/sK97rBl6baMHaz9FHYkl/R7Y6/6Ukxl8YfoGXWwGG8sDVT1nLx9kfzHO/
nMGN0e8gDqxE4mFkQ2VPkHQSYvJXQVyi3pk/PGIN2AJmww1u1PG5Rkh9YeOfIV2rHzxr6qBC5g1g
Z1ReskaDSAbyvvExhq2FRfl4yU0levUVz3l0NNC0IgQfmj2QO8sfLn06TF9Nm72TpgWvbsGbok15
AW2AOn6NCAA8BuXQX+QoPU6utTFod7mjDQdsicUdiKCYreoSGWx5CHL47W6tMicIEaWL5N5U2kuL
VL5v2bqPmfATcoHtPFJXVS44NBx4+wzFwEerbJFybJXuc4eA5d3oqxn0FdySDL5t7JYDSI+lCKOd
d5zaAp3LpaibE6Al0yquUvTTWtuBTox3iDwAkrMdNgVLouchek+lOZW30UsqFCzISbL1kZzUoTRO
70YnRGnIicb6Pxw3QxhVAlD/X+eW4ptLO+gIXFkJ7d7UbYfI9ceonO+y9GszheErc66/K2LHuuo+
2Io+Nz6qnuOfjSFU9nPOY3a8In62q+IiJTnINLyPbZd5D5alXKAumh+9rgFS2Obtl350qp0xOMGP
NlBeARR5f5uadspdpgN4wPeBlusRHSDl7bL4N8aMJ9hB4r+qqI757DTt10Xufp9YXfmAnfumQuL+
AFCgesi1KjxBZzrvElOtHrYGaWWB9aefiSRP0Tp7tftMiAzKzcsZ5BDpuBV7e3R2zlDjs/zvRd6d
WhkT8EK6/zklRhXCzOUi2wmkmA7qBedXfHdwB8W578YAASKkQ1F8UfoQCInuPJswOT6n9jL7agUR
BmbornUgfZFUSt2Lg6ngwVERLolVqP7X4lKHUvfwEC2J1BGCqR3RRcMLsrRuDdJP6qpazU7mgCqA
FFvbyI8RtDCHLp4w71f1XxHABa9Q629aMAF/68vps1Oyaa+nxv+Yz3l/IFSsf9G7GDZMZ8yeXANS
lRgSt4fJ6odLQVQtDI4RMfvIVl2t1IMTZJnFB0eNHvNUrU4Ze91nFa5dLAZYr1OrVjCsF9knfl24
x+btfklsGFCs2TS/oyn61W9S+2dp+XcqhswAJhxwTUmdsJT+VJStDX0fRgYcGt3vcfLu/TwvfhpN
/EMxsVIzWxJAT9SQZfWoYZlQLVhQemZzNnzy66GB05wNhLSOTljewgwooLTmSHje+/3c7KQ1TsMM
zUs45aR1au30sVbM78lyJjwe+VNaVx+lLTZdbE4QLbEmj57KVlUeY5SEyAfWHD1JThI1C77Nulpd
tyrJoYYaHmJ0fNajtlbVyZxzjCNqJ3VOE0I36TbgTiEH3W/9tuuoQ/bQmIV95886fecYVSqQSB/H
xCtxEfk4T7RUu3lup91UcFRg1iPtnM5QxUiDJKMLa9BeWfrUijJVp+0YzVd+lnMJs91/T/Omi+XE
YMjk5NvZemQ69r0zlYf1vNLspzGXeNNzthVljxyWeTBsDyDYcnplqIEIgmB9c6A0rJeUHxhmqn/y
TPPzWmfIL9guPnkJQ9B3OvXahO3hH//T1vvPebW/swDehvU3LHdBcm9+7PLj1t8kLetFuzJ7iiF2
BSp+tlpXvRVLN+ngmzVmHslKiyST3H7Jmm4HdcPwl4dH6EHphhOrDeTUxuahSaJqXyNgEURAzYIm
/2EVzQSHHjGNvXq1Q38+O173i7Dc6ZBCrKhGP3s9QTrStNGj8OAH84buGqbt33XmeyfWTDcXCtOo
0qODZk8Lla3301aQyI67nVIzkUM0a0KH73rYGBvUrdw6+cw+8wII75PZ9N6u57WD12N6rf2K4OLu
kxaMnAyYH4zYyWOvNvdODP6yIuoJg84xxbpVmPqPsBjuFbyeU4Ek4gQFQ7k4/AoFp0MC3vcCjpht
qpfcIkV7qdtEeVZjtrwlekbPlX8zWYsgL7dUDWMPTCpNHtY6DRGX3VwM2XU7KsCSd8hqKJfQTVWe
pQEM2o92BnFVtT1QzvljU31sUnN4HlgItU4NF3rOlnyYCRmBvCzmhwSflBKRFRRykD2oOgdmh3bc
jUBNTY94Qyt97LURBbAlmVL/pR7A8WfFzQkGi6h/kgJr8R6M2XjSC7jGpC6HgeE8o7KGwfQ/dd3M
QgJKU/1coaJXuJb/lC0JdBRe6VTPrQ1dU9rCizOyhnmelyRKjfLiTs60kyIziPEcw0YBYKhZq7b6
xja/RFZr3EmVq1Q6vGTjjFxoUxylThJD93XcRHA2Spc3DTDmGVOzXliqLb3AvzsV+VUuLHV+OOxs
rzUO7VTjsV5+pDRGiZrfLBsCwqXKwqz+6DjKYQjC+KUojwWA4OdW06IXfOa/x6jyr4NmPEBEnt6P
iFU9S+LOcP1Da2Wdtrp06nNE3GDmT1QlVoA0+gaa191dYiXWM8Z+az22i+zjXPioH4Vtg4qWy6bN
T9EYmq3SPa9lFJKqU12k5p44X9rD0tJvy+I5btyn2WN10M8VvqKqM589L1GerOgWLAUjiv8ko1V/
67Ba3k1mumwLwfug/kdgxtZvTGA5SmemXjmRoxY22hXRM4J33WNZTId1RM1lFBBr3O5gRW6eijoL
XkyMZC96XHws/WC8STdJWJLpO2SByosUpa8Gy/rBqogcl6OkDkRFCiQheWAPN+49NfCe09zwnuHl
nu8Mo/se+DUsIUu97mQ9SlLxzo9dkP/SDQbMK5778EF6sPJ7ViPNuEUz46+YovaiBJ79DFjUeUZB
rDpqoYuWwTg7z9KgtZB7qiXOGSlKA4Qp5mOVsmBEeUOBOTZscSUbxr6PmH+T3rrf+obYThEza5xz
qlfxyZ2ImIDOMnwpQUMckGdJjoYDM9reaSv/ZHgGzOHwt7xA9Ry9mG0DNtRIsB+M2ENdI0VUaNEy
kYS1y4xaFmqe+jyy2igD5PAUxEL8hanPh3j4T24pwq/3JW/R8kNbwyP+bpFW8RGHvpMccs0Z/uu7
dkEJdUsIo+QkGSRQcknY1BI4KZVQ13ZnT8fjPcYQvhTTa7gGXi1x3irL7vqrqs+YWVp2sQvwYUtY
IwN1kHImqIfezL6YC/CoW5A09fIT0CYCeWQL/siqIHaDDRKjALy7d5LoVTvOCBzVC//Gf7N66v2M
Eh0OjCaH9lGa+34GISrZGNoZKP+TGDcHxPk47WDZW++YOyFBksAzErs2LkS5i2szZC+3xSpzhvsE
uQMQZsAXzKMyGQoQu+7X1Jl/+7BFpEV1HpH/OljaxwBdx7ui67863NZbhBzYqdXM7+FkesdxiapN
OE3h3ZhxsqP83+1uS06eAD6s8GgG3CsFlbSb2umHOgnMS4tQ251tFOXVZpOQVHG9U9TuPJj2p5R/
bVkjCH1AHSpPmCGg1azJXQjpZ8U6xDUg5gWUli8R187ysCSXQdpwrKAF4bvba3cNzBZBZePoMkqY
+JJ0vH9zY4Aoc99sr4FC0dH2ipL52PsxuFWh9dPMQuVoWPfFUI93TWgPa2KY0Xjn68udy6bvmaZX
d0B+qzsvryAdl2zuer12lKxIr0pOksTxK6KdPNgwltj5YpFjKY0KgA6Ljn8cWKXn5NcogwhgwYgu
f1MS+cNbscsMmGU0dDP9BcM0LzGKcjsKwZxKtp0xeOWZMx22JyPjdCtKztMG5K0A8DJ5F/AEkhhL
2N+WWJ0ZnjvTuiVL7L2MA0mipTjg4jjNUXMvVaVvIe4QuKxGRNagF0UDW+l5vn1RfEi1pkZ91MjB
gC2osTXrdPpwTSD5AiTPPV34ISoTGQNJpBhHsBBrkfK7Zkk53BCGbHdz4/SooijxeHPc4mAg09UW
47QLMqR1Q/SpD6pbsYvRVf+M7edvLx1ftXIh1mU9gm5sgeAcUPoJ1/lRz3pwo8lDVlThDo4yHKVz
Gd7bxMI8BH63x9/e7IYpe8w0PhG5V1kHD5bVm1q1e6aMEhc6lsWy6q7QDSxb21l9AX2vX+YBBSHb
RZPW+dLWbX4yccIQxd71aLE0wSlqEaI0853SZ/hHCBM88MFl0oifTF2z95M2KUdfaZGF6fUT3P/Q
082fDDO95mWJ/Q5Joqgxv1VDhWbhlJ6gX4qOFkC/ou3uw6BWd3wcQSaHRXFoAGSE3T3Er8STxLh0
FRXXaxBjVAFLtYeULToN1aIR3RpE4WKiwDm9n0t9QN/YbQ4lFBWNi62xH383DjfG7T2kUjh+7r37
YErifYTAlp/HKrymSJRGGubqXoX41ohhx0c0s+p/xz6IbJVIqv04W+7Zh+tGKdtLq4fcBHjoItPm
TpshWPFmMImLGT577mK6RAiS9Vjzt8One5lbNA3uGMe+5snZUCaAwArx/t2gnFlRzHv8j99ZPIdH
dwK/Xyp2AjcRYTruzNrTBJvjQo9G+CZ/PMi96ZK4LyMUSBc8nuo9wbSoZ7goMKg5D7oEpQtmvgsg
DHYDV0VrqzPhnAL1FCq/Wx9tmXp8WEaQHtvtQxrOvywa93nDh7Jik604/mOhdz+rDHYknVd0rw09
Yk3TgL8xdFDMUWPzgEH0vkgaFHBtcGIguA8p5gTDBBQ+J2q6t9uFUgSu5d2ot198vhcHWF536DKj
D5rhwnG5ll15EZwQc78nKmeC0ct66CrllAWN/zLBuD5X7l9liqpeoAY/pl45tS4bwUHrD8sCsLeN
8Eas3Mnywr8VeFh3xYg2sTbOX70KgwUGSE355SCR+D9cnddyq8y2hZ+IKkLTwK1AyUrO6YZyJOfU
8PT7k/+9z191blYty7JkI2hmjznmN+AaWcneMlDyvFS/g7jg+tacB2E8Ps6GuyEIF/tIjBVLEzrd
VnZIWvaVNcawWRo1BHOc1xvNfY61slzZaRGu27xEnxnLjS216rjEvODUowwmhnGJVNqDppz3g/7B
zj/2vdkZ10P70GVEtbbkdaHnr6VXvxn9CJ4FQJJrEXrcj884ci1gR2nsk+JZrKgGDX+Bv7ryCExd
9bMqVqkT72yh6asRZJdMxTMgsUZgkgTzlVMfNXpQpqSvuBBDdWPYGVZk8735JfLGjzBqWqBO1Xe6
vC5mBnwtj78w5xZBZz4Rofg04pek6wItdTp4IFOvvY1eDW6A1qbmwUEywwQsQ/MX+QaEiXxLJ/tc
KZr2uXcUJk8rjOlk6VT/rOnpeiR1uK+7Y7gMBMiW85Z4Xkm6bBnv5k+Ss9GrH7NyeDcGAuX1fr4V
KZX/sFxxvRVCINHoNPoEK3QJZHLAMwzYMOKc8NtqAAiWfowcpFVbEwqsWdq+VhRZsTAav99y7PUg
dxD8iRQ4WPWmLezwjmzDfk1rJ/VV4zxJVQRWObAQaGBo8/yVjPs8MDwa3l3bJ6uuK17wizLk2LOH
VllCXhLuTdkSJHzNicUZrdadlj8D878DneauupdRQqBrkoy5+2nvJuZ3pWXfRWJ+dY1FWGALmV9n
D4XCvS2nYd64Bc2CxMDL7ub4iOI5ejVQQVUB7G+aqwc9bc7NVagq52sj9sfqHKIXJn7hGKtsN4oV
3Lt2rTR5HXeuL2OcrpJKopZcjbpNpPaVwU2hwCMkgffBemHVlJGfGvu2SC4ORoxVnVfnIqt+C8vZ
N4386BI2Xkrcxm5eBELPdxhV0IPCnryWKWSu3p1uetLMIlDVQYMDfT1YKUSeacwCqZFGb2r9vNLs
UgWhpX25kI3icMSInlhrQaiU2TtyO6v2kZg32tCF2KICbO0FJTMun0qlbwSp3hs3lviH8awkNqeZ
Vr16epXejH4Uu1eG2P1oxdDG8+d56fMA/sxj3C5flZIvZjXfjdI3C9lsZKROC2jOTEKe68ifNKQ8
VWCs3aqDM1iZdNREt8/CEJu23E6JFrgJWfdvc1K/e1H+KOvhqCSeRn16jvt81+HByRTnRNp3G5Bs
oGnGYww4EEMbYLQ2t4OsZgeutYHVcn1ClbfzXdNVEyLuDDMOPjTQALIrIvt97tU72dTFysm1p84F
ZNMn5ltXZF8TOD2rUW/Ml/1g28UXa22XMdkPonicGSP3c726rwfg5QkcpjHDUc3xeBCEiG0r2gB4
/iy0o27Z0oAEptbto2G4I9OIDEEXfXzqnZ9OdKApuMOSsU3UeylA/gJQXmliIvJSL8E25UezL+8y
0DwrY5nstfC8rZLe/q3oAPRBG9pXyu7h7WeY5WfsETE5mqSxHwjFqM7MDWPhc8Cmm1yRdYiygyrc
21960R8zfXod+KXY+r0kmDAgfebPXqsdWPkeMJfVq2FwOPTR2SCZvrLNbZ9OO1WFm27XTeWm47Cw
SLDzp3eoVvT2Eur/CRSwU58TVKpdT56a3hEsprxjVsH6HKyMfkq5mRKu3skNf/KcCOUMf1qp2hc5
9EfT628HN/fJc7ir++jdLtg3MkJGdMOUvznM1MMnrUaf1gwpD4Loz4Vzg44A2PiSsqE1JioatXYt
HYPxsBXsM/Yeu+WqOBM92lIHJDpaFZfL8CJ7ROUld9UKDs8lT1W3ahyIgLrAcGQV0WMl85+6V+2q
6PMpaLyBxEiGDttY34+6d+9YFJFzDDm7jMaD1VFl10P4PvRcd8tgbiQwb6cbTxbqHeSULABxJ7Wc
bmgTghLFOwVy9wUGIUanCAnNQjtsR4uD7HAYiTxZWNCNIhhMx2Pg33VXYzoVQfHQFTCixkzTN6YF
s6Frk3sC4PsQtj03OCrJO+9bV8NwNACRsRuzd27YP2piBrvpDe+ihzQ+awm+l+G97bxNNIIU7RIy
ir3MC3IkgpYGR44xPih1jYuHIqwRqd9EKAKDrhco1tmuWEZ3T8jki5MA7+EOPoz1t9FTG88Tl2cF
XydNjkKrSJibYCimnC5Ncm+w/ARMJ+FqIr9nSZpjlFS/hIzGK2EMtJWsp7BzCSopPw3Ide7SMiVh
kAgWJi75nOVpiJqDpFiM+vI8ejQNyRcBdXVigOiZWvvZpWnh29E1K8JUX7PNDiBzR3V2PW41cg4y
d7gmDHI3lwRIpR0c1eYlMxuujsmX7aJf7LFQFON5thIuNZjM8W1Eye+Int0f7OpKyLIVvDc1PdnV
tDZMW1FYEZqROLAd5HCrTareJ1p2a0UU5GTSlqZdbi2UqaZZJgraeNwypG11sggQhJ5kHH3Ct4Kd
muHZi42GK4CTRvtF9PtIqmwfSkuRDNzTrTwXNRgzEPdileO23S121AYdRExvSv10sU/t4OFNHX5s
7Yao5WNCMGuJCA3wEe9dVq8ZZbxNRyE2etm8AVm4GcoF4nN1RTS/N4LgauUZDOtX8VMtHCohPFAu
IsGq0SPqzioBM4kFvXS3mJZsoiGdyU8lwz1yZirE/kgHEJDjNJPZLs2NsOZHU5fHJuUKjDnCmSBU
gq7kj+2EY5D3EIeLdWzIbSLV+6JucM485ThSV+SCNOvC4DgRJX5mEgPbyMJ+XTKr1M9XCd5+0SDz
Xb1tPvSQV7M7aMZGEni08mztQVRiMwK4vS5S1QoOKqNQMwbq7ZUuR/pHxsKmWQfQgW9jbH2aUps3
oTkCS2aEFKIh29M8B29HRWh7nP2VxuwAhQmxiTHzK9T4fRLDSMqsX0v25Uoq5H4bahLrJhKiDV7Q
1O8SVzehyjlBRsrpSvM4Sxzb/EBw+SFDuT6MGV1rk8b9TFRRZhr3APuKAKsMA5SWEehZZV9/YJ2g
EQemSWPfzbbChktrKLVzjNGlDkhrH9RcBz2lf02NBhx1f9ASzraqFasur5/SvGQcSd4AxgyWivp5
6j1SfREpVjKPtxOJ41A7l7PEwl6L79nwvupiSQOMbDWn6XDnlNOb001fkER3yzz70jTeK5XY0JIn
EL0MX4SqteGTTKVPH0SvxcOYOXdD5zKWkRan0R1ooDQ6jWzvLbV7Eu0L6zHs7wehg+qGIUqCGIk7
uhMGKi5PuS2OwpBculFPnhN9jFZ3LjW7jrEqpyBO9FsCR57MkVRMbyg3UTzfx6E94gV07mioEOCS
hjCbl1fXu3elhknEvLL4il75fZ9SYFNggq+LgtSsghmKLTHnq7Ed6DfEW60uT2X+BDbPo9kZ7jgn
/baOrbVKDXZio8FTzaRca6a0fPemiwB2IvrhXSAb3BvwnJTOemr0Vy3PabUM5jZUMPdUSBheDgat
cQY/GvuvuMF6b1t76ouuzCkwJmdlU1Wy+5ouerankrahDuekVCWeb1Sj5G3IQ8g9zQ/x5paNZfiu
m37PTvwa06ec56HwtRE2YOqZ896ZXyqR5OvQ3OaChnTJHCozqNFakgNTieE1K6OrQs3OP0z51DzZ
+twQ6JW0BkoreXXaNmWIdJbZk1LcvW1SvTf1RMkxyp42YUd7OCYk2nM8GMrfdUhGRhbX5z6KNxZB
IhtvVoc6Mz9zjYHdOIX8fuUNNf0XjqQnGuLVRsOjsmq44tee5rA39LiUpqk7l/PGgwI8z8jt+Lma
IMwi6GwVY4ENkwg5Xa20Y/YvD9FCkuS7CvOj7mhAzdOaZKHQpvWUdLsYwMYK05Kzaivze7LATuVP
hnTKbVQZ746h7ZxFoZ94uHms+ruqQJ3C6/6GN/NBRT1tGjM+LyCHIftmmU8aLBSC5dLGRLjeKu6m
XIoMHJYfWGKwfo+/5FueQ4+I5YQ1yiDovBidZ89Qh7kFRgJnjix5q72Mrfgo+bBAotwlmWdutWvk
clzPx9zWob4n5bBJEvZpOrV/XU/PXKPYQDDVX5dDuW6jecvP0QUfIsC38Z5YoafMMLWABKztM4Ok
4WpqQtxD3556aVzrBW370SkGqk2MqfaC44zoakYnDnnmsU1liQotCl6uTUy2aL1Ni73mTZfme2Pg
pSrwTCDY3lccvFU5WXdaniEZCut1pG9pRNMYkP5z5al40TG2xWO0yJ2RU6CLiFA+VicqAEh77GFd
E3ZrM1gYjSEJI1jdenF0V/+w8IZ0fiYmK1U83uWCnZpsmadJJ2JRhP4atwQ1zGZFHtT0CIA03+Dh
uk2d8UhbgUE/LT+LPOoDNoHH6Upuna0H4yMq3Q9n6J47nRMzs5/JvngwZRmIiJxCIoChgBMkO990
LVcLY104xHedpb8Ovf2pOSO6Mk63ziK7LtURY1Lu/86SWExMjPtmOGcNHHAWAGxwV3iz8RZeN6+u
Fh0XSIUgtY+ZKReEu+6rbtSmcbTnnEjilRNbkz9VFN66jZsh5GyhihnKymNUXOgrW+Q3Vdh/loIR
inhYgFJif2qHBycXB6uQnW9qAzVVif1eB1CtUk0LxDWfd/CMNaPgRNGn1VdcxDvAFTdtEm/0zP6O
3RadqqULSJIqUYrJ1pzrcyYJFG2bfF+PRKYOer3GFf6RGR12UZOEbjtZpxmN57TH/xaWgIPtNb/C
YYgvTlJiEp6OpWbAd5JGvGLoMZys+7BnhCIMf5dSezSJElKyih+17B1mYmkvpq9FOm6syTzPsMcC
qze+nKHfm17yUE101pkA/O7D68GO8/fZGF+ykrlq0hagX1X8zcl0nrPpVKXY88LogxLig2DVeOVU
48au5/ehvs7l6dzItcLDEbhUsMdN3HbU5lelUm3p4sWBNSPN6olJALyJmhC/ezaJFFlXHoucOKXK
vi/cSdBB196WaDrqDQhprzyZLOHCcbd9Vbl+MQG5K/t1MiWvSd4K/7ex6y/byj/DusZraVZ3BbTG
3ilYXGRL2pLdg8c7LOW0DsmPx+XErLZRH5gzejC1EXM6k79MWezmCSxhTDZomuqIekM5cjbiOV+E
Fej0VGFwRcyClJOv+/2iUpISk2yzRM6BCcoPKZr3fFkuI5wv2mryxBXyIjNobdoQeGWFB9ONtmab
+s40YDjWSItKlzPDSzdQa5dtY1trG7wB9x+DPMrcd02urnHRxx2ZDlD0sYErdwCyzh9VW969chBv
HPSUlUVFx1lcnqz8eRBZQIDqbRv3r/FIC/x6Ci4zEVMYS/RNJDlRmJ84L3m4RRF/DZ3+jHJ7CQHl
s0tgDi1vjDUpRIdcFA99bL4VSgo2ejFlLfNUrgflSfTcGMvk4c8qEOmIMojH9Y7d2AOh2q91n36x
+31kCrTfg80nU3kJA+ZeXu362NbhG+UBfoyYEiVEqD9qNHJag7CVYbaztVuYO1xGyHrpbFEyNBH5
kNqxcmrtzF7zRRVou8vgbMjLLoPKlhN7euVtigUUzSLybFe2p7LSaBDwAms3077Y965mZiFEEro7
tWjMTRYgKwnJipQb3YzJxKYRcgK9fc2vU5vY4tnezl1h3Gg5HayGSQQ6EQ4bNTfWGc8wtvPsNXvG
45JVO5PBpAyruNfmDmi8k3Xbvy//eQwMfcp12eVh4DDCAYi/NrlX9YSNO0VFlsE1/Um9uiIBxk2A
hXTU7DfevK8cRtIZcnqX6MiGwH/qWIO24+/ZLAaF6iBClD4g9mxtnpe87bYjFXo7cQ8bWwTIpH8g
X/hj6PPrZBd3n0Wb9sIYva0T/jpkdvpzbnzgI+Ne02F3S3URkXOcv2kDQNXKorSXk/ETli4XDRV2
EYafVioGH4nIDcAGCM8C4qyX/E2SZcltbpLpWrLF2iF28PCFzlfsmV9jh317ZhEOh3APiRlAOopV
75kvXgb0297Us3Zqrm+XXDswlsQ+NUG+99xn+HlgD0uSJZbSH+f0uOjyvqgvdSrGVZpPD2VE9zl3
3X1bCyRN55KZTJM77nerbCD+UXM72/ldem0deFqBbKjag9Cjye9aiyvCIwWeqbIb8jHKoIkaRQ+/
DyiuJy5ra1+OgkAdm93bzopiAWwCZ4cuIRIYTg0TNbMcCI1Ru07t+tKm46sqrkGLKh23oVX8TsnS
nXpIGxHytm6zU7YijxvsbNEfsKy1F+uvyeycvOjX7Cx6si15aC4bzjpxS5bH9KGYnkMrgS7kskeL
IytaMWK9Uj0sB1Up3/VS9s6OPa3oqW7TRDdeMo/VGnYsu1skFlWQD2UkBzGgvshRnNljP0q9eOkK
N19rrUgwWkSvMEYYYXfNLdNMuo/Rg2Xwajp0iB1COUSkGvyr7LkeTYbVTT5j89ptXTSCIe0s2xJk
yk+ZB4te2EZ35cfCJH8xIVWGI80VECqMuNNxn3rFHk4jd8ktc9fPpDSYaBofjRwgoG6BfBmrGlsV
gpVdf2dpA/ulnHb5jM5s5La3N8W+L/phNUc0proF8clxso8BkY+7TaWtSkwPXV7F+ygdrwW0+WYz
4rJCrYzAnaj2Vi8KGium/VldW0/he4PC4huZRu3aHzs0S2yy7U3EaOBAMXIXSs7KskLsHHTmTsbz
yHydj0elXnulDSV9pu0hr4k1Q4PilyzDRL+MEwYyQrZtYygVlHcr1WbDXUNmetARb3QF8h/Q5U+R
3fj5gG6jIGoYE7ImtVS9T8cG4gd3hLgRod8MiX7qJ31TUFOuZofJ6WQhsVzoF68W1lboQ7OBELlf
mtRZyaxcxyaBLUvEzSGKRHeY0NszF4N7mqlnWWIy1fsnumZ8/uWC9QdFNky69CavkNXZt8KpTSXR
K+MGFgMUiaZMjr1D/7RpEe1rS2kMxcKDzL1ivfQWN+OpewXRsy7ta/1ZMRq3jHs7YyXNk+q5lIu1
c8wKN7Oo5hvRXXtCLXYa4jfw8DlZS12bkyfO7MZaxJwW2iQYwO4QArnQ2GZJ+7nI28J3jDL0Qa6U
eDmZeq1Tn8i2EgDU9ZK85Iq3yGYuYStvbV8Icc1TaI62SF96ybENjV7u0iTDwMRlz5jPcyv5ixub
t2SeCCUmkixrtGSkO77Yno2xOCuOoD7VIarudCQUzqhyFfKprOOsA/fdtWz3eG+jnjcEjYx0namy
HHo9a+nWlZ9G406wcSdeuCBidRDllmaxBSNm442nKia8hVnZD12K/r4ww/WYzi/WxNTl6IxPXcis
JzagdlsSRMMS3V9UsvAk7VeQEoSsE33WlhwCxx1uInqoCIeeCRglmpHNZf0Nv5lDNKe3oz5ohE+7
TMCMLrEbJYMJTY2f1kShMwkbGUjYLDmT7RDcGhcSU//1Scw9y40qzT2gkmqhrLA550RtfKvI/tDN
31Et36BnCLcAFG43t0sndcg4ITp0+AF8i58WptzoORMUtAyh13QMmaB7aNN4nugxS1J80nhcd7H2
5rXCXQ9GS+BaklUnOn/OOl9c0vEEPR3aXr5uUOmwz2G4l4qVfe0WsI/wYWJkAbftfWqF840MdXob
bH1EiSXHiSq10WDB40N+6LVc37TuLYwLCkN9fh6VsVs6HVVYtU/9SEdETr1vRmXnq8kzKBTzhd8+
OsVd/5ZLWmTWrzkmty67fTbB3BXHUWE1YjswKBrQsadRs+9a5sYvEXkkWkWYNeFOwdRp3201vlkR
uV55eMoGvJVi+J5cBP06RYLHXfnYIwqQ9+bB/S0l4of1NIZsD1PoDWsGdD606/Ra7MwH5RBdUKTp
nSZq6Pn2zCm31NWqwooSGCN7PufKxO/q8ke3ps9+1KlY5LQzWHu2V+j2VOWfeDdIr4R+Sr+XnbHp
tPf8RSlnVZwiv9j5NgaBi9kwyLR0V+gEOrehddt0XnpTdZzbVhNEHOTVXHvYA2mCG41nr+N+ms61
u7ZwzwauEqRtDB/zXF24w6ZUwdZK1IzPtVWJD6TezOl1YLdn30FoGwb5pf5OGbJiq5A+mLoX+nGD
9BpXdsL/EE7yqBoupWQyV/tCa5/etWhH91UH7STOY0ebbVHll+Nc2SyCrVHbYawb+VQMfdlG3tJd
kus/NupbgZP25u8hmTdEGaE81Jnkr+2uETSh2hXYH/HkmqylBKu7mgfFvx3noG5Yh8PaeEyHJOU8
0F868BKBYZqOH1k7V0o7EIv3EiWxYMoNTbvqimndhmxkiok5iHTVqqrZN6p7HJ162ZqplazHNj8r
LGP0junOWW3ebLl4CDZ2hwyOsKJXSyeOEo41lil9MBWow2ur7YbzWLv3eckBLZd8VdRGe+69vibD
e+Ny03drmCw97Q2oY5c2nBH5kRn7WH1OgwFF3KEtnw7GsyVxFtbde91AcmGii1KoWHutcynoiAX1
IjqfonUdMjo40mKFmXMN2ph+0nYOQjn2xBfeZO2gNoC/cS6GZ2+JTpFkr8K2bJOZdexPWoYeY0w3
BvkDFDnqhyUXeJTj3hpWe9cMGTKMjJ7zmf6n4L4UQZButflXkR+chpZxTmxrDPqyiDZaTjJCY7i/
jo1Hs+ifVT+GKwEG2Xdm3Xe6mfXZWr6FcnetRUx2+utITtClyL8axWyt7vTUfhohRuUcHSarfmoz
zBQ9J5fZPTLHcfBaHD5RGK/DpIXiMZgrxxNf14kTCnHoJJ1nWn5oOkcT53VO/2U9RnLvYfm5YVDx
ybjGjEe1Rre94gA44rvLGbZkjqhCfN2o0AVqk+aPnqRPbTpkFMECuZHVfBktuge2CN/iWxworCp+
OC3rwcS6P7anecjyLbaM/TyGF+JCGH1Bi8gMhVXH4TWjeX4pSvunXdRJiOFClQq2OD5kIc/g7NQw
BHWbTAyc3dfqjD7KRaaxoJztCpQTa9fY/d5Q5KAX6kGbF+M04AUy8QFvqmRXtJS4vWf9mJk1rErZ
vWhVv6BzZdwMOG4mk5kNpqfWjQ89vTQ0tw9T9P3RICw2jd15o/W9F3RL5Xsi5mxJ7nLIDH7EWl+1
W7BKezyT3Moz3WS+v37PJXFiobJInNZ+Inv4yET22bfxwtlvbqeGz0UkhBeSt76RS/ceWYiQaXod
p0/poFlkPJmVG/kCRBkKAx1bm8M8tuMG4xMr7E3ap098/vfOZ1u3XhChFyDTIvp3nr7SJrZVdvSj
OnXfmc5Pnfcv7tw90IUIfTPV4OQ7BGd5EKWakO2AMK7uHfqoGqnBUmDJJvLAXQ3F0rDl1+k6O6F1
AJT2aYST6zclPrFrN6vsGc9np5YHxO7sRyWBP9zM1rx1uILKqNoWLNyh1F6tIfkFblaiPDdqW+nY
2hh/j9uf0uleyJlCjS6rSyM2RsidkzUdurK3K8QI/bj8NDMXb7paD26CpU4XNbkMzJ3W1/gZbcZg
FxrfjvlDQ9Ndx4t3UljSgtIAjYD1Oml0PL1efKPsxVilSXyqK43USqs4SqbVsrIptv1s62tsczbV
xeQPpdwak4qgjdUNESzNvckLQ1jj8s/ETcumNGKik3THmMFrr+lZ4bdznf7EVXOFTvV7q9T4u0nl
FBIVh/KWTdg1A22eno0l9g4oG77qyB537cRYK6d8jOv21hoIggBTza+RBFOB19VFLWfe2z7JjK1Q
Q7vcT2ad4CorO8LUu8P+DfRP1XSsFE0MRbgTzqlt02v1eqov/aIbh7IYN1OpRUGTUZTV3a4qDepW
NOGkTPj0VLl24+WUFCxAYdyUa73ubyKX4PZIJ3YBx5Hhad3ayzXGlcfXXLXrduwoAfroVjMo+qey
+o5o6DUpYZRepCWBNpsfsm8uQu93hZfP696g3s37TKIHWQwL5RBZwum2j6zPWhwii1WTnECHdtiv
h8ehEjZj7qP3Q0bKB+KXaNxnOihbRQwcMy0Hi01pHFFGqMi8MLByiSf9kkwDbg9jX0d5sTGQB2Qh
b5XpXa08lKN1Q5DijNe1bs2XTiWPOCwpR+FQ2f3IoEYpz+ViPYRWei9YUzauM2yzdtl6tXETcidn
WNQfKhpkRFOu0xQ1ksTONGlXZqOsABslX7kRxU6NL6YrUM2Z5U6qeDuPxsbpe6oSxEaPzIJVreVH
odrvMB2/s45eRbqsjOY+b4aBi4aRv7B6NWP5nSj7ZxgreP1mYOl5vQV+T79sBqzQsGuX8SeSLA37
umwRz7SLVS2Pse08p47a6aa1b2JKVa03j+B3GPcQeHQGboh25w6r468htHWj19wwQEOMntjYDXdY
ffpsS7CB2aewBDls2R5R9046KHF5X70soRe08yK2cW88eeSwNo33Fg9XR3wSH7UJIwVGO1IgCnW0
C3JPKxOBu3CfdChuQ1hdAB6NOK/Gh2ZEi+kjhmErR54YHCPQLqzvCwYZVt4yH8vBC5LFJkWJp9Ax
OVpwUmizuhvbbe8tu/hoO7LKNN2BtY8hTR8fPYG8bHmMFdjuw9QbFGx2wJJLBxpGAjZc8ZQR0Mm4
CXgx22o/Sn0INFyqDamhKjEv0nDIDIUbmKK5D3W4u97y6Au8LGVmr0RcMpvOqE/Y2HeN1Z3tVrk+
vUa23YTWrbTGus0H2a1LPD2Ti/NR9QdzoBsc0U5ptS9IDkQ9oq2uphaCJL5U0+GjneiX57nBvtTZ
I8GzNiZGzX1t2Q7G8FzoSGBQka4T6VuNwe7OkxQlFIoT0yrXNiA8qQTshB7NiANUv2H33rjGZmjF
cXAceCg1yZAZazZAC6dC0Bz601SL/mRUyXBCgFho603aDvvItOq0Wu2LTtT3qdCye7bV1///PVB1
zD/CKeK2KUNYkGEcGX5r6932v9/miZoa18QaNpe/h7AD0Iewxdu/L5JOUco67qq1vXT1PTpMc49d
7KHWgXf8PWQR73puPH33zxOuz8oJMN3w28bBvy+EkM6U/mRq+7/nYbZWd6ohvv76qn//MFuyixmo
pG3Nb/b3WCe73sdhZ4Nx+d9jeeL6BlCfy98zYHfNuF1SBG07my5Cjf/9h73dnSvK6eb/PS6oDUDp
TDS0/vd8o5FQLMSRPql5/vfhnGi1c4TD6O9F/x7Pq5noqdi+ZS+yqc0mvE3J9HxsQoxTVT31N39f
Sq/KrhlwyzpR6fDotVF+MBu0xDKaBu4cvXtHBoKfM37T+6WjTpPO4vv3o3PrdX6EWW//92Wae+mW
wQYR/PPCUTgdySpENLu+bZtDncuMf57691auV7/QdRGnv3eaEiIbl9CNECR4+jQ0xY7ttOb/fZkw
eXqaPPOpaDR+D12/WI3RPfy9jsFPImW0zfHvhewSU19TeuHm77t9avsznl6mavLq7u8fO2/aTdZy
aYHKimN/kBWsi6no/L9v42iu7njDZNeSwcwqfn1OkSwxriuaWv++TtbNiv1AuUWkMDd9byUXJPZ4
U00qv6UFf3UO1PUdiDonqKJkvM9AagYdVIWHuW2kHzJ980jt1frRJPPnHvWN686eXuIFnp2T285r
qexylWtD9S7a+odQWcYl2/LFHdPiS9UlY4Op9V0uGNlzt/rtFRVFQU+FDkflj3rNwrHot6Giolm1
R9QqLLkFFBohU+wHRBNT7ow8e6m2Mb2QHxoRB6tfmu+8de4cHP6fyZS+uWXcfujsCajeOu/NpHe7
ytJ83iR1RDSKZzR3hMnD1cwdlqBr4PLfY1FWM1K5aBQ/Y9Pc/X3DiAyHRSKs139f/n2jTRCH0ijX
KHd4qX+eV0dqLbGYBX9f9tcXqBzTXY/Khaj3f+9B1nOFfZo+mj01VewvraNvNMuAQnx9zt/re/QE
t6qxx39+1b9vlF04bMuOntbfU/5eX2k6Pv8xpt9fNfjZmEjfLWNGXCQt0AtpQcVuaOyUSNA6PnGZ
aeteU+kDEIPEbw27fy9y7Wza9RTRI75b3DD+bQr7A4O39zJJ0yUCuWdsdnJyVBWvOWhlZR0cc3I3
bF5Hrv/CpC9uja9TOL7aFSiX2F4zPcAHtGTLXenU8k1Js/KjaFruPSOpNp4swO0U3XiDu9/dktoc
Xog17QKryfRnHIUpwKT4ttGz+3IxzbNVF4AWLDnRmqAXOGRxc+bEoVEUVdk5Y+u0tWAtnLJM5Nuh
gZKSlzS4imyaT5lt9VurxFVQCpr/w3/YO7PduJFtTb/Khq+bdcgIjo1T+yLnVA5KzWXfELIlc55n
Pn1/pFyW7dqn9umLBrqBBgSCMZCZSZHBiLX+QdeSk9YMYouyjXfSHGFueVCsYxRBBMgYcHnKrlJA
J9scav9OGqF/w2yEKZ1mmV+8+ApdCfOlZh2+qGpvuJ27BsaoEJX5s2vfVr90ldCcb1U8vrdtbTD6
NtEd6KnwiPfZtnPRNkVtmXDGXEfAc9sWeeevO+xCV3mpkvVzu5tEVDgrh+64FsHY3cwb7GWtpURO
YjMXtamf1sLE9WRubHOGNoy7Q2LZqPp4exEU/dtxfkhQ2RZueUUS/GXEzQ+hKiL9YP0vde4gewNP
idWgvctwUQFj2UEGhpdwI1EVXgHa6ddzXZfZ7g2zezD6KG6SE6LfXGd1ctUNyDPNpc53kzMSZbu5
NJ8IfpqzC3HPA87MOeaNoRsuxs08Q+914DlLUrmm2Dff+5H/WAmk7a7nqtyxUyTdyl1WYqHex3G9
UkUHuoIASr1RQp3/HXaQ/ho2InxMZYyIZYnq2uK1ABBgqiQ2GS3fylVRIsBHHPet51xEOJ9Q07R5
P8XckBlefW2SUkdz2kYGpquuNXdQd3PgPlVivgQ35n9R6RmmulM0QvzzgXPHeTM3wEMlHTwdPI45
8PHIMffetAAt/FKeW+I/115SAGtBNfATUcOKJI+RXUSOUIUxwsfJGhKO0kpfU5E5N4EH8cYpiKfP
9Ynl3CH3od4503S3KKDFKH5D/zQ7ZDmqUMaA27Q7pMV6rm98VkRdkz+RxbEQJ+qxVw1JXSYGlrOa
3ymHyuJuWsy79YBzadq3SJkbymGuKsOI1rn8tjvXvre3DsS1OFG+/lI/F3+pM4St7ZMiWnc2MVR8
r4aDL4ZvG1WtboKG3zrq4MUT3zL+0ELIB2oe5Z9I2r0Yem4+K1b6WGtavddNqW9tLfTXTiJR/UAD
/lHPNNJnMDxSYTOeehq6TGUcPOF4iakxAyaoDGVdyeFgo7LlDqFcgQpn/Ev781AUyeuQI+rZVOIP
z6hUEKSZzYq9U666p53QWmRFVVL3C7WT3s5NUpbWNdQuWyTPuaN9xJ9cuUUwOzukApnBwBoBJPTN
pkjy+KlVSaINSqxtFChcn0x3yQmSdfPUll5+pRVlvFEhiO2zxkse7WHYE4xMn7VOZrCeXPeQ+G14
6+re1/njRmHzHyz67NrKkvbsemQZ+umA6XuAoCSnFYINTE1P3yIn+TlEkvQ0b2TaN6dCb4DXGjYS
Bwqr9AKA5EmKQO8Xcx+4nNMuMG04cPrhW/H7KebuSZ4/JUmc7d5PHUtgwbrS1uumgBrQ9+Me3Rbn
PJfSCAKa1SJ7PxfDEhQL8NR9Z1dni4Rgva+IgIAOU4NlVijl09CSVw1TvfhojeStgz6unrM4eQLm
0X3BovnUMB99rVoTSlbq4WCfjYvMhiawUFjIT+Fox4PfkvQgZGxPn+j2CTzxGp7yJC6XWQUKc0LL
FwHW0tu5+N4QxUqCDzI4y5Zw93XwqLTYiEsEqY+26RfOpsqB+Ha9We192VzNpXkzdzGmfnOxmNhF
eucRL6utm6BXlX1qw+tKYKmzSm8RURCQr1bB1Dz3KRVXXcYxMdHSMOjDa/ULS3rl6u0QocXLUnjG
9Vtn/k9nDWcJozSsGwhDnOT7Z7wd37lJyZ3FZ1RACg59XnebZQ0O+9aLkvTWnZYcgVqC1fleZ1dN
vYoIgQHdQRIO5oq4lKptHwsRlke4LE+siY17FVoVemPmJa8sJGVD8OQWN+JxbjRQtV+BA8l3ag5O
sG5lvk0t8K5xLb2HwM2sdd4ijiDCHh4V9E7Mc1qobn1i3o8xKBsn85TXDfk19zVtmZLKsjbuE861
BiAbHXtD+qs8jCEQgRS4I5q57jnXRRrSuBtLl8CpJVhhQrJjbY6ou9TrcDG3WpJM51Bb7pH0PAKj
QRCf88oszxaINVLoZfC5sJKrMg2Nx1LmFpwKDzmQMQmecoUAwtTB+vlIcqkVQXXb/wxe5O1IkxFr
mQ+VuJBbIuJuFfF9F8NQQsAzuAldF90orc5IkcTWthtMcQh5RwCHSRoy2mF2ZHyrt0OiWmed67O2
okjeZDH2d4GqWPf9JFmEHu+iKHR7WzXuOCySyYOhsQbtRKozJnCJ6tZUlYLgP+XT5q1fXeoZ3hbK
tyPmlnoYcEjudBcLQsjt5LjXIBKbW1M2/l1uolkRIPS2novzhg66ZTa3zOwnFhDCQ+8d5jo6aDrh
QCIg3d51Gh1n2tY7mGlcnjq/S9ZREtePIgi/zP9qTX4NjM5/CblXCaYPGF1Mx9hIFR306ZjYIqZQ
hnr1OMopfdC5r3r6dkzqxNpC2Mm3YwoTXEoUpwcoVc5BqwfnQMqT/FYnSEgUYeptIt4NJW7YNKVz
06+7TILlSmmCTdwXSYNJgQ6PD1fdRcWvR+UZH/XBQ4RhYag223SqeN/UcYABMKjX+xEi7brpcVyv
gl4es1RE68AIlSdI8tcdd+GLEbQXverkE7yFlLR49ZeubtJcz1NX3e8vuRN86/rLWfVRxWM9KyLC
iM+iTOWD6pb5vdf+UAjaZ601xVuL5vzQ8usxuZN326p0AaGMRYuzeKX2vGNh/JMQVfX1vBtpCAIE
0yZ3QhQm7WsV3a5DGU3rtXk3RYNWwVP159q5jDJ8eTVKQtbOoFylhneAMqJvY1LFV2Tllau5HuI7
wdO5Ukt6G13kqTdJPyddzL0aU2uM3dyhmmvn3XlT2Aa5MqsJFznKGd/6zy2D5n1qnNI/DIzzF49H
Yxf3BOa0pEgvbqqll3mPWehjTTL16r2+dz1tZ0sS9/OhP/cFbfqtb4127wKNgwbZYds7zRsDoU/u
o0RfW0WCdkndwP2ed9/7VAPpjl/7zM2maiDW0mIsEwAz9O4VxN8PaVqrxKenXaGA+Jr35k3l8e4C
nuQv3utaYQ/F6b0cmWO0CRN0zOaDoTii1PTLeQhXkqSpKpPhyiZH9sM5mDhZy3ToVfA1OVwt5Ppa
J7ggZJBePNVPL0U8WHDEXblyBpH82LCrWwT83mtzKa0VmVa5mg+cN0grp5dqV04954qqAx9mMuXY
wtNIcJp5Gkk3njBDKBZzESpTtq0kSktzUehQRhW4mse5GJjBihekuM8dIS5Rot/P1V2Admut4yEX
DunwVGmkellCWPu5VTHUa5w0xxuMsvW7Kh3fTu3EenPowiZHT4mDyHgMa3SFWI9OX0uLURPMDEWe
O3yVnoSLM8lfv60+fVumYf6GTFL/9P5t51NGfNukQqC5gKW/nZXQE14XmzrzwEVPYulv6uiTnvp7
sah8mGgOEJq5dW4Y+5iRfS7Havox1uJ0N5eGpDgwVELxibW1EzLXhRYYBBe03fpVRTx73VfWAJTJ
T5YuQgXnjKkQ1kmuQfqhRD5r7v12oCV9sNOFPfl6BBdDqYILeDOPpUV3E+F/cURA/tAovf2kCj5+
cHpYR45zKdrooZqqUweeTRmRTq+byH7qaxkuCcQHx7m1NkM8MYbo0dNAT9c6Fjt9p9hPJaSxTVqG
/WY+SoiOcGQThmdHiZ3HMTzOH2krrXpE6ZUM4PRRbhiSyC1TZTsXh2j4OOI7i4ZVld9XnrueP9Kp
yY1pI87XTRuLRx3WWBTYpzqWZDxUFXIxRlYnnLKtU1cY5F5CzXTBhep3wxDryA19b+4VMAzvh4zj
ODCIIrFv8GqVBqwTv73z/Ka9w2iJ0GEMONT1KCJ5g4FMNzy/99Aa96ELZXya++N6Um1lC9FyLpbT
Cacs7nSu+ZiuTIwlmiLO1pHGtm6G8rpP4dszAQBqXyo8rSoimY00vRf/pvHb7AUPpwScoDd5Deiw
bcfahujfhQ+GWX12pJK+RK4A/mIWf0hhFOsaZcIj0UjzlI9agQeSY30KlWI1dy1s8nyiU+3bMcYb
blAD3iRG2d2OudMu5s8zISnGrVk8uzlQRaXomYwpkXGoIFWus8C0nwAOnOaudSg+trYKB1GYGl+K
iM78GzK3K5YW66g/f0PEGurtN2QJc6r5N5Swhh6CtPgMfLfduEWkb2I1GneAA5KVQNjjYS62ZZSu
hK+KB72uvrWOjid/KKqRKHYkjZINbGfyJFIJH1V80lfqoJZnwPDdvtCiaodsMjqiShCvLHTz/hiG
9gkItP7Vrg5VrIyvdcEwgQh5CKGco0fHLc8V8cysQXChk+lzlxT+Fr2sBPm7uMuPROawjJr2fik2
iDxjM6zXS9YB9C6KboAdgQ20WyfmOdbk2u2V4EjayF7GxF3Xc31hC7BAEJ3TozSydVZ3WEZ4DUdI
J8D4xenttxN0e2npuGppk72eZalHXQcLOpWK0APFk5XDW2Nb+tq6LFsUCaaGucvc6rQiO5BAQEU/
JEGFEtgmLj3jpBPfPJnTZi76cWceRswl59JcP/fQEvJHJH0slKnTEOr7dGyX4XHkG8nGx/VmOQuw
w3R9yBH6vws8AJOVBs5iFkK3xurBdOzojnS6/1afx9ay0UT1CbUN2ObtC2rjvMOAv9x4ue7uPKSD
trYfp3dRR5KjVtT2RXbqEgHo5llFtWmFjKN2RjoVB7QmDjZ9oVSPpao9eGXUIamDUdaQOk9GiIdK
qFnRscmLDg8QOaDaP3gX1hiQsVPvBlp5d5SiNm+MaaMLcItGdjOEgTkpijUnIJgH+H9gLUs9Kvdi
ZFrx3r+pqmCj1izZ5rr5sNYHhT8ETbKdi3ODGpSvyNYbV+/dLJBUVpUl15A3zZu4cKtru1WW7x1Q
lmFqFg5f3k9TSavY1iOkvvmguaFpgn4Vxb4L5YITzXVanfaYXQfJfi62mWtu0iAHDaHijeN4xpPN
ku7QOYAA5mI1DP4apRp1NxetKHuoSXddIFO5dzDUN1XdGE/54EFgc261PtRPpC6Q4PfUr8Cw1G1Y
5ixp5rp5EwRpdYRzBW2ZvuqYyY07lvm+btOPYIGhnjuuWGmqHd52Q2pcdPG5IbYAcQa7ij0yZlBe
p8aszKJbVQ/UlUp2aD3XvTW4+Uc5CO0wl5BSNC5O+nnuPtcEhqbumbT+eJ4wzlRQEbWyLq22hUha
Vx89OFRv52BxAVy7GD9CfrGXpUNmOiT1r00DUIDe6917yXXfSvNY1aNy8d7W/lT6ftw8yH3vOR9H
zqm7Ex256mkA/N7z7fOmtklw518c5/Qe6Eev23vdEJ1gNkYnI3Jvm2Rod8ixRKf3+nnvra7oSZh1
IBvo/l6dloz0i7lcje2X2AOYjz/DyU2M7DTvzZuqGNBUEXGDgdifDa6mBv0PZd0KdpnqJVdhhw/l
22nez9BWyrDWwkm7bzr/vJnPxaSgXXz4x3/88z+/9P/Te80uWTx4WfoP2IqXDD2t6vcPpvbhH/lb
9f7l9w8W6EbHdHRbSFWFRGpoJu1fnm+D1KO39j9StfbdsM+dL2ooDPNT7/bwFaalV7sqi1p9MMB1
PwwQ0NifF2vExZz+WpgRTHGgFx/dacrsT9PoZJpQQzO7dwj9XUXzXDsVbcsLBnjt3GXe2ElhL9MS
vG+xUILOYaKCSUC88cJIP5ejId82yaiddYbWK3LDXGvUkvQzqPx8q2hes3jvNzeQc8NAMwuQTM4D
gqJGuitSuzsZadKf5j35fW/qgXJKyjQO3KnP0uTkCm1fB012kwdAaV19+KHkpOre8J1h8/dX3nB+
vfKWLk1Ttx1D2paQtv3zlQ+MARyfF1gvJTauJ1Mk2blr1PiMu8W0D3u7Ir8x1RRrY8CZDNhGj3TI
tPlWHZYOsoFF5Z4UkpurRFcNBG/66sYJrBIJBep61zSAk6qtD6vvz3LelF+KuGxwn/EfC+D61wHZ
8EdVPMZR3TxISFO3EVjuudZu6vCkuVAM52KskVTppYJ4/nSMAfdg7cVVCXm/MR7BWsTL0Urjw9ya
ZtEP5+/zH86vSHXfNSVES1fD9dR1a8Q6qvZE9PnvL7Qj/3KhTU3lPrd0W4Pypes/X+jGTm0mrF76
SkSkQy+G6zdfYS9xuKgGUhYQ+1DLm6/xe3OXIYtapenVWz+/amAKoyN65etjeSSsAx824oZLzKHB
NHOqbO0JPzzvuq4+7VriW6/cMF/bgnlX4eXOHs0quW7tenyu68VQEQ8fMYjZqIlo9k2i2/eGq13m
9oRVDhFzkcPkdM1zibzxsmrt8dmtovueGPM9Y8AvJ4yBH9yqjgRouOxjdEtHo7+0luUfmy4/zSVE
AofLt/r2gs8zCnxtnrqLVqL8CMxFrlz9vQuH1nr6dqhQ9HI1Mj/ZZSEoDx/pECTsg/5WdYv7odc0
DN5aYkl2Pf0WT/nDstZDY6gfVdT/d4CFzLeiOQTnFA7rnbQxCQoyI8EwlaP/1Vmnw0uJFsJ8a/zH
T8NfNQ+HX7J8KAPPr38p/vM+S/j7z+mY731+PuKfp+BLmVWABP621/Y1Oz8nr9WvnX46M5/+7dut
nuvnnwrrtA7q4aZ5LYfb16qJ6z+H8annf7fxH6/zWe6H/PX3D8/oZxFmxZw1+FJ/+NY0DftC0zXx
w1M0fcK35ukn/P4B7fv0tcrq539x1OtzVf/+QbGd33SbcIdh6MhdmAj5fPhH9zo3OdZvjGeOatqm
Kg3NMPmsFAk0//cPuvObtHVpWAhhSEcYFqNeBVtnapK/IZIkDUeTqm04nPnDn1fg24vs7V/3r19s
fMxPj72h4vCEgge2J4LvpwpN/fmxl37EUl1P1QNKOZk/kSdYeslDpiM9gj+8XbsHM6/lq9v7xGly
24ptuSC961v3RSgS76ulyc54UX0zUx501wQM2eVlXX31UCrOnkdLtspLG9okHcMRldtRjrgx9nkL
Ba+w7YmYmPWWEq5IdsbVHYmPQaxUo6oeA5G20TqECdDs+qIuoh06jxqYBYYP9wskiN5bxqbwxAHL
rvgaKzKZr9xO8S3Q9EqdLKBx9TzMjlNkBxhXrIEmI9f82oNYJrdmbBtiK5oWGSN+iRessPpNP5EY
URAMtjyIC4hxAchjPoDPZ5F6zBmJZ9baqxjAsi8rJiA9SsoTStAvelDuras31dIk42gehxhGin/d
pLroFWLNscPiHruDQSXH5PHCXSRhDL722fJZfewLMwvDhVrFmKwXXRSF+85PunKL4fOt3iGvG8oR
FRjMnbV6ySwVykCJ6vRnUXWNhKnhxP6p9tokSBax5ZKCZ4CPk20yIktMnsR03I9pMi8t3GrEFcSQ
uMUOgTZcOV0vw1XrJIa60E1rcC7N6Fvdg4RKI+/o6OQvpt/7D57TxV/UsR+rbYXnWbQKS9jCmxqs
AKcC3PHJ9KPGXUunc8+JA19SCFfep5rhLwPNSL11EaI7QJZVhXLOxzL70YV+k5qxRLpJLfAxzjVY
88uqcK2HxsrdbpO2ed3fOI2IoSwpYRiuhABjfFWiPpcAnpVR1ICCEDrKpGNt5pexr+D6B+Yg0kVZ
VLmJW7JokHepwmzY+I0/Iu8S8Ca7OHGh2F8N8BEVujZjF+F8gvIy2bzMQT/JCkrLQxUt8ALlkHgm
C71EmCqg9zwf7ZxkbGvVzPIqNE9awVt1G6IyBNaBbJ+xdlUCGmcvB98CHq1KUNMSZqWe87zV7kI9
F+G2I7xcnFD69LyT0nu99ZgaiiN2QwHWEVSvMWFcG8+EBrBmuch/BVI2splns2v6tRiKcG2KNriK
Rt4euZ4Md60l5a0G8nStuFiUVZHeXVRr8IAbZCGQaMOAVqcChu7JaLygqBLdK2XVbbtU+FtDdGTK
WtPb9oowDglcoh04RHft2Em6FXlfA7bnMo84nCFNoqblGvV/edBLrTgFHnrDY5rKayUalZUTKP19
XJpwCUjHHhKrQImNUNTWcREAA8KFj0ShI6tveN2dWXjuinQgIoWhFu68Roq9im/eozoULoKMTmDw
VpevekLsrKni8kxSWr/J0BK86Vp0GFJNS1lat8jCgF1aoptd3aCF13xu4TqgpBnIO3zGqmARNZZ/
suOejnFhbqu+0/5I0irYSfCLexMj8kWMeD4a30GGUGrIij6xU3dXBV60U5xyQAra9I7oaQagPzIt
vI0ZIa9L3DA+pT2KlUXjeBf4Oda2KUN3bRlWvQHHbq9H5Ap3FZHhnd7k6Y0jGV0INpYnya24bZWK
tPIYGZdWd5Vngc8Tp8ryR8z96ovdIDtDfBMkpxW21yNIt70ZqjFjAxo2hhHoF9WYOFWGryfnyMb1
3WfB+TXBdfiubJLqrPW27yxMjbfTomH2tNerUXlCfqE61a0VV0ucXEiyqX6UX3wZWzdO6yabYei9
lZCJtfKk0yIDkztYZaKoORFaqrVUmbmJkMe80er+djQLePYQipY4qA+QfoZ82LkeqDURd842Smxk
AyoWQyRfyBLBiraWnTGmX4jahNwhKsOtSsCzxbP7DNO8OgOaBV3O/2eHNa2xd5Oo34u8VjZ6FCob
1IzkVRFo/S6KYUIicNCflFDEvK2GdGvXXsOxjrVKXcP6UnbAySNwB0dVhsMG+TnMwgQ57M7OzJUM
nAL7QVLGdlmDeB5yHwm3eDgRXxvWQqjhphj7Hv1AJVw7WSKvDDuplyFE8KWpm2KFfCooNl+3TnEy
wLCvGtKuqJ0coIQVsNVbdSvGrr9xE2a2XAM0M/G8DbdRl2VbPNyDVZhr5g4Zd7F2oMlsQXc6EBfH
nLluCFmkhNWjYGu0L1B+RILSrc/4njQLg/UcMLhJ3TuGXw8ukjyvZyGtkWHYNprkUxrNazeDtAT0
3dgmG4zCge6NLgQVGIcuDJ8TlgriJfY6HNNCxBbyifye2kBabdXHxyOCMKUkI5KXdgcAB6PFdTji
HtGEiBFJq+E/TjB070NI3aXo82yklNoR6DvRkiZ0niwrMR+i0ha4jRPx44VJhtwJ401S1/qVqyB/
xOPNIFqjnxPXvC1ywx82hS7trz7CAgctgIakjEp5a9sDRr9Go63DrkKLsyVE7SUjsJ8RflAymOYi
gfV4hUIQNPG26a4RDMnXSgOoRmPkwF8yjNaxBVxn7DG7DCETrdPASteJOqLtpPghDFsZ9LvAg/rL
8h/B0CqvTrkTk8CZJDERqIwRhCQLBqGB26EhxIwIYzdCaDbj6YWrrgvL6VeJCTmCSMK4JzHoguTV
oNFBH15ZDtiTHn+lZaIjEhXC/iKE5HAPB2W5qUOEMc0pboXxcrMlsz69QGC3D7zvVpChsZ7MJ1x+
gk1B3KP5G4UjWmgd6JJ12MLqB6YYH/Hia25ha0GVS8Z0N2qZua9BqUy21fzbCwRHvZJhppLOFICr
MBpy3H4dpIhOjhFppAW+ByB0yhyGmdrqW9CVk2Jf30CEUYrcv2nNOCdHbPsuzC6kh/IGooPsxhwJ
I8QuYcPp4KhDr+sEdnwVq+8eWAyKcIEXNxtwhLaByVvfjUebixSjqDui/9gDkyWF5jZlvQKx3J14
qccwYzWfSZypDzEoh0KQyA91sL7ITUAfNdD6LL1GGVQoBbb+2RtbzArS/zOroP+H1jeG4RBt+R4H
+8vyZvkcB1+zMg1+Wt+8HfVteaNp+m8aetAWWUjWK4ZufV/eACr7jUgKVm7go/W3Ncyfyxvxm6rZ
wnFYcFi2FCqxiG/LGyl+MyRrHxYlti0t29H+d5Y34ufokUES3dQEt5JpSVUymZxWPz/E7WpkIWFS
Nf0ZwS9nrWXqhumkfpyQ7VuPZcNDpvcporgB+uUBCiwITQCdrIN8G7gNskysihM1/uIl2bHtHX/j
yvQcmP6qwFeLRMt1ojrKFYGwT4Fi55MtZLvHoHVXOflDB43kmmB7f+3UtvnvwmJTNOY9IDn/MF11
hEVkEidAEmQ//zAGjjxySAyePd7Q03C6FLX+ZdRLY+fXXoqyj+WvNMbfbQoEbdkgZHgsu147577+
WvsjzKq+vc7MvD+BQUt3pNEggYnWPJVIbKpd2VysiWyNSGG0w4QIl0NojyfXdl/aqAt2ap/eZoz9
KLJl5ZLES4uzfN4eUFmpt6aafq0zvzuUk9blhLVR0oLocotJBsGl8BDVUPR6RO2Q/ImYjfUatAG/
u7jYNa8qvBIemh6ALbEqVNrXBvzAfTrYyh10CImBJDI7nlcG/+aamtyrf7mmpmWiNeAYlmqLX5bC
emD5tukMaDeNIJEx5ET+r9UxpmQ1eN966tLIyfXOgAumbQF0xfAThPkXW/eqLXMIcYCSCd0mUq9b
JAx3Nd4Ea5YJgvXltpxwbSGarLeoMy240OLBceyCpbTxB5zs9qqNEV1q8zY9eL269nQb1FwH9y4N
1O4+ypBi883wriffZy7iyAtQOcphTU9BUL2HoFAYoOR46NBfzuz4ugXArTZtHa4KbKwgFHTavbS4
ls54mZSxHwfPWLXon6xqAzpCBIZyaJsrK0dOKUASG+S0cUuKfNyFIC0fRX0ujKY4ShnfBSgfXL1v
QIn0kBfBt/8w2HyLVfwYdNf++vASQFMt7nKTZ1iK6Rn44eG1AD53Sh4jpWh8jrwxO9hRKbl0oYKE
MVSX0BXBodUN89S3OpJnhORMMFcIHh7qAl1YkRrnptbVY1Cna+krW6deOUWhPv799ySC89NtY2mW
pdkWcRrGGDbTbfXD1zRUsic5bL+zKpTqCvrWKTUT3qd+F6yawXT+zceJKeL946M/fZ6jCmK1REcc
y/7l0c+5/8ei9LMzEFDNv1a016KO0Etn1bbWSk0/DzWKNbAAnLuCB2qh6tWKtHx2cNQaNoeu3lq3
cnC8x1qqyR7wM8OZ9RkTMsCcgfKY+XG7cNHP3mauimQSDgSnbAR1mgsLpoXqmqd/c/2mL/zzD+JZ
E4ZgPYs6EW+Tny+gZcmAuHMCWl6Xn6zY9w+WPwuzIbuQEzhdemakri3ipeuqzZUjkdD4UE4K1bCM
b4NAeCvMN6DxcpAcGA2rXLvMm0h3XrUU9I8MeAQHbYxWnTqiijdih1HhkiGakpFd49dZ6dhtugYp
CUTHrwobcZwgQaZshAx0pQaQv6vSis/ouxJLGEPryUmgC/n+FbYq/lkLG7jpcM1JL2C0MTNI2rza
eDm2KC7A1JOC5rpWY2+caqK/QutKLpWq+VpXqn9WShU9Al6oq4Yo1dG2kavIEQveeYTEDi5ZzAWM
yPT899fd+OuNxKKG16M0HaFPKa6fr7tqNkZqGPDiBntZuz2W3IrR3dhG+QfOrAy8bYgQUWl3ACiG
l0izw1eZaCt8wrrnIrJgV0a6eU1QRt0DBscVXljubTgoCD1PfQHfkv8YXpomOuuR3PfCDD+Fmc0E
zh7868gfBiBlCbwyA837NjX1Z11zp2zeLYxqYxWDL1gP7WgtRTFcwjzpjrCYGhRzHGXvpdpdJwB9
DFANd/5oIytYqOkOgFexSfVe3zGTRa2ANEmPRDdM9zQ+e4gQtG75sY36/BqHu/JRt25mtBYL0/qk
auu/v8DCsf5ya0sdG2tUMJjr6LxVpqTLD2ODWSIyhmqgPP1/i8z/iy0yo+Ls847fsp4c127lHRXp
HgJNODtcWbKqObUaQ1/r9HIdKvkEf28aghdSPrbG+HVEOmAz1A+D0n1tM7Q2mkgeQ338qhITXrVD
cF9H/nPc1+PKj/rPeaLi8tXA6u8sO1rim9k4av7gNtYZvbdoEVeE4EY4miJgupoZ4ylt1HVQat62
SRP4foSbGy1uN4AH1rgqYvHlkmDKazzsvYJpAoCuM9C5jDzRDX66MNAQkghiRMc7lK06NwiWuNgo
4Fkxx7HRoIUulKGR1991KcMoC1oPEoWVLdXwldkZKjfKKNdJcKWn1rLqhPlU2eJsBi9FiHhbZIWn
YIKme3a9iczyorXiuvEcEJQhkVG1TvNlYmKAYjXKNuExWKWOjWarzG6hWvBCMtsNj+8nPf5kQyRb
GQNg3KC1l4as9C02LIAydYCqk8pyYAOaSUyIkAqSfVGUI+demGuk9x3Ua7U/iE0joiuv0BA8e17l
H5QaJ5yJxkwmpdmVZrmuyKUdDWQJqY7+iACn+xW4DS3uXxAcvAO22awyU9yGXnlCO8MGx5Xcjp7O
Ba7ybeFAcIzbKyV1712gsCsMSpeZ2q3Tpv1i9T0ZA1yaai2u18gRyWuJr2+dL90sl6h4oFvjw9Nh
sbzEb4UglWdqh0xlZNSQ/RkCBBd3SoFOnG8i5OA0h6jBBaTxQSOFdrkyIgQEWov/Xth/CYr4NrFS
5SRsRkm4nrvc6jd48Kn7wUKVW+m5wVKbxLFbH5MmQ2CgNfbEXvKFPiIK79U7LTR4vfvFsTCGrYny
DYJ7IaCkKOVK1xAQANqIBRFV7BCbkNkNahQish5Q90c6DU0vVBUWCYobS0VUzdoawZCSWEaGtxX7
0lLEIumUYTmK/qvVRVdx/6gb4YuZNZusL9s1InK3iLCUR9uwrjI1GpYZgLVN0TXrULSfJclUAunx
Uglua97zk0fJMS1ga+KyGOYVHJsUb6xuQKom3rmKdoBv+9iHfvG/uDqz5VaVbdt+ERHUxaskVKDC
tT3tF8Kec21qkiKBhK8/Dc11z75xXghLlrGEIMkco/fWH6YG3CNp9Hxl4yM+aWh4rPQWXbykVmPC
yXDdkCizm+aYQwh+F9R1b0xXLwn2Y2snURCDH87rV6SYB93PkIaJlUem2+AJshIevKpBsUAqRo1W
/llsEPbUJadQSULEaBA0tecw6yafqcKeZE/6JYGu13RaedBn9+aYerd3wfhgMDEJngSWOhnzvs69
n1FLHsj0hbneF+/zoBWs7CijQueLZiyAoVPoUZWQZWivnFq4Tk+2iPGgDHmYxt+Vi9zAYrKxT5D6
sVqXkY7KxneT+Ta+enn5QOR6qNudD+4N7t+ykOAIbmMKHZXfht6GRzrY9Omc/hVjndwbC3U8D3Sd
8riUFTmgC/PLDY7/NyZb+A6Dt8lN8j3ElItBw+MkzfaTc4h09tr3j1ZRkbFWNTA2poUwqtb51HyO
n3Lo6zVQ1fe2gPFSDaUODxMnluhCrwTMCgjkxWSGSj+qro+jbmZbU2u1XR74/0x9CwTQ6eudlnln
lkM/TlltxXqkYdQtoe1r71pmMfq5ycfoYeAd4fs2iwy29nJwsvyqWn+CDgeVcwYBlouUhdI822cH
5THBqs5uye38qfRhT5lz/9jrOZ0u+0RFn8S5AliL6yLRxThebGIZBPtlBAoqAQuSgvNVjOO04UD2
cHVIcftI++KkisHfdB6F806BZgwGeUNbhivOPKm4xy7agOWYFmXsUvdJ4gUMrZlFo6yCc7dWeYMA
9oxO5QvpN3BKY8Bm0Grn8WEaffNMMp4XSOcloyOACbuF7EeYjk1Y28bsqpc6BlUbo7Hesi464s2u
D4aDW2K8mANEOxD2r9g4L17MN7zI9OSPqb+d44CibLa8mC2IDgUWAEu7ofaj9c0FNh7KIXsrGDiJ
9OsJNzbbA+F756XI6m0z2cZOFcmhAjilAlKA5m6gPpfzsPOadwxwzxuYKJ9IxDdkMGYQY3MiKi33
V9eqGy2lkOSGwxCbw97zmn0rgCgOFeFYWVoW+6lA3mZn2kHlkLViTc1ouiC76llwmrDt7wbLejE0
MiEwpTEC4H/YzUK+Duh6YZuhZAZk7e0DGZxljDGbwsQjjJ6XfFyOQqRXfYz/GeriH2MgDcEYFZyP
pUIcq34RmQraJtW57uwJrm6TEuqkMF9K8kvsaSBxbFjIO6g/XNqi24WTfDNi2sTGsOlTpz2l1aUP
OorvUdZY9u8pC47zHBu/TEcbw0C3p/OYBNqt7gXA4/UV9839YYGw9EGnC3uOnWUkJYE/W//e4MD8
9hP+97gs2jNpa+rYjDjQkiLJXzOp/+e+jx73vSbG4QN3Wbq3K92MJjKvH/Cv1ttl3UftP434t37g
pmXgn430BhC3v5SDFe8sQpU+x6oL7/vyFhCjHvfwJ1NT4sRSrDoMFfXpPK31zQKZzNOa7o9ZGWcX
zcUvjTCi0DdJuqPsMl01PVW7QB+qLzpp+/tLOfTkGRYJ5ZF0nFm9TcUppYD/1NGw2Pzd23jN0f/8
Nj1tIrkKeoeOWikiS3ncG5Ra3uIm+OWs/1cfiusYkyYxD3ofKj1JL9MgnSssCYId7WD+guIaToDT
/igsoxCs2+GFKc9ZsWpGX0WE8jgaxpM+wMK7v0y3Pyy7sX/gYa4gzbp7mBNlRA6RDvtJ77J3qBLv
91c6i33LAed8DAkEmcxTeG21PrmlEBDtemcEo/ZFhvdOtE73x08gxOiulb8EXafBsKdR7ElXe7Jb
E7nV+llsstg6ve5/lAjIrFt85ASeCCIXFOV+1DvJCt5/vR8go2wfuV21H6XTWyHXwXRui5aGjjeh
rAAm/i1gG99f2qBPACkLF74p4vLoovQ41kMG4ckide3+koDZrp/68bfmENvhG4AgA8vFXKyVUJl8
4bzHQfpyf2kyJM9TvpYNWt0PgVzS7eW8u3UWUODKHexvlA//Hkhfo6+EhfjZiJf+6JOmczQmqT/H
Yhz//uNprKAE+cFmSNiH04M8HowZgbzeomqcgXineiV+T/aHtpTmN3YcUIdjp19EKeSNfhlgnPUF
NTxdoFc/eSZhKGldfBk1LcUTjgw3nq0ajyLry8n4qVwgabY9ietsT8RCCiPd3fdQbdXICae7qKlK
FGjX2PV6FMoEHkES836AEf19K91AdVV6wdVHX3Q1moGoCOFzTyY6/BKPx/urmPIB+ON/3YTSrMv9
BXqQ+9+z9nx/P25M462eM/1WlLa80I9B1Lgs/fcIvOPvG4LpsqrV49vcGDkYfy8g/tLxvzy+rPsr
qEN09Oiq9oHB0zmns5mj9ZzlV6/6v5/aCSYCO9acyZLl9FkGXhOmjHifKWflfR99l2RbDlD6mPhO
da7WoWld3H+6meClHFoMJGiIg7h/LBLLj5YSpOCaSf5Zz8P+/lliCzO7Kdxjlmso1qx2AQZfByEn
0/wrV9C51v1IkIGb1nOLJ4duZ5Rwz4VFp+W/YOli5ec7StFoIjnv1FNP5Gk0A07dA/YwP5geAETg
FViHBzKrgCosbWOfzIr4VMR228H0xLswkq2jFvWd+YSCOfqcnVvo1c9Oq/+Gmqm+uXhIwlxZwz7C
oqu+JiV76x/oZnmhLum8laYVH9FvYbxIzenLAPy8/qHp5Apf00AmhSpKGuFpD9+4frv/shE+cpe5
cW+T48ubahDs3fcKIel5mvThNe969+TARglFkc3fLpxFxsJvRLuk8RFgewpKvX0zKfDd377uygnF
T7VK42P1YJSwj+87hJT7JR2veBl6WuGZ8PPw/nxNqFPZy+mzmQGzLHUuj5NyzPfFs4/3tyisOdlN
yWxccplZjw5ywL97dAvQ+0QgQGzKcTCPM2P1fZcuYDW02ukvX0nS4jTIc8iki186rKb7LkdFlIG/
ZMaZdHNCW2ZSdwnjIffa7wNS2w1cLH1r4C3PrMsiJ4Cd62dXTXqizLO8C4wRx85Q3j5XwfLZwPYD
DbM80uYYNq4dF6GCjBdlOfkJg699/n1XKzUhzgRRQ5ljkw1BX+D+iz5dbkXi1W/j4mIQCArWuGoo
viVGnPULHNYoQpyXzolUBxq+ePYvmSme/x6dfoDLmzQ9Y3ns3ZwUScl9r50xvE0URl88YyojZZUY
mtYPUWpnkxv9l5+ggLAs9CK6Eu6b32UsT/m9ZmiEHK2n2JBM8cP9tJt9loZogMBr/VYjt+4EFG0U
2KQ+WNzbCZn1QGyhjpcDXdYud79gIDTHynJaGNfgEYzaGg8uzJkrhF0HHuC8MBKO3FWHZ/D64pR7
Fug1nDARKsfDpAM36YKhRLA0+g+5XJ5nfONXEfQhQh+MPKxgucX8uHOhPYKOgAQ6uZjN+glaqoJp
Tfvly/Mb2jMGQroK4cSb8INTlk+K7JfWihQc7K5mDXg30XkWq+rEHsxtkNF4W8gl00r7izLGscx9
530wV0zSKnsfXGnuU49rtHcaFaZjN0SLLNpz3HrN301SmQSDzEGxfmmE3PvkQXA+8aNyCAQfRvPc
KcxV/poR/t/n/+/r7i++b6w1b/zvwzXyO6mX8/3P7ju4P7+MHf/j/uN/n2QYD7D+O/ZmIGqWtZMN
m6cYiWO2YV2g4qFc4PfzlX0JEh20MhyL+r32gGZlGSugVJPLQfjyPUt/VXS4mBBXJTyQsYn6wW6i
dt0Ug85ct8GMOwPZiIy4n6JJZhxcXds5/kLSK4doX7rfntTnk0YSGL45dOeLLZpwHMqBm4DKQ398
8OzB/fuCcS5kVAgpo2rd3H8qzjrFqaOlzBckNFsH7FMk9X+EtuZLp1kjovtmDtrNsmYU0o0hMnaS
YYoxBGvQ+Csjd/IMO42AiHLTe/0U2g5wPc+6eAnRGffDw1XWh2Yx5QTNdfHG1Vgw5O34dv9wVEeb
CLxmpTeMHJNYImn/YOYXZ42Vyr72sjdjJCm97+WrnqcKSRt/IKeOY2Xo+rLN4ShmhoAPuz53/23d
M0UnQnGXDlDMIVpuUw9LcV17CIwuCVrW7f2NAX0KEJ2yigNDwideAM/ypR2Yjr324MRB0WuPaRWP
oTDHm40MpxpYWnqBFRpIKSPfH/qoma0+Egk3XlHrI/GMQxzFRQrX3eqdv+fH3707nRTR/f9WmRFs
cwWGksiXkxHnR2JMChQaxJAlDFW0WMjAXuha71yHkkOeldrGWTwiZsa8346yewJ6Pxz0lEZqPhBS
YfbehfC/DoomHvUNXWgaIk1ApEk3vWeEnXuiBR+VBEHEYtGWThalet5FRqB3UTcqipCQ2reOryDQ
rr29piE7wsjNOTRSy400Ff+e+v5P7sXETQ8dEaytdSPBuiGC3H0oCXLZmWp6J4KzjvT1iuy19t+f
OjpnlPg1AldlagPxwaVOloz1vmSBeyXyDBi396ih9TovCMU2hJ8R/MBOrv00jlADQX92rcY6PXfQ
HXkrHtzIhkPsoacbXFBpsUlU71jMB8fA/GyNxnDTsiU/oQJ5x5O7nCUG23O9EhUB2xK1NifuFV2v
tc8tIjrmAZMuTUhvH4vYisbBsKJYyU0wY/GB4cDSmFsDOdwaAbqWqB/wb+zJrYvPCRH2egPLRp9f
E3uKHwsR5CHgVWQ/erk8azVVRv5PQzg5NdsC91wEFsyjvgItqpwM49hUpYlRIrjOsvEgLccMJ56T
shxqRXnoreKcs0SO7ptKWY9BrwMeEyaSGQawNGe4+++m0IyaPC7cDLqn/U6K7E0PfLllAhZHmhje
4daFfaGOrbEGHultH+kal7w3fjl+YexnZSL+M9vIQwzUVH5+TC0WOmHLzJ/rekRilBYcINPoDmCM
LpWczei/G+GuOQewwjdaJX7itAo2tQBhn7r+3/c/AZfnJlFam6EZgb1k+RDdN5Schijz3gMxKgzn
8H2lzB+yunT2palkdH+q/t+fxiBHh+E574vGBVgqNRNhb3AZZuvGBJMS6p76lRT0xKnW4LfKdK7E
pNmVQ5xTDu7Tkij09TwH2NYxGoKhHyP8/VuZLLht/GI+OxBii1wEZKTFTI48bqNtGQx/N/eHOhoW
AnDW3+iUz10xidO0fpL7prI0ZxfXMJSVk8bRsm6aZCzDCnMpWufUInNS3MSoA8xklE9j3sJ94+ve
vz/F//sTO7PIYaGXX+SS7GwX3vv9J1vF///D+y/0xttVudscEzTl0X2DnpX7Slu9JbaZI70Kuui+
qVrGsZgZ29+H9+eIQqKzniY2Ki/k+rE1cjNYlbCp76Fzt9w3JMkLLVA02/76pwUUoSi1Vvxt1aqt
ZnvqtKz4SaNpgDNDyyEyJ6l2dN0ojfqM7aY+UYamBWruCUN+t8eFQo2tP8US/3IVN+I8kd+NgpTx
Ill7sNDNkTt0a6OUY3XfuMzWN0LPqr+HZKgK8iXLgCrlelbcP0nRcQ3FLNeJAK4tfyAqrvjWByc/
Q0TctbMxHYd1nLoPWwNX505QM6QREj9SXhtgTSAOTNJJRY5tqwihS0w3YAI8sgR6BA09OSFr27JE
YtCuPC41s9arfx8HYEqSeChP5pSvuQwYy2wU91UbNBGwgrC0Yu7FqcnJPpgWHCUvqfdpPLyWiSmi
eb1W7sPB/af/8xyS8KgNJL5dk/NikCIIUUxO13yp8rBMu3RbiKK+NLjye4rMYqOl8DwWPVEHr9Il
3V0WY6awX4u6aPe6wtcOFnKPFWn5pgdDQvOKuQ4KEPTkU02nqdUuLT3p66Aw/BMKyPMQ01xvKS4W
Kh603D2s1LT9CirzmtFiJVe9U2d/xP6KSdsJ1DPU4eBWozEQljZGeZBSqU7pLdm0xDduYvQHcjLn
h6ltyGaVSJhjH/cZYaJuG/bmRJuGaDxqsaZzMRzI7YWbPlYTqmJm75XcpVVCSTlflyuec0PxApWR
Cm8I7FPfEVk6PeHQYRll6PExhWZrLhpOzK6mSuxaj7Hf1lszoHXTgXD3KL78MgJbojRcR+tcgdUs
RpBW6MQ2xkzmp2uWxcVrkoXujG/uxioJXssx/9PpcXO9P6IWzxSQXCbIbQGOhsCxPxSQY4Cwxtdg
a25o2QbqCxMMlbLb8P6814x0EcwUXL9VdO9d1R2EyJ3nYBKf3ZyYu6CwqCm10j2aMwIYc3FeG93p
PkA3gRbPjHI3ELXyIYzFIfmgpim0/tYv9C2RPIiOm4Dc8wpnzqY0Uu2kC+7NuMa7DxSxEdP54Ke1
Db4PawHnJAihwvdKKWefVZN6loQs5v3DfWP1OD9MprCnvAUwwWSR1DOtQzxQOa/JEA8sDJh49AiU
Hwfa7aw93lup+e+kwWVH1K1XGilDiOPIfCSUewhn3Mphmilx7OyaS8eRBdM5e35Ky44URsedt/My
ix3aL8mhhnKhynwmUJwgbTJF48hbGIFKkBgnqBvmkTjaf6pu0IlVb5r3YCzobZDI9BKQcI+oHdGZ
79vjnnmD3OjcK3/G5CUoRvgRlv6u/CzqVZFuczdpXz1TlStEkWhZ54V6sn7D+ePwJjxuI4aLcRA5
PbI/Ja8pgfBQZ8t4U+YFt0Lc8E8dwKkziLr4H6sgdqbvkRKFRj+cpq5t3jsaHEMiSvCwOaIvZd3c
oH6mM2W+ZqklX6H5oPonBmuW+alTQ/9Q8ymw6VRHaUmQ3+uVDlbDOmf13ptpdc38Dd8at7r6uazL
lQTYXe+PDA/Rnqa3dG48PMXEr23BlqcPR02V9oenSqhoovqZAups8Zgnt7FUn60i0pW2KLVvx/JO
nu+YT866Wcbl4uTU0SvdLlixYIYxW04ylN3yEe3TdkBasTG6btplxJY/Wc5CCENKty22ih3EuPi5
nmlomzFzz3isrV8mxcoNMSlbrzHSH79nKoFrjL728InuCuRj3zsRPGjxikHu0cFq9kWIDzFMqd9g
TsW75lWBu28KR6f1Mc+//dIN/SVdPoMAq2VWpnhPfDTcjS76PXHy8kViRmCytWS/FQYwv/Hcf0i4
UMjNxyk5MD3zI9HIkIEs/UQAmewrP62iadCDp2HOWReBB1rd/K2jZzQQuRGYK2zEidt/H95/S4eT
JqnDVFH0cfviKgZnNdu/CPcmozJOkKysD9tO/SIJBcWdOf2nd/TlBkt4k4xB+TAjBjj72IYZNqgA
Oy4xi1Qtq63bJfRKM2Tka3lXd38HFe37uMzTVzumEUCXZD4muu89LwY5Wt3KjretZXqtD8D47P/o
cvwRNJM/6noed4h3qocyYZaUgZjdVFhFD9Vc5DQbuj3axPzNztQnmd75huvD/zZ7/wnsSPvP5Apa
M1DwNos4UvwhhKKH6+40ZE+iBaNEClCAKLGkj2bPdV/jZcKSzYzgoHmLuUvIPQ6tlWaelcZnmSXL
ySac62ovHm6HvHkHYeRVuf02uu70UnHN15YtHzItIbNjBkLKSWTzbfgi7ADe7IZ+kNFsu865GeWL
gNVntJYM8dB9laZILYC7rGt6mT33Gijfbhg1CCHN+MHf/Co6aJmy5cLoaBVvWw+t/HyP6gwalmhg
dD4WofwNYQV4z91fFh3+qj6pVjeAiveHMkl13AsQcPHxHy1KSUfKTNnWcSf7SIK1vt5fRagR5Rve
8bR3tixdYRaMa3iMXcQyhCznvXSzHZAVW7tRWVj09BzhRRIazonq0XKAe3jNCz39TEECYEHQflJD
o0eXK9auyaztZkbk370ir2eiBztZzdXSbAFTYDRufT684/Mir0pUziUf+q+uM7qXMmkarGfUN12/
Az39qUSTHHrpGK+TgbkmkJUBCVrDJJf1JTNfuHTL4n3jXwFbS0iM67pmuMRmcjJMlyh1HHuHfqEw
54tWnkZM/hvs+KzOpF8eaItwEyMa4IJUhrpCJrwD3S8BRyYg/cLWrjki7ZB+cfPcdFa396Uwt/9+
g9Isd1ZivrpVr3agT/tvgHF71MjaAfBgefLFelR066UtMuukF2VzbmL6uIYB3Xp01HO6KO1myPFw
f+RglqHBmvfXvpZIQJYazmhc7hwvs/4Ui/jTOYa9r/j2wwT2H8sI7xu7H6SogqkYyGJI2FLSyGjb
5a1XCC8MP7M/g/GtJjL14k4+Aepxr12x3lfnee5XKZEOF2n5f5tOHDxt+IdOxuOUxwgLNYupRbYo
Us9I1U4NgEfaTAYa8rlNWufBw1wMwQNX5Yz42xA9wQ3VP8opiZvEXH+kTZW/lJjsACdE3ewSzaVr
L72VcBb2pHUVrrncsFsClGQp1qsa+jnZPftiIKPNTDFX3BfTfTXIc1yap2nqg5fSIPltBAo2VMge
lBv0N4YoT/i3cmJZ1ayfEP0T4aMxE6x2wqjzVunzcKV44d96EoRZV4yQONP0UAUzTuAYjx5N42a3
tL3AgMLfSoeQYnb3VujTR8ai6t1UK9tiqkMVt83n2nn8zkiD2dn5hE++n5mhVTQQ+DTl1W6mcSOp
L0QaRMaD09S/qfA+YHk0n6Yi8fcF5bFd0+c65HESup0JHJl0+wg4bf+OVzvKCIzZVutlQqy92Nxh
3cXs/OhN5a5L+OkJiX11tpnakzNhZLtE9Ac5UuAtrPgtWWNXS3Ssv+N1Rqmpo4sZAviVvRX+k2VB
LOnGcfzxubG4Q5CG1ItK5EFG9ggtnv59rIHNXoY3Lc7DqhcA2NyYihKBm1uL8W+f1kV+cXrrxfbo
sriZtjyYK5cKFx/2yUDFe4Kxt7Tw+2+CnQm06Kr/UKOhq2Z41WXymS2Zbvbc+k22K4nYPjr+OG1r
iwF7cZ3ybFdixlmbeCdNhwjc+wRzxdOAXIy02wW+hbKOdmrvGk+UH5BPKLFQr68lzAWKucEPaKI9
JInqpSEGq/MgL9ujGwDPgIDaQEc7zyJLwBAnBBkJ+qnmQC/LHT8r0SY0b6sSHplx6APJPSxbk1S9
iTcco/rWdsLAjQV9JCx1x8OEaWHkNXNn2PIW6D8ZLIX42HccSyIXib4heWrygtxJBLghBSzjuWpz
/ZkLuFMboui6b9tm4Wd3l7tUvCKqINQy3M3uMhqMKynJbY0+Hrh/IIsazO5stbI7Nxl3eUBZpwQB
/oEZRwzWxyxDHbbpFmZ0d+58cnFZK980F01WLKc31ZXXthisE3OTeocxnDJfnlpnplnc3frPVLb5
oxqc9qwX2rVMzeLmk1nOHc5Or1S+KiJp9fRSlOXBrmSPLy4+GXqlPcYJ2VFq5FIuqYZ9dAU9ynp4
l8k+K7PqJn2rvGntArzFSeHi8VRVGMhpyQswm3K+NWbxmmS69zrq0ORaI/gYs84lm+pjVAdF6eQ5
Jytoo7mteRiV6MPGJlJaUCfxjKNMBRdMs+xGiySLRGOqUzkHk3bFl+XS8c2F8+UAqHnO4XBt+qpy
f/TW2FoiSV4Ksle3lsRGk2RfOXmG+9Zx66NMpPqQ6JLyWgXbqrLLk6bZ/UvhcMLS/jj6QdLD7ndI
jzArq0XtUr9wNChKgVc4o4TZJPOPHNblrvVFBBwRIiqOj9MSqCjLiss8Ms8hMs7bMpfpviWy4pE4
RiR2nkkkvFowfnAk8nlQHxhPoAGip6DB5KkP5iwIKePueQD+QWZK8cQaot5NdUcGq3C7I240VtyL
hal73YCJZb+1Me6CREL8kt7rfVNQ2p1NILZZpT6mCjEUjLX8kFkp3hY3wIKj6VGcDuWV0FIV2uTF
IMiTxbGUqR4VgJ53VdU3X1SqHqUV/9Ic7chafGRqxVCQDyxf/cEvb/UXtAIUTAP0bNv1xb6nnYMg
pdSQbY0lSGJSkTTaPq9yoVEDCvNjJD2Mu5RxI5iQ/FzNZq2eVa9aUIizTrU2JwXqUbKgCQptjqAd
TFu/6RqYpUSJZYmOhnwiRlYi2oNOaFznnmWmKD0ydXHQHhDZOpyTrNvUVD4N0Dmv+RhcEhd2pjkI
RGYVDWciS6i7QdKUhENG8JhB6XKhFaMV2fBkrhj9lpAiZvDsk5oTlMkXKLPgfSDSPCqZjqARFfH7
QvzJ/p1Ffo27pawfEJiEI5EZl/Rg6CJ5SNK2eHPSNbJZn664a+kGVr3x0CW2d2r9+pfRpcYDOpYz
QJH2ZA1u/ebVRlSrllRSvU3CbFZQJ/w8+1FzJHH1k+XwCrBvejUXMgi74g99LHnVnKR/YgVc0d8L
YnhD4MiqSgjMPnl79SYarzrUYLRZAy0IXYJi7cFfFWLuNgwe5REkNiGU68btC4pjljrjDKqAXnf5
kTmQcVZKUT4TDu3hSXdeUykfktquvgPTtxB/IUjpkpfGwmo5DoX4BBdFA8dz/rFosxPl0hBy4DCL
d4IDJKg8AstlXClT6deKVssVOZ6Mpk67SJIICPGQn96IsLaVaXYWSfwhqQkf6eBR7mP5Ts35Meuw
MbVW9RpLc3iyNHB8VU2XnnlopXf696CRVlVq9IwHA6Qp8Zji5MAX2VGptN5138r22axR/i8c890E
yrVRs1e+TCSQxMLv/2RL+QYjwt6MQ7awfO2bPU1tQvomOslmDBdw9F8qr7likA4pWjmREhTJ5m4+
Zg4j3YaiB7M3PbH2JlWdBzXqCWuC/sPthf1wfypNez+sxdgcnUZQM+SuWWZ6HHJbLbaygWUwIrO8
zKbz26aktYX1+EEUhIrioZ0eMztRj0Aek32ABZDOzYCIiG5y7vjGoVR6+c6K74ZVqd112VAc6cd4
G9jw8kj33aLykbiX3GwfPCQQ0jeT64Rd61lSz8DRqL15g9wvPcHYWNPyvbUCSt0hOyNwbp5dh4tp
jfkDQ+RQ2ippiswUJ2uKqkffSMndjoW5I9HozVxKLr6lemxxpoS2TaJ26Rtvbpa1R2J/mDAYkLSQ
ZR/piiFGJG0nFDFBpKUd/LvJgi6IiprYa8ap5hv8v3u+b7ReIobAF0jJJQAHKnXKCKJ96TTNePIG
URz1jGg6QvHcatOxDkUAARdmUb4NdpDeQSef8nXTVptWs1Egea27k3RVd4ZxJlev+DRqpI3zbIyh
S6xmJJmtUOqGaEI/L0dzMyQbq8rrI71oIyz9lug+1ZgPWUeMJG4/eRw1yobzpMHHnpUXdlRSMfDU
flRPqb83svZlcD2f/O3ZPwdJmu/6nNxJktoqUnV6ccmI/H7p81d7HXcTI/MPI+CWV6QhLOR7aW41
2f+pXGQm9pwuu2ZSTUQ+NvAOgviOqNSjoFlVMPV3H1fJdR7vYtB5eJiAaGxi/c0aB3mNiTAIixa6
P1y353nRvJsSg/s6S673DKPY33X1mM7Llo40NWo0cLL7CtpxIfSHNahDeOD+/hCByMUVCxpxSgQb
XdRpZCrDfmismYRcYyEO3Gl+Wb20HqfpzzQZw+PSJ1gZBGqggRLslbXkvjCIy2XOWbI6DdodobdH
x07jj5xko30x6TohN8MjFxqdfBNIZDygF3W72DsY66maAhGhp7NE09j2YTyuDewsts/qvlE3qj5t
BB6ZmO4UOc8RvW3kFqZ+q6ZM7rqpfq9MOLEIja1Pt12O1WK5T/CPybwTJyEs94+dJOiKh1w9T157
YXYQHKdMR24rivyNdmBwy1Y5OdzKyOmYW/t2YD/XcYBSm5peYaVRRTmqI9PZi3O0kFZD4tOs6PGb
9Z+sTVjyZP0Nr7u94bwYTwYFlcgbxo1lm8Ezuul8axSpfbw/ROw17jysuY+Lb1xUU6NZGzvM+z7X
iqXpV9TMIqRSCkVoLvWr0Ef9Wk4mI3rOLdGwkv5FDZ+VZmbPptf3L4CADlpiftaurr9lLoci0ep/
f7o/p40+SPzKOnhSQz6J6erFKoMrZZTxExxJsW/mEWGT0ZE70AUu8TsMGQYaJMyoAy3EZP6iMPpi
TZ16ydZYmrEsMAC4CJaHqeoenB7ebV4u1nbpR+fN9hFrzsKVv/hINMayXHwP0n/rEkJOudQPqbNQ
X9QleCHsJ7RZWLbLmBBlJ1X+z+qSNXMPhXYK3qTU0TwB4G5OVOPiV7tHO22mbuSlpbpZOmazNOtX
54AoT5hsu8jUjTgq9qVlT5e8HOsdWLX4WzrQFobG/TXmjrcX0v0zeVR+jYFcKmLB7bAtde2ZEnKz
1QlR/ES4+JHQnDwTbcCUjtX4yZXIE0SgJU+Mn8jtocciQAX8gVGWkBJij1/uG4Jesd8sgReZU9Xu
Fi8go7zxsst9Qw5Of2hT6/tewU3RWRpakuyaYfjHZIg8tcmjZPQ6Fpoajjn1V/rpox/GLm1mS9NC
QacNebWBCzJrIfksRnVAiQV6N65o6o5ypJ9VaCzwbArb0iM5OteoP9mac3DpfR0dyr7boqON16YB
SyA6k0f/R+lt8CQpcG37Eiw57YA+ZEiztsKhoGxY5/9h78yW41ayLPtFKMM8vGKIOUgGxSAlvsBI
kcI8OQYH8PW9oKwuy8yy7ra2fu2HK9NwSUYgHA4/5+y9trW1hztT6v/gaf5/otz/gSjHuNPEVf6/
Ri5cP7L6+59pcv/5Ff+JW7Dt/0Boa5k2LG56+nDH/gu34Gj/ocJM0GAxQJKClokV8X/iFpz/MDk4
6e5mG3b/BbcATY462bFUR+V0wb7k/N/gFv5iUP/JyWu6OJMNlW/kuQbkBfvfHNuDk6vKMCvrYQRR
72PkygnyIARs9PXfMLvexxesmzyZCRdAufFPF+rpHz/lX+zi/+a15IcDCrE4O+GHUDW6cf/qtURC
2HS26q0ommaf2KF1OJcSmvXO5nZA1wjjx/7W5P/rj/03xMRoxtYkyIw7iJ8jzZvqEZ9bhNAOY1Lc
n612x9Hmf/9O/823+9/e6GZI/ydTaWF7InYnfiJSpnG9aUjuenJZ/CULh/z/4DY3HeO//Tj6O4gZ
HH2znGu4kP/1xwE3b/Nk6sSBYUt8Sm1nj23/cSa0erP5wP6iHokMTuQYg5IB3FqRXz1ms2A9LfZO
veCZU6+0O2N3x8r10DkzCWfS2wQrQPsQGikA7F4dd6ujvsXOxGA/19Tdwm415ubXBAtp5oP3DenU
hzohex11+bAHverHRRdHaS4Bs3cUxLm8mraG2m7t89AiwzpkSLSj2TaFvXpMB8x2JhJgBm5msKqz
j3gkiQRTHN+wq4eYlOATrhFaM+Kt8PoC7u58N1xC3+i7/kAYG/+4jrS/sHtlBylXlTgSlQBdqkYt
7bWDLT44Q7LyjA/OYaXf1MvdUm0yqMchMGF19zayPmQqFHzQ8SzrVKfMAfXht9F4D3pMwejVxrdV
jdes7d4NfboDowr7vqd+lG+LDnvHGbiyKwRyLEZxSGRLMEoFT1aPugLPSVTan2PWtzCZsBquE/nB
GLzuBDkSD94KHukkyqQImupMgfCl0Ocky4j4ciTrFHBd8VurdUpCvk7S/vV1/CAUI7xlHBSbujzQ
6vXWaM2+lURnCyBsEZcN3+Lys1ZOdkOtNQwruv020CpyfGoQXfh9MiqL5t1J8G5lReSMy3exzvfU
NkIrmfEjzvdFZmlQgh3ACk5nzlm/DQPFSvuF2A7sW1ciQYWX4eU9dHglYCpVRY5s3+OZnGXH3um1
a+4Me7pbbfWtSlrJAwkE2/epjPmuLtbj0jzZnYdipDc1v8cF2UJ8YaTgkwH2nFhsV5z8wrUmQaBo
msgkh5kjac1UsZThqBCCU9nMVkrDmMKq56q5LRwmW/3T67zH40xHjPrb/FYcEF5AZFB80BdFTxvr
ElJHnv3pC95B1VOzIgW9FMgRgsqgS6mX4mdubCFtTf/lge9AsuHM0VgUp6rg/6aT9K2WGbruhDWn
rzZQytzXNDLfO5cX0pkb0YoCjGwe5mpAqq9oYQ6dTQA6aEqG/D3QOU08myvLpNS0S5N7CYpVb5Ov
N8hPlPQ4lMAJdIYcEmwiQWUDFocStcuiMsCFHJdiKGHJ8AVTt//7QXsum04Xf7ie+8T3SoKGimOM
uRhSJ1REMVV++hCSGnhNWv224F39u3xr3RvIqW5+a7k9hbNb3pIF+uWUQAYdTPcZoSg8qJJ3h6+T
CG7qLHoTa0XFXhy3dTMv9UtRyQcKb3ri5fCudXYS9JQnTdNu7kiPqBh4fYAZqTxmp6WiYbKi1KO/
pOphIoia2/fs6E6O2HAFr2DYaHXFU1bPdJ7H/kpz/q7UAovXyOX7u/JUQGXsuzVylfYdgzUrIeuq
fQ7oLxNxElnbHdc4RMI6e7VLaSGqkBYX7tkO2dVhshp/1FvyzhDKIbXh7sTzhDRS/SYK5gc6oYdC
xyVpcqdq2y+GZRB7MbLHm3DBPFveJ4dr3Fvi3cGGFDreeGOsQ2/TW/buJjbkdl6C6TWehB6NFoY+
/NZtkHQzabbELmlJuVKGVcdtObkUczQg2cySIQs5zd5L41V0urlT3bagVWPfLHS1CMn2pJiSsNYs
BAy3koqUWzyNV5wFbPl/P0/0JUuvFcFSDdfRQjo7lumIdog3hXhYtfkheQJ2qGejmhY+kdJl859l
WOvxs9tyKYgfvZur/i1K5OSG5x2o5vCH40vmhQ0zf1l7ZCqb2U1MErhifVf0QuxEtuAzwEi1ff28
DjvLad48Xd67abkLr8IHHeObYzlDlieNMJ/vsJZ3iZP9GLci3uJDrKX5rTe8zlFue4yo3kVm3Tuy
u5IWGoUwvpt8uesWq5G97KjOxk2a5Y3GOynF3R+PEfVk6X6ib/exySe6zlyuXil25oTtWnWrJbC6
ioGMs+xNpTphfrqOKpeiIqMKit4FdjUW221znxX2IAfFljMw+beKvIWkTxt1m/sF4NquokRWtHob
QUjo35mjsHfm2Us5PE7jvluH16U4zBP7p+Lx1hI3x5qqLEd8h+/bJVm6rSdpTnTouJuqolxoFqx/
3yCeScvvxvT0d8Fb7fDe9fmpxiK099YI9VYS0GSZ4CFYe4fuH09kiHt6GomcD9yLYfepfXVzTFxS
XfuOdvSnKACHZ1hw/yrFwJr6IwWG5mXx3pvTMhx0g9lU+blqNib/bVezYrXxpUYlo4mVIdo6EGcr
yTeREne4LGgs070jspCk7TbeCAr9jXwljFGe0CJXMFBKrYtoYQ5oqVgCTVY3UXNTIE9+Mpv0YYx7
OPdQKKVg09uefOlQXo18uJlIZCOrSX/wjD7zEcbwA5uTKHQaA/Lezk61A9ZMvzBv6mCYvT+MAPeA
JHW0Z2obapgfe5e3QD8UL5UFdJAQvQC5eHJysxqhxrDcCfFBUpSpEbussm/bSof5h70+W+Ld0p+F
fFmTKlKd4pG5FHQ/+hqhO7sYYx1UKgCcfTynWHKBcWrIMpH7ZGhWe6ZOFt+Kh+pXb61od82nPNc1
HoCIWPmvGepyayIfWn3S32C7hMi0mOJyrInzLfhqGM847Fml1m6qK/2yKjaWBuzn2BaIhpHWL9th
KXcNIzR11t8l+tO+Ie0ibclJFOt4JPEnamTiPa70KtM1VdhjzY85HiZmVog0JtkT81ISleniByNN
wOVy0vTbIY57mVZEKTpyx4DR1qfSFMSs2YCCnSmh+bPF5yyp0MPOhP4AfdOf4TGcep1XNMkBAVpt
BJ4ibcJGmSbEn0ACi6AYlHdlAKeRKsBjcoIsMidokg4oDd4VcFj6Mw2So6AxG+Y6noq+tfwa+QRm
YJAOCFS3CObFV8fVPYByv+hrh33ers/9Sm6VwuYzzToADmRb4AaQKKhMpbRqZ2tt2NYZ+jSQdBzL
4hnbcYVucLWyw+TK36vT1qfcENg4LDgDFm7rYXqhX2GiSlFCng4Ni0h1MfW5hD7yTBemVKK1/2K3
k2d7mjecgBZh9i2Jo8NPpo1NkFnxB8QJ6BJ/X0TWpfSRrIO5MBpeL96cvWsVnd0O6W0A9BJ1Qko2
ddo0fQD+VA+YyO5yRX1TkhjJ+NAebGNWDyshTgF0khrzf7rBXhEkUoSiZTdfFiN7NlKnCp1hSk6C
YEQgvhoyHi+mO9tw/GmZCO7n2QUIiXw5M06CZy/9nAZxYNpGlnOcG+czdk1gP0ql71sRauv8NSEM
Dhmrt8x5yyMbMIeCIYZON2QEwCatehjwatUlYiskyghcnCpq2q+sYkGkU/rb1BlDLauz0J1C8uTE
a+hx4iUQboixkYWFNX+t6qRFMwMwDlqoVhjVcLew5XYKKE2MsNk/VhQbRYaLiPslBr1v51ihkJ4L
yKDsHshWNNnavj7WNc1DgtC4EsZWSWh+qi1lkCdxdpmV+Km0vpKSD7sH8g2BrSZdZS0jEzlt0M8r
qBCI1Ysbd5GRZdhfkInPyEILj4kvuSRK5GH69iluOdm4yKjiejD8Fa7Fzkl6nvQaCRiKTu8PizvZ
pgBOqb4YiXUOhFmLdjzN1645rq6YnqpsYRvAk0gS6z7mEb7Le5vTlRz+zIIHsZyLT6qiCaQfYuy2
MzkLI0NVjJH40zbhiU6DmWWch4PR1pQ+mCFU/RW9YhfAPXFDkbhZwMTAyQqih1KNaxXjXG3T4rkF
BuPnUwzNbkz34DvJJxk5tuggHRgNsh/RLffSgl2xmrAtW8bFzIrPtJY1z7bj6OhVMJb6FMym+WA3
1tdIwRo4CPP3wtKHyKXcEqbzBSHjTw1O+SToD1J75Jnf6Xyutkli1Wx3R9vqkeSqwE4QDbyV9vTs
tA5axQZ1ihWnxwTvnl+i/L8JbI0Tfr8odfIHUtT+oGuOI6uFPdAs+d1QS8C8upSEkhUPVo3PsLR7
IqTRCGv61J17jhYMkum+DRSbRQ4IUdh+3PYaybQjxYbBkrbHMqRS2NlL1u8TJ94ZYt6sL+7PodCs
UJjKj6x1nvV2sqkmKhRmxkpeBtli0HE4NWt09UTPIXZp+z1+Im+ysqthxT/iawng67lnxo2qpEA1
h/Q6NwNTbawgLia+FsBgjqMNdclQH/nTpwMEItQUeydhH2JIGrowXTASz+ikzDfPlcPHXHo/wKEP
R05WDUhYO/a5ajZ4DoctXDIPM+YKoQD3tSe9R7kmVOS0DNJRIu7uUV0XhuvuBlUHPWE+Ku78CfME
QpAGnKVMHnLpyWONiiEGibiv2vnTBUrKpsh9pvVqE8mYMKrZ7dOQq8tyh70CPd8OHTPxjoOsqOhM
0aPpmani+uHCmIHbLRfyYI92uG7KJX1Zva3aZHl6BWHbidhJx1L2k9xWWmmqoWape4OxKT97J1Mq
RqEhp5fsllBesAxlinEa5+m4Kpz1085ddnxUKVNCOhCH2oXTy9hoN/X0G+oiUqaGvSZ3ggG9zIHs
snMjW+IHoXp49rLXY858GVgRhFsiVNNdOxPESev2V621kdCm4gSf4dNR0neZRwVJHOp6IlmAD93q
PhoT61oPlKDQzFOnxpdRr+C0z3tlQmwUF9WNQLvvYlmOJo/gwBM1To6c7O60Yf3qqnGw+/qXuiAI
bmrtuDTtrcmUjzapHJ9zNhR0usfTwlyIMblvc8zxe9t7hqrTh4+QhRdWLOgFWVR+3SIBJi693tOp
3q2F04UNMnGGMs+jRSUbwwWFJVJ85kw0fLU2ZbCYpJvxY37UJp3DYgUbHkcT8uzQHgFJxwzfRK3u
EY0pJHPuV9vC/6NVD5CP1kO2sD6Zj2OsyaxI6RjBZrDU2/EbccTzVIEpqOPXGmlFAPOdkn3DZzJu
VCJHORuqpYRVaopjZjVv8PFBedcoWWM30ulHga2xUiw+BUwkdz23jDpKXMV7ru5lFsatz8yrYQsS
vNUm36M52I2lMR/hbEdVabsH0zIvhMcAFknyqxLTScn52DjVGk+tgsbORKTpmzOTT8bce5S1TugU
xBCW3V2t6Z/M8B/iOV93RT+ZYdJWT3ZvsjPTTYqWlvKO6DMvHDnY+7ZkE0SuEdndhBwEJlMP0SkY
VfvV5pC002poDGIUwWYJPWN8P2ZPiupOhyUd8O/m4x87tSE97526oUHXcrn0PuGM5IxuWALX9o0S
gKKopgDxTnwqN4vcGIfw+2oQEg2DIde5t0vm7bb6rrA6ES3dm04HI7BzLJg121ueu/uYnNDATHkH
XUv4ILdjupSQnhCsAIolKljVn0vZ/3TIm0Lsv+bBVC0PhSOYWM+4iY3M3i9Ose5SC9YL4P9A9j3u
5IwtLI2zgFxX5J1p4dtEel/nYZ6p2tLOL2gJHhaiyXaL1swHxRCBZ/CnpmyNtzF3Lgzs5W5VkDCZ
JqjRpkACC1gbIUyroFvNn51EqY6Nbt2MzjDOpI8W8bbVF6pzUuNmp8x5zz2Xc2J1Yi3oFzq/RpJU
0NMS6wAWqw+X1fhMe/ECmvJRd1InNGL8xN6ynEtNwqIE0cjt7F1ltYrjKMvjpOuPZddY8Cr10Ew6
uceXlwXVosLYSmk4dWc2HAr77VmNlLAMJGUavFYBM4gHNpZejroxqKnCQTMt1+4NkuceyBNnTdRm
4YxdmVIL67duu5zknPjJM5qwkj1WJZUbqQWFIJjQN/O6PM5SkrbarL6tw9Eol/SEyZTDsmOIYweO
hn0xv0/bi/c0OsV2T9eVwepextMQTHpVRsKk1dpZb3EDUU6f4wAk21dbKb9KEEkh5sTytBY8FUrL
i+R2AXVLHDWGUxwo3R2p1EFSLCAH8JQTP5+LYGLv1dLY2vW19+paPU5Zk2taY8yKcDUi14cDP5sn
sp7OtlXdoFViwfB4YkoAbcFAiAmdNq5MvZO2w+1TzL62FDUFZW8QIKPYAerd3TKB9WC4Tbk1Gltg
MxRLreoAybBySkXpKd9+27FJuw6tipfQvy1hqyUZ6BeRUBr9sgWCu4RUxQVFnRDHBlENRmaaj/UK
Dn7Ryj+1bU8BLlE49BbH8nhEEk1+sU5MizWf6fh+AeClKVjyyoRios1RHqcclNg8X+paq0Da68WT
2SqfNS7XpCCCWW0/PKFOvkxEeeBRpJ2Sd1v5AyjF20MQ6/2kx/+SNuhBrDypEPwyVMDyNGf6viTA
8co8+ND0rDneCqesUd4yo74oJgWEt2pW0HnFVz2zv+MSBzV9b9Y5QnITB5OlCvAesLq6mRNbEbuM
4q0ZB9bkBT0yVBzltOcs1h8TcDg1+DByvVZenHpyw8yQ8FLUNEVKbvJkFBVhLjadIDyibECJpEtL
JM/2ndXBfendBeAeLuRCL35LSXilt1Q30Atr75GykLdXW8HOkGK83p6imeJVgQdUldgNUAajBdDE
2ZqAK73xRnaPUndbjsSkawA2usvBVPxEMA6INZ4SJEpzttbtndDsR6nQgB7UY+k1QTWhkfuyiAJm
wO0EVbli4U+tW7cQktMacvvQdtaU7rqWVBKz++is47KxutKOkry34k87znYxMmkOVzvPFNHq4RJ3
8ItDSXTfjNk422UPAhDZNMK6i2LTxsZ6V5FY76HbQssvPgpBEkjusZ3SGx39PmrE9IUErITKWj7Y
mJqsIuHgnvdL1DzP9sWwsQrQolOigUjzEHYd6jIR71q7vyRt3ATuqL0gVWeH7/GVb0VGqoDxt9Jb
UqdHpBNwXJoUXGRhvMVF7ptd9+GCb+MDh2aUth8t9IZlXN7yxL0wJ7j1GpudVHD/4qBdUeDOpCAG
sm3QMvPWBOJuGoNvKCdfVsV8keA7sgF0FDNHv0BH5CdtTv6OVn309vrDVOpfpuAvCkWcvX5UwwVL
Jg2wNrKV9rls0zLoeVgWq6VERKcN9LF+Dphp/TbzLhVrAU9i8xsNBgBfwX4mDH5ZXitNeyetm8tC
hCtTTarEwqTh2bCTjxVUzK4MQMY56BfYF3DKnAQZtCX1lRqbPEW6vKeOkZWfzOl18uJIo6wtmQ+F
FWbPwDKfG9v0fuAD9ZOMIpDInqCOOyQrvYtsvOXMbTFmsXOBJGTQs1AcF27JwIvjCWMeED/pQmRs
81zemqk7OM4MUQS8ZmY89vSXotx04SDa8xOFpEP//FCjLyKO0L4y4183Vebbatk/VXvKQh0qGjDj
BoJDDQtVTjyjYW1POZW7mowcOqEw2MDitmoFKtVW5JUJXQQTO9eA/CxVsk9RLDPxJmz70NEZhSQE
UpjUftju+3AA5ubHXvNDmwyX/HU6eptBISRntT3qetsRHjN4N4kMofqWk/eJsOdJ0bnNLa/7NSNs
4tOh2nFfFDHz8/IN1ufhwUJYmdNnQSESq6UbyIxVT8gLPeWtsB0MhE+QETRuq9LQDN+pbi6ZS+GY
s0HOaJddstkDb+RYAnj7ZUJdJbqRBuokIcdhhtkOLF1Hi0iTU3m2lFtf54Jka+eJSObmQoRLe0Ph
PRnqayU1PI9CtU/WnL3lY5ecFK3sd8Vi7JRGTc8NszpfFfbd6qR5KE28j1a2FzCIoGYFhcmIqeta
/SCq4nlypu4BOgICly24pEccDMgld1flWjTGS7rMX73SMRui6X/msCfOFtphDFxwoRRGMDHV/Dhv
qSZ9w0MXHEKgxzY7FdcMuqtHAxCVmnWvlCw5GqaVHJS3ToQLsfTHVRBAhROSfgjn1L/PwkThG+T6
MwoAngazDU2ZR7YL3NlQaABXNFUjDEkdcO5QsWqiFFrnBaB3z/2ckk0EKDGLe2ajM2NElQ/v70aP
YqH2e4KcgNDnaFOyz79LF+UeJb5aYuQruu0EmtL2k8qfUjM5CBneRa3cJxWyd1gV00O2Jjuc7ORT
yRhaUDu9m7Pz4E4qDYXtPqde+WMIPnc9/xQZqpmya/+MSRq5Md8WpCsgz7YhynEBIbOthqn0Xrzt
NTbbcasr1nBwaV10zXYioo/Y5Q0Ut3qLdVxohIKWtFvGvQg3DnPWbIG3PM3SDVKK42w3aq69BaDp
Jz33PjCQKyc0blFbusshLzgB5A6RXKo2bhsRZvHYpN9BxN0NCqZBY/HkNCsNujJi+xlwMWI5ojuc
BvDWvJWn8tqPjL6FpGRX/uSTXLCoZGNY12toOw73oFGtnE94kTr1hr5K5YDB2vc6yidqL06OqhK5
M6xArdUiL0XDNDknDbXU2qfeyeiR0aEKMMLUGeaHv79DyqeFLFSNgf5MSkKM9HF0awy4HAUylUcE
WXTyYCJ9g0HEM6Q1XICdS3vH11scteLgzDekqTQfhsryk7RvfSyQGN+J6A4SDfZxfGZeWZ60CRFk
ntKm0D38da1qJMdGTklAr4GYq4Sqh+cjzpD5yQKdQMOiyh4HtfwuTZ4ysy1GWgpuaMd6+bPLjb1Q
PYxz5q+mSOfbai2UktlTSmdml6z5V62SfUUyD1MbzQjNMX63JsVh3G/AHK7eF5mMtLJLTo3OtU6J
9xw9tPND/uB5eA66FXxdgmui3hx8LsWUAjm+70OsWz8XXjn3JPHilqC2axMvzAqKVh7al8ais6Dj
MIlGUnf3uHp+Swbwll5yz7awhCw32dUyL39BcnnC3Bb0q/UIwFzlgUdiESibKWIMhrg2W/6Mw3TO
B+KC0UU8TdQRvpX1v1B87Wn9f8VtdlWGWgtLQ6X1llowfD3mGnguqQ4RcieDAulp2sGPCqmAXppu
GoGC9d8ec/lQIQbKpN/bDo7wGdA3vplPHJAZrWLGyuzd4FjveqavJ5wVKy+Kcr+mdY6O9tLWMJ+W
auqPXVs8VC1uklrHtWsV/a5B5brX4ukDUkz9MqPa5WhZ7ulr3WGAgdbI8KpwYoUpXxiB6jH/zAwM
Ej2mWhpjD06B98nC9rjndLN1wefpArURnDVwZownd53yrJ3gGihx+qKZAujrJhb16sUEN2ceycF5
YDp+ion4o7eWe6ekdq9EBgznttI+ShLZsQeWoLRYjWHJ4t3FwLGjhrjMfaUw/IRHfDGK5Y/OQCQc
p2U96fSW9mZR/6xThp0eJjY2L3Pepbg0Y1ue9c4DeNLEe9saOB3p+n7OkcmrgP+YEzUEBiRIeVHy
qahNMnR/yaad0EAnY5vxllr+aFU88Tbi7CMHGy8QzPpcZ+2eHRNKExF3Y+M9YQGj+bHOFOGufagV
o9gN5MgRDqid2rVyAzquUb3GNFOoh5LOQvVcOo+tk2iUHR6ImL+/NDzFT4ZWp/g76/W/fqurLDCt
NweCw1rT3nV1//CPL2V+yD/9/X9xTK3Gz7/fIVNfyO3wS8QKVBYAgwYTtIzgc6Qfz7fNqyHbGXl8
VxNC39b6+kJ+nngspUH6VZ0YeyqbCr+47qFAWb2bxx0QGK22+HPaQkT1dgXgnWDOk0cvFcrHs73C
ge37DZzosFhq/ZNAiO/iRvK8dsyGskIIGz+2vTwXKdkovIfspLYgMnMrclxYmbi/vEdVb9vAc5MI
DEN2qzOmx1tUIAKYb8tiH8ME7yBsIzsHr6j4QZ5NtRJYE0vfKNDXK9I81tbQ7PK2/YXfb6CTIH/l
lRZUczxdQbtOOEfMCnXAJiv1jGuCS2i3bDGFRrbe51bibptonRpjViCun/dexhWpWjg7emVNVxIe
axQt8F+BgR10jkyo3neZZ5wR7BecrItn/CZipxTNfdYRZmzwoBXdF3vzzCdYjW9Yei520f5AScqY
Vh+ebFHAkLMlmpNenOlJ1ejNJiBO5WSdFFAIlFSFeTTQ/QXEoGwVVsOGMASF0/yhtcgh3SrfvAai
SObgLIlbPt4TUV10Sjuf/MSzWm13uok8zzPm7Lk2SO6WjuOndA4jLem9E1P8Y6cyXZZ6sxsEvuBa
JmFeVYzcVRtJH4lwqYcUTGbS3ZEl0j+MKyeopB9QCuvVngxmsbXRvH3PWI3ugzXeUenkFN7kgWZ6
e6QBmD2mKvLwMhioSE+NsnwvtVu8IajwXew++PDnY92j/chSps0dMnAST+nl1UhvI9uDVVzULHbU
Wn5XVt0ZejCjr3bLNopt3R8V7v+ibb/W1HCILnSf21bSmYDV63cLo+l8kyFNKWwacwZ7VAn7tOiw
RrNe/tFzGYxNhaaa2R2U9T+5QaC4XH6PaYesKDMvlmOdmb2FNIZoRmpGt3WW3pDlpVEy1i8sYuvB
JKeEE3QpMOyt5g/7yVWy8TbCRiL7loalCujUQAUN7Dy2QwhDzrGubAbYmDpKplsngR5104w719gz
5d5ySppmFOQHMVTuOadddEx7xTtNU+wdOwNfg7R4Gyz/6ph4NpHCUBeoQTz9AiVt3c+FblzzuMWP
a0zWQxMzYc/Ta49z/gE9lB4JPVefHI1EH3BbRNgx7UHhItwQMnHyrNGHDC3Nmp7pwBJroFjKM5G1
4aRwgHOTav4xmIzWhTJkL52pgDMSnfoyet0CltCp7kh2BN7+hgNwajPkZFAOjI2CyuQOI4AvFq+S
MoZMUkgsMOFY4VbWviYxZ9NZHevXgQjcoJ3t8lVzyXGoJHNhVbTIw2Wfv/bbN9UXkb7SC90A0kXy
Gi/MlwYOqfe5RkQAGMa9szHRkO9b5468qgm0yRRPceFhK2tIcXCRR7kCReLfP+bpqj9YcQPWJvs5
loQdtpLZeuwBT+g7YHW5ZR0zm4TYODEnzGKZfJB1a1zGlDnm9vdDB76v9aqJOZUDYk0bziJ3Dtpo
u69D4d4HiS6yXj/LecsuKrbxgqIVUeUmv/J1sALgQoyPk94J7dkk97HO510DGyLqR1Dv7sQHgTVb
C9G6/WZeuewyIUDlTzZS+4bZqFC15apzLqExUhgRPJQPZVkvqqo1T7mdyz3pgRIj2b4kYOZp5RUr
uX3ZUhi9fAs8sNiOmQBjhMXd/FxNNbooXn9cCOdcSGgGWs9EEGsHvTs8LJvIEVNWKmiAKxFsHxtd
gDNdLZBTJ4ht7gnRjkG85vg8JPl5EA04DvDTCIOKJ5Flh1HI/DRvmq94ZZOfJubJgD8v+M9kgHcF
a58d0djfiBtUS8CV3gk3xveTm31ULVCe45yGW/FAYmFxTspW8e1qJNOhrqiPYAJn8VbXMiUJJHJQ
Nnc2kXrqL53g0WCnHVM/e78mCLEQgrUIBHS6PClRdqgobd9oeg7s5aSyqtz1Yli2fc05bFI0eTvX
WMazZuJOqWkBP2JHwfA7nXsBj9yMMYK2bkZOAzboA8vP4oU9KtPcIWJdd3LKaJ6THMzX9khBnJVT
Wplah5HohJzIvFBdOIeAJKZyyBksmjhqbK17SqDI+QZNMbZtCBVNt5wohfQke13hxTwntBEuDiEl
8DvU+NqnEgQNvCoSULwTkrigbgyT2X/JVpLgox47J1xmegK8yfVYpsP65KyaTqfu6qpa8dATrLfI
0byUGeSk2nHckzmBzBmzFNCbuuynBC+KbemPTAURqhrGm5K330sp7ilCZlbW8mi3DMtnSzPw67Lj
QrWffMh75YEoAJqWDb3aUQBcjnuaAqCfgdrLR4QWZCJQhah2deLZH0eLndaBukxvDWF2p0X1liAb
a8F8Bxa3GVN66M7jYI5N2GNC9cdWr05KSpjFlI6XGXnZ0V2IDsjhZFw4mZFBF0+44VqqALyGMIab
F8o6IgIqAkJmbz6RY0hUoZj6fUtGHePYcUdlUp4sRxER4IPr2CS/FHWLtqVlvF/G7mmZsaYYQgMA
IZOfuk4ZlBru1vw5CEc8eDqEc7MvCXTooHPEBfmuXoy4arCT0+hWPDxbcesNKuCJAwE8TEkPtU6N
cJ1nZrFQdDnZLCzG6eKQfCznEq56T0bUVjhyJX0BFmuf4tZyQG7SLkBBMFl7NKn2TbGFHnSjVUYj
7wfyn3OFmjMzkJvsqFCpozsVMHqjJA/41kGCr5QXClzkqCKZEpWHR5cQMV4gsUXTuMpfjSQuCceu
j7aq22fPHi5Lbg0HM8+frGahS4K/MjA6czw6maQWGpJSI8R11PD6MR9st4f/37/7+wuUV+0crx6y
NEssNKur3iLj1TEOwu4PieWoZ2RsLpROke/MuKuOxryo52z7h7+/0yH/kX1jbR3xIQ7dq0sWwG0C
UKEHa0IAjG+fMqgnDK9v00+J3P0Fx+kxC7Wn+qf7Pv32LhrjwvRNU3YKjd+IY5X5Srlg3joWghnJ
m7tc4w/ClQd567u9h5ZQ8be2ygLxdJd6vvaLLOB2nx/UQ7mvI/s3f/HY/LD5UmT0GvVG4xP1d8PW
tv5ycp8bA5Gd9UQgjKB9fXcu2W69KupOObzCPMTgxqlkfSQIxXthRKh+Okf9ITcC40fxaTuke4RE
zav7OQS7WX+1/4Oy81huHO2y7bv0HBHwZnAnIEiCVqJI2QlCFt57PP1dyB7cLKZCijvoiuqq+pMk
8Nlz9l77AiDCKg9GcQP/UT/5D2rq1uVbVxxYEGpajOwjtDKznVQvgTpCP2n9FbER7QFlNGHvlK0Z
Zpa5DgtuDMkq2ntwM1he7sq3HNKXmyYH07gIwjs/HXHeSrmPiWSJgTLY/Ue5QViCHTWASG8PR4Aj
RbUotoT6xJf0zKlbzTajRDzKGsNGcsJD0m6yh+hBeEFKQCkJ28MyX7faUnlQ3xIZiqGtDIsp+GwO
yr21xUSauG2K9tj1aSba3a7co28j7iR66V5TXIGnwDFv+XHjQn0f1v1jMWy7p+DSPkgrjIBIbcmv
ZmWzxzO7GhKiNTdOaYlcBPqsYReLKkGFYWf3Yu6gJhEukWAPRGx0y65xCISebvDoRXvy67FM4q7B
6ZJoiz5a1Nvp3LvYX3JSqljClnS3SNizeTfjNtunD9KNdsn6haqfWtmFweod1K2cYKveDvQhzuLJ
uMg40hg4IOMY16Xz1G7xBkzUhqOFsE935oHCMRfJS7TBoMcI8LlxwJ16pGHXrbLP6lA+C6dhm6DQ
X6cbUlp29wgnl8EB8Hz5GNYLBDVUk99rjryvxGkcxaP0MVDut0nSweZwU7HHvWCHeGQBTpUNpGMp
XPfqGiVGw6Z6tDYB4ut6YWzG1BaVTXRviouWmyzgRorMTFWnvcDZOnIPR0swLqArBA/JrKt2eCM1
LZbKqfewibf+ebgX1tFRW4cb477KbrVwo/uO5zuP0km+9TacTWPQBo8NeJHPapcuWAZriiXUVlc+
aD2UoM+1kz9VO48y4GO7Ij/7Dq8kgUmNTbAmERy83uPwmmyrg3FbrF+BFNd7ZV0sUeVipXXATLxg
CDkbJzQu+ZNq59Si/aUar0J/ST5L8xV9YZhFPFEDclsqR1G5JdCJDFW7f2EpU97o882CehTga6rf
CbK8o8KDQanpZmfrTYsX5Ut+LyxomRRr9dLsCDQoe1d6q1/EeEmjFUTkodyI7QIVqLUYFuZTuTHP
UrDo3yFvONW6vUnPs6MHKe5ki258TnpXuFArihpeKeUg8aKu5Pf6KXoF+1EujbV2mkDfPBaJY565
J05fUkJkopvuxbNysk5BtKEM5m0mCshHnhCX9WgLWa5+E1SnWXPcyJa0ifRtsM1v9Kd+Zbx4+2rn
rzO3+KqBZy6it3LuNNkWMWl0T/jD4YoS3GR7+IdfvF1r3CWnhFrXqhPs5J66/ZOIBfeGgHONQxNO
G5dwE8TISOv6L188ED0TtWyJtvGBjnMcMcAce6Q1oGJZgS54Fkr2GgaNjBzMLiykeZCfbZVkGvgX
a7CmD8GrYOA1WtTv3FiJDRhB0tg0Y6GqLmtXug1QH68jcDO7dh9WvGwGUyYReblQZu2Dbd4UJ1gF
Zu7A4M/CHT51Q1sggEZeR/TZ1rtXYTqPC7G6QxA5TLfCWabveBfdo+cWKAXbBLTU6hIMh4vxTnXp
mTYLVt13/2geisjpHHHZ7IXzcGvtpxuBJionhgNIAO3gffbmItoLK26J+DCUCzuixNntSbsYt8az
f2ZLeCZc80PY1y7zL+JST8EAely9CNzqoQLPa4coRRfijbXEzLAInvUv0D8nEmkFSp7PEoX+3qYj
0dEjdaUjmU/hmkauta0hz7ULBMCi4oC9M89wSasv0V8K2+hF5JXeSRvppmxfo3366DG0OYOjV+5t
eDnhAplM7vD/5M1NwlI2elCPe1vs1+qmJjJ+kwLM+7KaB4GgE0cDO9ioh4HvMttGHCKgmFkq6loH
x/WmBqULiL+yCdoQN4B5ahuV9ejgrMZnDBD1FGSA/G3YcE7TLwIyrGzjpIy2vGoerIMkrkGjNIDE
7HI97KF7ME2kG+EpXgIfoK16G376hyh3zA+x2+isqbejZKNdaIECrdEJcwhS34Hi7OhxEpcZlvdd
Q4AXtNnFsEPmGyzzY/ZsPXFGl/alADVlQRtQeKXOjxzX+9COcW/Lt7FK1vCEnsVu3iwRnR4C40Pl
sSw4wkk/+91JH7bTLnEAty98DEDr8uDb3Vv2KF/GJ6zw5huln2Br7rJjqi7BFT0U47J+Z8rB12l2
yptwx9NdSVBrHB6Y0d/wIKZyEZLVdokD17JOUY9FeQNHTmsoa/KWmNO28iiGW91cDhsNxqrdudJ6
QqTx1LgkJpICDZhE/wBUEA9OvdDFnSc6xqH7akQXr74sUwtaZw81gsFFdy88TzzpbgkwNr0xdyHm
9AFayV2yS7Kd51rc/e1yH7jqmwrB8QZhYg7sclzV795GERZWuGrvIs0V+lV9L+DASO3Gw0Bjpzy8
HQbFcYnpHZhCf6O1ez1Y48aQ98YXIMY6tDXIKwd68tpphgAI55HzBti/h+rUI5N/y9BcLgEiDbfC
ykdSg7LWQJlMFs+SiZmti7Xppo1bTTeMsPo2LTZS5gTigoYV8od2lzSOiRUp28p3/PeGYGe4Dbrl
eDd0O4NkLLSVpM3hmYTZE6yUbGVqW+7soX7ipBDl97p6aBqnNi9cJIX2wIGt+KzuGuvcRK7HMfQl
SjfSiQUK+ZMc3lMUzO7qm/Amw1O57culf24f43INYp4ZQ7vG9h1jY3JwKd5Fg2TDhf+g3QwKPpUV
t2KUAbrr58cy3lKc4ziHCik8+q/mi3xgkUg+o1P3YlC7c7ul8pLvycfatrvmWb0rgBLREUZTelag
TsEBwgMVTC70zmJZGq710qRraMtdusOqPmY3kP2xAAYL07vxp3P+UbwUAc4Nm6sfsQm+9ulrS+we
2RferlT9xFs2PuFdxIaV6DYqOYSDs+C7sJuVcVPJtrilTAogM2x39Zlup/dIivJ0mL7yvX7OnyIy
hFzz4nP82mYPeFAXSrMAcZscCs0peFlYR8BGMll5Swy2E7SrCgXKIrnnHNdkr8R35JRGDwN1PWBd
EJwXmAfYvgiuxBRmm3d03LziUetOwm16xikzqDbHcbrXEVLRN8Se0ycbW4kxYudzlABUuBMf0a2c
a24dW0EBvGl7R9OtEUzP2WAL7aQd0NFHD+MKhr/6xsAXSBzfcm7F8ONQMM9eQjA0n+2+hsu0xDCC
8hmcrPSQsVRvPZdzi5Oe4p1CEOUq3yYrcxMezH2BF8zkFLyA6HHDycEHSGUnuy7fFlhg1DWRKwWx
7dsiAjRtEzUAP7GyLh7WGEabttWORmoPO+rq1ClUd05bAC3CjJAXxZn2r/8isWBxooocjCXZLjbX
yYMnOQAZn4WXYngR81OXOOUTVWdf2HgrTlDhGokCQmqOZ0N1GdRybd61xdLzOdY3GW23BU/O+uBl
sKvGHOO50GxkWzikl+EeEFP3YpEVsSUxhSr7x6jZwJQEl+4k8XLTbUXLb1U+ii6v0bvzkBT17He7
gIOfDL9qZcpucM8EzVGOr9RtevJJal+BOjK3gC32+Wtn2v4uufhHOGG5xVmpRbDzSSHgTn2jP8NF
lAOrucQmY+1RLBPoilh8G95md3xt6VZ8EU/KhWIGH4s7ijvCM16fDkUycvYdhOQ3X9glL9TuuCgk
n7W3Q0Ayd9kv/gercSpsUVQ1R/MRw+5b9FW5ES29TbFU3729iVnT487HGdnOD9YdXkbqesW+36aA
zp16GXykET0s7kNuY6OSeaq2RB5UNuOlfaJUwH7dPlH6gIhZYWxxQLveqHfCc7oS38VxBYa0Zqre
xqyHCD955M1rRH3pvfpi1+pLp5kWee30m6BzlKX37u3qR7/aRYh5N/JecIxtis0tIOnGbs0NlNVn
wCXZwAzlYX8hoRfglm/xgRhoJRxvWGlr61SdmnvEnI/m6AC9oerLTOdaRmbvPnjlVB19sfqBztYB
H72NFPh8+7MD6cquoC7RZ7PLN4/tKVD2yYf2xOi8C1+9derOGK/QsXbGUcJf+EFvAdEFWUYBBcyl
oSCFt9UXYS+6JUb5pTXaocPqr+9onTjBgWE1wADdAKvHAn8rnefFZhaJcYczNtJtMV9iIc8R14hb
7zjeS09PpURb3qHsQ9MWzzkbY/kCdUVeDCsVuDrO4kVwknfBJ/ZX846U1vArunTvbALCWVplz9mF
dPScfeLkrYeNcWaNYlIYH3Td9sp+JLveNp6Jkid1dTrzhw3Pje+0sHhJMlQ4pS2CDSdi7xPlONd1
tLfRp8oVg5ORinLSDgi+WYh3rPK+PWC3OER4YC6kHLwiR7f2c31ToOuz9O78c8B8sr3H5JMx3D1x
hB636DHFU3jDciSz5GA5s2l31Y/1o/ZcP7I8BnfiDiPBLbF7j9xd1UO2l1bGbhOfwKI8Vcy2EkFp
vmLxZLHUnjlb33cvvUs35rG4R6AGERcd6bbjKL0aSSJzZkrxnrgEuXTqlUjLj2bfg7VlNL1Vp1Kg
LLOIEYWBgrmYT+Ows5zuSBTK8BiBj07XmrjOVe6WNqp+1yC5DTIMRZElK2DZY2O0xed5Ag3Hst8V
X94KLPkEQpYTQLsSgWut+Q/ztbYDwHjDKojm0NqOfNlqXd0BK1vzBMS9siSIMrnHYxzYcB0pSQwa
XqBNyEZJc+s4H5/xEr5lHMtA5S7Fj9Jcx/WSBfxRYCGfhQt24ZIT9Vo/YaeQuXhKJ+EehA2Qdbgx
XauuDUTQvZWQEzIH2Pz5u3jQOxyoBbFMEwmoRsWURryPoenFjz1enhL3E4UG0lh2eGUDMd6Ff/55
jAgrjZuSoWLFuxoI2zKq2MfxPHkOLDDK1lPyJCRKvTIajd+t14JMbEzG3/pmvMVxSMcvwl0ScvZC
pYxCtG9vYzEq10nG9wmKDqvzyGTo579EyG4WLZ0NPN6Tggyu3qvSwHEJPtb//mUwIbOqhb4mNIDg
LhIc1GYmXyVVUm6tT+szr4lDtYTWbG3kXBRh0Scs00LgpvLnL/p0nxgCHGRDpYiJwLhYEvbH8SEw
HxFZVm5QcDBH94gFkcKzivcUJQcl2nH6ELXoIsS3PhULKMwmogEJ63N17FX5Q47BUWURlzndPHn8
3m1Y0v4DGE9GJHcuojnahYW7u/THT6XwDl7jyRxh/Rbz2BOQuJqpIuI/5kW0quyiV05tEK1sj8PJ
qNt4PWG1oDJD48wrHtQavjXq1fnvQ3MoUYvUH0IUXaykOFdDfdcIE5k28L/yIXnt9YIS6vg4FiTf
NKroUllfSaNxC8XbLQT5qHDxtDoo7pJ6NjwuR4as2bE+cmOpFFdOvJNHc2fZN+ZD0U7aKiZ9hEbs
dN9P8g2vgwNMrnrUiYoPU+jIXehapxKHd1PWBDKYAxx9BNYq1b7OhnrT4rJinUmSTWVwdDUGtxfH
4FgJmE4wY4xrr2zXEPzCBeFldDFr42Am1rDrMg6ZVkcxsEwpBwmTurYs+X2kaEwsKXFJIeIMuG0e
/tHHqdW+1B7ho+Ax6wAhr7SE40IrtlsM7MeoDLgNS+bif/4f4uc7cg0IIKDno59nm4//8z+aapqI
lwxNt1TcmXzoFdBFHxI56wSzcnsVPkRugSno2C+Amm/qdOZElutKjbaFIrMZV+P9zx//L99l/nRL
UkRTp0OkXvFdjEEbGi03KleM+y9vUB2x9ikdELVHlA8CJa/SqXaJeKV//lxJ+eZnSzJUTuICEEnI
8xf7i2Mj1noxyINU0WlJPRIibvpKX4dGfzvqeOEnETV9Wh2w4R100phs2sncbHNlo1r99pevMv/G
6zcgyYaswDe0+EZXb0AC4DsiD61cD7iYE5UCWAjhM8hNVJE3wY1f0J+cgTAM34HuWTcT/qeFxUm4
88dfhoPxzXeRJbSoiqlqsnX9XbTQk2QhD+mVlxmGqogNfsYKJGPxGuBF8wRT/eVNKN8NQBmLh4HF
RNTBwP73TcDrJiymECpXzyj3GX16b5A0yPrmlO3UIN7k8RtS81IUHsCYbF3jRC0HjvbIAXCZJFsl
8SIkxpEtYqUlD46zvqrxPyKoFtstjquqeiC1b1WMKFOblNdbtLTACYPGEPeKOGwZms3p55f63TuV
FcXAImvO1KurcT36asGu5NeumbIR6uBhbL3sf5k8fwbp9chRZOaOJsLfMgz5v4+OYI9mbCy5crtK
u8CmOXWpsesNit8NM6agBGv02YlsAXAMFn/Tm5sh0g74Pwbs68lJDxhRSV3c9ntPNfe8+3Vhqp9W
MzNLipekrA7TCECj0Mu1WHu3Yht85VVarX5+WPI/9CzWIEXWNZlQMMmS1HmI/DUZyacZJF9WuA5Y
HE0hukMr0NE40WoZU97pVIWpS7QfaeZkyM9lZXOVVcmDL/UIHGMII/rw6VvypxlX9/XMXCBfBBhG
7996qVn9Mke+XTsUlcbdzByT9T///q+vq9SWnkPmB0pVQUCSoNpguFpMM3ZKSrv7mJb67Ol/GbRd
pFC7JLMKsAhVX1Nsfvsu380ehYVbVFHUIwy9GgI+whIJKH/lxhrdE6OMR2emjYwBNaGSbHRfYz41
HS12nzZGH6QfP7+7b6evYmmyKsJ50xmIV+8Ov8n/jsEBQZFTSTJF5i5EJDrem20U2bKS2/U88/Bl
EWo5U2KUTj5HJnWlGSczYJPDxj58ejMQZULsv2gi6bMxYgqu/qFICtg9Cbdsq8HeP166wHuDE7HD
RknBNOoIrZs+mxlD9fMPk75/sqZusBvLqvnPuoQGlQEkEvWX77SWEruu4ApEtbYaQM00EVriSbI2
CYXzCPLLz5/+3b7ICJuJZ+Rwy8rVnkC2mtqqKXvCOHN6BEoTPQY3Jm20lnzjPtLmaPu++eU3f7dq
qSLEJBW+DyS7K5xcPLRZNyZ95U4D7xLBzQvQ7peff9lvn3H1y0KtkfGJMmAR+R0mvVqrZvrL4vvt
mGQySIrFvKDJfT0mAZ72ldwwKUpppfS0AEZWEWtggGl5diL/ksKXGi61sj3glzlhaqIZj344SfaJ
V+7Cqjt0Iv5QU5ZmyixdKoOKQTAGLyFE5aZGAdwpjORWGO+Dgr15nIFRvnFXhN7bDBwzPVQaPz84
aZ7K/13tFVEEfknAimgh2b/aU1StaBUBWJDrI063G7ZxW03SpYwIahGlTDOjTu5xd9NyAHfjCyVd
k4Kjb2Flzs9fxfrumxhEclmyJkvG9aJT6oZojoVSumX2Jfg02wOZ+rXRSPRxx9NQNZBDAVYEyu7n
z/33dIJq0kRYZ+iE5Jh/ntBfC6/lS81UxUnpTlPgGDJzsuZhL/Kiw4/Golt5v52H5hF/9cz5fWQk
YZzXFPX6dGzVZOeOo4k7TDXhR6DM5ij7VFTRw8+/7NvPUWVR4gWzmqvzL//rl+nc4RSrAjVsUrsh
wmYt9JgZCM/8+WPMf4+9imT89TlXhy1BSXQP4UjugqRoBEt10Hxzy9dtYUAWIJHLF0VgxqEY19HA
ul08q9HGKCFMm3OtoWu7FSh+NFdKulTQY0kKeUMRJyF7ClK+MYEF/DvIBz0KtlIFcNP61IxUa8B+
X4jZGn6oQKiOiKIXuk9rgeK3PP/sp/jAZI9rfqSQT177q6lb5WkAAVylQyd1BjGovooAPierJ5/e
8ZkLm54LJZ5J8oM1evlF+96ZIvKCOPC5EOMXAyjy2hsO11Nabf7QoFcznyUDpQTYxwJzU0/azgYZ
knTBx7g1/eC5T3XI8S10HW1QTyQAfYkw8ZzYo4NtaCY1zEkyVpWmPYkrOZpuuTSXaxD83JxogHc6
dhuipRDKDcFDOE1EW9z8/AqlbzYmDpSGxmIgogzTrk9LSTIJCte03I1SgABy0J9JFzgpvXw2K+uN
akRni2N8ws7zaKXRbW0FKpCmHqv/Pg+17ZipZ8zrT5pULqWguJ+E5EXSiYGUlaYiKkFeT2NAYafU
nVD0H6pOz3i5XrvAlLgePPGjqvFXG/EJWxtdKjV4yDtapwJAUMV6S/r+rDXWcWrasxxTcu28lRpl
NERS61iVwRIQ+aKB3g4gJ1woQ+sEPV7O6JTK6h4vyUluujOWOb/6iMZsoyjSx+hLaw/mODwYwqUq
+bXNpHUx0HoMeexz7pcahgmlpmVZTYgr8Cws5u8pq33s1EZ7DnTp48//rtP3dU4qnofcooNQISPn
axKLPHXP1WgLtiQD1FHnemTBq5L6pMjZBp/FNgmzwzSnBWrqjR/Dhgiqe2HKD7hdYO4EwX3Qx89V
UEz7JoDJ4/nCXZPVJEkZH5amU803q8ccO+Jt3BH7nGW3WOPyO+6gjCmChda/jJBvNgrZgpZK8UlD
lWlcLSZeCrWUDDrU0WDIcr8iGwJy6UK3qEOmlUaiovVBVIaOJKNCziLy2uN6oAnqKb37y3eZt/Or
BVSRDRXchAXLw7q+olBl6bq+SHMXHAjy9G0sCOFsVEsJxzMWrS51W4T34kIo+tfBaN6lXDzXFcqa
IDDVZd4VdBNNwd/0zfDLJib9e+tQuKGJhIJJJlTM67W98sdOCAjVcH0sA9S7ChOpLI0XxOX+zhuq
Zy+doBMacuLWBpytQOg3bSt6v2xqMxz5+hHBt2U/M02N/7u+KzZjbPbe2IKXNe8hAqRr/H+Qtf9w
QzB12EM0jLssQZyo5Jtqpmk0s+dcJXG6CpMIR6P+rqU7IqYQ3QXDLby/6ZB7AvInjCWyGi9kC+Ws
VzXOpAu3hOryW8JGhjgHW0vNp5XX6uTkUjH/5eX/e4RWuB8pIBk0ahuyfHUOq+OmSGI8VRBa22Mj
W7TeK/KRMrtLqkvZZxcyM5H+KBOwmPz15w//9wStzrupZICENixNuzpnxl2Bu0mKsKOYtJvwKznD
OF6o1q1Cvdz3cno3CYiHfv7Qb8YUp3Zw14bBwUgR9atfXNR53vpdm7h5jOQTLeGcCDXpLdCP6Aai
+V7J8MgNr2lknFBRf/z88X+OgP+dbaqo8LNlSZV0Xbs+mPlhUmRqUibupDUqvcWO0UG67ohBitLq
TZTopw5zAO1tjZ60ANqipzpRdqo9iOZj1SqXdv7XZhjfjDVe/mIwqZjkr+N4p7QHMH5bEpWYIdVv
b+vfZYIvzqWDQ7um8fXnJe2v80+pUbfW25Qvjuk+UHADT+ZHhAkfBOUvt4PvBoZC0U/nMXES0q4+
KkAq7JmNFbtxDNfAwOHhG+tUaw8GOm8sY9woG+vx5xfz74GZnwcxXQFyPi8218cutQCsKZgxSiD+
eKt4zUfpApLBEQvp/s8jjz3yS2Tjl/H477FSFbmSK+J8WOeDryaBVlPEaDwjdoW23Y5J56pqfBPq
4v7nnyd990w1kXKXQoAsj/XqasKxawhD/mzXz7ST3nGHz5loFNzYKvPnUlD2sSqvIlFbmbAF1JpV
tlJwWrXjJkQUCKRKgwM3GY+C99vI+ua4xDOQRM7vpizq3Aj/O7QGQR6yKML2W+EDmsLgrGgDa4C3
b8Jm13bPkhch8olgREm/DTVt3mmv5+O89BHwrCHHv14O2EAaC8pR7FoacAkVox8VEFgLokECyZD3
hKJVA7GzlLFmEklG0Ca/AFVx6t8EmODtvvOmBfDBwx/grSlhBDSZ1IqE93hIY4g17ASkazHtKZhJ
ckXoDmJE4kKylVcTwqtiIh9mgswf6FhTqBjocZPgE0tmR9vlD8tAKM2l1gMv+vOfA8SzYCcBfcJE
TqkVHFzfvzTk31YdSIYpF2dTvL8KTNLPYB+D5AjfqOuhfBuA+wl55wLishayVL4CeF4V8zXglwE3
T9J/HqxpzaUZybTU6wE3RTBcA5WFjvCcFy9CLxdohPBsidV+xlyeLzyt3eYZJBJMUx+4c5ZKUd/+
/CW+nVxEDtC+sGT4/1cLSaqWHB6IT3bxdCKp4meLsXQxjeaXS9s39UZGsKVz72VRJ6/xagTjdlOy
oswSt1doOqFNNFuQHazTddltOUJdYB6gB+fdNIp2Clp5X3ndnLX42xf596QyV+gl2kQmxU+e/n+n
0hSJ2IhBs7pSDfei5S/OUK1r/zVOxydttnLWdfJWldpxNsKn5tv//wPnKahs6KopitcVOaaB3sUB
q9kYex/z867Ql6WV98tiLf97SaYIxspIn4HyvXw9a4c6zqQpZ8XQY1oMFpx/OykS1FnGKR4lKA+s
WZHSuCHJknbfMMohz9sdGhO5giIeY3jg5uBOFkfeuX0XqtZjCjNH9ggbGJAH1hICp9+X4e9WG2Io
VG741jdlGVOvTBB+XYyys90KfbMViuKVR7nIZHk/ir+u+t8+J1mBdQf2wvync5PwkAyd6pc7DjeC
1IJEjovXlrIpSEgTZU0SvrXJmwr4pRfAVfWcSPVyG2YIYH4eGMY8A66XA14UTV5VUggnudrnrFYG
8OSXsYvJGJcOoH8T8AMEyhJqZYj2C5NU3tREg+snjgQny6zXovlsmOolRVuTfxLxirwj7dya41LE
BglqOiDKgb90loSyfdAOmuUdxka+mAPFjILBICrFq9rED5bSnNMif7UGcV8AqifhEC9TRWi3tix9
gtCwUb5SqqYEaV0mqbxToDUVVjiDhz/DnGZ7YKbKMpf1PR7ju04BAVMY1S5oFfAW4ooOv+MZBsBT
/TELueYy7EUUp4MI1lLeBwwHm3hKWDsvf/7e0FOybHnKRUlFJcjfIvG3XVX99t0bVFhZ//D2XR/t
K6+eSwopO1tZbTNgS2bcbXuanM48Iaq+Rx8UjK4mtRUXmDedJx1Z0iWqstfIr97boN5MonoRQk6Z
Tc+CXVblGRbH7aQS2i5R/Yqr4D16kyyQI22AKEEfb3F4uTkssnjmTBmJjjJa0D86BpdZaKQ0Kuge
57VYMfhXIgR88FLkjicdToLcv2tq+lmG8Ms28N0BQxJVrpEYvK35GvffVTEx2iEKAYi4QiPZ0pDd
+YO3FaOl5Jf3pLS+igVaHS85Wfn4yx1H/mYLklgM50MzzVrl+rwvS8xqFfu2O3nSB7i2J2D/D4YU
LEsrOxOC2kqKq7jjpz4byzSEO8ETQUv73FNeTcLJsxKgnlnQ9SvmStW6HhBQyF62ot6DpcpqzkGV
bH6eq9+trtS0JJ3zPuexf67dHbTVofLz3O0jFG1Gtilb6jtpf67ibDMV8VbsjZUS4NBCpTlmfDl0
JHYvtuekQR1hBFhngpvEmN6jQX1KTfFjggUXmfdSOr7GtfjLnerb1ytJtCXpxXCnu959VcGKwsqs
c4IbqUHpfYVo6MFvip0ohiefw1aWDMsx8tfjHOj888P67mDNZ8+VZ1nSLNbq/44tlry+qdWSsUV4
ykJmNEuDumfWrLXc0YTojLN+G0ziR5GIH9SpVxDb1lnvHTW5PWPNt2PCTu0W+LQiZodfvtw3xwG+
HNcZhTMYN7erVTcl0RzgPG9yavIncGOrcdKeIo3l0g8M0ti1vZhRW/I17aj71lYd/IdfvsE39yre
jGgpps4Fy7w+BhaGGjZpRnWpHLvz/H563SLWEIh586Ra3VkU44c81fdDbB5D/GToPPJIeYrq6aMx
iFXL1KcMyD5R8EQYSr/Mzm+2Y0lBVWMpKnvSP935Dr5lNlGHRgndcq/OPzWtvCQ1Ayj0y5PZZr81
g7+5hbEgi7KsSbLMde9qsDAyyNWsp8ylOrCqfNTw8ExsyKtOoQfnKBj5h8Mv03l+x1c7L/16UVMI
5VVV2ZpXqL8u7sXUD5XoUbzCsfw4oWMc8IYbzQH90W+Fb+O7t/33Z12NN0uI4khV50KZBR+rDj0M
phKkLm44UvhaDjkANhNZo6qsA7E8TkVuYMIxd+ZoMWl1B8v6ZSb6pqqx8unnVcW4EXP1EVB9Sief
dBJwS8m0LqQ2BMMjbmqhuGCJDUDoKw3FWigSO2NXtNXlD/kYiWZK+xE2X/GpZpI7KpwLtQ7sSjRt
6kDalJkxJ7jejOGHLxtLq85Q0hlbEw82JRd5yN0mH9diae2KqjtaKdAXYSSosD4KfXmJAfi0AlZT
DKBJd0i7caO0uNTK9iuKmktX8y397DhkEExSbzprCZ0S2SLSKMekvQgNEDbJMNnFm7kJYq5nuWrB
fPHEJ6JsnuNadyuQZcKojAtA2tZADDUhOQpEmlWJH+0P4dLip6xUVJK48dStjibIiPxylQ4opcX0
tUCaRWWxJger2U3+mMBCzdhH9JIkn5wRCF5grSqTDBTJD7fMYJygtFrWkd8j3Gx62HSAovoxIiCi
je/alEOiYqmAQRIx4Y+YqfvIEmElaMdgMII1ZCEk41SwbUIYnrwSnXVkKeuMWCBTKE5g9PDoMOon
MzuBOneUgvOYIQ6bOmMr1KDGxfiFO7KDrPjTwh5khPXF9MydZlafXZif/Co7ER2LlsJD86Riac/f
yXV9lBN8i1mcP0TDBpahbejgbmkcPBKOvvAKTN5Aiq3ADTT+rNg7iIRatYADlEBbNcJmHhKDXp6s
0diZ+oiJlC85rwNA0tfoW9dKDPfQC/Z92D7lhj84WTuuf14uv50/kmFILA4KspWrC6te1mUz6ixI
cu05lc6KHPS3Y0HiBSohddSX7WTt+Im/rIPfHVKof3B7RUyBVunqY7VghKHij7jIaP9IonXM4pR6
fvbLSvRd7ZXOML1GOra0Ea2rz1ERBwGvtzK3Hy237Vs8UZDgU9y6VFNy5HRAN4OTVcmHkFicUvr9
pPDdis+maug8Y6qw1xdHq0jLtOg1Ogp4OJISxWmL/r0X9D3/+IhQgEufaXv+dMfivwxCFK8gEfdi
BSDZpPjYEsjTNNVtLBOpZeo7L5XpYGnAkj2CaHrImXYqZUzB2nP9JPvI/eauDfwtXPGdNRJ0DP4W
+m2FQyGjmu8TFOJjIE771hlz/aK0YOBilst2nHuEibCQK2ilwTg7ncTxVckmN5sI3AmMhWQZxzQQ
EfJ/yHWMMKfDgE+ul20o4V1ZnCozR8OuYhoQm+l1fps5ZDD8X0PsmJH+wFUqTnWgDSP4rOhUwVuC
3MtJ5MUTeoQLc8cuYN1Q4Og5kh9SqOlIueeQSlZBBE6BKlSdGo0jR51PleH/Uncmy3ErW5b9lbQ7
x030TVq+N4g+EOxJkRInMEqi0Dvg6BzA19dCSC+lq8uSXlWNyiSDRUNGMEjAm3P2XhuMowFCuIjS
PZEfpBAgUO+K+hUjFWBSHTb3OIDlRxihYptIg85+qEcldxOaf6/uYvAOAQ5tAw4FvUdvcMNWx0RZ
NPGqH/HYDtnjnNfQN8pFJI7nM414gwUr+Otr8K350rXYogfo3ThVl2v0h/mSDGCCyPNBQD+kx2S+
K93iNCl9nxvE1fw/vdXPW7ShhjdcgXw8JB4kRQFfWFBjB5O4Vp32m4/15irZZV+FLgU5Gtu5v34u
XZp1Je2Gz5Uf2oQ0vVhsk5FId9btmTF9MGLixXCygxv+zcd8a9VDlYaSFEst9mE/rXrcBlmBKBhe
Rtq+ENDLEstL1115SXAyav6+3P/1L/btd3So5C/Bpn+rNgCnRt0Cx/DQZA0GsOYBqsyLEU1PVdG8
dswhUJ22v37L89Dx8zpr0cdS60St7P0s/pnbGqo/CQqHbCyStU3I4YDGEbNlQNCoTthy5963sJnI
glPFve8/yByKYzOxRmjU0uqr8Jh3txoTVYvZFZ9p2bEiTed9MCFtcLQK6gTJI17pnHJEbxS6Ikxx
89GtPXc9N/M+jupu7flcbwpXGlkD1LZPAxzdDdfKKU3hS9G8bddGdN8UGOM6mHBlYB2q0nw3BvJG
aGJaRVRiETRvki6BJhxo+cYkP4HarMJ1vLjPZQs0CQEgIWHVmt2nWMPx/5D5UCcc4Hi//q2+edZy
zlq0gmhNo0H961mrxoistCQoD0rWr8X0GEAbyaP5CL7uyrS3Xb/J8DvOvytkvnUCwQOikElB1/7b
zqAdtCmpTbc8QKh+zWb+fMHcvkxF91IuGoyxqW/h/jz8+sO+NfvTeULxri+H8+r6h5FHD5ocQTLk
w5wppAJXsw7QaS1Tf1M5YeYb10UlH5b1ya/f960R74f3/Xn/nM12MVSOXmJsHvd+wTmW+e2VMo2n
phqufv1ewVtbUkqgiMTYljIq/FQq75RPoAehTAdLZHfjOKhNimw9phprNkVHjEv9xSHMje7TvJ/0
BC+7DzODuqHBHzqKWm/ltAcr/lxU0I9cd7zOYusWVuVYRgBOrQKRn2Z8jl28WK0NLC9yPmRoJLem
iSyPXHO7hTGYZIBznPld14M0mfN7xkbYvZCndok4sqbFFo3bpMWtTXLb09lc4vqZTuwTtrvgKq9w
I0mN/YYB/nrFzouCccVaXxMPxGy0WEKoO0fGPh4cMu66ljQ9giGRUm2Foz4Ms60IgWPbY3QkcEdk
y7oxJGcF/JJME6bgDsZEvo5NGMK5Nd7aRRIu62bZWE8+K+Kx5dwgUmEbJ+OTHc/EYHUPWdVfEfdQ
b71cO425s1XgZ1Mt+aLNzbR1ki4kY7a7cpqEtCjMryT0/maKeeuiCZYAahoPXK0/izqLom7RXdbU
1Wt2V5X1NICj6HT7yamdEw3fp46Ist+M9OZbJ2+AJgM3hEer+Ofzif1lTG4hA4RbeFcmwHtkt5G5
Mdq1hISbLulQxtKCa9Pg4EYZkYZldDWmWXaIs/K+6Wlr1iZt35LUDjP7IqL6PXp7wq2GeUFL5CdY
vPASeoDqYLO2xYAF2HCgQfz6unjDKWDjsUDnYTLcUKv86bqItalAU1nAPIrKHfopHO46Fe+xMa7s
kk9F/la9SjH1aRP89VxLCNsLAoTZU0WFPMaIqAXdfugZhTtxT6oe+i2sTntSC3Diwm8n0qN4HKwd
sfHA42uIl51GAEWhL9HQOrmv6ZAcfv2h/p74DfoR0YCxLKZ8yj/LGfPDiBa4k192plUcRjPbSorq
oNT8h64iyqIxx50RRPWmKkGHl6bxkMBXYA8vsPfGZIN0It+nOdsAqJV+4v9mHHpLiIFom9bRskrw
/laYjUdnrqOBwbb2k4s+LV60Qt4mFcZox8aI3JFx0sDxbp3xAfjjdTJ2lw6tr9UQsfPsWu9R7cpE
vHY5fygo9cjcyteJtAJP8RK98E+E1qD2sbUvv/md6m+MoGgjkAogcKOx83NXU8+i2KVsVKLPbghS
yvH79RPDRqSHJD+jEeG3O85VelRJGCjQA1WWz5eBDrtBJZ/1SZrXNNDobhcQg6xoyefsJao3Y3qJ
Zy6XqfhIPqTYKtFdQ0eFe0KyYlBT4xAuV4uTDtomg6tKbicX2wR13PHTOwYrAJWi8g5FHtik7Qr2
Ur4VViYJOVZCXXjpfMFNSUIAakD6CgoUw7BwTaNXfIp3T620ErSGgbbVZY3yVLPufCd9EsiQVlZv
GytVs1byNf8iDz55iiHYzfrPsaNvIofVjBgOCNk20n2GWPoaR3E4xrCf4szZxFZ1u8wng/eOGMzn
ZVHYFdZT2zQPRt9/Nun10Td/GlLToPvPC1t695Cw5ldqOAZ1R4M8OUGtHzZxqr5cRrp1FTAbxHaW
76kWYklvJJEpgXdLHDLbR4iADLEDzK+6O8zFwh2d9GdRTZ9+cy68dSogSLN0RCtsan/uqk00E4q2
s8rDmFUFWEhrBd73rozbcc9+jt9PGtwOtkaI5zJ+4bPJS+M3ypI3Fi0YBH105s4yo/9c4CXuWspy
WaAFFX8+VdSPrgdieAgkvxvkpIdgktsZH+kqhbX8u6v4jdGfUgk9Hcq4rBB/rr4Leuy9KlNxyHtC
JGuRHewKhpkH6H5jSexVFWakC9+5d7gGdmWUAA9tD1FdkfucdP7eFNlV1EvzaE1LBOAQACEkl0t3
jkM/RpfQMjcEJj2kPsGhrC32rGpYEzbN11nsPz+N/xW/VjdftwntP/+b+5+qmuDVOOl+uvvPS2LZ
qrb60v338m3/82V//aZ/PlQl/3/5JfvX6uqlfG1//qK/vCzv/u2n27x0L3+5sxXoaqbb/rWZ7l7b
vujOPwKfY/nKf/fJ/3g9v8rDVL/+44+Xz/wJoBFje/7U/fHtqcXcyspo6Zj954/v8O3p5SP844+H
VyFe2/b19Y3ven1pu3/8ofnGn67jeTr9F9vCKOpyhqrX81OB/qdFa8Zjtbl4BDj+8R+iarqEd3b/
dH0KQExQuk0paFEftlV/fsr+EwWPi7sG6ympMeyU//Xz/eUv+f0v+x+iL2+qVHTtP/4wOQ2Z5f6y
M1xsmgY1UWp6zMk/z4IE8VpaQtHpmBge2AA2D6GxHJRtdcdOf+yl04SVZZKiM+ugYzUJ3L1dHjw/
cz5o5QQUrDPUtwexabU/PH1+4vyY6AeApX0RrYBsMljXVdiSlBti1UoW1j/3v970yeUyC9YMAgg1
aSNsJpVRss4sRXi+dT6AgPaw4vTEXGnSus58S4RoS/CBnm+qqCL/+XyTq60Kczsj/MawapBnjkb6
lEz7MFHakQz6eI02ZfGb548Off8VlbiRLSPd5fmkrHw7EkEX0kwldnUm0pnMa0FlCOBjSkceeoVE
kUEQd4a0YoeB4MUYSd2YxvpdY1Dkoo79SbvGmPOhBLZK9nsWOsmo7XJ7jg6Jhhu97O12VyMT6fTh
Rtng2YtJVWu20eS+a1CUaYQXPSVx1h/6ljEcbFecHogMC9N4TE9d5+0CRaydLhIMJtZpGmNgnvTe
gDTNl15cwF+z+tsRnmpqU1a096Oc552p3uUkz+5KsDu9Qpmgq3pnlvaT7hYPrepmKOCs1NPCxDyL
M9Aoy9upxVjeei6FBA2HkB/c+7Ex7LLZ7Nez4b8XFOzruhm3DnaMDTzZi2kAe2aUvnYA+p9tCZZA
4tcHxk411MI1yZqv22eVPr/TkjvVZR+KEWElBghUIHQsIt3YQNo2dsHcK8LjbYLigJkqH5ho76kL
M3buSw82rJ42K9NPr/Oot3eeURB+lXabwigQsPngJbPEv7RbSPO2bXwhV8sFS2cGoSzqGytv5K2Z
h87QeCA8gS9PLt5L3bN39CZpQ04mwAzD6Ne1Nt95QdvsklZsNWKW9lQ2T3hmIxbEabnqrfGDidFr
nVepsRsNX25E5H5Uy6u402Weje8JS6JjkYLrtfz5OY3MdGf48/p8ocz3bQFgC+Psjc6ksUqd2N4k
qbLINbI/xR3LucHyKP16nDZRVh9FSpd7Ium27eFD4Y8D9kMKU1kEkCLVXaCjERxl1O6UhNMBN3hb
ttaOGSbYuDmi0ngAJ9DhM9Ah2TmNOs6uWteNO16kGsl60W1g5keH9QVrjIG9n3NvpsPHotcyYgGr
266DFGJgUdV6k+vH0Hd1Y07YYuaNketbI2K5ZGkmmdhpeyeapZg80kwa82alOQ4OopYLsTsIV7Sr
rAf3SKbwOq+lcdLi/KHRLbFNNeNE9Ki07c+p2WOiyUuH6Eb9wiDJfNXaSDXGlK4Y2bUfOTvEKu4p
eOupC/klhj8pJK0tDeIaEynMHW+Tps37wenjk13sqWmBRyqhTuXCPhk6C+SOdEWj6w1UeeRxONDp
hInm1PTzbQtLI52DQ0H6rVbRinJ10JmcQLdoNVb1NL1vVYBXBuUhXCh+MCkqGB9WjHo+idtjiWTI
cJ8hkdU7Y5eyPlSyfHbJ9VsLA98M0GJ/Ze3UJd6D197xugOeoJk/B3hG2wRL2+TtE1WQ8uBZA7A7
RcL0TJq2JqDLBYnatnQba9B9NuSTqQQfAXg1cMQeEU+9T4icIG95pNXUKLhmyvgsp2NcNu9ZqBPG
WFsAdkWyL2wujQQeiEzEtbu8SSUhtgwKBLLnwmzVL/ENlxhwGuem1+3PhcOYGve7Ph1vxiHtrqYC
sOPQNPGxDe4jiuaPrefQcZ3S8TAb4thwjun95O5m4AArDIBwUVIiUIbMw68t8O3nwUYN+icz516p
xy8xxM/UpmlGGGkEXscvC8Khk7sJiSY2JkbOgVCF2vHSDTXBuK05GxNQhhLBbGC7j9a4ULxS4oPG
OC7Woy8gPFHw9+Me1akgktgTHvQuRchyZ0KAigpabFJFp8RcDYIYNoIL3O2g/Fd7ZHgZ3An9aMB1
TiTeNOTPhSuOdcRM5Tfle8f+opWyWxuaA7SySI8RMeVYDb/4lTDDPBoOWmP0h1gVDxSH2EprTbOn
sl9ssiJxb5ykXGdsUtpcgypqMG72n2uCsA7RbD1SZGOFmBsaWkElcAQFhKCM5N6YDFO1bWzjYjp6
3l3mJ8SqYL1CfNGulQO90/RxoYiJxIYSr/nFnH2ca6zludU5J3jJpWs+D4N8tpqMJouB7lf29Hf1
nLJ7kImP8MNfAOvWZQqdTRuvy6HuiV4AxZbI9mSRNeLBYZ5EXhw9M/rQVLo6+knPLEM7OyqTPUIk
IPedIG0OlM5BK6Zo3xTJQeFTw6E3lzdavcTIOPj9dIq9pVe1x2Si4EUyaAgThVIWZnhymwkszm6n
MRvW7WNTDvFOYw2yqWf6IAqkCg1pAnEcWeISDw5WRtoPkKZ8tpprweZpRYjSgyyZi2ZTRftCBxlF
DAZdsvyLEw9iWyoL1l47ge3Qe/PYPg12TTr1dFn3NQPNNO3duXha/MPrWvYon9GNOan4Igg9B67R
NFtBsDJ8fnlLUOX1lM8Pjdt2u9zNpotBi1YsG+BLogC5i410m2kzhfNkPjFOX6UuLmHHko/QeoiM
1V2iBHZDW2A5a/XrNIM63w1y3loV10Qr2nQPF+NO0xx04kubpjLh8IBorqZo48Yl+Zv6lSece66c
97pfwLWva/ZgOTtw1jNfDzkLibzN/K1n3tX0uTU7l8TSKpYPwxJ8mrAhzmhJllJVx3IO9LBaDlZi
PpdM6Rvd9y/xf3tbJ2dQn/PiNqlrzrwkeB7oqWBkqQ5j7Fj7KNZHxjpb+ggmnQd9wM+TRNMHEn2z
rbKDjeYnuEtqvTS3sS9e6jTrw95m9TXk+E/xk5R3ep4NxIJBaM7c+JjWzkH63WomYWoXBZ+jCWSv
Y0TtKg0MxB3Kp0g70tfVtI+M+e0u0OR13A0UdiVDv6vZ1tpVFBxz12bOCuCmNdKv1jhHOU1xaZvp
tM+clugccr1LrTh2pEE4oAn1ZfzOFGJ8CkZVCAlH7mTb3FlBygI6Z/+7KgeIp1HqIWy0WFXn1p2b
OfEGvzGREnYtQx2t3JEG1KrVhR7SVVGwa7jy9q6jrun3bTyrMA75srSlUfVgZYa7Zvy/VEE6hnir
h/3YAn520QmoMQFiWamQrXezNiawV0lWmIdKAkVIPBnafSGJz/DvRNshLUjvp+Qxbig36/1Qrc8/
jhsAhMzT5OiRRrYjyg3Ukhw3yRjlYQbmXrimGYopIV1EI/Oc/K1ip3U16sycTzuxkt71o3Y5B7lz
LKlNM+6BgF7W7phhiYqbynxrAGiQjtZtafEmR+kCU8EjvHFJZ14VUQD8OB3khvgxj3xs6lRT2ssw
gSAUltGz3UbvaAq0EO5QBnORUNm7KztwGirRH8GEtLsO9mtiVqFqi2jTTz2ZG57dHTKj385Dl2Bc
cN/7cauHrfCodQcEQTYFPs0K0fjW88vnMm3a/VyIcNb6NvRYR3Ulp1QsniXu0sx/VenCq9OB12aG
tq9MaJTSejfGNfEV+UMqNXM91BbqetIYkPO4L0EKrhc5cBTSWoFBOEUSxi8kuIrLyYiLxznoDX5w
ex2XwXvWgckuMLOLSrgpSEmdTIHhdcgjjfyqMIpztab78KUbi5PRV1ZY6w81jvdj3FlTaC+bCAoN
u8SFdVP4oOLBT1CVrUCdiqACiCRIN+zjrdBZg+k1FDkx5readCRYt4GCGYQ30heaMKIMhmEEomAt
2ulYBnfN5HphvRxU/Knw/Ank9VzuTCke6VbTCdSBWuyTPD6QMQ+2Lk6atS+ddm+xcbNVYu28ov7A
iiIAUMtg44HH7mzidmsSiRpypzbxKN7hKKt3Lql9QHpoDcp7Ai2LfdV7w0nziS+afZLe+4M3F1rY
pt0Lq4dHwqaBFLrtyQlGMjEzaHX5TlfJFKL1IIuRYMNNnzh22E/Q0WVBdIjTA5nzAG7WZWGGpEt5
R0gcqeaO5DukxPYuF7WtyltTAiwORuJbs+UsRPYgQ9eu8v1YeDQlMQruPIiwmeR0r8slf1pr1nEP
DWLsGDpcwMyUiaoV0T5c3X5GoG/HryjqTBZ8E6DXJiAPqy+RPqX5ZYpaI5xuSqfoabXzcp4VP1RT
DGAi65ITAa7usSOzURMZKXJuVu6CxHuMPctYJ97MgDdxkjjy5BLPHEqBwDTlvYmmWHX9lB1jDF3g
5oNHmRqsFwwLyP5ymiODoEfVtyDU3Q9eaj4neV2th6m+oOB6ci2LpI4GyHJM+1YtnaN6Bl0yz/h6
9CX+3RlhhqsLmRfDMbGfS7EEA1YlmD7/S9n3GvxLDsiqWYFFDm2xcuYcXfaudlx9OxR1/zhU7bgj
E+nbQ9LVKXkmQ43Wg0NEAQ9kZ9yTvGOeF+kgzY1bJtI2NGTcEdrUG1sNEbljzcEqSFN3PWqIO3Q8
jZtSYHlJXbsPiznBY5C76IgpSbgliWVJIcd1oclh1z1h8gQGjcQcrF3pfL2VKzhruWS0Zh4SSObb
Zhsv6jmhQaq1RpKQu1j15ELQ+lUN20pb3gQiTva6C/t3xhHvySAIh+W574fzY0VGUnmsjfUW+xHf
WZWY5GEpCIMwCsTheWilt6Zdgv4V0fTJpuyynnooyVmVM4FWbnBFWHu8T1ydmXkJmOykCYGr6eis
Nb4Pfx88u5F3zA0B6RhVkq+NVH+tD3Vkfah7agVl7kO0LpqEk9n3b9mKyZASVP31EC2zJH5/Mtol
6UHng56RuS1I8LSwojNsVCxjvWgOzwdtvpWW5h7P09r3h82OJTrX0FQ6eqgvh7mvH0RnB9vc7+Vm
Su2XqM3jnRGZ6jR7nFTZzOA7c44e4rI6znOuTsIdyopGVAZWfywkW/ViF4jhGGvaOjKDHWOAzuyC
m95KSvvmfCg1/aPeV+AFPLj/gfFOBlbPxAmeEi7ulGfpqWrAWg5mV++b1oS26Nj7Niv2nibny4Qz
b20bBHlYuUERNvPaVZE95pMVf0C0T/6F6DtIoqKKSRtFUGoPPZ3XwmmJXong/zbefV2zNCB/vk6I
ymxF5NxEQcq4mhSfiW/eR8Hgh2ndj2tpz2QjjtkEmzRHjswqAgmwdXJIuVzlNhuD0aziU2M+z6Ra
oEnsPwjIA6uK/3VG86DOzJWNVZXIp7RCkSH5ZeHhV1kLuNlHz4j3/7Xri4dEL4ODg3xrN1rePlFs
z6hDj3dzmpJgKF6isjQ+IfQPKQo8TWZp3TUFOhwnEzYAR5OkNCQdbJ7GqzqVnwF0zZt0ZmtZdcTz
UdgZTqoKjk5nwj3XCREMStBqpa+Ci7T+aKjCOtXXY1Had+xAzE1TIQNv0oDAekbEaprrY4ahAC/h
khEf98M2jllPTK4wd43yoCbi62+kkIc8apoLFY3RBY2PO0e9TGOSP5s2yDa9w76OF9gN3Bf/qYiN
4IpZkXy1zqGv52gETQTmcazhBdaJmC66Ym53sxY4e29qg4ukAj+ftdBpmpKma1x6+yEZw7p2jM1Q
59Pes740iUDq4iwpYCxH2ICQvV200UMF/2wb6ywwMs8eYcySXI4UeNgkvvpYaGl77Yj2CVYflnpj
mXA1nRJqgP6PqiXrwGUS1lhRhhOBq4dYb3d4wAxi0wxF/CfDfz4AqPabvsO3lD2cH2ItNIU3sgh6
6locpqkfwkxZuNDMWd/0S5V2WOq33XLQoJMErcPFF7Q7C87RujI4AQsD52Vmx+/yZdBuhkAdYish
CXoQIUH2goi/5oZdvfr6kHkuuqJJedeRZb8zvaEOzwd9ueW7cld1ZI6ny4wjk5s2rcCkL09ZzPRh
y/YMP3nCWqHUyVh2zZbFtTtHsLrp3H09mGSXTxGnr64PgOJhaCA7ooIQnhc9UcuHPt8qMO2TaGg8
nnc6FdsaIoohj4wGEi9OFNfA6iL9ZF+n5bHEgnfQ3Do4mTFc54psjTigrALKjnLLRMemJo5uNYyF
yyo36A98PIoi/Z4LBs1ElDB+aDejQa4rrVfYpdQLiM1yX4dpNE6TjYrCzwzKfzMZ5KrfFtVdQiJc
Yqgh5NUJHInyB3emlT57VI9TE+66FRn5BjXcdUbvajVIeov8uW5iM462RK8Cs55UdMnZWm+KqWKI
rJY4Gi1Pt40/J9c+KXlKDPvKkqfYL6q1T1Gd8hHhMejVacbf9JZ3kw12vu3zeIPM1Dx6mXeXx+Sy
WOmiGQ/zcSTpUW+2BYbn9VQDpcvKA3s2WOfEZiMxoGbQ8CdYkdqaE/gnzK3fGhgEiO5Irdd+EgSK
pfkS5pO8sI+/7uNxjyCdSk8bdbuGkBaT4iLD47Ab8aOtvXYkAY9gRRxHgabjDsXwtrWcCBhjP6qQ
ZGPGcn8Smzrll01ObLnx2jzAspr2O8tZ2YrOKwI4mM/eR5EHxy4oLkoCKmlp8PGD+clRHpTorTTH
/FoGBTU61Iibuk3kCtp4TZF3wzuzuMldvntJs6vm+dRPRr73+vmeaDTwkgX+8yylet2ihS2kVV+Y
OfHnnpYZ15jyNyUkK2CL6QVN5ZVr2AzlrqkItGOllRMg5VIrLbTsddSp6apAXoz0A8iRK59TFTgH
s4wmlLXFZu7mK6PVThM4r5XstHsK/fdbGdF/qY33Q0vZd1nGCvWis7smxEVv78CNvI9ZFd21NR+7
lQRP211JwZnlYFrE92wEMuuym6A4k9R63841MRYRM94M3lrU5YNrxpe40bYDaaOX4/KHlpMtL0hI
HavYXdmu+cmT/rzzukcRkD9QlN47Wj+Pjk2WX9LbwJi74pIMVPI+3Qjis19fydiPaCxoJVMG/cok
8hZrg0mYpnFZZMxmUDsjJEk7vxmf+iz1jpoxPfh+sTNcgs5qxixmteZCDg4Ejl4dkByh6sXKvutJ
9Em0LDoUjntnmjQE0iGItnqstrPhXrqU4toWcVxR1g0QeNSBJWBftPX9pPWr2WxIzKJrokdq2Eyu
DRIPIYqrlLMlQ3FY60ZHXiStHlSIwca0XpGwfLZgUJtigbVp9LQz80Oc3CR9HB0nlMRUDbG9sTxY
UTihgOVA6Xfcac17XxilZa6NVm29UmEHaWbJLwt4fxeFvtY8O439Zfwk6BKuUMdcapPuXJRx8iSy
T+xUSS5yOjJXcs7urtgstriNqG+mdAFnBVStbG03lm390NqcIN58Lx3dZ79EDnhsi1OfPtNc5EpT
6MJn931mKAKrJgsS3ZIGlxMfRSRnWOcuQIlq2oEJTJmBUVnEugWLnjILmbe+Az+/Md9XWQZmNrfe
2Z35McVavpWKBPFkrh5FuQS5kBe5So3khHOI2NtxZKlMNVFMxsNMOZyIjTjimqt7+yFKA7C1RO6V
Vf6Q2729DjIAyC6Yc7cM/F2STQkDBbETC3G0dlwqUg2sPTona3ywHoURxaoHkYHauWKBxjNh2bSH
0vow45zZ+J52p+sRRkTbfCI474PI65GqW4K+iCG9TdwrSMVf4szO1iSkW7gZ8aj4GSnZBqEsZcIK
KouJkWx9YtC8grVHOyVhC11WbM0c1K6ibhxMmbF1LZR5WuU00NORiDOxZasi1T62Wrt3omhTG1DJ
spRoCW8k8c5vbNSyw571xycu9k3S6PwZxehSVjDZXCfa2jOvrfI0GFxpMnsn2Z+tUCtXe1QD9aqN
jUev6NI9e+bj7NcXoDOOdgqGyTNzkhSqBiHK3O1VgWpwum5NsiuKJU3BSlpeBh5VXvOLQF1YW1+I
/T7QWePn99QH5XXeKkqC/gjk4TJ5QL3PaHhyHUEHSEJW9wJeYkhqeYkWf9XC/9JzDOxa2j3RRMBM
aZnXGcXBY1ZpJ+lgVEFb468tBMVF0V2PCSFvTPAleo/K283b2kkrtEimtuGqb5qEaBhPWERqw7KW
6PiHIvjURRW/mbl2L2OcMMNyQbXUiCKtQfKIQ0fWbAeQF6J4cletS6kXY160cky0Z+3IHnTqW/ZA
2I2QfW6UiPot23LOQmKhC++Z6uYnWRHJaqdIj9TRwzX4kFYe7aDCYw/BIjG2PqVTd8qnSj8y1oAp
L0lnpEcUePHW/+ztDVHq64IgT7CiS8kI9VCpMpKKdHKcshc6bHKXduicqN6T0oT5sqkwuzlefjcs
SaX6SMNOcEmTJDGJLSgeaMQi7zduOz7YXrUQpbOdL8cRdQgdyKTWNyWqBq6uhEEVQszOmdBzEmlC
3yiMG29XeBHwvIl1pc5yXY4lNjvjvSyAHRcmIWtyMC5TGpyqEC/2p8wprCuzHj5oPSrbxqnsoyOT
9ayA6SJJIO9GtBVcO99d9X77hTHGQ//mwQcgxaeL6S6MjBl7g4BNRoN+65fBR2jsJ2+mFZyphmqP
f0UvFxT7UjqsBrsqfOwYdgIAnTXu94O3LIMzM/vbY9+/RJsNItLYjmHNEK1BEE5ehaKzYoJzlpup
XqEooIoAY0RF9XoqS55iZqsAPvtMiN+/HkUm/e+SULXzt5+/5oebX19u+XLsZC6LUy4PY3kJIIDX
xmzMdPGWN1wO5+/9fvfrD/H9/X546Z++/Ov7TaqGHmjALhyjTK3P36iWak68vLhyMpQN57c23MQ4
lItfsozNd/pspXsv1sXOjrtPFMWmQ9/V+V5WkCcFq+ttnbmfXKwVw/CEM4bZ0ErX4EirK88j6EwK
IpLV9JyAABGJ5134Zk+QlAman80SbRcVsBr6+aaQZRtKnw1O1/fP0bJVYf307ZD5LoqQ831UBwFR
v8tTiRnIRafMzVb3srAEDR4N9rEqTz8/f349T1Cx/voqxfJu5y86H1wz+9crfX3QRoCauBUrZ+bg
71/3/cf6+lrf77/1NW89Zmudf/RaolsooDvtJENFqXHl2ZO1Od9NlvMUz9O3Z8+3zo+dnz3fPR/O
L/D97lvf+9ZLlX2lWLfxt2iW5giNNupK9A1iPi0n+HL/zQetmkDvH56vlm8iRvpf33S+f/5OV7L7
IZOG7BcVNj2nNP1qbkaVN327eX7qfHBImtFgzH//9u8/wvfHLF1Z/xcqtH9DX/bvCdX+f1Kh4UTE
KPi/V6E9TRUCtvgvGrSv3/NNgwZd4k8c1mBhHZ3X8izMVd80aPjveQopmbUoyayF2PxNgmY7f6II
Q6/GP6zZgYm35ZsEzdb/BN2LRVFH28n4jsb3/0CC9pMuH1KOo6ONCzCd4wAPLH6EH1XYxow/sAmk
urLk+wSHkNNjXtgR0ebYN1R+f/jNfNO//ah3O2tOf1C7/e3dFsnmD5pvGVv64usjZv5y+kJV2H3E
h8glEd3CQFpkB08VYeeX1r56YCVgv6+3JBwSpko3oV81bKbXWGwfjYuR/DiKa1jGCaPVtl21rX7j
ezFQ3/HD/OWHxSHG323Rj8Kw/xsbHf6fUTiFbVx6rY77VM5tKJZDoBZWkq15bTiASljXbDxWlnjw
2nk8ftXinWV5ZznR+VYWB90qHhs2nbj/N9IW8+qc634+DMac7SJbf5a1IIItVmNoGbNalxkNgPNj
IlLuig0Ztu4sCDZ52hItJ6mUzz5r0U6TIjwf/DZhlyxmWrm2Qb7S16nvPBWfJ7zz/e+TZI3WTfhS
ka9CmcfFTkb1qcZEvjRYvh/6mClr8jJ3h6vrimgTGZ4PsJsguTox+tp/PdQYKaPe7BkgP6yRtssi
ZdQLvQ57r6bE3vfE43QjGZ7p8paOp9iK0h71lmKTrQ3Qr93z8fwADdc6nG149ElB0i4a5WhvDZCF
l7HUXkpX58HvfCv4n5G4BZTbGebxPMKXrLfZPizTw/dZwBi1eqN0yELnGefnue58v7KLYFuM0ZME
WN1J3dwPS/m+XCr6s4P+hoih3fmhbtbYf9H/c7eRn36ge9dSCsu/0FCXW3e5d37ofPhf5J1Hd6RI
t65/EWfhzfAmkKSVLZnShCVVlfDe8+vvE+jrVp9e5w7O+A7ECiAzlSRBROy9X/O9qzTpK+6hTBEN
aJDtcg3xI6R9NFPZFle+3RW7jS4WoKLg+yq3VjhqOKdtTdnO6n2xpo/fV0hs1Pznsi1qIaxuNQAs
sdT52xLOnlH7/8fFbz+DgkPOgcfBJzzvTpJMRWdrsWIZgxEuIb4/BFuW8bydyyErHgUZZlQ77DGk
TnLnrVCMdBGfrfbR3h6q53jbJY1CzjJQRU8wRFFja229Q0VQ8oB6HSrQHN8OccdtSgT0+Wgra5Mz
qk5NmA+gR+Meg7IOYS8A/NapdxpyTwTnnhQ3YP/QXppO02TRjEqw5ckK1WUWpXpSnzOgWos6LDxp
tKD5fUW3HcV3/mqtw31hkB77R3+tU8wLEG2hF6MNau+7sL1u36bavtLfmw06C1qErymOhR1IiaRa
jcO40GlCm6GiqOg52+62mcWJ791/vSTX62zXdotEJMnSXEYC4xRhjQXIhUJGYDpVQIiENLE4S6zX
nv61S5VKRa+qI5GQEu50aNDtNC3E7m97i6msll/nw+v3x2+tvgMuP+Tj16vauOOpm3Fva3V+L+r5
FI7EZmttx5Z6ZvguQYa5GWQNFkm8cFUGpKVJ8vlfp//xyl7+I40oA6VizMrE2nprzXpat69bc4mQ
bwOQw/lt09jGe8yU4XcREpx4v/51Yns3Al1/Hfz+tO01YCeVXV7aqbf98tnfP7+pT7hHSyrcewrG
DfMsyM+JOxwZYohSisY5TKsOo0RcmhXRP7br3TaqNmaBE8nnr7O6KTLL8SJGva/zMZF+AhWvWoDQ
mql2CRdAOeJDvl67vWrbrxTqcN+7W2s79vVx/3gPBc4iWCbQBojYBZpMtikVD9n/9DHfx1TKICsa
Af1vq8M0VANZEguEtz0Zk6/k1vu2R0oE0Lfor3kMLXk7Nin04a31vfn3sQIJxx0c+SSQ+DUKSSK8
215TrvHnIi7+f3zv9rbvM9X2vu/9rfXvfyW+4fexCJFnKC+BtmBH3crqZ8Vo5m8VFS0GEz7X4NpK
+VUPMWdNReC2bSYRejYrwiA5AMw6GFWZLhrBdVwraXFXTCPQQlig6wis07bBt+eB0kiLIS6j8fdm
K6p8726tMmn+dCK7tIj/QxovdakIzm4qprkSGIFMTVqFDhqh5zOIPrxtAAP9p/XvY2LWazMq4hlR
Ot3eCmW/1PmRy6lTQNU0qtsZ6yEFvrqH+3K086HaZ23/xs8xksSVLymWdUFiWjM10RMM3pExfXzU
b/Usy77++8jTfrK2J6gBTgGmEQkde3YqP8HsZ9e2mb8YlM7LJOl9tW/wyRax40hClSXbFlGK+HQr
nUGsMIgAo9Wzl4pUJ77Z9fhr+22oVpTVoSoF8VO92UpK26+0VZgyq7tNnTUNoo4yWDEZn0NK6QTS
HfB9+73pkColyXdwsm45YIUxKFV0ojAWC7RHJ4pps1ieONZA+mesw4ekAgW2HRPdAW+Y/NDOKV+4
k1bnOKmXSWEK6RoL76Ewu4eb8dyz1l2WCAPBiRq0kpFHKMzAiABHGZF6UiRN+dqs+nCLJDyBfL8c
KOnbNzW+ErG6gmUMQeAvBcCC+iFRWOCgdIffLRk6oMPWfaq3tav2s+LJ6Jqcto0YbE9OMf9n9+tE
IqBCeZkBHQuL07b56gFbMzEpR0O1x3kY9jPRhoRQgqW6cgcYpI11SrBo75GCJBu+dsfRnqLbfgYt
gjsP62WVdas5WLdgJ+eg3jB0SqF8drOMEYmY5LaNss3SAkO37ZYg/4PVtAOQ1L/rWbkrc6BVGcZ7
p63VpMW8U6geejHp11PBFYDsWLkz/9hH96o5pV+HMxKYX+dshg4ET3JqU38d2t749RnFgBQ32cQe
taAIUHon5pZGbPLc1laq9DQHnTJemIy9Z6EtxUIH+DdvEqfqjNXG9qKtNYuZa2t9n9he9/WWdU5+
56na+dsxq4G0R5J4b9blcCItPZzkFXHu3bZPZ4f9vZZUVVZUtbdjlqRzum4v46IYx+3QdjIGk3La
WpWURe7Y8PXyAWELy5b9dgrtYzkYd3No6nt6ClO6Gh9z6oXBZEZ4nH0d69s/kR21PnzJ5rQdMgpF
8pDsx39evOv7xPfudAuHxtFJWfmjcAzzbcmjAyj40gaKPd7kAbCTXjsrjm/Y/vRS/rGV4jp5YcXs
GHSe+SO/Iex4kPzQQbHRG4sHEO3xHPSpT0MNz43J8hxO9QMJ4Ta5EVESnLjotIzPg/ouCJxxFuS2
n6l+nD3r6a2SBiD3CulcpbdWGvSodVLAV842NWUJk/XyAueumS/DDDYaS1yvCM/IL9mOaxr3kbyb
HFiWRwSIyAO77bynPjnuzVN5sRHVYMZ2yb+hUuIXn2RO2z4YcJeW3tpqZ3D9j711NFKsjsEDt7si
ewGvTekXvMgTMsjNB4Bu6hCjCtTD37w4XfTQKAirbi/tgZYgTGbJe7M44ggdgQvsd41+i2JZ+tSm
d538kV/hXuwuxql+t3fpDSqgPKJu4q4n7WS46duCQXb6uey19w5mq1950h2JbVyN5zcnmHFSVn8r
91Brj9mr7NXPjWd788FZd/GtdhCmyXBR7izfhLd6R9AJdPBoe8VVOdQfCYFlf6PATK590BJ5gtXf
kYqbedFGjFX2FPyEV4q0C70PlLpvy6OxXyl8u7oP8PAm+rP8jp9rTMopiBL5u61fvGIYYxJmP+Fh
a9yoP7pX3fsDYfV8JNl45FslwRokLl+Ydcipujtp88EKwGYv2JVEPoIlqeWtxg5xr8I3m1ec4hO4
RZGPY24ruF+HcI8IHtXBoABk5Fiu+bjmHl7c8m+9ukdfZPkZVXtJprLjrYs3w6VoXeBdM2EtFVFr
l5IcmE+ATXGhXhW/Vvqd3L6154t1D5jpvjyabvlozui1+Y6fHJXJk8IXbT1UERYpPiOksB5/GvZr
eIGIeq965TXaz2+943a/1Qs250XnZegRJl49e8tjnnmmQz3t0Dv+FB7TDtTXA37Y5buGmOS6/9kX
Xqrel9mhrm6mvfyrlvx69f2YmVT8AWhcPqzfFvYJk1uBNkeMCc4IS2EyzbcKyiXPzeKejR+AIKSz
sof8/mL8jpkHAVp39KQL5seyZ/0cS7gRbv7m9B527ZzUz7p+GN+WHw7lcEhYF9Ze97jC/MGvjsyE
/OFQ9D6N77CP0+aChyyrH7gOHh6s0RE9ISznY1CdAMIp1kCzeSmpCoD52VnP5sd4X9zZr81xvhaY
Nk5UbC48/tJ4tEMP6xoT7bodRGu3Fc7RcB9K0w0rb1b2ebWnIs035OPziaDfVa7aSbsvF3eefTjB
FGeSP/J1epd+5XeYhbgEaT/U1+h39qPB/Q7I5OCau94Nb7KX5qU6y/dkBxDh8IczZDnzpjpAEFlf
86N+87w8GI/SQbtL/8AdtCLswHaGJ39CPDVP877y0Z9hoGmfEEG4x+z2LB8zSizPauyN70TH2RFE
1073pVe5cq096L3d4A0/kmnHWKi4RAUprC9c7BSvB6fOkE0AcT++FUfYvqrDJSKJtZMv4DmC6EVX
Tjg2Plahx6VXPiCScacS/U47dafu7UN57/zMPOcZ7wZvPWRv2EH7EtVA+1brdnLnI54b5F50KiGN
eKbuhrvqwuOW7knS4XZCkox+iP79TtmR+jqBJ+DJV1McndPYtYVz+Xz/C4mxC5HnAcENHtQ8c+27
/iCjX7IbKbM5kHx2QFtlSFle88hveuzP8w7ZeLVyATTi00sVORq9HIA9j/Wd80q+H+hYRb1HyETs
MCwr1V1zYx1CwwUk0QUh6Z0g8jO3CdKf07Vqn4i9UlSj+UQggS/KCMLHrWEtXYAZH5tLuC9O5jO2
4HYg7ZTDnLl4WbsomdT7+qAxp8BU8SxK/fsSiELq/1lus4vzrt9lT9EVrOVHqbjGDei1yf2e/mw0
iHKx5mpPGsNGMeb9geTRSdatNoi18EaxWdj0IsKhpknSScRGw0S+POnMwU9U+9VMbdbWB92cVCzY
BMOGDNhpFG/ZWpEISLbWZGjoSH01HTmR/TQfz5nepUEiXpNv0c3/+91ahhNs04FCtnoj9arBdLO+
6s629RlXpUVARRn4NPy9SVuhDK7BGdla24kOp0qpwg0IF4Bm50ytforglcZZBmuGzJU9SUh3rToj
5dacZXKPnQEaGw0JXOq7mAXn1KC3HdnjfIprC2hOUcYp4y45iHTbByMgyA65t2TZcjBbUY+SS1ER
skkVba0+FkHB9z6+3UQfsXw2RwTd6hx2nirYw7LYWAlr2631fUxxximA5XsXyqOXKHR+c+EGE54Q
6TalUnuU+QFpRreRANnaVs4axCyVYxrDFhjEWnrb9Jlx0ywS3FaRXfjefNXw/j4GJYpfaZRvtyzb
LKK2rdXWNkPu90HdxIrTStrYV0UUaMKxlfVVP2zp4F6kBLeWKbLBSabKB/QOXMVUHnNZC+Hmkpqq
ZyDOGO7VZ9gUzbmVFWWva4zHw/MMQuo4JcD4jNkJvhNIsl0O7gI8mocxGQp4cIB+i5VMjNa3jOqA
1fJYZeU5jImHIaL2tStPIDOw+bzHXPuHJSgW8QZ5j1flR93akE90OgJ1gBlE16wFGtj3aBV3vNWN
l2KpbX/E/HxFgJ18nQ7nFx1Nu/bsDXco7pzz9+b72Ih2/lENLxsnXIG/y1IJyoMHeOmH3HU3AC48
zYJHPopE3JaiE1UQ1xDMhkQk4fROpFq+ksffyWRVHd8M+IQ7WQL4IVWzBvMF04+liRlZm4+lz6AE
TPD291WnvYzofBK5sZGB8ZUyeL8OjJm/pVW3G7xtvndR3k64SAJDmTX5dnsVAYqUFksh09g4cMuW
yUah0Ca9s1X9vjYim2xs9b0oAnPmxCxJGhznv4riW4Z1q55/7QP3LfytjvK/koT4/7EYp1Cm+kfF
SWhO/DdFiP/TZu9l9979sxj39Z6/9CCc/zJ1lCxRixMmC7aouP2lB6H/l6lQbRMaS6Sasfv5uxiH
HgSALQR1FETaDUy+eddfehAadTqFV9scRr0B6ab/RTEOp6R/qbYoyE0osiaEh1CF1w2Tb/HfKmRJ
o+q1OoD9yG1AOwVF56joznFiPENyTDCzT9AINPVfGkBAxkhNMY+m0/605gZdAjI6h8hcHm2z+Nk5
wKTM1cYVsGq0nSJFT46iYR89JUdtBWeoaolJmi/37OgKoBaQiApdJA0JGcfBeomWdA5QbfZjrGXq
KLNZa0PoNqz1Cn46nfdSAYSUudXYqyoSDUmouXWmfMAQClO5Qz2cwSgGUbzrrdSA8Mpo0lTWZzZq
iB0mkzvB6FeHFDV4AxBh14eI5iLRVjsLgO9ZNoJCRXlYgDhNxFp9a4nvdLi2x5y4OSvejm0dPyF9
b55tYBDe0EzAolb9prCr9S5NwP1mHYDr7j42p/4i2eAxZQu5g6piVV/lAtOdHpMqTe5WQ3LBf6KJ
oKbzrVHdEpgAnUtZc+DlprgqddqdXoQzpKLqT2lYf0Imw6Bpq1cHTD44o7I8T+t5gY2DYUMpuzLM
vd2NAlDqWA2n2gnVM7PUFczUDugEcWS6PE+F+lhIRDdlEb84KyIMc5/p+6WQSm5r3+7X6TPM59u+
De/yNAu9Rs5kykBwgZOxNoHDIwY4JPrZhB9uNLJzC/eeUKirGRMxkxt15SWswCX3JXYTYRbuQ6LW
1gQHFRrjvmgkVujOiLvBhDuGYoNtioLUsU8j2GXwx8wKc56GgCXnKFAyAl0Z/BnpPZxzI8P5URuE
iE0LbzqZKi8y6/SAQtRbJWcPVCXAbNRvrY0oU1M46w0OkBZAQXn1UI1KjovT3ahRc3LSzf47BnEr
w+6T8KOooyfWT1a5wm8of0F0cYd4fugJf+0lPQwlLpKpMb/FNraDuam4U8HSu5CV22mIjmhGKIfe
tF/l1hj2eTtSbXSU31KTPDnUvpz6R5vb1YkZj+tSrHd9Tn/q9pK45sDdbYzq3RpzUgJTVnqhDU04
kSTrAMjnWlQLPKU1DM8Q+7M6zMAfmrNr9cB050b/KdfJHzCtBQvoBFmJGlSXRGlWdwuk7+Bp9XAQ
FgmTlSJ6HxHMOGbhnZRGIhJaXqG1gT2Ga6z26BEYmLt2kfNgocKrSX+MFSHfbjZ+jUmuB1kZHWCm
/w7jeEKgbYn5QdX7brIf8xghiecqtet9ybcGJIZ8ipxPCL6Ydy2obfRMlM6BpWfBSmuy9DzqU+9q
KUpmYfwrU7phh0054wdKoY2qvempkQJ5n3S3cgCNgV+2FLCNrRFyUylaTuVDZU4jTOzRDMYheY6H
1CtNgJczD3Ss5s+1rP+scgsl0P4cJQCDalRZZH+qpivXVE3ZVUnsh5Qnrrfti5GoN2FroYJuEOOW
kId3eF95GpbWgZppMJOl45hb93g6+CCD3aUZ0sOsN2RpOmWnYjMP2q/4pYKfxXi+uGus3kZKJPkR
STHxrDpdIycFFYh+nkeRh6TlmEHxK6dPSRP6GXnzEyYOiDvSxlKbAgzW34Caxjd62x7Dn405gzaY
Y/NEypF1WDIc8A0BEdYbnwil2YjPz+E5erBrIqEsbKRHXT3hNfg7L1N7X6Sp7icFss5GX2Drqcek
SZrMdeTxWIQ55OW292F0vG5UY+YAurkOcxrwteEmq/VzKhckMVGT5KGcjjXCG+kUatfUlkquBp0x
jQ6qjfM1UpGXWTCocUGQhQcrrpRdscKuMUcF3D8g1V2RzG/TgnyrTPJ1J1kfenJtjfZ3ZkwRHDv0
oq0aYYMuL/ZtrCoBd2121hwQRnpL0JLvoWvBv4i6lgRdKh1srGKVTnaOKWFXzKOymzJszdpZSi6g
KV3Q6OEB52f4bb+r2UK9kji0iuw7NTGr3ZrLsudkaD40uTW6NTQjCT3M8zBFD2pfSUKFgeR6SJrb
gPIjXRcMwT1NaFAnSJlATjIhmZBsW8wuD2aDnlHNlyLsrrEdqf4qx6xg4WxDsUqloF8WHz0mnQ4N
yFeJgQ3nE0WGvimeQ6PEF1idoWt3ia+FiL7MI8hLaU1Vr0r4D2jaIs+jSu+zArN7LlE3MUG9+E5f
3o5z/RMhXfviTP3N3FSNP3fzqzTk8nEeXlEc7tzchutQ4QEK2RNVkTi2XUMBhYpjYxtF+pnBgEG5
1DQ3USdwy/gawO1DhA/ttjkL0qV1/LEFgZ9rxrNdRc8NgYffjC2qewZ8bMUAtZuGVb1PFnCi2XCT
m6oGChmqyWRKrHKjDEr/9JRW7fq82odOdzB51tDGUDN/xEC2jNLhoCLltu9LDFHM8WAvGBrpc3Nb
jmvuG84p0rrG00vralZE9wO6vqGtHdqSTVYnB8IZYhLKKqMZPyXAyJEdQN/NCWQdvLxdjxco73zV
IeLOrkaFLAyo7Zhh1wqZVUdkSsxRZe0dU4eemufGZnpBBQkM98oL61Wy3DGjuBvChM+Wx6xUb82e
7ygxkOwyO5Gw9tK9UerbK8o2uzwLl/ulMN+iJoTkDLx4TRTMTCM8RSuHMru8uGHLg1zJeaDUQ3wN
U/OSLGjDdUI8RK4OdRkm3pQ070vhFal6LkOLlEutfzoacpAQb6o47p7ipj3VUcWYS45yxhXJGxIH
xpcU36rrmF+Vc1dGPHzGrF3RETkoyWCSRtNcu+IHTQbnIK/hH6d/KVJDdwEA1648ZYe419yQLMdR
yabQl6zlzrgdFjpepjRvpoy9mTQxQU8SeX0GMy9ta0RpqMlkQ5YEKh1uQnSQsUX/aAUtJJeH1xHt
HHdBs86EeeCtr5bcvy2VXlww17yrWL2d82JBsWjWI+wQnDclJSnTqBYroCn7kUoSRSbKi9iDh83R
loUCCT+gFeqjT9gZelrRva6SJgexXl8tZU55JZrWCF3JxR+1yZAagj9Tjd0xnPJ3HSS61+EgsSsz
kvySxWDVJV16sGRQJzq5WRVSOVAsuAP68gLvguxFh7BOuZIbAGEjEe6RVOQJW3ZRrx7TVqJ7DEro
hrFNTitWItdp0LyeDLQ++tiG+B8ebcHWhmTEmgmTmiOrwGE32sdZ465ni0QX1XDfGQXrEJTIpe7w
E4azWFBoy9CuCbEpAKjnFhrC84oWv+dZPFGubff5at8wL82+VWmLF6HYQ4+kg+Zl+KKClVmHH+M8
Oi50OvmaW34Yp9Z+LFN4A5H6aoCmJ41q7Gy7m7/WXJmUeESi/NQQSD38qToprSGpwQTLh0Nhm5da
s9LjZDIFLnJDwgditw8rcqcoOiw3yvRoTGB9Hda+FMa3zjSSI+3J5+WN/LDm9aEP24c4wcDSWEnK
47DjNdyEtuuPmFC9dEgyHZW0rvdpGaItq5GYUCbLwxXa8pASHg95bwSGA4XU5Ga6xWw6Pszc/Gjq
EIFJ0rJ2QVsohTo0t+PVWq03cBYfQxhRDSijjwS8uiqA60pql9DQSEGm+XxehshxF0IONGDHTxgc
FrAeQPCWgMMvAhivU+dh2aaz3GSpGerzz7GatJvpc8LdbYnNfVNp10KA7ZMcm3c82V4bG4hL1usg
Y0je5EnH4GbvWSLa8L4dBLx2XZvW+26qraNKgZlgaEAmSmD+Bfg/L6ABaPABDHgB2Uh6cK5RfcGx
t/Tb2daIOhoHYAJFUGzWH7qNZADbYBW0g1QQEBxBRSjgJCRwE0oWK2I2jDJICwiZWbvZJNVaHq3f
NswGKJbwD6WS56T1cJqWjyYpxqr4vcbk242xxqnJhuYoCBOkksAhAZOESJHAqGCt9Cb0B2YSg1Wl
DwgL2J4hSBgIy3dk5EcPypmyqwRVoxekjVgyMEA3G3+EA7SnW4coDJGShuphJcslWiCVKIN5HQQd
ZJrCX7CSq/3CnDMIykiZFqbbdfu8p9KooF6BkhbqdtbeRprCXQTxpICBosNEMQQlpRXklAyWSibo
Ki28lVgQWKK0f7GF+lU2pm+COGalUn3VVsgUhSDAGIIK08GJSZkY79FUuEqCLjML4kxkTz9lQaWB
4nVo4dbkWv44NgylpnK1Y9TsRmc03bQC3JfJt6jRyInVB3rYXUoTZfuo1SiFquZxXNpLmIRHKZOT
wG40BB7qGurpVAVmnlPOmZ5WojA4RGdTvQUHylQIc0gTFKJIkIkWWEUR7CKtCuSepWzZjWRbMwxN
KkFF0uEktXCTMjhK6YQeK7kA8BWCwGQIKhPBjuIP2KXtVRnAg98TzPdwn6CUQoIC+7ljUct8rlCJ
jlmIuVmEdUcn6LFlhnhUYeNro+WfSMrfxJ21TwXpqhL0qxoeVqKrL4ogZjmCoSWoWmmNzKNQ9oue
LEHlypDB2EeE7OVCbNI86IL05awQgy0kIakOkc+V63clU2PXTDJnb3assgR9LBVEshxGmQOzzBEU
swqumeQI0hnssyUmO4iYOZy0TpDTGkFTi+GryYK4VggKm2M3z7g0gABZKGhGifEhdcZTLYhvnfrq
CCIcxrfMeyyjIMgZgio3CdKcIuhzDTy6ET4devlAbQTFDtmRPbTAyR2rn30nhS6mjah1TW9TEldn
qPJeUtp2kMbqI+6Qbi7r9Q8d8xlZTfzERMWule/kzra8UdD/BoAyIA59RxADq/QXChMvKSIrF8DF
1xVBwh3z5ax8OvAKowF+ITxDXRAOobgmOxUOIjR+FY7zcAFLsrgSPEVTEBYVQV0cBIlxhc1ICiI8
Rt1dmb1N/ZJf1KmrIQOlN5Y8/R7KT3UCCVxNIJpkCmWhoEwagjw5w6KcBZ0SncwRIqu1L81Z8YtI
MPVgnJhTeC+IYzHaDqdMhRnbUPhGwxxIKxUpPZX8QlJ5Qm37IQ/b8EBW3S16okq7kQlPF0igy2CC
2qYGpRuUpwdyVF1cIlsh/1CnxjoCzngpLCjxUEsLQTKtYJtmiH0felY8ZgoRFSk75lFBTm1hqYZi
XRKFxE0oe1wVQ9KD3l4UxlP5uR6dp1bjSTP7Z1PQXzV4sLhTcSClL+u4wQuq7CBIsyZZLThn1wI2
rVCjQwafrMU48GwW6eMM3g+CDWkZN4WPm1MeIBZbrr2g6vaCtAtZTH0o4fGSyO8elI3aC8d3NYKp
g/KLUvirqc3utXf6x2SNf6zgWrmjDGAJYpA426CnilYWeELR3DZp8Tsb7OoIPS89NBJ0O4Eg3jYK
mBqTZy7Y9jZcVKOUfWDr4Z1K7XYpMDEL49IBLYtWSzjIt+OmuFoMx67QUXQTyXhjscFtb81J8LnI
vQWxkjCSZcOXbhUwFmefRzPipWY33gOmRChq+iy1LkN11kRFRUUTwFKfh66NIPBgb6MR3ikjko49
I/KvSbpD32r4mPL6iKaBCY/LKM8dLTQETXia+YQoXBLau2IA1E/Bht8Tm1CwZ0dTWklYGAMjmoKf
KgOEjxApUbOa3YrHdRc72eJLj7IVI34qT3daaF0lmLIinh28JKqPcj+QBFISQjr5oHX98hBSDGBx
4o9y3j9IRvOLoQjVSc286nZxyqb8zZwmDA+kCdADGJosulGtMyDVp0mzs2BNkAapQKsWgN0LqOd+
7KiAruW3BOwTFzHK9BC7w15CfcgdW/V6C9WkuoKP2J+alNp/gfIOgs/GJaxLgX7O9KCtFcezcvsm
682fTq2+1k7xgNQbgAuQcAMmKui+nJMKnJpuKkOQNhGqY2NOkTFnWEFxnnqWh0hIIt8NTntVFiSq
rcpSyM+GlCcUFOMbqimLrB3QyH2E98CS7H40pCwA3IqmkTW+gndHrwj7T+HuChJ6OOZJCrhF27cl
lWvLALVpN2sYRHl2Jp1wg1DmZYF5vTcEnn7CDHc3Dxi2biBHVZRDts0G5NvUIrZdlLQ6V9JmZCAF
aH2a0a1C2/DXpuRkrtFtR1cKtr2wKZ66wv5IRrIm1GY7D2UvrF/FE2KKKiluziqDDEpX+WBC8su0
U3+SBRqtdCayMiika3PzqglU2oSZA5OeODnmlHc73WSk2pgA8zqhDErsB/sAjrI41o8LpXtriu0g
iTQMN7K3Sl/v25Ql/7e0TpHhAg69GsTYtlG4UTLgyeP3Q7yUAu369TwDHyCdDgErOvda6uwblEwE
5jvdoOrjjGBQC0o86tR0paZPHY1oszn29suW2dEsMlrq2B6guv5niFA29eXt08X/1jK0X5bILoZz
wz/JpbIItis2LAFw236HL2Be7LR7SwX7oA0fzqieh5j0ydRxd42hDWB5JwVzLYj4edVZThGPgaDi
GxGMRdNJd3pKj1kfbKoi2zfdRpFtt2oB2Nkibmo36WZxHa2WvzbMVkwxVH0dKqG4CegH6i3Ix4aV
bwvxgniYWDaqw33fhfp+3jiT80b+3HSxJMcp903pPFCpKMG/64cYvfWANRhjQuE49SFO1y+M5FLM
UqCZXTu5SSqf5SREHrYdiMhmdFbxw5kQq+6LXd9apkdtFOZLLOC+2/9Zo5ZYJhdcOlGjtUR51pA0
t5I69YDkoCm7JBeX+iBWGNv4m4l6qlN2Nz3yatzCmpS/KAFGGRS/ULBLtta22XqcnEifq6jtLWVM
N0PBBP6HDIXiv6OFVRM7BNbpFnKWFJmHrb68wYId3oz8KTJ7m8hilWghoOHSRIZXY6EHHz2rjrWo
ds618aeIBvVU5MaNTaZgLwtVmW2jWS2s4J5HHuGH8YRjok2f12aUM52WvFHYReS7GW2oICfYKEJq
xhYNDfAgw/j4jHph7Sk9Uc/2MG6bWvTnrRUnUnvoEc+VWkRFUYUFO7GpNm6bVXSNX4M5MMtuQnhR
TY12MJ/kMu2P233YAM5fd4Rsjq1Kv6TRIBQ0k49mwjyPUG+9dHqPdQQqB0GEBPWsGpZnJMXtItna
VRabJon3g6Qu+66Ln2WDkG62l/+cU1BuMlITkuhcGZc8VAF2gRqzawKmgozExbTJdOWJGWwvKKe5
O6tmv9vOKcV06czwc9J7xoxGCvR2WgI5QzRSnSJcPtHmHQONBw270bK4GXWgeLnTHTqyoZS6Kwao
0IivSOwRjc0D0LBMXBWYErJXj+QWyOC2LJJU8aXllhoX8tVYmrDQuMYzYak0sivp64ezDEyP2nDp
Lf08drgWrMV1cICdMfSX13D5rFDcuCDOQw6JhBvwtSU7Jm16sAFE7NOe6BkXGn3Z0cWBWs2Neh3b
wfJUjDJ2epZfYuAmh6GRMlcd8z3Owrhw29LPBrmjbgDCJMEDtsPSBnnVoo9Yz8a97HQp9JfirV7I
9hhy/jqAofeNms6gTPavpC3uCnS2d0s3psHQsMbGfN0G9xabyQW3ufo8OCCV1aU2PFPpUiFpHFHX
xAbBlVX0Fb431rxpzKxCr+eijpa5j23nnsStDGZpafJzAQesQoGDNUg0ukPCVEcJ3zMWVT3ZnaSy
FKKlp6ovIVdzkOW8OGurnX9tLJskJ8qwqztYf+YFmeLYwGjdqQDyLQLlrYPy3lqN2N1a3ydi9IxP
c1iqbkbF1N1OyLHO6q82CpSy/vqA7VO2F+tK8tyRX983smSeRh1dcLVKQXtuTfidEiaCMWxeA9Yv
0HXxgu9NO1XW127ZAj2tjALBuFFjiTZb8Ox7eWevYiYhT36KQtk+zbKa7adCxhV28XJWhEtH55wa
MLlj23+QXNH5ACVziylwpjA+o0ZkzU6t+UwF3BeGx0hDH5CJ81gzqk6Cn1Rg+khSHuE9C9HLs7LA
OEun2esKFpNKOB11+K6gYzO0DxgFdrj9/DJimce7e0n6/A/ZFbcy+1etAuik2f1+wMM3yYhx0bt6
mTIbHKMGcZyninTrcFOG8e+8xm1gtrDJ06aa0hugZ9D4Ww4TcUFgjdM1XSbyGGTSRrNFKlfNf81y
06DHa53ytvvlWNS80WFyEB1LnVd9ITGeGEB7e315YspWkdDoVQRHyHRV7aNlU/iyzZTMSU+cXVjC
gxi+efIjlvPVJZlhuIRH6KIXL3n3f5k7s+W2lS5LPxEqMCSQwC0nkCJFSdZk+wYhWxbmGUgMT98f
6Orftuyyoy46om94SB6ZAwjksPda38KpaZlUHq2eSdbCM4TtAQ0WR8Gm3FYkt3gwAXdGS4ctelCA
hXLlMq7dWJOGdF/Pb0pTQ96bB49Bt1zs5VYX2ZZxsDoYxUh1qGaxgDTVSBCANbKozi5lbaNxuOoD
deWaGUo91gXLqt+yqjcJkWhlyr1TJ7fWJOyNKZlK56z7wsww7FzzJtOQ+2jJ7ViO/pBEH2u8nCsv
e+honHJiccU4pAwWD40MIqT0iNTnkjOAkdInRArOUDiCkA+Sm5kXU1QXixH4Vwn8pK1KKsZZtGq2
eisgTWQU+6F+YOadq+mcpyaN/Ye2i5uNssxbovKIB+yDbcMGd23W2Nn0Wb+ug+BTZ1CmjOstnPPD
SPYuiOuXik4A8LBdWdRnSKjXkXarmRX8VVreXnZXI9OEV7/o38+4OFYG8KJo9F6VLMBcJLQUVPyC
cGM79tu+wrLgxHeB66brtLW2Xgm5ojKso4aqWJuWmEnMxD28bWoGrvINSn5lgqLVq7YkOp4oBEIA
cJGrBsrvB5aflr6lC3GifC7M8Zy9aabax8BxA7v5OlbztVtkm3QIj60ZPiFDujecUyDt18Y6pzni
Vup/9yMEWjY36aEeveQ4AT7d2I4lSGu1jCNXu3G83LvcgLA3j5PLWJpHyecKhjsgExZlqZijHSKE
Z9NGq5o4WUGlPwItnUQImBkC6DnUXOO97rttctfX+4tGb1wchRfh3nc13+Vx20rwgYSOrgYT00U6
QqJDAAg/StTs4Rh5hzC1PkWsPVZZN5lshejDLftMahX8mBfDc7N4cswIcjX42ISrE0xnHMrzklcQ
L/jWi52YgFooRU4BDOY/kjwp5V2bz83uO43j4lieXKua1+34xZn1ZJ0hTPzuFUY6tncDOflRFSxy
gnJFSAlu2ouRdrxJ2jy7ouKKoXS5GS8rtFxX3Tqn1LzO6wTpSVysk4RrpYhMMPWC4HtZcA2ni1NU
c3R++AWZjMphrYoZ2l2eemsV2YNJHYxk6wEpJR1dZ8CZyU3OludK/3yRt2EJvncLvkmhLVPe5Y+a
nIZBBGw5+g+w4idz8phUwWFstkaaBdvWDZ/NoePrQEJGjfhDstZzaNaiR5WhZdLqjyOIOZzkOaX4
ZYVqtfAx4Lqwn/nxuMCOog9h53sXJ/CPt79o1Gjs0elmbFkAInkq3LVTI+/9YYz+AeXQzPJUcumz
PvLGK5Yqck+m9zbI5k+WaDt2rsWTrYz4yFwAmzGjyISKlSZdacEZ6/uPOuBByExLs3Dxm/eoWSkF
AgGV1gxl2qYJ5BjMRstNOHPBQmT1C2rDV5cbOwIfFGjJvrt8w3Yui03GkodKQIJHA/go5O4k3sWV
9Yj0tiLKIiNvzZBls6kghq/aXmmcAADN2Xux3YidcNu2jKjc5ckMq9HV0Hn3/0/Eev8TE+OXvKf/
Ea/x/2F+06Jjg1rxP5MzsAA08evLL2K97//m/6r19P+ifus6OusG2zF/aPVc+V8OKHHbgztI5PjP
4AwLogaMT891TERh3xOf/lurZ4r/It6YFZGrO8Q+OZ79v9LqLUq8n/AQ5FhatiAL2rYt7urvo/ZC
rv/Zrcp+b6dZt6nzJr7RkjI5tlWN504ZGwftiB/nWnqKSdCBY1+X67JOKbXfEnMaHc2+P2sdvVAY
4QPkjaY4AWplvUUysNcX7aEz1HVr1/CpUV6RTq/czU/H+/b7h/2Zx/GOcIGzXqBYJEqeTFkO8CV3
8mccB4kWnprHztf5qdZ00HaplptsafDdFchv1zORA72Ha6XUsn+89/v03u9vTooWDBNkRaRt/ap0
bKxEGUZud35TRztXlX5NJgWZx9E2Y7Zd0Ru8qZyKcAx6WAGYyX+Eav7x/fnZCCWVnGPiwir56cvP
xphSPhadn7vtrSWGdGMM7F+WDXiO6pyq4aGOBzj4ebt1bbqhfz/2xrvz5/L9Lb694PRG4vA++WtU
zPyZzcG3bUwlSaM+hNToVtaEXVMX9Kgtqws3bFu+NsrN1sOELDIXPmKTIscoAmDoXzHgf/5EliAs
0GTFtMSe/aw97cYoCKyqWypCAuNfMhJJa1Bg/8cX57r9+cLhi+MeNliGuiArLbIqf32bNnQtOopB
74+zUW4mlxSQhq3wUwVeM3W6kLJOEZznluWyqYw99MrhVjYNjRlZm3S6AZZlo+Mck1i4/t8/2zsa
zuWjQX1h02mQSeq8Dyy0a2XiGu56v61fZYDc1dGir9Bz6EQFD7HQdaRMbBT+/qa/H3aiaU1CEhEY
C4NR69fjEURpQlWupCKMBXhdBF62rnRM2H9/lz8ddVOQNudK3RP2e9CP7lKQNNKUrxaO7mZ2l/1O
6QDRtoz6H5fWn47iz2/17gem5x/WIcoEH2WltwInsQn75LVK4M9aUlBWJwwyjqbrv39BCyzTb+cV
KZNAB1wATM77AXmKUscdqOT4poTMFi0R716uHzuyzXdztWwXvRuQlv11VQ0PVFlwsdbIm2jBrCqN
RC+V2dZ2QCJG+8FErgbFnZobQUOMu26vBgzp6am2Rx1FgKe2gRa/NSHJoVpgUp4ZiUBtwrfWcOb9
lN42bolMNgX1Z0xmfEIoHXZ3Rq99FrUd7//xzZcD+tNUtJy2FgYm3XCI2TR/O23dNnRMWgCdn5ld
ujPG+A5fEn3PkG9Fm/iu0+nyDUrbSuU9tBk+5URMt2CK5WYcbbV1inv01zVGC29JdDNWlVuSkTkl
LXZboHSKk8XE5rFq6WOuM7s8o53ZVyM80VrfGLNpnWxTJNdj+zXOUbfRhdf3wUf0eIg5k/6kmcnz
37+yYfw+d/GdmbuWwYpd0SXD96fhO4GAm8521vllLfNt35MTWAP2LSfolvTmAfOv597VQLfa475Y
NAqa/bbojvUu3lVzop3C8rVI+a+ukxfnIGytjE9RgPozXhrwWBF2Tm+X6GQAH1mZfPB6HMr6l4SE
nMd8RNA7SOZJre7Ntclo1ql8AuhLjV3v8mPu4dnsyWRbk3p4Nyr3ziurR3b8RkqvHzYNaWny2ux0
48AGQ4zHZEbrYmHmR1oAF6RXd2E1PLr4yUa2qGXex5tS3Ou6/eja2X2T2MQNOdgGnaLfdopKSllc
ZSn7owYy1Q4Bp7UpTfC5vYifQEm4tI/cboQYFVIDiW8J87hpnAqvsErIUxq+TpVZQTcuUEeGNbT3
fpXJ9Mp0b+VmcnJtj9LlQeh2tx607iYc4mNKAsxurB7rWLJ6F8ALS5XRzVm8lnOX4hRozFWmtA9G
KalDe1+jxv5ayubWFg9O2eIIqO3PpuE8YKf6yD6fIEJvPJDO5qyQ1+P8dHmRRvWYs130CXYT+2UO
b4jxCjVF091k0fSPs+r3gYuWHatWhmKWd1KyfP15Ahzb0O7tgeuoJ4+iygm8J/SIoIbxIRipNIWR
vg4ytEl/P5f/+K6YUhxbt+UyEfz6rl7D2eHNSyNGf2qt4a4vs7e+cc7jrD02In1OPefj39/xD2sf
d8HOScMziB8l5vTXt0Rdrgot61l7CUrdBfhYorzuG61rt82LLdWM8eGodwhGK3u+/fub/37h0kYj
zVwnRVW3rPcOl7C3VTKokq8ry49VsyAATO0g5lRj429e6d1eaq/aQBnu7+9rWHypX0dJ3lg4Lutc
Cx/P+1831wMt7waOs+jlmbBOAOd5rtZZOI2HtIhfSF9z1rbCagAK54zYjOygIntx1BP9a+Nfn+b3
WZ9PQ/KbSzvDkCyJfv0J0P1Aya68dkHjlxt9GTZC4GioSrAzuBNXJqCXcyt1tQpFSaRmsAF7kWzz
aHgoHbPwbby5fz9C78NomUdwMllw1+nFW0gD350W0H7FHCtom6aFGjvLcLA7wtipWD1V4fSGnQW6
b12Cikc4xryXPedW+WGCTXNqM+NTOqKKRVLcXUUuatS0N8RK4gsBhEALXQ8fjMS87pAwnFmKEJyF
vboL8usaYlAkAqQbKS/99690Wda8/9E9oIvsCC2Pvdq7tUgoNA3Fo9X6UsyeXxAR058NGeTbQvWL
ewmeiqLwuFaWgOSQjel+bhdSsr1c+Dm7tVZ3XsyZpYujEHCnAIKqqgMF0HrbGWmoHLJsp6Mb36Rh
YB164T7oZim3JILNm1Ggim28k4c2bW8v+fGhOIQW0+oIay3kGJUxSYN//8rinYXs+6/oGQYRlZZg
OFv+/08zY2A0yMjdofVVStJKFO0jKsky0iYycIyTIpaMqrU4RIOWrfsC1GMZvSWxho6KBb/qhbZn
eU4bKRiRBte4kzk2pGepyVwPSfkxH3FcJMtmtkNf2WVfNHd4bKLMvcoKo932w7L+wdYE9p32iK3Q
RpqVtXZUeuWGACCqoEU0FE8vc7sAaEm+W2cA0zZIbu6H0nn9+9G4rPp+OwF+OhrvrrOhywYCjqbW
D+kEo3meGnwR5GCUkOA3FbamLeNCtR5oHzuGIszebM21lPajSrqbv38W+08jPQtwJmlGIUO+H/rc
CcfNZPet7+VS+QPOo6Mw0+c+8EBkGNMptgHbVXGPKipECK1nxk0+linGrurgATKa+eCnAIfVyq7A
ebXFdCQnDn3aTLxZvqxxkgL1l0i/2CYvArnvhcI6MfWhIF+1Rv7JwXjgZR9wZiWbWRJYG6kSrY+b
krnoxm9Z0aGGB33eYcrb2bnzMa9o1+BjnlYoMEmRQAgxWfqBmikLCouAWqyT3m70Fpey/myJ4IWC
26PTJ8ztlbeVXf3cdy3N1Sg+xTXVyyZ8dQkJufrHsf19cMf2bQjBGtjRKWn8etLbpivTIGE4dUX6
Egb0BTWMH2RIsKb/+zv9Yf5yWHDDShWSV9WXH/mny6vNUqdo0HD6eHDekoo4XFntGTpv3QGRRVRF
BB0ANRCFePj7G/9hyUstjKBkzKvCkfr7jXMdhH0lA5vhubDxeiJD6t1RHNKu/WpaclzNMDmk2XfY
4heyeYgKNZ/YyQes64FKkbIh3VeBFsufK2SqmFmSbQkrxqH0/feP+ocTHWytSYqixeKCje2vx6gL
sbEuJlC/iEKPLuSxbJMX1Fq3o2ZTgY3fWknwzd/f87JoeXelU/EzPZfurmU772dUT2ntGMdcXYbq
z3hsgbxrG0mjd3bkCakhvnlEqjvNs/ZUGT6YoJfMFinx4KW4AUtxO1pNR+wuUQ3IP2iwx9NDbAwA
iP61BPp9v8YPaTN1Sn4Xob9ffsU96ZcR1Hl/cMuO0AdJky2V0Qo3R7y2o+Tt70fmj2csWyQX3ypU
+PdzoIPLMkSZ1/pWcT105rUQvKtZOGcGZ8gBnL90NMZso/3rhP19R+46BlVSTld+EOGKX0+DpDXI
5hNVS0pC94w24c6Q7A6DCAdYNDY3bFfWRsj+MyW8be2EXbBKbLBsSmMfHoT52s1bZ22h1QVxejXP
TvWPqdL4vSjCBySlkxqckK79ftRAzIq7sk25ojTxwqii2Mh0yS6t2mv2jd8iuGL0692dgyDWldN9
JcJNAOt8KxuCURjF3lAp/jdqm0J++K28/X7G/lyVFX/6vVgh80uxuwUb/W4s60IVmBamXR//Q7LT
8yk6aMRLZO2cLCEs8tx2+E4wUem7UOnhhoXjoTIpIvaJm99OuV+YdnxvjeM33NXDfW+Ed+j12nNY
wHm3CLl1o/PMSHOqPbJzHVxvfsxC81wwL3iJcd25dBdjL/Ku52qxdCqWcLFO+HLkeOq5ra+Lih1C
PFLhObRd95KN9se5zxC5Wol8Muvwda5jCEtG5A9FNF5nBtMagvzqhC6mrVkD/K/PbxfjvsNgLFlL
G+/WeJHmxpNdOLWvQnttzXGy7Ym82A4F+K+ytx/iqL9ztOYtGf5ZxP7DWstj1pEeycpk7L4vYseJ
Qbm/kbXvkEW5T/RekLwZBL4ZWCB3Ssc4DA3ERJUPV1lAfdOyavsqmqz//Z6KvZRNwNLSjfhtZqhg
K3aVK2rsBNNNIwhLqVNd38YDUi8ZGS+kbRvnqSxOiTDbf4z1f9pM8uZUc9nESGr5765ycw7CBIl/
7Xdyslc9gYumW35JqjAkQ6c2iY8HQAWU5pAQE11FOHb+/vP/YZQhtc8hRByuirC9dz8/K6Wi8yLS
UwEE5+ADDujoErclfzjJybTT//mN2Qr9YS/JmlKHw46aBKf4u0vUTUXZh7PBe6olZsMkpGmoOueW
DNqBmJHmPivgRRlj7T1otqtzGgavFm6OoxyD2g/HwLtNtJci0UEv5cgPhpikr3SwwtvexHdo1EjP
SnTrnYwg/ktLe3RR3FZTY2O7aNOTlo7yqaXE1OpBdU/8+nM7qYkcryZ56UZvZ8HpvcO/O9BFKAmE
dnS2vcUYPxZdNWzjKg/3uTlaz6kQX/Bp2tvBHAuudGwAobG8kDCCl1RqfkLUj6nrH6jmaA8iYBkp
B/spRux6oPwVXAdEWy3uIlh2umruZhMRfz9YdzQ26sfuzSrdfhVjon12ES/NRvJNUddvBnPV9PGD
ZAdxB35Aux6aAOdvXrDndqPA+0CEC1a+cDpGPXyGeTKe2sKII5ae3segTQofBxYlIlOIG7KwnljJ
9IcmCefzaOrgwXrjquu8z2yC0usK++HJxWS8YoYsnsYpedCbsN/kiIlB0HXTp8VrlE/d+CJKO2Ps
MFMyYDSsSYt7nvy+8p5grK9mVM1f9RTinZsBe4vBUmGmvp5kH1/3Y/daTRCrkL8ifnfzst8iLp/Z
76HJjC8wJ3INm02cAkJKDAxy21iBD8igbM9lxaq+z547Lel9Y3l0eUpGM2EygciJeJfxmZk9Pndl
SYYoZZLLU4Zb2XCdTD8r4uGULDelLtT3e5fnghS1loKbTjTRjtQo+0Tp0Tld7v24AUqgiK2jJufa
Vb6bkOOC9S7j62CY4utQIOofQnDaYZCWx2iEx4NAoCuPtWw+jw5eKsAI3VWMyuTqcm8mzmWbZVDv
UhXONxpm4xs8GmYZ1DeXZ+j8TTdxloi9O6f7snFO3RLH+eOmhn8Us1Y5y7yNNnabIgSg/L5vkWKz
xq3E45ha0b6TuT90PXaDIUA2lrKluvIU7iF+gV0kMdBlhh3cC3AeBjSpZy0qyyPIq5WlsUzWq0r7
0FWG9mEs6zvsct11STjwrdFQO/bizg9GjZSR0A4eQsSTV1HbIipeHuYs8a8neIXo8Q6NgoSCZC0d
blkmICDN0OIncX/bphupJ0cTKv8dvgkECNqYHVRVB9CFHAIedSe5E6VK7igwqe04xeAxJofyu6Oi
o6XHiuzSCt0a6JmnbCIKtSoric3VDJ6cBOB6QcDckkDlt844P03CoIQRqvm60IL5iWS8K00Y3l2u
N81T/jlbnhRtlOFGL7gYKunXbF8eMbJO9w4W/0YaNTlXTY3hPiyokZNc45Q9LTq2xDdOG1s3l3ss
XQf2GohH23hnDB1rpGSympOsZ7mTdfrZylz7Srqdc0W0KohQHGuCBKmzGvNwTXut8W0jAstdycel
RrkyU1euIjvE5F9Yxr2eE72kqdu+rIDhzXxtcFbeo4oKAtJGF/Rzyhtjyc2wmQ8VaW3mfBwrIslN
BOKQB+ieB3edUv3ncBQfFU5BWK3FjTOY1rlsOU9KE4mZ1uTddYusSzhV9Bo5OY42EdrUIIhrLUPE
oaptOaBFl9/PeX83uaPzifTxYtuqiqCHUWs/2uMThKr8yYrF1qo0CsdFovwgr91PfXRVm5Pzmf7v
uBubudu3Wph+tPHLtMvzjsUqN6vQHauRYdXCBP7oCFDUZmNO+z4iDbWZk6diij8zkGSfCyvgz9P7
xCybWxdowFOEDzWM86exH/o7y42vo+mpErXx4DZeCZh0fAQ2HTwS65Cek077enmUiTi+LloClPOA
5Mqh0Pg1qL3eMclATnSCe2+5mTrAWGU0i2NGC3RDnm2DsL3vNjPFpX1lGtOjB7J2A+fOot9WTo+Z
sNNtJvUvI26QdY3U9b4nkOraE/GHplXtfbfcGIuRYixdcx2GKWJAZVN2xudxNRTQWOvlYdJ3yX1c
VBtn0D97i/66dke5Hxzv42gVKfs1h2vRhFKhCbk3wjT+0n7jhx72Sht6Jh9X3BIWzH7c3jRZa59p
y6FmHFMXH2dHm2JoAMSGyjnZmovIq4sR2MfhdBO69XRzuaciFjJlmuGG1pLdNFr088Y2vR3zKrpx
sievDsNdrmyP0hiyPH2R6lUmFRtZo6BzNMe8cpCWo+X05r2Hj+toUV9Lqwj3jiyPoZFWR1HBBG/b
xPMHsG59ahc7WrTtnRnrKYYXAQfRdKtj7gjOUkmy6GWyKwX/N4L8saHoOp8vNzZ9AyP1dF/HdHMS
Xr11Q/IvcJi+zHF3dKIu3yb1t1JTX50Aol5GnY0vcCRp9dBnUbNjR42VUI7bWHQhHqeQgOECS2pR
5lfmhI+WbcTKFjHYT89Hc/oap+mHNA2w/WbECc7xN21q/AbaMLxrsS1awadg3afGdltKdz+bM83X
IDm1UfuM2w5/SPOaqJNgHmcDsx478UnFzgddm0AFxv0dy/lNMSJJkdhLV5OyYfqyhtRycXL77tmc
utsZcyPlkJtMQoJZTGplgAWrlitbps8uulMx219NM/JFG/ujeRUoTIqp9lao+DyZ7utMMiIq3nKt
hQGLVukO6yYz1qPeES7a0WEywxKYQT8v8lBARZGXXBnl/NRPzi0m5HljYIZLm/lgTdmdKvDZsGXK
quEwJgLzOgBUq5j9Nta2kzL9NCQ7MaPlKKeF53NXEfC0mWQDHqgSVCDzCfd0y5LV5mtVBWtlPT2q
Tg0np3pM01qtncT+kAiiCvpW6HjzAlYFNvXaIAdxFbtfXSMjgDPOycPJurvCCz44EzF52jgZfrvE
TgO5W4qMkkz7lsvTvckSRM3zPHSgdvJD1xbEkuGuFoV2E4/jSzw7O7tEja83ZO0mlvG5qPQzpRII
g7DAdXMjZ/aeXju/Elut0fwzcUxxfjEnqTVOR9TLTePu8JZdmynQJBQhS5yNdas3Gt5fO4O1DJAm
Mz+avXueWoQ/Cj8mueFZBVwpabd1VJ8HqRU7fTSaHa0qnEWkw2zC0jzbGvuIoqniXatM7zg5DAlC
ftM6BTjXtd60wtIxeZX4XWbvnKr5Tm89dsh4ElaBAzjARI6dFh3pNQEudAr/+jqMatTysdZvF4V0
5czXMlL9FYmJQJyt0K+HEiFw/NjNc7foQq+oBL4VlJJDUivbPv9GcuWbheN/NcxwaHtWFisJbjXN
+Y2Fap8cZX2ujQqBAdxY+4O4iTWa0aGHEX9AVj+iwSSEWOMAV0CDNbBkVdIdQaiUKe5qiIbZtQrC
3Ww6L6g4wD3XdrprHDgtda+Ydg1nYyQQC+upO1kJ3M1EHz/ahqb5chhumkpZm5jO58qoh2NfMi9V
Sh5yM8YstjjLcN/ADO2/FkyASTXFd93U3KgEfXcfR0Se1tV4TIdpPF7utbGOgxfjPVYuvCyN8Ic5
rI7VaOFylGxzqTPaRlUdM1doSEGio0eQ+arWZbPFFg5fSKdm7CbFRqHyP7p92KAyaFGGlzYl+MuT
lyyAqgtP1jjgbQ37+mhouJqGSq83upcSncb+poLAVpk+UlJYI7xhLabqKB3J6GmMkLYadP5jQ2G8
RN56+exgMQsgDslXWgPxEQxXfHTYu6+KuO03qlEmwxWw5UxP26O9iIXrfJF9NOO8JZvmXKbp3gwb
bdsG+RcVVgXUEzgsuerLY78cBPKaiTMuhE0XReuPkS2nfQnxJKLZno/mcMjdkFoOc+ZKYxN45TYO
+SxOSwYnKdeYZZIVeAV9bUmzPV5u6AvC+zO9faPh8SYQ6NB0tkCilmfQnSP6/3XjFsfY1p4bDet+
uzy6PMUW/BQXMtnOTY79tC6Ocx4VR3ecP7s2iyWrR1hGIara9rDhMIzNsL2S5SiTl17iqZ+LIx+v
OMwB13yXW4fEZeLHHEHqZJMd0+WeMUT+bEfdPi36j64Kyh2PApKSuCln2QE1Mp6KLMwZTvC7X55P
Mo+h8nKXbEWgHrgY6mIKj1Bmo+PlnhfNey122AUNYtcKY9jHlfJlUwPeVk39HFXtuPv+EAZEduSU
6tfCsrFGROzyCNcg5T3BQ8nNRBrlcSyfszLMvz/tdsJdFU7SbIa5yopdJ6yWvQby57wnhrup0y+I
2YMtzQz3yuoVOQWhOluL+jmSLa403y0alx6aPtDxZF4zJKdP1lna3uAXX2FiSPcGO7ituSQPzZm2
iV3dvc6oWF1n44L48nS4OlplcpFDOCtb2ezC6NvsGsGRIh8J4CkIqKY4wDvVd3Zgs7m2XHKZvHmN
fQaODb0H8gAZwFL969BrBAt3DKyT7r0Ck9uNbjRuU3htw9AV68YzIsT0S/oILAJvIZ9yd44FzOGL
H9O5POtdEkHUosu/PHuJJrFrI4GIRalCw5g/63q0vzxvRUtcz+XvdKd3LQQn/0k3ubz85SF5hKAl
PCBpl4ff3+f77eWflppRrPNea9bfn7z8VXX5uD9erlqMnuaSmfXjs42XD3/5m++fxJ6yZ9sk3ejy
uj/+MAoiZzuO4rk0Fc6Zy/9NNXvf2iPTdFh1V4U5dleXe9ly78fDy73Lc+/+DilHtuv74vHy/OVm
CBvk5D/+LTQke1eP0c3lqTnO5m2Tl1/ajkAJx8WxkXtSbC4Pf9zMCRvpcq75tS93GdNRynujDcbM
uiIjqNlHdWuvPbjNm6asT0rXxDUaSmdBZLUkEyS5P+YGZsNRAoBfeoFjMok14ri3MSFYewwNqHK5
85WJCA8Kg7OfNtHBysEuknhk3Xak3+2yoBivHZedOMFIuzynONO0nuGLCrPHgMDKTIdvmT7q/hwB
KcNoSf1+o2G2Wcf6F5ety01EqYN99n0uP7FiizYNAzlEyFmu25zsBV0w9jhp9q0du3Njm3cIVpB9
jkBJgyh4LqnYrzQH+IEOMciTt7ah78qx/hKMYXYVAADcStNg9x90j1nClq5vhlWCudTPy/hAVrXj
6559X3SIi2BF7dla3c4Eb8ceaIMW4AR2aNO3jO6UNVm3dqGgrj3UfpYTqFUqgBoMNIFxxGwaRR61
kvkCO6i/xPeDqu9iEZirClZb4YW3Vjnemkn5BhJjm+cadLAp/qaUEfhRx8bDtbqNasVVArFqbSd0
EUYUFmzsKBZRY6Ei1rBCWny2mtoaRI2dwEp9GvubXi8+BGk9+MAy3A3FSO9WqvILtKhom7r1axX2
D1pXT9teJ/4iLsZjmEQveQKdtZH8sossscfs0kSEOtS9L8vCO4YN2oSYtZFRDNq+N7855MHvI/UY
Id/6EBKlvKri4KShT8H0d5hUiRrJ0k+etwRMeEkMtrkEKVXneMnj2GB6PifVK574cduyBd4Zdhiu
UrvMCFYysD/rSpKa1cBNSPVVNoGEN9qayb5JKWsZ6VnTmnDfBvM3NI7pWYoFC9C4x1yNWEttNdxZ
CM/ivHrWsqo9Skzt9DqAkBiiLq+zuNrbSuiHKY33lJ6eND7C0ab0saoCRRswcMftLDKxKyVx9a1Z
vbC7VRt6OKUfSlPdxM5K71nyFRpt+arvQixuEs8a7U0E6TUdxVyyISzZu1MCy7cN1QH+R/zAhmaC
cg7xM6EvewzUHTomj5UJawOkBkencR6VCUkinVaTliFxgaff59qB0KmFXliIQ+4U1amIK2YiUBTn
KaVkG1jtaqaSiCoq+iQTTEMZGcMbK2maU0d9qHVRZoH4adbEL6JOH9yPo1FlV+6XtOybmzrwk6BJ
1rNtnvuQCkMLiHGf6uVZN1B/KJt4xjaKMHdNKt85duv5aF+9TZSKz0OmK5J2nGgJC9PPPQ1cthUw
MeNnCz7tLiatZpOUbJyikkVqExbZmiyynaZlUNj5HhtZDgNlrGLyy6q/tc2s2Ua8iEed69D30LZ0
GGbkO8HmLLAaZy6ZUCZt4VQXLO0dxyZAgoE5018WDVilNSxGODrs66joZ/NbQStZK+NPWlm99RDq
rojMBQDXhY6fO8i18rnChejlXEb8e2/sFj9w9DWKg91Y2PWWJXdJzpknr6MBf1dmxTXMJOScdkNP
mrrfCZ2Tu6kQbDN1igB4zzjtm7Kc/aSL001gDq9xXE53jIAIYaCDrZp6xFOUJvVuGmC9N3PuHDR2
cwtS+pizdw+dGniIYgFm6eaT0HKyD/C1HEqjX7ySmrefFHE6fTJsYJRG991ovQb2dVmd24Q+Dp55
a6kEJ7dzaXjXUWmtc8iJG6PJubSXq2iwliy70biRYcMmzlNwpiRBgdaELJOF8nW93JBkHAlKc0VH
dCK0YF+rm1PrVen19xuTsbGzvLegjlhg0YTY6pgBY/ab1FJ9WUenskCmYsfJWtIOlLQAKQ6C9SRe
qj+2COePbCjHjenSv8jDgOAdqwBCkTNSLatJ07eb8AC6IVubMcy/SitcSDHDltj2Pbh/bdfEuF/B
Fa5GItGNxFiDzY9pk0fm5qlVhbPLEGFR2iIQInKjXVhCrClNRmsNryElomEv9P5lIoTuIAPFa+Vr
LQD9y7xibnkWLkAM8KE3w7ULC3ety//D3nntyK2kW/pdzj0bDEbQXZyb9N6UUZXqhpCld0HPp58v
qw8G3eqe3Zi5HmwgsSVAUlYmGfzNWt9qs2MsU9IsonjjxGHzY8j7H5YJajCl2ClM/Hd6LAR14vSr
tCSIYbmd0slhFuotRm1UJ1TO254K9iYswmjoZRYd0k1seRJ1jZ7fYytUmyQu3uY2OUcBS41wyJMt
uxyDyw2jBxnTu5Cp1wbllZ5emoBTNotae826+SvDRvzHEZjOzCoWxjhbbHN8fSzIIdTWtmgtzqiO
O9Pn75Qcj1c8rIBKr5Spw6bqMIDjhkqWeSrcTZO8MvLGfORvukJe/dnzUda6GSN1XO1uNVyGEEO8
ichijZmcHsvLpoOfGcQodeMtao7t5IPJbr1rSgUYZoa+a1n9AADGRaf69DymzXtaJzEsY2Ldy67f
2EzN1tTJmLBLhHGalAEYXeIcKbqQMoyXAyDgo8syfZ1xaK/goM6bQfeHPhoJI2VSv7RRP18bn4eL
7J/EHKKfS+qIRyzVQ1/FYj19fXAEnnoWSKskLdTSLYqCuBG4saVCwIb1/DSiEd/3YfpzEGG1lMKB
N+SnLHgy+T3LfGurBs0Zy6xrJ/QcrFt3gKkByZq5zLS3O50eGw16tMWpaeQzASre+N1AT3ms28Q/
jb4fbjI0laixLJZtxOgtXHR/F0YB5gn47VJ0QXKrFT0s4ZxX4ZejB3erTG53yFvzImW9ugvtpH8Q
iE2Q3s4Iec30NEikp17L/LnKCJgBHXJDo1A8o41PNx4sgJXovuouqF4It+rOYxR/5XarX1qvo6x/
uNL94LfVJ/l73PX10ayMcWk+fokyLl+1jpUeZF+Oe+B45Au7xO2Ng/htxNnRq9q19sdVX9vuOzxQ
wGSsBok8plcFsXv1iHHA3kAE08MfbwdJsrOseli5Ypivko95YScq3xPCSZgFfxE0edDBdfRhE1GY
JV5/r5wovLAzvbQjyK4YmCUjKKLVvOx3a7f9UnYaVF5u/k7ba4KI/1QP3xlINGf4w6z/MqSVDz5W
koOcw45vrZN43JuQrLm7TOwbRtcfE5ZZAwqYbY6oh90WZedUk9hL3ghLEpqXIgziHYQxjnbKlE+I
hGn9iL1ubU+9RIUXkpoaBzS4QfthyfLiWHl5sQXjwiBvR4KG5/2QFJsxxqxECunGqCLn1if2lpB6
B4KL3vXt8GQru71MiTZ5goh+A/vKAi/C0zWw3T3avYhkT9M/ZTU17FC8aysaqZBidnvC3+WV9d1t
Tbn3E+AnkjGCHOXaGeD8fFJgMvZNC9lENPGeOuVj+AtrHQNR1x3WaTI766wYtplZOvs2iotNmLUd
En+nA+ygeOAGU8Y8YVQ7WW7cHgwAe5Tk2nPqiljY9zi27YUZ5C7ErERtrIKJCFgihdBkWjuxIkho
aLrdrDNMzBHVTZRZq8zLkFVxUgza2UhGVSu7NKu9Tu1p4QTTl6gW9lHiWMALj5Q5GnN/U3g6W44E
aT6LLF83DiPlEnXLtnKI9GBRFZMInHNuMR5fWHUzrVwWb8Js9pxII9IPp2fw0UdPngJ9jqy6sf1f
QgX9vpdMhhtpL9oppugbgN5YdNnLCgzTBtaSWpm5MtaW6s4iNSZI17W5ePSfx5l2FrlrwJLAjj8s
Rqx75fkfISAAmNlrESXRLRwxi2SdR53kmDnFhctEpaK7o6PVOxOxNjiW4jRMB4TTNH5JAyw3sjUB
LPEWESaKc2fcB6nG/dm402Yo/HQ1pLckqd2LrsFvCHN8NRuCFbTxJka2Mq6+J1MdbIBw/ZioFU9F
SePJcO3kJcG8JkWl3PLFBDutSAGwAQfHgQEW7WfgFs6bSH5UUx6sfXucTsqDeqsfkeRImHmop9E5
KnDACFW85sXYnIM2FU/98FKBxaM464xzhG/+krecJIzytymCk3sedYyH4Oyc++xie/RyIbnUrMLD
hsq2ae8BFczvKdPuxYgnJtg24lVHohp9JElmFeMF0M8a4sOMm+jx0qiw3WhYsQvKRv/im3fWXqd8
MnehLtOdnueXKmqTEyuK6UmrmfwVg16jS1g/2eq9bmbv/vnC2G6XpNavqpQs70yA9Eq7hIo3E2ag
cHqZg2Q88zzon1RPZI4VfQyMiZla92xoIlRpruE357kLcvoCQ69QA/GxyuJeQmxcGm43MBru2LHP
GYSpDO0z9CFCwghsZyoX6Js1rzp7Ax4XcH0hp7XrmMWmi/LkJKNm3abefCwYFJM+ZcrFaJJ/aho9
6xybdXNtR1sxBcM9RTcysKSsk9E74R0dD36IeDuuhl9xPdTsjGa1/oyLt2lYyzhuVn1UY6vNCanp
IivcCAi4gzimWVg9F3bMp7SUmJZOE1EPkyyijbYrSHOxTf0eEGPUGkEIzae4pZGMdxELBiag0Nxl
9c7ynVNEFUDVkyRfOXE7XWU5wembnGRjZUG3LrpEL6OJZZCwv6NFNfZ2VHnbUcQH9Ab6+Pli6MFf
ViMfTFXG+R38+dpBePMCWjU/JD1klrQze7I6vK9FEP4yMG/eMimRSsJLQUxVLqZADpSMRbWe0zwH
kyy7VanJ8fRrJ9znxKmTlEGyhTvDvrArEJyBw+SOiGJmr9Fjx09sgG0T9xE023agOoQE/D4385lE
XWTvctDH0Y0rliLFO8bYlkvCj9eRIb5PyqT+nbLh0NITbxPh1avEye/W3OlL3sfjNQjK4zSRNzDl
0t4UnELbYkjNVQ/5CfVQ9DY1kKplmzVraSDgC7yEUigZ3AWJWdnVDr/51u/a7eWbXw7o+pzsa2ng
Dx0fwRXM1atlwCU2KGdPY+1wemP4GyJZIxmQehPlw0suEn0uKSlsMuQ7p3UgjgX+HgsM04Ft2vbx
Do/9SxEBySfmk5QI9xEn0nrOBjZct0/A/S9a36wv3dHM3V9eZyHerAM4M/b0opxc7bsWfo7ZIFYA
EE68QsE32rb0HR46gQ7BG1Kb1iZKwwlZ184/HYUKt2Q5TvcIw9oCWrEtjXbJfgLhO2aQNgRgD81D
Y1hwkazTFaUt2XQtIjzmWjOssiIAlKe7YpXG4lsNMkNYVPpEiKq28rcZBDPSQwG3q6lEaBB1ywqd
6TYL5l1fVBVANUTvabUaPBLtPTDoqlS/gSvjHwF7QjJ0EMubIUR/IMdhBxh+nT5QEtbI/McJurPO
ja9jPv4ILWYheRd2y2KGpl3NUDmJk77OveufKyPVxC223go1Vc5CkyVqTfZXIeHK8rx/3LrFMh0f
CdPje1JalCnuoW6BKLsKLrZT1zzqiRJWPnReSTkVT8O6HIpx10oc8k5gIblkJEMtgb6uGpZtyTY3
JwJkkT44P53BpJYZP00qeh4ApyixvEum5+lQmekWLr57DO2NEHDGZ6MpVm7B8Muy/XZn+LG1aMtC
bkHAkmDIM+pQ2u1P5uGAZGTdLDBKD+uBJVuWlt9Yk5FeEkrGWgbWGqqgB1T0gf0nG9xOiY+QXfBU
M1yaRva1He6Fo9G3xGkU7ROgJCgDaYgcojPUc1t8c0ltJm2IfR98VrGqo8redY++nkC9Rd/G4KKw
9y6NGNeCzSgcz23CGL2mcszdt8jwCfDLq2Jbm9G4qqsZ1kcwuhtOwyNfFgmJuaY3MWt57QtxwH73
SAw2QYVMiMQ1JikIULNaAvWXJ4UqZ58P+c132/JUwLhmCKr1xXWpOZ12PHEIz4sxSP1rFjMHiZmt
xUltL0gbe6GC0lysErFM1OylZyUrhZef5We4Dlvtb2eTFB+qHK8uYbjktb507vwi2JQ9JlLuQVhZ
vvpMU7M8PrgBePM5cgimaQMBUH+G0YVhXk1kUjM5+tYNlgBqQy5DIxnvRWsV+CTX1ZRvYSm+R4BG
2XIUPxua9u1IrMHSINAobaITEjtv49rJz8F+jLqsMNslWO7tR/iChYtwo7zgu2UV1yD5nNsyyCaA
HVZ6hPm346qGE+NAsIrs5eizf8nLrFmGbWUcGzuhkMVauJzDgliJJP/FnpcmK6d8CWYomUbPsMgz
EgYL1XiW7QczjGVCIfLmDvup1e4hFa1YCjvh2/FqtqJRXsMbNQ/+LL9pNzE3sRmlh7FyWoT8Ym2B
29/XRUIyjOYooY68F8FvASnxbip7Qg3h6XUBUHrrhNyZrj8umDkSwEe3UfnYRkL5eLDm/j7Nhq8t
2SHHsJ3uVUEapa6rU4azgNjUkg3hTD/sNciwBlIuwpJ6IM4YBk2p+hEIRjQqbfmWB3tXuoAxHXsk
G6b35cH2jO8ZRmITT+uGkSPPg37yjqPkx4NH7+AfqVvSVZRehawcr/4U7aSLpIsJbbhSdUCIFMuW
lDiakMQreG2i3HuGA+mRsd+mJ5EIfuKxHlviCEnk2LvqUjJkkQYnjmHcQ6IDloPlcwVYIKmHTL+R
0TcQcBiW22oGnlyyfhoVCUtK1hUqkopzX7X+8fMlG+yfFbM1Zn9xvWF4AYRpLm6EBapTpOV3akrz
R6bV3Q7M6BJNtbcRUXx2yebh+drDo069nlxP+h8cZ3zBDbkC2ofaF2fxW+KXl3l4JCYwBEuqx3qs
DV9a5KwUTFlCWE6+J0QiO4RmqPfFaN9l4Y5bq+bQmtOa9d6SR0YERTtD5/GjpVzrtPcWZOQzRYNM
SRhQkPB88EJwxl8Tt9jlXfPNKpv0pWIktGVdhsKjl/Ul7/QLRdW0H02A9HORfSmokSZCOfa9r6Fx
je06cAnayKoIJG5MWlIPwJU4XQz2dQDfuLWigzZ5inZjQG9Y2xjMm5RWAMraSoTJoQZocEIyt3kI
2dcFTKd7E5VQIcfK3EyT/+EiXFuaTohxfMR7gHWrA7De7mqrlMdxCu2FTy/WJozfUrAIDBoGsdGS
nmYuzbM/ExHNnnCbh+xiptR4BK30pLf46bYpfVod/OV8x8HTJQsyZ5P4nbVWNXc5zEMmNFERnElx
25mj8uHrjQxRgPPhHW/QO1nZBQy9sRvDDe+DvtxInqbSLdDbTNGFdDRy7PFPWKHItiSOMexRY7Of
K0WrbJwTchuXtqmSlRRztW+LFmAdFq+VZwYEedC31aPznnGv3IA/akqFaF+goLrmlXHJJ93vOydt
Ln4I3YrPPzsP3JeRHMXBzsmarccAEAJauCi9RK3qlk1mx6c0gPo89a211UXGaVUAFvs8+L2ebhKc
XrYoW8va8+y4xBOlollXtzIk+chi6DsrQnGNpD/yZRJLwXW5DqvK3FVpd2YqXy91rZ3nwGE5EWnr
uSyoUQCx+6s+ZTPUx+J7kVTFLXahV5fkhnkMWpZYgXhL+DvWRZ3LLyZp3/2vtmrVSy3N9uYl7UvR
oJ+iHwZASa7GFzuLfpWO0/8qS+Z79vQI9EUPaxu0wvE8nXqC5faNNaZnz1Lb2R+rrzwGCzSIVrIm
VzQ6dBKIn99NxAOkaEqCsMyXI3FboaizvcEqPYhJ/Y79pyifuYhMuvOplNUSg/SEZDGXl1bz/AiS
1r72FRDTCBBBySjvWj9eJpOsq7TR402NENPMwVSvM6rxRTR8wSfnP3pcsBpDdpsqOe6asfqdV2m9
9BK3dmj6ERSpabwNvggv2jRz1g1PRUDny+jGPdrMOUkbUAAGZESolVlEayMEdkprbe/rhog55JJl
PFfU/RotbUJRiw6O8CXV0tRZg4GPN0w/hC2uuJMNSIeMky2NyI3j/gOEtE1FXrYEBA7hCoBhup4J
fMNBFTU7hdfpOc3n3xXXdwwv/UX5ndzV9NGLlHt5NsmVHUaOn8QljMCcB/yPcVqec/0QtiiPaLpg
Do65rtiyzPEJQ2N6scQp1Cy3yxYsapr49zYLy+vglGD6e646HEPN0XMC89wrMMVWk+3NunyWtsH4
GWfO3tOagobwL8ul4hJ+KF/B+j0x7G8PvRetFBaBxVSGwTMa4S9q8IgOSOv0WDtBdrcabvhSEg/n
ypgJGdO8M2lpDP8sDLpjZOUndrT0WFW/y30ij7qkte7l+GkKtlc1OUKnkUSwS2eaZ8GZsWq60lpn
j6eIkTG6dcIY5R3apoEFFmTmkrlg1z6FhBff/Qjo2xazVfYDvCrxh6PZ3Jr+VrZZdiLwwqDxTMU7
wkQM3EK3eMHm4Y1+sR/OQaW8rzJpS7Y/PBQF4x+qQ5ftUhgCQQ27bwWc4zW7THXIRfNBR2AeLc0z
wY/l2sQO7g5TeWzRk/OtcDilWR/dBtihpUetBxaQCcnjxWNBBXKjuyc8v2/YIO5CEqoGIwSCZoOK
KAF9108k2bc1fqPGJmwgCAeuWl7Cln7bmIdhl3Xdtu9TsQcunTwFCOMcs167nIskCfUzecmk2k1O
ODCSyQ+DgS2w8iUMyZixa5g3wYlvvcDBWDOAVmnxkQUUIsA64ntedNa2YTv6hd02Mr07kz3yeK5W
juAuJ3XAc6svOXDpBX5DJuw7A9vQWYXma8BC8zexjzwCXfvmABSE8W/ytwaevLAVuqcDxZDXBtN6
ghK1Krv8Us59TP1Ei06siHk2mfWTYtM9twiU+VyL+C2qGe/UHn6xYSJ0XEySjpbMborQnmCZMxRh
GM2oMtlD+RzCiR3cdO58A2hcbiOnf7aM8KojBLddWozbwIGemwb8M1pld3IPvCN7eljWyZAwJ8kI
OyfbCr/e1N8H3CUDvoN3RzP4TNP4LnAbsiiBMcw9icsj2OP+2ziN5fwkDSB1gjXRTe7l8yWxhXtR
oTLP0JhW4cpgH/SeqVofnYwLXqSF+d7qvkOkFnlHOSDv65rI3WZGn5+BeaPdtu3uNeLiZtibfkFM
lWwZH9JSzaG7r5pQLHwCR78TcrKcYmGeogT0QeX59sGSACrb0kHf2bCql7n84SEVem0Y4VAN2PXS
ffBtzWoYn6bJKY9GG/waGQc9xUEyb6oCoYL/Oa8q0JgWVSTZ3TC+cnSTn7zpt+sapBhJibITqIxY
QrjrtnX7cB3EiXy15yEifK6Xhybo5WstCET8/KVT8byDFjdtdNZ3O7NEFp4VY76fhgmzQB5+TJ2M
X7Pqya/88ktvBeHTQKCcpZPk7g+RcQV8sK2i4IWpznRqpB8hz/Pdewr194v43EV0I2DVoFj6+D5f
omw+tb7tMk5Jp5e0ZNKGyeyoCWCicBXyOLhYokJf1+9zwAoLc0F1wJvZb7Vm5uCjZgMsACs97Wih
bUTYxUNeTobcuG3ywcNfkhUXe8IHWUg2uRNS83UPWHDDdhdFpU1ailXmvxk1eNvaMlEwWIPcU5Fz
S1BsLMacBX9AUBiPbpS8ZjvOG2jXTPWFPRGO5w7Lqhx66jtD7Hyh2iv5MdzNhIt/mdg9tJ3XPfHG
fk9a+6sZeci6I0JsVyBDW+g2DU7Ivts1W00WrIF2rrDSt/Br274Ljn1IwZs33W++TgaEIfkJU9zJ
Dfmoj0exkDc6XXWjreyw/NjHnITxdTuW6Vq9TaBMX+rQ0C/Ub+HCNLJoa1fUR0NBjz3M7XyxRwZl
7eS+ddLsXpHY0uK6+XRntSMuRD6QguMmhKJWNhvI6UM7rTh/vhi9YNmDB5L5Bb/Hmmyna7/fgis+
8l1lB9R64imwD3HXpfeqCeQxyEfONEFb47jyZRbPrW9Yb+JH1nQXj0jML5FhhVeIIm+j41erzHZL
/G3RcO10M1xzbz7hgA38A8ibBHguc4NNMVGizhhfWRMT6diQj/lJNDia6cxTWTakj1exdetU9i3x
0V7CX5Vv6KQiRHbPbU9Hkjgi3JSy1+eoKa6u6o0rDQMioKhnxjMn+ihC49BUfPNAU96cWXQ71bsg
FN3+K52F2GMck0dGduFuHEW+8Uc8M5rUmbWPDpTBSaocQphR1q4J4KpXJd453Gb6S8RUfMmy+1um
rOh17m5OG+VrjP/Dem66X33VPk2V8FajIkcVUsUjsNcGHhe+hn5tHru8VQt7MohwKwtvO1iq/7vh
8v/Hj79M1a///q9vP/O4WMVNq+Mf7T/SSYE0PmAr/2ei6du3hvIkZC72b/7Y/0BNhXD+Rs62jZCF
zHDbVthZ/yeCXFjqb5CtsCGKB+yU7Wkb/fd/KR+iKaBOF1QQZnUm3P87fVzZf2NrKKQvEc/TF/Hu
/i/Sxz990n+3o+9/8u/A/nFwerCidqAQWohT/tmuPyM57Iymc+6pacerQqcT9u5w34bmQM5nDiFE
girzUDkQqpxuyX47FqZZbspB5NwJXr0hcWKXZJ15NrL0P0AMrH+23H6+O3ivvssSlKkDy/B/fneh
ParMpY27OwIVOaayc+YbNZgww97HmbiXKniyBa7Qoky61fQQWLmOoM8MG/QAOa11GopmEbC4jzw7
OQUzxHpzor5imBpduyBG4lhADHHYO5fB93+4EP6Nqf+TpfrHh+v7bHAfLnH2Wn9CGHTYpgPYEHX/
bMb0XCaXek5qMnkqMs9nRaIkEW23yGRkPnydQvq+Vlj4f9yIoYeKT4zkGA57xcVFVucZJFt7rXj1
K02PYnikiAf5JrZqve/75sl6CMcDyowyIC1NMtQ45UZ2/w8/0+Mj/+efiUmshfHd9/jZYPT+81di
kRtb+Ekm71zoxVY3JvIIjYLAHEKC6kn5wXtun1Kujw2kHW8XlLVxwPtHQoYKiOvx6ldvnOqjm8uN
n9TiAj2JDWu3tMgFf3Iy9EMh0hueAe1/QAZ80lX/5a1z78DgENxVf5IfCmafXYjG6y4qj9nKY2wh
tgMDWHgYccBaHAcmklGG9FN67rts/KiAKXnDxraNfpfEwl9z+2ItCudxI7uSxIR0QKkU4X3hRzga
oK6MHnXL5Db+woLsyhNMrttyMJmg+Q1gkmaC4ZD6h6B0MwQvZbdwVDTjBETRI5nJk0XAXqyO5wRn
OEGAWEZjrCNVuXMfhfQj/1yV4W4OHoYi8GA1uiE2zj6txRReYlrC8+dLmqzc3sm3tsMeRKfmeRrr
mKhIo92IHD1eYCrsveX04ZPVgBw1fuuNsjsnBrkEHBVUS2ZAcG8iko0y2/76+X9D2t/ShBg8UxrN
E0g9xIV1gKDNx2VnrfwBVBhGvRdnpn3UYyoQ4SkClMnt24+NieTeqH5Ozujv87h5t4oQS+noqXsk
EHPmjd79P1yqDqDoB0cayPSfaDMkkrKDVm7dDas79e6D/UW/vA0a5rFdpvZwNRHRKW8PKuo1iqEG
pVQWWHtK4hCsALlSWW07HygYpq9T1ok7I4Qw1WiEfdKosUWefbvw/wOQ8A+mzePQg+fpczATnsc7
9/+4wxzDdJPR1uJOOu2Sgzt6ClPn+hgErywnR0hVsFIADOSDJ/GKs4qaQ2ykz43/zfRNC1NL/NtD
JLfDFMk8KPfxTFJLyBqd94S1fvvXn/IfsK3PtysF1CcW2D7Hwp9ndE+6ExOFUdzzwKtv5oRWb0o/
KLRPUVd2+JoKNqSFd/AKtsJzkZ6Yf77Gqdfu//qNyAdz4o/bW5J56gKW5t38C1yZzVbLo4lvqSv6
Z9Rm6qTfsohcZ1KWSIk3ui95/zUtC0WOX0pk+si2e7AspLN8lFPTkp89ZBddkA05T90yxD6XWPuq
LqDmNsJmw2Oc+HKIUSyKHdMwomLj/okZX3kp6ukwBGxMwkA0S+2i/jKMYjoYSfaepIBu/vpH/XeX
iIT+SkkhHsCYP08ySxklZV9g3qEf/VDdkBwHz2QOriW708R+mpr0t1N6d8OoE+BrY/aROPKRLudQ
fEo6RubG28mb9T5yraPVEpPANnBkaFgYq9oowsVfv2HnXx/kUFrQyHz+59p/kltFlSAGkL111w27
USuPidtgsUueDaKU1r16YNcXdQbtoXNTQFeuydpOJ2rfSIu+w74hy0GRVY4/bCZuJxGxGra98kOZ
JDvyAEZA7UmiDa3kOswSISa2O2Kk34A+eTszkszTyqhaFPwLu66Rh8jHyJxXDfoHpBeLXrj5CSgH
YdjYsv2wPLrW+JQC5jq1rG7WXqLFzqAbYpGzKWavvzD42/NU8K7JOINzKqxb0YT2b2gOSwTR4m50
7kEmXXgoE/H8OZcj2gzlnFWqA10mGtl8PAesZvDL6/VDjnOytOw3f/25q8dZ8cc94dKm8jGAf8Yp
8AfdkczLoPMmX9yJWSPYxp37pymay+PsIlLCtDw+GWjiljH1BZGAAGCjYdo75UTkPGaCXW6ihcZ9
ekA3BUvEuHSdpI0iQGJJ79HvUWSuQq+cjlX42vVolWAybqq6w8gtH9nMrDt3xaSew8LxN2RBX1Oj
cF48z1hmhXWcZWedvYekvEbsgvZGbWbCzwERP/J7Z7n0W7VBY4TMjufgY1Nerdks+3umTd1/uEL/
wEJ9HmOuBEqvMOe7yjb/+KSM0ep6J1Dizor0TdVhvPC66D1FP3dsaqFWngO6kUTmehnEeX60p3YR
dfi9sYxUxynIHnT26VxId1r99Xf4yRP6x+8QbBhnGo2DKeDqiT/fGcteKzHTqbkPWIiPyZA2N99G
Qu6nrygVvJN2jdNoYKszKkJ3BHEw26Ce4XpA0l9+Xr6VTPud/QDJMPaWZ+2h9EYYap6mAN6Txeo4
DNgiKqsyNqpN6WebGelFF01oFpApK5Oxzhtjac7EYRYE/Thql7rtN6PIhr0g6cOY8d9kKO1LRcjO
SMr8VM/+IqrZrKjGXNrN4+KXuBrMHqtQjmdgDCIiIUFObYAHargWqb2EHFdtJJunFatVFkRiuqTp
tySdulPcrauMo5naAz5zaX1JczbQBIsQ1l0BMPHDAemRr8JlE1rN0mabv5YMdRA4sG35668E+N4/
87oUCDHT5IaSnGp4jJ0/MWezl/puHU/h3UiH8pIT8LZR5LMs7SJySRw82Xb9Mw7GduPOk7cHDXLw
2SO8wJjR+8FGDB+5373x4YWZOqUWljvPK1XVlI3C3Luu9iJM21O7sUPVsHb+njUhvU3SB+vJH0yQ
FvEGAXh6M8XXtmW6kgbja9s75rkrb4mfXs2eMHs+MIJhE/0jRqqRozJDdGDb0dPQW84zUr4De6UO
WrfVrwu1HlEvbbyHyBoWdncuJn6kXglq1YSZio83lidOcuwSrExj9uTGGQmm0B6i3vF3jhcCYCKj
s4qI13G8qdiaujJX+agsoJUuW1wnHU9//z+ru4+5OrgBetYwDoKTiJu1mY7p1a6HdV7iq5WGdrdu
VqwwO9U4x8ndqbxR7MLUevJn8oynpXQYcxFtvAIv8CYGV+/gZBxGQBisLAKFrGjiSsvmZhthbspq
N76GxMshpnv4SZPG3fLXssDHKr+CJUMzxqwRB9OYrMwSWPdI0Xups/dJC7HvioeYoTHDNRLtQ18b
08mvBLagZt341AM6GEaipqqQkXaXXB4JBwhEfGctx/zHjDhmV+iIn9NWl1FBR7d5N9lDRqSvMo7q
Ja5j8nPkgBbQZTaVm225HoW3zO3+V2IN2RG1LfqyzNxiIRxXukOTNxvdXQ1cPXy9cGJy96dIjGCr
o8k4z0O9ZA/fXz43F32bfDRy/lZ4KP6SNHPueHUWPDPEvvecm9LBu06i+cbma6PKPF5pwQWRKANd
c1PuiNfOAAM0P1XGknR05wRIt2e+6Lbcl40545cmft3wygOFsdhJW4bLrEkvMdaFdVIRpGSmGaZw
OAoVt8puRAt0Romly2DrF9HJK7tfnig9ZglNAjpuQpfqyGbzSbALprhBwMS0lL383hNefrR8iOWm
A5Y+4HkLcWNazM2Qsxdqzl3sQlFV3nh3G6dbVVjre6bi+DyQK3oZtJ7ciyrmvYgZSxsfuTvkGikF
y9sHgm8RzvtPQ9qQ/S4zbjAYb/5OoIXDCHcOKLnKsBnPE3m76DuVs4qthyK+pgLnQH5E00nn2LLQ
2Q6o3x+/pa8R7oWrQpaAstDiY32Yp3VWhevSVoRGKodLzRy/KP7UyTDNgtGA4b2NBj9/D3K/8VtU
CMq8ZW1r3hC+Drdkbxeoo+OWD6lht7zoiBfHV1qhLYvi8IKq7tCWyj7lkfOtC9J4bQPvj9vRuYqs
h2BWslYJbBxYoTfDk3cl+AXt/5giYtwBFoyBZ2yBjQbDaiRwjYitxsRJm84HOYectVH7y22T8eI/
XtzKJNLdYyhEb+ceMXGm237MfpLBF97mdmj3hhXcSuzqRj2rl7JozloH4Tl2JMkDPjspEekvcJet
ZweyCtDi+RKbW5fZA6wVC+YLl+13bJM/p8Bwt+WM71S0fn+aScGjGCM3j/iuY2W/AmJtDukcofNQ
Agnd7N4+a5kwwUqCH+4SuPoSYgvehVVOHnLKeo1RBvVdX6slBwG4w6Yn25iEQzakLjii8aN22kOG
nfdZpep/sXcey60D2Zb9lx43XsCbQU9oQSfv7p0gdB2AhEt4JL7+LeBWl6oroqKj5z1hiBRFSTSZ
J8/Ze+195LgM8a35w0HfcihqD7BCDzG6HrzqZbTvpfAYjdXGPetUsuulwHoIqgElWHTw8B9ablFs
O9flx4YJS++g/U46wzoB7cFOWiWbNujtV8MwX7VknvbTYhcmJatBScKRDk3sP7/k9M51MCfkgXOa
JQMs7eszxyL596rZTkSCrd/xBSEYfjYf7CXL1Sn9Wd/PE2v13+t6Ai42bf1tIN3qXJsEwa4XyaTd
TK/1DpPG09rXTvMvF01w1lPpnLzS5v0xscruPd/8tUaK2RZ1ketF3S5zPHVOlwsvRoEYESwHKGcI
awMlMtvdORmH4WiaxUnEmtoXavj8ezPg4ASXylEupulmuSgscGN9SlSRaztil9fEVxY2TByO9CHw
EnIqlUZG8XqRGDDWNJ2LLk9+4i9vDm5OYC+2MLU3K32R2+evsR2/Ni52CpD/lFMlADPhk6+XK2TP
VpIEO2uJNvMI6OVoRRSGnBXcPRbqwkTpoI3nsoc1MbRk/K7JdevFv12dsYnsMBQ4JFC2Yj/aKP+G
tnwztbGkOCBJe71Yg+u+rjZKs8OhBU29ZLytwW7sxXKJ+KvP61fxCKh+s14XU3VoDA3BgVfeN5Px
LHI7PmkdW7KXw/NjWKd2JgS0JjGDHfKZ+Vi51QuIS4KV4x7NeKYe9BQmguZ3l6autL1n/NalextH
gesErC1n2sHYZr47brqaPBA7xoaOUkzfd/WIJG4cGfKL6i4PXjp67IfYi7I9KZ2fI3jmeUxJiGTy
sekHtBHRKA+eG2lwkxdLH9aQVoELa/O0BBsMH9yjX3EeG/2PFmiIobNdqnl8PBNOuFmHaUWM+waI
C3QmG6HcuPcocRjVq/LkVMnJr9n7c9uow7T8LLX0MPplD9wPrhfi+h7143A1p3w9q+dbI9eeXQeL
ZxJ1tDNjMmsLwxu2ygLCYfuMlxegxMpISBc6Al6f8sz2BV+7aY/rTWKBH6z3W79ab/u679+f/Y/f
/noEB28Ccz4NxM2//U5weJDKv36NrPX0GMBk+ZfHRs/JfcwaYIVRemdsclz9enC5VEWkg/9uEHjB
cV3+i4rlad5mQ8crwsju729Zv/P1c+ufsl7NYklAjhcjX1Nw44EvbhgFH1YFRAVml08fByS/6n4J
ER21ycJLM48zQtLIytEtp3hglovZNBvG9zoiMNGx4CvjYKLM2pYo6ZGRImVDvczx0vFIo3Azf4fN
kBOHbS5kHPNnIlL3hPLTOZdY1M4ZHkwiWJ1AP6Clfx7J+oTJtHx7vSC52Dn7XgC2oJb2NiiBtsEp
4Nvsgs5ZCXFhVD0f1/utN60X69XCKe1Qc5xduzzIeruzQO7Wr2Su0zXQRbD7+gEqeRBrnJYBPCk/
dNBQC1/rkOkTw+00bJ6RpiMGymcUMXh5Q/GBo+jZKRyEK8sagiID4/b6ZVloLR7uNTh8vWG9GEmo
1PdrkHhFnM2mr61gtwa4rxfYrRHhGWwI60UiooINwQb68XWj/89vf922/tx67/W2r4eZ4jbfB63P
mjPqs73rmR3P2zXfO7Mtf15q9pcYA8XBZAZAAVRMxfnroqxdcoy/riuH5Nn/eHX9RrdExH/dJVaJ
D57hnw/7b4+wfoNyYNh4Rlbvkp5ex997F0UV/OPL2Zr4K75+ssXjcHTYchwb+1wCNizy0//9x3/d
7euX4qL61z97/ca/3W+dhn3d9i//+Pqdf/uRMai1/WzdAks+NLRPO/vvkzT1nmXI7fo4Mprb7plw
sOIcFZhcwvWZkdlQFuGse5sWOkG4vmZfr+h6NehMDmBIsbn8+/V689dd16/WFzqtIHXSZFl+YBgM
OIQlTqyjJdJw0E3q/nEmChdN167mIN4vy1yjRmfer+8AXMmi/Vhz3oN18XEbTkdGPXLwWahmJYLd
rKV4WjEo60WzBm9+XY8cMve0NnE20oBF5M0OJwzW2/VBE6JBzo5pxPQlInA+RQpqrkH1DbZtfVbX
16Wh8D0QTPEiOdWdoqWCMZcXeIYOknb79Qn8t6d/ve1fXiK5vk3/PutfX0YZ7lBOVv13KFU/PS1l
iuWkWHuqGedE70tIf175iMAXWag2ogp3picgUdCV0G496P7B11r/kBKme3SjqN9OywzTzsZsj40g
2WOXIa2DzMdtRSmJ23BubowgblNt1u/Og4aw7eqXjxFYjRP58idkz+CEKhgbfWL8mI3Wvqsr/QV4
XIoT8q7P9OaCJPgRmbuJo5aC+ZC2jrqzvSzf2yzB7HlMiZBF7Cuzdm9pn7zMjeZRItgvghyto1v7
PyoWK/gMQieRakBfmbLXT2nwvW6ASVf96GFDsqITOvNLHklaYy68xgT9zGCKOQQi/g28FDYBlCQ9
ErRthR3gPpvrA76dcRvp0XQoRw70mq2gzU3fS22AHLaYF3TQTfgfB5PaIHAPDXLprZV5JjYSjMqB
Mf2cGQATd64Fxyhu4we93QMoa0sbV2Ss3hzEN1hqvV8IzNVBb/sgRD0xbjw9eKrLOH3y2rk+ykG8
DgWGLobDsJqVjIk8q/w97C7n0xxomKFKjoEDpaeRD8M9riTANkk+HOq0QhypvzvkbbPFRgFskine
8bTflWrh5TTlT63Uy9sgJ8HWKEL6oA8sSPXFnt3khFHkTggXE7SbPdpoa1/6gbBBQPo/JlPpb00e
6pZTXSrN8xZjRYX4U+Hewp3TzWA0Ij/eE9DOVijq4Nxa9Ax4PX7OnnU3BNK5pBH7YDRlEIrFn6Ki
T5npuIp0GMoI5eJ8syS7J9eih4fsZ5zFrJcJYNhnHgPyi83eDI0qzgE+YOSa+mvmsig4Rls/4NXq
8dEax7w1gmtd+WSKkS6uQMvu62q4HxQmO8+Y1FOaNKGDsE7znP7R7CZaKJZiRln4GV6KtOWtJjjo
sdFpvnc321F8KgVDTFGiEEzyY989dr3Idj1y2Ws+yLd48IyTDdanxox06BU9RN2R/q4ByLL1ByRO
06h970MCZR4hBWOkTop+oxfJcEF0TQoQCMSBcQKSULWxZ2wR+ACdk+U6x+BhQD9t+hrLhURN7lMe
VX77qwji9E4ExhvzGypYTugHwxj3fLqru6nmjaXGYmsVTQl21ntOpGVei8+ZkfNbF/wwpXpSaRk9
Gqn93artCZcwsqdKqRsjvOIOsRKLWKAPp6aa9K2q2rdmapxns85uOaK5a6tPP8EmBJu4T9yb0iDK
9SNzpECHwspw/QW5+X7UxUQeaNaEZVu9jZYvT5xPT4gi9GNqTVfEkMwv0uEkmZu4VdlcBmMO9qYp
+Ot4gjdNRN5PruZXgePwJZsA2ZjTA1rYGGnno1+AJqrcs5Y6Oa1ipqJG7lEi5eZWYHg7NqmtHxna
TFuKzRhkYaxf/QT1ZpUzP/iLcAPfVjr4aVAlb5qsc3YW0pNLNwfv02DmV7udwXGZ/YxOmh6h0qEq
W5FtXSi8pm1JTnpoEBszSm8bGVChnUJ8qJG/nNO+BrOlw5SJX9Ic8uimeeVv1ZUfifQO3AXEnxnx
7tZ7mIDgH56QHjzDgKKfwNUdbGWLaYvWMYv/EeSzcVcC4OmTrD0pT/umcyq+Q4QPgSgx4ZC46TnL
5+LK2BU+SPUSTO0L7mH/EEsvrJz5Jgr5UWnNneugMNQjZq3B9E3HO40fFUOcCBqEs4wfDeu3Dj3d
CJpP48OMyvmmJdq+aU7S642XVH1PPQs0zACMx+zdsBfDU+eIP04mmnDKmZtgK5J5kewGzrIvLRNq
8H2qORXqyU9rYukBgW1tt5yfx4EOo1XyAsAWPHqcWnNXaK8A3UPPu5q5MF8SCyEZ44CrU5vYOH3k
y8XislMYeC4q1k+LpRCv9vts1+1exm1HakhJbkxVB/vAe9ZHu8ECBzJpwms3icEnF4wToNK8+Cjo
R23cCYxKikFdz7Wb0+/srodYD8LokFjyHmB6sfNTo78W848KnfCjT7uuN8dnSjkXX5I8TvmoPixI
7paVoxsFjwOiGM1jIuozUn+Jv3xMXjUL+pKn0wibA+Q/s9s/Dupninr9h9a69U7WM4rGjDct3ciS
YzQMes/DztwM8UgPKJOPqmNP88FggONl0McHogn7+XHAOnJeb4ksfMvWVP5Gnp+HLopJDMswxqby
6tuOFs4tNZQ5AxRuQfXdZCWOeDzNjS1QO8di6g+jM/K56IuM1nAmXhV+3CbGnguwXNyv4Bui5pl4
EAq4G6fyfiqc/NykMJR4T2xb17z0LRsDtMZ2Jzv1y12YEpVhbGKVfmp6453iclm2cRqAV7L5fFNU
Uno1wSHvJlr3aE1ZW0NYhMWD53ZHQPKVc5p8zdvrQ92x9draMxFHaMvtP6XqxzdglOdMd1OEInn6
1GJK2LRpfNQrMT8kQfZpJaq6IVckHZQ59bl7JNcPYWwN84aF/sjYhaO8DWxclbA+oFbBHLl0pnuC
Kja+0lrh7at1JD/DOKqs2D77JH1QK42fNOf1Yy44wvv1GNxsESAewv0bTNl014yPsfzGrwS+wbNw
UMb8kbiNvVF6IreZNrRM7i3CrGxaphHPzBb73mtXkeumaw668ybyNgTivsPCiJjomfM2Gc320LiK
1pzObFdGsFP0FiEpEfEftp2/DqNNBUuLNYgw56l0dKkHphfYzSbiMjs7jGN8PzV0PwV+ua3QLA9/
SB6OlkJCDAJ6yOLqTKAcwzvjTvf6I08kIYTjN6tsjT0g199xw2SuYs70OE0aZWWXXL3gAS8J6MMy
f64gSe3wAw671mD5p4ThXaHmewNY+zngrDx2Xns/G06L4WJ6Szk100Ge0xccSbcY1DGmfzUfV9di
BO5DBL/SesqPANriIxg9uRdee6dlXbObYBKL1vbedfsPVV0eIn8GAgv3FoC8/M0w58npTf2XpaU0
kgP3nd0LOpzydgb050eZe6/JXMyfCTzxTS/mkvdHTc04ZP7FztxmI80a341H+JTmjMGpjc9sofqb
Xpc/PClhxLbjOUrB+yl71mizRf11jpPgChrg3nBx6c2oR/ZAY9KwzThpADvpERLTRs68R7KgqLyi
POyjHquz4T/OddmE3dIu0UFeMluT1SHPawTP5Nwlsd3TFnaTDaZ5BBACvHiUCfdbEOff/aQosKy4
9XU0wI/j7CEbUyWbLBv1sMvqYDvG1oNfFv6Dg9sg8uhg5CSkMhIMaWXTV7Hnb3VQEJjAYtAyjgHZ
QxuusgwaI/jcznVvPQk0M9vccfH1abD9K7CIJ4ZV/PTEwC6n2E9yC3RPYF4RJdAvtjGqi1fpLW5g
vcsBFukIkQL/QU6BOsPqwKKeo5c22FA8hqrlNFwpFcgMYeMLpTf9wot4P6mDHF3W6sKDQJYFD6hA
702DZotRl6dsJqupK9pdWjjeQy2qb9LILmkvtaNumO1GI0MOPbVLrPTIn0NZJdBEdMMpMYonoTSy
5/w+202a/4eCx7poTYvHP7DnE+j+k8vedo/+6dTUI1XF4GNB96dPt2UAY2t9+uro2X1ht+dpiiib
3HY+pE2d7bPOo7sEUUGhKdt2uXtXJlhN/Oy7I5X3G6/cp119Sy19enKFfp/31rcKaemSo/cOWoVw
EBPLhikByIhyjJgCkqarGf2lyka5B3zXLhL64ubWnIDZWJBbDsUdWqxzsjwmofUAzLZuHQCqyLHm
a1HBpG32z10CqwvE61PG+puTLnXBp9lshUI7h7iwOOoSGriBwXeP2vYPvfGnJCl5sgBj8cEVG1e6
xDTGxrdqjG6UR+3Zt9zjmmyip6gN8NMN2dWLi2+1PRoPZhJIOG21hK1TzfcTr8RGWiBrcQJvIgtr
jtFh4YeXrsBBnTIHGq/97Na5fTM6nGJwQKubmQyPuQB8ULnpLYhytZWopmBZyXMMAmfr+X5yXOWZ
cZpjDdWS/MD6uqVf0jLkcLAJT44kLQD0drMU45k23f1Yyfi9gBnlsY0WCVhPneTPUbU/Db+CEg6A
f/DHUPfBJ/Uudk2eBbAB6VzyyOlufY8jkyVXs5CnMR3/IEM8Jga5kwxfmPYzrNlMJuPqFDAqAqkL
HrTfNbjDHTIcEBuMjs8u6lE3KownLN1vhJJemdJUd/H0HUQTBimakA8IosUurtnv14sMseutLtT7
mHmQmBff21w4YeHXnM9KwjptgRIp9zvM0KoIOd68tNivu+yjbWykkvgVAYxIqIHoRvbjyBlkHTuB
nT2D7bduIqrf/tEayDXrFGfapeJGosW534DDJ7vNjgyuJeeRjeDgvMvYbMIs8EHmRyGLQX+p2+yx
zjID1qdrQ8pQFwXAmV3O0W52MM7bqDaBY07aE3mTvzlft6GmnB/mVIIE18okHJPK2HAmuuSO88GA
zz/5WRIgyNV/VQtIwpth8ek2SMu+TzqmFTKUA96RpNWIb9f6aKebxOkJu99bpU1fqKIHbzd5sLXH
OtvkQVGfaAGbp7rjaiIneEiV0s+aB8KpsrNq35Y4nAWDjyMn4mZT8OECdi7zS1npBLMX84ObFxpZ
CmrTN8xuSsIs8TROiJH2JeqrfYsJiUGE9e5Uv/SZ+khV47XjNHaiDn/nPdNeWuupo6vxmGXBHQhJ
yTKpF3B39OlBkSvQdYlL7ivqHpBz9qMTaNjvKW5sUd6AOB/KuLBCV48EazTm0FlCmkiivsBuKvWz
KQDTDXlLPY+s6wACvtu1dvre0lO8OQ3WWCcmSpgGVwrMz8PzofRsiw5zPGoedaZE9YtXY6vsiI+Y
qlXoti5qt8aMwKnRIMm79pdMh+g2yfjBjId7CJbB24T/kY6CblzYdwlekcBFU06LOsLAc4mXC5WD
XYQBQsG95eXo5Jwes1uGkz2viOjKLEGggSz2mgUwtwLFpXXmk63E72pkxhq3GO2yyOmvQZEFocOg
bFt2xh+t1a2b1xb7uW/q+3EcW5g/6XnmXbqdCBMNS5fxebYMt5MoN+60IszaKrlKRl4IIfHOMx+a
zpUXjA/JLM4u/RkNC8/Yuq9SajdAlenB9iDg9oF+QtyhbkD1bPgfMVD3OL+HVKlv3eVAEteOuCvm
/n3uE2BlmflrHACTFQFgf7s3X/HV0ex005eh6Rj8Dt5dDe6CJBFiHe2cTIgg5jxuPtfOAkWNUFGY
AUbOwuqLx96lIumIKSMSFv9wMOOq8mVAs6KEPezh/sLy72E131OMtRvRuXDL6T1sUeuQp3pYjwx4
D4F+AGtHQOcNN3OqEUXhhfUiFxyXjGx6WQzOxwW51emET69FiTAMcY4lZwTGl0zaZRPWCeLLOUXs
KK3xxYJMx2y2sxgYROZ+EngxuuwcTUl7IMtyZ2NfOooeN19PQMW27eyU+Z3+GVBBOXXDc5zJjyHL
tHPvmOLJsBiGABOwG0XYEf5w3+fwotu5y+cVn+0Qxz+IdBkYMz7FLBd3iVb+KXA/wmQWoZ/hRG8T
KKtqQHAJ9Jd1n4wtWOUpSRpCaIchT88xpDNYjCMBXOpeU0nJuVFFGzcxcLK1r5ooAyjGoKEYwVuo
mWYPsInZnf2KmX1bYMPKOkWZlvXmoatSg4GTfeATXSKU5IPaMMuLtHuznBhdNfY+JoDvokMZd2Dn
+flD3E3JSS7LLOGT9hKmJo/VUD9nuecjAr9ZjPBDdN4Y4SGT/O2v6e2TCKioGxmoe0UyzrbRcnGY
y+hdyUbCtfGxEy6cTWt8YDdKr1rrfawtmBwXL/GdphFm36wqN5jmIggiJ5mP2wz34GJBI27xyB61
5nfaAOCY4EU8lMPwi6TdS5BH4x7eK0p98Bpbb3KenZa8zBrwzkmrFdVBFTwOmK9PmWw4s1pTRJdU
/uHffrTqFFhbbO5aWqZbyyFgopRAk7uBLsq4SDiSSP/eGULs/BgClVl0xa6wJt47Senem71+TpV9
mOYmPUpE3Dt3LqFVJBHUbI9EC0ZwzMEtmT+ZRv7qD+lTMC1h1nE67e2BAsTVYQnrQQVluXDuptbr
L5Ihgn5nV5E6O9L6jWWwvIIlJLVJdDty6dt9qje83QIXMG2hTdiH2eFSKpXdnIKSqnsSm/HqUGAM
aBxb6dySbCguIovuR2x9vlc5n6O8mXPiXy2QnNtC4D5xxPwrAyi9LUDobLpmrk9AqiNq7ur3KoaP
Jv9HKd32fUOvCiKB40dHnX9yn/CBJyZK7Rzz1Zmm8c8M51hxYkIcZw/hYPyg4ErvuxnYlNVM+Y3U
pofBTWk2Vrl1EBXy1IxP85Zu87YAznirRv+K57l8om+LcTh1vR3V1Gsn4EowbkY9kDr+FcHRN1vK
5lLHeCR6DwpBk0fmRrR5t1d1i+LBnxh9kJPmRgT36gXEX1HBm+51JtsBs/0gTl4UIwmkuuhDStyy
onadHariPmx14zrn0r4RSnmacKrY6hmDpATIBvCGtpKzXVuPIq7njdY9mNlEl15T2QHQ6AcIiuwq
XO2NcJf46KP5vMSZvG/TRbwYaDsTwte5hPZ5HoMn6Qnvsl7kGqkfSVs85V5kody0fyecUREOo57b
jFr5qcQdVTJIpcyd3rMUtE6U7Esjwd5QZsGLtIPnnA/CJSZp3W2X7AAnoxk35bS4sgQeqDm29yZE
uSDSc9b4ve7TdtUw2XhB/gfPqb735MxG1sqblRX6hSFLd1JzQ0FSJd3ZQfMP6/Fa533+mk4ie2x+
mG19LNMqe2V3NvDNksLV1EcbaMazjrJ+D4WEkY1hq1tgEAw0kxw7tbmPiKOZj2tvwWieOKJoITT2
9DinKAwT5h+636Sh/gs2ZnKpB46gmaWBpeeaCU5bdUCdVZGdwFp7SO6b+owB7ntaQ1U1ioZP1BIu
Mfp0edMJShhFrWdDAcPjQA8rAQ6TmZAzbDsNlSgqliAjClGIIBdSBb2lwve3AwkeOw4j7k6L6me9
tabjaCSHLrG8p9JTR6tDq1f5xh3ha9+7eVHQDLJ9KjOP7tpYITvtxUVWjn8SJY1CI626S60lx2oy
9XtwkW88BXJvz5TgyjIerIR/n7AuavmyKA61L1xyMog6sKiIj2h0mzP8H5lMFZI91wRBqP3QxsE9
lr6cD17VYClP3zqINWFCCOGmK92BxiqJhGWWbON8ANnvx6RRTpAImuxHUOHo9M3iU7CabizkKzh+
YggDHXBp0xIHxxCsRi7ob2fCxKGNhvXhDDSHs+49q/LonLfaiyU7iNsx6xbEtuhYNwZY0mB+bKYB
ttH0p2Qovx8SThe0fNSDm0TifoJponvwWnXZnissY0jzdGQ06TygkS27W19Kcz84nB9Mf2OMg3PD
dOQs+J2fxKPmp8pX2j3D/ucA0OyWdl1zN40A9aLNTDPomT0HR0qNfb019xHxfRsNl2Y4BE/0vbNn
TfuTK+AXzAyHrb0cdUaZXSc6I7dcJ77SB7txzESaXN3Muhd2Vd0Hhlfc5e3r3yvmwPsCSfZWSxHs
uXbpXTQLwapWEuVFWhBPMoezl9QceZMY8XC1OgeaXE/8+9jMXrgaLjDGk5jVcqJkVFQdfR15o3D9
az0sQDkwCLBPxXs/0snTDf2hYmDVJj1U2gnclSeNhk6UGa4nRf4FVL9CC7224/UVrPe+0yGwdb0j
aBuItbqKOKPTvJvE9ODEnDjj6LFJjOmev4AK3VeHfDRB9kXVtEfze6x4sQAAlpDkAgX4aK4/50IM
h6lHwlHHhgviPfsWL+uJ54EfqDv4WO0g0KerKUTHqO0oI71wIAKTQ/VjXlojsJ9OO9YjUL96GTvK
lm1/DNDs2XLDEIuKFexxiCSGJKmezYFmF7hn/BebsssoS9sKyKdL84l9uDZaNFleuYdBeamdPti3
EtncMOA3439Ck9jhoO9pyMWT8TZUHMvq8ScNTKhvtkoO0Vj4W0M23sYmD2VjmZ11lZA+pT6Le87J
kqNA6mz9xGEWUcoKs2hMw7VzjBca+kR/5vRYQ8cbIToKWzzGLFmxUohayLwmFpR76KmPrszYDnIp
z0BuR7N5pbmA0UgQP6Mq5e+ipkeXg4VGGYn5Qp4gOmkgAbaJvcaizTv68rdrZfZJoy6+K8mroBG3
y7TU/W7hUfRcAlF7C/qW0ftENrJ4Fp4OaoLXTavNbSOVS/FnZLtGpE0IqoT+XXEZUPPhoiXDdsIY
tEFBHVwZYp2ruBYPA/2MrTvR6m3hY50lcgtmmu6d9Dty4TlwXRvXfI/c71Psdm+8WK/pwsUpUyDM
jtWjLnAnzp16Yh8S23wdrOqHDeL6LvKPZhG0nJ+XGI8ooP5wi6c5wZA8NcfS6eU309NgqKfPhTmW
ew30JvB+2MG12FZOAvNpmcytVElpjH7YGYpXz0xjNhzTuDNtcfHUSw/nc6cqONcqz9V9lUwItNzx
m+Nb/JNBtIMAFmoLfjy3f2jIcY9xH+8YStRsm+CQmGAudAo3uXRALDeakUVvBUwJP8E9UhqEfpb1
TB5wk9INiVEw5zMJ562y5JE0in3QkROmhvHhJUasRKQGrGYBAI0eNGJmwYbc6PvenUM/shiVLMwp
0GyvSKWnSwD36aKYFE2tY537MatvhKgUx8Cff3hWXF50iO2X9avKkeVlzIy3uG4Af1rVfI5tLtav
ptnCGaopvAZwvz2NxraL0bZz0Ak0RkRepolszE9jlNN99TRiH2KSzMtcDoBqJhHoG3hk+BWy2XhR
Tdxsaw8bO3EqNvTJZLo1jO9Xe1nJePV5Fj8RYt3XduR+azmvJIHxjRSd/skiZuTiEZxI1qwkHE4j
1DFbTAUpzcC2mm8mkO9HS3xHlug8EzBytFUwIDDr9W1xIcq03xmVCb6r+wPp9iOh8j8yfqCri3qd
TZnsVGrbMyMz6q8iJU13+rB1QDxG4k+7wLc4RBbic9VHTLGiPT2m9W22gdSjlEZdPpY0MkmOO/rJ
8EJcoXnVElZK2lCfPX+IQKu3QU3xx+iceuM4fIwb3V30Kt1lsO03otKekOeBuxHVT5HOxdGINNId
HGBqs3MjRAWcdod7N7D7nUgVB0N/uDSMiy5BVFxlH4Oeldh4Scb2NlYH9wwODFAO6zXG936mTHJ3
HVNuuqfsDp03b/5KZBvzLpVLKM8iXC6J5GQcSBhP3hcEXuOj26Pv9g9tQfckHcEXKojhpidf+twn
kdhnlSj1COM506ktjPhum/VQBduJhjmBV7QVxy7Clp6JfVv0A6O9agGauzn6VOckbmggo1erJfHR
YbXfAngiR9FbwXDqE2l4HerOOdY090Yri7Lf1MD36earn3u/ixpdFPvmsWDyAkGQ/A/XJ69b0NOd
HYd9QFUhwqoxHJEglAmN53oIrVHXQ634gdGlOg4VIUk0ZDc4S9qwbd196wIs6oX3cwxbSEojIMSn
ymzu/WRsdmRG5Luxp/8JWMLdpBmRfklGJlPC/nNfD90N3N6M5OuDECJQAjagdGlIgvUkIWxEyp1T
D9GEAjC6D4O8w/fieuTTxmD+e6/Ib1PZ/5yEQV8yyk6W8iAAMSKpvQzQOpirjd0V476TDg1VxpVU
0ubO9QPjxgHlsYmM5iyd5lts6aBz2uKhA0VppWN8a33jQfXJTKM2j3YshOqcxBjq9VJnHsb8ifPf
onkc7wh11U/N3D6tfoLONl6QaFYn4rybO9smHraphnAu3bfO9nKO1uDS7Ur75YzsFEWSke+iggC7
zYhNj6nT1s0N60pKwmfc1N0lHdQiIHX+Gp//PxHl/0JEwcarQwn5z0SUU45Su0rbf+Wh/OOH/sFD
8b3/sgPXskiuWhzu/4ShBMZ/Obrr8ObRfZDfeNu/iCjm8i1utxnz8RfYIFTaql9gKRZwFRcAFj/i
musj/r8QURwyM/4P06xDQI/pWQEW0MBe3NUBv0r+/HyC8tL+r/9h/M+UdAORG21ytsEgVczSVTSU
OMSBMnwou2lBgIHucFN279qjBcWaSiBTjeTPztJfLljDmXIy5KRd03dNGzLU9e2YBg+qZbVHbBAw
jqee1oKzkjaELmismyKlkMrjiwSJ9kY+rm/8jK3Re55q54o1m5YrFp6nEcD9pirolOETjB4cbGDB
ROJtUefdwa1R6zdINEO8RsPBanNjk3+MlaxP40Q04WBeJzIDCWZBJD6K90AF5i7zY7XLSZneIRVm
cdXzT23JswPdGh816TjXVuRvvornC1EUXlmarBzh2MGUBHYff4wohXpWUgWE7AEzCvJV6hTPA6Ac
dcjvRqhMwrKyTTyR+Jz35pWjkkXsux/dSXDR84JzI3SDWOAUN20gmndUODbpnUThQczWjxZE703v
WKS7pc5+JtXSb6P6br0gygTBP1Fo6PD4G3g2cnM8qN6o6PEFtPo1Ye0LYRFGWjZgbVPGIwG9ZPQs
Rw6v89ExxotsGkTjcLZrghv3getUdBGIMLADTo1oiJZSGDxiCVQ1s9XvBou0HliIwlrt4PmELrgE
o9gTjMwcRQGCy+kBXpq3EaPG6LvqEEppjOwFUM4MKh8Tu+A8IxdJ432DuXQvZftSoGdihlZe/pur
81pqXdvS8BOpSjncKjpiG9sYuFEBy0s5WdF6+v7E7u7dfar24SzA2NLUDCP8QS1HdIgRhfRjvbRw
o6uw1LQOprRBUES5ziAbyZXyhCK/vkqrYrCbbsYoCAP6QkuLWxJH0Nziwa2iejsJxrsYIv8/tupJ
GCmooeSLtHcVKkd9sVAqDfMz1OIRgXLSjh6SHiZZCbi+QmRGpj2EvnFydL3OXfkpoPVKltgpuuyW
veJ2E+p2Rt8Vu3LS83++cGvaM4a/neS7DJhO3j5ALkX1IZLLjzBs3WoKC0eTl6qTibzrGNb0y81k
RUWY7gVGDLRP4LBWA/LxRiua1OVosiBPOeGJvI9E6dXAkk2O5+5g0rCXEFbfZ2DX2khBBLoHdNYJ
46UxkEOh+boWskxDMLTCJq3sXL1Md0Wttwgk1E+XUnbkUX2hM7Ae8Lq862aM+p/0rcaV5oUhaZxA
aeFATeCI0LhlV+X0dGexp48k0iHodSqM4vQSjbq1KYvkJLWAE6ZehxrQST8m4rsuTRS4nVq4r6Yc
hXULJwmhf7qIbhbOrAJu2E6tU6nU7sYwB7JXpJWTDDPSo12v0HjESfhJxoILBrrDeL6C5YBnFy0E
4sIZrWED/hdHZ/kHgsGF/VLwLRHg4vygdPuszRvgrJbHGS5CznT8IHnaajPfaF/hX11GD/dZV0eR
hg3ciMadqgSrJ859CfIg6aBhBHTVNngyNc8RX5jCD6fE0VVYWEQHBDEzkKTneB2qUoAiVUOKarlF
PXk4pjy6uqzgDSeN37JSvcn4fdgFbU2tkWBiETLSh5p0J56a9gVhuhelOE1NDiBEZG6rJWansI2a
CmG02Px+xB8GDCL/rhcE1KP8pxSgAabAOo9dVx5wVh2Rnm3eEbVIvZxaNTSLrPITVaKgQA5lw7ki
n+tTj47ufBRLyoXReEZ3tkGTzSWqWwSmAAWF0yZBNmabNY903Svxdz6BN4jV7PuRN2uaNYMtd+Nf
xH0wQ8yqny6vO6d+hHhAPaZNz66J0OLCXGyQm56TMugt4BSE8ceoCoFaxpKKq825iPK/A4pw6Fpi
fI5hIibe1eOIDThyP9STrEtsYrIUa/PNUvGLIF13nyC7G+bbE5E8vW6vSd58llNybHMk7CNdiFB0
gOxRz6gPhWb/WUCd3dCsh/QtA6YeYKcM9Kg8rNJRfIgWL0JsUZbSVjlsqP851KbovNZ/yns8Rsc8
zqcN0OQXvdNYyJOyTQsTRiC2UYUcOxgdBWmsyRiUDvRHazEKDDEW4X6jqhfmn3keJmgqPWloiut6
fH4g+ktUOSjvlJJRxWyS2yTSYop78NTvtQgwvnkszQyqG2RYlJOahcoL4fKWVOk27EO08CNYL41Y
J7bSzue5HP72UE9DeHJKGJ4QAVJtAcJvLP+tZtAH3WiZq7pLqX+1keHp+bxB9guGpvkug4rcVcaC
sKk0y59ipPMtmpOi9WJ2nenoaLvQvSq9oX78mU2UWss0fXgdn2V3vZdgFOOAyfpKkmQ/SHBxpXAC
YFbrV+AuZ3nkZEUm+a5qj635SIUXxRB8NK0OkYa9BKzoumTnThMthO86r8YSTztZNkM/B4I542hu
01hANrIY1hmitnbyFzD/l9qbkx0n6rWRO7LKqvUKa5DR+BnQ/3xPRfX1GTXqvo+xvxqeFRjt5MzW
Y7a8O3hIkjXOjS7HzNuar2hqywQPT6996gdrNL+QM3nTRXDQino3OYF8Oc+8ET8atUAhRH5+NKRi
bp094QnKEjh27N5bPOIJI6p1n96MJOWZPTjVSnIHrO7ljyIcKK6i+2qLyhMnUw4OQwPLAqJmnUhL
d37Zw8f+eVVZGC6cdcq/f1iq85pOMWexilwrj/hZyIQyDXKcj7GE+Fe5REtbzUoBAA3lfVTytdUA
U++TQQOKIb6DxXwVM4DMUa3+NDDzG0XHQw/GZI9HFnhRk7a3Fm97g9b6rBvksjPWZQ9HimkAYuiG
AF7IucHWlUr3vuAorZFL7WmzSbFXJ5Ap1d5w4qb4lq380EHcEB/lt9xpn1H7NmHsKCdSUBqyp6kL
Ucu8hNkKpNB1gATv9SjfltQ2qQpSLOj8jPgDJ5u98SgBjDy+Zrq+bTMdrVx9RSNzL5vVHzgbGLU/
N3Inbcxn6vRafZOepgKC8LEV0SOw6UAwG30KgHEwiMoQzMTp26Sk8dX/7WIM0qoWO0EAxIUd5dXP
FGJZ8KP0cxBnJPpSZLy36L6Tfv/RDVlGoMO4Q1qox0HY08qK7CqlkYRp6Acs2ZCsjhGDak2xWluN
2iKJapbHJ/kl9ovGZ1LWWyDIvUuAsIdWKXsmeBaHUaroXMmHWIHfRujHhHXk4Xu2cn/W55PxiL6j
obuCWd6YS1wpNsqm/KMq0dKM7+ykpbMQJ4fJBNkbt1hnGxykqaw6Uiug0QncWsDkR4h9Ci5CnR1n
2kFFiReWSVb+BODmlWFLS2mct1qbn41Uo9aHHDLFOAoqBVvLVIgXMLPrxtTXYAwnp5tuc4HiDMFp
uDInoD+GIa/Qx0avRtdwf+isQLIQ4pUpyDjg6XiqZAJ2XenEt6boSOVCfomlW/5Y2CtYITSW+jNl
Q9Cp8qeVkcFHwrcRm6DV58YuJd2hvAtKeNbcXFHXAxgDu63M1Zyd5UxA7EjXLtKjrB28inGwa/dy
m0pBl/P4Bx1egFquHxkbnZqUTz8BtQDVvl6M3Gg2i3lCkzEKmDIo9IDiRhsrhdot6NCxm3Ghmi//
1MzeclXQhHa6/NqMhMXOYPnN7/dJg/SPSZH7n5/9+wuZsRed3+///fL7J/9+a2ATGUrPZPUfP/8/
H//74t8L+4/XZFm6VeS+pF4CSMX7fR0nLFDa33+y7yPv9u9HAXdcmcoYE6yHG63qz9gl1f7vG/9+
QVDssfn3299/6VX7f38GFine0ODVsMzzrN78wt2Vz/h9lfr/X/rPz9SNSJxKmgyVrQX4tOmXL8hX
AEzDU9BFlwO1iN8f/r7m9wusBsRL9AcysPqlQjLC+Y+///dblMSfTg+ywWly4gj7398ghZkFDSOE
Pgw0uoU9GDcTUXKZmO7vz4xhApEE1AmIKe647bM9TUrWgHJKMGCOi4lm0+8/eyE6lgteAKXoMd4J
ewhnnFaUBckn0vQKZ0qnsGmHHif1xkyd6YNS6LmyhwMuDKMzbIlcqMldsbAKnfo234hIZfTmf9Bc
wH/RIZLeJBeJLqdanE2U1YJU3+BQxeKxk3t6sF5AYc033C1r45RfzCNmZ/YPUCYZtvuTPoRdOFC4
RBsIYj36/Z31S67Sw4KunOLzgXn0FmVQwVglXyg/i4UHygJULQW5Co5Q0P2UGBA/7QJJRtWtBkQv
6O7aMUeLq3zjgFc5rdMGyo2thH4oXn9262Ax9VZfsi0NRyl2Fy9NemC5K5xh8PUcafs8wHdUuqjq
Jsa3Sppc1dORCysi55gfzOPMboHGTND1vig1dkQyGx+KTYVYvF/R3UMseMdXbVfGlT3jaCvL76Co
JxE5qqc9CXu+SgBhBbu94zwA48HHZjcapjV5j75BhAnHR7sVVpYDyuEJxgI42iPbsI92GBUIKwWJ
k4qwDpoWPqiJo15QjVcv02sqXoWvY1v5IOPnlYaYwDY/F59s0PkxsaVV5eTn8tycYgcGjh/m9Lfd
aAUJhyDXBov1ZfnvhnV4OkDXHBSybYH+KkYjrqVvOtFJIrDTsg+6foCHbSRuXbjpl2qjnOM93xHO
8H5ITKOdte9G9/lemo7wiXzFLpJt7XSbHPmQ28muwyR4A4CJ3EVxSQ9BezvHZrQfK9M9Zs7Aj216
cXytUhfxxGP4x1wPNvSDlfoRXsw1WhyBfkz2+lr/A0VyT4aR3B83fZ1/J1epCcI/Qu93N9xJmKrh
MfJwg7MJvxgAZWW1zKvYkcONVNi6exeP5a1w9COnYoXgxVrwsK4kGXWTz/Djx7qaR/MoDp6GHIk3
qesw2lhAW2Vb1o4UkQBRY08FVtsOICIbkY0ezLW504kXHF/MXMX9rF4O0es7tlKSi0fm1sDr6mBU
NqA+V6NH6VQAK0M6SLaJaaczObk9B9IroKHkGu60l7vy+goNTHDuYPwf3zUwtspNDxgj8OmS018v
KRo2rrSd7ZqUloV3muIg/3goyDYBOXCo5rSjA1xrIDkS7tGpPDy9blcfqsaeV9kVeiVMO3acYN4m
sGK5e2BsWzQX1tW1o5j0KYFO/++fUtDwI0At3oAkaPnaV6wAv6EJCJjRjrB3cJsr75semqChym4z
l51uRQuzRITGqd9a/Koc2XpTA+os1Hqc+YfJ9rNPd5OPb7svYzf3gk3boTt3dKYT1H72k8ocf0tW
07pxYv+urh8revK55SYQwLx/Zso9cwLLyclRbePpPm4/WfBYwdC/UPPh/Aa5gtdz4YB1g/5B63Iv
vIQg1e3JZvIUy3LmYTLLkH91os0ymO19jYCtPV5BrUMJKw91uYfraFDj2ETFVtxoPwJqXE62nk91
YYerXmclr6ZmnbxgLAr0FgmxPdCoT4okWLrfEi+ywV9/Ime8aagObchzqhMBEyOHcxNYlOLkj41t
fKPKgDzrfl7H8davoNHKbvHyWdVH+dT/hUnHqDwEHx/YZoXdu45+lcWoVZbTfLUvySvCSz2rF2Wm
T/kPrvSi9EakSymrAXIdUJ/EIalGB0T2az2Y5p0gOZb6BZStdUE9NJ2v0rayPxden2P+TcRDqtjf
EJV0h36w8KI1Ppp17nRreho+/GTAHo+2Cc4TyzjHqNTYNG9qt7hXwUNwiK2U7/EO+2SWvZ4ehGkn
XmLTAptdrE49fHg2ABOe1/i9P43BYBwYnXkLMxb6hf34xoVvtsmNZCApJmQoCgnLTEeLWB0+qr3E
I0Jc7R1dnlILaCNT89qwCiOnwoZq3rFGEk8sX5UVNvdXyeVIhZi6eMu/ptRrJB8r+alDL9Ypghm5
Lh79eE9dwqvlxDgr3xyWHIEwqLe5G7E5IJFcfT7YhzW+ZQxw9zwlHPT+9P0kUhXxKHQp/7BBO8uz
p1RTfRWb2Z5W2KfAunFJlmZ9H/vDSl3mHpyFRdU0GOjKZF5CiJfKrxQu88snZn3VV3TKzzMr6pVL
FO+PMze83PSerWcK10hhst7WqWmH69bH8mZ+6VbY7/3+Dy+S+TuywX15fnudRBfwBfqxXvaC4asT
nspjda2udJpjdRWONiNRQvkCOZd5UFfyH7GHWXif1QPWV02Q+lwBsjPQsgjA28oRkQWyhwy6VACj
ZLwWd04GtpEbnTgJQMHI9Tj1gXnO8QZXxhY90YtWTKv0j/lXb31NJtXkjPKZQi1rBTtJxpGTlBvE
kPKE55LfqowK+L07Mhhs57n1Y+B3JIOUt4d8tNNzZ/mzdkg2azTUSt/PcnjOED7tjd4EbgHS2gln
UL0vaeR1eKqHp3md3LUeo7q29irjpTZy8BJv8cXq2CyD+SW7kHh/dzfxykK9xy6kymiDWfgngr0O
myd7RmPDLNW+je2I/Xdk+9G2/9I39Zpl8B59hZ/CVlnTyfcFDFdsMFw+R+ymao8NqE1CvaP8FW0T
Ah0qIE5oeL8bk8vm5GJ2+Iid/O2InjP2ynYj0wsdXng47RX1TobQeXrLQ6SrzP2m7mWZpk0wUDWy
662JcyM+bYrd+tNimbzOv6Arzex1UDn9NjBTl5UP0WgrsBeSNAjYHw+EQ3P1WRLDwZIDFFWsnsVR
HfItqC9XyJwsd/Vwh7yLrPhSsTL6s2EG9XiOKf1CF7dFsN08Wh1BM3WbJj5Cho7h3ANTd4TV1hUD
zSb2PNPdw02mKrwO4Sx/5pFDVn7Y/SfiapiXHeuV4QUobDmqG/qdrTvM8lfFBZNdeeMJT9bxEDXf
yDMWP41weeQwV/8oZJOyYu2FbU1DMi4BQ6HQHR2lvt7MDWD5t3TG99thLhcr8wtYMzjEKRBWnfEF
F2SJ92q3+1WXv6g1stlr2AocV5SpJgMva/w7dqVmq97idVP+yBdA11A/C9LEZuGhAOoL9+HKGj5V
l0oCzdUN2460yv3yAK4cot43exvnCYE06C2brY3l3/PkilOJq4TlE64014zjF7RvtCZQZeEd2Hli
e4w3/b1xmiswcAyvazYOlxCUgLoe2DxeW9XVXht9Rz2+RAYH1bvB+5m3eLHOISxQu81cSQsQdM0W
D6yrwtLmuPJ01pjblScZkU3ncZ5hiPjqXb0L9ap19PsYYHrZZR/1gXVu3FCrX4utPaypmICYeXI9
s011xS5eJY0p7ABKoUj86DaUSrIHFWh7ogSNJciTvcKpWgQsbBoq6WgLjn7u+yXekUeMwFyZSlDl
peVaZrXK02ZSD5RUZvjqiS+8hil0H4dmxafxHtIShhCNfgMl4D+Ab/8ZD/Y+aE09zihcMw415Opr
RhsEF4nHtk3X9ZnQZVESHNeNatP+qyE/Lc8S7As5xlu2SVOf9QxoksYTZ+9FHVdatNNMImKo+xs4
2SiWzrsKCcEtWMp4eWJdsynybSzCz9lhUFWU7mciOli2ioRFQP0CwKeZzTk9v+No3b88js9rNXqj
7IvV69B4TRbArKOoIl7bBBCQjV/iUydIQ9Ngr7Tnp/AWTh94ksMPZ3PJU7v47ESbiPDWLTxHvCPt
qnXkV3hjiW35BhThxiPAeAIiOhCgztsCbTAoiQcKjQYQnvUMliZIMdR1mn24jB5TqbrmZwHbxEO0
QbrEHNfad8tJMB5z/OLoHzB/bLl3Scyk1VCvHsVJj3HqXCnhBVh9yW5QOaU70XTDfozdDFFGYElt
9f2wFBtxRINsSzn20oFwhvOxqzdsduPdvI8Tgh/e8HDTp29BL1Z9gB/Ew5cYwnEs+DVc19ARAaUy
NIfFX2EIACebaAkAkXv4ZbYBUGsUgK5dPBKm/i95Auxs80wtRIWyWtoy+hVo8WvOiC/T0y0RA62D
PPNDy3sKu7IlkvdaOLFRcFim38o6lHTDoPoUDgLt2k8dv6br0lhJvi5t6hRVZXsJwjhHUJJycBOM
Gj+Pd5SjS4u8dZclNENaWPrP1yJDU5KERGgckPUOMSL/pfmpo5l55QHM30SDCQp6mwxBDSbDsciC
Z+/mMb1k2iXbmH1Q/TKN40P0mwX2gd60U6vf46dKbeu7FhzCkeTOqSRrzh3lI6XynoDtjpqn0/za
qRFnOUHsVG+ofD/vbDZiD/LOH8EytjatYxGVYBDHxMvCFf/swo+tlY6u9u0BgjP+Ewo2sbtTTE5a
rZPpwkWz5wCWVuAVUgvhKCJgYq+b89MENfrC8cD5ZHcH1o25UWhh+wfIwcSvDfVwn7ijOxcr6ldO
Yzcv0Vf21e0+63Vlf9Z/lNV0+5nJxLDecbo/6HsBSpRISpOvhI3puech3AxiGqYobmJ8zONILrtK
9sUJjQKBGjuVWdK7L+G8SNqedQbpS3GHw6R76Q9hl+EgQuwauwt2rYKbZ2yo5vrxPdzYS0u3OSXM
PYlJDPyvHUiN6CbRRSZK5Wt5KPbZhhuyu7OGA5zdBg/EVdm+qbp/w5VhuyHTyzbloaxX4+v0pwem
9liMt+wIhL9uaxQjmNWNV7Sf8GyFGoUS35Kpe5jeNNNecNldGVCqEnw32p26TsxdRj/3GLvNuF8O
kgltEZtPInMPmivbWHWCgG7LGdfXRGj2rSg1nFm8rMjcp1dOvYA9fWIPsmXCp3GF7SdN8LWEXdky
y573xKv/ALaKXaIPI3SLDWw/Elmn+StepRPLnU8pSBqO8LqyP1llF/fkVJyMbRUYHuGdvv+9Hsht
6Q86lDvL59ir9gT5db3KD2F/KNOP2di0MhhXcm/03fB4N9OXihICYfHSMO2vCgGVdUvfyckNXxps
bSXfKTAJ35kXFj9G7aJA4xHpsEGWvsmeSVl1QkWeqUamKt0IL3Wn+1BEV6Vc4B/ENU/cCB4HaiUZ
xhdwsHzwUiIRLYOD4XfiSD8UjpK2JRalWE1HPwdiSvhJalHBWkMy6RP8YO2zaiL2P8HO9gRNmnW5
G4MfefJ1QoV2gn3oAVw3P6oAz9PAqNakGWLmKdkBu6+k+ItN3I0PxxbVYkZzHCNzG21TtKwGKOue
eBF8bEAI4Wdt1x0jw+5fx5ccI0uIarFNNKsqxypciR86tQ/9CLK1vTOB1mHAPUDgShy2LOxW8HR1
s6/H7iHb9UWLA+EHX/kUcCPAhcHDIx3WMQmvE1J5adxop5f+rfnRgnE3XuJteHtcRw5Mks7Rxusy
Mu34hPmzc34YN0ySAeF9TZsU3iKnTuG71dMdCCHc0skzl8O+edjZV/h3OFfWDn0nHEAoc2XJeczs
RndZiZV+SSzX6Kja7+rhffziPONjPmFKEQt1HzfMQzuaH9SbyNlU4W/d0lR1ss/8fEEgPNq1J6KR
/hNdlL4CMLrtKLwWkPJWIC4oM3bEsVQH2vuztWOHNTtqLj5h4l3ZBtYrsfm28Mgw6Yu6PTVM+UP+
SKEeUpl5iV6eI143/lPeLuI58w6oCFw1ArIsKM/EAsUn0k0Xg24YM7VxqIBQwKDSwz5tJ1Sf/aXY
cU8fQe7nbrt/ZkiG+KK8Bb2XTGuBhka7F2dqzR6SQBlaaqvCuEJOHFWY+jZM19yuDdAw9kQcarbb
4s3s0KB45anvRRrA/RZYKXUH60EkkH/DMGHERCeNALHyamMnPt+p0JX6RjR2Yelr8zf/UZGxgOAs
//ei4FSqaPZYX3Hrg8WmL3GonhzhWawwo7mAfTTjP/iUD8KWzwDv2gfh3/LArP+hNmKpAf6uAw4r
HgI4bGg7cvylPmLrwyr0kQfCNt7ljdpXFAhMjecFdd0OP6jTEcKX1DyIeMmWKFjWGyF01gw0PnrN
FVFZLXS6W3fj/5aK20q7LQJfrxUVZ6Qu9A+IEiReL8x7/MNRIpYcsrfbwPaDjzJhGLvGgUzDLL/E
cbA5qkwk2HoUzffsqHwM5WuyNhZzzK5O+Jv4CIv7ae0mGAyOb7zZN8klCglAeHoEwn4LugClU6cg
27Snm/DCMQRwlh0GxAmNH4Io5JXRhaBqE8jIYoNmh4mwWgbkkyvCi9sIaYTBfFiyaE5E0GEJNQzT
+90Biz3b7ZlcvT4XZDV6+jJ9M1rDjViLbS1etqt4mX1sesSl4Ud/jX9IXYiLqeWyQSY+25KxktMt
icX2jkBE+JGoZ0LMlKIfPaGW/uM3u9v0XkjBwGv0njrKSNNpXz9JlClqsLReiNpzNDv2zyfVmJXE
KX2D+j59SzSxHRgH9JMkPwvWpPb2lIAVCUTVHW5YialkYdsMteT0ItKmRFkLRWbTE14Y5AS1T2qF
iCDSw9mPV9V7bprGJq72WWTKd3cGS7aj4NFQrSEANT+I7nPqwtjDizapECGFRM2KGEHnGbwhZIQg
N+cAMBZlJaWHHtSUjfrrX0Rfiagy3aHkrm7G0dNQJwsIS0BGpIM9UFW6j9qtJIcCwbxJ1+/CmZoo
W0aQxRtKSlwWD0gNhvEeUc75q3IoNs+AjkSFpT1shzRgRAGmZKRI2YYkKfx4jnvlVh4yj7Ptg2ET
01tInEX+bVKhQXi2dgXxG+7qR/KZRWu2Bq6muE7fvBPbirbgZ21O+LE/5KCnLjDn0VWofLPa4bku
b2U2uE+kT18S3GSpOL6FKUmCF+7T7GBoAW+Wt2d2LTxJOZYoS62Gc/FGJ1l77tCOeYNa9cnr62iH
23v3nUWOdZ62LGSK1SDBXsw9JU4qTSaHT1VTUfQYEPYuPOwp9pCoL+kI2I3Rs0w7tWgpBWL2pj1u
xTOg1UYzlPw1u/BaCjvgitXMkzWf587TGDSaS95ESYi0ugGLdYyJ+BqPvxtBnLvTCoYmmcTIMD0C
3soq1xHFUe1Gd8Zcl9ZHJfztQMdAMKbClGyotU/6Z2n5erSq1TWRc6tsC+0msPVzzVhUlo8AiZb8
EUzic5k8yZJ5sGWTWgN+ASLBrCzp/Xo8h8Xg84CzA1cUCy7uihzt+ZnABJcJhWIFyvjjcq28M/9Q
8Lt6oZ7O020okDbL2HC/nXLlA9nJGI+aLWW68Fv8TFvNRUKIaiL/JuWqruLkgHxOoQjDO6WxXrG8
4z/19IdB7ccP/pzPWdIVmAF2R3pe2sqWYeWOuC8IZ9jHPDNXUFZckkS/nhYYv56B1yz9HGM4chYy
4owX+m+MUSq6JmBp8iubizFMIA0Ue8iLa54iJcpPZifvqU8nzr1QWFXiO3eNvyqr642yP99w+VTW
uyUc0fiVTN2anZKTj5RaQqGEbiZcx56qJrOEZ8a9kg2GECoXGvNyzjOqKDwLFDQkeDw+48e7cAM8
9W5A8ReNWVCSDrwXrp5r5BGxKzCVQo0dDs2fc+7SooTr73BHP5h5Wh9DtRKFvypl+70ZrSRqaINP
nYRSJezKZdKani69M1f4lpKrrC3v/c8n8wmIO3MJKmk1SDebO2NOkp7UCjQdj72aC+Ve4Q2QyPKu
U71m+Pl4Dv7y/Jzpjy+3QGd8eaAR5vAe954mLo+R22HSKx5XxSLiN7yExzEGE/7MyXLb3K08OVxa
3roMHUPANSKfzf3Ptcvbcef8EdfLJFgeUg1s0y1BttnLAyQHtTHppX2DEdcu3JBsRDlnD1EShRYH
lvVzP37ywcOZLsFCAPT5XG6H/+b2zBvqlHm0Fx4PdWGsTSjsnQ3twKrQ1DVLvlC2nbbGGYaCtK3S
BBbRJKNv6vJmy8JIHBYqVrx9Q7PuYmxx1OhMnwfLAuEzeCGPnTvkNvFtrV3on80pklcCe8PszcWp
ASa59A+AgRL9usOylB3JWhUwx0J/oqtrudJFz7cUTwTULrszc54PD0E9C0A5vadxTKGSiG5lHLkf
xMbJbZSVMe94DLzWmpcCSggwhfKzvEypBfpKxZ1wh7kKrPM63rVHAG6UUeYqFjWkwZFMNN7tmZKC
gerUPgYxqVz5g1jcjdaOfh3zg0c5DQ7CQI0U8En03CF9tckmFVjqNAGt7bisPoO0j6visucdjQ2W
RVY7Xb9lknXH/pUGKYylZS2mTnfJgXhOjLEXN4QtoHQCWmw42aFfXrpK/CWWAVfHOtZij8gRLQlU
5kULOTgJFYb162xBZFxZPZJ2HykwMbynqnxdqHsgbaLsm7rdyvuOt599PFsqcU1r3FI8EGP490Wa
L2o3njGXOYQX1p7RnvmW210QXGgVI6dB6CatDBy6BVcamLe0uZaBjbbovrA/kDyBcJxrlJ8YfrtA
BgZXIZs5aTZXdVr/M8LspUK3AlPJ+GSlSy6cYflceuYbWhnMBERTBI9HwlpkfLQ2YMGVS9fJeRzV
N2p4jEY7e1W2kmSXWQimwJBdiDsMWNmu4sLn0TFQdK2V2AOrkwP4ZGDZgfj+oXlLIoXHDNedAhN3
kAtkTCXsMORlcrAgWxtKjU9N7g/3x3NlWob07dSlPok/i/XdnELuicSJyZigaAdceLkk7n8BBBmA
i5xY91Bjau2oWnJT8JGJunkU1xmfZIAPTIKBUqYz8DwnWMogTgLsQkqyMpvOhVx6kxUYD0pqCOk/
7YXXGLB7Ok1LvR8s0Guiv7MYrW38A0q1eF3mK9ZOJKnmGhplWn6SPTDJSHDJgVWytmq8ZOj34MU8
hV4j3EQwnr/LzlR9fVhGWmEE0HbngDxxZhJaoIvPXlIzx8p1ogWQ5yHvLgOOfBcdKcvR3jD5poKW
AO+iwwh6yn2yKJ7bQTkB6W8u1NlAcljQPYUSaBQVopORhwHLYFk/qtNgoiK7NfC746PfVP2OH/Co
G3zAG5IK16JxDoblJXxjREUsN80VDj48bVZAxR6CWGC70jX4D6uH+b3Ma+XEs6TQKtIQpe3ZJE5H
oR7Qi5D7rKy+9QFcUsllByopkwLnKqxl3J5PE444hSiL3Z8Uv3kxwPfjdImQLD1yPLXUAAmgLPLY
njF2YxpyFwPCaoMnEKizQB8emi36J+luk66t+KXDkErwkbRJaq/DID5asdJAZJrpuhq/hB8QK2xj
6h3TB2s1ma8FskmMKeGN9W4slGPEcpA4d+J+DbJcoX9KkLJHkqFleOatgtxiiFzOdoghYrra8D50
l6XrRSkhhkFNjODkELZYf5ScsHIDmqxQ2HPUL8oIFm2aoG5WTEweBVMWxD8lqTIJnqj7OBq1PoIs
w2aJlNGVwwhRL2Y7TbzR3PIrtvYl5ojX7Un45nszXvNWqFQgT6LVa54aJzm8TMHcCNlrTs8Mt2Ek
fmi41jjCOYXu1j27a1DG2xiwtYEN7GqJpFn3iPQ8PqiI8PFGCyF2WT10nDi3c45Tp5KZjTT9n8sG
spzZOZW0NTsJAOUZY+PSZ9r02ollCTg9bN9Q8OO518NG5q1mr0u8tvthwtMDCZUTSxeyMB/EhIrT
14kbAuzAqhCQmEQoRQykDj1R4H0DDwwMTL9VtBWkPwGJYErneG8JJ57OuOg1IgC9opDDcAsIehNx
sbH8bkYs1vqYfzBnWFJcGTvRPCwPmxcxmdmM2Dl4RJEYiPmah8bOUwBaQdaZhcxNJm77BSCEDYrz
Dk9kXo7xEHkz8TLuUmDWCqeSDmxjfYKWLzhjYnM3Eh3CBj6MT+Xso1jGt4whwRmrRZzIUY90cDSL
sv3SZOCx8ldFBDEHzDgyGBx2UHLSCdK0+iaAJdO+l3iPtyIEydAlACiATiDiQIgqUh0emP3R6Ij9
mjVDPS1Xvl7BBNCSIRLj7o0fNvkjtVGSdfLV5fgGeUL5E2RR7mgLzKBDSUdeg7SgmMzh/KDCFBKR
P5xOkJBanyxEE1sVEzxLZPPQFqObCNPAjdJ0E4O5fC88SrpFg6anvD0bbNPM7QZpK1jmEQ5nkz6+
zGaewhTqjI2G7VqkpINbZCA5nyP6HbWunpJ6UjaIyigbq0HOXUwBUZVqsYaw9pl20CiK7ilvskWJ
T2yytTjGNLoFSC2J/oAR/siQtxSNYRP1YYQoC5rMwFsU0RlENvHJonD20KVx83xkhzrRBV+aeSLt
qF5HfczRPGgNiBUTO1enKqhSXBrVJJGK8D0z/7GS0f48iuhrDDlkavS1VshxBr3hpcQ1UWQi7gho
2h47C6kEQzpPplL5+vKXv38e6vrTDzPz8PujR6Zg9aSI59/fFQUeZhOVm3KhBf1q+Bet3m3GJmHI
+mGXyMBEs//9IkczIMnf77vYaDY9si2O1LBwHyrGP1EW/88XpQ00reIoGbFUEjXx9b/YO7PdupEt
2/5Kod55wDbIuEC97L5VYzWW9ULIls2+C/bx9TUon8LJ1Kmbift+gYRgOaVtbm6SsWKtOcf81w+k
Iv0RzGIhzpUMgZYvasAWT3zm/3z/8aeh5fIrCBz4iMlIfMz2S6JrdSK+caFnVHW6L0t9NhqUnUam
ZrJrJmhJvs89kqD3hynl/vNowWirk2qwdCOz448fb+H3Ly6/jbKT//Ovv6yz8Dgo9mAdJt618lFC
fvzLH18+ojqyj8P5+OPHX3p181WaTBInB7dSVJgN+0pWuno5sR9f4CtDH/7z3338j4+/s/v44KQi
2Tuk6hXw3nblEDVIXZp6O6Zs5OLI4AnQPCvThlfWQMnvmG/YUTtuzMHz1rZAZS4vfRqIrZf71b41
6qeRzoxGLOYFS3ubkPKxnH61uanY+YXfIyILqQiaUxXKbjs2HoMRjaYtpYWW+gMCgqGMbksDoYzj
arZ+i5Eubul51gFoP7/F2UTY1txAJCDNESrGPN7VHQvyYHpQYnJiVwXGaUUAL0nVoKjdbNMOgT5I
wE1F+6A8GoIesXSPJqOQhO26mRTjLgoILvCgeq4YoU2uEvezbd015lztHRfhazMCSp0oT2Y0h3tP
ESMqMWixJaA/V807J87BybosadXQf2nRVZKWuw8ywOJ10R+94WgmlsMQTjUbuDNMDQP2WtIbDm0+
0oeq3a3E3LctJs50NO9aXMcb1YMdUf6F7HnFjrx5n3qDBTqiDBJ026KaYXpqZEzrWYTwHvprpgrx
xkrZFRpMZeA2teBzCk4qKJVxoD8qTQdkK4oQLPvDuqiS58okgyhYJ2JkQJuyf658PzlaGg1SRZcZ
OgONxCxkTNS/DhUnTTWjS+f12ZHsHcqJatOUgkpqApuJow0+5ugRpgelox7JS3biF7AKALv7GNRU
X7mExqUwd2qwOpl3mOA3r+sF/hiXDGDA9q9FyDxK09sxEz2iaVs4oNCxrgXgPXvZdWGFOAa0EJF6
4aD1UR7J24nUcHDc5LqZ8fit6jliwyC9vCXYtO8m78Zk7SIv41SSuk5hj9izjrNvfkc1anrfZSq9
S9SzwAHNjtd1En21BDtDdMw9sXMQJOJh2jRmWZ6lM2CUMIkL9YGp59ZS3ltVuI2IArtiBxurcbi0
anCu4J7vceCjkGLQiwVFn0lhfmlsBynBYOzrPqm4gYJNE+xzO4rux/K2dYT8miwtRG8rQfKfi6k8
pgCTjn3trbIlKsMz1NX3vfGQNd2riDwLcnSDVoWbd90Y/n1vJax7yQxLAMLBchGxz0n8gW4OoRZA
FVfEKaWEMrrvjUE5FxXOrhPUI8ZQluslwmbrFm0J94y0ecLzjiNKWoj9BUqlEfNe2n/LEuIhC91l
O8gQMMXcdz/yARUojH3YPm4cyIonh6CiqMqp/ufwzXMEdo5sBPYdRfv5EZbqbnDJgVB1c8FP053x
rRAFYv1y5hYDTU3jjCWAWQOCpM47ezCY9kY62Nyu266wmpOpv3QC82zbKuCViCOw+R2DwUfFZs9s
kuo0X6tctCccUv3aDL13s6iKfQFzPbRyVgLVPoFRfB1FjqWtJ0PayW+WKx2nrjS3sBLsix/P34Os
TjZ2EsM9wfI2YlGBuLOfqL9deTAcwD1JjaVZYLUpwSVuFCll55R1BBYkmJgQs/fIrngRLSID8Rsc
sI3nH8l1Rp5tV+bOjvxTAYwbl084b7IevhGm4aNlGtDJnXK+d+P4kNbemUuk+A7a7RqUiNe7anqy
CvZxPTY3MTJZG1vahrH65rbTwSVb46wTZBrGYpCsJx3tHKiJs5lPR8d0Lg0fDS1H1N9gsddz7/z0
RvY3OK5GegJURUtm7sR8d4xSNkKJp2891/kKFaOl86GTo0ocakLQlFIRL0swO6ynOkNvpobpWFkC
3SBkvczYYYR1NhWs9bXZiIcZ/+tpjtxxD5EUvphdlidNISPy6tIntXPfN+kjCejNjodxdrTTJxFV
5k0X1pCrtXO2mWeJLLEfu3lgqIMUq1WGdR7912mW79MM0LsYk19zXIAycuKnahNhOQWU9UoGzQAK
qrqGzZzvU0zHuAfMt3yRSJgh86ygVsR218kls+JnmGHs85hkzLl1tQzNYzMYxp0BLGhrFfUzVyng
TqO+iqJjez4QXmdIL4fvQfBaF3kPrqGWtI+FU1X/TKfwkra2g5yWwD9dU3ZWYwKHbMHmZIxdGpcx
UJBZ4tyHw2OX2u0xwqHD4GFpkeAdjuAWXZOsAXRa/Gp9C3+A9SPEpI4JdByPrZNkWw8cUVdE4zZ2
PRBtQy12hT8cYRCy1Lq22Hkj2yMfKFxh5s/W4KDRaOd70hYYijmD3kKz3MiqKjE+yo5wO4falkdL
75KmM5p2f7Hr4m4c9bep6m5V0dIjyCbnoM3h4iZ1tO+SeKAHPT64dA1vUx98kFXtDWLaV6RP+xtf
eASLZjMSF8PBGW2HR3sacrYWhjp1HoakVtBUaDo7f8T+czvO04XglRsjFZJUJ8INXAr6pm4aVlS0
81ZKBwUo8XuZVlvy6rfU7+4b4cI06gIAdK5Fq9wPjgkV+qGIkHWImGjUWX6xsCFHJWGwhhmUCLg3
RtWStDO0T1JYPNoNuoqWYLOlo+BHoqk2K+KbEGbQp1J2dBQmLc2s9L0jkLhZ7qAe0lMbkJp0MUrT
qqM3FzTcM6bV711CDfCWDVdcj1NW/sK4D6hReG+1fmnUEKzJLoamNPD+BY4XrWVynWOy7Au0Df23
mZj0lQVH0rDPs07PXaOmizImE93we+QJCvNIdc+x8WX00KNnEpYM7LN3mJzhg2SyZFZJD04gCKD4
Dz+i1idX7+h49aGpGd0SsEMbQFfHpqCkz6ziHCvyn7wM2DboMEWqHq0UmuAq0C9JiBCDqAc4dzO3
8avftls30t3WswbGzVbIEqSzG2tJtoUb19eMUIPU2Y0WOUejzyaHbXhXEfOns9hZT0SVYpX0v6lE
Hkks+caC80UEZLXChsngEY3cp9s6DL1LLfPzZOkOt/nSYzKrh0km1TFFBzfnE2/SxuDr0aB3COHG
mObgfxbNVjUXL7H1rZ/0zRUwAW39mYKFDgGoo3ZrTfWtY3XikklGrxNGnCxOcZKmOuTZlH0PqjC9
KMDNK5FmeyE8Wq6TB+FhNMH3+JvY3rBH8s7wstudP1tfSae+1f0orlaunrGts04GqDdTDOn2gnOe
Zpp7cynvMsFHCSgCVZMNHhxc5C40R1io1j0dsy6HYJR0TQEmoLyWbpvSAe/o1Yna2+ZRe0qHoXlu
kS3uaubr0B2+CKFoX7hkUqucgm4wmdI3VklrWLkl5r3qoUtJCWs9DHc4uo5JTwazK+VdS67BoU/J
taT4pnPmt8MjW9N632LDRg7Mt4Rcdds8815nidwtdtV5xGRM09J6VW5zW1SORAGlu/Vy8wgCa9g8
cnI94S6aXEpSo9iVYgK30xFR0SSUEQZPprxXm5HMAIpL97Wi9t06hfmTUCRm9uZYIAlR8TkhFUpy
k9Z2xGPM4QIPGdfmY28dwwF2nVMV+N14TJYEGiGiwSsbto+wgoJrM9DZrWw4SsliQ0DwWVqeBbdK
35jmYB3AbnkH9tPOqJeqAOl6Fpm7ydXIGRGEsaE+WZnK7vtEpvu4Z7hOrow6VJWfoJ+fnYtJRLFV
kK8BAypcS286ihH7UeCTZRtAQzjlOelnIsvoSZGj6VraoTzZB04+Y/2eo+fAAxWoMxiDaWW9RC8A
T7t1SlG/Eb7OLq2kndKMJWuebYY3s58tfgHGJ0TEPJnEHRFia1l3dYAZ1qW0WblRoaGmBTjliQnh
po92yADTPTGA5SHuSJHwrJ/N7CcnqSuyc6f2tRf1URtlS8shH3ca3FaoUG5LvyWmjzYamWcrbQbR
befw4baa57Op2Rh6sJvHhdZYzGgzjNT0dkQyvxhGMrP0DpKaJVVHNSNHZxdByylB9d/p7qTxvxAF
ZNhDdA3M9NZ2R+OR7a7D2vlDq5ZU2BYyX0LHJmDW2BtfqtI/hiUbBb9nqmmGLN95xxS99G/YDG3K
zPkxZjEpBFlCrIVblIwdNPqt7mUIp2faDqQ9ZAFPOa89VL5qMFDI+hL2zshAIj9mbO5Pfq14tjTx
qWXSbyjyArKGQEgogasAS/Pe0EW56ogJZRdqDqe5dRBORswMe0rnMkcZajm4T6yxOPpF59y543Ac
aI8MUZhcSVJH2i6b5obrk8dp6pA04JE8R51GuS2MdxtnwTmwkpcpYVk1gd8uVws3NCUs9qGphKBY
7Vpkr63FY3QWMOvqyA34AfWtckZn283q1Rw9xVAx4Rata1p/+sVKzKc4ZVSoB8bygRxD5P+M+sN5
1gyom9c4aaytQ0In9y4+fHh1u7hh+hHHA9suYMFT4jxAnR/2JgBM5h56FXwfI+TXc1wj1TBEQfGg
8q2K73M9P2s9YyGTNID7qrgp2/ZJx+XBIIMEJO/XdhhAhElEtDFbyZo2x4bDBTFG79ZuzVM7FbhD
UJBY1YReITgNQXaN1YW0k1elQTIUjjz70AZW0hMB2tvhSwud/T4zx5/OiI0k8HCFDIn0Vq2fZQ9e
kr8IcoiqynvX7kOZZPfFBIiuLzVjoHRahs5MglpJuzVzrxMLEhC17tcAA/jQSWZ5cGsGVnot9xCU
yLckR2zht7wZmsmCJcbtMOM9M9Dwba3sKw+sYdenIUrJkud7PSQ/kip/r/2ooavb3EEd7IlnwDjC
qurr4F0CWN6KBQ2SdPr5rQ+s6cbsja0sOElwK6p944ToAIA6J/adpYaDnxXsacZuV/IEX/cWQW1D
BDwxcij446suqoFegs/ootaHCbrGepqh0aU94IhEHAt76bksxsRR0cSYu5qGeE/o6agppuz6Fo8v
o4uGezdu3JdSyp9OYZBK1LffS8EnbidhvScj69bJLTrSqb9rFxi+z96uDrDSuAZuwL5ssOgjGJ9c
SCAS3xafOrePS7zV5KP1yKDATUNs88DGKmBkc7jED74njCm7rvjlhWOEQh4PqkLAzJMmlOabUSAn
sggA3845c+SEYZzhCqY06ntp4YIKg93cNtVRuYSB4Jyn/z3EX/uWdNFB69vcuyOYoFtlvZHvYX6U
aBeBKpFYxi6SXrrkNYy8ve8yFe/ise1XH/Sy/w96+zvQm7QD0Gj/d9DbpeqTNnkr3/5Eevv9W/9D
egv+EVjCltJ1AuCE7GT+8z/Gn233X/9pSPcfphvY/Cctk5Ji4cCVlfogujn/MO3Apv+EDQYYhPwX
7M3mBSX8N+kzdTNNR1r/L7A3y+Tfr6t8jqry+P5f/+mxHXZc23Etz/csaG+2+4n1NquxJ2RAHUuP
oiOJW7kP1PzY6AzwEuMWYQtjW4Jb3M+KMfBEz9HOgxqk18aMGw2cHh2oHyPaFRmUJm/el8116pg0
qbB4stJ8I+GkMxwMeDYQ77Gh2cyUsG5wlhJUUFiMJNxu3/QV+di2+pa7Db0YZUMRrQ0aw4omiPoa
3LY83Jn9tsOqxZhWVy+5SPSuTJnnlVRU6WBICHE9VpnQv2g5EinBaDqoi3aTNX0AqsFksFHJlVQc
RFO8kQfUH4SrHlXTdqAmeK+0FCWMWjoCrmXvowWl0hDKapVG/7MjSfDYRyi0IRxtQfau8ppZFwlS
6PnL/K0ueAFVz6epmYvd3BCBME/NdLYCCsvqVMtgvFVk0pgW4uVJOhA1h/GQium9Db7Flqqhwxig
ZlLBBqzCLZZV7J5AkIllgY4wctCZcYXaFdbgM4NgqxExYKLNSPBRhBM8DdzXOfOcwx+u6LvfV8J/
lH1xVyWQicH7/fsF4rrCdj2uEq45yE1/vkDSOVBDNdQ1hZl8NDsUDh9f8qAt17CJaihZTGR13t+a
PQfl8ugjyOCfJ/Ovj0X+27XqusxbHBcwYuBbC4Xxj1xC27DMKcoykpEMhVuvLr85lIrUtUZ/F9nF
kyHLn4mb/90ZWG6BP98iru/Ylh9YgUf+uvPpDOheWLqNBcpPIyFrbUEmPFkhNU68AJE6G0Gdscib
RngwtYLnYLTMGcOxg/IJQqWp9PNfnwfb+l+OyJW+aQlu2MA0eXL88USkzDXGomzzoxtzItKSdmhL
jDVjum5PJeAQpqMYDZNrsmX7d6bBS6xFnp3iFJb45AhEHqP8OUyoFYTQFl4ybC3LSwmUaZNjo5IP
04e/PmhnOajPp9GDXgnBMnAFu/Y/H3TEHZCAAeOgpSLTrJ0PXRpgp6f3vVKpsDam7yWw8ptvwqK1
1UTch0losjeQQJmU/d4IBDqO7AzwJtW9KJb5b/OUE6LSTPZMFtcmtFFz5E2KlLfGdmO32WkIm5Yo
tvm77NubxltOhJ28T8bUsRepAF7H9hc7aBBBgBz7m3e8XBif3rH0Pd4pPCfpggD98zueKLPjIjOT
Y9lhUDNyLNlNAq56fIoDbV8cGWzlkldpQr4+Wa7GCWdYyD40wZP1yBaoZj6mBjJGfNHEK1N5AINx
dU50z+xJPg60ddZpeEPU0bAVNQ8BWfc1RX34JmuL0OK+yVCEWuYOOPdbU036oAz4NpVZbhvwwUnk
bl3SR/76bVsLHvTPbxt0aOD7rulLvvqf7hfIof5c9E567JR8rGRP95FGhgrz74RoIVUkYhMau20x
AAS/sokqwk7IsiJHdEdJhBGJqMyW9nxhee7NXx+b878dm2V5oMS8gHAI2/zzR6IamTudwm7bzAdT
Zf5J59VLFSiWBLAztQHAXRse2zCe5jajOXrDWKNJ4Vs5eT+sR3Qt3XKb9/Zr68ffXY2asovEPZcl
ypShYV/ToYS3tPrluWaAiO9RS6TG5TkIvDu4+6AV7NHcVqnC05MXd206wAGIkjXE4uKUpMlrAob7
+tdv2/r3R5hn+sIi100IKGPmp1U+i9IRWHidHrUISYPI0zsiiOXaFF1DNZ/QPnc2bgmFvnMgW/ON
nnF1Wk38JS3c4kDFnv4uKn9M/yf6CZ3yo8L4q3UFyiiHISl9KGUWMN2nQ4JEOloDyTLHOKR9l5v6
1oyFu1dFeSxz3z3GoNEOETQ4WwboQH11k/gjGsvC+rsjWW7DP1yvH0fiWTaXQ+Cbrmd9ul7TgimS
MrhNO3ohnvvexpNxJHyyXwJZx7XNcyibY7yhQP8i4prp/dWHrqjJAB9znByd/0QvjHyGXtOqtr1t
hbf5rz9AZ7ku/+0YHRFIcmCXp8mySv8BycuOomV2O/Eoab0b2TGLUPRaXFk9G3bQku210ZEJWj5p
wkMdf/cHXa+80TaxLBQ3FJTvWdqC0KnfF/3Dw2ShoFHAS9KguLPZ427ChP5mJV0Eh7oYEMEZT6Tg
AZKY7fZKYsWwgeK3Mfz6b8/+p2VhOfsWJHeXlcG3hfn5joRNnSWN1yVH08WS0zA+jpthPidEc226
FmCd02Fhs9EcdBbCtSoHYRk6c3Fiw2ysbB+obsneMjX+5p7xPlUby4HZPphm4QQOtXjw6QIdIjGA
U2OmPKZMqzo8xG1KuPFszI+0kOA9LdqXJNNfGDVbywnEX8xXcjV2k90ToSjRbym/xPYKcP6IBGdT
1Y5/dGH3k0XcEq9lrQV84FtSpJqdP4hoA1HRQnUhDkme9I8OfEjak6nxVhEH6Tn40ck9eZ8y0gdd
Tewd2W8XBiRMvD1y3Joq3s0VDqaPUJ7GjqEBV6O6ANJ8p+Ooz1nf35R2Zt2WA59jlx0ar+7eAIZe
J/vEqd5WXUzkLfKSXkZyb2Q6hV4vNFKzsDgxETTu//qy9pfL9tNl7XExS+mzQ4KF/elxTLkajto3
DFxPsTqAcmX1LrC/at543nvizqFHEkpBGikI6l3TBEBfCkwFwjJWlRXZQIyRZzLN8Y6+66CAhDM6
B0SqD1VNyHz5s3LcZifc6GuYo4rkfmZqIZW3sSkzUZCOyTHoEPKFgGqwDNe39aDcb3X4iAC8Zed0
qYgD3CkNXTKKxSZVNujNMgyPM7EYJ93iaIpxTOfGzPh/Sempp/OInLDux19j62PWGnF7Ri4pQMIk
lmHEsm1zL7/F7XyrCfleq4D9gsNQNWplRLKuA/nHiJlU4GY8oN46kByK500YpPDm8tWLDPu+rOZb
jnihTVY7bVTpydXTKag9uf7rD+jzWs5NEJhc/yY7N2pV8fkDMmXZVSg9kiPBi/26K9vbLCzNA5F9
ECmYUqWEA1WjQW816ChkphJlOpQGP6juCV5xtrlvXzOjYlSdue2Krlq3/Zsj/FRkfRwh6zj1hg2X
3f+8KUBcxkVktMnvWrgZMfeEEU4dgmt1EHDGuc1W9HAJAqhQPSvqn6ipXskNW3hHTruqamI8tT+v
fM0G7G+Ojn7Bpws8MEGz22wdPBnI4NMFPget15JnwlUG6XqfJAjTo358zVMfR70NKayexvlsuN18
BqCMkDA9FNAcV78XvRib/l8fkPN7R//ney5wHNM3pcdWikP7VJXmqqaD3WB+n5wcpSAh819oLUYb
Cz/RUBroPECIxEl5IUUpxuX0E6R4/eZU36x0kdo4jvrRw3RkzlkcRh3EZ7f6STnTn0N/JJAqFICu
EucuLPS0HeMm2Hk8Ftf5wF0xMEcgP/QZ9V91GsBfDNkU3SmfznvBXX3ko7ymU/tekSJ/FWlVH9pO
34V2xX0eDeHJ50zuYnR8pDcOzl6o5LtK4/gyecBeskrRQEypgj2Qa07q3/VUGKdYcpwQE+bWDX5g
eSL7aeWqGpcw2tqmBD+T81K0dmHquD78LTP6IoUOjlXM4l9EyOLskGySOgUNQEzLtGf+9ouPu6Ud
PsAFmIN3R9XlNs8Vb6rAsxBAqwOyPBxMlI12EXjnKiLH0Y/d9NEOvnGy46tTjl9C04XZMpIQEXUZ
+iE20CxygXURdceUOY/G59DPdzQC3aMs1SbZk3qyCWxC81hQX2lu63uHkYfr05LwyC8jfy/2TvnS
uYjmNNlbVf7Nt4zpnOQonEbyrFdsmxAuDO63onQ9ar2Euau/qVFsXvUUTOcCpiWDriDAMiFYsfp8
ggscEnqmQvGi7X3m2nuaxfOxK+xfZEXaX/o8ffP1DHben419AL94BQ6dNUQEezE67uaFh+BNYRny
Ctv/2JJNcpPrIIN5MUA3mUY+SYLRbOJbIGQU9UbFYbetiU3dTh2dblcb8V1tFw3t3/IQ2q61Z3dj
7zubu1qXvXHUbrooeUNzE1f+c7SEy8x1edOOk4HiC2RiY2KaNz3xLeh0jg+4hA2cyB53avAjdvN6
V/pjdqHoZzbfwBot0kk9sm0uoO9mDA+8uUTeWwW7cOBaJvqtOwo1vo/+0O8jQ+DJ9GpFBT3DGa7q
W5oXV9drI6BRyHanjGxaIOGuxj5JUQXgRQMHaaxu1dKfA3ziY/qqxdmVLW0h4mE3qvX3tquuZprH
10xI7PRpRlhnicXEAlTH9Jx9cU1SHFkN97YzdDu/nKhTeyYMiM4M8qCRg+dhAcyiaO50v/wTYH79
vDLvzQbD6sC2EXfK76Kb6F4wQj2ubAtyUiB83BiltWeLYx+rHFRhCN8iMphi18qjRvR7Gvs+eXo+
alkg4/nX0Cr9bdvCWc8GmdzlOfh63bJ8OcFzNTTJvbJQJfQZas2wMgdE1LP17ITckLH9ZBvR9Gy3
8J3cFlKITcG0MWKa7NMQ2WDc2n0WRuGlX4QQdSCAo8BnzaaHoZzFlRqoJkf+IA1P75lI3EpDRFez
+DGY4+JPCQnfzGSE9oyDTlp5a5GEuibdlamRT7qXYJe8yxwdr4cYGalkBMVTmfFFHN3Y8w9RWJu5
aaxrNjA9dNOqWDM6hkKSlt7FLCumzz0eG0Q6j25hH+IqTS/DBCrHNFjKpRkfujZAcC3My4C8gCQr
qD9lbN4bE+lIyxuvVDHurSFQWzftGfvVjNbCVD9lln2hfsTOXZTqNrA5uAzFxdeYgYuhTYmPihAa
HTT9OjYHDPnYUYpRO89kUUKpJJscywm7XFbDJAaYz221q1uvvAiHibufZO5XVA0CXHtanmfmMOsK
Wv+3JgQek2birpXaRQSzUK4D+hOW22JcJunDsuxxbU3Bj2p0GGJG+N2NFHs9TZ8vKrLkgzCQsqs5
tc+Wl77WeRftqdQ6SkkmwcmWQoOtf6NfXMWjp+kHwhssWhPhz2Kga8Cu8d2uwH0hsu2PTmsMt4lW
nMKCINiMsKDAxy3INpsdThkdegkdspxdJmLlwfPjx2Kc1K1ZVR1qSQdre0ewFwI+P7zlo8yP1qi+
M4jz6PZaNZN8nkODMZDWaZkvFoVM4XXtaYyZSBVlfmZ4BUa6ufdi7sFKwf8mOGXiWY+3R6Vte8rH
Capgv3fU+FZW7nM3onvI0treDMpvdrXbwNMAO0Vn/ObjVafWJ2SPyfI2m0YF+MiJd8gRkGPzrCKh
AmsV6cyzAhxVmvVVt/bRcQp3s8TOGbZghmbLU+5yQZsDotvAGomNjM8aOvt9M8NmDlrnhKAFHHI/
PKhCpLs8cohqkkrsZosAbF2JLzXRS7cx7XC/D/o1U4r8NOoOnqKjzKOFDv+A5AYLgzlujRHIaCBk
uM5xHc6Y3nqPpmtYuThIyma+jpV6yv2aGtoZXvL+DSkXdt4Cu4YKGMPGDB5TxQecoDUfCw+ymcrV
jufFCO0VJVRXpreVgsMiQNKPcQEZLYH4FDpYUKts8XGwCDZoNR7iX5SR1tmQcIjNRh1TA7xZWQSX
djiUluMfXJIeQGblxzy2X7T0obYwilxjXjd9TMxWQQnoIAXBp1V1S65hd5Bldq6DRxmze2CqeCqM
Fn9wwnJrEtUDIifoly2ovx3Ij1k7RY+IVpQImZWxDck9XpVzjcu+XdzvWAp2UgdP2STf0eyWV+nG
cI9pcvVp3cPhAKyQ4QTTY4tnecBDluFbHVJPsI8B7yWi6TZ3gSlJvGnF8KvtzPQu08aX3FXxti2Y
ocz4BpDeke1IDPhJtXAAiwmtpp/qo5tLGDPMcGBYkBMeFJCoLLQ5R0JlnoNkfB2Nr1MhJuAOcIH7
GXlU6D1ky8CD5/iRuwBvnKQy9FT4RJ4EUaAGFgEs5PysHbnWxS7wDicPSU+bkVuuZdEFYTWT88FY
R++dsd6LrHszEQhPrMTTXBBizvaFnR9tJwh2Rk5eWFAKutAMSFrxHI2QIxtw9fTMwnu/kaesYMQq
Ogyx4YT2ZJ6iXU9EqQNHfaWonRAU4Dl0vQdKagSuYrz0hG9EScEUddA9bZj8+7wNy/57HSky0mjG
IHr4Fvk1e/YwP6Csf1S0Rlam0b/0I6KrgWXgOJKtuhq6BseUU+JanQVwyZCyzc5IfENLW4DHyRKN
bFynME/RQhHJ0odY9xPv4NgmYQ8WfmbgfAOkmvorOsaM9TRLNjVSSjhe9uOoX+y+K7ZZ1Ccb10Gn
bmUuc26EF9uxISlidCbat+LdcutnQPgxA7c2BOSQ7oyAciLsOwQhSAYD81sSOxAvsGPnqt0TpMDz
PcRFMBL7ENsYGuVkrPVovLgLtEfMb+ztAZEi2Y5hDbioaYPSHuDXQyjsS1th+mqfYjZwlBX+lp/b
DYOBCDWuv1vCOfuiaFczixwNmPg6lLTsUrFPHeb/bRODUU1JgJHiTFDZOtER0M3JuM3KrdQ1+ukR
pqsPfSfzG057nwGtKcK7ETZsN3Qpfqd83BBVGK9SOv8rVq9bJ9pP/irEB7Sa2DiR6HDJl2aQrO23
pK+vzWwQhJZV6AnzH3Y5n2V0mQly5W70l4sehAWVG25D/HjKRY8dh9+zIP8i/OKhRgolhvqpo98A
748mRyPZpLslobo1mUuFeZARDz5JW2YV5twuY5P+yDooZiOcEA1dhFz2Fb1EC5ZkxtbEkEeB2WHz
2lZFeV8EEnyBb2ElR8KcLt1Ac7CRt9XxQ63meDWHnroyAuSWaKCAzVq9UhyxZA8e+qlYPgkk7JZn
kZ1iNCDUly/DAjQPynBeJ0VJqbJ8+/E/Pn7k49vfX2ZdnhKf5ilSjeWPYzhsu8B7+/g5UYysYx8/
KBkf/vNnPr7HmpIsT6Hzx3e/fxA4vNzJybz8/vYP/9Ty0iPRWXrdxGF4sIyBZw70j7op+Cj+/Mp2
V9t6+8eXnVs8pDlUxY+//DjOjz/9/s3f/9gfXiWS9gOqlHxX2UOi1x+HYXr4WdPFt/avX/90fH94
yU8/8+nEfT41v19neYtRXz4tSpfVHF0jj+2625nF0WuhnTEVPgwp6oDRn95k3h+oVfv9ZETuug5i
jdvO7/fzQGdfm8hoPZ5ou7R1MbFZhIsip9rbaTG+FHG/i7PkbcjKa65og7a1R3hmt1Nu5uAmjZ/H
bgJRkYFBMDtUIEmDnBATzNcoLuWV+ELcHSMA2y4uFwkp9k5in1blkj2FsOvO1AD/VGgURxWiEQvq
8lIxexd+fRFBUdw58jiJAIiGwxaMDcjiFwjh9NvmrzaWEVj07woB4srOkuBQolBB0eJOu+CoS+pz
Y9JvKsnvsynGRwIkwKwxX4Luaej2bZyAp2maT9fcS8cjkmpQgKN5TpVzr+ZlDoFLD6f3pQOIVye5
CepK+2tU7mylgq7fC1/tY1c8hlwrVxPghO+hl27dId4Hxl1vo/7hXW/K/2bvTJYjR7Lo+isy7dGG
2YGFNjEPZHAmk7mBkZlMzKPDATi+XgdRZerqVFmXaa9FhVWSwRgBx/P37j2XZB9ITYIBuXOIPcN4
jDG062od1+6i6xWCaRcfmowMpptKU6kW94X5lNLqxvYgfgQDgqTeIdtEJhhSxqPPobMS9s+Cms12
+DR6EsIszB3bTMBORSZ1m+rOWQvbSPekR3a3NCaoewZc0KVxKac2vDOCY1uOt/Q1PkxrACwAzyAP
QPNK9kHJ6OmV6F8yJwpuiOHakb0LXzPU740V3ntMk/ZdZtHJLY3dMPbQmcau20YKZmbd5w+NE5HB
EYfiMEX63kXgyluKzwkcHnSel7HyimMVjcyxnDd7MFBbDhQirSCmeqpopzuZxMBil3dBjYUMV7cZ
pTcorjzk2gttn+z1fVS60ykGhDrNOuNvQ2CPdF8xgEZrR5svuU1wQDAjoUK5Bde+ZZLjuwp8sF70
7YssNdhXHdQKnyyRQNHySJhkksK5EVUGB1ZxDdSGgk5vIjK81ou+4Q8447BqFHYdbbw5BmRopT/z
Cf9yaTo/I50l+0mP1gHtc3BJnHxtDbxidCaAAEQarbRq7nlr8rZcAF/MlRHhmzQ0xJcsELgY0cix
nCprnXmeOqiEsCxYhc0SV2QoPhkk+la6BARxYAVtnD2J6adrSvPIHyEvm0qMwApqZO1/R8k8njuY
4/NTN8/FoSWGbkgdeauJRx6IPZxj2DquPX94LpVklY53RRU957H7kymS2+GlT4TGkUoKKGq+VVsW
RNiLwFgnLlDMJg4Y6Eaes0bEh1k+r79NquLQd9KAmtkHTNy3d05mq6VztGLSnN9EVr1NOiYCpodc
M8X1guWwO9vkq8F8+AxMWmcVskm8rKvOzqudWYg3W0oM8gWNJMZ0z1LmQAz5O4WPmnzqFHiJfM4l
aFfv03QS4APauO9mdC1JGSdr4RASWOgKVKY59dsUrmFXSA03At1pYDbWoW2975UicTVwSXKyPIy/
qNrx2o8ldqam/2blZDULa9orZ/5pZiDMS/1kN1htfmETRpU5+adBhXLrC+sXByA5WNMSVpu5r2hK
IZMKax/1brlVBsmooWOrVT/rQ+TYHIBIURLCsiuHBj/bZBhq2qI9ZxfltvikxsARRU5G4Z5mvzAQ
M4abaRk+x3b3GGLPwFWlXwsPJ3CevuJCXDU2zltpQoJIM+u2FtN+mO2T7YZ0Ud3h6On02UiNbs1M
EdRBC4QrMNxy3/30sD769RIU4tFoqTKoLEbpgIQsh2fkhndOm/0qjeAh6E0OtAg8yTyTRv8oyxZi
akvuVq2Lh5KYJO3ZeFTjgyOsn73j2Dj3+xuyywi0LGtsmKgB1Fg+NzNi4KzEiWaM9MDDqPfhZkKW
EmAfRA0PpHSg9+Jgny1IghZPk2tZ36NYi28N85Ka2WvTkDfkOONHhGyCpA8rx3OlGV3P8WuWu182
HklMn9S384yrtqKkkIUtHp0+2QkHUs/YbjGQOTeSMyDpjE/CNHEDiG+Y0dmwdHZ9O/T9ks38Kix1
Mtvv2jRbEofJZuyhI8TSuDfbtMU1ZJ7mPKI1N4sW8Dezs4TsdcjSwWsST+m5Nct3n0IP0J+9sxW+
eYn0ejNO/vOMHdOKHEgvnKH5jOnUBz1Xp7W7TkKsRapkTkq4E2iyYeMXZFunKvpI3ISMEKcfDqqo
b1PlfVc0cHdhnzP6gL+cRN8Gq0/PODC+/In7Epa3nms2iTjE1rLBQjyP9IUB/ZdEanua3LkKQ4zl
kPho7/yK/UaQahPSl6x2gzj1UQv4L0rqDWV+G0BbydNc34wR1kdrrONt1PaPtk9Po3WLZ6l2hr+Q
elk92arilCmG7lhktnXukmWLJ6VN0kv/3ITs6wOVEw3TkGrvYBDbpy4VP5eqkylDCI6pZj/YpSlS
IrExzKE4eH38KyLDFKEKUFAXQbkxMtmeJfCnuHcxJtJNxHRjM3+McMnXXDjNRJ+nrDzUMTmOFVkk
E8w58+gXykfqjhDPy8nloJGJmYY8Vzud7m1XP1fVQFOYxGSwnnTzWL5HH+1sCx1fxM7JkBjYh4UW
5eO89kpyGfMhQfrMSWqSdL/lGXWUQZ8PEfyHJvpz6FJ5hsh2VLBjlAX4I9A2SQYWwdpkhE4bmhUd
Y5hVxZgOR+FXlRbuZkbUvc3sJt3SE3rEchLslUVKppie5tqpftIXL1qinZBZAEhnQPsW5/GbcmGa
Z5mkOLLaszExRq+aYzR71EDEzHpRiIB3ITf6hKdzEv306jhgLpI7IIYhZbSOfTHGMtlGccvSMNjf
Ygs44ymeS/fAbodGnWy+l3KatnbdXBCIZ5dW+Mcui0HcMMDcSQGJxm+dXZAdevyYJ5iUNTah0hTn
0M5wZJXhQZv6cYr2qOeMrey6vZ91oB1GbG/pd5s9AlgiAsn5eCzVrGrgJGUfDpvOURjvGhdYyPio
a/naJoyz28R/U81kA7O6Uy4+a9Pub82EksQt+1skfGczdu4NueB8RwFsIbnzOf2xmfiXzBuwsXst
QZNLv1PKt0gtsFMtyNpyrTUriQnpJiT1xLZgg5EU6ElEa8IiotGKQaX2z8wJsnVghHiM3Oxxtu77
rlwkmyieWqTvK1eDzcp4OaoRh9nobtAHutthAhkkQjJUPL+9RGaT3Hrl+Kisgd4n4RUtk3fLuJv6
8KlcuA5XzAOtW5rSVerH26yhm/LHDxUc4LZDHGSLmsFSAQekNIyGS2wDNtFmRqUIT19JCQikHEfN
1QieinLrmg0sm3miRwSkntA8XW9EbEzI7yidIGj8ceNHc71JhAPlRJnqJJYbCeRCzCZhHJUBx1ip
byj9olVDyB65wnjw+r6xNv0o0/Pov2BpZE5gFPM76txt7ihg0HlIeNDUoUBz6ptoYTtcbwwz/PP/
uFz5bB1wZ1x/liOPm9rsDwLEFWJxZVwQa8wQFddRv6+xWbtS/0myGK/v8N//dlQpNjoOmLiWwoHv
hcGAtCp4Kfho6tMVslGl7B/wgfUZAo8gfsMZFm1pCemsiY7X5yQDGZDGv58+pfsmywifTumPJ1rW
WbkKq7nbqdl4chUpy/KdQTMJZsvvr3eaJhRvk22gLHAiFugedz3oT5xaPhlYfsP+IxZmsy2sjjF6
BXW6c+lGdAPwciPBPeGk1bpqicmqUg7GyiTQQVeUFRwBQ0NvkZtclsVpvvzBCnEj3s68OCGaKD2G
kdB72kGHP0Ei7N/5IhkUTp9z4DTMwDzy0dregWvbl7wTht0P07L/vN5kXCpAnrkMgTqjZXCloOhn
GTAx75L5JRrUpscWIelbDnHdnablJjckkhnG5f2hy+bNFcuSaqrt0Qjs99ybe1AE+QEtt3cSefzR
+q0BZYTjFxvDTum8P11v6GdvLAAEBzW2iy82gnFZ93/+8vp/xfLPLiAcw+9xRhOMTLfF0FzEl96a
GKZXWZB3ipo5tpYOjp00FJcvte9gaJz7d65x76yAP6ol1i9ARDMUJB8L0B1VDoFpMH/FNT+eh/Gh
CM55ZL66hcs0M8KHl5ivM/tafFv2PbbfN8u2Xr0hleueVC/Mko9RChNynrCT29AsxPBVx9TN32NP
fWtLxqFOwUN7VXUnjPEBBeYrjmiyYYyXyacCEcOHOYQ8t9X2G6P9FK77gfjyYYKiRSsKHBCapSNG
SSKfctakkZa5bTvl2ekRsFOakWAjGfWVlIysSvWpFvomT2Y2dcuP/n0j6UcxdFDJsdILHIJfFqJt
IQewZ19+99tdU7JpGZYtD3n9tal6se0m9+23+w3hsCB/lse73m+WXrAziUit8yX6uSqrQ6ydYs2o
4VfrjbdugdqlDdNvEUO8TUe3qWy08SKoACCwhf1pwAEeGOcyi4Jzpwxkp4V5S6K1v2YuCIwyuIs6
CDcdeFrZOqCTYr4QjO2rdIgeXWeZhHngv/KQPezCcHL4lQwYbQxpy9i4b8QTp5xl/lLkht818Jaq
CXBi3d2C2IhufHFyx7TYBHkCqXDIHp2yXgi0FDdVnWcnf8rAo5fTxUs4rbqldxcXFXOMpv9skXnu
aySfrV0eaCTAXKzbZ7b9gpquBcEDYdfr4RqgUd6U6eJdVNaTlbVQCRTMXw8DrAioMTSX673jX5wO
QlnSyvtpLvatNPtTEoFo8uDNeEEIqjSYDglbFkpFFNcJIvM9nUj2+r31S4iJc9TVG/DWA3y77Fsz
YQCK3HkruObr8c20guEk6vzDSom2t33/h8QZKnz50LfFvd/HP12vMs8mYNYYdC2X8pcxt8FbSQ+w
CLY+k+JXy32PGRFQbPJSdoHNbJhBnVXqn7UMXiF6xLt2GQRIwnw4O17SMEFvYMWYI6G6B33ymcnx
G6s9b7E+uo7NXiJJnt1wuhceIifm/XMBX6rMOc96UJND3Y7MXGa1R/L1ZfxknzXewNl5tnzcSohQ
MdMr5xnHSQ9iSkOg68GW+LH41dRjtJfzbVRJZGudc2KOWYYGuuAu2nn5/OSyWSk928K4+ub47g9R
VQA36Auumast2QNMkpjGToLX45Atj5aqSdeKIZIacH6lXXlPq5cql8057K/RsA9KYmqb5nrnGVCk
DZckQDO9B47xXTjJ/RgP94BvVl7BhhIHWLiJIkJ3wA7Sus43nmFuDaB42Lra3D/rxr+bHYZXxBLv
bE+xT7an59hiCFx1yU/DmfGMtca5aiXCJFIdy+ndzSlXE2e8z2vx0Pn0Knrv0RyHt6QYvlVJciu8
6ZDRs/eyBm+4Lr8HAv0ZlsiVY3BauGN9U1fVB99+jjskfvCL5Ae1FsCviuhEnd+w0JvMlX76EkyF
P35NlvulGMmzQH9MBYI26UFiSNX9XEE/s3o8nNgDbkSpP0sZ/GoQmjcICcKuAy/UW/eO/IkG5nOw
/O+gLBTB0yiKMVy29Q9t4qickq8pABgmIg9Iw5RdktJ5zxcLKhLL91QOrzq0J/ZEGWIBPMJdQXxZ
64gVAvd3jssUoCqcJArui47N1z7wk02GTpg+vLlrl8dBL9JR1MekO0752Qm6JyvA9SCZJtI6AdK3
hImg1VlkgIJaz4QdVNnMbvELFPZ84wiHIT0vPJdmszHd8Tlr8RJWc8Wovz0nqn/vC7Ni9P+WEs4M
HNECOlTS7Bui8NwRn5UTCNEb3l0yOe3eqmzaoEScTWjIrWoMNyNOSGfw6YJBf9MKAjtefn9isMHm
+i6Jba7qd81iG3LbFxhjG1g4N72mdyWWNcsmazyOkqOZuCufmRStNffHCP4ECUi70QGxm3asFn+9
eg5k9jhKwOB0XicIdJmqmYAYtH5x8rBacQBmFgUsb+xggL/jLF10wlCr5INyjI8oDB75hDWVCNf2
4Z6k7bUum62h/Y1KopOh+juIRKc69g41vNZytLd1Ob7SYHKE+Qvxc6VCJgQif6xr/TT081szNpRj
VnEa0vKmKxiAGHw9g4f+0aKBZaU/EIbkhfPg5FhURB9+WviJ1+mgEgJ0nJ1MTRQ1HuTjKpX7yqlR
uUqkJB8xWrpVOETf55FMSYvXQabImBj3XkSgqDkjqGFeqZxPWhOktOJTcqPmR092sUtfJ2skKAz9
1ShkaJ0fMbuCDW708jVJ/RemFjTRFB3ktBi/+rrlmmkFD2Ya71X7HpkRaUrCvJilcZtZ848gDV+n
mFEok0IEcduoJ6pkiqpX+Ha4K8LmR5xktAIx2hoYgnZDABZe0tiHwsX21JXfGCa5ZBcHzQGrAjav
YUDXZptUD5Mm8nT4GfXsX3I133c+TvUoKU3o0SbN8uqXSVuUi+vwEHcRJyVqAp21cBmT51n+MFJs
RyrvOFr6/mwNEQcRgv5dUT6VnYVxrEXUBhJOYWWgBC6HDx0LAC1h9xZXZHn50gzvYrqpK2bJnxZD
gQPuJ0IHYRAdE9YS12AQgTCh3Bg43TazweeZReAgtEULdLadm3qmz2oK3W6GxLyEi4zebKJTHHiX
YPLdp1Y/wVlCqVcjr7BQ43lRnzGn8Le8S3Q/S3sJysiPiKLm3M6g+esRr4iKxv2ssCM7bMS2Isfs
WzixtYoa5Os1hIu1aZoW42f5K7dgIYfIntK8ZH21bYjcaBlXc4e0Ci8cgVs9KMspaFp4+uFzFBQN
kImcFoorhz3lZkr2hKIB3efpufL0Q8s87yZ0e3Hjp9DL8ZbA22u9+gaSEfRIy74N7eIzHoAsR/go
jhMzsTEU7Y1aboI67beTxdeLdw9wyeI70VNxrida5GYzE1LusEHM86WzhFry1BUq3C02TF2UsMtb
cUcceIgikpuAxB7INJuy9cJ97gn4itJBE0RbP/ZHj9Kai6jlQv4Yc0l/jEvJ5XpjaZR7BoAi4c73
AYN7HMjj4kpE9Lmy+vAmKiK0Iv6EszArk8OA6tdua/dm4mK4biLVEcc4ETmqpPlErTo8iWOTmPNT
4OUw9k3PJjWhtldRz/RrIGX9ubcmApLUTJWYZdAjsgUZAy7nwSE5UYGnvv7Djy0NQI0XUZP8O7je
6HIaIClwbRTduZTzJZkTrqs+1UxjOlzpej4e367cm2SovqTbgwK0O/+mmHFWWV0K/FaCBWgl6KYE
8Y+InEsoyH1Gd2pAtcAWUdAJhjIxutt5tPu9bS/JONnsr8ahcyktDYbrZc+jDQyGZyhpUpv0XPrw
MgX70Wn0E49CRm5/0FzU7/KstcBMQzoQFTEv/ujzmPsoTa2bWHOJA3iCmNE2liC6CQaFq9gyJPNx
1so8RINzNEIsRgnlRJFZ2Vlh3a87/5CF7WM/g1HNU8I2F58lJjqGGLNxO3UeGaIJtbuvUN4hj+k3
nGbw2vvoYEwAnr2g1QhGt2B3MPZK/tgx453PRwbJk0a8sSDVpIT9OA6oLxAPYKJ0T1GKoFI6klpR
nOKCxJUhA6uHYAXFi8S99BqY7D2uhl7VQBY0QTCMMzu/0VH487iAbl2Yh5Yb6yP2g9t4ahdc+IR3
ve/umtm9mWVZ7SbRveeD8TN0R3IKOE9VvMhbaqJtZckHgV6HrWuUn4sK8zFFIDyLiRVmVp+u1pd5
qJ7qasiZeU7AgWUMa5wazqm5bFaYWlJhbL0uTrdBqWH6D+6vPBo7sgunJyRO00Vk0Xn5b/a4+maQ
KaI2bN8SRGKMNZMOoHUQ2c+NXmJ0R4PdJ+u/05C1oZN3o6gfa2kQSxxHCFmWxCTgyVxcE3qedbBJ
U5ZqtwaUjABqbegKaHKvSAIJ4s8ikwhqHU1rQNfzbZb+KCovPLLZp4HqSwCCnW72boUMM40woRm+
d5tXLTviDkt2HNIE6whxs9gepw6gWHrN4PgjkxmZ/4ZLJrvv4/FbG1F+JEodqpgN2zxmNyGcnC3U
wbOe1GKZDicMx3CbLCIi4tyJqWb65OBM7Kyz0sQOWcY7G3rkyYFwhqKl6B8dyz5k7s8oDxNqcBTX
E6PVc5Ql98objGPETLqPrRbge4VPKbHOMptIXQ+IiMmLodyW9AiXY9zcKofW8Bzm7Vn3ZCBXXDD0
FBwT1XRHE/NVBn126w/zQ2EV90lb+qQ1QNdj3pESKdmQLDWJO66HL+bUvHMKmccEaNIqmLvwKEhk
Qdxp3Nl2/Wozhdr7qv+ssmw8KS99RFW8uE2mG525t75KCRfAUrWS1fja5R10HJANmpkHZB4m2aCI
khpqup8xIZnn7+3QKdqK3o00sQ+4DTsq2EzokmYRYaXMThxfKb285t7r5vXUkqkgRYP7vHKPakZK
Q4R0M7j4xz2wbQT8IlpmKuG9FSgiHA/aJX1ZDN2V+2nNFgw66C8MVHr4bLCKQY9+Xq3x10+srPph
m6d3gLJkJLGFzi+NdzBNunZNIM6Sj3ZTdTUIZ5cSsbCaJRLRINrUwv2JQoQ+ME2KwCViKfQeBgXY
4+oBvpr9zBF4oc8BTszERLSC55GJjqL/0riP13t1fYdCM8TTCqYAsXdFDTIkEgVU0oZ86VHKZhoh
gh3sxeiHe2wYVAVZcLEcWW/CFgqOW2W3ApqKan2EI3lAljLiuNs6lHClWM2Svt1drZlmbHzGuiRN
D0CaMScHZi/nHGpJA9HTrvPPZCQxzvJpBsvZgpKfflYuIlYkLckfXntrcKFNMsCtSiRMEWdAk6Ku
8ue+2idbVodkXS4oAQzgmDSR6Rmuh2fhu9OQk5YgG93WGuJqxIAzqDDPxeK9oBlHbkH6nLk8ZOE0
AwlG0bFw+MTRRZ1KjFYriQNW+Whm0+LZbSeeGvjl0jM5uM1wrxwqrkLy50mEWjLqGljnkYLmwz1F
zob2uqTmXkvgrBu9Z0QQxL1mpWOGhHyN3a7SxWYMjV/OMITrsq3K9TAzockxUHdYQ9BZrWckRkZr
/2Q9XSxs+b3V0IuzR7jnVsBz5C1krAQpxAgUNs0AGXvOh7BYj3Kzu9QJFbUJdj2Gn7tOmB8jZ+Rc
8O6M0eVLsr1HiK1QeTjIpfE8FXjKm0y/94q9mN8w9TFSvmy3MbeJziiMDFRmkmwPPhmGkYDbAoo7
ORkpuJdpTYNzLxAXOmURbJSVfF6vJ3MrjkVcHXV2P9jej6Rh69CE/Mm1fdeBaFzuOlFLTtXwLZn5
7qwa5CxIQOzQiFBSvr6Lnd25llPt/WYqz1mYWYcOA4FU/bQrEza58MzYphaj8eIn/XQaLffQmuZl
lr687VrV39bM3EtmpkeRV9NxqYH9AjZO4bBoAq17VzEBZQNlpDnZHYa/Agi+PdznMKNG8EDM2qrN
OE7ZoVL+u4y74ny9MQbyixIjPmljgaTV6Y0RK5NALI282mITcq5m8ZaMBvJZT9u3eoJ7Fs04wVlH
Hxm2D/vZNh8br/d3rCXe2VHRGTEK9dAkSSqQ3qENCIgpCMNspfWQKA7RnjiJ0eciuRxU5oJ1SJT7
zRAME7N++fxor5GQhDPNjU6zSxOUd3kzhUeGPeF+2fPrqSchYGA72QcH0RaEBghmrGgRGNy1ZMCM
ZnfUOY6nq+zWUoOztmzoCIpvj8JgWIWUCeOyU7NBE24lA5i+ZvTHiUhOuJl+ywaUoLnAzUD9CNiv
uYgpxlIGrBR3jywFatMu5VgajUtNJYPEgaKp8PMnt/cqZDhfOOyCje8gwLbYra8E2iFeW6PXNREw
7ei/9gv6hxn5vItR91Syfe2ojNfwxRw2cstNBaJMhnDiGsnlOCoMj5P9c66W3agS7P3T9K5vOfsF
cwlm9xS3RHVOKZtbpzqWgqk/nbVhK8q7EjAwNjTdHkwoEVSK6EVsF0VHqqn3QlZjJYc3mHOHKqIs
c+HCUOozMu5JxlhSCyyF2nbgonr9nHz/mzGiTXMtPPM2jqHrC25mwiViqi1zjF9mCsENpSvXehgo
VlmsUobo8BcVwzrb+tI6mTack2AkXdxYCrFEMEYUrRONTFx1dBQ4V1PTw55YZfQMWLBsi6UmR+7T
94Oi6mHokDTMTMWxzhnjpU1y6kTyuZj/e1l8lhVHE0JaxN6WsbH1YjsPhqfY6l81hxUeJUgqfx6C
ZsfQO8PzHbvq2doMOStWrlkfoYhV7SUPNddHsJhW8g0XPfgyOG5rqBCUJdwJeOVelx5b36iDy5yb
XyYGdrplwcbsWPKjSwnjC1TneEvrWq8FOJh1ivLTixGZoA+QcJdCPgGsLlb5yD7+YsQYBIWFYG5Z
rwa5GxBFoNlnfZaaDV/O3d2Okg+DCK1KG0C01LfXljo2EmdVsotHJkGQlZ/pDdCnG7H0KVna513U
LJSLvLxvhLpNWWRIu/3sLVK4koh305jldgaB3BKeUEbgsT3a5ytj+R7/WBPVeDKsfNyFY/ZZMLRa
tw5mmcLakKDqnIsMAYU3huti4mwP9B17kuTSMoValfRt34YhIbkEVcGuELF+K/EcmmOwtDPUV0pD
59BOnnkf1ObXND3FYW1/p1GB4rkisyd1/ezgOYQPxJjVNwYNKgDbxamGYZV6trp1puFYDmz+Qsu1
bwdqnLKY0VnXOtqHfsh5EkFIqZBvou3ncG5AHqxaUfCAY0FqOSi9wKg+vcoC4FFwPi5HSGepH32o
X2y7uoUpcBlrcCBRN2RIIqOj2blHet9schSAVRrK5Cxx9HhmyyJFlWguK8EU5lxmWVScgvjSvuCM
c+Pg+6z0SRT4nH03f1vWQ84TVAdi2yTpZyKi5zpvH6rZ/dZrMh8L/5CMFata5qkVXY01opmBr1Q8
tZTXzkiH0EmXzn5BuesuJ1E78USyprE3e4sVsiQ4uknWWH05vBvKDny3/WomGEKbrMhh0cHAFofr
BTtib0syJqa5bBXHkCAzBh4qOw9nuws+GzM45m6IO9A+JvCzV03f/IhkwDHLwWUq73kKmJMTTIOf
uQqJpa3I6PU1IuC54uIbDBzaLoMULn7Zp4+ZehXP4WE5d+1MzmB4ceoYwfPUs9x1pD2sDKO/KJNa
US3lxOREO9iDBGvVd1HDyWBWuKUlrW4vdi81OjzCHblfN+DSznx91wbGkxpcg3E89jeqiGYOSebD
G6xnLgSOwL7ZhyxyCV6rSVzanMP/CqK6ni4xMDYMErcG2ml6i3y/MSYEpbJs7TUsS1Betxg2Xv3l
x5wPZJ53zgZjCasD/lq4e+B4QLpq7V6MtuBTcAXU3NiMfqXuXO2Xn4MAzuDIlcGmGJAKIRnqopZv
0mViqm/dkeSs63Mt95UscOCRyN4jq+S63WmESWCSw5lE4giOqKVLz0UnqYgED5weDRXtkMpgWuKz
2DaKgyLA01T4UByplpaNV/Fpl86pywPsYwsnK0urQyHoKEbxIrDzedtzmAGTK0nMgk+VLHv70phv
89r74TXsVKKS63NCC1okTbgvDNPfUvm8DmFEBAebO45+AJFYBq7W3KCPGKADDvbDqdpG5Fm1kq14
WVAiiCAkBSbxGe5gyDBG56m1ScFE3uZzFSfdNqNxEsCQbZfLJgcHlN1u3mPRMLZzi/ssx7UBrbHm
m9tmefgiMdZYqfGQSgBKKeRediCKLSPkrahziZUhTmMTSfnkjuq1X3ZZRSfO/eBoHBRcpgOTcXky
3md4uzfFnH6ONid95/p7Fc5L8AtlbYuLAwNSd4iR+KOxnJGUzIRrXo/H8cpHqkm6MYjIW9ZuvHQ0
GiwU7FN9GPpKUzfylZFO8RS0TXYR2v0qyk8wZtM3xqCmFje46BDiF2h6cTIfnTwlsdPqSDyL3HDj
iaxZI2vI7zJ6D+sia2jC+AJ0URkyA6+DJ8Y562qEwctD7DAKIw/CfWdxBh3drNiO4fSSK51swi5H
hKMlI36zT9c0D8cNkp6tOVrRrTGzYtlCPwcOmihOftwaA6OVNpwPg5T3Fq/xnAmEbNrrjm46trtO
30k6XjO6pSAjPqqyumODLQcdjr8fYlyDcwNPA2aElaY5VtOw2/WOWhKKKIAwNxA6mVTzbmr7e7BH
mFp0XjxaDsqbmuUbI82AqM9W2a1kB0+obbmpDLO6n9gtPs4IOBV6kj+QPv+fTvgPdELb5IL/F/P/
5qP/+B9fVZ/2+vJRfv2v/3n7IeXHj0TJr76XfyUU/vmXfxIK/fBfoe0HFjikK58QPsufgELh/Msz
fd8BYeXYVIMLsetPQKFr/ysAayUCvJoe+ECHX8laLexC1/oXy1sYmiJwfK7vpv//Aij8jdfkBoEF
qUA4nuW5SDx/597QKPONvDEabKzjpXaZgnS0BpPGwRCF1S8FVvwPqJ2/e0bbNF0QCT7UN+c30k5R
uRUwDfK4RwwDkHHnoHmxfWSOCEPGKFH/QIj4HV+xvEGeCKydK2wIRAse5y9gn7g3orlr8uZgFTu3
AGGPhPm1mfMPv/0nbNzfPFXgYOVE++3z7n5HPQ4k5TBYn5uDlvmvvMh/RUb6KyWMM48//3Kg3f8B
k/gr3Ol3pg9vimfyIL2x48Mj9Ntn2PsJwDxvag6RMYbbMGhb6inyKvIJmep/fyqLY/4/CBvLc/kW
SEwReiKwfqc3xdTJbp3wrhgo2uvBMV+DttvgEj9P7ESZKzN4rYOj1fUYeAlYEoO4OHFLTF71D8Sg
34FB11cCldPm27R8N/gNGCSAehs9euJDGBpQeSPai/pRY/C2DP06NdOjdMUXwoR/+gT+7nv1HeAs
wDz8EBXlfx5ChuXVdEaBZWBfPmZmf0SUhkhrfGx72gOLab6Kb7Jqfs0C6pjaSD86GEWNRvWZup1D
iLr/nPn58z98MX/7slwHswoQOLBjvx0Eflcru0iq5tC7Eu1X4R3w85AR6hBxb4IkUuat6ihv+iyC
je33qDeKB53juWuYLQUYZPSsdqMfg1/9P4zWvzk4//Zr8qDFOD7dRZaX//y4ZpUp4C9lczBU2xGd
QNeL3eFG65ET3OWMEPC67f69wYS++u9Pbf0GblyWMxbMfz/38vu/nO0BJK7BUEVzmDznDuw7pTzN
d7brkKy66XUyQz4KhOij73+m6UvVQVX/7y/hb7+Vv7yC376VMS+TeiBu6jAn0DptMb2imfqYMeau
M5aE//5ktmn93592GPC2OS5F6Nr27zDAOio9fMgNqnCTCPZWnP06/zXiSltpc7DYPBAWW22GIn1R
fcT0MoGWXgTjo9c5ByTIpFKb+hzwN7rQ4Eo4dhwjPE0jWcLSfG2w14X5cIlNhbpMPdbZbvLqt4kF
LkyzD9+igyNRIM7FLqzqG6I+lF/SEq15nOX+yqetS1/KHut9rZ0nraN1U9tE6QU3MXlpqCJJh8y5
k9crc+XAz5q7lnY43qwRhECE4G85oaZhfASj+r/ZO6/l1rUsy34RKoANbJhXeifKUzp6QfAYwXuP
r++xcTOqsm9WZEa/98NlkNI9IgmzzVpzjnnshb0OjfCQGpBEQnZ2nNH8wQmjbK1ZRrGppvvQjE9U
RMkvMk9+MR6Xok2u24qm/0T7YEBHn8MLh6BI6kdyzKoAfTvCiHi+tRWF4+Z30sX31NHPtG3A6Xg7
kNFsHmATglD5JgfquxDxt7qehMclbAD3W0X5symbX64aitWRoUuAJE00O/QaK2cUv4g18LGpht92
GO2F4zw0wDzohg4vxmgfYIm/pW23lbLZ1BzPZfBo7ZHIDcwbWk0rA6/3Hfnszao5QIIRb/Bq/sA0
vRiRy8nu7oPGl3NBn9A2XXU9ongcBmRWtF5Lkgpt5wwIy6pgD4KN5US//2U5/L6MvweEOKLQ3rAl
cCSL7LvOmp1Xh9+tEzwIE+GGNWWoPEL97PflLw83gjXyVbWBoQcJ1K2P+mvsoU2iKCPd4RYOzBOC
BmjrMS6W3qkKjceywBOA8SZZ+e78PKKAc5iEPbd/8VhTIxc9h0nPv/cab/ucNOjB7TK44x1G4uVX
aIN/V/14tvT0rt4in4cXEEJcaBEWT94vmqqvhlAwT0vv5qyfpTpSqpIxlvbVSfQbpAVqRNp3olR/
cXbvHYyX5nirSAJasUlwi4DqIvBP4A0vsYtLUmfRXwWyXftB95xkNC48EzPX5HF9Wo2Pxam4oO2E
l644TXZKYgXLi5lPtM5DTCZlBFGxiu9xEmprZsdHO+j/UI5E9mVysmrbm/ZVci3+kHFrPEl6y8p5
duK+uiyf3kn4fqPRv6h5N67IVo7ugi4ppJv7kHGPTNbFa/HijAYBOJZgNxfqN3UpD2pyNnUkbx3p
DLOfHWKDcwP/zt1bdBQwAN3MOi53DS2sYxJP7wZMhouF+W/VpVATsGOoNYxN1wRwm6/sEchIiawk
BIHLsZLBd6xuXHBxuPW19NMUwbPTkrbsO7z1MpS4EbFn9njzUu6VAnurD4VtuJkKhWtojMWVr8J4
52kXkKfC/ji8Y1jnjCbsS6HyUC94bWbWhMuw1aupPsRKOoxcQoQcIApLMYe0081QJ2pdBPovf0bq
6jzr80jTzOle1l0SfjtFWaGgYOhra+DSZYLiNrlrFQ2IqP2S0amfuAfQkUGRT+4uatYVZjsam0xZ
3sASeHQpeg2VZu6X/8GDSlQN3GROf6PUBmlJ42ONNh/dNHkrg3fB7phuas28Nm4FchrrztReypkY
vRlqoWXt5no863WkAYjyH/SOY+PNGumq+kF6/XasCRzOzWjcgQeRKw3zzU7W44Mru4JmrrjZqDFW
rU1enhox7RaVqcSKtB7rEIKOQc2hbA1vG7V4Zis/3fgPSys+0TgwpetiWscZWlgDvBNI04TjnUyz
Ojoto2hDpg4ZV/T9NZ23tXXtjXsr2sPO3k0a0n7Rkts7UXljt0rrrLRewx6mrjaW3jYt4/cxUC4U
ckuptXHgUkPfxhSUuTg5VvYw3ZZq4XJBLosXSi7fajrQs/RbBvZB0zk0DHFti6FravXfla+/xmFO
eI3xDNbgPHUoaYa+IKfXJWxqOUVT+9F52X4EybRc/B3V1417MjuyCzVFo8vj/G4YhNAYKUaRZkrA
iA9Atrmsw7EvaEF2f0jZ8pBD269V7k3HwUea4Zmk5GQzEEIkqNgV/WZnBvV71XFEggYvUZVdWk9z
NnVl/LQ7IuH9OdFXhpe0m6YVFc3tSmz0gWveDLQ9obH4cpVIQJIe7jpEWRMUJ0Ai2TgizODkDNw+
kvxKipvtpg+o7HUxdpWyKFV5/xDPxsjl2UzAL1xqfLl3jHKqMrRzx03mkJsUcRNCM33IS8Ko3Z5l
uzv9qdz2KjrGLdpbHoX4P7ZOHkpWcZBoqa3KFBFS547lzpS8Wc9gThpJhYOu30qaqn+duyLlHurn
9ptcXlgGj+PI5dJmtQO2R9yTkC4lPGaNmMJqQ/00xRrKaXcc484/vAqriUizG9AHBEg+1JrIEuMv
L5ZskkhaxK6MZioxVfDjTA9LhgiQ8ZRi5wafm7XaGo16Sns5jNfdn1HPxvUAEJhsFcJdipe8tW/5
yC0Q+t3rnA/PcO2QnNvXGZjBWjbcosFgfjpEaBIzwumQXYYlz8A9iJKwczAWMrdBcLqNjvsHKKtG
Wpj+7gwOEo88xswwl4h9I4929MAzzkq6afHXo69lpQVemI1mC0QtQMMaDLu260CeCeC6Qf7W2hjf
CPGBiRZjKbGYFzfzZBeHObg0DpgbzWNh0HEv01AdJcwVBHX5q2jp5VBT5kAVzYOY3V9TNjzDUh9+
xvSKw8Q+BcFkfxGKoRO40WrIbZGU9T0mSDbfipoefboNLR9KgcNFg5WXRIShm0V8FlW/r/wyegiq
kQ6WDXmohUJDlhqKVTMsfkUeuexzRcBVrm3JKb15qIJtwG5rMabvEVPpRo926MGrIy5oJkGdrlg1
V1jd5ggvN7neMHVUxVLTNwj7ps0kpm1BHmMdAhxooE4MNtmHkPbYk1tc9kMO7rlzgNyh6AzAJtIL
vGAPY8iU4kmOdb4xiuIxsZGkSXLZyxCu/9Tn2xAS+Daa3JuB7OeIMn1DwO68DrLuSTd6/mfIg5lo
grOFBrmyugrYG/phm7TAbU6YEkFc7W80LleEFiDcRbuLzMjbjyU1YA/CqSmTFy/lKspu7oDBulRL
hnpkRk30RkO9BwQgLOwthWH6gCzzpPOrHZk+dCCJFHeV9rF4rE3j4jtWvsbAXNDg2BCfhKJgtD4t
TUPiGTCSa0HCQitgY4K/g1vf5v6fPOvQZwnqqCLcOyC71h7qxNVcEqgaJUwBvcBbP0RuviZcr6N2
LT1EafPkoQ6BKLXCvrpB16TjfIVIMNgyAwmvy0M41tiVp+oSGs0JzlDHjDTiTqLljcPiMRkwicoC
k2beWhvAeM4W9rhkHdv/aCLuNJy/RCH1tDVMlxAtHE97T4ALdnEZOs6CnEWIrif0xfEBe0Ed7YcO
rbPm++uaGQa+BNmWdqlbND7AiMJo3YJq+dk3xMlh5WOAUO9uty0+iyraSjv8NmvnxD2Y7peZDgUz
m0xkcq3d0GQcA+s4o+QCAl8eGM68vZ/nL6JCmjln4SlyAxOimbkJmRX2wEQ2dGLDB8+GQeUHsO4J
x5j65mdaaf4O7FK4QWbyVaSttzXTzwo+IGbMfpcYDYuiFvmyBZbKbe03F8Hsjt2bvcMR9YCS8p3m
OwSmrKfdGGE5dvwRMQdrg7lzD+4YsEDMWaYbHfgBg4uA+jmLdwOMDU78s2T7sHI94wZOmIgsFPzI
vPsXGZmM32V6VxPmX9UlvMdK/6Wq0zFNd5odPaQAjEpSnKZCBCyhOU+JM8NCmrVzAS5q0wjWWSSj
rXraKPpAizmOQm+/LFtJ3yNAGJOU0XykLSB5n91M3LflDore04iMcq07sIuNkU8Kc3+NeC9hjbde
jslsum9FXjwxJn0gTLsuS902ZpvpCgS0TRTfhMviLQnaF2NVF+JPO/G9a72CqL9XK+XCF7ecjAtL
QIOxcQLuI73OQfb+kIwdDILksPpBvp1NeVD/eYIvjdT9e66xhPRhnG+D1H/U0tCl6cKPSDUmD6rq
yFNN7nXOQiODAmRUbnQANufWit+8RfEIuy9CqmCNwH+sjr/P6sLt2N9laFoRiHPjIpXWjIruDqcx
VputTtVaEPozz6lGURc5734T/5wL/SZj5EuBmdwhF7ToN+GNZezTNNsD9sEZw48JlZ0dyV7kHNwi
fXL68To78jVz7Svam+/SQlEWoxpwq2vhq1tMzjfJPI22qtoUKO5BBVSvUm1DhjF5K/UcF0KFwcxw
G9KQm+Js9vlFc6wMBok7bv0o/0FPTQr2lw4djcRnr8fIG7hsTZFVqbglHv5aUrX5s4Pxs8zZfKHz
mpBnEGQ3M6GqbSlOxC/RHjQLMWlkgdRWV2jQ0YOrvflM9uLGJed6VWeca/WxO9fG9ozarYeCoNSO
B2HqtMzNYmO7bF9sfPorQYs3Sj3yiJmpSc/DfObh/A2NQ2AOL+YAtLxmcdwhq1QrezZouyyKvjXP
G7dx178kFeseuPKnICse7IJGv2z68yzEbTkHXZT5ODDnQ9ipz6DG1bxQewu1P8Zb/2FB8eqAj8Dg
xO/kKuGnY0411nK+nJkSmuVoV12y1LJ1itUz96HRI6NaPoRQqju1tc3t7EEtpjhOLMTVZrWM53Mn
353Yq0mKn044Wi429vtVo5TvWn5xnOmcJu2joAyBzP+kYSlfJ4hvyaeJvlX9Qwb9z6F4t+xamcJo
UnON4Nt98ijpmcI+FJ37VfY0DktivwzcPRAUoruptugqvFD3P5by2/LhDTXnlBbXK068ux4zSRmR
+G5txFNL7y7JqPN63ZHKs9rvFqu54YJPIvvqZ9R7jPHsZsYzVhObEsz4YMbMmNh1tD7bcOTf1YDR
5eVnqq8TndHGGQ2gSWbNRcrh0So2Om7aXFhosAhmr9e5rKyq16WaXAUc6lp+aa5N8QyD1QoP31nN
y6INsILlf+qee1pt6gnNKbadQbfCKbyLZUlmgJaIXR8KEtkmxM6Z3hbJ+Y0rmH8RmNE2C/YGntLl
rp1VdYy0+N9l28r1cs27ZnUu/7rRdu54yrvmCzAOiDJ1M37kUf+7rvoXNZSosxrOxBsVEpdXeI+N
X3GO/L2xk3Wa5gwz2uNkCmQUBRaOiK+tShB9w90TjOOLdN6Ic/5VGdB1qarUtgiY1Y84AEDKqWPS
+8/jPH6qr2lrqqbMoFi29lW6FDMdjXOvCpcdGvKCVSsTybvg7qhsChWDZQFhypi5lt6A2aLP8FsE
ib4PpFIz5lulNd9jmb4QobSbB2TKIbf/yEJ9BfHqOFaFhn08+Y4NdN01jItYp+jV55+THaOzBj0D
N4jxLQi/J4uqhj3wqcNGO9Lq2RssEh11aS8PUa2KUwCzcClVetSs9Ck82Kl9HbEfUBehwUTDYmsP
uB1tki+XwkL4lsqpXPnCBQA9cOEFERvw1iP3tOQCx8tQCPTxaiXQdYbByow6e0LVI0uB2amKB33g
e1531z4Vu57aiQ1ucSnKiTHbN5q9jxqKc+NSPoMy4+F4CF3/YUAFNjWM6h4HJxZ8Tb7iWA8/KR5u
qxoQYIdGviMhWPnVPtveeFjuB1AynMKanT3kuO2kIYjL7N8YwNkLQW9hQ9PugnETSPcD698BQjKX
+HL7Nc6bsstvlq22H1XIPdKTQY2xL9iz4WBJ13jpfbW9Z77vq+Ab3Y3ELznDn2FbBFfsSLzYSzqM
+6kUJtkpan2AM2Ad9uNqWVHDeH1ZdlqBKpWliPSmHAgfJnSlmuZeouHylxIv05h1IwVhkJclACoO
VRUmYPWWe9a6LxHjtyEnRKZcktUMi5dB18tCEMNReWB7ClESjgqVwZC8MTAAtYfUpJqi18auvH1M
ajkMNSxcQJbZIOsmDHub1SQ6a23lN+hH+dsVw2sfv7dBAaC1YYhBRvE7r3vjuuw9c2xMUeyGGxj/
HBsne69bEC7xwCzld9o6JQMejJmDwDZjxXANTOsKJ+V7qdJoGl+avMRNVcLPtnUX4yeUOxkyteWU
JpfJjqVisq0qLlvJ1tiTAl1FzPJ0cn47oRIlqpJc5mPYDmP3j4t2ZlNnGjMlscVLJbssqUbXJscu
8VLKTqyRSYB/KuLM2amhZFL73tKjhxQa+Yc12t/daFFAhGZQUEWIzPA7Lp+yiSkknqkozcVnM7eP
JeKPtY8EECCGZEBlejMDGFxs8s7Lnjk3uaqXuQ2IMEOfY/+pGrAVqlg9q9KUkNyYuZk4rBgfqTKs
bME+wMZAXwceBjcWJELGzFlddq97dHrTLtRw0i73cqMJ9qjl/Lis5pYvytJr2pRkCLFJxcIA29xT
J90k6Na2NPQOInoOjOoFKN5P4incfVo9GJP+w5cst0EWUlRNv5wI+b4ZmgopYvxVE7AtVtdDdSzy
AOc8V/2YvFRE5bIETrkrq3zf5CANfNYqpRNdZ++ZLCeDE+C3ZxNIPDOvyE/dQ8NcylBaiwNG/FPM
VztZyIpdJDt+Pf32TedDs/Jyx/Z8L4OOwc2bunXlZZ9l1Z6CMiPNgK+FTGiSyK6yHK1L9atMNXsX
yke/L46aXv6Y0eitJ4e9rt82l8YKyiNcBW3FcNlv5JSeBxGJh1Hvu9dJz94zhfpBRHkAGI3TwtvN
cnwpvRApEOW7daRrJaJzrIxdodU3JGLzKE8FkrNNMZvVxTDTGGeGdc6oPXSj6HZ6X12BEAwrLe3L
XSJ6d2d3rrktg06uq4oclNRg2RB342MTmfpF5DkIiHDe6S6dOSK0+wPpRW91Z9rHDLIDquKc7RHc
RcjyvvsurWQnM1SaTal9tYWnaqRBfJhL19uWevKRISHbD51MLoY/iD2m+Sdkowg+Xam/2Mi6d9CI
2lPW2C0MDx7kLKtjjCQuECMOKPXgGzx0P/AbGSeuBdIFlgdZAG2KJ5b/OszxU5Cbzq6fyue0Su3T
8qDYRyfJnUPEa3FsgpI/n+aPqQLKTD1Jrq7JlzEG6gch9WLMWdwwAB6pEDLa4bQRG7vQm12Tpr8a
XROnLtN/5CUNBcDJxjZTlifckdlpeYgS/4dXT95WmJU8jW74zw/Lz5AiuVuSFH9GGIWntJjQTebW
qc0G67Q8+9tLlKbmPpD1KSqq/GxBV9naXkklNY/10/884JIACOOV8bYnzFSekT83xzgHMeWXW4m+
/WBqScHdXw1YQhxGATO6JIH5CoHI3Q0eYY3mOGIdiS4LqGR56BQjqW7UfUXBf/s/v4h93ihNqGgY
WPVPywPlfvHXsy5JTMxF6jdk61Cg0AXeDxBiTx4CemYB/aVJDP2lqOJgl8CH24S+fQzz3LkkIno3
bdzaVtvWbByjjPxfPThxll6KNlhno16+6nZ94dfj1TawLJtJGh+9FCG0i+tpbbtK3JrX5rM0yGmJ
QqAy5IhjJ/XyfNMastlZrAgYdCYPlWHntlxQ6iWF9upp4D2WVyOq+C0VfggOnsJQdXycYJjKl9nM
ypfJshxK49Qplp85bMNawhqeLOhFREI/z9WVoti0I9jrh6UX6WME0i5f2fATQhyqaB4Ti4loEqem
UynIy1OAAb+NMRBb24EfDnzJPC3PenUW/ulnuo0IOrA+3QFgfqLEkINwfmi60+5Q11ZnK3eCcyZX
oxeNJ9TU42l5RmTuK4WzmaBmZnCn0WFL2ul3TKN9m9A2PC0/Wh50hSlanpFsjUw+LdMtg156FPQZ
BDXJkwy/+IDPSc9VLooWDnxqXadnD+gL3SYe3Gn6xXSEotGZ/ddJ7LEbvEoNI3VdTAfXMrdC3cCO
ujvbydP3HS6oKoNxmLW4r7S83VFxv8gJ4lQmAgVukPq2xTXY1ckZ5TMS39qr1xFDjYqrYp1Yb/Fb
Bada3eINTklKdyUW70g3kN49k+PZnfrERq6eqdEmVQNN4Rf7KOm8PRFFsbGGDB5uSkEcuM6ecp+O
4hpikKCVKA5+uysdkhaANJ/5f6Gt2L23StSfsnUpd3HmPnZxG54TSPoAmEeypGcNX5ad/6oq3nva
W4oh1Vt1dyrUhwlEwhpjeUr0FamqboAZo3ABqfiRpUBT1ml5tjz4Vv2Pl5EsxS7zXGbO7jg55bRP
86o/LejPCQjJX8+Wn8ngfQj8+Uj1GO23P1IeDyNgnU0ZFWj0XXIQNGmRgdF8EQJ2lpHDFA2FANX1
ZwpXZW2O9Qavz3QASPIuEqzTiPvDadK3CRczhYchuPiRexL4YNZ265eX0pMU6ewAGaXxK09jFJml
/tN3Lez+2BF1yA/jl1eVt1m2H2TP+PhczMPAupSdr4hPkxK3It9/B1hLfy5C40r4yKOeU8NoNI26
h/WlC9IT+r75DT39ocWqvU8DUW6/TXyJkSG5ZwdXHsNJ2FvDQUZmJBvXdspNoeiFntN8xjL72diE
kXOVSEPl1XTBz7Hy75NVwwJvXvIAiXoxS/oh4y7QwqP6AroY9qzLXKW6Ds39nLDWiycWt52LkBvl
xRuQ2g1FlnXZB7uIAbmGdBdia10bpnNNQ0a72v6KUvNHPStJ9hx+42OIV0MXrSPsRxtDZh9BGRT0
NNw34QU/Taf9aaoYkOqZ4IdxlQas4KRk+z1n9SepT5fZPM2VoBkn6PeCotrJOWczO7XikhXRJ6PQ
Q6KH9RGizwqgUbkXXfckqjKDZNBNpKABmqk1a2v2fkN9mAluLoi01CCT189jLoctq9n6MttUwGlF
fccCd/VS5YFDsMkL/ay+Rqg2Amn81js1eAV2WNaYLv06DJNiHRf4J+pnQ0VkOGyflope7AXfqhQ0
LhsqnQqLm+XrVsC86JNsHcvhVsMNwT+AIQW5hd76bCDJZ2KjIzQ6AVZcUSBx6qekGramndwjT381
WSxSO2TP7GZYcwGZuD11AbmUkJASdJSF0ii9C2TwK8IKvNO/19tYSmL2z9lOrqezK0DWRLiTMA3r
b/qiZp4DC3t+ejALecgn9iqloYdbY65xbrCEK7OfrPR8tjFgjDOAqUu5y6Oh1gmwHWEstw2rbgoU
EdQTtTNYDmVAmdFCD28Ox0CwnWXJo8rCzXWMbbrMeF1Xnc9+u5QoRqZvEJX0q2LWhLpziAqCOgaq
PUVsQ8Eg3dUV91HGSk2uSgcEujFcs+SPAetqFxsZy78/KMbfsxOXg4KG1HAsqfSPf9fl4VycXEoi
hzozbh1yIoy+1J34SNHoPhgOcQwHMuE244i35t+/t/hf3pu0IcGbGgigvL+nkzVWLzNK/SkYYzre
mU/FiDcywpukzEB02bUQ04uNWmQajZvriKM3DFD5om/aoi++F4DptfQV6whayu1DnULrtij5/PtP
af+LKMzTDd2RHpp5zzRpGv7fsrS8HoH+2QmXjfIChC0bRLdphhXDMJvJSZXXsOKsS7tDwO6hq0Iy
Vg3JtxJzRLhvVllOd6RL3V3Bjhitwd1Uezm8lN7WKfJ7XGf3lFIh18TOEizKkJp/FU3E4vZpkSAG
utq3q3JgW1nX6jOeHMi8AZvCRafBNuGbRrC9cdJwJXo28iJJy33MhBvM4zlRn5IcFSwYPa24sU7h
cVuHYcLhkMn+ZcrCP1E+PP7w7PRFbdio89ztenghOgEH0PghVJExsqsj2UZK5FHMtB5rc3pNx/Dw
74+1Yf6LOJaDLQ1hSlKUdGCh6mT8kwawHKNCw/OQHCI7AYqpW1s0qux+ld6kViMZ0ax0GlXi44wG
IsnhocSpLa7KxAxHqGA6oKIMCYqVcVo2ZzThw6HptX2qZu4J3xMZiamTnUJ4FxS8+xfLpwFcGgXk
BVjjvT5/ZzPEfokqZWdXE9BwdU5CKhYmROcsvAdAykmkpV4NNuuuGop5RJEsHhj7a/YoOhqVFak0
10mo2nMsDmQOAfPKwFZQbrOZQrdx+zSENKagsUSrrEg/nZkdMT3teyZKhEKAFMuJkaf2na+0dVgV
qt+HKQ9Lv7XT/qQxSDFqDhoOyG2ct78wUKhyfZYJVgqkCw7RPtTzeycoN2YmCe9hS8sL51xOcixG
UuxLPnntuyHX31noUa+i4mNRmktEfdEocqFh4FtLr31Zau2lVlwtJzmGpfanEFw+MMYIr/flD6Nn
uQeejcZIwgZLR1fWYIiuafcSazjstUxgYYuJpqRdgsk1JjD9Lsx4Og3IpgAgyJvkl3QITkEx/LQG
iCZ2viPB88EsAakokYAd0WqoPftg1tpXkHGfq49aHYMi/KMN40uXFP3jBBRqZeDJAJk0kqAlEWtU
oIKHtj6lRfP+Hy7X/2VGIS7ZNnScAJI0yL+lBULJ9WNLa5KDqb6ymg0cRc5FgvNba8859CE7DKku
0Xxe+RgAN1Q1qOkoJd3CCaja9D/od/9V8Y3blklCch8JKpJ/DzBsJ3uwy8iIDqkMfpQEfrJ8PqrS
dwpqVauno68UZ8XQ35T0KnPTu69XH6Yr/8Ox+V8Gd9NDby2wSFhIIv9+J3cRYDk7L6JDGwLAHjvu
qm6lxw3mnhI9M0rxXzVbtX6Wv+ya/kuA5LxR9Q2CQUxm2wgT6ZxvMt9907voDSvwtKUS5q9hnP8H
Ja73LzJ5z9IZc1DIe4ZhWn/X4bLAtmiDD+FhTGIgS3TRUVZs9B4QGqAT1cxmWz8Ddd5KpCdnyIKh
8IeTo1v1VvAPKVBfpgQzM8iMbIt+wlkLVY2K8EpiQMJaF06QgBuEeUXn3UBSIHjQB4xsHCFtVfZe
cxyS8T2b4mKjz6hiRVYHlDisjadJ70ZyUYSJXdSvWpLW26UmHkDVZK0xHwSUNCp93rYfKKylH1jd
k0Na5d227KJwx20B0jUO3m3F1c68K0iz+cHribOa6Fto5rAJrBI8ec1tY1ZlvhaGQQS9p33UZYPh
FPkuV7D+OaWIdTXzoGqOi1QUNvXa9bS3kAauzhwRivAJtBv0tTx/JViSUdPMpk1makdPl095F3xL
kh72tnmAAFsfCtiWq6kY411lL7yJ6lJ5Zfmy8PLthNEqm9oRDkH0px2i4q/Vx/+3Rv0Ha5TJypdZ
979NAf9ijXr7M96bf7ZE/eNf/MMS5SnjE/4mZmepzE0Of+wfnigWc/+FLUg4OloH1ktq8PmHJ8q0
/4u0aMvDpuQQa05g7n97ooT8L9eUOJgsludYJv/fPFHSkn/zEZCwJy3henh4+ECmJZTq/p/WEDrp
WH1VFDr73BpCW9O/VgDRV6ijaWM79oPtmXRO/PIlI0YY3eZ0gfgDIUZue/h+cPzLiwlimomPeFa3
fjElJfUmYEHBir0kJC3U+zfPMpjkvfC5lO7r0BqXupCbGrrG2u8R4GKIfic2FHGHLpADm/U9xw+p
WdAPYL+NkXi0DQdyMhW6mP1DV/oHFHc7p2s+5jwhtTTML0npxiu/ks+V2VxlDRW+yAd/DZ2IGmNl
PlGgaaAyzPvBpco7tmfRtWhiZjiJ2q/Y8+BZJcJZDbVDH16shGMImsQR5lZUc7NzrFk5EzZhlFs3
mcG5dzcYDOB8YeSYXr7XtOit8RAhDg5h0F0MIk7JZodoBKQakLHWZTvXb75gg++62rp09HJXCHKO
tsPxAHDsACWvT0WvKGwkV58LqKIUxMAosgkXhL9MOpQpFQfCKxTp4mF5ZtS2eUx1/cF1LOMKlIC+
B7o96LQBYk9hNRdd0sZuNJMg03Emg8z2tMccdPyTb87BU1Fp+7wY5ss8mfG2Tlu6pLLSn4JZzgCv
UOAuL7vCr54mCwlY5O1MMYXbSEbWm0OjFxIxOhyZ9eFDX/gfAVEJj7oXlJDLI1AWmutDROahdift
ESfMa2/+zLzRgTvitEh/cMtfs6DoSC0W+xLtI/gAkBqaz1mOIy22SMpDjTqjkodrVMCZjYURnoGV
A9Lk8l63WuJeBtLlLjUtthBp7ln2I5C9AaR6yt/BG9uHOEfpoEQD6/iJ7QUU8K5DmCXGfTrkTx7K
3wc7mbrXZiKqeApggXSObF/zWlps+K+9dwwto34HlcOD/hWYlAOXF0K5Xoeif3IotRhDbL/j3iL+
QIs+iURJz6ZONC19qvgTTSVZd7q0t3Fjfo5FM735Znvr/aL/yXqYpuhsWc+97RvwD/JxG/r6ACNP
784T17SjBdof2P9cwGN57Sv0AEgyCoq7QX5C/yPfWF1cPTtur7Y+RACbxOuICOM3qt0jG8cugEDi
U+i2wx/FwC0OZqVOrIxyyGhjL0jiL6IetdWgbMVTLMttoDvhrgG5tHKJ1yUQog0OFef5efaZzKLE
lV8QMo9lnyBjE7TstPHRG9vhvSES5BCGROa6jQmiEgh76tviUfoAoJQ8GD2a9JEzDsEtSeAnlllh
bZGwBbcsMd1tLwN9t/zWo89idFaCWskBOqpwE05jfEyJVjw1lhmwQ2uSI9mDAarXpv+d3TWj9F+S
uSELz63OadZ712ZE/BoYoKPSMSIkyRCgNvKmfAvtDh4ub502MDeqmOBV16+bk92Ld09YJEikwT2D
OrSqA0iHhaFPDyFT7VoQ0IISiFJjVZoO/RGqImnqja8Fi+tXVC+HDmbPemjyfhern1POnLdtNOEc
V/8HJGLvUPcsg3v0L72TTc9J7YzP0mqHhzxCpf/fP+JcIvHTo3ME2mHVjHn5oZcmGRVuoWBHvJwm
QQc89PlUWXCuhz79kEZC6yxpnuXcJe8TOhE7Gb7syp0fBoIX3si/uwIrCx6XV2OAckaEKVkX3BOw
k9w3RiDCbvCcX6Yo0T8yPdi4tZRv0zh0TzWLLKmTQq2zCS6gwj63BQyOobHWCIvklqjh7MGqx/RB
S6AlmCjY3UDYGBlGOriw8HBvgNuPXGdXQPd9LRH70ELyqz9I87oKblRfYQmwNbqEc0qaGaDj+pHz
RzZjT2KXM/n5AcHJLWA78arlRnbumC5Z/UYYw2hKH0rbfAz0PvqNi+7RxQ7xC6mnYR8XQAmdUHnq
PEQ7y8sNhAhrU3cVnBpslZ+gQFGAgwSzWLGfnVn2aBsz93PwULbpXF6raCjNrWMHxWe3ZcqvP/V5
8Ml3raq1Ubbfvcb9xD7osRyy/mZrJhbOyCA1rfflzlPNGjTh/nOO2XIFF6hYs8lwNvAzrCcM+kr5
zy1c5TSaEfljaMMvcbABwd2cgpOSOQTFjFF+9YvSexzmLgOl5QQnPnL8jssHzFw6fQofvz3qiOg1
04vu2cWkEFl6+FohmoHxZ0OLJULign3qklRu/2ThjOY2j7uPGqh6TE/vZGtd9D429bC2nLw5lhUu
QlFXyTbS+UbLb4lGdBKNFUE2HwOMcz5dknp+oun9bARzd/7rZ+pl3hO3Vmb6zS/n9sFVD8uzAboa
hT4Z0hJJ+vPoiP68PEsArq+TmRiKLMSRQzEBQG3O8KTXkFddxWCNBDTW+P8Qdl47qmtdt30iS3M6
+xaMSQWV441V0TlnP/3fzJJWfVraR+emBBSYZGYYo/fWFy5rthBaU1CtFshW9p9w0vslboRcTIgc
dAjwKx2i3A/QC7LJmPkQOH/sHVQBBN4hFQunetVMOewTYN8hMIY9NWcMIDET+0DRUa0t/6r0aRPm
bXxWD2VS32RKm90qjLKL8VKSoPMtZxZEOpPCNhPzRE+lqY59Ui6aPzCniMXQQfsSLadP+cmuHa9I
yj1WlNcAM4cMenUz9smwM4gVZhBGJF0pEHQniCZI/J7JXItPvT6+U+xFuEAIrGUwP3TgYtZARKOe
JFx1ofRq4Hr7pCZyC9DIQbM+rSl+IGiUETWhFRkuLLnxVl7Yv3X1QzDpuutgO1Ym6JgGMreyEIM1
0MEaCOG0HhvsdCTJAKqugHXG1c6OLX0NloFc3IxdKt33WqBAssyx8oaFVRyCGCkXeHEDxZhf6xM0
8nnFr4ZiM91igMcO4GOtUj8lIOTWEmdlISN3+qtdhtsBYDJyVJjXIJSthaVcLVTlCLwywsunBNxy
s3CXq4XAXE7fBBSaNO5oCoFoNkA19wv7ywHezFLD0gbpCrhV7QhwPQxvA0LNV4YnkBVtyGB/KxyF
fIivjnKjlbTd2mEjt6XcBfSmJvmYlu80TMSnpkaz7qPgU11o0yIzbuGow8//jOL6ZdYNd077bT4B
dRzAVftgq5F00T025DOg/Ht/AVsvhGvyDXRL/MCYHIbpyaf0VILDLsFi+6pyCPr22p+VQw3+irOJ
3LdgPfc3I2kHdk1KnhoqGOSU9wTstgjEvkk6N1bM3WQVO0iebKDV8QH6XLAuFnZ3slC84TqQgjvj
GRvJO0rvsKU8qBGUvtmGAK6BAufXD0nUNj/NgT0wdW+WweBtVIgyWizW4wDwHNv4VcXmOdCrxwLk
eOsw12uHqKyuq4CuXx02V6yfki2jmoXUfTUCL1cXinmqw9eqUZT4hopxwq+2oWNdNw7keYIPcyv3
8WdwaVl2R4IBJgtejM7Pz6nTv1qYGAqA6nkrUE0r04Pg9+i29RDzMWqkX81XKOeWNgQ/RMo8azZi
sKmd6Qb1GjbbOKEXgyQK1w912BBlSpIds8UunduiXk9amdPKRVsHjZX+F4x4qOZPwGLOiaDpMjqI
KSsjfoVAYy34zBU5PsEa3+tmdqDPx2Dom0x7bZbjSGm8guI7A80b1tPCrp/Cb+IrM4zG1WdfRhS7
Oqok5qOVOW/UVz5i+4sZ4MavYeJrCx2/QkAFLB/S7IduqlfqQtEXC08/BKxPHgOaN1D7Ecj9HvQ+
+rfvHhT/FCE0KL+bRqcpXGRXOsh+48LuB+IfGtEtrgzssEb5LguzuLIoDlkmykPBXNRH5ZsZcy4z
D2xt1DoFYQEsmF/kQDBoZ9w1hAkgJLpN1ekG0Wy2mogbEIilCFY/6MQQsDRaoPjhFyxJVPmcgBlx
IisqiF7fxTgyiTOoiTXoiDcIjJVJ2EFgpYA9mxs/B5Q61DknyWxgTNC4pgw3ioxv4lJ/M4hQCJh/
zSVToVjSFXpiFoIGM+OSu9AQwCCADBLH0C+5DB2Rn3NAMEydZdcBRFaP6Li6Tshj6MLArQaa4vab
jlYNTd/83dkDJCqEBg39kyzehDFWDRYNeE5nkyrlEF0TQNduTdnf2BNcmrR+8xELI12LPR159zpt
Gi8fo1OHWXfTthJmeETzU8dbPVX0v5TivcjNbq8jDF7lQjHO7Pc9dFM16w1ELLrJ/ljafAYAh8KT
TqYRYo7wxqr9h6iof8CBoTrpyX7RUuq7uv0Z3MX3dqfdQz6LHij9PSNqynCalnD3qLH1BrxZVlkN
yEhOqdzpxh10imu9ap9lqKdXA6DWlQ9rx1so0rVbsZXbOcpwwpAg7pT0IdJsUEBGqdOiC3XyLq7Z
+eluMDGaBP2IE8+JCKAJHU+aNpGoJI5vFfRBjN3mE+2eApUBETjJFHsIq+G0+tYx4Vs7KrxTkmX3
kCgD1FTptaIMqlsZ9jVN7mYXkGZiQtJk0VI79J7b2bUZ+teaMr6ZtdXt2SfujTAk0cm2s11tJK8R
wSuHOmMXnzfiS7Z1zY8cTergQDMtNT1mQTwhCWurl4Z+clvbm4mN/32SRbBYfJOaukayRMHY92Yo
EE7tEEJYu0TImEuYTLXEyhSRdRvimGBba6+r2r4zlwiaoNaehErDEswZ3MbaJMnOvgbldDstATYW
STYIYvBbLeE2jnIcmF7tJfTGXuJv8iUIpyERR0HV4tZO9GIsYTm1MZzoLvxQ/UyZykB1lUu0jqx0
NtbIFptOLw+1SYRPfMns+b1+uZFK93OizviWlvsNS1CPCVkQ++ffx13ud7kai+jAbqzaXm5CecAb
pRjxz10v/xQ+K0Kd5ObLIS83DVXvguJG/2Mz0fpakB+FNSEiAKu71odtoxn7oS7OMbrqNh++w8Ua
107iZXEgRftGEbAflXZfNO213tZ7m7LPKqJDBc30xYj6j6Scv60YJ6eGGaQjhA1s5l4bhm+Qk4wE
RfjAJHbMABU6LdFuGWsFQ6W7OesqIErEqchm61KeCvAc6/5rngvLS1Nmgd6QV0hiXR0f6broyJey
Wnjj6DYlIyfpU8nyp18yqy6X5iWlqh/Iq1LpuJNcJdzLPy9/IOVn6MqNxwoS+6ZXo/csRK4n2nTX
D3rFdtVChtyNi8mOzJXCwSOnB4Jsj6w5VCgymK7trjlcrpfs8Q9lt0va9LYwpNg2cbZgRAs4AlST
JicMD+hs8o1G1vFqVrPnVJ9DbwYNeqhmSVhHGL/NdK1WPfDGo+g1+eeP+vcSgCZYyVXAj3jMkqPd
q8l+AtqQq/F9mlXFqtHOimV8wSgyNHGPQ/IpHYJjk2RuG8mTY9Sf6IcfrYgwIpjM6njOTNiI2dWg
CQQ4+UGX3baP55O2aKNNXb0KlGqjGxBJOuFGBQankSiHzk1Jlvc5N9ik4JRTjz7613VTqpsMSf/a
im77UusPU7eBdbbBcPxWgSqnzZ6fo9H5Kie4nbT2liWCYbCcrX3XctLbThpHK68PbXWL6exUgvlU
aNg5xKFIgaDTH1xqfyzxyREt+lXVhW9yFieNvhLg7ABOZudTTSHmPdbFjZ07lRve5Ynq77RuODuj
Sk0THRgAkLnRj71nmwVMWaW80kW8xcCJYr6SzPsq7pb4OgFWT65sR4RVPmx7NtRYsxPepsUZnFfp
A6o7UhDSg8Euyk4fYACyMVT9Z6n0W5L92F+MB0e9hio4eDDTkR4pdPxjunRRmd6o8V4TLcRWrfxJ
oNA6qXKwyTU5qm13MEwqAna+KJWd4lwy8K9GVi2GXezVfJxWadmX+8bINnQmUNJ3V1XmPxalKQix
ATVXWVBGy+tJRzBY66+T799jMsvXTE2HIr7pDFLt2qZEfGmEBPrY8jB3tB9yoHlJE3tDkRHFaG9G
GtrrNAqpsIbRQ6lvyfDLVn3FLoAFB6c+HZ6yvp9Z7mMARF5Tw4ZbNfr0GBoM3jSZAmjTryFlB3ve
+OyYUPg0n/oildUTArSj+DMu0LlTuKUyOQ2uOpz0JH0bsZccgFeQ0BHgP8YeiUGJZjRsUGSk4dc0
QV+JdFaPGr22hGkstZ3nODHqld91DzEBVJa5iKTz4aXCCRu36fdgNs9Sn7ZxMoMOBV/aIUP1DHp5
8CWGfTbfQ/Emil6gzIcssTaE8ohT0nH1sDiQt6Cu6s44imibptFdZolrkhqxA0y3fVBiKGlfdL3Z
Kfj6rQhJcLkZumovUv0uzqcCG6I8DxB712mFbNnujR9oCydF+hukp9cFcWes0E+p3yAr1yaNGsqZ
iOrvCtVmEN9osnpOCx18dQmwRuSm5g0mI5phtCSCh1ck4QSvXVl8SjPZ47i9GvXu2g/QkES3Ws8q
BLcQajH/Vjqj4wYsRYB23JNS9qwb8dEY8/uAEJEmHZijk+NcEZdbW/dZDCmwLd4xhgBpigiCLzQH
ImfSvYYLrLec9Q8/RjNq2WR3ZUbxEIbJfTaXP1CFtupc/ZRkIQm/vU0FY44lr8bGtyhhfuAy+vAZ
FKTE7ODIU9uVB0Qeb+Q8vnUzkDCjdhsd1nJZUPsnSYP4ViQnVoIWgmBa9bXWAWc78/zQ2PI+rUj3
0Tf8uh4LseQCYi/zE/qpUU/CYbc446ia2eO4AxhL4IvtBVNxyJelql/mP63SoqfrJKZa7bFmCugC
ea0jg1oJ7HVyyr1itjyMyRkWh+DE1OdRbSONYFwpxqfKFEYcypoz+FWT547VGwziczEP+3YMbuN+
vjN1FmUzlWKib22jcs0hudGLRWQSLRGj2aExtJjErlOE4WsVadZ9FZvxmt61QbOSiq9NdVq+DsK5
C4lLDOxI3VisDUWgzquhIrzXSnm7RTrzaScx9ZCJFXS6MQMWPHMx3i4fcZeVD07qlKiSqRmboae2
4afCvsydyoJlDm8hfIXWQE25QZw8yQk8vPOojvI0mFzJ5byp55rRM5uNvZFmN3b02WMKPOnYcVeG
obwgZnvViCNna+WQCZ081WQHrYbHIS8kD4uuLz+kNuXUL39YfDxmkVVsoFMDGRfs0eybi3lxmByq
7Yqqri0h2X8gjJzE+AxRm4RNnzW7MrNZJMdh1SfzSZXsi8zkivYYx8LfrXHGMKNXa5Vu1zbsUHzi
uydV/CYa5EdqkaHQOdVNIFt+982wmQqC4VKVD7COqWAv2+0CArcoAnmF15uCYOKc+fb3fY6m2w4o
hygjodyBTtko4Q1C/d1NzB1r0zJr1zcejcp8G41qyal99EMKHP3wwxr3qUvvDZIMPZz/rj+Yhcu5
la58vKIr2k7MK5GtYJNAm1kb0wG2IYNCkvwYYAfAk9teMk53Qcnzp13feWWnM6Gq6gcWXOQnhJsS
Sngyuu5xSMd11ohF+O2ku7ahb96Io4q3Z5WabLQd1KxZNxmUXFmXNhSfhL0KexR8xryeo6rw8NfR
OswBKESqfJ3lezbETxMtmFWW4JR1lhGyal6VsX83NRu51RBuzKyXV3bKOjS1ySvhVEFmWGDyQ1jk
jj5zaz/m1N1VXWN3BtCtbax1ZWG9sFAydVjvaiPOaYh0ckOBO6DSZmdu2aJ+jsLgxlJCzFQTWlU9
SOxDu1gFUksuZvBH7CBkctW1V7fO8yymrTa0n11l66tRnyd+c8G1lTq3jUqVtNXu22p8LjXnDKKH
F1spL1RsDZF3SGmLfJcplCjhXjHPMqFF0fQRhdMumqtkzTYPcxKiZTjTbkyfD9sbQeitxUQwOPGG
+rqz96MPyvYWP6GZYnpL1rz62izVFKaNr9EWGz2z+OJCIFZzue4Dad2tzKbtifwqnkLM3EXLC+hD
gVakpqo8O90GZn5wpRiYth1OcVks3c0+qNwq07YVqkIPeM4ny5vHgAwhVkKkQBK0xJpk+hlDhFK1
7rWRxdrViYhkkiYbSN8T0AjOsu2e8GqMq665HkllSQjCCZZouWK4Voh7cLueRnCD1A/D4iOELopR
JHegkT9bZjUeezAB6zQo5FWYZWwfCKt7EgRVUwYJwBCAcqJA/q7PZrUOerKL/f6UjwhEdHuBboRL
8kvjMTxjlRrYp9ODOtiNg4N+fBBJebICxjx445i9w2lvOeU7WLmtDIN9m40UseBTlQSYm+ybZKyu
ML88jkMyeVGF9Bl/vWeYi8NJzJtCTuepaL5zpTKwj2kgUNofWT7Jlr40WiuKeVH0US6Bof3BJhVd
KbehEV+bWaKyMrG/u8am/k9fL6dcrSjLCADhW+1QJYdT5mUVaY99n5lo9IgchEXHotx5Nkc+8Tro
33M4g3hbN45E+tFqaE/o2G+axrplQ/sQ+sO7mtjWamrtjZbbECQE0uyMqGAoLCjMx/qtSalvyagj
oGPENis7EsQmeW3QKCTyp8TVz8iHteaklJHXj6FOUT3eJHRTNqrPlM6Svdw1lkMTpzZZgqYQSeaG
NboxulkPtdk0vwZdsIOxAAJ1WuP6QhIKiWrRRRn0VdEyWw95/AAdvV2pVALWWIcZ2SkC8swqHQEA
QAJ/idK8GSjtcIiyMBa+unEs0hJkPT8FyoJ/71TCK+wBh0xuT24nxs/O4ia05Df2gsvBzxzQeXEp
jHHreNcaHUmoITKDsDiiHdqVtTP/sf5LSeY2ihssegq5h8V8N5Ga4mKmC9yyynEV2CZhJpFYRAUs
Jo1n39Ju9TGAzBNRJbSlTRxC/los7MDuqSPp3Q0LZ9qlvS+PWr2VuVV5UIxZ2z5YpWq5PQPMAUPb
meHBwyyX4TRP+SXTedJ2saWAvwp0gTmj17xuZJIpTZyHMpHfyOZhL4xMtI7h1UXBkA2TDi9LMk1X
4dAMO8D46SYFHTg4THF4pvaspW+LjmZPPIQnRaPbEKXjPkocenSp2Ac4PHazzTLE1HVAlcQMOY2/
RZPuGrEWeXnDEkFH32X3HckVEdah2GRDPjfKS7GgSSo/8crSxd5MTjsJu1jPB+wspB7oU6we+rTH
J5PMjEWgCb2pnT5UxBMnEtNIqixSV2R3UUDGaqVYJ79LiJ0DAU7TaFMUcXKFXeTe7wYWHjavbAqp
2umGjclD2UVhglFlqS7U3R37WK9Dx76RMZ3aPrdIjMyL7RwdUMjdGDmNhZJ99uKpvBv6wHn2McWR
flEahMqa8C9ac5v2cBimRfPvNNcYsntXiWHp8HzvYV8yamLLwoJLO14vCw/YxIeIQ7dAKebOocUY
q2jtZqIiogfx2chVTIDEqFhgHK08c422C5lN0HfGgPOw4OuwHa2OYpv1if4n3yFlRaeLy3YjmaPM
oiEcU/VpOiyVHPqRgSU/ciVojl2pXFdJfQwt69GeBD13P02uFZj1derhSMPIVQTktVrWUSHbmv4B
5RCkEfukUtdIjiCei+xm6pbwUsKPae6sRNvcZHVCq0MbV1K1emaHKiKjFAsZiZ1Udq15MyfhvWYj
1a+CHJcKVphb2w9oJSraI+76uz5sO7YdIVvOXnuMiImc9bnBZK2LfS/LYl07wwbJcOmJJmtdP59v
UuWsK4Qmcd6dtEQ5IypA+THWZ7D21CXYwyHeiSpMlMp7FcaP9gsF/WOqPA36tNcKtntDYJhII5l6
xLc2YANvm/QpyUGKUQui49C9CzZfZolCCHnDbd8XJZ5mvslZG1m52hkse5OgQLrRz71q037LoVLM
pLdEZFTF2C/7CcdWGBC2k2RAXbTCtKkj2ecQ+KpHcFe+UvPwlNWpdVYS6xjEZGIbpLgZfvcaoR7C
q26PnOY+hYqTUMJXqoPsREDzrU3IWWpnr9hRgDOsww2dD/2M/W89dPAObHNnoU1eZzSXQRCa5Jq1
KpVspttjT5NuXTb9h1no+H50qKda/8LYXtKflF8SDB9wpBiptCbsTeZ0p2xr+7071CEY5bxhz8v6
N+n6rZMWS3jNZuoitlQU5SstV4GklTkKU3qjTqL7GwmDCrE1ZfWewrdhOszPvj+dtTy1mLOz41hK
QEFdRahole10q/kJZEyZK/nRC9gbJd+I3Zsa4vTo0CGJYR7wrFD/mKLh2jGUgyrjjT8h24bA9tgW
8X1MeDhfWXzwiWGceDdq375N0XtrIN5O0aFsQqG6oWnlnp7nS6IW0ve5H5avKb5rtcwkQOgK9Wp3
4zuOm/Otsd3P7hN9hG46h+m2L6wASnDypYZ0eYRZPPj+uEM28drRfl9h6wzpCTfvcxzuWEkLa7Z2
adDT7y6KHxpVT3PvMZTz/FRtVyAznyw5YsO2fc+fKNcNfSbIEc/WHR4dE0AGI6d6dFTxhcyXFS1r
f9a39kNvbsNeM70iHm6mqTo7TmuuUCDtENZ0hC/k5Xoo1GZrJ7Ba5UBs38QKOBVWddtV+jHCiYGd
NfEqS/EPpDLdt+2up6tCo1DETNr+M42p2qNYwXcDJlXHmkYQZlmvMyZPnYrGOhqzN8g07aZYpiU7
HBn3nUPMPL7uUtLUsr7ZKMyYxsh+sjRNaHVZ800rrmD3gfCKNB8QM9YmRxR/CBaz50hne6DZRUUT
I3LPCcehGRniRt/WR9OqqHTozj1Rogbii+YLaRebqHRJtDCndjtpWoOaB0agoSrbImKxKeXTLJSv
Ohj1A7bPfS2c5M6+sh/kGOZEX9mrAU8Q9c7g3tS+TZIRgRDMt0FXwYONXH8MxzNZRvxE2HE1SY3e
zkAPbM7TWlQnf876U9GSS2lrwO4gZwlIOG0Oyqt4NmwhXszGuKs146Mwkpcgk/5WjyfhMar11p1B
gZVAhiQ+Io0CiTuz4Czy1jiZGQNkohNzptHwEVZfrCFj7MfyOWnmce+XZnEQRvVRNH11yEpt3fnd
TVvCBEQ5oHlFR8GnrJV6U7cEwwbGNmyRSGKhCYA2EE2ppGd/gtMt+2m6llZ8lQYI9/2oFntzFtcU
DqhhxyRowMsi/BYYcFftWl0SkRwNeFCp0K+bBItaMJCSw58rPJz+V5jRYsMHsIlN4Femn259+ksQ
vQjOrcbBpTiyHQ3/rIBvWw1L/KTdx+dpMu9l4Wt3kOdxHtX6dgzkPepzbTcK0tWnluxnw5TbPMsP
PY39g7Sdk2KpvitG+SipEBp6P3uJL8jCIyDjoGr2e1xSdpxqPfVIY6J5mJC8LEH56e1MKmjX8ntH
go2+Kzk6InoiWxQYjN2+N6nubENGmtxUMneqqZD5KKQTbWzWMtXRrBEjCbYTJTk6EMFQ8pYiqVhn
Q64QbWHBHopoA3FpYg4TN02VJey6Jcya9L03Knktu34zZB++MJKn1E9vMUN+YMTatCWWPVzcBVXp
TVI5XhdiDuJUQFHb1q5y2f0qsHPNr7Zun5UKKXq0uDcsrA8pRpFtxbwsyvrLxPyHlNxq2AeW10Or
MlP2h6EoZ6zxwZ5xit1UHj4PMREwyeKTyxx/Oy47zq/IbvOzHkWvZcG8nFGujhTMAmmTHDJOasxZ
mPRRJu014GCMMCNgjI2lsXyagvlNYzM8WrRdyzjZiIIuRtS++GqN9zxpXxu19teEk9B8ydvvoS7T
bdKQGeW0beM6EUW7aqFZdMNEtrLlZQrn6zx0DaLbhpGr5sWqZB4FUVTz+mPaENaRqJu1VegwLCrx
LFjdu1bfP4iAJJtqKRPrRVS6XdE+ZKD4vLYxJ2pOhuYaYUcyDYNTH5MtDrtCEEMfPubQPtZqARym
VCFn17OSeyJk5ENLUm0CbXqv2+ynTcYSoZR1U9RC35rObHgpfQeAJeVTErEEJGjyqRv43HStm4lR
Ks69gG/qqPO4tsvhQfT9vKvcTMIp0bilIl48Ab7t70MnGHmjenh0sjHjV25kh8sl6imINf//t6ns
3nGs/b3jtBzh9zAlSyFSicM2P8o4r9aXO17uU1YmQrvLder4Nnnsf5/RT0r+dbkeTSH/ujzgfy7+
Hv/PfwgZb1R7//98FX9e5J9nZL5r5s3/3kLMZOxaACjTo1lDXL0c5vLsf17I5dnwqBfZ7veJSyVh
CXG5a5WYc/3n8/tz8Mutv0e5XBLWWPN74CTdO/1bYOrdwc6aYp9nxM61ciwYZqLycLnko334c+n3
NnueI1Rdf+8TI7Kiqvb3npdLwTJS/97WAGYdsTLtLrf/OcLlv38e/Ptcv4/75zCGssh6JOQQSbS0
2EQL3YmG2PXvC6lUhQ7E5Vj/c7FoOFc3v0fL65xs3dF4TLKBrXmfiMmzO3HNrzA/XP7E2ILoP/Dn
n9t+r14u5a11RRYlBPi/D71cujz+culykN+rM6tQ9j5ke/7X/f657XI1pZBFBX45/j/Hutz2Xw9x
WnycsjFCoEX0Xv6+jT9v9/e95R3kufU/h/lzp/867OXpk9k5OE1H8GNhtocmZ1lG1BSoqeWqRXY1
q3j+/HNVjC3wi3/+PQgvnm0vdpaKi4CLcHnQ759/bhPFQiEc4bj9PsM/T/P72H+e6r/uJx2f1/R7
LPSF1aE+zJebLw/QibeF4LC8s98D/M///3mSy9V//604BF1Mcbf5z4/g97C/r+M/D3O54z/3udwW
oiDbDJb2jRkOBle/JDxLWmirfGhpfchMq9ubAG+T92e4GLQnxWhSfz6Favl4GQ0KSniHMC6KvQ77
KWQGp/qQbdQkUSgpsmUziRZjEktwq8v3FtfBlu5vfZyQIR2N5RLVuhr4SWWWm14mxpb3TKYcpTNh
Zw/CB8qIs32bkGFQdRElR4WSppXntBHhyKJeCLzS768bWZzAF6As61gzN9l0M5X9l+77bhKiJ9AI
224L+rDUAGGmptMEHZcAv1wV/jaT4guI/IMsncQLK0QR2VggLqpJtJB+tFEzVklBcsqKCoh2BJA/
n8vwykQFdQqWPkyhwT+YsnMm0QLQxDbgHecIAlgK00UvNyQ8+Ldl1e1H4sdW1jCLW92G1jYPvDKT
7epoPbM0YWvTJhIJOwsdAHVwINplJUYPvM/Y6vOZugV7FXZ61wQ+mWt6PjhklZZeLvUYTC0I/edH
TU/3eVmeUOkSZNbor9VQHYpigtzZ9dEGUvWKFcpVGNCRikPKbuzYMX6Szxt2V1Ql2GPElAEVQfJk
ADVLaHQB/FaPvKHiszNa3HF2GD4E9BDnUh2IB7UJqmVj3hBUmfTjD2CF7GT3zis9ddqjvXMVTElM
4hrHWdBDsizHLb2zK7UXsNa0mH1LHT5X/U/ss4AUghXBOBv2Fty+BS5/16q0v5Xa3pJdySetU04v
m0HfsDYm4EGMXlOJAihO82VFN1lA0x5dII81KSVvNYUUC1UBqdENCivzdCZOMXlreifc0L7PdqVC
gaDswtqzZzls9Tb1bDQaG1XnjQfoGneJfTtGTr2zG170OKP5DLACHETOFw3SPLScNT1IbWUHNqSM
lN9Sq7KzD5Wf1ic6GLD+cgap4BZOaTh/08JmmdzQHqj0t1axfDgC3WcFWwZrI7wvZID9iqiEBlGv
VUL5jGFl4a6hTTG4Nd4QEt9GN0W+pemJAkxEoHduJ5oiGb1FlC/PfpQg5gcRg2aNrN+MUGmb5wKU
h0mlJZ+0G/vpUHcGOjrFy4LGv52WRMeKUEoytFaBCN6nXvFaW1HWg2RdJrUT9YTwGOZYuZzwS1mU
r8UYUtce5xengrBq6mQYfVsOGGMVvvVekyJbO7G4nVvfXmuARf2wf5ikjT/NuepsVt8FefJe0kNB
VZLPpJKdN1csjCk84hy3n8JlBQ1ZzccllXeu3ufUQhSM8Pyk10M7UBSX8joYqU5kdF878W5UhIE7
k9Vvuvq+SapHxPQpNn0HMkD5Ktv+TA8NPoLWemnbPxXC19Z6Q3Re7YuMIk3PfkOOYuUQGYF8inZH
bIU7Q4fn1Vfyzoz1JyWmKIptLU3ZIzUZWcl5XB40WwYbIbud1BBcpun0HDj9ux9UNV3j4iueX2Y1
GZCphZ8iCundq492FT72uA+OedRKbzg60hOAgd7bhWRBuWqcEOOBXW5Xpq/+gC12W2G+xgPYiXF+
7lO4pCp3y+Rw0gT6u3bWQXghaWnL5oqEaSjL+bRNQphE0ZyHu+nDhKrspw9J3r3JLqcv1E43egzz
psMzaFJJxCTB2K3TCKv6HJFUR4G1xn/LObEmEQp1XPze8yGt6hIhDDaLfTliwcKmVa1b9oghqY7k
zl2FCx54gTobPhitud0QqxCvlxayOWaulncMBAoVhzR9GQKSLKSTBgj7KEc0TYZBWMJqaSc3HZPI
DZIB3nANHiCB/yJQ2W8aJX0yY/W2H5fi9HNv0vWtogQrJYKISP0qlOQri9TPptKoctSo3IURgPXN
cMx0LNcyP4H+hJDGJoMSJlHwQmLiaszQdQ5TcS/i6lw10zrLp6uyo9DZULBSB15wqHpOsyCwW7Um
WhXS4CzKa/pWq6gwdVezAvatAbFAkkkB7EJiAl8Gcc+oaQbrWO5ruupWY2EeSotzllDY0qx9VZnv
TVRuilG/Ce2UxFdwJ6EEKg+ovXUx8aP/sIdDS2c9MHPdrZh1N50Wo2uHoe6aCr0bxH345418dH1N
+bQrGnx+P241IuL0aUCjZJlbut4Pupy3Vpvp2wJquTEPpyTMH/NReLpMEaKHyEOmKn2NDE4zpXhx
RBEf+nUA8Nooqzs0wA9kFD1Nc5u6et3grZ4/i9F8Vgt0NZSGM7PyzGA8EbxqJRRcZYOUVZrmqYAo
bRcNndSCpoypEwvjo1CJzC3kINwlKNVe6dq/OUH6YJbd1Wgaq1gMCFzTXaOnr8nIORG3jad2rA20
/iqcERGBoNiImqJWUqo3cO9dreb3udAo0x27btSHKb2+aDCR2BfkDgTGG5btt6ChJ2ilSEJJ5Vm1
ER3fLPkEKvOoVeNrX83fMU3aPoDU1Ef7Ts8e6K/SkRPFXYmrtIsUuuMJ4SN8Hvf6jCClmImySKTW
uRmGV90J3hu72Qcdthyqm5vczpB+tNZ3Ax/EbZlhV12LhCHXaT8J5BaKPqyqXOSuv3iE4GMnAQAw
iTBigylqO5rO/jVr4qVAZu+LkTY9JrVgrUx6ASCVuVlRj1XasV/2EbSTVrhbdNRV6ecr2GPH1vgU
GcYjMbx0vKi9KJ+jMqmAPaVPTq0cGfnuo9qHDtlZfPTBWZYsEwx128bDbix8r9k1lJAbPhYGCaQS
EZar1UCb8C2caAx2VnmO7EW90Db/x955LckKdNn5VRRzLSYwCQkKSRflbXt3+oZod/DeJTy9Pjgz
c/75QwrpAXRTQZnuqqIgydx7rW9t9WZ0Nsq7JEXxmHYAcGkKYVLh7B1c/ydN1alIyN/KVf2KKuRi
eu1dR5qH7Ib7sg3e7QwxQedRhgLj9QsuD/oDzJ7rZqKoZQlqwxPHRgIqasUg9lrVM7KihakCf5JT
ci+6cTp6OJOL7AZvAGobzEB4ZjhdulenpSw3pS64eDilaUyBBJcPe1Og57Sy4Klw0p9yNq5kbTog
ve6eIwrxhzqkq4KgR+JawGOA7hxIyRnpVrhCw/iODYZglm4GGBBS2PRXq/aubVEmm8pHS58CTKxo
rVsaugIs1FmCOtUNAHlak02R32InS3ajlJhGMlRWm86UZLbiYafOQmc1e0RPXXLMIWZCQ72ymzp6
aInZ8Z32iQscM8l771tXhIIYY7tuWghSrt8+aWJkNed172h+V+NImqAxdO914+2C3qWrEY08i2QO
Ytu2piuSFgURIbrGycMkrEITWAW0z+j1IUjNkkNGHvvRndJXyaS+5Are9SU6cObG48DpWfRcDKOL
wI/VB8OtInxlFVTRg8Hws2k6zjXfT2gTVpcgKn7LJqI8btAuTyzQ9u4NgpNPQ6FKmeqGqTcmIQBx
O9q91y6ozg6TxYAiW+8FN0xBVnFtX80oeWGu/eI6Vrm2A5CsE5kvVKVotrgg712PS40zbhK3+whg
ZMTSudeCmPK4UyHdrjg7hjV4Zf3W7jO6TQ6p0gTiybWTil0cRL/7nSfas10Y9Yq+O3xPNTzbxbA1
TGh2pJZxbZ3ZOU53h8mUZq+W3FnUxum5flISy/e02W6raqKLOYU9qSIrq6G/bbj5MwqiT1bK1ZoA
HGSvBh1/yUGj/TZ98wNS8tF36A5GYXsuxU1GiMXaCxETpxkT0ckOENwl7pr4+HU82de6854yrfuh
tWN54hIpf4vknUQUBJZYjYhjCu7inlwoPa9+qTo+dfn0MFkUZ/ryvRLQOJWHaEwvwudSIBlVpf/s
zrjPSg+Yd2LKRyuLAdxFy6GDEECcQnuFqGKHZOfc/oi7LFzB9yCR3TF3whqfTB3zUswZGLKHExEB
UrO1HxtByQZeEMFe29AAlu2o90md6Ps8p5KzNMuGapvB4VuJQdwEKruOWJnnRZLJdKy5Non9qsEY
ENjIkKv2b2Zz1oydoyvaALb2KAqx6wXLMQYpWNG6iw90fHFn7+7gb8skYWDTrLMVNr/60Po0HW3c
+Wb/qI/+jICM12MAFxtyII1gj6O/0ACyMjEJOEOI6WOO30ZI+orE+m3Rrlg5qvuhqb2MmyTZ24C1
Tf0+Ql2/Ciu5STx69xp42ZW0zQ/4PD9QvOkmJsROm8OhH02PzoPxUNnkvJeGh6jYwjpHFPj8B9so
stsNAqyDchMa4+a4NhBFSqN3mQeQQm3ALUci1r7FRnUE2n7WEChWBaK/Ji2fY3gooe6cSB7bTAXz
56H16MEbJsTvdLb8xZtV0Uw3lALeSvE9Ikkqsyne0LDCJ9Z09zIffslm+Iqy9jDR1HZM4x19p70p
SaZY5xPYd1Vj65vIuWo4eEjq6hN539EMXY1xdu1xLBHTqa+K2PsV2+hP0D89+e1DJ0jeAHoarPLa
TWn1+RuaStfUFhdh0PkkwGPrTAqjhi5vS1YdPWCJTUhXwBPDs9lrz7rX5bsgHB9wuPUb0Ab3mQ+m
so/9I0utN9d7cKm1IzLJ5Cqnj7xu25gJNhNMR+JLioETj4N9Qja26utu38oQ/RCu5/S5wgF60mP/
wDG5ruFub1VssBLrEbzhN8i3mulQeT6BA0bk3uDzC6Jp63V4T3O5HSr9TUvTk1t35t5X456cs13R
p5heKtkhqWq/QsLtR9s6Mr/AE84EY5Arm1klq6/hVk+OzKTtozYrT3qykIyid3gbZ8t8HwK65b0R
CIkGz42/Rxm+hW24HUcMyWB6rXXsmYiuCEcRUbr1zX0KhmSV93m2anC1ODGtPdG9JTkddjISg40f
86t5To0WxhtwOxpYOOWBl4Hnvxmd5Fkprt52gaC1HJhy9HCRPLcB2Rp2OSIh7ySK79KXAYj88qYN
wp2V2BGmV3UuE/MTEMTBD+OORRt65Kr9iobxmYj3YqcVHux2zvgt0WasDT1OpWFobvJx56W4VUdy
ds2mJfAwCWiFFn5AmN9WwKBexZjsNqlPLSSKvgs/vegSTRNLMJtlvV2upqg5hKpoIU42cg6B+R4s
TB3ps0Hveo/w7V2iZpGTon7iZcfEKr8LekA7WaTfcYrVl9TMXWWGN1OAULXiZt3M/Xt9uq1D7yBJ
qeneORVvcCp/RKa/A3z+GyTLje/h84oYowxZb7NevniGOo+1hpKjYhVfWPVtXwt0ZXT/JN0r8NB7
bS6Fh+V4SW293aZR3u0iBIwOzeZVWQ4vnKOoQQyC/RgOnW0djDBnPdiOHbkbcXg0Uv0ZD6q2iej+
vcCWJ7Oz8u/b8NtTr5VrvaKfeZJZx2wT6oqNzmLd+H60QtSBIgktpWS1wISXcxPNblHtq9rZWb90
x8T/Yb0omI7s0PqhYOdRFLTutRREfCustx7uhxEM/WZCq8Uv4wUXLARPweSQhc0EXQRhw1R4xQzA
4cji5zDRnFWdlVGHw/XYm3deGNyXPwy8foCYr7IuKuzvU8FKzalhWkHdR0Kgv4XERKxGs7ix0+FJ
oVPYjWF0F8v+QpKztnLpyQrasBsWgZcBm7ciCdb4QEr9IXEuNzoHZmK/yNB5NAkhwZ9/Db1pn7RY
UNLx1NScLQHWaVcdGkt/61r7U5NIQvheR0xVO9y4FGNirv8QmWFkmf2x6m6Syrk2DACemHH8rfHL
nxevrhZcJrhYFbC+xARmqPXNV1mpWSvwknZg/6mQDjT/mHiTGgdRkqOFWUyXF95h0nFT2XSQC7/9
zEV/X4bdBB/AZk3TPcpUnBFZNGuaFMypkNq7dCz5YJq2EVn8wwTAoCljEp0aF19hFh5iOznVeIv1
xP4mQIg6VV2XxK8ZwU4REjuWN4mTqHVdpceyV/hJoF1XRI4khHXVJp1Yz462cYL/Nm6tz9DP7+vI
3vIRzl14C77wppmGS65Bv0kcpBsR+IvBevDJ0TN9//eUa0/m7FnDsfOkJe89Ggcb8rIGLJI5l4m2
Mys3Vmt8yY7May96hIgTHIs8+W79eWeH6fto9K9JjlUlt3AaNwXfORpuxmS4FnH0iIXigynEhz7L
nGXR7+xyfO/KgKArnQu5lnnJOpwKsZ5Miby5WyqVaq8YMjfWSGlWj8wTqnWqCeG7hyVo7qleSPg5
o4J+yNyB8Bddg8A/XHRYr6EH9IwhHCjKvi0KJAbgdAcEixEZeFFai/Xvyi6/bCv99MvSZwJf3Gca
SEyZMbg4uGN8zB9OdSY7cOtje3Wo6KWJUZIqkD0ihlzlEg1JjvplHLAwhYb/GseoYu0O8ss0yHM0
CYs2NWJ6rQj2TpUPa33dTgrKtoyS3RTIMxH0H46o3pGO3/aQ6bYRxylnyCtuB7kFukuO8jXq3GBv
1vFaDh15pVq+tuLpRvPzU572074iL5EYJIvrD4QWKIquydmFirI/2P0c0YeeWrlY7OYvVVreg5IU
b8A0sSpnRsdRnF+t9AWCzCZMi7s6bN/CHu3rfAhOY2UCo3RxZDgcKNTyb7D77amIv/myvaFye0vw
Aux8nzCbtDK2dlyeU5E9tqH5K1OOYKEXMq0dShLkpm0oWi6MefSIeoHrMGznLcVjotla9diOJC20
8Rer36fBbdujxA9CQJO/gSDwZpeXuvR/MT3ojmHIFMWnUE+AodjW6KjWiO0TUEzmAbwxZb14tJgy
VODER+1SyFK7Ya35qjJqu1Mnd3UZ5RuUFiRHtQhxMNRQGRdpcsjrK/g8GgT8AxhW2hfr3tXY9U8i
8t2DmrSbklX5McgSiphucOqjgUWjVu+scY79ixHdl6O9H5vMOBHAYOA6rAI6EZKFmhvq+8w3CLH1
IJ9qLnJ8AvmI6rWyB21s0NRA5tgvd/88Nof0cl7SvgHEGiVogUuTa1UL9VdmxZ5Is02QqzdXRFca
P93OkXiqKnJKC5klOA7ku0Md2cBAvZJWpx34PrvJYKLaCZ9Kn5GtWdqQ1V03+54Zej1wDetrCpBR
+1iq4qNrQUBFDlefSRuOwui9vfR/SzkCe0lpDVXUjaem6pFLoiJo8KZoHUlxBTlTpLoaP7iBOWmY
YWe+/2nFAmyOQwkdqpLwsMhDEuU7OQxLbnXCOTIXzzVEm+5B+vIrhObYNwLmNoOw3/lHa4ouuqBi
1Xrmq5fcdEgR8Ahfq/ntorkDYzkGnOHwffDcF1dAxHDzg8B/sybO9zLpzkNW3pYxGAaUNY95gMMd
I9OxLgUlTXmLh3FVS/e7VrbkYgjJy07v47l14GkZZUNVn4UeDLggLM4ILx+J2GxPXY/ukZgqtSpG
JGsI3TitrWPeix8Ihaze4KegE69g5qKg87uVIcuGI8uSK3PEeAdC6raO+zeVNUyHVIyt0cp+D9HU
XNuk3QeUt3WblbIVkGrBQUl/wMIbGOpvsBavULVRQcWkNM5eBBacJZmPDI8xSQ8vvoUtpXdZo4UB
8lhIsSvVFqiEC5QZXszaWSLLgyGzjyPdeE08RuukBVKXUGKBBmUT33QWHdUXpyc1x3WfHD17JcEz
JZkJg0FvgKAICK/JXHMfzVK4GEUmPyIxdXIOTuf9EJKu57Inxt8JGiy/sVlq1Wkis0rZSbJHGcRf
mWeLXthOd52PCUNiNlCqJAhJ4d3gr5qZ8dZC/Cw0C8JSnrrrxHGMrT/1T0T3MlG1KpzFkH5WFgUr
u/xO4uqu9vLhkI6zuyjFM2KKY5u1HdIdGlPk5yhkN8lHR5GPq02hYTalYpYW4TGY0wntwvxlO/hf
qVYGe15d3+kZmqXBRN42t57894oKC8Yljblre8E4gGkQQyVZg1TW+u7eB/MCZI5iZ6dr3r6/6bUZ
QZN15dbL7Zo5P20Ppx/cY1dR8YPOS2ILGLWdZwUJDI56g3gO+F2ddPdVRhOosRt+mqE4U5e/BjZc
hY66jUqRIw+UNZlLlaSoYKFhNbUPKwF2oIv0a0vbHUcpg5g0gYNP0TUX+q1XCmsvdGJPe+JRSa/A
oJGQmgoSdTUFXByCQDTngXp74mJpiBP14uT4QPX2ma4Zvz+5SxQEMqo9TQwGl7I661ZiUdAX1la/
y3WLQI8qjy6tpH9a1RTtS0tp55qjGAYYsMAWuScLiDeSOra5Pc8/i9Y+T/3RThhJ06h4yZ3JOuA5
ixnCiMkTzdwTqnVt1RkZvi2Z1MxrU3tVdJTVRMhhoQ3CPNNvJFWCD7QdHXtOActwieX+2hXr3IQS
YQ8lvllO0aZ051PyNlW8RTJyCltpba+FIK+CHXzBX/vaOuxb32gdKHsJGhpO+02mXmqHb1zZvKWZ
YDBTgcOwRkvGcftXqL4GUvDs4lKUPAfFvU4JhSOKRje/yjZMSEW0QCJsfd7bKMedVTGEGvMsS9Lr
2TouSvA46A+ChftK1zJta3Yi39MstkI733nIMMOw5/2qD90R7UNm+ts+Hl/BMVzKXvZQE4gazTBf
gtqhRTQBEFDRxIu03yIjV9a2g8/ScrqNdAmmoIdK4dAzIbIHI2Vzp/w225RdNMZ3/ezUdX33JQ17
94BPqd8GVVmuWjSoG7OqDl1+JtCG0ouPa4oTCTJLeRUjEP5C5eZRmjg7mVbYHHOiNL5VYH/o5u9e
Td9dXt3PCTa2Xd1NjaOT4oGxvPE/0O7x18J0MHQ/+ZClNqpkyEyZ8Tja0N8M9JiJ0N7EYb9tQo0E
HuEiVahBzZJ9e6XzJ7fp5H6FiaCnQ9trjTKWucbEXGRkxsq6dm8WjJWZGpMNl+1jbPnjycGKs4pY
+oi8YzIbFGqnlTC+y+ix1VJ9V7t3ptCYGOrjS68AVDU6VWFVP7c9HRFnwHcX5A0YIA+8jkrJU0qD
a9i0v4ikbxrrt9lHdy6rfRbBXBX7Xr0Kk+VAh19tFXpkpcSHmoTr26DAlVBYtA2YqwwNet6i/wU8
Ak23f0064qJE9z24FPTLmBJ8H2hPZCKtCMGDFW/mDsUP67n3WR7GhJ9t0YJ8kIgJeUgSOS8jcczi
+F4T8N/dOVdPTrDBC4/6NcTtdgU1juJ/mf/o1vDZ9jozFmc4kKNT7JO8gPWZfuIoJ7HRxlwCIhgF
oawf+EYxRxW+orq0031ogfEk8TvR4kOmwxaqfeuuakg6LdAlQwSGj4QXcCy9M8dRvjYqvDZhOww3
JdYsUSNkUaCzCJ0ax+KWK2zMLBhOe1lEMFFzdCDlboyL5oKzjKq/F5d3+lR+xw1akDaMH03d88k+
ovQaFjaEvorCCQa67jZ31lGmfVFrH9614ED3FRm7JkhipM02qfxLSvigUrA0qpubanbmxIY+7QOo
drfRfGNTfcs0j5yq+R4+la/epvJQJg7ftnGfABeoQ4ZAfJUggaBAlOxczYMsWPdko1WMw35pPMVd
FHMc6K9NSYaIYZqSaNiDCxF8IybvNYhCoDI1Ne2iyYZt7bOQyYaJuRAR00V1rFTz1Mty2psYkLZg
pm9UIgJ6x3TnYIFUe04eXMQuFiXiyOnV0oljCscY66CyZ+WVFFurbkhELN2HlKAkPZ/wq5ZGfUP2
KWzzCCQlf48AXmtpb1RDfFv7I0V+yow4Cj+HzoBJKmnLx53xYjmVRN3xXla5vw8VBusCdFktbzM6
Yhss7MiJUc77pbbrabEaqdZsCqBlMaYt3+mxhhenpCZ6Jcsq4GH+DVCya+CwVmFZhg62hBerJdRj
DPTQXlkyyVE/DLnA2KR7Z1j1fdUllGEcSBwj/U/BdSlIW1YCeDP9/i72cY1HttVv2jwLdloK/q0y
3N/S7vEeti+qRWkmaqYbckRh24yMz9b0LZR7qC3orPFv6XCAwvj/qhQkDV22zP00VP/5GJwHq3yu
E8QULQeX2TyppDl7NQoffJpbdObPRgLXQHriS/T1nCBrgJbzTGvtm/JiBuUqpf+y7QPn6CH5OZWx
eiaY2V8FpC7YKVneiRTfcAP2HeGaOEXSnfLdeDPE6ROECPqmEic/MnI0a+Ntb9E9sIX/K7xDgcKo
svYHwiHNdqP19RXwWEp8EDlCvX9bNjSIJbWIxFBIdST/ExvUa5bbP/WkrmSP3TJLJdCGkCOfV3B0
agiCml0i8Gkl8+yMPsotaVtYupMGw2ZvHSq7PRoQk7pMPWrjZFw7tEBmaXMZiA5wKQhl9awf8OLg
jGFFaAVx1d2UcDFgv5nVOqsQPdVueG7ppVFzIy25bS/oPxntiR/U2tbbNHCUPRFytET3aQGXL2Cs
L+p9I4yj0xNamABI3qZG+Z46EdY6hV3J1H4Cu/tIRPLZQlTm6Df3Q8XvIqJhjQ8q2TlTA66WImQc
Z1tNi+mgWfj5TFKr1wIXGxUGOrY2u7lHs4zwiRH2FLfxM7//g/ys8UtuAuoFlGkp+jeeju+QZZUd
/BB589CY8qdM21d3bB7pQkAhjQkK1yTpCR7usorsQdpqs3qHPqqG59oR4I300HNXXTZVLPl1us7S
t85lZXwSrAdmKUcnNnez8jZA+JKSt17k5bFXzrmvT6M17iVnUI56L2Pg9h3tzeqi37WJExuWtdoX
gJoHH/d8/ZPL5tUrA6rReXFbiZ3hc+VkTCcW1Dtkor8qgBJ4ZweaJ9vOjZDU6aLcBUxUq1KmW3u2
uTD4fEvzh4YmiXeTRyJIjnLJEF9pFtxjFg5PMIROyp4WQ/m1BBDGxD27OIACk7zK9u1I5heyOZvZ
BcTG3NkbgwouTVtWu6CpHvCBbXW74PRPxKlmURq0lYZRHvRA5lUtIzxGsvgnhLiGaaE9WrnG9wan
KByqOExvWYQRA6iNAxaI0DtT2ViT0zZfB4n2UzJ/Csv6zuqsjQLqwMeINgM+2o1LtXxdU/NzAOau
Ktrla9KpSRW1kkvsVPcBrNuVqUo6VoomhspiilXpvmo1ACXlbTvpBtTmnkwMMp+wJe7zsjkUOaiP
jpowKXb8eirfuuF0jeBXr/2wyrd6SeKkGx994laxd6NgB8C4hV/zGrFYTIk/A4zLFKAN4MAx6QcA
8U08PYkYgBU8QP4bbTQ/nLa6FXp7yDzSdFuD+W7a4g5hXq2t87SAtT3ctYH1WYpzYDFqqmggu9L8
7aFxKIQNsbL3fuTYflD8EpX7Qgdlr/KAXklytliUhgHTCELsbmWsbsMBSfVArnpnHMsgzXYG5QEn
c+6UiRmO8lS9Lyv9BFcGtFltvjYK3k1FwdTOwKy0fbz2cpKMJ+vRt+IHwZiyc2W3T+pp75XGyedK
Ltx43RU0yEhBJoWVaiQWuBiLhFkpa4OMkntuwGSnRBfTwDPW2+wYFaCqCXeWbcushGKjlyskAFp6
Ear+9uP+OyFZ2I8nkiAf0qrrOGlGrDDFG7r770jZPx3J0j6kc0snBEfXFP2yEZBhxardCT8pydKw
x0BG8Uy7tYrpKbTlSyzVQTetI6bMaqO15iUatBkvi0an44JoN3htL7/RUm8rveSC0dTr3hM7MktW
rT58Ilm/S5NPYc2Ag+RIUfceS5jJ71e8Tr63qUEfYHUynr2iRo3k/Qo7pO10Oi8amIQVQrsO4ay6
2Jn7iNeKAnfmPut1f+n84nZB+f//1IP/S+qBKUyP1I//c+rBbULqd5ERt/JDJFA7Hr//x7/82x/9
e/CB+FfB9Z7GsGUQBEV/+h+CD6x/1XXHkTa+fNMgyuBv8IGcn5GGdLDOU8dy/gYfWNa/OoZt20iR
mePxt+6//M///qX+W/BT3P3JLWv+6f5/oXt1V0R52/DhDH0ONviHgDMesCRLP8/gYxgWb8fzXx8P
UR7weuO/1n3i5oqy2kmL5lr1CABiLE+UThCgwKEY6mldUhVlTFbmptMeExchYNEZJOElqOmydjiP
xDOsc4zWyCMhxlXEASOPFUfP1xDkEp92EmQd1kFtMVE5hkMenQlBLefKEDF1ZDrWLWl9RM9Pszos
i6Y19MWNGA1U5qi/heO5p8nKvBPM0Z55AlpQs3DkqWT1X9oUQmmVwgTTSYxlni9Py9bfG01AniM2
cwSrYEtPOyxPmYFBhOeySRCWPMEYbHaIFF8YSSEb43j+c4Ppz4Qj42ebxJakk8x3kXEjPJsavOT/
8eLlieUmml+ybC3/Zdka84a+G2FYhqKxldW/w2Yg3cnNMMDoaXZebpCqZsTv+c7Bjs2tM5omzgwS
/P5stcUmQ82/Hido4hBPWuLj8bFPU3qGqUglyfM03LARNHH/AhpkBk44zsplZXn+exMb5DxzrXTX
Y+LHc3mntzfIrrnA2WYJXT26VD6Q9gaonT2gbDPjfT5rTWa8qDm4X/jIU3S307B19PQtZc6MCKB8
d3E/rhD53vtDjMszdFyKmS6mVMifsDsAe7vaL/TFNCT6dNejLUYpoaZD4WQXgoSi1VB3ciPmQIeg
NY2rGkZEZWj02W0sBHZxHR/0cEyOmsv6xmwC5JqdwWA4/rZyI7/2XppAT82uwOYPnRTnOra6iw88
L27Nz2BAXx0pTLu5rpvXSuOuUbf+Zk5SuJY1wnSNSt0K4OsjLKONSrzxgo7E29Z2g8BTs8Or2dcc
nS3cuwG802EQ1oFldHYjQg8HX1b3e2sI0KEaCYtKux4ICCVUQuHRpC1IxdTMaM1JX1yYHq6KQTVn
lynnRSe6eA+85WV5zisH9h5o2AwFDIkEvMCJHfdo1tre4KtfR3e0rsb8qdsmfOk1c9zNDcXluWl+
gRNlt0iMCOHVp2cniOt9K1qUW0k+XeqBrzU4EfuDRbxnal9yaoO5A2ScBmOK9/bYXZ2u5pxvRFKc
4pj85cZp/tNjQ/2rDpObqA2mdZqE2VkzPUCvdEjMnJxl6n/YiHhzjPLz5vLg35s8pOeFWpVmK8IF
28OVZgjeOW7H83LPVHV5SvQccvIkgdqZARJaCkdVfY/C6pkyV8AIRRWQkp4KivpkK06WynLuUoLF
LL0jOAT+6S4J+htrDr7taLGvvLYWlLMiav2IdY2jq+6SEE4OFRZz27vZO9Tb7DSYY38oPAcTJ4QO
fiR8NH82Swkb30iKg+6XmBW+mIz3J9Gp4WTON0P6IWx+OdezMJvMIbJL+nXdtyjCUnVYHvJqzC2G
IfptbRmk2+aMP50GATsq+3ADIIzCVQETvK6AX862+/qUmDEZZE78hdWm3+LkqU7xfDNG3b9tLY8p
t4fIl8IDN5iCNARGbybDOWStQwZAT1NOlGQsSN/7QAKJQD5g7rl8pCkLPoyoZnK87MmO/iqBtRo1
J3ZsLghystRwGD1Zbcx5Xs9lrKa6jYxLcWCvq5SEQL0tUpoXcHwlSZ+zcgg0q4UZ6NTqlXN0/J2I
zOnU6Ll+amMrO1gRJEc7IKO92qdoSvHGOiTmxe2zNWcRV66rdmaRPzk+Oz3qKxJNWWnBwDPwtYw6
3Y8CCoPTWh5MGoep4Wh5LOrpwQb5pemrcGdHIE2s3jtG9hpRvX3QEK8hrMxPYGu5VCyb3ezAa+ab
ZWuo3JXlRnAwCrhEOJ4wrC4HwGICXbbodj+0elfufAP3dkTS+MmxIy5XXoEy3+/mi1fqExXjxzMr
HrF8FLfDSauT4SRyAdgZ3TtySWs8mb35ZUqp09X1ya+emnsJLAdWemMdOgpnzS+7+aEQDyA1C0ZY
MxpXUVhreK5PuUdTmsRLusGu8zty43q7vBK4ISubkvr78mpAOVRf/ALBJm41mcXlgeDj6GDjs8CY
UeUzPzQbJDwZ9DAkhsJOnsSrCR2mUv3xn777crePdIxoCcWbkdrCn92A/HiNYWs6LDtludHm3WEr
5wIr+3PIDYQbsWOdRG/lW7s0ISdMnn4yIdet4ipEwc3RkcwHaGIXm2mckAiZALv8aopXodZ7p+lG
Sas4OKgKmzbH25rXl8Eukn1qovXtKMZuOy82NuS20Cic3a8IPmQkOUcMkrB1fYclIjqNc3i2Tm42
aFpt12U4sr14AJesYNrqaNYQhbLD5xt6gQxgRa4jOLDJSvfWUJnLY9iDXOPkOGUsJuIk8g+pw7Wg
RMRRmrhsnaj8x5vlsWbq7mcLNxYdBrvlxvqPreUutJfylEUaE/pAssgo0IVxmB2Wsz/QDUaDZXO5
cT3bo90qbapA7SUOYndV6uikHQX4erlpja7Zm43/ZwxCl3R1KJqu8hylIfi2W610CGER+vvyvst4
+/dj/L07gSDY5w4oRttlQojszW/d4x/Tcl8RgjS56WtjY4XraUGdlhtMIGLTZOyRQg/EBbsElfjW
/p0x/9qqUAvPVNiJeivVwcyfNN8B7JfPR2ZIS7+ggD6tl3PTWzyy5KFgC2LiTYMU3/fgV3hbcCD0
obEzh+BXCiQ/5g8jtxp2jQTOt66s5NwVTQIAAK+vmbo5mKm54r1sivn+8szfp43s0HSddfz73PLS
5QWxL8qj7N+tVGcPDLF9wPaxXu65806Ju7Q6/b37Z4voYhjNDO2VExjb5TFSqApGrPlPyrnpeI6r
Yk+uu40VZKJnlauTiFP9Ag5vutidd+xLzd0HhN9sozpHn4rMALQSWoM5SczwvPuRCveJlOzitGzF
81Ye1SjXls3lwb+v+d89JslpRkobJLjb+V9/b7Jc1geWvjRO/v3xf/r75Qln8v/trzpVET2sUYxf
Tr2yzADaLJso13J0kcqcJ+wZZiMG9E4Vu8rHTKMs4F1/L6F/7y5b/SRQsi9PL/eXy+zfuxktBtqg
44nGLZA4mJ8Q37jkwG0CDt7PvO/l/jCfRzZJy33WQGwMDa8+LTc4FNFjuG1H06tC/mVhb1luFIlk
4Dx7xiWH9KvSgOtHIRdJLGAgaMxIReDxFH5ziAh8IiKrgQdygPQ/I5Zmiteyqbz5UphqRgEl/j8/
9Q+vAsQCgUQhP/7zqpxWMhb+aXHzA/+AajpftJat5aZb8ALLJg0JuADLJqsWaAHL5jSfKMZCE1g2
R0uh8/z7X8zZRF5K1af0LUO8qwsngcYQ4/qff/6Pj/z9l37E9Gj5j8tjagYi4IRbHv6nV4ULVGF5
5s/m8u5/Psjy0uV+tFAZlvt/3vHvv9JnlIPpIeU+o0RhgJh3xPLe//Qp/nzsv0///e//D48V2TmW
FQWTHQuh4+SPY8N6NArE2nQ21bYpremgD+OTyoUC6AmkXxnVDf0krEIzDKOHihHPeIxi5mTMwAx7
RmfkM0TDgKbRzFgNlsK/maJ/oGWuttOM3qhmCEdh8nJjBnNkJoiOCFaHmqEd3YzvgMBBkl83okQE
7dHMkI90wX3A/bBmAEjpYheeZiiI0/dPuEyGTQcvBArWtCJ8AWQZCC6IIjjQ6lVsAhlJ5q8p0Hyg
Ymt26YwiceSundEkFfPTtWrjmnMBcEk8I0z6GWZSQjXx0WJz+qIcIr3wl9mqaOs4b26MV0DOUJQR
OoqAkjIq493SUrRF9H/wipLGHq2nGawiO+eUcboc6ImfFuto2ohzMeNYLLgs4QxoCcPvYfxMobbE
M76ln0EuASYimpO4yq3wKCoWpHkB0NACMQQFxigDwuADisNN0H3D5iEpwbP3pk9FIoYiE6C8xGwK
Vwa+jK3hz50LGNnItZU/XXXJ+JCgAbewzdYUtpsZViOg1hCB9JlAsUHXk7z02aeO5KibMTdE5X1k
NXPdqk42Fpr3agSJU8xwHLbqNdl5rDgE6JzAeZ9mlI6YoTrFjNcBXx3QgAa5wyp7r2ogPNmM46H5
sa5nQI8HqUefkT2qDl4a/DnnBD897qeu3ZQz4ieH9aMJyroK+o+aMUDRDAQyZjIQR/op5kqNqAE7
sx5GdDkh5s5AodLUrpPDBDRjtprP0CEFfWiYMUThDCQaIBO5AyJlC1bR/2LvTLbkRNYt/S41JxcG
RjeoifdN9BGSUpqwJKVE3/c8/f3MIq8ijirPqar5HYgFOO5yD8fB7P/3/nZcNPIpkf6zX+d3dLiZ
vSutdS+ie7JajuBep90K+yignEGvARxSorhIE4CkCFJSqZBJKGtv+NdsW4VT6hRYKVaIJfo23XZV
2KWEsdWGSONUAZmUrtbB5RMoVBP2gvZiQm8yFcYpUECnAhVxDeFp7jhfhQirrazd44gxR1R5t5fT
wsk5rPZhtrwec9oEDZ5iaiSbS9f339Cv1hcfMsp5qj8Z0ueyCnoqt4FQpdCoHIWlgnbh3PoKVYVg
tdlYCl8lLUBWDUQrpcEEb2XkgK5KiFeN7XxzOofCNSisGiZWzSVqu0Ab2dCsh8Y5r+3RWqfxlhxK
TP4Lai9mkdKqCNgZCdwiYCsM2/mOBrfEZLedMvHoVkP3sJQ/zRW17dK5V66s4P/AeXkv3k2jAF8t
pC8MrASRw/5aYYDRUDjkcXwK6oCGb+p32wLp5hFZMJYgBREroYmFCisGn+jZUaCx5joo7JhU8MUG
2AoMMBrwlUEMsYtUMCIKDkFLwTDP308GcdvFGKJ5QvI9hcMPBrnpRs5AHEIuTlUBCg39yKsirICS
VihcWuWkdw1Cmr0bZV8qECzbMJh3XZyDGVO4NU+B13rqPpZCsUGA+FSEtARaWpy0QU80F55rjW+D
4xZ7AN16yG6kDzWPxgzsLVXYN+STf+GY6Y4h16ituRTDPumZ48qZWXSPVwF+XDQCkhuwsMKVmxRg
Di9av/NhziWudXUWVEnWlHxd8Y5KBJt0aaMYmqYIDyXCG/hOH200fkjvwdotI39o6+M45j/rpENM
TtP7hGisdAxO3/orZQo+E2ZSenvZ5wBlwApDTyiYXgdVb1B4vUqB9lKF3Isl8L0CCh+JepA8wPLl
3k2nMH1dlT+NiwA3KF25n6I+3/d1UuHasHd1WgP6E2u9T+avQzR9IdBRmQs/9FF+oX6FOKnLnwOY
gYaCBxZWtp+7+LqQQlla7jf8+b2CDdLKvQQj+MEGDmHlTf5uJn4rrk04AuNPX5SnLCbhXQQe4q6V
0y9RwKuuXu+E+gMheMgOeYSmcw4wDiggoiFAIw4Kkljb4BIDBU6cISjW097PASqmkBUnhVgcGqyD
EVNPn1sV/elguM0VktEOAPzWiYS4Dq9xKWmVpwkJAIAcnQqkYwXbceiAPJrQHjuFfUxi0e26kZjG
LyPNkm1YZ96JOhT09W3nwlOOumQfmhFZAcvio4jbuj12/EDhJle4k9K5XaFQzgpHGSswpYRQCSQF
IPHiH9oJnLfruncCmmWrsJaRAlxmkC6pNwO2wbTEFA056KCAmAlkzCYXJ+7CzT7o8SZ6GLutdP1U
xWlNo04JoV0LFi6Dxs2EfJHIxOzRTXCSddTY7Rhni0J0pnwjHcxO+tYzY0brh1WR90QZClHctJvl
wqXwI2rxa/e1jtMPeJu/4hprLirgYSsUJpTp6h35ckjqo/jeHsWtjEV5RHhalOIB52a/KwOS7/AH
79cAAWjUR+K8KDRpDKOUaKUPvYKWDjH3ZQoITxKeqafApplCnNYKdtqWqU2Zx3iSFRT7Apj1ONb0
snuVkFkhuZ3Rm1pxYCKm7B5U7p6l0KozjNUE1upcmRSr+coKKKyLwrGGCswqFKG1BNVaKWirhN4a
0iVUMFdGfpA+4LsSMnjFU/zgJU13rUb5jVgvunGEBEN229KVsfZgqOCOg411BwCyoQAlm/ThdxHP
LyQhuFua/agpw5b0HfQd1CW7Yhc0jGBH60k49sWBVrtCrbUUvtaMAdnWHUhbgSoAvsW3vJrIuGja
CdE4cHzlC7Mh4tJYTCiiMgQk0eHeVNjcGXzhaHvH1EdGR7jwD+YcVPFlNASfWqN8ogcPRFcmi3KK
PBA+RFf3SGZvfrE0tNdEAJlZ9qEeJliyFAQJgzi0eKNqhfydFPx3JjoHme3ywmTvGSZmdjPR3J5y
nCtGOXM1D25jNQ1ZiyeHWecugzJMttZ6u9j1o0AGfDX6cVOXxrVLMTyLlgRF07MyePJN/RiMLbVm
yMVInCdSxKAZt2CNKYnHinJcth4zReNPw6MC1zH3wkVKMEeV+QeqTeVDlBBptyQHVMjBFy5HzcZm
MH8ATBHs82EWdyN95dY0L0HAHTwR0cydlojfIU/owEx7T5nwKmt5quUyP3i2SeK9AZ2aGjh+9qSW
NAOq9iTdlISs4WQhr47KorouXYbYBwkq0CRvZw7l9yqVf+HkhRjvDcYBDB1V49yc76cZ1vj0UjIk
RCNYu3s3H871ZMbkZIOBtrk0cEEMzEf0yDcxuOB7yNBnV1LbzadgzzAJ0Q6xkvSTCZlzurtMxi1z
rxm/+0iBMvBQ2xlmlxzHPtmliWzPk2jTow0xetujNTx6887N6fr2VgLwlM4N945vg1vgxMi5KqMw
8ndOF96kxOow0Ip/Jt1tWopDwf2VYWR4cor6yXafiUwXL2T2wf+dukPg42ez0WE2zedupHA+9JYy
n+FDh9VdwOyuYXdTwHsUCuZNsHJPMg2yuVmhvk2Y3xV+l+1cYN8yFQ88RlokECdsUtKYciD1KLA2
jgcFXs5Pg4KKGxUmeG++eAo3LuGO9zQ6tz0kckchyUcFJ88HdhkhaicE7B99hTBfYZlPCmouFd4c
gseXQQHPMdT1O68mTJxAMIAhm4IUhy00VdLD+/xlKUCGeEnxl116hKEWHqYyAeNIJGBgqsaibPfD
iov+0JDnteuz4ZIswalSkPZW4dozBW4XCuGeesDcc6juzHIQ3JHKS2/xNnf5n3OyAYn3AQ4/2fcm
/hhGXdm+TjDgZspLkybDl4Fr/xahDRLszP3c9unABc8HRic9fkzDV3fuX7IheJQ4ZeZmpcYggNWH
BH90uFXtZf66kPDNbTr4NBbAiU2PvK66gZuwIhZNFQZfwMOnkHb1fBsZg0LldxSACj84Z62hPqW1
iaDqE/XnwdifOmD7IN2T5JujEPxji9TIsT5O6fSzXbkrObMD/mP8IReUjQrjL936zHfGtE1iWoHS
cyArDvQN94+lCD5lqzjWpAIg8fpgkRJQRfLIsP5rqOIDMCkob4T7ZHY4mUkYyNCKurnRXwDMH8vK
WXblenAyyD2OiieAn4KPwJ5vq4is4zBEkeN9tVSkQT0RbgCsKtokKvAgUtEH1MnEzWASh+C6zXzt
5R2toWjn6siEtfhgYqYcVkAdfGX2bsmXe+YuVIIc4wrjoucqrGIYzH74uKpgBmYp2C9H3AD8yeol
RLtMisNCmgN9259Y+dRDFB4ji1PblR+4SvzV0Dw71GRCCBUOgfkek7sKjAjxtXB/jm5GAu3WIPJ3
KZ11JEq0FgJnxDTbfHQJWz7sEH75T/x68ClkzFJCIA8kVhQkV5hrDAGrcD6DPelUtEWZEXIRJN+8
FgMDKth9p2IwZhWIkYxEY5QrMh9BMbFrq5+xis+IydGIsaOKkmANYgfPYajegDmWJxG3Aylb24w0
jkHFcnBzvWOM8Mkmr6MltwO91KMvknv8n2jcU5hIaTF9t3FeNmR+tEzkm4EQEEKFP0QeStO6IuRe
BYXEKjIEog0zZFJEAqsSR9yMjPtUxMigwkZGIpoZgUsqzFzVFmFtlcTKzhHGChVWMqjYEv4UlPRI
MpkqjMvoO+mbKvOZuVTDJvGluMmoMCQOrLDcm77aTffZR51erO5MjwxXdz6RoCK+xpb4HCFy3vQd
5uJy4e7cy22iwlcwJoKQoVEyu7cW7pdrnXBXlkQyI6dYafdfqT6BPG7AouQd8S4jOS+SvJdEBb+0
0yX3CYIZSYRBxNNugIMPGKMp5WXckZfaO4jeRMNGogyidBqTyJ1CD/hkZ8fRPsZ0ByxgwsCtQmmK
XlBJJME2N6rqMDhPc2V8GKafgYqzccWHScXbqKAlwyHYidgb1x4LxnzeKcyZLdInwsfFFcBTcTlt
niZbml/nuPbuHBWpg29F3JSIwTwVt9OQu5OpAJ5ZRfEIMnkMk9yEwu8eYoOmIFR1Lg8pBl8gyoP5
TahgH+z2RFoJrny859j2q31Dz1wwHG0D81bNUTchbTWhAoNcFR2E9PfToMKEXFKFUhUvBJCZ4bfb
4Ov3HxIVQWRM+W4Ionov1uBD1rU/+6L6qTQlDpwlEgnEhplKyHfcNcnHGCfXziLvKMNbJsk/shOC
kIaOSCQv+S5JSHJUVFKjQpMKxp0jwV5owexbswMUpAKWZhd584g/UXws4P7NKogpVJFMQmUzjVFy
aLLTzOyefMT6hZvmrV2vjx5e5G2xt9X3JLI02E4j6V6QRpLt2ABsWyPOFjNG4+kRFAUvY6NAMzYJ
UhVB9gds5DvbPdcpEVMxWVMxBeiNL28zB4lBjmszieIH6nHTxiGnyiOvykJm0XTTi7ukL8m4Ps1z
8hglyznp8UJ3xaFt7xzSryo+QjhGW6/5XsdMNibjoXNWTi/iyBLMkiUpWmpiupKqxQ+XAS05W3YW
fbXI3VoR5gGvAUuYNj/TmIQcySxhVGFdDjFsQPNqx7wdVZhXm4Czq1TAlwpakuv4aPFt2SSAEa1h
xvIZnutLowLCxGeaCjbZTpyQ0FDSsTj0BWcMDETcZCiTe7LGErP9spI9BmmHEoK4NckkG7rgiz0M
38ry26Qiy4Cl3RRkmNFGemzAIxdu+dPizZL78TMi8yx3qpdytFf8tkQFExnyLeB8PhLt/LlUkWmr
Ck9LmwXtNnlqedqe29Z7LvF6+zKnUDCf5VLuCF16dshja8ll88hnw0d5iGdaxRXJbf5Muhc6DrLc
sscg+jghgbZIeov7FFBd/r026Sq1nnHNjeGAZIRQJ6x9h3ZsCvR8Qb2zRPPJSB7qNfmc9d2PIrrD
54OUqa6h+fX+bWUhjceKHZJJ1xj2rUdGnSOKbhtJVayy7LtxtKotBGKqSIy0SbjrSboL+082uXdx
9Gc7R8a56JdHg4io3DNRoCVPa3L8H0GfFuD9XwR9nmujpPv3ej7i3ar261/Vez3f63P+lvMJ0/rD
lLYfBA5WU9vyxTs5X/CH6Zqmh1rJcmwkb7/kfFL8YQrbdXmmGZhUmhAVolHo4//9v2z3D6R3FqHi
nuPYnpLn/Sbf+09yPt7Gv6r5cPwCQqJ85HEuOTKQv6n5zIKCTmisnMFtjCsO8v9l6mhSOr/WXvdh
/qVVuKCU2Ux6XR/1fzw2hwQQtyQybN49rl5Pb+qFYtdcLD+aCPQLHhh4S8RjU/4Yj15/wMlZXjLd
zO3gY1KnZAKgdyYaYqwW9aL6s68HUWTIABir3fooQka4lv469N3LvR3z9rBem40C6PwwfR4Z4lKj
4aX+6dgJxiIU5l8P/9Mxr++sMxihFwHkm7djStF9MtMxYJjen2sP7VcXErlarhNFbKm62lMW0rbX
e/XCc7t/2QYn1F70Iyt3GWE40Vk/W+/CVk4X70Wvvx2oN/Xi7cjXw9V/++4/+KeHf9sHrMI/dJkL
jIh+iGuSg6o+QK5eSa/ZgXfrod85IO6rLiBnmpViPqt6kf5a05vWjFaDYRTCCL092HDg1oBsOv0n
e/sWf/tS9Wapv3+fG+5ucT3E0S76hG0raZYv6lSjWB8zjYBLk8aqja5PUkAV8EEFMRX6QL1Pr70+
T5/SFqk8jNfIDFUvs+h9+mFgbtfGjjHhqv8kn1zMAAkQ33fP1avWJB/cwZsOeuv1x6FeSm++vqja
ZIg2C+NukhCvkTpBeNWreoHpfTzTPKI/Mlxwg6M/08qwrINB/SYUk54PVtiwKxCYaH68KqeooFd7
ZbePCDoQcUGkJFrdTaaER3oxdIzyTb6znQiH5OT5y17v19IkvcaE6WjRkzxifgLergjuKU0OxpO/
tu22sve5W37W0g+90EoFvablCxBt6KzPiFTydfm0Euaz1/IHP0q3dVCCwnLUjyk0TJaYR+BIUSbX
mg2t5oi8nj7Iu1U7eZwdVE3dQhByVuU8qvV3hV6FcV1etAbJKR7ciJyvhmGL/jjlGvBf6FXfGcAH
58DJthWCK1QUnlXcGxTcPaiCp1SiSt6/vX1PpB59SfiNrjp3tTJHK3n0pl5I9YBey4rm1lcKJ62L
6b0aOYGFyxVxm/orFIXsEU12j28iEL2m/zf8tMtpllBilfRIS45SBUmMy6XZz+As/1Y1REnDquP0
2a7OSrg/meVd8FRiIU9q0jrTDuHo6/sSmkhEORkPaICTQjW29HciDcKhws466V36G3r7rsLDWqPD
ggzORT7Li491x0TldTNXwhUMlgbGzQoyGWi0Igmjs9aRoS36GMxALSa5nlGqjEetJ9OP6TUprL2F
FYMUJbO9GCaaCr0WzPUIWk0JF5sYMwvkzb/8fgK31sdoscDuEVCOTbUheZJFuabPVCbrgzOS74W5
jLG4XiXomzuW2ulj8eBkish0QeAilMIj61V1U6tPfCVBoQ9OyDZmuY0TRH8SLtVdFrXQa2+b/hrA
/F7jn3oXvpzPPkaqfVwx7tt4htddgLzSEo7W20EgYte7YqTI9DmrE+nIn2qASkyq/vvD+gj6+LC/
tmczoeQ9G/Xu7RO+fkzAdpx13dJcqINaZ7O4wVDUXN4+pd7Un7eWdYNObjzMfhsek1wQzCMRbOtP
rj/uq8bS0UpLvaNqKJZ4k3XSIp1hBvw1WPTm352v+uwAVB0wZ1HD507d/F9/wUqSRBbLsYhtcXzb
JWVx16iEPXTHfwtNte5ULyA2QMV0UC7pb6VS6qvGHB+AG1UMDBANaS2V3kwpoOQbve0IHKzVOqb7
V3WXVl3qhekXNadNQ7ONJhvMBIbrtUXaj6fOea1pK7wMy3wxTviPUUvpfWG5fPGqPsWPxIBfL5jA
oYGoTIqicQH7d3XoPgnuaVrfqtc8PAQ5FOB2PjN9EBNtIq/03W2lZH8kQ8+cDmbTXQK1GOc5orhC
qOc7GZ4+wV+3ZYPTrwSaBYBD7Fx0gH+f4K36IvViXeiooxJAXW7hgt5GqyeY47yJZA2TyT5iZvoy
SBTVn+9NWvW22bfwMEhmHvZUcDYezsuLXkSR+OSMeFhXJbpk3vX3wtOCnV/79CazYiqhelUfqJ/y
tqn32WkUA6Jyr3pLcoemM6Be5nVV7333Oq+rPoVv2EHLyV0AlLddc2OVRYfSjh+L1c3O2eweK8sd
dwPK/B2tUns3quyPyqH6PZWECmlmCMFdXBrUOKQTJVcNqUAir6v6cS4q97DbUyQVLa5IJY2alN6p
jQzepV7VO/Wi1soptTAYNXPTUErft+fozfHRHtCFvj1T79Wbi6vuWZlFibDu3Jqhidqmo8Ct99cr
xWGKaCBxSor/6oenH670eEavxnp4qQ5P1Zre/D2zQx/4+8OFHjdrrbJ+0r/PDHn38G//GwlAjKv1
yztBWh37oX59B7+/y9cDX/8Lr2mRUeNwRcPBTZ/qLTc9lByI6tR2aMkREyx+Ar1PLwb16Nvm6nN3
0gfrtbfn6s1hbeILRA+9IZHAIG1WTzAdFxiePhhyAXv16uvet9d5+6+4I5pbsKDxVj+q/z/9lH86
+N0rvj3821vUT373+upN6X1zwpXCT9CrcvMR6merF4hJ/nnTpoQOyn8CxacOsdRtrFGDrbeFdIp2
HzrLX3qXOSRUWAI1NHs75LdN/cC/3VcpJV8yoEPRx9l6vPDba73+L//4+DA6oGRclDav7/jXB9Xv
Xe8jr52LlF59O0Y/3Nrpfz/ydrg+xhGRcx4bVCoTWqOEwot6Yb3Qf7zJ6PnKPTEVByNzn+saouNI
KvcOdTiDvGIcaWQW+E+U3tpRYzNPD/n09tvidWdbCsB/Df3l3w+y1TNfX1K/iN7WT3/dqbdBbs97
UYID9+E/x74xbekJGkxk2+DSwxzYmIbT40FJiHlr02gvndZe903teYBmDIfBrbrtkZQ9PYu523kL
mpuRkIidwpZwveK3I9WwDSa3OuXVKNKKYz6/36JfXYSJ/3QI5CVYTYmTgLW4KZzXNUkr4MhU/4R+
kEujGjoFelSVli7tKttCXpRHCX22q7C4/qO3444zK4tIXOYMuRJlGYnUQu90DfA7o9Xh9fDEEy37
9pCb0QydLPYvpNosx3HwnQs2b+cySPSo9NKxcOEZgfOJwUetIQE64w4Sx1bbOtRi8kJ0/Fhb9lHl
fJODOVxGNSV6W+h9LiOEnS0o404+ihoDwuq+or7JjWJFc2u4WDaa9M+19cns1LdjX92J9aJbHYwJ
1SeTSzCXCPWXcNS4Sv9h9Jpe6AdyWu1buA8lQBB3urwurDw+dUQUhfra2Osrs5aHT+r6nOpVvdcs
kzvoysFhmeLxErgiYK6R8Hmjdjn9frBQV2v9NP2IXiOBobb5MoiK6N8tin/d1I/qfQl8SqjEs7Mr
ywaFcbCMFzelPxfY8bTV+94e0Guz+lMFM+SXTI3m9fer194WozoH9Heu9+nNXqiiz9v26xoehXhd
BnIH9WxBvaB+QD9ZPy+JvLveleKglbiDurEyNixfhbl609C3yFhP9rTGFwSHkhX/OjROiDEJzSXY
vjsot5NjkqBwUmpqKtoIqwnZGC++UlsHWngNbJVZr1JjM8EAFaIU2qMSbOvFgHzbUzpuT0u6IyXx
1otBS76lEn8rFbi+8jRaGv52DSNmaN7X44BygJ71JUdWPilduq1cXUIt3jYHLUl/29Zr+hh9tN6s
lbL9f4q1/y/FWkuI4D9Wa2+T73ESfS3fV2v/ftLf5Vrf+oO5aOAJGVCyoO76Vq4NzD8gjYuAIqnj
gulz8UWX/NyoyUr/D0I3TRTmge2atiPe3NdUcgHBmLZHM9ILXN9z/n/KtUL9J+/N15bPhc6Wtuei
GZXSVNXp9+brZjZmyJcdmpxQPPcobQhhHZ1LBeO2moJvM6SVizlUMXTInjhwKwF43CzxNVgF+URs
DaLyL0WOIQTa6WMRF3821YojW205c06GBXWjg6ij75J06NJiHG4Y8iYuW5tQnRp5EPHiF2ty9yR4
FNcoc9GmNbBwASLam8UpxMluyoZ21fi5zjP36rnjU9d20b3VlgQEpKu9MWazw3jhE7EyFff8rR+6
3pifSiIeoHIoA1pgtqiuhiK89ul8cmKru5dWT+Y78Ckrih6Fw21/WSBGJU7Xb6hCxopscSpmuM82
ssQdCvPyuQGvvFkYnKKELKH9xSH3fM+WjyujG0jT7sMYWsZzkTpfbaczH2duPVfaybzp5ruLAOHZ
K+R0XNN82KVUiZGNLF8i0+QmOtAU9lIH9FbhtgdpoT2wYgOQHZTvJTXH5yKqT1HjBzc+spQN4Pni
HI7GeuLro7xh296dv+D2FGRfbiXCsRtfjveotkB6wg0QvTGChZgPtYzKH4sg0GOYuoAuG/kXlkUy
A5B24pZT857Ac3c3qeo9/pJsHyXdeOP27jNJC5TywArTbRXlfYnpMvMK94b79anqEhKIu/lSxrYD
2GT0DxWH31HyYp7VPiREFa3CSEh+ks4OlRvI4tg4m37kPrgIIq+xEz36k5ndFt74hPHLe3ImEohd
q7+TSI/3hp37O0BtzmOQC5g3aXob98YXol7SPcSe5houzI7yBhVHX13FyMAmNmuMhCDMHeboG1TS
PoEmnkNn3rPOox91J98Sez+1MhwzpnjoAvxI05j6R69k3rLYnNv1dHnXzvmbf/CedyDotPzrD07y
O/O5JNCGcYAy/PaDwzkxoQPEODO5HkRJIiR3qJBv7H6uNmJIbjtziM+OnQC3RSFZJt1n4ju7XSzJ
QxMRoVf/+f1YwlL/4zv+guXzuwcQAWuFeLmAK8G/XgKMBEW6QQrHNYji6ZyT3H1wHMhQeT09DVkh
z+aIq6HDp4HY3f3CDct4DGvn2pL41AQ2qOy0cbchaqM+L/yHJg9ooBRh9GWS042r4nBlQWQA39sG
jmj0QqBAgPxDwixD05UWW+H4UsmX3WOZ+uE+7ZzN0I+MEEmTwvEa37o5hpgqWA79wBMjt2YKGOB5
jyyinezaIZdW4d7R/6yoNlMazOS3oXs4N+Po70rsGrl0r+R7J4Rx0UNO22i+k+a5t8PimzGuzo6W
lXdEX3LbYgV/iYb+ZkFDfQUS6yOUHPt9RooPeFr3NjNEdOsKU6nIseINddyTO18+W4sBFDZannwg
E05rfsQrKW/IALy4liEfVqppcSigGKaTkl8DCktr68VEuYrTQqazeQac/jRjTj3FUIw2UZrLs4zn
szC84jROP4vQJronHT6I1uXHneBoaGwDRmMQ3y0l/IvBM6trFKX49dNgbxefi6LHmjiVhAXlQb/r
C/EVTj8pJ5A1j9kwfPJcOFpLnwF/mZpdDcLnjDQT4yrMny2OzZ1BbNF+WYur7EogjUr52Gb2+Fgi
UO2s8sxbqk7xUrXguRZoOQynnWaaScMbrD2yFMTVQzOcUmhTlhj/8oKJ/oIq+vbxuhUiknurQGRk
Gh6c+BQJWZuffK/rrnEG7HJ0yNR2OEGGvv3s+cIkBdtkFBy57hF/UrPre1w1iHWIQx940VT9RlrH
AJpO2n0XLp9G3B8byLyHfpSk3PRLUF0bSaoG9rEQ2yFSCSwMyLaQ3MhYyqu1Li98pvvVC5+lS3st
Ze5z2wn3Ll8bf6cVpLmiuw+qD4TN5tTHfULEAkGIVtgmR4FWv1lgkPHrQAIeegevRWuDSg/OV9Bf
Y9M8Vb4d3Dih9xjjPDikE2kKlH5BmIaBfxM5yX0LiWnT+x+gf8ozCqYUhkb41QmW5BgFgKJqER8F
zvNNFj4bg0HiFRORW4lpYoBv/uSU29gF1lEGFd6eeax3oNLFdhgw6c+y2Vd194KofX7yPSjhBneA
sDOW2yUikUrO5dlAd4OQ2Hm2ZyHv1+FQi9U+d7b13WgQxmEygYqehC+29D5WDjkShl0eW0Mm+4bI
zxtMTrWYVcbX/JBLvCGQH+7qtCVsG2riPiyTj5YokSm7dNC4FWe7NF1g5cYripxlRMcDE7xSgt24
A4psjEl5lBZjAZ+I8d5HBFyUWUxkARcFYMjPKs3p1KgpZZVT5Es67EomZLqkiUjBmIO931UfonH5
JusB5a5N5g3iIoTYJuP+dnma4WMdG5l/CQxJBqK68qD2+RKbqJHG2LC2jtN+HMvgQzcgdEMlWgCo
MiSp1Pwdqta5mqkx00QqT2m+kp4WvnjDn22As8QRDz1kXoZAMzq9Ieo3s937xID2ZLpbp2Eyk5sq
BkUB1ck5TrX8Xie5vLO/F2BOGTMQ+ERlWzoCWHPBudiFiEAIFUfhhg2KH2MZhg+x254EfL+NPU7J
cUjirb7GQTDjxyAZZHSefVPPY39dMKrkM/JhonQo8k/tl2qa0pNRbF1qlUyk+y81aaa71ic+bG1K
H6OzdcyWlCB1JYtO1S/XkstlsfBv11NKcBPxXw46b+Byh8HsSPCZnTvciR4Ccg4uSNrDglndeV57
qYnuOLXEgJ4IV7kDW1w/jiSYR3Jtb+qlXjZNT4OKGweqvKb/URB2elcMw0Ggnz6FFlkarfAfAjMK
Hnx/IRke1TEJGMxaR0Ary7BreG/IxQr74iIpShay3/3Qzp7cxbjKeumuecQQtkricx/UeKMKBTMz
RuLo3OAlzG33VNakZ+YrtqcKK35iUf830l0ZldZtuKS0qdaYXETlIs8ApxX+al5LQssOy+D9nCZ+
f3GfwQ2Ch30dS/uHy9X4lOGW2UuB2ckNIu+AHGvdMSoJt2no0ByLfAcxb/RXFmTlY4PIFypY9dkM
ZXpp7eGxIobsWnIxuSPPzromw2psCD8VN8wezrmkst2bFPq6PtjDPiEfc3Jxd91lZpKeAV4QXpZf
cFGF+wmZPHJWwp5cO/9qrCQeStduELMST+hFwe2SmAzIcre7gaODMRNiXG3dl/G87GIsYTsw1/xM
BrBtK8B8TPNLtWdefIdynV4lEKltF03w3KW1a3p+hGPfW3sH2dE18XsQfCI4+OMEw5W/2BaPHYZ5
yrg7nFvcIORM6dCm8mUY/Bil0Thnr0Wvjm/CBvs3jzdGOj0aVeLt9NYECZXQBcTs3GroSnOLfc4t
MjnX1Tw1tCOOJb28sQDSwzmW7cyRazli/3M6WOFjBBwN7Kzt+1jAaiJyFvRVh342703TnDZraqEL
xl+RUyvbj0s07Fs4z6rExueO5Iel/VKHQb+v1AU2UZfaIUprwokccxvwUzqLYfnTLtb4xvJDfK81
QZ4d4RlEjJHL2Azc4tt4QUn71Pf+j4wAwWtmGcgtEFlTeZtucgWhLOv2L0GeE3obcVfb4oW3k57K
LAFMavYPo+ucbdp4KFvd4hhFzYeuVtlZsscSi2wG+CShgqP62vEOJ3frNH/MpoGeFpkIyYRp0gnu
eoAG1QLBz85+JiYhCah7jybnKtmm7eMcx3BrUd3Pq/geufnVyfzmaMcWAB37wo+Q0C4o54v64y4Y
InKvNJ64dUl3EXf0/B9MLrsnTD45QGug0G2ce2dCrT57edNem8R9XAERPtW4NSENDXJfFQM2GeDP
iRPMT4lp0cJNuVjYUFron7gQYSMoP0Fkf4C2AAB22iUgfh5gJLeb0U2TA2jG8qoXQ2n+VaUphxsg
/z1Scq5xT27oiO16oA228ApbuivnoW+A0M4y5DrMJznNzewc+458jd51qpvXCWSbeOtTie81IWuA
wpQ8I8pH1LquA3GzJmdYCShqaW25D+NiPpFDCbHKt6ITnOR7tFAlYUnEdnp1Vm+sek63BQ2dE/Cq
H2HoBvAyx4lDQS+7CP7OiQe1dLb6TZAM9Wd9VhZRtDyMU0xcowNcvakf4ibC5Do79cFy5m8xM6Rt
2rfVgWh6C0E9I29MLPWh9ppPFrO77ZRAhWF0TVc7IYt0LF35lXfG2+tr4lwZ0+8GNyuO6bigniav
B1/CRJOPS3/vd+U+GkAxllZ2roLJZRqKJQdnNvctG39Oaa87r6z7Yxijz4/S9USkwbfQDLo7WlSD
53IF88+LmTV7O2No3o3uEyHg6d43IAEYwfd5sMyLbJMfMqm+McWV17lrvJOwmDeMlGLTusk2c5vm
uykjuZPYu+zLtKakfTr+NrJMj5scP2X2u8e2X6odSQhEQOEKh6KOGzuyzvY4iptxsL6JhVFOJIOt
DeJsP9SruUnKaSWEJLB39COb3RhLn946YyvHj5Nd5ZLjUY1Wvm9i/zGUtNrkFBTHrsOl6ij22HQH
Z+bJphBhCL9REtzoYFb+GVFp9dGpknkbliay3taz7+f5C/jzvf1IcLd/wkO6kghm3QUtQ43CIC8Z
4fciyIxMWoYf3Cvsy3dPzOZdPkYYwoLG3ZUu13ZrWM8AcbhluBGgVr99znrrufeX4zA0Ofnak3dj
88faM8G3dhZ+ar6YUpHHUwHLVgIdFglIjww/S2WTo9ie5SqmQzWAwra6rjo7cfE4NOnHkCRbdKu9
s8Xdzq8gQCAlBReAoGi+hVlnAw1Z2k0nvSti5uWuP41l6d/mU06ccxzYJ7M1YGk71m01hNmVN/Y1
hK716IRWcRyIgsaOgsQG5Rpux4axdSQf+opQq6Rr473T8PO2i+S/KDvP3bqVrNs+EQEWi6H4d+co
bQUn/SEciznnp7+D++AD+sgHNi4aEGR3t0Vxk1Wr1ppzTPsjVe5LOq16z6qPCPofqAGSi3IGyf/w
cRIy3IVOMt1MGjmgX9JTGdFmCvMYJkFecv5Pr0y+yvPg+AlE1/HsVLZzJV+++aeay63Aw2Knr2ng
mQSUcXIwapoHLbX7NjNpFHtT41/o/q+HWInz/cscbWvbJqMGDfa2ji1gyBgclVeYB5es331sDT8S
izdp6CkYLWor0pGN5yHvivNQNyj3lrZbBEuQ+sJPqRVo3qBfIjGpFkejmPpzXeAXDxQKBAMc6Dka
4+h8/64Cqh70UXryCb0hbh3dTqiK6kKFpg5SiEcI4PEz/cn80ekyTmgsBGsdF0jY+Tu8U91XGcTJ
jXcluY0mkRCy4/BYWjidtVU+VskQXAIL1ciqJ+RyZxtheqbUT865YrOrVQx425yDU50KJOxW2yhK
9Pj7zOQARUWePdMAFQcx4dCwWoOB+7COKmZqdh58CbBuXtpwebNy19/YXaxgpXGMwFmLJ6K2jNch
yT9R6XYEnE04drLqCL8+W6d+gby5jKZHkc048NIA1fxcZeeE3oOWY/KM4WHCap9IrLs4QXNfnFWI
PGtYml7GiAx69Eda7q7GRK6jVz1iQM9brsWIzPCVVXq+TIX+cRnsyHsxKw+JfVWzJIjcPYaTQzqe
hzSHbTx+KiawHZbsz2aRclKpWRsnAL2OqN6KGW0eqck9PbO+2BsRJrVOBS89J/adZCp+SEMMJhPG
jGOSqOP9l47BQhSYfNdTbV0lAXzX+7MCWePIafhpoBa+lUDgVvcmZGm5yXmmlbGxA+sHsHOU8UIR
dBz0jwQy4NgYbpy+CCdImpOIybCNBjVRL3vkmwEA8bLGvIbVh9mr4fPRDbjWhvsceFRplSNWNjCy
nah8+1Jd2/ZnPIfFwpllzLn4aMD/sfHWWbyHYDhvYJF558IJmAf6xw451LWX5oouYXLxrHhco3oP
1mM34gBRuIdKza8konFc+WRnrhvVvOYUFId6TNpDUxPG4DXtOkyD4QpECj4w/LwHo5mbdZrLJd8c
PK9Jsg+GryED/hMBeeiD56yjGZnYdn1IWdDZbc1xH87iZ54tLu4hXXiRHJPQuBr7ABZzHvvZOQVN
QdsVN/1AEun5/oXMy3Y/D8OL01veuR9MSUk54vpcChBl1CcYKIS2N6M4SQGzeZ4F3lGHnKLcTDeV
i72bKkVmgMHmefiJUvF59KozqA7Q7FHxVcumoHoALmGxQ+38VnXrRB8amh4ru5fqaDj0fsx49Hi6
+4gEVac6BPFDB6wMSmj1oS5NxGKD/yHPrpYb9itHxPoBy7W4Oka0M0fDI1EDA5kxsYJWSaNuRHST
Z9qrp87z543vzcnFn0OscpE8VzVBQaFTnMeq+SxLwfvtD/AcMe8Ho7aPjj2fbEwSQYYTfzlIkh3A
ubHLPregpddNw+EW8fNB2WApNMzOfbMoqwu3+Bo1888iVPXObz4ZI4G8YGmPUkZXDJ7VblKUO1mK
rA7l5LyfC4McxrQLD3OBkaUhbFXx0yRQuNIw5aUw+qc2D6Oro/PPYWQMVJ7+V5LemvOCRV1K6THv
l0DajIkCPks32ATs8idooA7A7VXMWd2uLPpNAQ8t7AocHLSzO0Y1OxYaCDUs4ytKaX22I8LOPMeq
9pzjrB1SKk6AqbHtqJQ/xIDFY+HCwCik+aod0C4QOZeE0MLc3j9/SjcYeMYMvs0GAtK3+V5hdNlB
b8RA7AJhjOXHKaMIm7L0oacLekFaz+leWxdC0IIl9dLelmkDeDNXizETKySKVw4VNDLrxKFnIpry
YtjmGqtT+BhO2wEb1or7iJG5Nsdbk/OiG3W5D2q33WTu9Guw3OqKYWzVdKrYkVzi7cn40AA7ST/N
AIXbKosP9JIWHyoLIWBUlkoJKL4GQU2cvKJHQEpWH9CoLCP56g4cZ8bSy7EehuFad14FMp+wKyvc
c0wYVlUN4MZJYjTFExeHnKEz/X4RenMXNF1MKp3otJXC1EeMUJ8VLtGH2nafkWYRbGzqj04IKzyF
ykdcNt29tmg18U8BOUz9hvMwe5aZ1YcxIlnbd8jZCXLaXCua7cY6AYuwp2XBIYPO8C8vF9XFSLXx
0jHcIdLA/6eZ0gXVZ8YezyWJUtu5T3tyrWHsLdSdyc3jU/bRRdJ31NwlIjAorWy3+CFrJHOT1e/w
ycE4MAzv5MBc2oiwPCxSiqULauKrCWDuFuKG7S/cuBmMcaqZfTo2uDFd2jauTX+H/nu3zSoiMrty
IFLWfUugMZ6agnVnsLz8qSf8UpfOicrLRkcb91uzR318bwXFws4JmoX0XnwN235481vnFU3Yes4Z
RMXBVU59/mTit+6UxE+VVD7HTFF+UYjMaWWSP5inAqcs+faryHptS+Eftd1G57GDjEjGg3viOf08
0s6KFh/90rmXPNeeXVUPso2eG5eDtj+Dgm455uLSDddhFPgfe1891MnM2QFSPpvFYCyAvHl970h0
kjXci6m2VIxZzUqH+jAw/9L6Uxw1LiN1dLXKHul4E6CHV9mPkLXIAJIIhR/LFz0uNyRpDd+lrMju
0gEQD1d24Usz2QXxT36xdURZnr3lC/7kK1KTdn8vWkJrfPKKxtj5qafPFo9OKxR6OzLSs50WTcx1
q+ocl9F26QkQHe27ydHhj4ZvZRd/+ZK7kDGKwlsR+qCBlwzmQ1H5uy5kqW5b8ZSIJNyQzaOMVh7y
BeWna0U3w16ABt68HVoLRECjvTNt0lsw2PABk7K6NJaLibPUJ8iVb6ahqz2AipjuwRg8NUP0if3/
W4Fr9iVh5WJeQmgrgTdgrpYsFLo26auL1cxogWNiV17aR761L5mbogrhQmuvl5/Cuf0OFgvl4tCI
kxW7emPXGWmYeE23PoEcmerU4iJt2MfdbGvXEykZY5G9zmaGVkxlx9aISLMcsZtPASPWpCycD5RA
h95riCbo+2A7p2Zwjbua/owVoekYJKQkNb82iqI/9hkbAHw5DHDGb22cvdXlsAuVaeH9+9Eo0914
2jNvc1xd/CFKd5UVZbukwKdgD3TB5Nx+cJ0c2XRd0uwQg0SBVHwwFY+zL+F4Nl2gMNHPn9PKbbbS
+SyLxGVLHUrGtcCsxDBCBJkoUPw+22cMA09mU65j+prSMjdu0TKOZEp7mX37pl1udQrE4RN5ur+C
ZOY4SNftgpB7Z7KUfiY88VkDtWCoXYbbeWBj4SMy9hHsnlsPooT2wYW3Q1zjiNzNIFhIQzlV7RzB
6gdVsAY7pp5HvRCAexMwckIOUTySFRDH4WejnTSO+wowSJoSEbeIlvoU+td9lfRbKkyXHM0dZpjy
S9ml6uwH87C5/7fsmcxFzTVtzPzi4ijeFAwf1+XMecIGDqPk9NhlHNLiriDtc7oFXdgftRFa1z4F
POBOw433MNrzqq8Zi5mwi5yObI+vlTERTEWgxzFQNE04E0E5o8N6tZ2JPrVPLQ89pYH+28SfnOLH
FOqYWVtBEzywIZpEVXjWHfZYYlHG8zhwYjQq9cTxjSYsI8C5hqHtZrN9zUnZSIcln7qLweTanumB
LMsu0yQSRjbkDgFKoCCB9vM4ZJm8mOKXhW7qPtZOYip8P+mIGo9qsGOfTNfCXIMFomEZ2UyR+t6n
hEvX0axWYS3bl9Gt/DPNnBsxMz+GLm+ftdzSwPfJGqsWEDdeml7Ev0YWqk1dya+5Zb662vVXDtSs
Hdwcna0mH6cpuBm9bkf5aDcRMCRCOqNYP8ZO92KTHBxz+Nj2HTZ9EDn0m4wfgW7sTbik6NJJjDcV
iY+F0Vxbzrbcy2YHj2XB95/GhtcnXMI/fDTZCCsoRGzioNA+773hUAf9k5fELRIAQOsQwH4IU2hm
D+tllOKKeSBAAxCRyMw3uFgBaJyesNAYRXoW9YwPjBSqY9kR10S4Tlq+GSVeZMGMfGeTqVg6Pr6H
6mJmSXANQ9e/3r/T2rgkzeAfW3fsTPIzZH9A3/F50OrDoOkSOBJyiVuFmtE+X+7f3b8YcwPG1TIO
ORyEB52TVzySWl1JibIUoxMhWMFwbIp+QqCy/B0qsRBzFflOLfhSUkGbGJs4OnV4+qW5klTgD/cv
xGToXYce55+/C+ZJ7OqWCYmHw/jBJAblgdJ/Pmqd3ZIxjwno+r+/v3+HPNKlJkD0rbA/w2gmiaBU
8QmW6sX2FSe0ovrJRs4SW3nTUkMm69bIjU3cj+aOf5/0rb5LDxg6gw1RPD09lmSB0NhvFmo0REUJ
DCqUW72RxJRfxOlYc1VvhU/xa+Jh2xqqEFvTCoYXAon7Sw+GUZj+s+vOej3ZUXywWBGCln4fvfhb
xp1dGyyCjUofopwOmQzct4GTF0yF6ENhlr/yIfooh/DAyf9EP7llKDFxeK5o5bST3Ncyov1e22eB
GG6TQRVXsNS9ImM8PfzI8y+u238VDP86XYvDAGVX1Os49T6lwmGsFja7WrsXf6JZzNmOqg2qOxYk
/dwwR00cD9SwX8WIp3nOBKc4wpi6Ai79ZPj9KoQRCsDtaz5iuw7fOvHNW2IuZWZDxB69bV6ZTG16
UOV+nDxICyu93bvmKu9SY2XFEC392BKrsT/Amxsf7VrAuHG/zCI9TZ7KVjOO6E2ovKfUTRnxlljf
537HsbUjpqs26a3ZAVCf3jegW5QAnpdOdOgQuUlLHE5l0HMq7R6Mw5iO4SfplB66FeqDmKLRaG36
eG168UL+QTQMX3IFVx3YOstutWXTWNM6dlaq4d800+VU2BwSAzNaXnxLe8BvsSORF84w4+ATQ4vZ
ch3kfROxhu2CpPlvyYg/faGnUkgX7soXrlhDFadts2NqRT2cAUKzoMdYzPM45MgfMzFM1HkApnrn
xS+9DSmdP0YyoLzlvaiBD8URLBy79L7PETrsIiXGK1TDc1omD0UWPDE7Rj/dwtE1k7HauXVwhm7B
WwBCpbHVtEZ+M22rynlVjIl8r6XFE2LK8ELnp5/8SDqPqWlDbk7USIK+upIkjMI9ZFpOGxnkexfa
53oammJrdi0i5exl6KtmbXTV2Yonf9XkTc25y34JLcg8wm3MbQkKiz0aPKNTf7JgcY8OvB/2jp+O
Z5IEZu2sBAjMQLYNKzzN+JB8gJxPgLSGLYlXz1btVOQyO2QUMUiShvfkewMTBe2V9H/ble5hSHDO
/CFGeetquo92kG9kHoLoclqEV9FPzxZ8kBHAUdWoHdm6gCcavWkD0GGBB4zRyR8bGjzSHV2m9Jna
tYn5xlDyC/c1Kh/JK+UBd3moihZilwme0+6MLVNr9piCNkqJSDrVA1U9MNVVgCRi25HlOlpJcwzb
5sCZE6S5dhjClDTtkx4CG6G0hVGQEjHFN5wjnEkTR6zLCuYfHTQ2HKsY7vmgL65F2dyA24vtdttH
BXNDu9nkTQcFfQnJTdkOBw2uMoYqUY5sFdqrLrqOwLbigkngZSMtJ1LNFRs0dXCwG+IuVLkWRvJU
KGCYgQMTezb8rRcx1pk6olB0T9CkS7rx2hfygXEocBkxY/B2SzAgvvmtTXGNiIrSPiHCNAuIOzfK
H5gF5ToradrPLvmXWfCh8K1DmtFLqUWtNwzcXzpRkaiyywr7e6ZTpivTV5RNXxNWNCjq1UIzG49p
U7u7ITDfqomWDx2MVTXKj90AXsl7zTqBszLfBZYaD57XXouMUW3g0oizyd/NAao4S71pD8TQRW6P
K5Mi3lRDsu/LtxrJy3poQ8XtaV6mIdIrmaOkLDKNgYAP1TXdnd0kRw525Lgn3wQMwJXDYpzX09aP
hnBvKv91Gs+VJIeclWjTMo7aqdF+NmnXh4rmsq04+UbJ5wIny1aX1vey0B+JXdnHvgVQJ8ErRiL1
W+ZnP72+Kfcleb69Ouqy/pK5xIERxcqoYb4UtaR1Glo0IwgF6LLW2UEWuokmCznGB9EVlMC3LIiJ
PbOZm5dxcaFf+gN1wJsu+uHotupXP/s/A8Cu2wqe/VArc/VnedqidH0nTvM8yX+gPvq+9N+HA1VF
JlWclsGpS3CYTJggXdJW0Yym63DQcm9Jspa72oKk2gVbki5Imzaw6vbdpvPozNuJ2yCWdMO9pjr6
y8V5/3FxSxKSherc8mzf+rdyzg7m0AuZJWBLUPJYL+0v14/anUdeIS16+vmpf/VBdS0dLXJUVejt
5gjuCINZQ1CXDTNYEnLcL22HEtWanv9ygaiLf7t7rsfl+SgNLdN8J+3rw8IFgqKDk80xD+9jTTWR
h7tkjox9xYWvw2aA9hQwcTQX9FvqrqUFturPl/Gbxtj2PM8EQEHwJOSK90gIQf4SQCrXP6GmYUgx
J+sicjdF5rwVLkVnunyYJQ7GoEjTv8gbF9rEv7WNyvQVn4ySJlp/553astLQ8FAHuyd8p+KhYVwY
R5HaOoOfru+wO+0OAwqZQm3+/Dtby2f/7icLh/WTJ9d0YSOa/342hCriIk9x0JRRVD0i+zq1g0Ew
RyMOrY4AH2UsW834ms/qV+HN0P3s23Sv9rJO0TGMfmEEJTvY7+m/5aNkBt+dYc70V8cpvmYuRTxa
h7/JU+U7fIelbO6Uwo9oSZtH5r08dYJJ3PpUxvgPavorxnwaFgVBwdBhk0i7v0mxZlJQHxDo2TPE
ooDQ9QsC3BoFaD/tUCXGg1VgMGbmTpYmoutmIkeifirbsj13ZgkWG/2eJ409c2NE5POPbFDdfmhi
Bg6MJlYZgotLaYVo5Tx3TSs6Rj0RW3tG01cKb/H650/q96dTOS4HMmV6nsWQ8d0HVeR2ZXKn3VNH
33jV8AKvTFltq7773EgqwaimASy8+FPtJubuzz/799WNn+0JSKpEqllIgv/9kKSBNaB+b9yTMN1t
Po/NDpEm7E8vIDebtumff9rvy5VyYB8px3Hhtjjv11LyaqwKtaR7isgqHYryAxpvYAR09xNoSWMZ
/Pzzz7OW5eXdO+D4IGcA0vBY0RP4969HJkBF56NwTkkQeNvIAFUF80s0JHYQTEmzYxkRRAVtf6iu
ZVnnyLwku22haAIu49Gq9uyj1OXzXTSalT6UBRhymyHYGAVB9gkL1txq55HwTlyxdHL/8hv8voAq
12H54obZku/efUB51AfTkLqY4WKYbvQs8n3c1DfRKX0aPX88CAExjEGY63O5CKq6Fbk99NgWOeKg
UIiUOWQW3D2pDQ1yLtyrMsqPVlTq1zn/EDjV/A9Z6V8Be/8rMP+Px5kwPUa73Hb2+/f33IcsTVC1
A/K1iWjwO0w7HMCKBxSARwjmYpMvRgda4Tozz3++W+I/1jyeZHhFNKA9232/H3o0b/nZmXUaF/dA
lc+w9xTKnYW5KojCWgV1P11Fq8qVHbfMuhZNbQ3SbYXGr//L0y6Wp+vd04dBxlbCxqXrOnK52v/J
FezNKJchxjniqyrWq0U9NC+anxvPX7ifyw+cynnhqA8Nzyj+8mZ7v7/aPi4dB0Gdx8Dm92WFWZcy
89A8lab5hZ5giXJETp8dtc9kClCLEbR0MlqgwTLCMYnRoc5nSBK6bwDfAPAZ4lstvAOcNYfM5ROd
e9AsxPzUM2oG7cb9LmJw+Tja4gbZPtqXgU1ieCfOSY99zyFQrrOAc7YO8XcEas8c/CHR6EhvJX2W
FYYRZ5dVNbvf5MJPK1J/E9vZcy/bQ1f5+ZmhxLI0OBOB3AEr2MEuUc2KSYdrNyRjPm0o0/1asJeJ
/C029bM1q2YX+wwKBxEcCEhQPCibyNPjRccWPPSR5FFdGhch++ltxJRrxKiSjCx5rg0KN4pa0rOG
mbmYz7Cz4UQVdyZZFKpXBNelL61Obl0TkisYkm3754f3PzZs38QIZZGLbXGAuC9m//O45BGnx8kI
nJMebHWeE2eP0uBbHDbqqW/NM9CGMxncaAZiwUGmgeuQx/lrNwbABWYCjpdBla7QFVsdyXZioE+A
lpFhSVkfu8r54Mxk1eJQsP5y4c7vb7xveqyylMe+kur+JP7Pheu0R7ZCDUjAJTJRB43JTCZhBxfx
W5bVb8rAVZg63jWZZ9C9oOA9K+9urW/HfBhsp0hoMuov1qzIvASQNeg+S9SD4G4ZdkqCEQr6ivFH
zbRq2zPlg1m+EFWIh5oh1WbC/yzjAXk90W/2WaZM8mHm6JMYy9u9smo5918AcOfgN0p/JDjbgpsd
MFs+25l8GnHHb9L6ex0get6MacSkkCXzUNHBq4fJ3xlvSpaYUrJIbtBh8ftR3Uvu8GMWjNmqxg12
KFp0Xo41fPnzU/Efdh14aZBXgeFLXmLr3RZmVk0494otLFUHn2bPQ+O11RY5G/4inzgF3WYTjThG
gklhE4hUeWI9hogiEkjb+zr5y+oufttSXcndtwUWItY2+/31VFHD4JJk3hMf73D0GiQVnreFbV4/
RDadhPYpacEieiW6x9Esd+GMUj33GLxFYdFcOiDCf6l0f1/1uSSFddB0iUGlknp3i9RsocmmeYif
PJLITF0oqQEDQ+YNSShoz1jI6zzXnK70+6ejm7brzOytsxSeXP/l4/qt3l+uBa2xMOVSvDrv1vwM
d07ZYPAFNyfwBeJOODZttY8YA66Gjg8tsCykr8w9N61riI3XcW0GEdoQTnOgrNmNuX7A/6ezNxWn
XQ6TUXyex/ntLxf6++5EvLq7HEowN3FAeH80S2VIGmjpLeF8lr/CLWkeM21eUMf6nNMSdaABCy0Y
zf9jEPgHw99XBa+2H2VEjkbPcsaEMnjOh1DXcCgxSK/qWmWXdBqu4W5E6PtcVmO2Zrl7aP22fGGF
yM5MLDEcDeXW6liGAfKAFbGTejsX/peAuB2TCI59MclgB7s1Q2dV5v4mzBGEO7FNc3ERVoNhz3a9
clAWus1eotS3G885OpUcV/WUedvWIt2jxCx0dkJa2yjTdnanvH3XpIuKzMsPNAsk8iDX380FCe4d
tvdH3umcriQ++dkJkDcaal3YTn4eJWPh+5cSEtmunwp7fz+AENrUoH6V7WXGLYk7JHcf5wkJQk82
gGd9EBPlfJzoD5lVfoEtwuQ+SreG3ZI7EKhftYkeBNinwtpeX3UID9jtOv/xvojGNA3Ppupfpqr7
Apocb4RB0LrlXiJhPDdWixFnREvh2fqqy08M/GM8B75/cjHn30/SUVD/GkHIYA3quRvsBKCUtXgQ
acQelwWHxnbGv9Qcvz/8juCkj9/Yd6T522E3IkGiRM3VnKJEclqr1/caegnDwAO8MyoGCMP0///2
O4LX3vZshhSefF9vttq02n4M65NKknZnFPYVgoZ/jo08Pca9G21mJfdtG9GlQZWVYeb5R6/gdK66
/Pmlst4dcIipptSy2Akxgznmb+9UjvVDVLVjM5o2XitP5RdeIrZgwBkmst899g376IbB1bC7abP4
NWaPJ9EpPP9jnBi7kICFOlfDNYrybxQiNI4tYpsQOo5GRu3kM8qfwye4lxWhWxGpkkUNabzZFgCz
/7bSK/Hbr8MaD7RT8rvA0qSC/XcBa6dMKm1E26dwrKKNMkJxmjPHPGVNTF/7/mcsi+J0/y7J03VT
TtHxTsGIW5zQq/u3KkDytEpVlu4maXwcx2Q+3b9EVPFI3EcKz9rZ3P/KMQqah7QuVrpq55M1JgwU
2vZAfA4YK7OSmyTBQPHYTce6mhmmxKRqRk4M3jkk0On/vgVMuTU0jWec4/IUh1ABHbf5lRGqdIqK
eWR/b7p1nTWBs85GUgZk0CNbSmV2sJ3kEBslc+3YDk4pcu0AQNicjSpftcu3E2YhBhKnfPly/85v
Ig6UAED4ijuZYlWaT7nTYpap45c2sHFLB5U+cBYl88+199YCQyeG46UiqtdiFUMxV71mbYbQ2GAX
CK1574UfQjIL9l6FnY1ZAnpxw41WVh2+3p2Z/9iv0AtiudPd2hnxA3UTYxmQ/tXNiL4K0qQCmVUP
sx1SgNfRuJPYtFZmU+hDFiyZZ2hJLIYbzyRii9c87DYNWhaiRBJGBSkDVjHZ9dnHE7RPWaXXU6bU
xYM6T+852JWAMO7l2TSUNzuGRFgCSt+ldhseWoxi96tkBn7Nmb0fO5IZ16aXOy9tYkUbP+Fp4PjC
ZB6JEGkQRnuB/dhdYsRPHC6ACfeWDQOzpdfU5v0NbL75GmvT32u0w7XtBy94/tdJxTtkGpVkX2pK
YxNC20DtZ191rtPHKkYwC7rcWLuD6x7vdh22LdKsB0ZXRg0FLW1z7O0TdnncWgeeQb0a8xDxqjTy
fQikhrhzjtM+QSK7pvmOd/bQwsB+HexErpJKG3hAF8Z54WQXVC6L2sm5gLEGIYWPYt8ict3j3BKQ
4Tk/+RXJFkngviIYs7Yx6pp9keGHTGBZtyTvMv/RH+kRPWK1og0l7INKQ3G0MvugOeyjUZ+tbRvU
pB8Pa0YfSV6Jz3nmfLTz7LNqNMLSLsRXiiv+aHX1zug95yC1wMqniyP5DsmqDHH11b31CeEstXNO
As1Q29GhCbcDPzTu6vHGZa5aF3v8Px1KM0F2qOrnokKljpHs+W5MnRZZ7lj5rxb6LoYwdG8dSr9L
PnaP5ON069yI860akFf1afQJJWy17xWP0d1dHKCwvdk9EyaDwPXvdfjV1LO79xuR7ocQfd9kptY6
j8MCWyvHdVwGPK+z9TSjjHkd0IgTzJOGiJP4Y1p1V4w8gtXWdNGN0F3wugFRSyjHW1RT9cs+bnYZ
QcGHpjIvvmPkB9nje45TzIsjhr+tbUwhLuxAPqMX4MfP9ctkpSSpOOYWtCdmL1fBC2bnXSty6PwC
1rZbvkBm0OuyrjqGJzbBqDMT1jxd9EdYbzfEfaVLoA0CgvRg68JHNKSXrXfSiG1NJJB1eKFZEh7t
JeukIaqN/hJpLbVMGiI8YhOuu5NeXauhmeNRPw2KDd9jQu0XRAkbOAvOw35KfpZAIc9o+8qLGUWL
MgXDSYqw8uLnT5xU2gut3nRLA9JfV14sd4qwDlBDhT6qvqHKdHX1Sl27LoA6PlExYVnxm2veduLB
l0aMJ+IZ4w7ZgnXHGtM0c7rpW8A7gT0OZ37/8OTm1joySRWPnXy6oaAiugTLVT941c6xQ3UzdCMe
S16miuPsWiPGPEX44JcG7nDqK+NCjm8SAHplof9cELuj0Q+8JhbhLANm+k1b6kcExOolSb6zMTBh
baQ6tRmnHk6SlbawbSLmtfctJos+6BFC3fxRNK+05cXOrCa5TqBBncZUnzO4pEnkYS1pv5LaU++j
TOq1LpNuUyNLIp5RPTfm6HBLv4adPvr4ZE6JjwhuQvy+ixhrE/lBOpFT99mHLPnQNXI94rY6R6jJ
Dz3YM6aMBFA6bHG1D10szEt0jZ5NWVmypDwbid6VBvoPUfiPRWt6u7E2632QxE92TquvLXnxizK3
N4aJJ61DYU5WdW4e9ZR9YMtnoUKjyt0mBoDAlg5DEvq2NTWxjwVp7Dcpw+C97ohM1AXBhUxT4xIV
ka2ac4l0GtwP4YVVydtsOg9+LH8l2t1MMmQeazGlCchM2UaopnLNvBvhLBFDGeVyFWyIj38LCAlZ
QUOwdq1yqJuJq0J1z8cQE6fWQHpgAjzg/DL2IOpo/VSkqDGSpNFmzv5G4CbehdiWt7hisn0wV3gl
fLEEI12tzpQPHFvQqsGneRxqiZMfWSvaJEtuFT17QhzrTeFZ6oKArtsWThHukG6Ze+7roYdVtiuq
ZDw6ssJzvvzTDIUBiC60FqQ7ipdjfBlYhbYeS6hiDXqpLDi+Uncj4omb7UjnpWKpzLwmv81Tke+H
viUKqnYxnPQJFp+gU0v6kdhyJ+Ot4zl4KSfg3rjHLm00oMqbx/ir6RNZ9mBHnffFhbfROFWKXwvY
bDwO/QsqtfVd+1skEWOW0PlKog+qwjgNj74BaS0w7GuW29O27usbR8ofVlQdFFn2R0G4JqUUB6Px
B3IO3IdZ8+TB+l+ZhSBDrPMe0kST2NYtcP/py2SXwSbV6cVqTP9g1Zm5niVSW409cU2enthTom0J
9HEPDeaJlUfrkl4cp47QBkY60WZoG7BTmekes6QSm6KyX+5jma6VydE1aoLa4vxNEoqA+9O9tHl1
thex9ajR7aTJhSwqWP9Jxzg50Bit+9ZGmDeMB8lPEVk5nF1iwCIdiovTu+dZpT+qNvYfAmRBkgbP
vp3rWzWS7pTqYFoXwUy6kQiIozmTj1Q+oC9DUgwt88jkGciLWZMixu2IgDTQCoIgMMXPha/Cq4N9
QkxCXara3ahZEo4UDF/vznJitomxzMJtPTeXSrUKni4EGb9t1/dhSFuSDNX1yaaqhNiMSFu3I+Fw
FBw+eU5IymrPHI5JXIYblYkncrObuPtuAm9GjGDXgX+M0JSQN1cmCPQw3Ns51nu3xPo+LBZGHKL4
hGvJoC78hrR4PJStvKFozTdTTNhj4HbBiUMeOnms0WtRqfoSYM/cR5bzNQqkvDpzsxiV4qNlpp+D
cbB3zEPF6h7Z5eH1icy8Pdee++KnJbllsXEKsqpCs8cJNCmHl1w25rmz9YYh6rRuJzunWdwcBLZf
UOLFM72912yyzHNKIIMcguSYRqAsU2yrJOHK8AE5CakR2JsBlHgX0bUYT4Y+OtF/FFtMGenp/5F3
Zstta1m2/ZWKekcWemxE3LoP7DtRpCSr8QtCsi307QawAXz9HaBPZvo4KzKr7mvFicMgKckkQWA3
a805JmXBnA2zc3G1+JlhvDkoikf3xBtxAbrl3iKQciXb9NxNjn9P6cSNEVDGdAQRWNL2q2X/lepf
dXWvN8BJmHrD5bYORTS9yXwrOrHetxjGkXRrddsQ0tgUK60hhyr3QjSFHSfnBIPVbrs9Ig+5Ci3R
XzVf7XV8zXdtB7fZJ12KfZebbovIu090u9lqeYZphqDUFcwChCoy/vD6dNoPqsOx6ucPjZEyoeXa
I7nvFUG+0me4TxCfOAozeBzs/aGuHsgzWliG5s4zZ7gLKl5r6NOX3pKPdT48u4YKHqgWoYeqUvO+
x2RNeQjAzJhIxHypIKs9ZdeCtwlrXj8dY6lP92YHeKDJlfZ1tLJ7nEidq3mfAfT/Bm3VO/thEoDN
9hQ3dEfriSpomxr7Ji1Y39gYW7LZVIUDTFY4j3pXqpOFP3Tn1uIDOoCJc+xYt3TJyIjODym85bXt
+JDlDehOP0XAEjgB4lHaqZiLFi6w3wMcny+1Y64jvyquqLHLPXTFgVZAdxVW7r0rLjB/whbUZbI4
hIgjH8Deo/ls3H0cCuzHQ5dgUCd9Zzb4VUMeQcJ/dWuN9WAhkSRXsjJWLZK1g6zqmADf8RLWU7mx
7Sl4dSPUNoO7UGXSX8Le5ppLpHX2JmblBun3GEfmJbDse98Z8IAoKzuNeKn9OPOfhIXHEXnfXUcA
a6XG5urISl77HkVkX5FaNe8fbuetQhO+VA0MF9mh/O08a3gYVGOck87yn5l9/LUzoofH6LMZK4AE
PfpY8ti6ZuWrcT9p7PPYYT/bvrKPWq5jsNTNYss38zI0hUOPjtE2SPRl5aMOLZo8vM5ImapBHD+m
gw2gyRoe8xZogUr7nZth7KZsKB4z8RZMDgAUw39U4Fd+ckW4rJulnGKm9bld0JnYnjjbMC+WAW3E
AnCLtKs1cZzNgsIZmqti2Oc6qbqisUHU9P0ADqBflx3rgay2AFzAm976czCgkZX2ialmhA9hIkCq
ik9KGf6aroq5lE3eLTVzGPe6gSsiGByLsNDWu7NKa4OYJz3mNJv2rdeezAE0+ECTRTjNhX8O8W8y
ImFO02rbEoy5HPRW2xLJ0W7LQH8s6AEcRwrSt/LWJKNvROjgwcH5SoBekJywWDM0m+4TLfgnVYzn
RsPVZbOCGwuZ4HgkQUuTUUNUHl5PY6tluly2M8tIJs5zHOPBqSVZjcHsasKqL++rupfbIvTxWRni
yEDSb/FXi41J8QsKrXw3284CSdZPdBNQ7iz6cB7DilH7oiNfDh12Bu6orzJhnmmWDW/kFHvJuMmz
zGVpO6zdgHBBOyRXFjuGPKu2TQ8GydV5m5VHUacfYVtr2ywkwrqw6YKVFv2wGyKpRT+7RrZFJm/q
k3grijNMnE3hyOZqJSwkg6T5GCN/ZKmNLkvE5L8FOd5Pk76LGw/ZCkBKe+zD1jrksUPBrHS6A8vh
+OTkxyqYwruhjtQGE4BPIlesIQEHc+LSZHUijmGBioqME5Q97qD2nde4uzgYziGCy91gmp9eMzp3
uS5Oo8AXIW08KfWYKALdpLXSNeurjeJ4DUYcAYTVT8ue47fzmmclGBpMi2m9U+rhBoJibaRz4RPg
CZnthplAam6cgzFe9HXU3GlO91SjWlzKtsnXlXADNuxxt+5DI7ujhByocjgpZzgI9hCHCgRYh7Ju
jeI3harlNkcvMe8NEK0P7M85PWeDbB6fe5EfROrb9/hyj2WXDYhu7fBC/X7VJ3699sJQX7Ueskog
/PWpqUkXzZr63qi68aXboClfVHrY3EuE6DauNa+f5NnrnGPYR3zz4CE2gVN+VQ2/eLMeOooor6Er
7lOsQitSy4g6w1WxSEX7TFrdU48NGZvRCOzEJvkhABMGg2jJyP+RaxEetMys7xSvufeV86wRS8pa
ZVHbIttiq2WZS1FjmzUFBposuatlvrjtMpti/FkozSrX2hM5uZEGrdfJYe7S56ql32fn2oxY8HbZ
Y2D9MIBxYQ+vR5ZVzk6vS/NFBO9QFD/CAc+M7algHZkZ/kiDbf9gWmKNzdJYBbINNzjbdiHumHSy
5Nom1E9GfnSHc/C73bGQ8ygMLFyjdhZBiyMIwTRuNfMptSiJGUbnficPofiqTVZ4V5LKN+XCePIz
dyFD983qnf7ejLN9o3vZManzh7Bh42VbNtyXYLiqkaBl6Wnpuk3JQZFxJfZxax5lF47gjy3nvTdi
Z62NhKCmhXXPXvTEKV+6ctijBzBXWozH+LaCKxldjZjuRYzqmI/kI2gDwuj1BZqSNtxOuvcZGdSj
cGVi9O6QBaiRa1WiWI089q+lYtjxpfUqOdcXUTi2e2vqB5xVWrH29XHNMBFv4lYdzZEWaG/U558g
yFlABvxpWCWBbmFwoCoxJHa28hwq78HIudl36Izn7Lk5SVLPk0ffne2VEuEgat+tqG1thf6NCFUt
aFk5By6GmeQO15gChz4VoHewCE3T8MNzgfNNeuJTERyi2Ss4D+jye5XEzQ6WCNbzfvrQtnB5cPz4
Z2V26uAqUy0HK+pXN3wXVAHYSQOy/ZCYg4MyKdbeRJM0itODS/FykToAXZxw2NpeQxWWbZ0oKrm1
FctuP2M7xRTk9uh5C4zli7Yn8CEsi0Pfpu9d68Z3LOXrReNazF2sm/ZR2V5V61t7SxKxk476rWhK
JW9+Tm/Gk5Eb4cpyip4Yp/6N7Jp2o9qMMMmU6OzR85q1LxQbvWG2qLQKoU0k9d1txu9aSBJl2QP+
H99qC18Y5yQ2VKB2Q5arV1ea+9jG9ezpZ0y0ujNU+wKwMEMEeDGsGsBNhwsST2/hNXRK9WY9dKa1
DxhkO+HK46Tr10mkBPk0AEKIH8SxrRTXDhtRMW92sjb4aBTUBNF0nM01kA3hSKDdvkrm8OVwOQl3
m83NRB1vHtsohZy+rLf0T6x9hT1oMUHM2AUTxipCYr/yM8wvZrdu49g4SVWfTTW4e23EAE4t/eIf
ynvCxx2XalFFdQqnyz5JdbLJDfKDTVc+VpkpH7ImsfeExVBK1PJLc3aVY1+dNDw1ovymi0ysq96u
yd1AhD0wS2yo+BpPNVPVvqDrUTblJXNguakYN1/AhIDBfI+keXwAf79z01HM+o34LnnIauEc3S4z
CKxOLp47ggtQdbg0E4boKRrdEyvRfrynhryyGhgeCbTTK5rVOVLPHReOqyRXY0qgKi43jMMzI7qq
rasmGGxtU4pdAGRmWXU4GtkrO7Qi5jO3hgqD1bfbAj8F0OUUIY1waZPsIGE0VCpa54PpbVKjY17T
TMrVfuy+qfG7gO3OUilgi2kO2Vlv8vfAL752DkWTMXuSuWl+MfsJtyn6R7Ae1dF0+u/s+aMVpqmc
nsUU3TNbrWwS1k8SUMnGwrW9oKwNUyG0HxrHWRNBZTyWDEYjZHOHRRNRgPZHVY/xM3qDV2EQUun5
zQ+HemeYfhGFsE5dp0fEp+c7A03ZyexoHwjKLTunmH6ouIywNmR0rqzefg6CN3ZETzkVo4cyJNQi
jtL7tst0OhnxuJkAvK9ZXqY7FvQnVVBO15JgfGwqncunHR083nW3CALlgLyjJhW5obzi8Xo2WQLd
WdVJM2N9axSAcQ9jlHZ0g+rn1Onkqk6bmmxUJsOA+Lb7ui71qzKKV/x01WUs5WfRQSMzVZJtU6V5
ZDaRKMu4pJ3LEe9HqsgFNtl67WTnJyygNHkOh0sHBancelmwsrwEUTAltiUEEsYqdwYVOG2dnhrU
04cgnigAjuZhwiKDnweZ7B4lJ4UuP9MXkVk8qmR4CUpt2EQgdIkUVUdrLo2QD9Kz2mYzl5fNeEZH
N55NhrKVNgxUdbvxS9qF9qUf+YcXNm+trhWr3aylCd3V/WOEZXPn9joXx/xwrILuUff3tpvp91kZ
bUuvNL6EEUHipp6/NXRXthmYik1TGu0Xr873LPxXvYvbfbEO8CpzPkKoARWpvRvV+KaAnjxHPjZw
4Yt1n6+crE1P+YSMzM+dvddCn2IXL9z2WEZkyvq8Ng6QdDG3pBP8DuDrOne9feC/Hz8u/aJf4H/n
P+brNVrLLdyqo3M2L+Ipe3G/Uw02K5IuFoqA3AKSC22jVcsKgqi5JbHJztpnFIYOMO7AGzcnJe5j
9YiOvYJV3KxQzW7t1Xp9Xp/fzjjLFu9iYSyDxbAe1ubGOdT7+BJf+mfxan2CvWHVW5HKVlPOWeIR
5WHyULfrzqH1sU7zjfgYaFft9H12HC/qYj7JN0LTaUameKI82E9Ee4OqXOEE09pNp7bU8nGvogTB
QaKfCa4el04VPUVdtZEA0XBL0ajsKlHtACH22yDpbKz4jb9MrFHbC1Wcsd2VZ9FFb6rMBy5Ud03f
2vpIWQgsWM5qoEFTb0dW3SlLe/VeVsAAukEr70Ykd5dO6c9TWGyk6rMX7iQok8qQNWacvVBJXjoN
EoTUiWq85bb9YvUuFbOE5WZSHC0MHwVv4vGlWbsLPDbj5tKqFY7MwyUFXBU8Xrwrvsq6Ui5p7GQM
3G5qm1ifGtznz4delFBHrHD9JHM0gzfHYQVz/NXt4e1eKjk1ujw/GbTT5gCokxadciq3m1sWx2+Z
Hn9/2NAd2RF3sErmtLcy9yB5RGHNrUG/bDNk4uH2kykgBSB2GirEc/ZPkFgnjwbh5vbDYA7uqef8
jPkdKGVqvzxfFR5FODw4hSJt8HYTJkHOxc3N35+73QNrMw/7zNkZrmVjfk1ZMF+TDkzw3+2T3MI1
bHq6y9AggRjU3SGQYbkd26yRR70yu20J3u2WHnD7N28RAbd7vz2X1ACcjCZrlvRJv0xFHW0az8TI
JKO4XTGhQYSakwdusQsSW2dWJNMWHaPJ0GNGOIRoVJu3zLq/3dyeC70mo6RXHrU5bOV2Qz+W2ml8
i8QbiG5fRhoSCUtn1O/nhCvWQeUhnfMdFO39n9rB//iTWvhnfue3shobKrjtbw//7xN2/TL/P/Pf
/O13bgmgf38E574pZfnZ/tPf2v4oz+/5D/n7L/3pX+bV/3h3q/f2/U8P1jcm/7X70YwPPzhq7V9z
SOff/O/+8N9+/HfI/h5o3l+0JfML/PGH8yf4z39flkXx41sbf+vaX9n+P//sD7S/Z/zFA9Jv4K9B
yEUQK1oz9UO2//nvmmf9xTMxGdJBR4oGph/J5l/R/sS3Og5WGER8rCctG4HfH0mstv4XX8wxAZbj
eIYpfON/gvani/Zn/bMtPAsFuG6iXfT+C+miQ4aWz7Kw3zUs1SIK//Qa6hPb5ngZkcOFR7V9bbXP
tLEehI7Eqyqndl10A239BNNUITKQShpAr14UL1Vp3+uteEKKi124qIJjX38OXXaip8z+UHPPKIgV
+5Z9pqOhIKWZ7UlnQ3YCZEVHYw4TRrmFRAkhlIvVvZi+xH6XwLmbzkakXSsfOnxlee9ySL94vnnN
ULgv9FDdkTGYL7wLa5pAteR0hQuj9kimxgRK0XUeVTaBZbwnRlEtR7gG+vAlEDh9zJhW6vjQU1Bs
lLPSpuKpIX4vatyz6yQfnfLvpRvdqSY4DS2hWkgoU2OC1NXmaKc7uk1V37xOUfUUBeVDH9RvMiOx
nLgOqbdYogPv2baiS+elnz3z+dJ1qtesjD9LijeLoeQwe655dWdSumOQR8ZxoscnFwwCr3a5ruJo
Y+XmNgjkmi46Kr1mTXGOtbh97v3kNeuDbWgoaJOT1Fdh8d2i14XGD+Ifhy2QzIsWfwJFlmhwP0DU
mNPgzNI1Vqc7M9WGhevyrdopOCZ7kdKEWOo17yHrEYNCVdmhl1mFJuuayGUboIu9PbhfA6/9hkqf
3Np+qhYZ6F+ERMcYkQPeDZN12O1M0SDCuNNXw53oU0FrTiNWXekQ7gHvUsxM7evkMVxWlrmb/2Gk
PIIh7va2te929RKOHIcqs2izDeIFJuu4kMkg6IhlVxkyt9VDvyRoIHaBMqZVgbyQvZzqB0pWFEhi
qc5d4ddEjRdrdvFyZVUuX/wUfiFjEPaPh4XKL4tPCaBmnUF7KmO2BR6nDv9vgVlCmPeksWxL76XB
eHv0s/DbLLlHqOM/JR4di5hGP/VVmQ14mDtU8jrNuihPpo3dCpY5OLG13vhmNt+MNNYeTBkA5Zi5
7R0dWFiKte/CjsR5N+kps4cX7/zhoATbS0vyXpXj7fvA20fUJm4XS+D7A7nnkIdqw2Z7/1nRBlwZ
o3XNe66ZRvef6iF8iafsnMZ8vwYHSHeufcyKxDTCa00NegN3IFvZOZTPuuBjVpswsaPlGFTD3sy+
DX2wJOSqp4NsPtBWgwn3oKuuXSKoo1sJSUgQatRlWDpJw4nzh4qOL4v/Lf7PTzdw2ceZ84VX03eK
WDrmjnMexvRz8BHjmCZHpTHLF4dqYlbSX0m5EvQXg4mOcxQOr6EV4GVOtuIU8fqyWuYQGBdh0QCb
VuGrUSLOaUu35zSV/hJV96tKXPJD0MUi/urZPC81Ljo23Nu6yk9AFAaCpZ7YPiWLvkp3oTEdpvQD
VdCGPs3SrDnWHe8C5MWn3RirTm3sKX6Kp2FjpMZFRBFsXfRU7NhI94lySh5lvq/tAYbiHBRieeka
y7a1cEXygVgZmtTgiwXol9cC7t+OneLes70ns7Fg49vdmp8Ui8oHORfXA61Sl/HUwt+1ZD9QLxz6
0r4nX72U13W9mWvcDdtIjifB6Jm6XrJEyVVUjEC5FMamzlWzqFICChjIALvW+7xiYCk80t1K6HWm
dNbVbDgwqThVrBc2MBgfZrjTMgmB7qMSrJYmlO6FasZ+6ZvzNTsTXMfYOw8Jg2XZNO9m6X+y/U2X
GpBeGdXDCmkBoq0q2Ja2dhRSG6hR0AaNpkMToQWwaj6QHz1LyXBESRQ4lrIgAiYFn4cCaS27iL0l
mfVJXDAZpHcWB2Lh5OIuDI56TC/Dj61HdLjroaV6JKZb9kO50pP000LUxwKoKDd95JyVxjfY2w79
mxAiPfURbxGN4oveOTD0yVIwnEUNcwQPS9klFFtyNqa+VzK85cqZY5qxN+vIB4LWnq3x694oUPSk
AiyU7V9IV9/Y1r2W81VoQXEiz+EbEbisHo10FVXJ967IHiFk0Kp1XlWLiHLy0mnDHgAt9lh9VCl8
7UI6T+wGzaVrRVx6maD9YoZLy+Z0mceSUJrXsUkT2uDtg5dFj3rTfYeA+KVxUUOLtmWwcMOLl36/
neWDv2vTCNxO0yMB25KgQdtfUlKvvPI+tuKNyBXDbUE7v7bo5t0mLCfiK5moNQM/QPnXU35aBL7V
LxMn/rD66n4Y23evKz4jm1bp1L3RQayp22bfdTSNS9gePgBd6Ee2ieakh+Mj9X6J+ZPWsh4da8rq
sHiDLZKUbc1oPwYd9NwY1rrpovf37hTtEppkjMABNPU6ChAzOGsWR8xTk/5Dd9tnMYWUF7LxOln5
CKKgfgNl7i2qkMkIzg1D+QCjgxoslY2ePrNuZ5AefT5XIVhfJPm7rtIXChcHg1JVPDBPUketdP0H
4qZkKYLhaxuYFDHtLMR+8m7bsPz76uSot6gtaas0jlwEN6jAwC5SuQw2furufTLal17bFjhXi12Y
xzrEA7gTxNkRXm+wO60YfJSnPcmepKFGoCIKOvPad82y7oZhM80DJHSHCDw4M7FuwUPI+iOYLjRR
yQSygQ+hOsQhCYb17Wh7i8w4Wx7fa6a3G0gdmEjm6ZCLxwIx3Lxm8+qLfPPFoJF0A2NgqYXa0zS2
r0h308NQdtRcUVYidL6Sdz3jp6ON3zFTRkgQWlRuKRbcpeZUjxpgL3wqd5YknJCYax3mmE6xak7I
06LzvHSJK/POk1JbeKZxHif99Xbm+FYJwhYg8eweigrNXXvsekmyzfyNXbgpGBO7oVcs71UfvMRJ
vstsp16EZ9KQUk4kYuOcwWtXQxRc0JdFpJ14fP96AC4RMlYJj6GJix9CGTWiYbfa1Hrwjp7JWfd9
tKayQTDFoqy9Z1AO5TrVWGa5KWHYiGPI20W0AYKoNewHDnmxM13KIa05/HFTjyUqC9XLhTM2BUum
tTv0PoROuRVQ7XaswN+i2mWWCNuVlPltcawOTePP3KDsBb4X7CU5/2sPTuS9hx6VcFFVZo5/kdTb
UHLz87E+C/GwR7iUUeiRR2V2nyQ2MAVLfxSiI853JADGmKNoSw+pFizKuDP6BdXt7uB0BBRWcdJh
sebh7aab79GqDmV3cO0P9bcgaHfeksLgmtgEY41Oc3FvuyO0Skkgoi8auoGJ4S41Sx59sxEbCiSu
UOZuIrV+kPbZyCNjq8fIGaI0gCFt17gIkxQRWk6/e24Ewp+Z38stEn5g2+s0Pri12w/qlFMOahbp
F3XYHqbWCA8wueIaWk5ihLA3SO3bxyguRIfVMyrOY0paWGFSDsV3H548tz1VXYTmGyU2i3YZngII
Obi5ofAD7D4IqlYwjK115NrDztXwjRfFY0DhdCiCRwmHfCH9/ltZNv0p8vT+NF2BOpypDwMyyYRz
4FW+uNFXbCfuwQocWnd9ts/aBC1YwwkjUBMe2j7QDNRo3E09kyWOm33eHiEMJyUQXsTCIBE8mdMa
E4Ps9Nu9zCOyADyg53rVMSnjbkM9+Q1tJYETnKzLqXNfPd2VG6zp1gFlgnVwdQuV5t8fm0NoQjyJ
vuctJUtiuj1Qxre7dkpbwktZOwa8DpBO82DcKppZ5B9zJeMVyxxoKIMAEZ6b5FL0GsVoG30jKS+3
Rxh+Z3JY6BYoIMl66UWmHW83qO3+uNer6tmKgwDaZeut2agAC8vpYuEMgsusKLVjte+P2LLYGwJf
hl8Xk90URN7CMh0brn14pgjpHImtQ5SZF+7Pe4HdgB1sNWtxe+72K12NOJ8SrQECGswOfwQTgtZA
AY/ea9CVdvCGKX7fBSrpfyAdQg+pN29pA1sHH617VgGk597v+qOqlXs3akhT8Qx4k60e41Zq5zZ3
joXC81NbKjvWXmc8aRKjkllCc749dCa0UHlUrT3F2qxSuvmUxQl9lInoNIp15XJE9YZcScDqiS31
tZoA6w1eek0d4sCadHjDQ5Q/VwQFrLOCBUJa0Aahr7+0Zk4bzcKnX+oLl5+25F9t27/7webdOvZw
gd+Dk0X4v7uVM18jL71sul2by2JLYMe8V0VMJgAOiSf0HmwcdLYlGKAwyjJ7/f+8vm0IHV+h7ln6
by4+f8TLgE+s20lvwKtanxuPxSQbQStOb3ViSVoSXbVDYPwry/pvvqWfH91zDddEXTCDGP7sc2Hx
r9nxVHS7DGMWc7rY0xR4IoDAAAM/Lidb3+mRDH96Bf+oLv1xyH8rdv328H9l7cu0wIH9cnL8Q/Hr
/EP92xsWw18rX3/80d9LXwKbmfglhPJvpS//L1g5Z0ejj0lVd02qUn8tfTl/0YlyoxQF8sIS1M1+
LX3Z4H0QzVm4bX2s5/+T0pfxG7UB8CTVtbm17ugO3jT3txPK6N2aNTmWi1HHhtLrWfuAtxhzBRd/
l0+ryQgmCOU2BbHgE5VhuLs5LX45aP/VFU0lr/qFP3B7FxTxdA4Tx8L4HbfRS51oYWEU+yLz603l
QH3387upB0TjsArejHlz17igveFzu6GhrUOn/RyHKtpGDnAt20Sb98/f0j8Y5DgwuOJMSCPY9fx/
MOs1mmV6FViCvTlW/QJnTrvSu8nAbuQxNyX6JUOeW5ey3VpW+GETnLjsYCusDGEuCkd7CCi5r7tC
dVtqmKwoM+xWYMTTZaGbztLTNbWtLGTfLNJCtOKBg0682WlzZxdA6EELhy///BP9zoeaD7LD3ARj
kRMK1MM8tvxifq81XQ6lbIq9Dm35iKOJRMeIPLoqDpZW5du7WyqbTAcTGa29TcFhYBVgGqxOYiie
Yhqr94UpXm7RZP/ivf1DAZb3xok+j+tzUut8vv/63lrZJs1sG9m3oXoIaOMoNgf7UnfHLV1w1DF+
xERk1W+OD/MOz1G+MLHNZG40gGtMp/tco13+L6Emv3vIbQFsBhYU14gLo8L5HYqU6BrJTrLxd3a6
p2zk0W3oSGKDEb+ojOLUgjYYZ30+W5tka4bqucpVuSoLqNqTMxl3eR/9ixPT+ccpwNEtl0RM3+e7
hEL050M1SjSmITFPOyshf8RJAu3oohrTTaHd+VkMPDi4S2F4XmuVJU+FgWnMGVh72SS85g2FIJ0a
17mw4TCz6OlWPcK/w2iF+6Kc9BcYdnMJurmbCPfCCom/w0ntJ5dM1xO93IPd2ZuCoKE7Y7hPwOfs
2esQc1WZ0yoeoPGJwSKpc/wgF4V9MRnZG2IpT9ie+0VTSZwOJZvM1lwMklV0lpBYSzvbUo0G+Y0m
M9VEMY6fcVKba+o03WrwSLD07AI1LlvItes32GR9ZA6qUNBZTPEvFhfMo7/hSJhjHQOmhcF1D7bN
nNsOv56LRB+w+chbsgtQzrhmXp4tyjF14ftHM7GafcJmFX2e6C8DekFQDRMIjKK4JFFx0ebAWRdA
7KowNGJC++ZHQ2zjZqw5QGP3XUUk/gxjHRzZBhDlGnjfqho1bhyPPsfXXDEqqZXradUb3XNir4S/
zAZToh81PbRH9iUV5hOo0H4fSSQ6WsPN7R6Wn/DQut2l9916aaEiWUvyhO9vNyyRz0Ygyr0qDSoO
Lol5sni45UUh5xl2cpay9HYxXqPgHnRmdymgK231dDKeJvynN1y+T6zQQo3Yuzl5phXsRtckCcDB
0b2tdAc9GfEMS6eU9SZC3rSvCiSr9pTeAThO70znY+xM5IEDoaBEu+sb8qCyPRPcSne7BMNtje3S
bFJCMqV9clW4Sk6pUbYnV/Duie6N7wzEgrcM4jx5GTXZ4cmgdhQZ0/gz9w2GiKmNI1kY+kVgUF31
Ffx7wyz8kyKSZE8gg3dgz+otjLLCszQXm1o9nzeZCFfg74wLF3kn6Af63u00HrTIHk4yY/lLwvIu
lcF70fdfREWO8+07crOI2kZkQUdQst1Ylv7mRD773jloeCCC94S7eG/l2jms2mLtaRlZwvm092sv
vnqtOOKktU4RZfFrQHjjFaVatCj1+mw1CJ40rTYeu8ILGJkFEOIBk4TphicHXd+5FuiDlcbZQpQf
qJVsPJle4tmsA+ur78bJvrQafdtV7de4DSlkDITYjH4nCT+1l36KmnT0hCLWiVk+0eDDit6mNjdk
ycmeb+SoW7tAReeUhM+Nb7Qw6kuDYVYMDzRhigOOsfieIJxwk/R2xeYOT03hNtm+j6zpAq1AvwQu
fsg4iff12L0PTT1e4GYPl77Nn/2UKBZMObvJGKwHW6819BI26w0eWbYO7G3gIM+WM7KmqWJI/wAf
cw9E1bu/3TiwNfc+rlOwujw3+YX4+YPU4XO0vRJIiniOtr8ibLEa2L6X0+n2y5aPbcjBQLj2sVpS
WaKIh9ctvDbzTZZPYs9FQgz2/HCElX9trGi4sxvysuanbHBF4VIZB2nRCmCdHm1NMw0fUzwY2zAl
YIIBRnu43eiJc6CaN531+TdwG7J4B4u7sCqKSZZ7ud204FYPoz1+uz3KGzGd+XirgYXjYZQ9bas4
yh5vN7Qm3sTkFZuRQRtoe0v5TEvQhnk4lZoszw/TUFcXhO7twhn89jEsAE2Qx3fSquJwE/sbeFQX
bJnVo1X2KwMmZlXk3i5yvLlUn7SzYhQ5XTc7ln12kYSodKQfmuXyhksXdU+76TtiqfhLO3IS6z2m
08x5Nhy6EQL9w96wQbBiSfBW6A2+ZWXnXyjDZZ75VeRWj9jGxvv63FGMst0OBzl6bJfeflGE/W5s
DeyRvrMiey47kt2wH7gu1hp4V6dT2d7JnBq1a0sBNndOHW6lRYzfZks9k2KdNykAuzRK/FrRjskp
Q4dKp6eS4CPRq/jTZGjb+JWyGbnofWWKcaIxhbs0fqInI6vAxU50QJTlX1vSETY2g+8un6v2TSfO
pTan/QZzmwsMvl5BbtVG80uCTp6Su6wvblRcY109BQO1QBX6aDApOx98A3dURt9rHeCMzSKYCLej
mdkT9mVUkAZgyn2VQtqOgb93XXvRCapKalpxt/FpyoT1NHIuN/JV6Fp1ZaY65zA/jvRRUCSJ4dGb
kT8ItAfmuO2U8SxLd3fdWAPyPzV8Re1HUy6W585U9LgVg4QrZjohUnhZwVnEBbSLhKh35IOhaPeL
tzCbHgnntE83hXdRYGpMC/xqA34J3UdVX9fLyEBA6EdGfuT7u4gwplwSehevmii76/Ds6pEYMJCe
OycrG4rYYtmxFN4WQQGHQKDf5aOhwcvJJxrisFzgFh6WKII+aJA3rFfh/GGb/AnpSHor4bfa6DRY
xhGArDrZgLqMguY4hZCiTLSXadoBGCB31qT5JLB87qy4Ok+dKDZsyMA61XQACeg6TAqZYdq/xESH
LcUQPOkWpn5iAx9TLG52F+kLTkftGVmqIMKv3FJr8VajE04XUV8bJzEQzsThxquGipcnCYfOPxMr
dicxNCnxV8M8ERjZvZ4LynbZdBfTHA0D4sPTekZeipwVeDj3mqrSP0XzOiDXNkPrNAc3tJ3DJHtv
qSOYmkWoc8seFsfO6qq7/8fembU3qqRd9hdRHYwBl615sOR5yhseO9PJPEMw/PpekNUnT2V9X1f3
fd/wIFmWsQRBxPvuvXaVGsVVeF9hb6oTbvA3JjX2MbHrr4UAWAm08Frr3eqdSdAKLvFt7pDiEKR4
GBYpsEOA3TmfuSyG21Y0LBO5F+1Q39XdXFWaIw/pM5bvkQxfFNGtJ7Op0bBaaBI7WMIY50wE/DDN
T5j9aqcu926DxQ6jRnIUlXOt1FaWUUDfBw6C1oDHT5w7Pc7I9vI2ZYnLqiJbdtXOgnAZx1QepV8f
l4PX2llc2XmXAgbaiTRVwrLHQqzbLhIXL0v2U5Dpu9B7WnxOEaiUo9kO3P1dKzzYUfxehaN2aRFb
W/xno1a3txZ4MlriUXYeQtrnXtz5u4I5atUp8+CZFcGTChdoAztBK4+FKtVBDV+1nRcA611syVBq
ysklXibgBh7b9GSn6qjHlbZbPB5pYZpkJiQkAvHlwWsm4NsJckyUiZTUzhkKO394NZAU4MDlX0hI
XNokGl42I+ZsmjOKW9/PYezo1Z4z6Gh2po3tLDZZ3wa0R+mYBn1ib4eAyHHGFW8HbvEGHscW8Lp2
k+In3ky1nWy6Rm45TYwNdtAodr5I4Z7uIHEbkZRHo/XcPWXRmbLonrqyQ4gFbWAfUatYKSeei8fp
U9dvOpIlYCbXhHD1G1mE5lON1s4N6hW5XsUrvo5y10ZAFeYqXzT5NI2rYs3hmCSF5/XOpRf83I3i
Z20HeAhHGT/UHTHNzWh+KKVh0ZvrirpGsT7UINvHrSrPacTfSW0u3bZLuDW18dVpJHNTksEOWkir
eHnYdWq44c7CR6xcskq5R4H7Hh5Rzh0TCNpqroa6eYjh37HVKh0d/8I0lZBiI8nedDot2lxRNWVz
pPZwcedaq2F5lDPnei16IxtrQ9dtYW+dBpZxyzO4z5yza6DHriYz2cYpuDrOOF5bLr/VledaebRo
MzpWQCR6wqCCctOJpCR1hBKyI1FrRyHLJKs2eKj5P4DrAR/vS7GLbAJdlio03MGbZW/ZyFCFm15I
PAA0okgmE/SaPTIqKkNZp+UlTUSrq8JpNkzeT9kCLVFivGp2THldc4xfmzzl26sUpvhIUb2XLL/G
Jl/FG1vQinGn6F1UGLs0cdVZ0t1DZhlSx7nTbO4+hV8+ALmwDxUVHGwAY/mwPNfZCE2DWrn7BsMx
U2lN305jCH+D0HEattXd8sjXDf3kzAXS5WGAPDtod5zG+aZysmjruHa55ZQx7xPHMO/HJCrWSQqF
JZxGWF1UW+jgjiFUDX24CggRHRA1NOB8yq75IHUAowTzAsSxOJy6JrLK9ZJn3Sd3CoDm0bV6Ku+i
JGQU1/YDflLxEBIDYIE7u/OB++2QsLICM4ItpSmClbr58nHzrVHKA8uN4sZl/F3bng1/XNNu9cYT
J9p/4tRPBdjS5bEsLXqyKE43LjEDMQukszZCqTCydFzTUiQNTgsezM6t95M5uOeSPNgT8IVV1w/T
adkUqduREfHX43AcQ663YSLybmDk7UbnK9KJMXFozMkKYXFl36dlp9CytsWZebnCMROuMuCvG34j
PksUvEQJYIjADbczIvtNExOXg6Q6zrzhOOQOOfaRm247rM5Gl77VhfPp1yI4awTFC49uXZZFeIgE
sU5jcC/6+OpN0bWuWY60xhMzvEOsd9ch4lBHndSeNNMZInGo4nI5unavrQis/1alYYLyNH7VyCDQ
J2ESYBM9OTlLrxqbC3M05TukYrcF8p3M+25P1oec5KF31bMG7metpncs/RNyHFhuwVNYEhms2rjY
50sqgBtwljbjWm/6Q2y190xOXsP5DpNaMEfg4Qij2pTVwcCSEaRH0ER3CdK6fUvzVBgEPek5Dgds
djljRUBC3HjsJQaRSp1EIz6K7oF5vr9F79EQ286sRq+lfoxNn8R7NRwUmab7VGn6gUxwPG96dI4E
zjHhdl+WJrudYycfdKTpeUv3ld5Le8zpWaPR4/tNnSOlNhw3KdgLPT/JebhcNpm9cerQOeix99VM
2PTirtlXpnPUXVqGlmXfY4P00E4k+GMgbWrktqKuEbse598qMTVtU8bGIXa0B80M6bpVauYfpp+D
1727hAZAuoIOkbgvJKRrW99x4fs3M3p/nDBJ1qSDFRH2Wm6d60ixHCoy/afPR132NKAmjfu2pjMR
aJPqI3k34zK7KwXauQCaHjjScIVCp/3BwHHLMISX0DS8W1cL7FXey+pgZsVPPI3kHsSwOfTBs18C
x7x6lX0sotajAgqPNk9Di/VVaD47XvlWd8S3RiVLYKhKGd36Pr4xqubcVCUCcDnPvvL6W4TH5ZWv
5KKl/ktdQc6I6urD6ehtgred9k1vo0BUqb/GAiJA/pr0rr3kbEl9wCRsUjCbAQEalNc2Muprm6Ry
17Tai2L4ySNW7TGhkNuy5PZFHEa9oZkJ0rv2w0ObAh+cxIM3XTtoznv8W+X9HKBpE6yadfh8LUeC
9ysdY690NP6Fn92otMTw0T0LvRU3ojdLhIItotK84kM06rMFGgBwDRY5G3fmWteEOnp2+y2ncLTC
9Hkq8CHvGPcYv2xxa6a6vAspUCNFuAO1hSlHfJQCE9UUSOscp954iEX+rWIutU9ItxSTc5l8I0K7
Qx4NYiEd4eOc7ghLZJs+9RSVD7ix1IYqdXVbVNGjxBiuTb6LTt6bpTPUk0ivlltsX1s3LrINrEgH
rAZX/1EOSbXTFQKH5b4RaMazN9rmkYkCVMWg3yQNR59a8b3rkLxSxDmyofFFeiZpXLPmUoxdRaG6
LtZTFOcbvU/udc1j3BqQyuvIpfRyIlO2h+nW+P6645xemUF1i3PlmmgZdkXIBnQHmdNGUJNYFlWH
vqkMQqZpoVGbAGA4wL8k/SuYwWz6DGJzMlnsfDk9w6QsT3Ppelovu41OBxwjMta3tvzmdikWDvFU
5KBXk96CI4ce7VRmqXEK8fGuS2lt0urTndLPmGLEiWhW7PAKGPVpeZwbClFpFB6dqCxOpTEUp3re
LA+XjaVPEeiN/+7H/qyO//3qHvvpbuzDRxepgl6CiVfOu0yqbt1YqeFg67J22ZgnB1Vl3qGeX0Bl
6jQRQMLdBKWJV6ewoPBMLBsVE/40/ghZg5vYeJisQb3tEC5jZFs5t11Jt6aL1H3ulzeJRyZxDrEZ
FGb2gd8yWCGxgFHfddppMm6bzOtYaWruViazPMLBmx0g+3nwaYhj4Jwy0AbBvdzX2LwfI6meawEP
UTVRfkInnp2IesPYUhtndNAbc196vXzsyNNdecp9FUNWPHn+WDxNeCbzAL0juRsaqQmn3nRHHC9R
tbHxOm+SAlKal+p8NOnJF6E4BK1W8sV1VDIIO58sHzXX1GZEwcIyPLkmUCFIzY8DA1dZJicPDj9f
tmTI1uyj1efuyjWI/ojK8c3Ao3ntw8ncp54DMZQQ8AiKkF03BSvA0dqowqWsm1JZ6dKguAX0cHGL
Ij9DUIWETDCfJmjPq4JwShOywFo0W8OdkjcHPvGZCFCGy6jJNw39shs4rLiyCu2lxO65k8wRkHEE
6t7TvGluP7TfhyTcy6ndq6m1HqUMAdcIH+tkGOYvRe6f8zzWPjqf6h3KeHWFW4GUTKB8ZhFAkmoU
fgQlNR6YRIUcrHfyce8dP5JfWdhvVFuvDcaY2xTdxU0exKhVxHhAN+18ZnMCqgVPeyXRfx+Ip33w
Bho6iuyVNQtquSkCol0MrSdDPrOmQ+d7ZNkCKoTrlJrcW1poIxQmC0SZe1ENQPO85kSyUTxTOZwr
7K2UeiCMds3pNFw0RLKOjWdhx0p/mlVzYEHpILE2wTNK/OgzNpBiG+ldKO5T6IpnmxXcaBbhY936
3XZ+JIHlrLusldeWHu9qyCYNM1TXbq0xf4JRTtRhxyo4qLNoHQNj2pPqvHZA5pHsVGj3Q3AZY1te
4E9xH9Kc77XbjEf7Wz607RWqvT6glo1sYZxLs+SD8XTg3zEUmrpU6ALr7OLGeXSDbAxTpBjOdCcL
uCnjRelxd29kzkcC4ii00mxTUPH9hdMyQm5S+uCuKqd76Bpuxk0g3A0amB9NlZHp5UPG0CiuwpcM
850jaODWNRCqOiDCZ4iai+km/Sbu0VBpE97wZIS10Y3vYdgyRZ/xIEtZyrPNPW0j50EXHxX0ol1e
FNzCWvfNKRPiOcvQPKVzVNdYlrvOMDjHhpquZzC9RCNIfWPsH/m2QBrnHmugRE27HBTMaqEVebIz
9kkgoJlzgjFEpGsHy/aUUB1uCl4fmvWr10JYV7SRKvzQZ+IHbyhz2jeD/i677HahRmDV6KhAB+1F
y5oVEk0mk30z7G24Ul5/9XJPELbRbm0+XriE+Vs6uT0QGeeMBcy55mP/GuRacYcsh0QyLINmj59a
DLRsktG59RDgrBMDBB3YoNuJ0nYg6dhYfRfNtLHwDF7gYSJ6Y+vaPypz2Oa2EW9QbDDZjoFjkeY1
r9RbKpOay/w4AxBhyr3j2MFm6Nvvoh/D86TZ0aZRQ3FQh6LGjpYVQ0fmOGJReFJyq02XvnLtvTnW
UChKBIJL5aDJoKb5bYWeOMgPtezzo0pUt47cSj+MCR8HKs9rlLnyvX6eMwttnxhlQ8FnVMljMBjR
FcajcU7AIDkVGUbD6Nk4Icri4mtEtbKK9AzDOaA+2YUjC8+Qgl6P/XY/NSz/KRWXr4z2zMJFvJtM
CFvtdBwjcEqmFV0djV4zkyTwfaL2xW0UMBNajORhw3Bo1i26pVrjTY3grrcpBgz1dHEtXz90TZfs
dBYh24CuxNqZ+PyY2DrnsHC7c1d4z/3gVfvKqP1f3DRpjRsGHn6pbO0N/DNP0VGJjfPgx18KgfWu
xKpxyrsHlGLdmxrFW9dyh5U54ICFeGAB8tiXaIqORG2OQCCD7ZjRGtNjWO+FVOW6F0JdHeLhy5KJ
X9xaN1NQSqhJxYulx+GN3RhQYHIDQ0Xpm7AHmoCTELSWy1tsIpeEAcOMfbAD+w7WphrkgbTT7Ny0
IeJ3b3TOBXNGv6VwREoZCbxuUJFSjgZyCKma2oV+iULnRWRwIRirXmhVgHTPoV4iuGNqodc0fIlZ
o75kcPYZbknK39jDF2/7iEBehleaJqgPWx/ZLLfekxUZ06m0ErW3IvgCTChuAFaUN5HBiFwH3dnv
mRGiN6pWHW2pU+TQbC4j/anP0ha3qBZttOpMJZUQcTPX102v/US/WNGf8Msnk1iCWy1J9shJhT3a
Tw3kpKeJon/bJ++RUO1Fpnp9Y3f+QfaIm9EW+ohduQF4rBNJarSvFa5rBHttslmiyrPUys5hkMKk
rgNrXekV/GvNYIGYDRctZsoXEmGwSW2nGzZGEH05cZXOUcMWksPUBZP4kgUFnQM99rEYJFhlHG7s
lFsNdus0mEBDl+WW+EsaurMOkgMcUOvRFVjhVN8NKqgPKZALa21oAcmk1IVqbA31oSQEeuMrfBwF
WoqVHXF/mQwfgafVlv01tHEskH5ISyJvnw3Q5Yd8CWrtiSK+pLnZX9B/Tx5DctLI23rG+Cwsn2XY
SbmC0aEkB0lW41gwV69ayDlyblNbICShxt0agR0e3JgRPp7ZskvkK3GS6a2MtC+MG2qVt71z6AEQ
6IanNqpOec7PL06hmhuwfnuXaey5duAqEkGVHsM4Y6UQhnRZJStQz3wG181t0hJiq1k+Xl5cB5e+
HeJDn4lLMqCzbfKZAZqEx0qQ9Mi4N21N0hcpxhK4mhbTR0ieIivkzHvs9Ah+Zy3efUxKxKg7+VZM
+l3XsPDPsg4LCB8ktBOMOlZdaMSEpN96HfNo0ntnHE/53DWXL16erpjvn6Qwg6e61c9RP4znwO6M
TRhLXPym+30M4aONftEDJDXOIX2j90GQ8+a0zqpmSnrVy8C/WEMM+9NWW4sCykkx1dPxqn8mZIoD
5aV7wCQ0d6n+ZZ2Gu2A0qOzsFfJPMgMbTFG5t/dCIsuYu97A8LzRFEEvug5apxLFLSX6bZIY5ceg
kOQH3Xe7yIuD7zXjU0l5mtLCU1Sa0aFvKS4t58NyZvii3FtMObak2RN5mmX+MQ1QWXJyc8Y3ybNV
VwLHD2KBBtPDfc7KFD6zj86e0OGKUhl9qG+ENeprnfsGkSd5TdiI/kQDHMBTTj9HsXbbUdli2Ue7
E/l086ASctyrgkpFPJAKr7Dpv+Se/aU1E08R8Lxnnmk8T3jMNvkEDVqf4ZVmQVcpcpnT2UP7vUeW
csnqRgCeqCAQ53Q2oURo+06T9oWgmZewKNqnXHjWBd/MS1LdO/T/H53Ejp6ITaFCnUf6Pow9ZAIe
tm2rL0tBWYDd5bGJrOnXHnSD+rQ8DEeIbzLCYZTZ2PTbKPaOpkV88TohCve0bPK8f9VrcEgk0O0t
LypPnSzp3IvZivxrN6GtfezHC8XmAlY6m8U7vXi/lz2B05o43ZYCOJd8THYmFnCMieCKfhnBf+3n
sIOxrpuxjUQhPf7h2/bcCBy0U531thLHxux+JC20ZWD/eMj7ccpPi4l62dMT8nU1z3mNJQklWCkw
Pf/aHebdKDA4UMloFELB3dBXLk86N63TNG+Wh783tgyjbZXQq43spACQxRssb/jrrf56DpP6ZpJB
cchYgE1rEk/9rT30L8vLkuW55Q0SUXBIyyH88YZJiTgLMePL4sovnJ4vQotDDPrUTE/FvAlCILw9
ogxsAmazdtM8XzezH57eXXFa9n4/9EONiersSphf8fv55eP/47nfD3+/zqTNgx7+r3dOA6LL6A92
TO35AuEy/u9vcXmsQT9BW94EJ05+QeMysk4ouq1T2oeOuW7tDEGGl+z73vUoHT4uL9CsT89oyuMg
hxKvwWz5X95XYikGEDD/icX0v/xk2dNDt9mKuP3++6nleXdmAyx7jec2+1EWx99vtzz/6z2LgcKf
NWMQMjweJyp4LYGL2B6WvWWz/ADGuQbsFKtCVD56ND+PQHyp4Coyfr0ZjJBW+DCYF62MwEyPy9cc
Lqfb7681TXZqvqiWKwlCECS8eUO8RnXCb5HQJYlC2Pb9cKpg850MyvMU9Xj4e7M8l4UTK0NYXXHS
+uWqTbOClAD+kYVwsGxGWQfbIKmhyE1u/uzFCqkTeoHUpoGMzgUcFbqmcFiZSb0D+kTqUES5b8ZQ
uZncm56NYst90vBcrGg37+Msx72nHFKdqh9ZFD7ref5gJpRg+2E70spfUTrXVqRQIDsY90zQjLNr
s8THDUksPOoCWofPaWTcZkYMTW9MfuAA8pEiNc9OwR/M2rmzyDWNQe/VHc2jygHt5H4Y7BvTvOC8
YqlUIdQLKtRH9vBiVPZta8TBTWAFJNHMxebIv4FvH54kB7gCvzw2n9Ti6JXTGF0hAMN4yDfDG/oV
YJKmHeGtU/0fK4vqJpaNNCWriJn20XfMi29hQjK7yxAX2rprAWM78a2Q3tka8cFRrVNtRY+UrAe7
6V6ttL6jYrbv/GddBATWju730n5tncwhfdc7NkHyndF6QxOQ/yeAp6JhD4ir8fs00b23gFbjKd26
IybQoLSfjV5+aGIvGozKA7ZpiLU9ce+SBGrChHBoJ9M6G+nghAaLBW7jEMpXoQ1nJeoSC8uh2HbU
gLBFRt+qqIJjCT1ppRvDEYbafUznRmWsLX3/LnLpJwYjU/ncwkRRynINRCm1OvydZBXTkjF2PQVU
nBjY7CkZs3TTW6QOcCihsBG31W4bVmInn/BfLcCHTV8h3JVhSv/c098LZ294LLOwo1fQ1P1do/z7
qL3mRMFsiyxZW15XrkiNzDatuVasadPGBV6WBzQCHZqDJghjxDarocJ4apGdjR04uni1+Ti2IM99
h7A3tBEPlKgu/O94v8cIRXHEukpGfHpYr0i9JhqrdPIXrs6fertpJ+qkcUODmwn+0SLvCMsiwWgT
CcWNSYCbiqqt04lPFhANl6yh1xvO7XjD/LDYUJdfDTu/LV/HlsBpQs8/o7IfV2iiNygk/e1kS0yH
mf4wSvuH7/gbuz+ViZavQd36q66GFOkbWBUxb/n7erAOFiKvtUC5sxNalezasB2ejbQzdoOmAYnu
KwNYLf7SGlfOIQ7AKFhhaz0NADSzXuTnyYMH6wJemaGizT1d9d00LxuWp4IEAxcRxA8CSiV3Idvb
NtX0Tq4XuMapxWgcE9IVW5QLpsCQxwB33ZPWhRUddF/s6Csi6LT9J1i+eBpZJGKey7lAzUhSPIC/
bhWWQaooM06rzO8tJ58e8T9vijoGeToSPksNZ9pBWMcwNaJXMmmjUZlo1NMwjPFVlfEzNwr1tGza
gQSRRjySCBz5vFNcmT8q1/RYY/n9k4QIsCEPjlvh9JVGUXcyoh4QkKlhns52ZukbjFWpd5ASR6Xf
kGYUhPIUWuZNQWPWVTb2ycmmRwALeJXJB7M15cOgR7sxndSd6IxH+GrfQ5F5/GikVj2a+a1j4Wfv
hd4fXT0x55QGxDaFPmz0rC63mVfjZ4Y/q7OyUwUYZoTfH5SZk11MGZG63xAxXbT6Gxm/ZGXsMvvv
663fDJwFPfairF0ZiqhYDFBMnUqmham4VER0XWxjtC65gVxxQNewc7TR4UqObehsTkrZX64Xrral
W/eVUnSXnGDAlMh5XWiv5qCci9m6NwO6q8M0kfOSZeGwwSlB0l/Uzmp1iNjow7/G1HhEWRE+tpTn
wVBlz05/HqfGe7RhxYR28prpY3/je2N5iTX9YVHdVPiziqgQp2AiE8Hhz/8HjftspfgXk4OL6kqa
pJgauoN36A+rxaSM2IukSRac7iaHXtH0bjNfW6EZfHYRLT4OGcHt9TTu7FncMTht9B8Owfg3t4fr
ugyoQrd1QSPwz8hazw9b3N/E0WUacifMubcwQAF69WG04Ub2Dn+T0G5RlDuvUOHV8ggCMTJ9rZWF
WjeVmaGMC8LzLDYVSs9ulRs8tTSXjyxXxXVWgS7VqP/zB2fMgus/PjhXCoF7Ah2+her9XwXZuBlS
My4GPjivdbaprZPQrfyrbk7I3ovU2tvEzm0GpR8V8DgA7FnyPpkH3Uo+o3688RvL+xi2pe6Gn44h
XgqKORR/MEy6sQ1KtWYKTDXmDqB8tMqg6J7+w/H/m7mBTx26jIVXzeHfWATnfzNejE2MZwa4A0Md
ES6apRUbzHn8E3ZNk20UR1QZ+RrJk9pNqXwjCYrhwbrEWA63hVFYW7T98MQ+yaEAM+W4bx7SIbzm
5TtX3l08lOV+KIt+TRq5vW9j62q1aff/LWD/V/gj8gjJkvoff+cr/Qv+6H+mH58f2cffDWC/fuWf
/i/X+gf4OdxdnmsQ+8UI8Bf6yHX/QUvZMCWWIEdni9Pjn/4vE/+XYLDA4Gda2Bw98q7+iT4yxT8M
wyK/cr4ccIL8v6GP/s3/xdvguuEwhEHqufmn8yrWS4Ox3tIObdZ6O8MFyg0I5qxFfXFAMYNEKz80
VSBWASXm1ZCC6pnAgP6Hgem/PAxauvCfXFO4hvGHN2lCQDqqSWmHqqQ9x/jtnmnLfMpG/PDydhNU
scHqq9S2XeKSOCI0plQGq4G/fXV3v4aUf3GW/nml8ml4jI9znreHU+rPGDEIVTGdL9M/iJqgTT+1
0u2oa8ZRwyGl5LHvi7fE8e+4QN/SkSUUpNZ1qdMpnPJcYyas1LWPEOT9h8OyrD89KR43DvJ3bahG
LkQsMQ/sfxtChqSxK13WlEcVaviMsLC9FUNqLkL3JpM2jdEBL30RhtqpngyUSPh1qGoYFiIhKugr
6PzFliqZs/e74KRmqak+pPUNYoRkoJHfGPl0sL3sri8M62b8a5OWst6Edp9sypFosrwvAPp74XDL
7Xc8Rdr4Sve2pLaOvsGMgP0FlLlJaRBfqAedEwDV4KGixrX2BoQ4TpuvtKnXjoGe//R8lxgSsxHk
k8TbpqVnV0G71uGXYwpHfVwnLcSS5odC42KjNlzzb+cXEU+PbsHEWxu/+0G7Nhug4UMLzPrkq77d
u5LqWDKqc5Cgk9kC9VIkt2Um0RYVNMEf3pjcWXEfniliUKYju21lVikGEuYufgArwYVntW28s9CY
RdLJukkZ2Xc6gtGVLQ+oGvsbVDHxsYbe7KgG9OroAuhk8uCnRzdEAxRzWEn2c6xEdtRKh7lz6H21
8xcyV3j76DWz8bUNLWrIKYC94MTBhnxnVjWNBaDAZJ3Zuvte6T7wlIi4XC1YDdJhZlb9pE1xR0vs
jpwm5rg+M3dV3cePOSKDXmYQ81Ver+PCI1WiawkhAiBSQuGH6oBhh/AX2yzJCAENEGTWvtFCEhA6
sqc1y9qZtXGHyvUgcxJ7dM9+1HFg72fJlIL8sQ9UDc0/ZIGY9c+ugfICwm631QY6sYTLfJKjgWLi
Tp/kN0T4Gi5O1hVa6L96Q5RuSn1g9kzaXDu0V5mkX7o1WivcLwQ/ZJNcN+aA1KNH65jLd718jPQM
IFo+RkRafAazaDaBPE/UgggzQOBigIaQ9F9DkaxtCqKsf+Hhs65KVjEVvJ10KR37+XDpRr1BoNuZ
d1aWT5u0DjkrmCRQsypXQAu+j4Fus6RnDViM/c8U4zUR78yU0445uO6w2mm6KtvrKZJFMwrkBqKA
fcl9uhXgVjdR1RAsoROjRcTtqUCyu4HL0GGOYYP2i9iUZVfMLdbfm6wN7Q36HRRh8w80u/oco3Ta
LtWZcghvnaCxd78LNjQbjBQ7CvWcZdN2+bPuoR39/ZJlL5nLPsub/P7B8tzvh8tebQ8Ti3aotrO8
AhUK+MR+sF4Rpjvb5blurjoue5YxSXrg6atBlPS0/VWJjKyiOf9+oQ69lixWSWrOTHtcNoWnh9N6
2eWUoeLFR1qTtKXncA34q7+e/LVdXgXZ0V1NvQlAY36T+q93Wh5ODsCmfrX86t+OZBQiPPijjsVF
BCur0uNfR/j72NxAc4nUWA5heXZcDn55e7k8u+xWy+EyhJC1hrpwxtSubJR3dDA5vebQbS3QP2mQ
A/CyuHiwII/rOqiwIATuTs0TSNaGfS/87QijtB7qnjRKloFW8yPrbjFFxi+OY9zkmQOxM1f3sppe
LLP72aIELdOCFp1N6cMvUWqnY5cdzKmZWNMMAhkLxTngIe41hffjkx9uoevd2hHLZIWuGiHiis7i
rZ8I7zBW7b0RuN5e5d03/CZb2YWAuZra2oQeyb12UDp73bWuYT76N3n+jaXCZYAfDHgGYALjd4/7
pvxqlaSn6BCUQIuK6DMWicRXpvTV9EcvFxGE0PKqDT4mijA9WmCAnwzMIb7WfG/kuJ0iy9jWeT+s
M7tIGJ6r+3xqXVSPzbApQ6sDSEYiQubF9kZI6OIRGYOE2QGCN/SjT72e4QD1SxN6YlvgvwOaR1RA
NKIfijKD4Xe6xYH2VXH9vlfdrRN2TKs1c9q1PxIZgC+OEODUTh5vjHDotl0737Q8XNr4HrbAiXZk
bQF2XRXDzBbyRqCsxBMgDxqeR4TGKzM36p3SCFvgBodGzb6TU4A5e/Rx3Nn2Lup+1H32ZU3TpxL1
s63V+YOmEDYamnfwyBdErR+Vt3kqAGAHDSYOll5n6yfzPcLooPoULfApFY4pEkz10Qxo7yUS+7Up
o2LrONxHBX0mUNIMxmIu3DAA2MlatRhk1ATtbcr0VUZfc4U6gP4doZjpnSvQsBq0q+hNA8Uo1Cmr
9LNdVz90t+yh5SBcpA01hG8R6e4bLIPhUVbdKZMdBJDIfHU6PI6RgRvSRjCXVgSNFdojJpJ6r2Bi
mXrkrDAVfxpZBXFmMNZlVFXbcQJjpHlpi2LnrDv0MV0yMVFBXyekp4iRIAzRil71AzIaEc80Zs4A
ozJ3jTSPemwfRttA0DTumWIcxCSoM8j41sG/g2qb+ablBOXBKDBAGmil1LANxhBbRZtodwWzmSNe
jQlD5RzLN+1iH9NX239jNT9trIBeCLqSNMooq4dHZTv3USIzzCn2zVTTI5f5s9+SN4oZ/smxr4V6
cC176w7tQ+ZTACR1+qNW5cEM82yrlW64itzwjdbB2hGoFwROxa1X3rLIA7NC/pBJ+Eo2+OvEqwCC
akZKmFFwJ0LJtTc9KMd8GDP11vumu5buMGACjom/DCTpRXfM/LDwkEo1oQDR8PzhIRkeat3Kdk7V
ccudzJ/ejPMKEDQUpuJumdG3YwXoZuLbMEdiEGL03cqTdoXItqVD6dLKjLiLJdFj74H98pSCy7/P
5cUx4Z3F2Oq4/dAPHAjGCSgjDUeRtScjc+9cWd01jh6B1yIzaUzekSxfhCVf6oShySOXRuH/gqTD
qD3e4dzigx7de79utraungpXkTgZoeCtA9iQuMEfpE/hF/kZHhiQc4O0uQnXY7OxC/CXUr3GQtnU
EGijzUV9FeLuRD7aYjiGYBPdOE52ksEmcFR0CIfxxmlRGSKMuIFETVqD6s719GBMobF1MbgRBlF+
K02IaZ2lv8QtEu/egoKIN4ts91Xkhxch0qcRi4w7iI9xWCea/6yFzimx6uss2Q3j4jHwMuyI8Yjm
2P2R99lrUeKdEEAqz2OHfRKpaLgxKddeJVG0YpWPQ3ZNK8fcEqMzZ/Xxk+W5Xz/WU4e5lDNu0SE+
VdxkDqky3pZX+eXsBesAG4/c/q8ak5i9QRLtqsWgxT+jQ4ROsvxK+wiz7/9i78y2E8myLftFlsP6
5tU6ehCSkIRebEhyyfq+t6+vCZEZHhmZ99ao93rBwYUAgWHn7L3XmmtS7YUcqaNcaV4nC7mX1Vlt
E6p4o3botyCyim+jvISuwcTeFusAERBJ14Ep/hjroaznPTJZA3pl8diowSavWoP+mowWTWKnV+LE
9Q3mJehdsQUvLGlMoKeDJDxjI+IvvL0SxtGLp6PX5Kxq8PYNYupZcKbGZhncqtc03qefsFuK06SU
XGBKsNVh+BijZnDk1ELSDOPeTXHeHXpjVg7gEtKFf0voBJ3c5YhM5G/ZAu0nCNO7UKHoYKJNiRTg
rJ5MAp/KhzaOdWLL6CzifcJn3x/NPI09Ual+BOSJqaFMcLjC0ygrCoteR2czHBCcZtnhU0RCza+U
G7HUN3I59NtRaw7qKN0Y++JZy2RxY+Rtvq/m3I1MWAVSeLOc3z7EKs8TP8wiJuwyCDjADEyb4HyR
xjZs5sbwQOQxDJl0cupqa9PVVU8WG/haEAFjEaTHlvnnWprrz7gMt4oadPh6RvSlE5rYfpzRc5gq
s1smo3n6E+m8RiaMSjvchlocWemilcdRSw/SMN+24NprXXDe14j6kLA7gK+6mhqfStZMFbXfPBzl
hl4TcaSsS6DqzOKUpVJAvEfTOOTHBy5NVWJrsALUEimmeVvWO1ADm4JpzTG7XVjy+I3iHA2xyIGu
Ly+IyXNbWydjSDHUsXNRjXR2kFl3R1OJP61wGklVMlMUmqULxa/akKH6yyynB836JPGcw2Lc3i+G
2zWhNGbJuV9tewnayv1HxF2aLFJUdMyLq/uo+HYtifSSKOc/b99/TN4O+uz71ej+cwp53sDb/f/r
f9IbdFOFoRVEztG5i571G0H+fi2+geL/x5v3uzR/aqV//+79137f/NtDmQRiulNWE0V1e6L7A3D+
1gSsSsFt9iqIaBju135f/I//h4e9Z9P4X36v5sQf07V3AxXjye+HMuQEncjv2/lt1Hu/+cdj/X6q
mEnXP++pRrs8AHeJua8TjeSP+//l56HagwS8P0pq4q34y/PdH6/v+/fGJPiJrRJMyfL2nGmtcaK+
X82GFjGLfMkW0jbkIDkBNs3YeCokL2j5qitD6TTCuLS7lIg6mRJvk4Rt5xTpgJjJMAO37rPOS8Mc
50N4hhoX2s3CUd1nPUkdeek2apkfZlK+EGHlrV+bQXYw6bf7QtS29v3mPW0rFiKiTiJt8kcs4mQR
Ky+JqKmYtiilMy2QPTUbtcrV9X4dF420ofer7I2ssRexeTJme4zUZN0jqSLcMc72VdREjqiwhkmR
7ixjO2zMRjwlhtV1bIuIaJ95eXYoyhHalrXRLeV+HrYXCvFlP4DO29+vmY3MJqG0WGlvP5BuF2is
t+1Nmt/W8T/vFi7SgnBvpq8sEflbKKu64pUs2jXO9eKQxGWKB4+aoE3FGkNO4JrdInkihtJGQeOJ
KSbcMzQJ9xK9izYJNWgnNbGco6q72VEVBNAdZQ7VvFZ2aDUzFjbeIx6Qcp7lZSmnPWfTaa+F+XMN
953zMvdoQmHcpxA2CQIE79dmOn0go8op0zM6DFP8YshNdVhMM2PvhtDCUouvyMIWFPSMtq2WNNlI
3d0JecLQrREWFtsl05HY4IQEKRp/BPVU+l0SvzWwL1ahWWKlyUz0vrdr9wuFTjt52uLiyBl8PYCv
Pr0fASHtflhSuXTv90KmUvh0ZrLb+Oqf/D5NkdZQRPF9S8YXqFd1b2hNs8XE6Am3W8RKcUFjww3V
G4L0z/+LDForE2r6YXyEhsKTLrm6vx9Y92vmMALP0OBt9ZI8s3Hs9v3Y62uEj8reGjtllSbJ62Kp
cuWSkoU/h1B7fnT/uT5Wyt7s1s1NkRjhfaJnO3qhWC7EnFBR3tCegohI1dAEbF98SfaymAv7+7Us
BEENJJeorrw6xPne6OJ2HfeaUBMsRYJXltWvSy/j6x7xH9aMg7V0SPe6TESuYnTXhhx79Ib+/X9D
eEiujqHLwROW7I0/73m/+/3CwDWl98+qpaU+qefdVhnIHCNdnPDk20cUkbyEZZT3sLsd9PcLqccI
ukCVYW2tKAS1ZLdE4z8vhDgk2ux++4+rgpDMt6q9QKG6vNx/gNwz2ZVJT2b9X+54v3p/tPvP7zcN
EY2FkirSH0/z+we/n/X+f79vWl2tAAhgy/v7/34/aaW0OdzPVyVBj2A3UQzs5M+XXoU6JQC5H395
fb+f8ffLq++vHKUooWXMApz7T0il2hN3ifD69ni/n/tvL+9vN+93/tvLuP/u/X4D8Q5ZXx8aIkVW
oZph9QEtImhV+pT2xt4cIxj+DQHHah4XD8jatLVSKW+M3oRj0sgFHmDak+zS8ZCZkXawotTHP7kc
g9LaKeL0JTYCgJiUGJup0XqXMGFpSx6dvKf5+BBqi75mVx/N3XIKk1e4RiscI4oHDOhLZp/rmboF
bKKj0lVL8lAVvp1qSD+2AiF8qy2jd7NYEapg2ObSmt54s9CiaBZXeVdxBMvSSu0JGS1m8aBjco2o
a5A9c6SMyoSlwjRkZnHoGUlBjm0NH5MvSA8hhld8ccV7Ls7m6xB9VB06kGaSkNHagLSAtTU4nwbO
sx3KfzCZtLkXc0DcWaTXSGBZXsZl3Ks1jaSxV756tf1CLKVubp0OtJaoq7opQUU7XNvAfMjR9vhQ
vsMobXeJ9Eqdpu2yOfMWPiOP8zmSoBItpGCOZNxC7kHTYMF9BahdJjNnotxkADAhPZ7DHfv+wA6B
BS+kH9i1pX5qlYUKVBw3CNjSR7lMNTroUc7YsUlXllhqbjW2p6nhv4qyG+kGk2WmEvi8gBN25Fb8
HOv2vRNvAomZwmJRFT+u3pZEC5/yNl0xAUVO1XSHEWioXarJw1DLsW8004ncuOMw09Dhq4xibr1M
akoJRkJ1pzdnkSlnkxKa1g8CtpEsGHcaQaZjfBI6vV0lYrAtgZjsJ3PGD1TeMmPQBB+79wTD6n7E
jP7cWfG2o30JtgGwQV8ErUPzS/MjQUoQu5b6Se0pl8pcBTfSYjYeKu1RSogfapB6DSXaZWGUDoEY
rJIqx8lSIA/Lgsjc1fH4LRfhvOICsNmczWskNr1H7yy94fyWVZDLpNgFfWsPWkjw5jCUHuJEqM/j
7IkE0jqJIcCqUMnTvkVlnasZmrQ59lhhwBwMPTBara/kdTknP2pkpid8P9CBOaLotCk0+cYVnuTe
t4AkkNAlaF6fjZ9UfShy9cVLTU3e1Lm5SSW9+2Ms9/+5n89zRXTNB9I+MLCEqsZf3V8nuLKCW/Uv
M7r/yv1cf1ARR3Hz/V9+81/wT/EfOsgASf8n3fNfmTfyPzTNhHSoyboC4PMvg19V+4ciMuezgH9L
OLgVBn3/yryR/6EzBjQthYmxZjKs/X8Bf95Hmf8mqjCYt8IRVE1RNE04uv8+UaSBPIW1aSxrK2xh
kSCtQTxj4g651PtsbbBXlf3aQAbHDt3tn7sP9QutxwuNmOLGEVsFs0/MtiG8dtWuD1Yo+6UCTyZO
59gW1yRr5oJL2Fp0oRNVA4MLHolzcmW/+GDkoyielNh54KK8/EWR6WKecdFo/uUz+W/j3P9Q3Nz+
RqimlqZB0Cfb/t//xiaQZ4k+1kJD0XjpJYQ+/bKqTeUhGdWvvunpDxCvWqXxVYulx//9yen+8Oh/
f4dVPilDU0VDZNr1789OPsNUJ6GyrM2LNe7En/KxORExIr7Tbv6ha8AmtP8xntTHMnDVXQSL/gmW
zMF6YsK9nG7J5WcJzuK+3sof+XHZQFymxXuM0W6dMUW0XnycP2hPw6LUngxMGIlbrqev8iXaKw/i
qjK/QzQEN7vPS/qdjp7+oF5bd6TFz3aI34GIQkyDzVjD7t/rS36B4kVYLm3f3PAMVJMwvitMVbcY
Ojpy7Z78IF/8hW9FWXcstTXNR5cutek2TzXxcI60Axu/Vdz8vUQ2akdfyTN/jj+9Fj9Efj0uxMEe
iKGjk0/O9Edorsd9f0o80fST73kNGsZdZg/ja1rZP3R5ibbG+5cIG+Y67SfIxx72iJt/tognVVfY
NO9otHKGDBe0wgQwybInEyrzXML+ugSYTJLz/MBokXQa3WnM5/Kcfod4oKjvDuUzfKxH4gqK13x8
JuG2hASI4ng/vxUfuj+m2Gxt7SchgO+g65tB2qahVwBuCteDCbDlFv5H61ExSFGA2/420ONXDouE
JFnyCvEMhAF0iXFu3uG8fJYPwakrj/LTqNgQhIaSkEkHg4j1GK+EY74dj8zkl3X4gAyXRpKr42Un
vvMjo7lqw1GIzqWr/CQeDI+eNdZmojB+dmSKDMCrmPy4KOje5NarygfcUtGBpO/ZNUYHXSLTMA9B
5Ur1I09tHXzzMW3oq/QrOFSwdA/LG6Y9y81PgZO9Rwf5oIS8tW3lIu9kxpDTD1rsZGVgtLRBnM47
85Wkx0J159LNvpszPe/pCL6AyKurPHjaY7ihxo6AoeMZlkHkOUCaeCfQXzN3Nva0pCFSfPSbxslP
8iPUCvMSfuog5nYdM6DX4GKeF+wIx7li0uH2mq1s9GN+Gje4UmAlGudW9YTMq9bF5+iTzJKs63X2
ZrmcT6w1hqHkYD1YLwtzHbhylTN5nZPz7bCz7+Go8m7C8HxGyAnIYKOf2gxhKdZYZF9kGG7HN/n2
oaGa7QdbthnvZl73QS44Hn5b8iwoqkA1ndK3zviA6SwcWoYANMDGjeSpOOK/GtzN/IG6D+xxA/Am
xNBd2NK4Sg7zOqjWKvQ2pznmNEw30YHcQ4mp3IWJ/yw6w+AFIo1Ud0DrjgfuV3aJvGytXEFwZCvZ
ZuvxkDIQWIHCoS6/dO+zu57X0QXcIAb2InTCE5iFEOzfc/DR/ggo+AEUHQa6ka/VdvJUy7bO2Fon
cAerGa4ajf3VFDot6Sonpb9Y5+HQXaMt1BfjOj+Kr6JL01O1xUfpREf4fz8//l1qgxARHL5pGZIk
scxpN8XLXxQtRASa2qjL9brFxFHgFJJz49WM2/+Lsug/TsK3p9Es2QDfCzT376LLphHmXiTMZK1J
4/PtKax52swh06I2zu05J9FpqVni/1SA/Zd1R5b/c3U1JVWGz61iPDNVou/+/a+jsa7qBN62a0nI
X5U5vtllimRdTeCzCl0R3kElgsnK/KB6SUKU9JL5USpj4QY6e1cy4jZqNT+XQTBgeKA3keGY83v8
9CD4xX3aT6cpZJhem03rSwqYgViMqZMm2fQbWWLbv5TErtftsSMY2c+YqlqluhOVLDkVi0K03Xij
5SfGNtV9oi/bF5luPT7ImE2q2MOcLUrBA3rx2OEz8znKDSGc17Iy2LNZXjrN6J9CXK4HBso3IeLg
5ili/kYNK5yVLT2GIl4xazQcZgZXayipr05ZmBt+pn31IdSJoke7oAu1PfWwN3LYNN1WzFNppYjL
hgCexdfTpLLVolkJetA7Iz3q6pZ7N46UU1IxPDBdgRtncVoQMtMu4F7UjSRsSxECDcTYV7lqADta
S+VKTfzTN11KLnTT2gwFnxBxqYd4qFWy9ejYlLIM6kYTtqk5r7W6OetZzGBvzv0pZjJGb5zkndL8
kZ8j4jSdBBmPyyFHhZV16GVDLAyysKgrlX24P4mFL8hwmJRENA4dQ5VExdZoiCMLn6GeMG7PKx1v
0GhN6pHiBzAH7KHeyNbDQC0hdlq7ScmdmcbkQSmFL0vmlRXa8qzJHyGv1y7N/FdTqsFaq3AUTLA1
Ehy0kaBRzZW6BuhJfyFVaPFUJHtEAkdwb9gkDNivpUYFDaHrT9oSPom4l6FiHkUzWpMZ/yBNv+pJ
e1wqQVmp4fw66dVLNWUf0YmY5dxrp/ZxioqnJAif5bj9lZgT1EAO4EXtUeG0r7fr6uiRgA16NRYS
X8sVF36VhKRY4E9M1TU29rEA50jJr0Bcwz0v5yT4JoniNEl4jPCK4EQ+CHidHfWWT2zK2xLLykqg
17BuoJUnAzk9SioSaNiPLwXOZpGC2JkqRBjC9H0TEIhC9jxV8q/AmLfjXDSc+NLcFtOVkN4Iv2Hf
sFDoD7CYQntmZeiOA5/AHITsIoAiLQeJmVSF+rEfnxgvOHijeB1I4Hpiq9AOFWLPGIpHDAA1Zt8E
4vkGBhMFSc8Ia7VZMqcDoak+6HAecs1Co7FQVOMXScGDwXrSiBgaoRAnzQb1sZOPsRNI79ogoMwi
HJCNV6F9J9HHMj0tg+aifL+Y7bi3lGiDUNqHwOgQr2W3dBdbtmjDFOu73Gj0Hana6gpx8Gmm80VX
OTCYhKK2svWmV/aB0Js90ILjorgJaqeNhn+DCQrBtTPQwY2sF6CBcnItUpAggHWmflfUzaNQhsFK
LQmvmVAgExceSX8k+1Sc+egim61rDnK4nocBeg7z5DRg/F1VhWdKYrydS9oArSBv7xf6LMugIhr2
bLLVRSvsy0DYiPYrBK11E4SgNgMSItQjMd1NKvMwQ/9IUsgutNb5r9h8LQacdGWcZ7v7/9zhTfdr
g/zFN4IGoVbg/Qwl0clrdfCwXeIm6jCL4TvIyB7qZWQj5OvK6J68h9hBICCelsd2dNgusgWo1qbb
HsozyTQxjSKHLWNwxeS6lq8JjUi3OWQHJqEfROEAn0od3XKthwUpXeuk1/mJ7369x4E//TQryRvY
IeyVo3m1y3Nk2uIV45F6ij5wWvvo00Q7OJaf+Y4tO3qjzJbf+Iz0N3PXPkVr1Y1hZBic509GtWLw
yJk+l1z6BkQSiZ0LMLlpHeMoPiCvotcRpihetmxnB6AZGUDNjXTGRhHaYNeaq9QSoLOXblNw12CD
CGXD1j4Z8/8yN/V3PFyjxYWITSNW7fnF4aem/fAyAoZzCiSCFuMWdj1O2jEKsFbGS/nMRj58QNPz
Yqxgh57ildE4BotYwUZD+cnel2RVOObn8k66l7GqW+Tst5DqmbWJJQ+x2K5bQ7us0E/t5GnLGDQb
OIECEU6OBkMbbaVLuzH1Qhmo0XoyfYXd1eiR3AQ8RUv4c7yGqWngiIeGSHLQHiKtJ5v4vqr24smu
EIQgb/BG/UFjmMifd645N+1yb/TgPqN+NEZOCKwnDkQ7emct72Hlha9YXyoXcYJ5RHJokCezgdjT
vMkVAhgymNEKOmjKMs0RIls7yVsz3nCBt8UuW+xqtmb6JhmC7vjGewzIcp5XnQjrbk2z1KSX1fvy
6CS49QYP6ROjoNiLzyXvFrvLbw21cbNrPktgEJ88DM4aMbWZGmcnC20C2WHhWi8ex2EzWVfhyCnM
OmraVr8KlTesOSxyYcNbzAwsD5+Mo/pr6Dj7eZRkt3YoI3Ys4At7RvPZOMIdbpOjGe/0X5onnJeX
4ET9RJo4gMnisXueGpfnDt/Z+r4V+2oz/KImK8A9f9P+O+qH/KMvmW/Z3et4iVGI6Y515GuTel25
pkdJc6u8EOn+FFFqQbu78g1QPnOKtcQdoO3UfGiUm059qUNPdbVjetHYqi4w1XawCS0ADG7zOhho
qdYVr3/L6xX7g5zcyji2UII30bYV7WcYeNAm6OvWF6QdcwiE/PbQw/BQSm9M52+QJnMfam4MuZOU
d+5LIXlED6HtpdozdsEWyx486Lnkk/J5jDp1+YAKgvpe+vQlXFZ4H3Uwf/1O+FQLDycWdJLF0SyC
/pz6CKccN8qC8ucwbYY96FnizTlyVUahdr1qdnBMpm23TQ+ofdnZZL9mIPNvorXP9iCZqG0JQS3Y
bBeb8rOp7YBqDpenU5LH8MZxNS8OuFOQLphPhbXMOaP/TDx1DYu53UdrAhIM003fslWnO2wGKMBG
b3pBYJqeAHTkjgBpTWESxXDTkW9dZGc0OUScEEY1KFVgFO5ysDhqKFHpC3jZewOka4QZ4ERnKnJS
f9PnYcUuz3omlKB/hQeoTCvTUTatI71JvrzSL9mKZs41pynP8rHJDrEPKoK+gmfsdyVs0Kcx96aH
WrTrh+xMPXPt/GQTx456SDmNhW7lWpy4f+FHD9f5UeVxhzfiC9/5G85UumaxjrYDNCs7ZCy4h4S0
eNamxPtzCvHlAlw0ABP54jF4BPvbATDAAeqMpM3a3WN7Eq71TnuiL9+9mWertN+jTbsLaKSwTTgH
iLiAnHPWHp7goOJq46S/sXzrU/byF5bQ7qFAhLmf/PIYHpsv/HhIBuVDSsTnSVAcRIXqpfrsXe3A
GVZ9Vo7xJd2Fa1XehsoW/E8w22T3zuh90n3VbSrxQT+rB+OpfIHOwwaTViUmUaRuiOGaX5QGhHbu
mo30ZrTb5URJh5TOphVCjRh/dozCZVg/XsSX1YC352QqrAy3Cra877mrvtU70hAqiPBvNJEVUrlO
5lHrnEbyDWE1BOtIWDO+uykDIoA9oErO4rQvVWDEDkUqKqyg94sDbRXyTDAvUlVKIKU+2VVYN23J
Xj1HzwIeUVvyzbO8sp4kgnxp/OvMspH2ELzlxF4DvnUTya7S29M+ZmDumdaxPjYRC9KxBrnOt/Jn
aFxlw2EXvi5f+U0ck51UL9zm73RXRoYG7znMKtG2vPkhXxHwfg5jEgo/IwGr/pnQ6/idyGrSzZYG
1QYY4Z1Z9ex4D5z8+xnVB+ya517iSBd+7KHGIOCVyQPnH2tmom89p9vhafaiL+kVLDUVwXjIrnQg
4GmfaIAMii2dss3i12cJ4AX7uXP4zrrEyUBRPqzB7w/DqXyM0Td+dT7CvfxVhMIBQ1N0LN4AfLks
ZZwfQ0rB0NYlL7tM1SVE6KwjaV+hzFJKn0UF3bJ1Td47w0kBuNjzeXoLgichphvmdBuFIxZ8sda4
sGR6O3iHwpmmCDG96rO+lO9lsFdfqvgxeTCrnaWtkeQQlYM8z48/JlLQ4ETA3JDsdJucsMYtLBSv
0rry1RWDK8bHNETW4qrbUJ72h5hM1wakkt9/mxrzWJvTZlijVLfBhj6JjPWeirXhBdf+u6vsil3A
M6NYhnJK4/JFCY+il18MlCMPcISd8LHa51A3PhjX1z+K378z/Qp/5m3+AewXllpLUce850CI3cgh
bWdPrHnxmVD0hwGzbbzptrE3v6uECF44qysMqHhUemPHdNc8AbVgFVHW5guxJyj8QIxewg/FF7+5
Ac9yDDcTfWZarBOcIjupPdB/wTMCqWKnPUKT0iKmKuf8W1nYxXr5t4YNOD3jgUolX/AgxivGEeQp
oQU46VkWZ/Fdpd2SqZ/DIlKciMwi3xY9d5uUBUr1SkCrfPViCtsROWB9iyXvGzdjC1THDYU6wlPC
A25qgBXjPBVVip+9wboIDo3y0zZfTeQ2MMjgA5DE4wSb8Js9THFq2CSc8WcTTg+HrNwajM0aD2Z1
dU1I72Xb/B3wMaKrTyk/7P4yovUgSPR52A+/jK/xPYBcFjrLJ7pd1JytC6A2+Gl1H++gDR3U3NJL
1l4hJ7JmieQJrIztckAGtifult2lO+r2eEzZZmASLtRVKYD1dKtdB5LtCB4YUj6jwV8i1CwnXjVg
enfqoV7T8OP0UnvhMbsWm2QFV6b97IkbpK35XO/K1slGm5XiZK7qo2nuxNX0PXybR45KIXTy5+UQ
HYov0oFP3QHWI0iNTfyCZIOjgNjYl4lsneJHWh5m6Iw4vjO8HCQZoX70py/DXFWMKbAPEY9ncqCD
f5ziHF++GcqOOs3ibiE9hSYEHiXYnJAZYcPtxjCTdtP9B5LYHYYctLbYzo3XZay2/e2n94v7/e7X
7r9mjCEn8jRtOSn30g7bi4Ty9Hbv0liqbTA/4CEBkJRE51aUXHzpiovHHiI455muboEXIvj2YBIQ
Uq2E5JVUuuQmU85eHqmwlpzCaOKLnbfEXldS7GpGeo6taKdrJq/N6ujcqrmIZp0VZDFEVOZFDUg9
rVIM2WlO/0jm5KGXPgI1dlSC0fnBLHqtYZLn3Yg0oyyNPieQCq9LuqsEfMKre1JCSES147wg41Sm
wy5abLg7Blsuxi3mpHLz1LYKw+fA/JDhE7KtRq6CyA1VFFrdJpNd2TIab8wamuZygK89nqKXOPa1
WiU8IzEkPw6hSWK8a/xaA6dTEwTilnXZPdbsjkwy4i2m8nYzETWcTSrlWjvuVCJ2Gd4sNFLA+EVJ
dhaCeoG5IAWHqFWu6PwBYnN+SHowVMVMJ1MVkkecskTSGju09qx99W5QRFdaMobjNTtkuOYoxYN3
VUnbLaksNOsnymdiwim3NR/oyQipfytDYEnDHfX1QweOCkfAQktczlNvJo0ArTSbirxTN+FoXaIb
Dz4hDDUaEGwZ4R6Q4pueFvJmGPEx5p3+ECQfWY+kKLCkbxU+na0N5sS4OQF+GcSsv8Iq6dXsSl4Z
G4B0AI5oVhj+l67xhGB6XMJzXhTaW96/tUKJfEPsrkW/0F4e3TgJnmvtRxIqACBh9oKomnW1hqg1
NtYPktGd1KISEoSAzknBa8gx09SoLkYSxSh9l1eUicO6mxSksmL0sxAZK6HjxUKRAesacN/Qy0Oc
fqkN1Vz3idA6AA7pfevjLa1vfJ1vTybLVKfS7MiQm+lAExTRLJanR51P0qVATgGuxTaS12iMJ5RJ
YJRTFQx8EZFvK+/65ZWcltehiI46a+hgKXQbh/K16yjG7r+bJ9qPeJuCE5dSjdTv9NNiA9julJmn
TEfu1szicyeqb8WUrkEK670jqGzva1adebFeOCtHNmp5XoHxJQXtawnmArNZ4lYFW1Sl7C5FDZqy
UBX22qP12QBMiINPABHbNEZ6bpRsmCuMKgZSA0u9wpiFWE3HMVUZYHWYaDB779EY+8R9wE6NGKEk
dWx4cZatpCYPN4/oDkO7nKnoEKyuSimmmGmJra+NMwaVFyEZKZsM5PWGeE2r8TOZWGnMIljNFv2g
vNtoMQYxGW4KiBwNcPelvmlkE4VTSiZSLUct7sgoxsWVKzP4CrkjHqXWcdrF+naQWACM8BmtBNhY
iGbUpaQyEGYkiOeJZQqTXecI8XMQJR+aKhV0n4zUM7tuI2dkWSttxbookyWjDPQtBEiAaBPp6MVM
EDlFespcw+7AqCIqzNvCvjqZFlk5Y3OR6vnWJoNMiYzajqTu0RpvukxxvCAMS+xY1qlkjJn06Jax
RYCqYgQWizo+XFdYEkMdw6FUnhXeWo5O+KMIPtOz1gBQGdL+NSHQ2wkyZjGcw/O9Vb/APW2p+5Or
gXqEdypAb13g+AzN5wGs+KK3biCrqW8W4go1Og5Mwic9DYCJm6SzfKqYAwpiOfi6hSMmMzAoWgsG
NFIoErOmpZBZH3VG5VpG+YXADHjEfFaKpTT2PHV4Y9L6WNFm6LrgG8egqwz9a1WSDdPOIFv1LEm8
amawJkJNaoet2crvRAY891V3FfVdKFVH5hp4JmoOgK79tiYG93nriqSvGUJxAEdDbyYPD85jaWob
OEdPxFQdpwobz6gzaeuQAuVN86vKthaA8DDMWU4L7B9mTKKm0GY0m4zsmgp+mzL9bbTokJWDTHv0
Jr6ixJmvH/ps4Sit2di3Ue0UA31SRZD3sEiIzhJutao5PsZmwcYjIdysIR2ObI+1gl0rmUrUUqX1
FDZJ7mc96tE+rdZtu2w6nTybpBF3ZSOUTiJmj9PQXcGqYHTKF7YnckixzJ4ox0RXCgIcvd6bI+UU
DsUO6cRpnOBWpESd2QsaXPIZbGIMJ0A8KHBVjZt6LmOjS8VVZFATF2EIbBjIu1ta+aWcRv6roq3W
jMMui8KLaEwu+dCE4GnSilBFHGrjSPd3kFctZzNbN1PaHQO2gkV+yYZZX8Uqpq0FQLFWLB+LFu+k
kIwnMrrOuckeNOsqqKUZRbTePU0KHVyiKs49x6kz43OiL7pS1DZ1oYtTNzFrDVXKqoFIpzao/BTd
YRBjR1KEVVzR6FMyS3JiwlOVrNoNZvwk8Pe/xDTP0zJ9S400YiVGmt+wkEmFAl4NWAeGPXEnWgTV
y0pOCzlROE81N7prRWFvEHlpd4HOsi/05SZJqDuWuHDEMIn9gAy8UwoJb0jQxALqG/hILBdoleQr
zHXInKIAjuWbfXb+UOGCYy3NM6es0s0iSuu8NDdq0vWeKUhY6PuUTNRSd/VlckcUG+4IdDVd5NZp
RT5/HS+XElGXkcesA1sVHmYU3Ehc1cRt4LXZfV76dWkUq2SUf8Z6oI2btc74PAgiJi5dd+o5oXRo
+0Mrgznph8jDrLaeze6pzU36ml2zCXoTlifpgkajncecJbda+g3hCseUt8iJA2Nf6QFxCiGLDUOr
LIufyILgG9Nqr/JUaY6Y5tc0EC9jE80rwk4Z1FmvhohuSx4mX1NG0gasNt8Mof6mmgtdh0RwNYkc
GTUvDFtSDYzn2eij8HvrBgBOuk5PwLz1rDU5e1wEYRdVyxNwPJWdrqqpnlTxNc7V8dksMOWHpvSr
z3u8K0m7oo9f2ZFa1cRqdI9hu0EaCfokFt22gIGdzz9JGUYk9AymjbLUKVXV6yf6a5LAji2GwuXg
TXBwCaJ/qL+Mur7x2jkkIqw+bje1unuD8qa1Iw/AXgtZugRiH+6HnkJBRR1RBv3gZEn8lOZJ7zOg
gb5pogqqGWUTOaDYix9ngYX9I6JTSV8j7IyDrLAz4MR2+D/snddy49iSrl9lXgAd8OaWcCRFiqQo
f4OQVCV47/H05wPbVO+ejjgz9xPRraIFQGAhV67M3yDPPG966xKAXbS7GZBdXAynQfEEE56jHPWK
vzSFum/zUd3fHv3j6ZShaBdBhAxrJGDoDLmSUmv7EWzq3/7cXjMbdAljMXz/JTYHhw8WUhJLbl6R
tQWSjOJqqexbvUCqU2w9K7VkZxAFEVJV2O21aKDCF6FCG0osZFe9QMRoQADGOjXNjJXbStseENrZ
qVSdtKxfi7jZH3/6uboIuWJ4iyXo+zaZG/ibGj6VcoRe+e1PAch0371Z0mTshb/+xMAL1EWrdzeB
v2xV+bsRv7W67zxDEx/y0aQqpmjFWQxGxLp7LT1kdar6t273/4EE/z8gwdWA+2+4gP+GEfwTWPhf
5fd/2WXW55/xf8jE/P79P5GC+m/YuSMSQwavyCtm4S+ZGMP4TZKA/SFbq6BOApTwl0yM+ZtlqZYF
JhAQoWrovPWnTIz5mylaCsmWqWsG0tz6/wYtuO7+P7Bslihq6CWj9Q4mUVfWX/53tMYsFamEl524
FSyU55BpC7+1hVUwnkpQTqUc7QbicYLqayD9BJBNoflK03gjLj9W2m8LKT4mtQ1x8RrH81htxRhR
41dJpUwbn/92mv8NfmH+29GiTSEpyORg3i39A9tYAnurTDPkaCdxL6GpuWnzin4vJIlAfZ2t6tAO
lOap8GrGVsjFB4NmTrXcz6xzaqGD20zWqMrbJRfdkPaTiqVyXIL7wntnVikRMv3HBImeirB1MpSf
LT52KR0J3HPZTE2VIMWKJCyq87o5GD6YjfAan0ib0VPr8mv9zIDcQVfBT2d3pWZtx7WRRTBcd9UB
L1r5HSRR60vrR9ZN1pXkr0dgwuVeNwUVad+aGJXB+WXrfx5UzcJmPab1AG8HXDOzMB3qRm6vn4nZ
XFjPOB6hGl/xWZYugQVYKJbt9XHN45YpK+jo1OSph94j/TLxtH4myjGU1Pw6WgXnWVIXBG3WovX6
0ZDXEtlG8R9i0YlceCf3OUYb/N/07vptNba2Yh686+0qn8c2Ylwx8bKCUQZPme/WqgaJGN5S4Yy5
dVw3Jyd3/dBuVWXw1k+k8Xip+XTZzTR92O3Yid8yNYyQBEpRT1p7p2L5xDfSgg2wj9txsXMkdLCj
/v2nrvtD1QEQt7S25upiwGtA2KhKdPt32mriZ5sgG4nGye0HsB2VwnIgxP56etbfvu58/Q2UFdwa
yfn18XoKg/Ux77Ul9UgWeemjuOZ2SvGs4kQqN1G7kTOq7HIIRQGmRc8CMZSnjc7joTwn8mNAPVHE
l12k9rmmmFrnrk/XD7doE5StuZ1FWmECtRJkPtWEQjQGmX1f3K2vB+A7hyFwkuU9Zh/rdlvAgjHC
iCmbWzeBEZ6NpwK8R9ovHJUu00H546umTDUEJH06AhdkJRfweH2vXjfrViq/jK1hR0FJUuquCHx7
OV9fj2D92pixKHqTFKZAPcBpZvYGi85WMpQfeSJtLKAf2CDRmyfHrA5yiAw4FZ6PYcrtpk8fJiF4
tEIk6jOlekeYnYItC9RZOQd59jxWeuLEGik6Jghha9y1s3EE+IPWY293dPaMSD72UwzJxOwlaqj+
2CEPI5vmY1qAkaS2IsRBbacJqd8sjl+FGjp5BPsfgQGSQSk6ZzRMEApmnPWuMnYXWKt2pbduDwQr
Tllm5En4f+pq/zN1NRW91b9F9/82ie6KH/FH8R/zpvT7d37pqxmWqjDFMdMhxLRi6f+A2aOvJlqi
gSY6WhUg8f4Os5d+QxQLTUHD0CQweqb6a+I0fjN4w2IUMq/KAO7/NxOnYqls6j+mTsjoUAWZ20GA
g0D8p7RZL0MiWDB93M0oqaq9n+n0tYQkBnI709PULdHOot6ADT7Frp5QilMpg2izlF9wxaJ3NgEs
Q57dicQYUlZHBo8Lsp/3OrWC5qPD9AXbP/lTNyiEqIV0gfCk7oc0/qjxVfZGtB1J8E1kPMs+dBBS
mdA9KnEQ1SPx0ApU7kuwvsxH7a6bXrs1S8T33a96Zbibx3AfmzJtnbwO6NOz3ILldwD1R9NkprFA
3ckTyxGAqikeNWxCHEEu1lZ88kltqabChmhLi0M1nBzwT13/ICCT3FiUZYx4YLbIwWX01H46BTmM
QAafFdGrmTXjvRTwBZtBu+BBmt3VKFDwEYpi4egLIavofpDKo9TSBME4K1GLH6y63hKCoZGLFfSb
6nt4AZjpaWqbYRSSIEjPWhQxGM2FNGr4My4RNghEomWocoontPQHSduODT06a1TcQKOrVVb5Thw+
ot76iQMCWgHGIc9Sn2XPSQwz2a91jEzVsX7WmPNwh9rCQ45QMUPlCjVlHECZwDGAO+f4t7lyqX6G
atSdIpUVopHq9bYMxatwzSMp9OIWDRUW45umK/o9SmLuLBegKYJJvNT9d9KdLFkOX8YJsct8TFNH
MWRIZYaxH6llKjXNz8mKl3s1730ktR7muGIqzlX9VGeXNGGHA5K/epqNbouY+7nNEMult4E5IIu4
ukx/6DUApGHpMXPWrNpOhDHEFzZ/KAdQCJEk4Q0dJwo9tKB1JEO5tCYETaQQRGeosi/Iftk+Aaek
o3kDdGCUKcIKsEpN4Skugt8dPqOImkaPWrMXz2FxN1BimIoaWPVzOa0SDNn80CmD5KAG0O4CQ2od
Kn9o1dHpgiQHXbemJNJqjqzNSLqKY3iPKrPl9sGMYbmoX0dkNV4ots1r/SQLewdlJdULRHgKQ4gk
TdGhUbNEsBEN0HzmKkJW9uO2E+LntCqv7ULeEUzhuJPb1hMyA7Y5wqRb3ZplW0qx5IMnCh88p2Mv
9JSHaXck0XKva+/GqE6PPfUYKwCigfTwvEuYns1eEOkMoA4YjrWbl/UJwPBgT3g1UrpY68Cg4iXE
dbUWOJGYZyNur3l0iMX2I170F/xygeqMiW1Y/bucDKdkRu3JjPFLTrvqAd1tjVXdxRgT8z5Nop5+
M7A0bRDXSvHPNIyT3ZgPKHVTrqLKoDh4K38KWeShDRf51pJ/YcxyHykC0jtTs5W53q7cR0QaAQlo
rQEeb9oxTJ40rYYN6rKCreCEg0GQih3nOJd3GljKuUCFq1RLjfylgz9BS7cz6HHX3Wsy13dJD8Q0
g4nYm8tXgTaQE/f6MUyqwCkmHKPGsLv0Wv8zFUPLFuROtTOkmCAuT3aAvRNtVYOOvqE+1EeF06V2
ZQBgBXT7olCb7A6y3N4D9wNAMd939RDCPNI8MV+2KYIzTlQuCFBVBCBVW2sBEILwDj0KihzZio6F
UobuB6qe6oYSsmCzIDDwRj+gkTVjkToh21rFVLN1fLKK+hIVxkwDEdI12kBTrymouRPa47Ul0SUR
sCblgRbCmxYAtQ8Rah2Fl0zGIwr/xxdBlamxx+B6ZpCpUGLVi2BRLe6UOXxNISNaWAUAAS6IEXr5
GInWazRiw1JIQ+Us8mAiXFd/hLV8P8TR6A5p+WzOlbFtB01wopSy9xj/lMpyvFhWEQFKMR/zQQg8
lR7OtYzHTRjno6+U4TlY+gd6oUBpdLF0paYb9xZxXOqL2kknsrh+wanK/A7pceAw2T9VXa5etPjn
StL2dVZ81ahhUSFMmp+o/euSoym/6K9WlRxLarYsvR46sf6hmrfad05NYjRxD2TKi+e+28/TSaKW
AkK02uO7GOKiUw2uaUJ2jno/XETkphGoqsT7sUVGq5eMpyKScIXCARd4UST4Sv1WiGoMV1Y4KNTp
vBRXGShXlb9IEe18ZAgSg9ZwqO8ya1egVuiw+N7NFQydROovhpLRL19OSoAJoRoQQ+U0oA7Wy5yF
ZN426OxQ4MPGMx61U4JrJctFtKvFjI71grub28JOQfnCnibjGo4zfnaieNK71boP640066HR9GAF
InGpD625fARqkezpxz7rwMHvrUrbhRXUEw33+Id8irdpamaYvBANdGA+Zhxqx6YuLtjY63beguvs
LZr1RQMBphWrnxU6bIcmBZ+pxMjiyGh36Y3e7GegkSbOBMc6AH4YmHLvaz24pwyOSNIFradrCma5
gYVYlTh+Lop2Lya18Kzojdur1udgoLvd1WTYRiJXwLjpSBRlcRY0fS+FzLextfzAXuwzmXtUJCk5
shQq5juC0h7GG/N4jleQqV3nxJoc1PsrR125/P1CP3LuapZDpDhCrkMYUhaXXrYGvNGocStZHmuk
5VFry87o6+BpO4NQkEsxcELpMaosGSMrwllXTcmxAXqQYC27m5ocyEpC3bhKsVlYki53JulbRmzM
Nyv9aHSYPPaIE84g9aMF0EqaM0HXW2uR5m2qQEgoKp3sSxENGq1MpJCwcZfuzFMhFIstza9tE1L5
BMKSYF52pMLh5ORPd7Mhnml145OxDOp9N2TzDk841ChasD5GbxzDgSqI2gqST7feskW1+yHR+T/U
gL7xc6WxjmnMMXksawuuXdn8mIy+pApcPulq/d5VyrBNW6aRUMWXFldcVB2ya9xh/kY0NCUanRUM
kyiuVc8YUJOcs4o+M6utSZyI2RVm41ATPmnQlLaUFPcNxRFm99UEKFaf5U6SPbmKyd9YozXPFEkC
wYdfoNMgipjkK0n1MGvAJ3xYTaLhgqEv8YXygAzjge54VvaY56Ug94ycCF8V+xGQu1/NgEbzRXoT
+g4/0rwhsOH1Sj07A8kooyoezzY3Sg3unbgm0YEshcou+0E8ZVPtZSXAMqaIHrU2+qY6+Meph/UW
CuQg5ZI8m0qNiEoO6cG6xmkn7JS4Q4oLBSaVDs1mae/yxFz23RwPqBpBT5k0SjXz80Kgn/Dxnqxy
9MwM3DE6KUDPE9lrygT6ZUkWaEz1rmtqedcBJCjz6j5VxfdotYqZyfI3GpqRaK/q8XwXRFrtT4K4
R0PuKhsguaYCB0qAUBjpGPhM4ZonVqILFr51cdf8kQsSdq0ZZrZTHyANGT3GAbbd89AMThaiX7Mx
1aYEPBtBOQjwA8Bus99rJcVduo3NH89vL5JjoxXXPCijBfSqUc1qX6cEU74LUxCzFigrsQJAFd88
1xypvt3exsBY9LRePNW9WuHWgjDS7dG/Pf2316ZBNmwrxSzh9t2sySDm5HqF3Qnb+7dv3D4X1JK8
2PpEe4iMaDVH+fPTGkJiVDH+et6RwyO1leHs++udvz38tYtQhykBBSpD/efPrQkCFBpK7TK0EJKp
37f7P/2V2E+y8qpGOiJm/j7XIA1+7e33X3DbVFohqZwrK15w3fHttbKhzRkYqYltBFZKlsaaqiuV
rXYbCg3Ii83tjXIdAbdHLSY7Thgwnf16A2N1SNXrKMuwBrGlrsNi9OYAHFnpKgC5OlDd/gRJcYe7
LcgB6hP7NdT97c/tNQsDWScsUplGabL4XZ9t5cxE1HXVVU2zqcNKNcZAyYCLh4phjQtznj3J6wWN
ckZot4q0WvmU72/2u7dH/3hNBfAhJkOPI9FqcYSJDRZtVgHcNSMD1KrZppf1hz+xrKWgc8SG1W9U
yKCK89IesLzYyGU42Let//ozaxj+lqOU/34AtzdK3fIyY9H8YHVSElZLpBDJcC8Y00N8M1P66/Vh
mCwPFetDhKLJvscGhtmGfd6+ZEX6QySBE7a01aUrDGsUh27vKEbvKDLKHvp6s1frub49+sdTeQYL
sah3jOiDtrqGrUeQgfDwhbpt9umqGnZ7ZK6yXLenUUXr3IyS2KGx9ofo102Z7Pb099cYd07Qb/x0
d569ZX8u4805aRho3R7X5hfwXH5G4bmNHsBSeekBD9njC5aEm3A3e1AXHM1HGq41tiMsWM07L/uX
0fMRk93o+H5g5wvZ6YCdi7Tsgqs/pPv8gH2iH1wbV7tkm9470GS2ewe97HnjL/vWwRPPfVt3diA4
I1h2ThvnJTHtA1J/uxfY3y+m4Omn+YsXeocdovt11ShzlD8kpDJTZKk3fn54CW5GHCQ6q6iFaWOt
uCMLvnBs2E+yc59tM7a/W6fY1I60R4vYAbs/UhgGpehU1jVfwOZxLmYFwxB7fI3ro1qcOC1L7rfL
udS+OD1zKrrLgjf6a0Ye/T7NJzrdMNG6bSTvIZ90gVsiJwqiobdxX7XmU72cdWMXhO607HDsIMm5
Z9/BERtlNyNTp1WBBBWQOHdUKG0eMoyzKYF+F4AJLRxMHQk+v+SY4wvHkR560+cwVEDPIIuzzejp
TAq7BCPzlXAPpbtH2CPECNbmqaV6FcYZsw1TKI43Xe7CCip8cURzz0YSjItASqBbR/hA/ZeiMeHC
PGE5vJXeh8DlVY265OgEIcjT6wjgvaau2u5j1K+Le5L/dWcTLi4OV6F8XVSP+EEZmr2XrStQed/p
CO5S0QH3dVqY14596FrxjmGxoZhazK5eE59Qnmxd82qearTOMHs+M2O5/KO+lK7sE+/kC6BfDd2Z
zMFqOn2eZzt+Vk5ITgJssOHNqA/FkfLwcIz2Ar90Dw17fGSFKdVwED7FL7Hf4sMxmn70KZ4zMEeY
S/+sI7t45+zk83PwQFTcWPJ9Fn0Af/aAtELjsOfPbfsoei6whvZQ7uLm2AnIWf2scEcUdrmtPKR2
9lnkx2REmSZ9lhrUsidYsUfxgX60EzuAyr+DL5JFjeu12PfVEVNIvJyesuog7L5h9gPffYNmk106
eWt4JbgDIkYV2HDCsJYZ4IHWwcpLV+Bd0dndK9/TN9r1mJIdgPRxU2mCJxo7TNydxO2vw33+A/Je
84youtlR+7er2eU6Jc96dbFWLfnqUUKCqb60xRtfx6cnlNfzoZ4Qv0OCk6suscaGRYEaJqrq84nx
yCXr7ZdlL375vNm/Uit5l5LtYA8s3jNwK/Bo7GzZormP1aG9tA9ATvLixL6RzMK4K/vm8oNy4ybk
k5QQ1erI4AojJzLWXWpcWfNaAMV95sexydVsjQtrtA+4jtXqOqJTfG7xsmZtthwLddgg88BGi8Zb
kZqCRzCY5W8BnYSu/2Aktw0uVI4lHKLwyKAEfKNUtoaOvuT0M8a6xZ3Z7rPbWYJ1lppPdfWIsG2v
/ACT4Fu5Wze7Ego7aDsKW43HJuPkIDSfbcDsg7qFeVUauhKHgeR+AMxUSL40zlup/1CCMwqT8GZB
RV3Sucab4L0u3kSkerLyLFdH87pI+7pDYZkrMmblhvtbggGXoITPWjyCpByco/LHCzS38rltAV+T
iDnce9QCwTVyT4Ib23Dde6DGtvpl0oigXbfrl7P1bp64wuCPOK+D/RHb5qnb3MfRg+bPX9zBurQh
PHGbEBbGZruyo7a5dRpV90O5KP5qjmETytMD5jfYFK9mlbbhD/sBoiEqXfHmjaHEPnxp338RVycW
RbPLl5Z98Y0BQOVyKIfimTrT7MlkYwgigo62Pip4QVfhZ0Oh7p1bpY0385foVS5Mm2YLEC4r72dP
veon4xjdQlPc+4DZCPTKnkHIkWCq/dptonvOAXU3qhj+or72GEqHbnCaPdCg4SORMz5w4QDWcraM
Hl8wW+XDmmEPLq7Er+bkzR6EzPmL6EMonbjXehRimRaDrbRHyouZg57N4MY2ZoG5WzwTLAH4rAOV
Kh+qoEAMXcM3kQs+mTiH7Rn1wpPa+cW38F4yuQvesOdiUcaRTyCs1dDNd5ZBXrrJk/c39Socf06B
K35x6nrcsFk1OtxJ3I7r5pMXKimEXXgJS8Cdj+6XQ6i+7V7JfcGwywOkow/j3eXsC0/GpduMr+bG
ejcuTH9cR8PnBEUf4xcP/BGA9DqLpBA9Mq/boF7nMbEj33KbCVWH6CDtBYgPXCnGhlKcK/QCTRQk
HSaz5bJwRRlaHGuxgUp8YGHPcMDmkMuhcLpIJdPd+pNt8euDkcd0ASsfJl2NaqVjnrhK1oW7fmEm
bj14Gkhs5GyP+cB/Md5Zhh0qNhyNgMhgRNoKPE/hKDxJey4S/70kz5P9xUnQr9h5EEuYC5AF4Kw6
/H5+FoOfKXTYr/epdlfhS8iPlC5MLxrCJeVz9ixfuYzlgek5uMKYdxnRCjHKtxJCFucKWWKO5sJd
lh/YbPIRFXcy1w/rW1eYt+xx8ZnKTKzyOOjRYswwWFiT8k1CJXVWjyjavr7xZXKUnCFt4bNLn3mH
60l84MITfLJnwqC0586jX3LglxEDXpncteMbv0J559fgy8wcypkF3uW2gseujPe3pj3ETKjv/KHi
CTEU0DuEIydHZ8IF1ycwoCuwr1wgBRmWj0LD6JvhDPPfIUoyWOn5cABwaDNk9hzlQvznW9M6SPUJ
CTc3++awmPzZBUvxZQuDvcJv4IvbOjB8rkqxrLSLOSVtcNm1dRxcId6RRQkHvjnrcGev6yhVaab6
MgP9oIh+AHYISCjJguqN5+ybWjxEgjF8wEVj8WfY59QPoGPp/RPzZkdMrSEFQkrVxjOnAEe7czLb
7egD9gLZBrsEqZkAYTNq+oz6Dn1HmSu5qRIbdvpm7o/CAwLF8XbiFGvSvrLaA8WPgVpJ1IL2rZre
Uwcd0GW8XeD45rvO8Ghq1aJdtWcEIDr9saJ9gDuQm0i2dvwwryzSIbBvCA0Yd2a2THsZtOF9aDyd
5/q1yH3QqhDEuPAi1QA4YMoGZzg71qAxdzuszw/ryZfg3pGiefF4fckQua890ias8HrbhJh8laWD
np8IUQZlifFr2oNjt+K1CFDZdETwK2GfyDLhz0gnHujrIZpqN/BK61iVz9pRt/YVF5GGCOaPgVcU
9xZqLMM6DMzyWDVrbdh+CkE+L+Z91HgzVBHTFkdfLo8IL1RkxOqdCmoaIwQW24BVN8tDeNRKV8EE
Pf9pstZ/Zmo1nhJWlAzgEMafj681rR9ymnWAHWi2s/MrZszrdE6ezdjNt5PljOdG9dq3YbYDMn+w
/agval79Ovc7cRd4XOi+3yZw1VWPObAo7iITzUJvukzmvSSCad/gLYPaue/7BLkOuYCnBhoHRKhX
4hUjYBJtjZr25PXWMScdAmFYHdXYsdzUR3N5IQoQVmZ7oQAGJ0IHRrRmK5Mt/jBjX8FiXHwEissB
s+JgbPlR6eCw3jK9krttkO4wH1dpJpYGJMDYAPZbCaMMeMIbbIojEuGRCcpWjhMKJjT7D+3X1H7n
Bc2/C929QuNkdtpefpTea2dVsPYD8H8YXTR3Ha6xpMYEZBWBbtBDVNkzEQYrFekuULfGJ/bULPij
t1rW3eQDKCwCaVlsXbNkr3XPqc8XQ5aoXpw/LM0dp8Lc5e9ViSfwXtWcpHEjZISQKLJjCIzpKb4I
LrmlqzG4tiS2eKgOd12TIVB0EElIlGP71nG75z4TKVlr96BvaVlkut0LNloM9+am/eKWKxN3tcIx
8Flg20h6JdyPtBlI5PDpLnZUvqaN9UK9aaYeH6JSv6m/um+mKePOKiA6oZFFMOHiRqrfpccVri9s
Yc7lxxGamkOzs72IeIHl7zR36z2dFronkSdSQCR1yQXwGCCkXVV3I4i5rk5LbKRcC34K2cdxA7EE
pYAckfCz+Aa6lCE0cSvnEJx/mFa0ATflR8iMr7yXH2Z0RjO66J9HOt3aPhFeU4ZNg0jpUagRe9jP
rLyfEbzR7ufCC5BlJfIj9DK9Throoc4GFt9j6fRT14lCb71mS5WflHuTd+geJXZfeFDY1f7SRSdL
/KChzk9BRhjvs5DsWXcMDDlEL7XNxwfLbj2cEdfEBHQ+i6N3654bx3iwIIX+DJ/mMxOetdChu1PF
u4TKrowqP7JhFAKYdXMYnX1xSBTSEF+w5x8hRfqHXnXSu4JpcFO8CEg9Qj1+DLYsuhEKQAm1dEo9
24uJUdP/H2n2XLSHlsIwMhA1GqfcSSCY2vrdIP7U76gZc61ZOUUO6b3QbixI7g/BBaEq5Uem2Pkz
9CYQ+kIOh2eTXMMj9V3tweohznyaFY21XQVshmbkFZMnPCYIY9J7cLAgVUt22YGVa9AZSJKRWXGl
PAy72DflQwDP/DrtiT8MBfThSFUxmVa2tXHQuvuGRntzNw+XWDuH4+OSvaLMUQKWjqI3hQOgortB
fShXIXPqgA6QlbabUwbP2ukvxdv4Dl5siR1mYKLkHXglJz7MzoyTyL49MCsjrDBAFfrk3+iUneSn
7kwjpkVVb5V+2ejDyRrugT0EqqPCaideJK5wzGW8ttyaShvAgw8iRgthV9zo46amRNsCbXZbFAKq
Hapbe87dCJ0xeF88FK4PEdHN7Q6hRCTEiIP04MP0j+F2eUzddGRtGRVuyBkZdjC0Q/0d9IKDVUps
7LdJRa7Meg9J349WMIEmck9VO9Uu3y0PKj3X3WZh9RyajnnUnyiyuDKlYfGoogJMqGLUvnQD0GSv
oNNO4Y4+quVB0K1YX20jD141pFcdjhTMSnQqPJjoJPQQ1e/u5nxHG0O/hHe1Hz7J/bZOnBShaQfi
a3Qimqpv6XG6Q0lD2cJnU7YI+j1YoL+iA6wgZDtAUN1pJ8mh4k1UwER9C3EcMias200sMnzs5rXY
FTR/nOCt9sWaCoBfuq2+r3z1gLIIVdnzNbjHKetgnARKChvjhOX3nThvpmu87QU3IguVD/n3xPIO
sxpneoxdQGXI7i2v+lv43j91oiNG+wRKsMoZ33LErZ0sBxE8Atg1EHLH6kV6wCO3PM7pfSnflabb
tFcuNM7yRI8NVB8kKWKP1ta4KguBxCDZ8svjCPOWmFjaFjH/HoKwvDPc9jV5IYqKb3TIQh/2S6fs
YgCvzV0JdcfA98Xt6/cqfsTTgLtYeqjVMxh8ydgsKi6732RdZrMlRxCbXRLbBVl3jkwC1VBx88bS
iemPDEEY1kVMXgL6aCa8hsPX9d9S6zjjGXfzwXTRPXfD3G7Rz4MLMOEPNG0y6iocS7jLdSgD4cos
R/vgML4aQBDIac2X/BD7uWYiiDD7yGlwVlZkOlTJTehWMAtQlIFmQAPRk9GF0CFhbfqLihjGUbYQ
RLHBMao6pGDUNnZFvwWq2Bj+iDwgDDPSTVbo82sqr/KNpPpwe1HDkS6U+sVdsa7ZQZK4MTuBJI6F
yegIx9n7YBQgQ0Hai7kaC9TkHZgwwkludB9txx+0/lg1FXC+6JtswicghurVcLsXFFCAWGzi597w
wmKrHku0edboHT51tIY2ije9pt/xS/+JS05J+d2RvjSqJ461TQG84rA978T2kM7v7XcGkhlpAkSf
O+so8HNqm/viW4cwlG5AF5BxIA7i0BanASW3B8oBMmUUWLGbbEebCXwQ5QMQQGQIRHkQHZXgJK/V
NUrt1ocLoG2hurAyWuo9ygAPMSMjQfLto7wggYAduZ7egX+iOGTdRyd1hJ6zzV6A86JEZGq2ZWyC
Hwkc/3SXm/2hVTTF5jQWvTPt47feEagUAREmgXgeJL9HHmCxkwf0PQaWz1b9Vj1TUv3qkguZluDn
6rlfFervrXIvIQWGKUhXLltCB5Yj2EcJiT3sxnvpxXzrhY1f+yzvD9ySijdcuxf9DfElKJuFV4ZY
QMIlnrZhck570GtIabJy/8kZYBX4nd/LSNhgpdupB+VhIp94MoC6Dsf0Q2bdG676BTSx4fxyDwYY
3szoVzPvVZ/VZ/llHbV9w8qeusYJuABoAaW+4kK16Sd72GD7ZCs/E2utj+CTbd0rdyvqeatRx/C1
01RdoHmjBb0Xpe/g0H3GT9ULcj5kZafgsVC2YXcKkVZB02FKHT34Cemau2UNBkxJWewV8pMJqPVn
h3ibjSDnHaUBw5UNV3BVgtuGDIAAvI394RNa+wbik8tWI5pud9O2205gEeAz28OWSBJeSG+PyF3U
m8cK0ZDUeMWYx/SwtlqKYQN44/pg3Yfv9KvwCSC0iFdqbM8fNID0Ndo+Ry+kUAlXmd0ihlQ/mefM
QihvFWwl7A8vxr2G1SXTnUIkxzSB4ucmgW/ktn5+1F6mH1gGlu/KQ/kU7Hp0pF7i/fTISPxZJ+eh
qCloP6vh3nh4VMGcb75qG7rpxrgPQDegBAvVX7hHhiBnKATnzOkWB9X0DXI/4XsOZHFzSiP03FxZ
fF3ukMbZk5xR3UjlSzcG23TcddYjlNhDJ4TncO2nhPnE2v/2cFTWXlAzk0OKhuWFY6kAdR5Sekb0
feZeMAB4DbQ+RjpAt9esOr6rwPH46drCilZzQiASFGTkhpJkgti2/eudfP3Mr6dqCJo3Wcm/EDy7
tTt3+/7tz+2jnZqwpTnVMHKasLv4x/dTGZ+PcNzHIo2dTtBxh1n/hOvT22tBNZKiR6b2AcGDsjnL
YUz3/vbRf3zz9nWtpFf0a2tYmpbQy9sr0tGA/5rIpVGL0wXdotufsF73cXuo0bDHbGV9C3E3lAIN
sSh8LOrufn18+Oswf70GqLr+YxO3F2+fybMmRv0vRAbyz13dXv/19PdHUR4hUbpu9dc7qYqzYN0y
Nf16A/tSdnJ7Xq6mkFJVWc7tK3/b/e1ngwjFpUWYua3akASSezqvLASxRmbOeq3hIvHoDZVFQa/O
d8mAiKdmRB6dfdGXlfoYwnfV4oTa1aI8SviLbJTx2krWtq9Y/qWKuhOGTnN64BMN9gldx9SuR+ZD
HAqfJuayrSq/W0bnzwU4yk6kjCZY4GqVl0hpRluhZWEJ6LNEKvWfWVBTGywvHEgrAQeO7f2QSxIV
40FFT17aig2wgjQwrC2MK0Jy+pKNyQSPTtt1aK2OufhY3bA+6YCvmDo94exMFCyT6zgiSBaQnom1
WwzQi6UtTvHupJJb1uk5yV/DkDyFKsfI4k0zrZ3QTqSKoO0jNBU8q0HoJ4pPUZvDpTeIXUp4Xj5E
U90bPfRgLRH2at48VbHwIerLBZssLwg/x0GhF4R3AxgBpLNPcOhKZAUtky4pQhF63x2NXqIAulDU
CYz3CbioPZnFGahZaJdNpbE4Ah3JCoDuK7OIZr2FIWC9SqWgU46DcIyy+zEwfs7dJDspgowgSY5i
aLyGKRBWGS3uKf2S0BIcs69iRFplLBaSgKgFv9p/R4X5SRu5uOtFZfBx8ov8CM2IStguNdBETWM5
3cnAdLvixcAOS+qkfVPPe8Akuzynz7IEhymWH9pmOM8z9tFjAzqq2M8pHSFIdtFq+9il0Hx1cjHC
fdCAalTlp97yB/MR9Yj/x9559Diupdn2rzRq3Lzg4aEd9ESivBTe5oQIS+89f30vMvNWVt0HVL+a
FxIQKGWEQoY85vv2Xjta5fATW2OCbm6ffGqejfGDj+m9RvQnnORaaNG7zmorGZxhNQl/Q3gsBgUG
ED4zGYmvImrfa18FuTvprPaY48Entnxio2mdG0uAXcBYfQomfJgN7vsR6Sx8JWm6xXBb+oX+McGX
qjzjLm3Gl7SoqIM6LdVUmaAzyr6Ej/smaJVTXwPB0vNsH5fWbsCMsTJa9lT63KdmYRlFCobIMvrM
8Ypolur6ZPgWNrPr2BiwvboaZlkcnQf0QG5t4HdWKkxealJchbX6OhXQL0twEG4n2U+m2tPQivxQ
p9OP2JwYUjSBVqauXGQAios28JW9Pt0nfy0SlJdhFW0dqX9xJm2EaJ683n5rRvPaoys9WUg1JnV4
HIbu1CUQk0zAa3aX+q5QL6MFwC7IjqmQUOQdyh+y1+6GpyqloJM4nXaI6GUWWgNcItQfZWsTwQgm
tfxQJWyLOO0Occ7HNZQdk+x40iBvbvuSJwf+xOTVeafGCGGilcO0wRwqAuVqUr0tCl/vCvErgWzN
lyA20SXT8D4pzEfU5BVCTNS3Y0k8SGe8mRnyhSFnHU1HbCKjeaNUKl2LMf+MQMKNnmyvYzW38TRf
IX6+FiWec4HtdKv73rcngQ307YshGOZKdTgaiWliV6W7HYwCRHrlZOsk/a4smCtOzyxu27eVB6ew
y1iQd9/kWdyjdoaY5rMt9DwgfFEenUyzfg5bdhep1sPdQ9FLx5pmR2KX8aZ4SkRq7BpjuioU5Sng
2uTTNV5C0ym2wB5ey1A92P5Ir9IMMRVFP8ZePHcB8i+tavydqrBjDgMDc8IoKQ8BpPbq/iBr82LY
gPtCrWZHo16lQcJKtfdv8q+uKj69hj6PQQMyPcpgUoFthdY6gEFnaR5eeKveaB2hLJahzUtCOi7e
GJKH3f7IJ7qfhkLZU2Hs2VcJ/AfkkjdBUv4wivqxzPorPvOrqdL2JQvaoY3omirqs29T9IqdB68v
b1J8xEpR3IRYvFZKxsRQWUCLvDT81od7mQ/6ypcm5og8uNHAvyANTqjIq/E6cjAgaShM14rRoegy
AXXq4MzVLvkACxwgrm6IdZ1BSEl58PX4PWbwBpETvNvVBOAOJc7J8tjyM34T/EY2a0yeFmPSaGFC
b8PvJtTGG9Fw9k8+anUdDh/Saq7AKc63qd3BUkvaaBPV5Us8FP26brJreSOphCjAfXygVSl8lU9T
p11QBq9J824GE5e6qvXgRGaYUwrRz4xI9QSSU5FtCBoadfWsKqWgLvKRnQ3R316f0K1p0iclaN8N
TRaupc2trrlWp1dulyaElOcZbr+xfwzNqWZ16lwj+9TwkQdsYWPq9QjYNZjMxVEZiJdXcwx9WaxA
1qFiXgDGBXMEChFWvczofSHFJZTF65/VgXigULcPVe5BBBjg2YeO8axWoFs8NeOsbRsKIRVmukn7
yLHx53V7hMk++BRrC4PVUzJzkkSMgmA0jbOMqKQ37D4DKmKbPIX63nlJdyBMVKx7IMLyqLRnS3q0
m1TaDD7+RMbdZC9iw7v4lBydFNGnJccPsr3hn9WUjNKUEm1HQT+2r9KW5IagawGjDvRJCI0ZWekI
Cu1FdtfWZb3tdIiQZk0JwNaOqjcxIIbD4IYerNgKXmuIOGxTt8UHrKX94pP6jy37/7BlE7cHbP3v
uPb/x1HmfiVv/ds/p7b8/J0/rdjGH6ruSEm2u8EsoZoY1H45yizjD8u2wGn99GFr+I6zvGqC//mb
dP6wCcgzyBvRDZzagl/67cTWdRj3Ks+n2VJT/63cFuw7f/GTOfhNBN4DXG0Y1FTzL1bsOOqCSExO
uUf8bzJTFsdJdCUwB5udUuAdw9RAkaCzrKYoMqvTOF03fVhme9H1g5uWrBD9mqKcIVK2RcznY8Ql
mgvys8fYApEZIRVHtQIypKgb/wR0iYyOvGPU6jTyQ7TmVKdMv3FwbrHMbhX/h20WtdsYoEdrghFh
NOPplAo1OlFSVXVMe1dbJlml1B5nU1Jo6sYpNt0swHNhTEiiwjH/ivOUnIraiLY2b3EddwQbZ/WL
PhDJXPC2hFxVbULpusJljpFuGEpyE0bTXjuB9TRK1d/EgUdLoVI2iAPjTQUeaONVs9nHo3iRoRxM
DeM+j5KT6kNmVFqAmJ0XsH0d/V0GwL0AgH+pBBK20UY9lQ4Hu1WnvaU25RYiyw1e1R+ml4h74plY
7VOgiNLqmE6ElqrjA8PBQK4hW+MmqChj22CP9Ah881DCy5p8FlJgy8F1gO/SDNb9WsGCM47vPd96
DaHkJhdZmcWhb+pgU+nia8osKMFWgYhr3owAjIXChCMqHWEJ1+GPNt+wl9EA2iKNy1MxrMewaTZm
v0mdptiyCqaU3Ww5h77jHgiuLAwqd1FzX/gFkfCC736ras1Tqvk0hobapoLknwKIIADyPg0FkHXm
IVEXgXZbddqtEbdEiDgAZfo2ILiP+tf2Ooi1qyrue1f142/YRW4CN7BT6SgJIjfbMKJKaD54HlZ0
q4bRWFfjiR3stHUiQslzgyVtOVpubKIhNiICPPlDphzg4lnNpclLuWo17Taj6DFK6+x17QXjAsv3
IbvvwoaZ0VPtdYVOduhZgCUxtZUR5Els+7eanZ7zMT0b6ntVpDdFGR8HxK9w0T0owBFfSjzSvzE9
TCEmSyGARPEhkRJVUPyjNABsWHl+38ZkhdtZ8hST7cs6P22GdSEDpv1YrdzUUvatOnaUpDImwGu/
LQk7RspgEaMRe7zzjiIKBm6c9azcCzaN27RDwqGUwFdbCDHrkZAPH3ZzOmgYoHNoPHPEe8o1DnZy
2Od9r2/N0mJbWzlsSXvW6mrMEj6HEDvIbCezhDJqyZ6mUEfK0v6DKVgIZ01TsstJvyP7DtL6qe7t
cpM74trTlWPjMwe1lWVeRvseSFl/bVaQHlVzB6vw3lTG5g4g3NYhtSwTFbqvIiGQIPxmf+ClKQ3E
3th7NvsW22jK69p09tF4P46y3iSDoIka2w9tcLES6uVJ7K3zoQp3TQL4UnWKfF2n0dn0qO36kPyx
o7JCATJDG5l6XB0z1MRVFx6K94rE1RvjSoIvOuKvImE7JoNvHtuUcFJWuUcMjyeex57wT1/t7tLQ
UlzNpv5gRfizRg3AwrHO5FpYFfnVZo4RRelreODlbTkmw1lOQJU12IkYWFBrBJK0gCws9B0OWVQq
bDOnLrmzCdDbp6EK5West14swSS3zbTVA5Wu0uQAToSoR2XMC4P7PMDOmJCTUDdBucKK8p1EHoyB
yc+2YyA+rPCoYI049ves4vfdiE4Su4ZAte6IG6tEeOCMPXl5t5qMTk3G6khK7D8FaVm2p35EISRX
tMxPk5bdhz6I407TLSLkPPNk6tD8oqETh8wcN52d+qDm6KEkwLZOhTal254XIMumOoWtVp20PoJc
pUyfXTyASB23chyeImHMSqMIw6Rh76TfNPuxDW+toR52lCxoB3o288YcN6Bphn8ocBVb6VM1D/ya
IDJAFZSW8xmVSUp0s59yOqEhrePYo3DL2RKfDZaRwidZOrHZ2ce9sSMQj/quzTg6YmF1nTyr4HtC
+0ll/a1ZMEYKb1JOaKeVU5jUWP877UbJDOOUdWFBbjvgdHYDqCESKtIo5anDmhb6oX66alhhktWY
X+QM/LTZ+bh8FG7vs2YLSodWUyafHWiJULcsQt27EriWY9LzVsnYI8N9E1Qs18OGFsjyKqr5pSxH
5fQdWKSoLHfSph/2nGg/X2UWxMMpbhGFUw1J2UEfu7GkhfTzsAxNBKBPhpNPR2wMD7kqsU63wX4U
JlYUXbsdJCJ3jGZdEMsjeyNEdvMRrCVo0rii6FsbKjGM3XdqlP42H6kza9FLl/Cox84lgci4rjRa
4eqo3/iZDprSmVA2jzOQGgmASHy2dtaw65XpUg60UP6zAM2asBn/jwUoDn/T+Vcr0Kuv9+qtjv8J
avDrl34tQR1SAIVO/B9xuCa1hvn5fi1Bhar/oRqWYUrLxmJtzziBX2tQXf6hcpqAQePsBGkg+a9f
a1Bd/XcgBkKz+IP/CDGgVmiokBIkzARpGrw0/v/j7S7M/Pp//ib+O5G4mEcv6M5ZpzcD+/3Sqy7Z
XJ33QhwWy9Hvm3//sYW+5dghopV//TSVHii0oPK2ohMtU7pp89/PS5Oe9vKbnU6+YGeF+oi2p/KS
Wy8hLzVxppYyQ0/6H5Xhpq8egv4pt3MNBWBvbTrJr9tCvKYKYZqsRFYRmK5jllXP6ZEl+jYqaPzr
b21LNDJNxsGA+SjNttupASsC2SHkdIoHzw5eipaRs0pxvijysaHsktZle2MUQM+qnIGzr/LxCELv
kkTdk51VhySpzIsTVTCAncg4Fr110FjCbgMP52iRq3hzmarV0Z+rdk+WY771PYsinYwVtyVfoaCW
eDTUnmFPU15TkypJ2jgC7TFc01Z+ClzFaU9MOn9n1Uot3uoDwAfVpzml2CBWcx1Ng22112ruddsm
pChiTniHxyhbRwKvfb21IhtPSYw2oymyJy3y97VptAdd6b57PQBQ2Gf3MUYgpGJOy7ooSbc0rQN7
YEkikyefL4ol1DHWPc0l5sreD1kXu2KPGKYwFANfAyLELiGfbBiYf4dkl42fXtA7284GmaZH2Own
wyd3235y/NRZ5yZrma56yEzzs/EROelMNZcxpPDW58lNFZTBDgzalGb9ppLOcxeJ+8nMja2uF+xF
0tupsF+7vKzXuhJDBfBZFcJqQBNVAaZWuvowxMrFjuRBlrGzAtv50YXluOnZc8C80X9EDgAGjxUn
2qsntcf5l2equdLVilao1cPdtmBXtrTvLBYSmbjyKmgbyWC7pEHR0SucCUwSMxVgUYJyStV560w0
jFkRkHpO2E1VNB4lUAodJDNExptiBfU2UdPCpUpH5mNcAoeaSf9ckCsRs/hrgRM3YV5cF6nD3sqO
YHmKAMGJqV9PA9iQ1ABSK1PmINQLbdgj9entfOOb+VOWW8W+1SAGth0xs0WiHMwUDE6JKwWj4Vqb
jLuBeiTG2Jz89AAYhzFyCQzVEZZtujatnn1ki76GTVC5Tk2VXEctuEr9CSFtouyFCUuJlxqwJbTe
kyp9D8rWzXUKs51u3UVN8qWqyggm9tDixd2YxsjOVX/LLOrLVh0am04byUQ3DvU4fUYdAm3Z3Oqd
1Gi4Uvum23crkKuxk/kRB/GGRcj7lHSvCDGrvRFP1Nya7M0uaBTUDWxaKR/twqOT3fNdKRjXNhFx
6c77IFj9Mr6u7FFH2FXpa+rsF6dkam9ac23PaxKl11VgCV5xarzw24zTO4bHzeT40Q7ECnsy/KGK
aTbrPmCd32/0Vj5oWUFGSYaoS0V6akv6k8sNuWrsj57DdGzdKNRuosq8xc/quBFsanSTNEREa6tH
U9tFoKduyFbf9ToQNmECLw8dGKu+fhxyrgkroqldYbuG6XSJZPzQpO1HxNWlK9OWAUAagigntM4g
uegQ6DBVNnIKn42JyuXU1KAL8c6StZ6cMAJWboi9Tmu3huyxkUSgi+my7ngvn5Pf6cTFDldD6HFq
aCU4ZeCHzXBTJqi/LB8PmpUSAGnFjyMlVyKnCulSzLv4lv1ulWp/rgwUyXG0V72aGCzTvstDO9kC
VKEJVFobA9roypDXajigUOuIOaZlRMa1AcNen+rxNuz67Nor0ag1IAJKtJxa9Ko73TEtJM18hWgH
Na1ZfY8YDXW2HYBXtzjw2ctOX0Vq7M2u7WmZWhk9G/1H4UGlby8VhphyVmLpMQFgI4XBIDVuCHZs
RWVRrBPeWuuJhqxjI72SVXgngAaUoy3xDlTUkyflvdXtEDyBQHeoU5RPvDB0ta4FKGo7N5nnep1C
yFGO/6shcBdd6cDSf0QlCWh73RECx45tq01B48pWx1wQeXATavpHACkSg1V9HH1qKcJcQz9WEwAL
YWYYP3Llq+y7FwYkHgUG5rTinGNRAXZ+zWRwrnw2RVHAoAug/dZRk2bjw/GJQFBX/XeooRTI0goQ
cYC0yeuZKpvvEabKsY6Dh6ipiz27WDeHY7ttzOY7GtgDK9D+GtvSz6FRvGQGMhUrRMCjwN4yiTie
V+EDdHL7ewI2vcoC+pdx5x/qBu1gaiAFojcpHIQibWJcq2Qe0nEhwm4cAlTPunjvB+2uGsdz4xOW
HXRjdu68bQOsFytY8iQaXRyzmNZgkzkMtSHCSy97LFWq02w0uHYilOoTq+nRg3JhoowbcfY1yPhr
u+BC7l0ZG8MmbwaKROmXE2a1G89SVItai4rgGsd6vslsQmp6UMFeJbH1ewiMeW7far8LJ0XWouNm
aczpTJzk7Zg+2Zo/J9vfWDq1H0tNKEmN5reRDOBdKdfjAgXFElR8TIZ1x1PuyjZm0OvV6CZU53wZ
zT/HkM5BqQYnFb4DyOPAwX6DfTvXdvwwKaNlSQxrc9cXrDIQEbi0yKGpkSa5VrmesDzj/Q7z7gqu
Uu0WQnyVlNIAJaJSN4uXFMI+vF/MYAQw1b1a7hqWdMgKSTokQ2Df1fXo1mkHXgfsuVpZ5UqvaLeh
grDXQoFrUbNHtUtSCEwGNj8NT6FPGTCM0ScYIULFAAB43N2wjiQVZYC5C4oEHRHD8aYOYe3Yw5vX
UCqz89radrL/8sGa5kBMMvhM+aS80l4Ld0NttSfWCiaqZZ28kspxeDNEpcKmR+UXl+8imZd4drP3
FDM+K2pKmoR9PTZEa00yddzWJ2vDVHCUpTpeBDJGRz9t9nJId2OD26vmywLCWGOW0QtXHSPo5TJg
/jYoP0Z2+dW2DBhS5uRMhpbhMpaNK+j4wVVpAHvpSmRJulSiXWOl+aUJ0PsJWL6tqXICDYRHdTL9
skYZ04dGZdbs1T78zGYj/kSHSx/T/mCNEGb7hPqDPXjjuUcHurUNnz6ZonEZUdsbyxFPy8TMWvgW
RStUxLMcyuknHYsmtG9VzejZ9hkKHT2FIwktSqklMs4Stn5lCoDfUXAH0Zp9t1Jo27xmwaCb7YVz
gDVIcihhrWxK3+P0zLpPq44/pwj2YWXde8FAZ0VHthi3RETTpt6MrY1AKyLLa2R+3xjG+KgUYUQe
GcFXlScfnKkv3DxnJ1/QhPa6T31wNkoTYLJsJ5iXCTcV5CHmMCKpw/yUyfZDa3zj2rFC6pYSuEyh
PKSpXdyCMQk942CXCC5JAs22vmNfyjwEqSiYyCef4FG0wypft48+DsY3LCp0TbVF3koZIpokNSvA
NH1tZLgpDAsaytgHYAYn1vT+pHQP4Guu86q6iiF972m75ns1IScXP4GmIsgJAlSijdeEV1FuQhbJ
MZFbSiCOppLiqCowggR5SSZewMpGmgFSx4wQdIFj/KxGfrft4vJLdeLyVEeyBLjNUav119JQBbgY
yla5BW98sNAv9QH6Pj/vnxWCSnZ9PJ51ozWuAosLG67/foS2coD+ha7fTsBdqx2qtDG6GtJYHix7
XrZbDo0lyVJOy1HrgEm7jKId3KgrDFChpN/oo7dnojhXtdWc5v7qvvam2zEiEGpAvLLqVes4WA0m
maEEn9FZd0kHEcsBnXbwolJ9Suf0dKGvBzE2aL38YEOWyGYU5MaOqjy1M5el9OwLmU0dGoFznU/q
zYCZV4qRfoE0X5sQVa6qe2jEhvyhrCf7lBblveEAAlEza6+ld7VqTzeTOoWbckppbWQppkRqQrtQ
ozYdqZ617e0pOramcq8u6ZnsLLZUgsBqquK50TYdKzcCItL+qtey/Drrz75Hy2+yWZzmWck6Yb6Z
+uDXzV8es+PkI/RZcXiq1R0L+hFoUFsPu4RCqfu4PArjCUUr4xlwjwHpsNcf1SRDbf77fpeGmKy1
ef+gqRQl0xGFT+Z/R+rEdm1SWhyj802e+jRgZaed/FK+hY1sQZ7odGEWioDjpPOh6lQ/qQJOAwGq
gJuzYAPQPaG30plr9yH6tQqMzvE3VCCUpat0frtv9SHoTgzkZEPNlMwh7ad14mv5MdU9ZFrLIaoL
G/tY/RwYiOT0WUX3+6avYZosd0dFuS11o9q2tUdgtQ9VyJxgnSzPsdyoDOxsQKzd74d+/oGKvpPo
AsUdZgXf8myeMsv4lsPfDzp6uM81ddx1M4RCZV1wZK3ljevlsHJ8/G7inOYJV8PCeHAa7c/DBQ9R
xiFG0kC5XgAUbDwUMi/qwdwN1A/iGp6K08IyrwJlYovaYWQSM8s7y1T2GyhvmmPuGajP26B1A8FH
v9wo8wdmnuPSIAsinlgxeqqzXQgPzt/RD0MqJ7EJCUdj1v4J65BzH27BdhSq0RH+MFgvLSP4Rs7w
DhqOxTEv2imHSj+t6UOre+aF8hhIrTzGWcIXvNzXcN8dWZ9Me6lI+t4E0TSlUR2XI72K8dFDsGhF
Xx3r+WY5SipCqRpteO3mH/VUt2nS4BgK+evkW45CUh84QYcMLBT8uPVytvmsdQR2Z949X1J1dBwC
HiILZj0BQvzp+VRrHWMo9n2a7OhKmshQA4SR843RQUYpYNAfeyzZvepnu+WhCcWP67ANXcXZo6F0
sAOoRhZHmPjokuej5W6mF9VmkO2nYaPTcsbmtmxmhko0n5mRmqMk/Xk43x9nsEbspGK1sE0QGnIu
1DPmZLm/3Cx3J8QPK6PKnOzcpmzDF2yIOrVnNnEedoqZK8KWYRN46UsAgA3h4PwOlje0vJfhrs1F
fCxlBFtmzAK8pxrcpSPDBDlDGjJMszWPZTlhT1UI7qtCJ8HqrUcMJdqdofcCJsAYN8cobxr2AdzE
XCgu8CGxyuZzfbnhmv51NJqz3+b3/eW/1eVBp4t7IBbskf/+e6Yaq9Nmud+0WooPY/6v37891TI9
1OrXUAy8t3JmBv081EsnYRTHArQ8SI8Z3GcVMs7//skOYM1xmG+Wo+UHu4F5mOoNzkqVU0KL2k1h
mOl+uQedtTouR46sXsDS0++Zf6qKKbVtVF/NUDQWBgSrbM44gpAiZ03s8jOLOvYvd02R7RyTUaW3
2aTSSfrz6aWsFTfWkcIsn+3ysTo2H/9yd7np5w/9992//AiEQGPfZYzoqG8LrMrcyFx4eA/9ytxb
FDzZZuvpNWylmLmv7Kmf+ZyDcIIBPRmkfP08JFHnEtL52zrDTT4a3YG+eXb0lsHJmU8vezmkjFu6
U8mc0OS3yvJttvM39Q+H0zzm2RU7aWiBO2cZJJnCGSpzYMp4v+iQt3wX0uxstGfqM1Nfcfz98pe7
4fwTy9FyExTl69S3cqPN45FSmGR4MHhxDv/9vteP6s5uwVXO76ycb5ajjPFz6LRwT5m4Qpw9W6X+
/p9GXZG1Sw2KpgrRq/VI7W8eX7iAArK258NBkfSfLSx3v5MKfgcXDH7FDjQNo/bYkDfei+7Q6dCu
lhvYdiZj03y/F8oVCWR/PQnnc5JYb0hW8xltUH/bil6/+YfzezmkuE9LtkcwsNylh0ucqxCnf/i5
5cxWG3ElDAUnye+Tf/mZ33+jFAWOxBRmwvJYGPhcT9nAChYF068XuPxKbRb4QwbgvNi3eiggdQBt
KJpnv3C+yBcR+l/uLv8h49z6D2X6/5MybQn5rzoyh8+3IP/bf/18ssMnHQ19+Y1f7RghBJIgyT86
IMh4dARGf7ZjhPWHhlbI0DVULNZvQZDu0IyZ8dMENxDRoAk6Kn82YwSpDbCQVY16hjOrhf6d5owl
NLRF/9ScmZ9C5XU5Nl0jQWTgPzdnYuGx5bc884pNEa5QZNwwn/1Dq01cVEWYSJZ3gcZ0M98UIcZB
0w/uzHl+SkRYo/WeD5ebqMbMVkc1VrF5tbDcTEowX7/cLHfzIcL6lEGQxdAe7mlVMAjNN5Q+8UPM
S5Z/eEzBqux71SmjmDLjh7hSl0FpOdLqeRrSK+oxnsXKHMwva4bIYlZdDr1SS9d9h4JGz5+nEvdu
oFSgX/wqOTFG702kmoglSe5tyqvB6cOdE6TodojKWNdWwdMsAijT8fttY0MLrEmNHAbCLB06R7Jp
VbfNUHNSP2HQit+djNSvZN4ZBKbeHtkqdqinEGyUWg38kocWNLOuWAZGlrK4G30yCRSL1+RH9iP1
loOlgU4s1fwgtYm41dqA8jjPJsM0U/qWw7qqOVwGZCkGNw6Vav9TqDUPyMtRGOZgqZot9dTpuNyI
iY4G9YProavzfViNuK9ofMVA+edVJtt3sApYf9Aod1sxN5ffojA+BXEHhwWrvIZqtKA8ePBnDKNu
DQfd1+9RM0J7bVJ8KPNiaZ6CRC/JZBx6Gy4U6//fN/680vp9d5yHMDfrI9yvot3G88p4ucGLUvw8
suYl3fKYZoOtgmi3WubA31E71jwlLo8pExLbAaUQ5V4UqcvraSIqmX6803Ce31Odnos1pERjtI3W
5a3EIezSkSgf0VJZzMqflepSTkUllTf4YrdUtaHDwW4hSWDr7YK1sk4p/I1vKBpK5b7UaJm0dxw5
LTG82KJRVE+UUsztqLJt6Fc9Wg/zRMZALC4swTN8hcKdVtUz9clwExlAFtZ1fOiAlKHcqSHJDvd6
8UmXyY7JnyMDLW4RqGHOcEVzRDDVr8vTgHpXhfy8gie9H7vD9K4+UjmiWa/jOr1Dp2Z1GA8DHF6p
dTLVAwYAlfUE8gCE54gV9LOfuQCLySA3v6Ibh5hPOv/Qv3RkZ6sBhMx9di+jrflkti5OTT62cmYp
gilfUwsIdVQFuyjlveK1dPbUkljvN3AtkM5bLHOuCue9+Ew3HR/fdfcQ3ppPCo05MkHPzX0HuZF+
jEsRdmp3OgFQeAs1NET4qlfhKb8tcD7e8XjxSrTG5i0+4Ek+KVcpbBhc4a8o1kAvkVWNSsseXA2o
kr7GecOuh4v1ONsSu90Y3hRYr4ku+WrJnK0+cLpY4K8IbosPebmePlB8xc0dEymfbgPahQ4nbNW3
AqwXSh7guMRI7+jdDCCHtGNDifkOCXZ2oz3KZ6SLwmAMYd+4Ioq9vkUkj1yxuPeO06GrNrhcpY1j
f2tybd4V9h6zIsIyqJ4qohF1k9yb54yi0HP2DpL4ydkk1zjh0dxRrnSqV4cGyH7M1wrfIgl33o52
cQtFixGp+7DA18aP9i68JGxlIZSQ/olz27Uf5Fl5QUHNm+G01d/0r+EBKK5/wjR9aA7sCrtwo5A6
pbnJJwnDPpeDt4s+0nKFcAMnckp8FiPFXn+KT9ic6Cq1t3F+352JyL3RftjpvnrBJ0RnipOtO9vF
FV9q+w1WACg6UBan3nBCGQm9hzXVhtI6Ida3Tbx+1WkTHlRzk+NtJjhmRp/ZLrIjwE9iQwsucKdv
54iZmFCTLVBkAqyP5rfzETzIU/2lf8qj8RZ+OreMOyMshXscx5Q3gVJOj16yHwj0QjqYn4qbWu6G
Zi2ePWp3a+do0G2lsQhP7zrbe4fuesw2BdMB7uRpVb9pbyme8WRvcz6k2yLcBJ8IrrHqFu5nd2ml
212KYWM+62fyD8p0212Ql1GcdusNEXgWppWXkAjmTXLpoezh4D41bvVQXprpFDqMGWvD2dvf2bQd
n+YtVUO78aWWr4wdBLnTTBnMTz1F63hnBBsOKsp9B+2NeiN0ZC4pplyejujtcdpUrwTLyn1Ep3pH
5jl+t31+R1w6n3n9Nj1EW/Gef1FGgLlOrAv09IG/vwcNH72Mj8aZqG+GxX6HZfvQbwfef7c2HsNX
Ogyk+uwYLfsfXbSdDsUNNWYBf8bb8V2C7/W8K1U9oEs4Cm+XNfvkRvkoy/n77ZUNXz3XXvYAJJQ/
qIVr/s5wbp+8CZ4y1XAqpfDZgOSyOcWojjl7pQwnY6Zk7zMmOsYdGFAPJFQQ4O4rG+gH1GIQv8M0
yVeUcdVoD0/bvOXyvsVy9U5R3fnw7xoi6q8tWgOT/LJRI8ymYAuH1EvePUblJYb7dK+U7oACAmt3
saZvPCpnS/lRj/RCB+rX5+pD3Dcv3sXBrjreYOuG+O4/9YTpQNtByVFU+5yatQ6wb9eIp7GgMXJb
D9eW+h20vH3Xx7DCaJtuPP1kJps0+SKYSqWYLFYor17Avdvs+PKVdT/de90Prf6qGWS5esvR1awt
1fWOXgGmFKq9pEne8By676zUYRO3WwYLNATc+pC//FXkrGqHb8ZNvB9B96wDI46OdD/y7+TAP0zN
W4CKvDHGf3XH2uwYfEDvEKsHyru3fvIS6xftCgB/2KynS39Yey9IjunwMPWdVFjJ6CCz/eB/dCYc
DHAXh6wBr78lg0hL9xPdRPDuwU1encj6EMRZ9zteXpURNOqG6YEQjRhKwTUvVrQHuitEVq9w1Byo
TeOYUMDa3VoxXcriFL86R3mM7szTuNev5PV07T3aR85obO0n5YVA8pIhJgYaArDphZeAbK+qr5WQ
Cto2k1dFnRCDvhHevguvMrBKNGUMaj5r7y7Z9A/51nDlFrlHchDZNiRkPHwKm6t4OPf6hTLDeMo2
8fapgfYGiexTBB96sPW0/UClTa7y3MVcZ6NxCXtYFCrZ5yeTFNlVWJ+oUpbvDUkB6F5mHLuyH2hP
5iBMdqXYQEzQ4J1ED1OOrf0iun2nkx1xMb01P49G209uUZMTyBUrQBdWxR0D0eP8VLSVrwO6R6xu
V86h+MpLt3pUbvQSwyCmQBrba74lD1f2VxjfatGaQ/RC2bhrYlxrQMwAitDsRvy8U0DAlBv4IJGk
8/hk9XscPXOEofhfus5rt3Fl26JfRIA5vIpJOVqSrRfCqZmDmMmvP0M+FzhPF9jY6HbbskSyqlaY
a8xF/K3eq531kZuL4sRXp9oPNtFmFPYmkYZt3p+Vw1s6y5t+Xkzb0Te/gHM64jY7T40zvbbT9h8j
1cz9WCvdq/0WyKsvO9iMusWjPQl+f6LDfhSkdbdqDsNG+XguTzpT5r/1Y9y3s2seKl6DEbmNuqTE
hYUwaoVhRy/wXVzGwRu0YHpezEh2GGnRGVoYTJRfeoS+gSMTrgLuHVaFiV/BTTmioMEJtpPdInUG
ZDe++GV9iBhd3HvEOld61P0JS9jUaS7ThliJd8GgKI44fqejt1pk62xX0AY4qZvsNN2He33l+vPL
YkSuVFMW9Z6Dox9dmxHFt+FNLxY8sXQXKu/V58z2xdq4Sdf5NxpdJV7mxW6+1mvSABpXLWtQdsPv
7lh9ql4NRAhjKGZHIQjJqLkXRrqMzt0qvAhvxg8PTu1LVxEoBTyzm6T4Eu4AAJsh54p3c760BCW8
k0+KftINBmXMXHO7rPvzEPla6WuYtiDI8SQgNYzk9ottDZUGbBI7PN7tj+SEUuWJbqFzMzTmXonP
W3qOdRfdmY4KATlvTjveUz4zusMMFX4i2DmUP5zTFtVJfNZv9UKO/PJndgW/3XftCudwObiSVT0P
7VX8ysFBvZteDNuo8CRCT2QQzQ4HbUxXc2hazbE/1+da3km0jM9K6VvpKv3ARqIDFbd5HjFF6Szv
eWGMl1a24g4HfgFqhjCDj7Z+HmWIYqPb6MDo7N7Yy6IjxOsORtXh1Qp8ybiAmy2Ls9quMsMu4JQj
cpMWzBs2drBPD8Gdd9RNAAlgpoSHvsR4x0laj7TJ+qcRngtMtNGhPKWDX8cXo/oa82X384RSMbzD
sU6BB60mRg3WmnQYVlxzuCLqdoAu5xR/9eQICd6iVnBvJy0zqR0l5loZmISvOmZLJZNCLf9jBtVa
C0JCalk/AiUDtxlZ3Xruuv/709/X/v4XqvyrJapEGGYd4vVbNpsK5ZDSBpR5Gwbyxj/4gUq6vP6D
yv/9aZCATf/9KRcEYuEkhpiQqU0C8KDfjJYYi+iI+JFRU1qwJ//fT6tV1Tnay3m91ZbI9uxnKrw/
67B35YJIUWuQwAsleWb3+oWySR0wVrjUVgw0QprWqPDapTqjAAjwgrcKpvsXf39UKlL8KcsHWz6C
mSlbpy3v4W/5G8ublOW/I0WD2JTa0MTa2tdqn+ki1OIxDXH0K/xWVjJyBkC/v+aq2NRL5vN7Y20y
fvylSwtzS8aTQLrZMxMUqwvxQ+OksGVjW8pek8BYXpBM7npxUSI9YaCYVg5qfn1PI3sBCvKiXxS6
nR6zr4LpwTJiggRwR/5b3Kej4DKz9Aseg99B/HmnRBdsIzvcdR/yBwnSvOHT7xHrzZDJ2iVuBacp
cqARfnQ7gFopeBAX05pohjuMlAisGb1yCBygk/SPcC0epYd+ab/wBg9/2/YVkqsfpU8Zkrlp7v0E
L0ZzZWAVv/1PciRJrbKz9sW4zWkk0QJfBP4VuvFi/Cq8ggFIJHN2tW23KjhdVuE/Qbbb93Q5/YJ2
eiTEfR/GCa4Mlw7D9H3yQ1BMpge3PvhofsvHM7QFcEgtw7W+ROfZeWIEtIAn+wEmRAJWZi3kW33B
IHDkQKJdz+66Vb5kzr9T43NHWuLhXe4OED6dyON2g0GajhOYlqV2atfhboC1sJ9A1SYuigcFvC6C
q58BV64EpwdC9hZ83YbfRsedKS2rdCGz8UO81HyG3fceeFCU29JpZQNNKf6pNqyywQu3PJWIKosv
5BPkVP0dPQa+J/1dcL9HwHh4Xm+DN8RYNlTT1YzH9S7w0G01XrxWljXqNrJ6HwtPbsEPrwpRFyRn
sWw3FqNLXwUMvUsbuTk/v+QLZ+H8pL2yUwEBGZzvZ/JnZUMdRdpIbCyX5BCqC3Qy2uyUg5sAy/1o
lIVxFgebZ8VAlvBTgeypkWpyqsHmJHOUvYyD/Foy1OFA/9uobnhC+QW4BfnxOSI0jBHLUIRZ8CUd
0MQLo8tma+3EFSPc47K7JgfILsb9uZY25uhnh/IRXVImypjQ+zFs5RT0Lqw3iEeYjA6IxGC/9F8Q
sBi6ipiGIbXEzUT+gW1VkVHBB+QJph+O8pOQGmYmKKo7d+PpW151gPdifsi4PV5xxsl3ZC/dKwhc
xg+18iwSgZQ9uPQEZSW9oKwwE90GhyUDcbKD0zYiPFr5yPVeY75LFWAqdNTGG6eFrp4Ry70OThCE
ZA/SqevsgAEZSIlAhKGCmv8AWSjCTqtXArn7N8Ef6anuV6tXsewFMVgAQqGtPbzs5V9plxrbJGT/
zNzvt+SRIoLqx8xU2CcNq0hlCMsuGt6Ez6AZ0CqSIQZ2uk/tK0eRaCOmnKlOJh5YhyC8FNmbdvfE
27iqDjFlJoiT0vI1FCLSx7Cx30a+3FMHuxcfjIyHM/IrxIb0bdzxC9sSaTNhs0K9pbGbx+spepi/
VBFUCjA8GGlKG5kWjcMN705UBYR3km/ti4ckep/bxSjYz4cyO9oXcsY820eJhzdl8t79ssVFH9UT
OJRTZsRqm/7Y7AWZmMrp75W8TKBG7HlfFCdW+gnTAKpcyXF4WJg9owEJX2SASbunFZXJRfF0xd+s
dpvHVHkdF23YoWhB1oQUndl+819D/QtiPOyVh7kWkX3DMKbsE8brYWeRTBtO8xVALeJR38HKym+z
0/nJgSHSBML3PX9Y50nbA4obOufFQ8lOWfoWsDPdQ5ycUruv/XDYNeOrzMIWqqNXAVbXUhwKt4Hg
yRf0sIgCzkzFvxIHig7UCV4owO187480qJbBZXJabiemaifKWvbIhOPTrn/SE4skVC6GxsG5mwHV
mV4++TS3LXApiJOd5gq+72RQSVs+kSdf85MUsbFVw42qFydRoB0jiEqDy5FTfxmusaeCFm+UO2u3
FRfTrjrox+lYWmBjFha70hatGLuzvlY8BYoTg5GL5ymuztzH57Carq+dIrGjC3f+1US/dztkyYzH
L9hhTRbjF6dGM/kJSjOFUScE0OmmvKa74Wg8XqhnFBkO3Vl1Ce2qSzfISTUnVTy81aYIaatnUgmN
vdEAr4KFzREbPpYhexd1RBSgf9ebG6O64qlnEzA/HFG0I1BzyMJgXywCvzo0+DlJNpQINh8AYwZB
SLnEiqOWXYnkU20cGCoILyhhmb8ctcDygMYJ2buewKCjTmTzYMXDzmCgC63o23CWf6Go9BeWG+Kc
fHApiVO7w95eRsnOrNXg8gtVxjWgkXK+slCAM4Bb3JermdxfB9jKsl4Un4hsKjoB7+hm8/fpMexY
aWzYjNDTVlaYN5UYmriK2gYQY7aqVwh1p3Bh8DiVKzJUrhUjF0QLDHSgkLgzEhYkviqc+9dGr5Df
8t653uqlGZasCx3KM/DgjfJABmoUWGO6GDK8xFym/xw9Mz90PI0/sUt67MHMge/CJKguvaHCNerl
pHHuuTX+zIPDDnJ5fWZ2Fjz+uHc7jGnA/PCXpfaVEacgmJcA7O6iahkaxzReTy2PAlklxzaTK8VC
CGyYg6ApMxnFvv16UFTKKV6L9wAbTMOxNrxYjjWCfvLkAIWQZ+3ZfhGY67eeXYsYSmbQxWPdDb9S
c7FMTJDJLvfilUORoiCmNf1PeWrCVeknHhxObopyV6/hKbyqPxrh/x4GC6DY+7hobKK2cGkdwBlY
sFi+k2O4aZjRK1d56rNG4aHx4JVApEE/LMRrycJEkscjcR9+ib2ezIrQHMKTl4uvhrA8pa8JKnW4
mBHZ2xw65al9g5lk3iYU884cOsGpYSN5laOhh3FPk8rxhnNzZXLhMz2Lrg6DGwAwk56L+q+g3w0r
6Y6y7Z9VL0NsujxIYJ5SrITxuyqXjR8uzU+2X5XH8sohiQWGeOHCBt1r7Ta/xOJ9YkMIqbFDqHbC
J0d6umYkZG3uqncJKv4/bIqn2pvNK/CoRYLOGzgy06ncQztYpxTC+JL6KqwiO7Q6ajr5npz/AfCO
tSL/ouGsK0yCnOE6uOEtZwUQ4A0cfF7OPL5m5xvIgvq/iB3YghuMteSCGumL/M93LuT1uJX/sesi
FIhnWziEG56y9lL8qC7AzaJ2Rp6ERbWdTmgrgt+IF6AjjS0IdaBkPdP8GH4VZ1onx+eZmR23/uZN
Bk+vabcUS6vqwE0G6LVSCd18Ld3Boosf5u25V91xE/uZB8mKuQAFUGNAUaf7x7GMGjF7k6+EXszw
k5Sss6100GYYS2iQ+SbFITiH+0dWtZQlD3CjwHyG9gozAmkTmtuoIu/xcCATyy2pXf9lfbE4Bdi/
dx4W+UduHa7fotkNt2BdHFi9zXW8QxNlQTlcvp9H9jZv60tzZVNMqJ9Qv3mLCRNceaV+zF/WfW78
6ZqGdv7gXNLUQ9btI8wMNLibxP3KI3g6kb4xv4lOoCUi2qmTVXTOCR/etFNFQecCzHIEQMPjtpXf
GErL7v2y+83Ie9bZAdjoSXzX6kW5wqUq3xYbFUplQO9kgWcP7GRsO1hN8qpyrV14RHEeLeF9H8qC
CJxBk5vsKS5rZxtDV7W84mhBDxzPwzuQ0C3zQxXJ0n5qX5FDe6AkTqMi8rgbONXKBFIu0QU+VdIX
1MketKTbvPaNRfYl1fbULwnfQ+bFXjVn87loyMbY+YgmK7d++jzhmMzGW823fMoEw5sYOyTTYutS
1Fegzc4ek15yx8D2ZvIAKaSWn5urMvOYEu8WuHLADYAZJoBXYzLGySwHcphtLjtjPSnXio01pRZF
tQGTYpw8QUa7BIiVO3xLayRjj+GtbzwNG5t32GgvtiERcyd70GaLA1kfgekZFqD00Fx9VV7J+DY0
BFYkFsYVALi1y/YVY8OiTZ3v5aGDzOtDpNLKph8uS5Lc1hE+g+XwPv4T+XhM2e+e70LrQQq/BTKq
6WWGkAzg8wK2gXYzN+IXhSsNUPVdWNeSH53H24AfUutRugDgRITEu6Kar5OQictWWeuzl4BBAnJN
oQnQduxWjNVFLprthjYeA2+AobfAY0BEG+NDi2xxS92H4fh5q7xsKS7Pd9wIGGh6EowbE0QZ+0mZ
5Kymj55PBLX/HQw9VijYADEHhsWMvKWS/r1sBGpe7ZnbhhczniYU3hZYjJoSJj42MCF9CbFM+Glt
459yo+mBrVEe+hotNmkZH5V5h2y/4bGwQQ48zSuUtQrDB5580mDmsZMl0E0DYHTqCL66HFI8wXCM
hAliU1H8Rtxuh+9Yy4rIoKlMy6/rH+MMjcXIWZoYHyfSgDpM2kmKNx2yfYupHwvmaH7jY8I3kxfg
qmBkbrpj187Idsj3fiZPZVHTWzw+9+HGgEHtyl61zlk8hMocJHDuXfiZn91N+2q3CSPhMO4/RUrJ
9Wv7Tf+ViPL/tR8movjQoden+8262UQ7eqzhP+Ut8a23Zo0JDAn/9FD/vQb+AZczlsN+YjNyrZnI
vBeQws6BcJxJ+1GQYykRrGvxODM+zixftx7fg2IzygsakmD72KyTzheCtZmuy5fF3lal3DNjw7nI
eniuHo3N+HVmXaUvkfFCcylZPk1LJfQDwxlyRzD9GbRJiviepptNm6hejJ1fhL78iiPoiZovBjTD
Mc+zSlAOlp8e3bvSr+maMtZfvhBtGGUsmtExPwmOg70+IXheaKthTUBAv5DEzwHQIXwXHzm1NcFh
tyysk6b5cXbTlvVFwiINKDKTCd8R1C2OLCdd5p9Qs0P8IEUnpRucHWhwDBZFabqfSxIXbA1Yi/vE
gw8n7qCXso8R3bsyxK8ld48IOD3FKZ6Or3cwm4v8JIMaZrBlEeVgs+Hp7aJDou2aHqxyzYGI8QuV
GJ8te8/HJTJO3omW82pbjPSIyiUxmvVpXHFaKW7pT6jjis2em9qWa35QCTBelPH0QZkpP43bEA9O
gtKkt03DsQD5vZHD01C0Pmrm/CiYJPdnumdJDyWfwBV+h2/zg0NO1pzXgdQvwQvnjzl4Hd+ccLnu
sLn2l2Gv/uanJyHOyvguAbVBmvEmeRUAmSU58LV3/DiZGuCEZSWlHr3+EYdrQPoAriaPh/a1V3Pz
CXvfnCdGE+hHPukJG0z9fnOAMjfwM11hVAvYoSPx22FoKt4GdzwIbEcMDSlM5DKet7AUNxEW2DiX
5GGsNJ5rYRFdY6+5pFgOMYTVbMxiGT1AgjyP1bUslwBKaC7QccD9uy1Beqyk5DgNNytxg5LYmY2C
YIO34sFMps7j65R3HNqCPOtYO+2mXbHSFsKS0hHPApFd5fRX6rITQ20ETBfjyLyRdpDhoy/Um+Lh
HXRnHrYSlmVj91dZsuuEuu02pmicUpbC54dY7BLe5gtIn055xKbX8gZpQ9DKWprUyQGutHjY2bHA
ICxvTV+FkTfjTYIgJXroe91t1ilXKgE1HiM2SK7P13uNP5lXCeyA/5TlpGKHd6RhTsNo6DzdcChZ
Em6oNH3VLc3T+UblwqWN9d7RprxKR0zDDs+37MyhbtX0DGA5+8oPDSMmyWJcQlY0HGKbvfgiqodk
DTKFwenAzn6Du3hn4AU74WH1/GA0Yw0L26Wqo3xS7G4f1P8ReAt2J9nypn4ULqjvVXuNL3wcFYAJ
Zr68erSKERiwXTOyuAsP467wGYekn5K8OnQxLnEcQ/jUvNVvLM3xjYeMDU9+etpFeTfZuA+gPqSV
1YIu3fblBwJF5aZTjGn9YXTHwstGerK20Tq0u6vfQtnUqWtSE6JXxhHNtSfcyZfNtGSMJWvpuTA6
52psL4NjpF6ZrhNzZVQ7KXQivDcqPzJwC/bnkV6Gh4oMBbWe8vQvcICg/zDK6EjtrMCt5J4hHG+N
TS/spR0HSz2taX1x9Yy/flyiwQ6C9E0/eqF81L/xJf8aC7v4pSF84uV5Yl43Yd0wLzmw1dnxvdnU
v7XII8KRvjC2ybVSF+bZFF+fTun/OkuUtp4LWoBQfHqqfm/cHT4jMI6ZMOwubzrH2OkHZEI2UJAz
vUM85o0fLXHB+dHvtlFsRtCpQClu+s/pO8WTnkT0H32OFW4G46J9LsbEH4Zb2O0lxYU6wNhxcQrf
QeaUVHaNneGL9EZEYls8B4Bkd47SOYQbOT271xT5YvqK7yQVQe7XkYMSArcC7ODWGusUSc+XualC
OzpVV7zGY09YsTuInpL4NZObpTcPSyb2JJdlgK+AQgwM5uNXOmNM2HybTBjayCKu2S+ONxB3eE35
zu/rPT47NatdcxeXypWWouCUF+FDP48fYbJkKAkupC1/N4QoP53DSUEh7iqEq9a2fHqLVwOfePp6
FyYimH67hxc2BR0DXM53FUTfK0nZm7thSZ+hwmk4WbD+n158lPzhOz1irrcWjh1uFajursqHSpMn
vmQ4gF2hvbYLjeLPpnujeTLDLgLhhY3XYnrjNdpTfRK/1E16AMkr1zbAUyI89CjjbX7UvhK+Wq0N
hQbqoheazGClAhf1m/wuO/klevDYhReRYjOGa7R84P3l289P0uqUCsNy9FNisF9jWLTXJ0UhO+IX
8R7ji8qGd0mu8wVtQPGSkC+QJRQdaGF7YnV+WfyMtf2XcUGtbeaHL9c8zJuYd0svIHtoK9O4RTfl
Zr/TRfeiU7N5RcgjBy9CgAUSkisFS1wH84O+F3C8pPtVsbA2sVefq5O10o6wV4+jr34pNAyHBbKQ
jbzUjiauH+/xnaXLNIdTnGDtOnQXp3Ejxi66F8ryhJ0nBxiQH/e27AHNnYwlOjzKLBTmzwqbR/X6
EN29ffR7nU9L+/bnVbINudV0KWcn2ggasyf01BdltCiu6jI7Y+e21f49ow3rS1/idxM/V9znH2ox
0N2Fxu+0BfIOhG48vghvqDrQRAQKdlLkFfZxFJSfb9Za3ORsnxw9zy3PZbXOrmXsGJ/6F1/rpIXy
yxbBgyJ9JMhpiOzv9Q7/JCK2mIgIGu1xaN2ETs20wBySkXa2bD6hGvoKme3Tpuw8RK9HRHyrT+g+
BQR2ZNTMFyefRO+V8sYcTj+7kozdE47YC/H7ueWVEMuawMiZq78NFx3lCwuheHWCzY2K37OjfXZv
+Vuy4fmkec04vUBlGyHmpd0J6/StW6Gi0v+6/GSNZxxoJ2dYEakDcdvxFjkxSRCjpXmnhf2Ec7nD
JBu7y5GoahveCnwvbHZ1c3zgU2Adnp8R1oIMlKM+RBNC3wY6GECnrcBxj3zOraxDgCIWPdytfm9I
wfGKzLBFccd33IWBnojr8IaiQ9jqJ6oCLQX4ByfdW5quzRPCshMy11P78byLDt6NeeZVn+zYAigh
u1d4fJQDJwgnjb5GNaQ+kaFRCLcJNCX42097OhFlG0fGILErLAmP69P0BsP8OGxqP0tXTJAYRLa3
2meDOXSqJ2ystyxc6XsRAQknM+WP+VuIfWzd1gHsKpudjwGt2KbMQtTL4IVi+pNvOewE77XhjDd6
3fUtuVlXktIW2j+HzTUkDSL8ckOnW79nwa6IHIO4looxXwUdS/Wehvg/AKTWO448iAa5kaGPGbnu
Po/1PiHmIK3BjrxxS5lI2c1/2k8y1bj3k731wCOXUFvmWMCjyInEJaPrxJPBsCmqfSIu9W/9O4XJ
wKXiIm4N5kjSJW30+J2cqntXJ9ohrk7jSjwYBLu5nR6HH9hY5QVE1V5hYUKn+RSOnHS5csjDjyca
FoWHSyWfGpYiQ/DD0irOcXYalGUQeYBL0Fzgkkr/704MEXO+PqSSMpbzpLZyDb/H1JWhk6KTIM1h
BZluXi6Hyn1K9pj6XX3HHoNcnaPpSTlNQi275CmrcTA36LtSvKLXBMIPQdSu3LS+nT14rYmwiq+z
tfSurq+Nj1xyK3/4iotVg6/KUt9ouh2Nr4QasjjjyGzIs/CKaMLcZeYfZycO4PAyLdvf0Zc3MSuo
f/UWtLfmniJRDZdRuTUDMGGACkDFLMtsh6cMMip2PoG2PiI+g6TNlr6ndbStqGXMrxCW7Ia6ZWg3
TzfirAJad0oomg+3sT0YK5O2ab9UFGSoUGEXtKXhojGuuBymczg7yrh+IoLQ19AuiEh4w3n2LgVI
RquFIBCI9ivYmBKHCs0IYmv5dfmfDAAeqmGVC5t+PLXlOU4Pcr7LYYeVCNmZgHdm4SYMq6E/FtPa
pNtFD7KkMbEe+52SfU36WjURi90mk3JNsSQsIS4jFiJIULm9FEMI2Qm7ZdfEII7AnNAlQau3tQSf
ySS4AfK0DHC91x1kd/gpna0j8qSuRRtrtzSsy6UgLAiMCqDO5Weorhpsi4C4pTc2ZgBk/VX/6o9/
jf3u1e3/X5//76+Swq6u55LwXy3A3/dFZviqjtTo4fiBUQ9T/MXqgNlqOVr9fW0KdNUzWuPYB7kF
91bERY/CWNKwEiqBohyjou06Dge87F9/MqqCuZ5J0lbPemsKKrni35f+/lGeCwSbLaXtv69Jc8E/
W6+f+Pu7hXOdCTcQggES+zwBGSyO8Y80vLT2f1+rX//wTJmM+vsfY2MMCb3++r9/+Pu+//4IvHT4
60Lct06v0t76+ybMICDk//3x71thM5KYJHK67rWsPoTYA1dk4ypmoVMXLBXeLOPfpl/DZIezj70A
GiA5+QNU6pOjF258TbtpV4fTaQwaLFnMP3qnoh30Ij4AMf60FJAyqvApi33rqZmqYlG76OIUuKOQ
uDXrtQsOYzEqWOFBEa6y90CwmoXBELCXoadLw37Ek6UJ8UooSfKoIFgFrcYMWeykJKJjCBIpjWmQ
JnfoRDMl2Qtx+p735bDqY+JTJk44+nTOTf1F8KyablzmsDSyePgsReyU1ABZVBMysKq63JXViyVQ
a2LvNZKJY2BLaXQ45q0sbSyN7gMTEz+mSC/eVLzKoD+ZNo5ZTw+mQhqslwk4uh5/sgBJmhASGGUx
LcsYfaeG2qLpnyHgAWSNzcBBmGL4PQ3iuMrK6L1P5HWJOvU1SBLQHuisqmJGraUwl3Q4XpNHaKAc
kXw/EV5azw5EBSKvWU0Q0/X9LtTl30ZEzqwzzVc0kjfP9MsriBwwj4wfQCWfhUU9I4s1KJZa6mgG
yoTRRPtSU75JUFOoBq29XpEkRxJcNjxBrAAoCkNBxnrII8R2CAKn4gcaVuIyhB6P8bkif2hQi4G5
RO40hcD7Z0Dbz9ePR1a2iaNbXPfFOShTBE/gVyV4vLamaNPWiBiELyCDA6TO8nWjfeFrqBUCo+Ts
gVPJKCyX3G1GJO5SnM1unHfvgRhVqyr/JyYoH4IawboxZsNiTrW1RS+gZ+ghlqg51G2c7GFWuuAt
2Wuy4jN+Mm0h7RMwTxRNTEQLc0tGnhqPyMA7Qw70Lyuad5OcUZQysectRM2bYuS1KZ8oBPBky5E+
7qEUomopg6UWmQS9LLWVoXSAekfIStOMmjuyqAfTU1TgUT15El1pkKhDPldMRCGOTNnMAB/8qweM
GStzOswzNREzntigC9ZHMIA80GaVJk9G7Go82AKrf2oe/iR6TWkt42xLJUpUMo9sSw1Nfgr9djan
tTErrJKEaEBNmg+wNohPqaA9WxpEtaoLrtzpbAZy9qk9c0pddfJuxDKBXIDW2aguYkpK0IOUtzuQ
YgQJ4jFMONoSxbp0Ko5ESpVCB2IrS0APHTDPFuThCCAWhGxPMULG5u1ZhahzM9Tfxb9BSLutlLJz
q7LiWN2TiDzOY1+3aHV3hDRJEI5+AKzWBuZMwKKiMxQL1POZ6M92oHGgln1WepMGE5QL0D+pHuYd
j1k/UwUPh0hdmjIS/7lOtl1MoJI3RH1FlZ6G8DNuMDhV0X2JiAzYYsOlqpn2pNKGiNPhJ896WqRx
+B4Bw8AhA2J8Kac+6Fdsq+t09uVOLbzGnFgmKFXDvqD4X89qTAKc3ut5vqnpcaxoTbX0EMd0Qvzc
8QRHmBFmAkUsACWL2BKcPJ3Ek6Hm7aGUSWHS8Vs0xI/x5bVRataE9W/qIsv+akpy+3UQydzaSTmY
KiVHQb0VjAsTTbwkQBMNl0REbJvD9Qi0+oxBpfqRUm6UFXqVBrXgMOq9DC7uQBAhjzoHTmMym93H
j6wzE5chuo3SRAaqyJmuNaC4ZsR9DKqxsoin58mSILh0gKVLhTZx8iRyaCVFdPpnWXuFMB3kdnJl
3Qhxsg5Ie2rlknVZgfidmqExMuopjSCRu7lm/MaIDoUUyntRxstd7q5lzTqBDuC2I35QMqa1JFoN
cLWKBFSjaT9r4kIVsZUAdkyJpKp4XfY3WQjOQhC+7HOEFNe07NlqGyAjaHctmuQW9OrOK813MaVM
GeQJDXwmFKRkapfNOLiCnl2t8TWuoHeP1oyClWgQDg/6V6bnmLrolq+NAxQgkRp87ka6gctLgLRE
BgEEYlWSDl2J1BxoLI4eKvlSN1DSkkPdn8PuFFdQrq3Iuqklhs91Rp2CZYZSroEMpJozPP7wpfSz
m5D5HjrOQ5HoL+PSPkRvWIhY8XAa3cTuPA3NrSnPr7e4DoyIhyrCXFPBG1JKFI3nJLthwRB5EZCq
tRzTo6mLaaCNg8YDABXawpalmJUToIGOYLqg8dHrQocEWrQbaYILHYWB1/faIQ2IRg1NLV2rnled
FFVQOLITpO1pCTd4MZgNHonyjDnhjLBhHphqzqcAoT1WtLoxaV6eNgyI8CIjGQ58QCmvD1A2MfZI
mt6ZXmXqhkBcjbmnltjmjCWgXRGA6eg1xeVq7k2cAal9yYFIE6LV7plI0SA3t/OLcaE+UU+UsDpQ
Ls2gSfpkXY7VOtDCzC0LQkgrZ7QvCanyV1qANQowXy8gC0uFGORGTwqD8GRAshCC5MW1uk49oz4p
UoUroybSJBxJ7BOVqkejk/v1nLALg8YTmJqJCcSX0aGAFhvlyHPqccTQm8oPoe8sDB171pGacbm2
pp5ebEd/PzZUW2br96KaQRmcmRsnNLRkGdNol8bMi3HucOtIvksm1WWB59uF3IS97RSTJApXK2uA
wZvYerWDRvlDzS9ykdyEJzCfkQ057JqBOjzJyIuS1IUMvRRNwtwSh0leG3dIbvItV/eTUmsc5NVS
6ChgTmLKxFZb/nDFSdlN666b2vAO++g7yPLLKLcz5g99sxnClTLSD5D1eNhoMqRH3SKp7/FFtGvL
3FpF/qkFAY58Il38MjmOkWmslbm7TjyBPKyENUR31dD4TLZSeqXTmECXsQFxUzsnZqtL+k+5rr5j
UQQFABFbYsDlbmNqWIqYgW1/Sj+AzG5l/ZScsRKhdE/bGLS005O/OFqP528lqX4BwyyLmjPko1WM
qb0UI2qQpadvwj2x85CZH+VlUtoMoNOAyGfwU6JcKPYvZrxezwyM0TyoctmzBEk4dLx/p9XCel9O
9T4Qoo9pNKOlPlCNcaYkV09qKy7DiWpSLkPeehr9C+FFZRU6gKOKGfj+JlkF8YzL+QA4sIz9QnlZ
PFG9woaH3iEoPuo3YPpgXrmmUGduRCzQ9BzTMcZ5gzStjD9vL/iPqdBbnljRpM+ixCnUHXymhNl8
2quaziAjfoDa0H7DEuHbwiMy6GlDfMcFq67g4czVc2uNrXqZZZ25W0hYOSNpM8GJP9+Ai6geE+Dz
0sKzPKaZowY8tdKsbUE20UwBGicZaIUMuV7FGlX6sZFftpDHKswZuJ0YJW3ARpnthLY2j7ArM9Bd
DbvR4pQY6P00T/2F90cNOXQ3RVESoLDg6olq5ZqBSwT1T4lbHbej4ooChHKmfeHUPY3VhF+DOqrh
uUogwoMDbLDDo4Cl6p76bB+GVQ3b3AJqbZGuWFrl9+Oj0HZyFQMjrdDlGzhxFRPo+ti4R5J2abMx
tzveK5cpQU2YQ8onIXibQvMr1qAH4fhjeU3RniXIOttcZSsrpvRDS4XftOWCatRJLcAXkVZ91E8k
xkLevOdyTF9DLPcxzEZEwON6YOU6uY4fc9tyFWKMtQ0hY6RJgegkOlXcH8KK2p7kP0NT9Myyt62W
yOlZzP+h7LyWXEmy7PorND7TZ8I9NG3YDwktU8uXsJShtY6v5wrUnb7VNU02aXULBiSATIgQx8/Z
e+0jMRdfdp96uBw/vJjOjhfDbKEYW2dNMZ51W5I8JIB8Et+trw1ZIDkuaKq1rHo5+LvlLRwuOsFh
Xm+KWdkble3OtUux8HX0Xxg2ob7TxPCpPWscIqU5PhlDillxDof0IxL3XLM8lFq6Ajj3mivOw30i
NrGkd5RnMUohwKk4f8VNhbXgATYv3aL6NR2iehHoPbrJPrY3JsL8+GB1iiW06g6WzvmjCRQmE8AS
V82Idk7z9Qr2HPo0U69WYYhUowLFteg+tWmKFqLJeKe3TYkHusdSFkgY9paJObTvQmSKow8f2WOp
N+mETARk0yYts1q+jXzRmvGqS7R6JcmKWLCKpp/vxMuQZcdOF9aNtEv6XfU61sa9QDcxpIyHHIYU
OqtUJMwECnHSgjPQ79iT3bu6OFbJOhjbueOGVpCdB41TkS7doN/psAsDr2KsPAbNLT2FRwGhvTBS
sdU9vkAhK3ogQ/sWt1m8AG69opoXkFq1I4wyzABmigqSdiNxU7pp3VqshvbSvO01BmLR+BRBuHLh
TV7ZgUzWqS/4wNjZlbOK+mdTCmMReBJZrTv7ZesnzN3DQRXora6NLHMPJjmoZWJA3QKhtSEE6rbr
JCvvimLG0yNaoaVz1i16r77wT5M3F8uSjZO6FEFOfWI7T5eO7zLfdYl8aglCa6KDFN1N5KsTb5w4
8JoFG9EDeNi78mxr0Vusx/GmNvmEWjBimzxDJWjHd2pAPd7pDdKSkc9Xm793Dz2pLr2D8tzkWbM8
2oyiOUTN7FNMCaVIRmKzUiLTkwZW4KAxdxlcetN8lUbDYMMEzXga5j5fXYhzFXy0AxC/sYkPrlOz
dTgGY53Kx+WDpNVhWeGPOkNrEqT6Xrd3QXSXJ8gY/KD5DDQ0FRXNgbJh0eMyVx+MZqnZePuznk8X
+Fm79lsEO03IwFvkLC6sEtfWOA4VUeDsxjGMw3REj2iVVn8KcntduGY/tzLweCtEcaHy2pU16AhW
CTnYtRX6utaYMlbb5OvpqMk1r3A2LRqXCuGjmRsWpqrqZ+TQa7rBeISXRhLuWFmIGFEf9a7pLQHO
9Wdoptuum06Tpshbd9D9DVNxcNsGTmbloR30wpUZebdxhfhaTOoAEJ1YeeBkV0ZaP1kJSbCatrT6
58n3NdI3zSd444i5OjC2vCjriu8z2BoC3vAwMHLPzPSgZy1GqQbt9AgFqicCWTfxNYxPemJhRdUm
EtsKlFU1pwOfrR7Yo7YessBbsgp+RppRaJX6nMr7QIVkfXLUt/lCMZgu6vBMaibeYD28JUhlUygU
hsVYbus4WZZSePcaPOCribkwbyyRyXNiEec77fQab4XQwwNl4S0dkwmxRb/JNPXDgfIrmErgpRmr
u6ztyQPT06VXkxFbNTrjNQWNMAMbbYUuC1rHfchGk53QYkO1GRb2rOGvFQcbzFn25xSGaEIQvre1
xmrH6l9xUAFG1qvqOJq82QBFdQlAby3KiDkHoMjb0fpw/DssDgU9KVIxWndl9+pNaxim9PP0aHyx
e1YuiVW/KY1lXbGuPePFy/GWYsHaaw06j6QN3huNplAEM4BAvGWoesqqiCFlXZYv7HI0mDyJX0Qz
Xiu9JXtZR3iqWZlC5q596FZ/P1XMNBrrHFc5UgCosez1CMj6+Cuww+xmQqqvckZl+byONVnCSWq4
ovePAuOE09MCGRJ59KbQuTcrBiI9w6uR5pevh/Js53KZm9ioaoIX93ExZPeTrn04hQw+WNt8mR67
tLQeMpc4J02vvzi/QXen92ICxEUtB3ay2tLONAd/WPtl+GpoBrqsXdtzQg0NzLx1S1uNQ8MxReEy
Zvj2G+Lu9bTcmD5FjA2rodL7NacuRhMGHKs+cRaZ7D48FRULhVI896hORq/ycF13W9DBcj2AOqZi
kO+J5z5mU4R/JbkcrBg+ecMZdvurI+t+M1lpfQTV6jDvAsFqhRrYN7d873pjMy8zSBA1p9VIzObB
dSEYR9QtYJGzdSe9Ewe66OAol0i+IqO54ciHwi1ZG6aDQOqJKc5sXzh5hbfx0IwLMlHvHdt3V97k
ofov60cny5bWWBrLIS+xpeb6vdFw/MukARnULzY2PK0NGlVVYH/yHHj1sUaPZ+DYlw1aBXWks9Zp
BWM5z+B/oTzQE7vdeIIi1MHJqXtECVOo4EegStLCHJ88S72OrCk+ZYJnjTaEv0kySRa5W53aYu/n
xmeYijkur7ghCKpd9Uof1i6BIByBcbykGYW8Afo8Mgnj1dbd2DCzdLPmrH/0CE9SDvzwrgkpjyn2
Urtm6uA9Q8tbORPB4GPHPCOI3qsit28c2tGsGsYrq7OfXMR3KVY/PC/GuDIL8QNcctNbjsXKTVzb
bfXl03hb5RVaib7Qp42LEmMqaNYT85Cs5q59rqVE7MD+u+oD39723nh2hkG/8mxmpKY3UsiVFAc2
OEuixNEgjIojhqR/5U+VQso6iIXdtiTEiqcoB6abWKySgyJ7UeOUbpUZEzJba4uxx36ot7PIsmmW
6YiPX/QcSHNJs1mvbyrhgGLwgdjbfmCu67dWtIeqHpkmTT2mDquCV1ATU8WRtF52Ei+PlpFTSJYw
s/2JdsTAGW4RSTfZRkqzV6XiUxWD9mm15p1ep+YrMaM4vaLiLbKGd62BOFZZR861Nz3f7BPQ+D1h
KaDBsxrFSs0+mCbGOspeBlbFW6+CIyNQM2RwnDHyR0jf056Df4MtixPJcMV6hPOzVX4mMzgzlA7y
4nwm7/zzq8FY3fbNbKiagXCDa+bR9eXhfmk7I4PqeRHR9eOShX+GO3R+0Hzx+2ZKoAVmpPnuP65e
nv5P7//99KmreF2/b9sOE8Z+I0X/w58M8EiAsL/gE3/D7MXMuqtmKtzlZ5ebl2uXn/2++c9+9s8e
4kGbKbpP8i9WI1l3xJsP5I3EBe9mnN/iH1cvP73cnvSBu0QK7UO5+f2F/Hm5YOsibvz3bTF5/3nb
mH22+GjCFzuFARhPgoQtrVYLcJrTPombiXcpmp3hpVdJMTpbb9Ch5ThMT9OuNPeBFpj7KfCcpetQ
0lxuNuX06454fohtGUwehL79/YTLwy43SSlCcNeTATz/otA0gPkrBydbq8UG/mW4PZfHXe65XOQp
OQJI0sRdFOoYt60MQ1f092c3yjR3ufocDWUiGAbyTcI9WoEQitiBwgHK1kwrskuG+V7CubgsmP4a
hMI1EQOarhqrhZXDR71cqKFBEBHk1YS+cUIhAnXGzpuvQaC1IGqA7mckw0PMCdyomJgFdc24UAjC
2AO1vYDsLnC7C4fycvNykaY90u3Wrqpt5TfLXHbYGy73dH4mp5VXZN9JT1f+9/OSCzhvbK29Bxxt
E19+w+V3F/6M+wxEd+DthJvff++Pv3L5tX885nLX0DBJkTOy8vcvvxAyf7+8yx1/+t3/x7t//4bC
ieqN25I7N5O0/vo3STfYwkc/JJICGGYWhz8nBaRgutEy8N373kC4qCQ+O3tsjjGtZ3BS0DM6J2MY
JkJal++xIcutXXpMBfJgZ8djtrOCqDqKtmeqFDPHn+HtQUeQRbITPrqVMgflBWJl6bnivau0H8sI
0n1XMoivCNYGw53jcwtMVtmQCkisoCfGzFJ5rDzdTB8gwMAg6tx64zH7EAS2reqmovHmPlCA5ee4
55DmlhBlpaat/Cb2loXfkfBXM6zvsgrhJ2FFwG6BGtQwPLL0u/NDsaoKNFDUAktw9jctLboldnnU
RVb+0FgMEMoAMohESdHRJVtSdDPvbvArhonh78pB3is7u6a8rRdDoiFEAD+ecAredsDOr5oMBo9k
XaZ5IXIqBz9X3t4kEoB6GXrteZAMllommFJnTNfOavDEd/ddPoe3xpi2IoGW2JyKiV0LKI6NVhnu
x4hQ0ilEdZMzW/Sia7KQkwURfUhoZPNlEk+xmqLSXipXHvKgb5GfeojRQd/6DgYQzXafY2SVDXOQ
JXHuOIhaFD1ZTfNeECsUJ+sqqz80ex0nScOg0WSiH8c3dcliOzILNNQBfl0PNahiuHYwzDfb1N9V
3GKerWmmGaPcmhba8SBHGJBfd9CJl3ZSPuMySK9cEOqriuyEq9KhTyrj0OQUWE8AOTg+CCMfdqXN
2sFnBhs3YXWwe3FmTlB1zUOpURdLVqZNBsOEpGmSMoZzH8tjrzsm+jGCiRsnP4lGL4GMe9dCGR9Z
OfdteTmCTZjmiBJXImpBBhI+D0cj+7GTEP54j3HcLwmKz+ihcTqDKRQKPpNEnX0oI7pG7kBV0w4o
kcCMha8WWSxftEb/tmKxzXzMFTz1RDuAHSaYblJh3XdWNdzQe1Q+xVpsogCziG3d2vBoSpohhMpo
I66pON5Jh1VQ5gqyme9jozNvm0T9mAoXf5g8+hQoOOozdLvGa1dr4FKa6TnYCl+yTJhURCjDrOu1
GhL9gP6ZRS9WTslar8kx8eltsioijmp6KieGK9SsesZIGwlsnRHAzhhLrfLY/vQ70hVz2lueBwE9
6MN12QNu8+jrrr3U22sxCHGRPqrS8HYln5BwdUGrMzcfZd4cE7J++Ho5iBppj63OgGOrB862KbxT
HYTV3jCIiO/ydE9L4KRhwhrq7rVMqjet4BWkBSLY1LstcnlTBwNLPz5vuPLdHH6pt+MXwcTiVIX4
BFRNCw/0PWoadFhxiAw8Mr2XIERUPWUaTJ2APAriLRdN4J3yyaLXy/4BPUJ8slxDUaHtMheDr98e
DBR2PcaeugKpxOF8rffQ+AqR+mhq0/IjtWgb1ABtlwRzyZOBvk3S2kP8EhNGNRn9fdpUqAwjhDJ8
tgiYG5LbqekB+ElEt2N2aOzQv7Fbzsk+YyHDCP31oMs3J3I11DAZ+ksVP45G2G7qmGW4DGzzDPX4
s6GF1pIAe44V8q6h5XWVLekcTQE+cNJxz3ote/fQdchixiu3ozNl+oimut5bm9OgVoXd9GTB9owt
+4eyrjW0pcG30lsd7qyurxsTze8glaSG55cyJUbj0s5OxN51FxWe6aROG3gnkVqJ7pqXqJaq9hoU
o7Q+jKEuNxmMSsb4KGGHkQQFv29A56EmRcixmYQwV32EqQIaUBqjNLZqMyVTDLCQKYLrPKESJT2V
/Z7p3dqLnGbX+Np1OaELY1j12E4Jpqbutq/raaEceh9jIbEXar6x7x0ihSCl0mjLvoYIJGFfBWSQ
ddqT0MqaT51QVWFCyiyb8aCZDsa2lpCPqKWFn+s0eHR7xoBmmC3K4X5oFHpwI6RbLJaTKqZDg7gm
Mf30NIvM2HLtvAuPcTGlqyoln1R110K7CNBDY5VHVsmyw642bYP+vx+meD9WfNHuVJ8NPwROU3Qe
bYTh1Y7RgCTDcB3Tt9/3BYOV1MHGNUQ6puHc3WlD/NojeLWH4TWxGKZrVnRqJ4E+esRqYSksTFpF
PoOJFH7sxmNbRcm+XI99epsUkmNq5r4XWU0zv8Hia1VPsaOFaGaIk2KolU0hFFGLM3Mq7C9r3lUt
xQgnTo9Vzw5Ez45qbxo+PK0899pYAM3h3Uc43qWGJdtJsSCXwYN0a1Mi1XXLHbqctESIAAWUX5fu
ewu4HWNmbFDzzy53TA5svNI2HvI5yNkNzJcwgWwYVVq7b2eCTT9fyD7GTOFnj4EIgn2QVu5+NIaX
gGAPOv36uJdUe8hLuKiE6a/MFDlBhA7qEJeZ3JXutFRz99Cr1WaY1wCazeKgZB3p1LncaDPk83Kh
/n7tcvOPlzg/oQ5DBnOryw+6CyF7mF+508sHESdAfuxeWzp4y9FFPqdDcyiyMdtQPgKtv5C9yUnk
KoP0/Cq3Mn0pXQGApHI3GUzEtHrVfbT/0kXneSnpLxeGw6ag5ovLzUA4dNBZsC2NBtR07L35RjtM
f7wova57AgTG+jaYt/DY4HzQRDG5QuwtLC5ZRJQKdEk+X1yu/eVn5Nhx3rQwGFUqojk5L5+EKOgR
+XqL+jI2z37bsqD7HX94uVbPy7aWyIyFxsR5YZCtkW7lTGa9IFL92GfNkmmk5ZDO0M0XkW0iZbrc
Dmco61TSjXETfWtdYPvTTKq/kFnT6q5rHLmzbIhFznwxJQh5RVMmi17rZ1IVsNh9W+A6q3LzRKId
BwhLqT1Bb/r+cq3ShNoXvZXTzKAV68+M2JLEHGoxkyUHty6v4XLNYqm7tAwkXEF4LMxS7pvakXt0
7F1ABLNZQjNRMaJfvwgwwSfSGHeBfsdYJN9n0ilJGHCAstUgzKnzWOulC8YG8M2dnMhTX2DZsYlJ
LZTU97UeVcuWc+hVY6E+sBWHyhmdDOvStTNoARBvEg+aQoGgtGBaN9aGWugdaxnmmDeF54UbmZL+
jHpB9KsmFD/9DLy9XLTzNdl7iOknncbQf2Jy7Sx0llVCQ6SqnIxkWol9SXBCg+pFKEw0RCEKZy7o
r+7yZpKbgfnofpovLp//5aZOSzFJaebwcfsA9ObvgMrt14U7wFBx0AosJlegwE1YEKlAR1TaEz6H
4qWk4HVnkPDvDfByc4zwlOfjRGhk7dzrev9aFHjqumnWSkZTVK8DbfjQscdz3LfJmSkO/yM1ujog
OmM4K2CEk7ujuQN80+fMS88a+GRMeu8qXtm4w7S36StgARHRJlwhr4bnuHIfyg/xkB8YTWmIVFFq
z7UgzOWIgniBo8k+Bo/TK3ixr+GaiYX3GDykaD029gjhdJH+AFGcd8phQ9uTCWKBL4lRAFlSxooh
CHTrCHAk0/CXbAaOgSBZc1Cf7uFJVz2g13WrbaA6Bt1Wu5uum8+cmyOyQdJGVjmII2aAr4rdVy4R
5jQv/CmLWRzyr+pKu8OMxpAwxQ2O8MY6hh+SVQz2VJcnTcgZ8BuLA96pJlpROVfDBkeIMtaB+YkY
BlhNAWj0Qb7eArBahTfExVtX2IwRWjwQcwj5BNt5NIOmnOP46d+oI+o0wAUr/LEQCRJGr18Fp7Nk
Yd1bX+ZZ3Ys3fe/d04+n1quxY+mwd6+84EjNwGFFvUbP47X3NeANf+5hYDcb/yjDnYGBv130HLQt
FpJrgzgYpljIyY/AZ6eCRfdV/sJ2gAN+YjrB1OiYHKIPHJcFAcwraaz9CkcBjlj0Fhh7ATy04qoM
GWEtkMcBiupvqMQ4biCJd2+PqC02w4dP9Nrdt9usmxGp/HHE5+2UnAy3Rrl17XuRbP6Ea7+hIvHz
7L9lbXqTh1lD4qxy4LlTF84/n3ntCE80U6OcMG0Haao0TYv7/xRQW5RDHyW6xKip7QuBZGUV/4hD
vo0/2r1/B+WULHPKZu8mtJdjuqGtaB+d0/TJFkJdi0Yvmdkuo7WU64roC76KZOakRv4mcHZedgOz
sy9gqC51sREuGQQOdcNGIfl7gWiCMvBp+oHut07X6SsUjhMe0G3x1N1Gd+lD8dTQcVioZfUd7SHW
viTvBgaXTXdO9pz70WFqbLAY67f6ZmQisbFvOZihNdgim8FOjXwa376OsWnckG1mLNk7FmDeUJZO
Bu6o5sk+gWEe6GYfrW7ltuvvqvuyHtIjON7gB2MChgb7BweUOS2sA6u0JcC01+gDMaT2Rd8a+Wt/
z2DhoeRLx2oDq5h72KvhNQhk/UjJdhhmvaN5yybbMH68Q2xWPiOxcM75+oxRAq8uveGEz2+PJOrV
Dimyt8kHWv21uNWfoGCu3ZX/PX1YGLv1TfiQzJxG9eLoq/DY7rQtiWAkdV8Zb3WxwD61wnrf3IIB
RPCcPueQRXC9oGxaIXfGHMl+auMG+IhWi3CXmeBar9jDxusZAfCga4tvwGShvaI6WDaLcLkFZgns
kwl2gIHw0M7GiwM+BXDqK3nHsFIGVDpHWuTQxWd6A5stMr7zuKTKWIpyC5Fhx1v01/qN/ErTXbkd
3lmC81I5gW/Mffk6HtxX1pUbKrc1tflW4BhazqCF86v5hpIQhehqH22c1b/Y8me4/3/Z8C2lScOy
LddVf0lmBmRfo+hS/Vk53RnPUrCcjzFsXo+2+6JmhelVCK3rDdsMyiaMRo84kuqZ+D1rlf/FiyEI
4b+8GEk6tO1oBtkHf90LzagZrMrt+nOo6BXyf6Ptgmw18hGBaMNhw/ljic+OiGTWVf510Vz7DHCx
WT7iHwmvLy/n3z+H/wlY8Ndhof7bf3D7My/myj5o/nLzbw95yr//mJ/z98f84zP+dgo/q7zOf5r/
66M23/n5Pf2u//qgf/jN/PVfr2753rz/w43VJTv8tv2uxrvvuk2ay6vgfcyP/H+981dExb9IIJdM
PdkM/v3Pf+HXM+e38L/+O++l8sN/CCD/9ZxfiReO9m+OoUnXsDUljT+ixH8lXjjmv7G8MJRm25Zu
2dL5HUCuE3/xK+NC1/5NN23Dck3TsaXpqP+fiAtlz6nmf96wDEI0LP4zNYvNS5kWf+nPh3dX5Znj
5U6yrVMwu1GZgp+nvVD+EKBONgWO1taNH8O0PGowFsYAaYATAMlPJnkaa8hGARZC3+Gwlg5YVhIS
/aAlaUzMBKPOFCEeq2kMXDWjjbqXtyTgnJ0e1B+jQ2DGjv5TjXM3wrC/J6vca5ZwD5HeheskYKGd
R8ZZUF0vawPJoxxQIg02bqUqKM96HNUrRkQgUEx09VPNsVhvnXOqXnq8G42ZMMePmLeRTn1TCIEy
J0aSaun1SaSjA4OFhQ3PRMURRWrRezrM6BTPf6y+ssHENzcx8gRLq4U9+E1I0bnxJqsRKWI+Se4l
ziDS3o2EqIyEgwEkqX3qplBRe4xCUUt4UO5cdzCmwhhrlS0ZJ440dm3blJvQoGCIguC+S7vb0sMC
Shx3eUU/6NNFpaXMIVhpGH2WTY1PlmEHLIzIvIti2hNm8dgymDpOILeyadoZPQaMuobpkI46ORVG
ugrHHmsLapGlMQW3whq/jUQcI99i6aDT4kejn02bcJDrPsK8GST4rXQUXPxTY3Ibk45gTuWunFts
fFY3Wj49OYGLkxCAKyszSP8+Z4Sqme16GpjJEtVRW3Hgt62AzACcWmMzDMjsnK+0C89VLH4UkrVG
4CmhYQc715zMT1d52yTLnjOf/OuckLPW/IxtH75NU1yPvC1vqmg1Nc9eahzJbF2EjeeD76NKiJy6
WpSDtczD9haDRrKMUucO5furaEHEVPlGN45oQ74Km1Vl0z63XnQcFaf1zMZOV0MYIztwldbG0SB2
elViHGHYuhFj+N0k49qx8agHMbIhvfjyOndDo2tFh5959Thtc9p+TQYFchgAy41Irw89wnnHke6y
IZpp7RB0jrnGB4KOadPDPa2Nn7r5jZEJAFKguXNA9JX0DexmHp86C+VwbQMRr0lD241zDrXXJ6fC
yaO1aj2J4stU69qE2u/k410UROmaHjgsFuj4Rjy296j+nCZmkCGd9LYHus+E6dCEw8PQ+clWRONC
r7Hcjb7JitD1ICUmVCCjqVjRwtUMfDh6wkAbMJy6DkN0SCCtGcGjnHA/MRg2MAeEFLVOoA6aILKR
KJF96QFCrcmmX2ktm+/o1Q81xqddEMBzR+PyBovP86GLNzQaEe9zuLCgmsTaWyZAZo+jfIxoHl6F
NvRsPdqX/TQdmRMc85xtd5DWtJHd9Bp0LjL4rjpmDY7PmkxpXEDjojFAP8UORIEe1BsLOGwDTEE8
jlLrlil+54TaVn6JsXB3TezTSsKAQE2G7SMPCL4cY+uQNfObLoYbJ2PdJVFW44Mut35aUmlYzsZM
AnfTI0BZaizvcNwAsDTiuZyTCBD1gI/GDT7oraOWGcr7YXRiaijYnpiN9pVtFre2ZHJTDICRyZg9
9I2J24Yo97Vlv8TClWeTgjOxkEi5oUl8t/9ZoyzbeLmClxRa27zngw1aNBql31KU9tCdyVNSS6fu
gZ1hsR7TnHlLB8Ok8RGdDqp4TVp7Tic32gN686HK1WIaPo0pBcNFlPkkq2hl9V3KyJ5+vjFYsL4c
SXGa2sdezAXzxAyo8LE7CmCJ9qErC+rv6cujM7QqJbVw0bmnqOlsng1aFY9Pte01Om0dnLQqtp6w
oJDiyYGmK0H21MQRDE1Q3eW+3PkxwUJagdjD7WkQcy48MI1JAMgH5bVVyW1NxwxPiLceXXsWDeaH
fKx3RhC+cQJNV8bk3YU9OS/SBhdWYmiddKp0a6jg2SMXmyaUWwKD41OTZe+2NpyiweivJWGjC8f1
PtOI1aBWYZ3IquCEKkhEkEY7zAFIPFGrO1I+qjp6SiuSyuosPLRs/EwYalKQtJ5QA624dtgMlNVl
ux6pm6ubzIjCDlZTl6lVjWpmrcYWwqyfrFuPuCFR0p4PAyxQSkH7dUgn0+BQdbjmXBfkql8Pr4Hd
5mdsVE/IU1DxMivzq3xcFhGJCaZ0Qoi+4s6c6ohliwY9EOJtH9KSsOr+xVD1dDYq+67LTbQKDS9V
IswEvUvZKh0cFXodTo+50G4cnFaHIUaR6g9luinoMeYRcCZUhXQmC2YCiNm3qtIhKRY3WT4RX8iE
dCtKrz6QSw2QJBiwoHnwjLusvg7ynfKg+Kc1RLPMy89JhJNfteEudZJVqzfVq9lXsDszqS31ke8P
gfuxxWZz7fnjWfkF7T+za5e1mX9wrrGeJ9t4HNVD0nQDg2dYP5ly77uMQl85uKun5LPTPRfUHcQn
tqUtvdi1RaSGmlisuKm5qTT7q86BXBmW9YLHz72SRXTuGZHs+73VTN0m0BGZjoaIjxhEFpTAEyjx
ld6L7i7r8HWrxL12gjkE2QVF4sqSxEBOxknaxmcnMk5BWrp7DtWKSmQ8a5nrgKaoxIPGDo2WtnmN
bLrZBpnpMEViZJzOqPPB+j7nY5MZcGIz1p1Q6dkxMJu2QIhuoseaddvBvo2CmlPWboxMdRqqfmPl
zGnZqnbVxDmwE0l4tpJkW3YVlCuXMoPTiXJs6zCEaNusV2wfGMny4lVzAfSp+WLUyncnglvokb0H
QaRTcQEfC1VdWih0wQjyVAUiiZhz8iCcgoDrHGxf7sLunQpCSBOJsFZ0HEjIHuS8RDgGgjVwmq4d
k/sSVPvIQvXuTRwtyW/b8B4CnJxPbfBTN2+jC5Fac+tuU9nlg0/X8C7CtB0gbRwqm65BTiGhAhxe
iEOwk42w0gs80NcGieKWDdY8A7OMcrW48ihFNK0+M9fpFuk4zKD6/CSNggGb3VQg0+13ms3tQgbz
dxwnxaGM7kOCzTw81VeGsoYdvkBgf1ohV1aRfFMOuTQC0bRpeMiu4ooPY4okJ80JNoZi3d7o2OZ1
Idp107CrGDQcqgZyeGHuijzcawyNfpSRAWLddnUWvBjpACg5RV9ddBM1Vg5azvM6QfXVDSvqSm8b
GtTZDMJgB6sC2FtWf9K6RolVmMVWtbA3MT6FPb201uxPSX92pMXcx0ud23mTKeIExDluzFIAqZji
aknCJXlz2cwR88a9y8YGKA/rvasqTsxdctfqFrlUVLdrOp+nwabUV4O36QsIfK1ECoAUCCKbg2p4
zLKbKouw1NW3TIDrm1RV+fWclzrJ1twyrXtw9PaBMT7IiLGgZSoRthqBPdBB1xnyu5D88qRxV9Jm
tNPw2jaWRWONRr3NJlB8MOOID4MFlroPeZipK4CXYGmKTKlr13rD3WsvvUIl0KXLDDHr8OLnxXFM
1atJgCOKKYZjEUN2dpQUeCh9JjFyku5a+GiOl0HMKTgVDBrxxs5wnacZlsHRfutGdyELQKuo/Elm
SZadxPZiVowQ3Ww3ULpgbyEfxb2Ls+6dAdNOBF6EutQ7CaQzWmrQB34qpfthV1jNsnbTKrWLe+fD
6/PvoEGFFr66Tns9huN26lhuPFWYNhb5exeaiEeAP2GFCE33RG3KxM2AdGYtOq+5xv21rRDV+Tax
WE0sTjpFRAsZydGJVQe2PQb9pgnJHQAEI6Zq3Yhm01iwtmifiJy0IE1H0qy5KDymCanfLLrzyivH
tj8IiEdF3xyHGmgbeWdkSgXrQhW3Tmo9cKaFmRR+dxTe2AhqhsegxtoAPGbrMYjqacY5NHR7SPdZ
K0/gh8zyaX6QKuJHhzQnRqX7JurvGKQfnZRgvsyQ97msDrUiqy3ECQjJhjOt7pIbb93mo7Nny/5p
TRpXPoIJuMcFk4mrjm5ep5HzQz+qhCmLjPy+yf3nvrr1XaSlZfrQYDGKtLWQqEIm/1Dqxrdl3NQ6
LbL5D5Z6TU4T6w53Ogzcb3boJyMjeSoNoqH4uyyo6eFAQLU5xwt8u0CLq5HObUcyTi8In3YGYBFa
j/PEhgArHG+V9la1yEpt3kFOlot23+7RwIYHmxDyPHdZEDMDHYtwOyIDZumx8/WBtDQth9Fh4OWE
1zip8JQaNZ1yLLiOMxPd3aeOmXaTydehrl/6qj4O7XqQ5XtddY8gzer4zvakOheiwG88fAp33E3O
m2Hbz14AlL1IHzKQPbj232pjOAuqa7wjx6AqNsZAj7TOP/RRg9OmTlZFwdLScEfXRHbDeJ8NzoM1
ZvqG3O0X249PFgCSCGVz2iEAAJVFiUNBz2QZIVqvj4t5Tm3OWHfomMF1UXFynTw46Kk+Ep83sx2y
HSuyBB8HYR5RDgcpLGj707hae9WNUOlN7bGlFDipKg0NQmNjW68H9zrdm9SUdt6yO7XNwfAJbbHQ
6fQIW+46mKQiVTdlq/bW/2bvTLYbV7Is+yu5Yo5c6A0Y1ETsSZHqJZcmWHJ3CX1nhv7rawOKePJ8
FSuzal4TCARJiA0ImN17zj74TEJOEW2Zngl33VSIRPQ6vKdKx4fRDA+5Nz7S3LwWKj66xEUlDfjT
1rn00KXsqbrR6/FGmhj9slLbN159qQXOeaZhbhyvXc25pjTw0jlUZxGoRL2D+M+mG6fi1zbV79AC
itHI1wIFH2L3e2ysP1TanTgJrbpOfeiWfbK14uyjbUqm4cI7hV2JtQlGDk3Zt1FYF230Lo5NZsTw
KI38Fp8TVQPzGE5Pja7gWjDQo5Bne97vKqzXlmXc+m74pAl1iEWy9nP/WLYcaSiLGLttkzzgE+Ca
muX5rRy8fYjFNizSOTJwfO2iZDllFmhoVaZelabfu16E7nbtBvk+cdpfJc543bUecpJUxr78qVsA
BrRZnKQePXxFaXaDAGariwDsFNMtyrOejSGCACwmjE+81k/0HHfEx7/pMM9BK4mmfg45wU2pu0Hg
/0jP7neDs4Xj33vCvPmkG+q332g/w4ZEFPLKS2LTS9+/TgDpuv2v0Mwh6TVMGDhYQid5LZPqvfEY
vEX2JW+s/CqPfjjBIzyJFIOB3MnOPsBjONtldaq6XlsNvY/bweFnP+bqrrSIEjLGT7PnJydq/aUY
qE+lzjwCLteVMH40jfeUp85Gaf5lYDBRVM6P3iIlDUx7WHWXNsWEkr22WvKOoArBX/rQzjkLvn49
2iVpQn6xa7XhCvHENnfaB04YcHjQ5WuE5AFUOWrucOumcpXn0U5Z9V7HrJgwsbBIRzH94CFJokNi
G7vQHM9Yx86Ri8WqvR3o6GH4rARhGGBmlanNp8W96ODwpDU1BE2dNPtN0C4ybzyT0QjFMWiYcY8j
iHivGg1elQGyTNvotzTDbd3ZZDEgcmTCC7BkAAHFaKnOur3hFTAe2/QeneNtnqs5oY8sLG2ASJA8
VxGQydCDGJImxQyDuBsLydkt1R4ll01CuKrzKM1jrVvb0hDPU8VRPVb5roj1rRyjQ2m4l4Zwi6S+
Sx0CTVRVvCowliKhlYSXc7LtKxM6AfnY9z3yixq1W+zKF38o72pLYppNiFTLkdxbGWxUewSbovX9
PkSnVtrkctEybKlO6AklwqHqm53WqDejdO/Qk02FcSni7CZvcsReWJ+b/qbotJvcgVdm4NFLmRoN
NVSpJ7svnwq3Oo2iu26tZD0a4SpRxQ9/JEkwNwggHXBREl0w0XTrA5NOeZ1gIU6YEpXOZhwQlM4D
vTqY8JyhK3T3DScTF0qq6YJzpz8b4jYzxXWdNz8iMhlxBoeDfe9YdPpE8SPKSXQrTonNFZfZn+4P
BOWSd+rLVWv9MLKWYbJ9UhwjFrmltRMck0j+0Lvkkca/tHcoKtfdIM6UHi8Tkk5elnpuGJ7LWL15
bnhmAMxIi26VctZF5945Eu3TvK8CEWBElaIYXThhsXZn0tMUuLTDdpNYy4EvwEAzcOJbyZAmOfaH
zow2DNpPZQqc39Y6BaNg+uNLavR3He+u5UJhzGTfjuyp+iNMXVoUplGgAH2RdXEerGmTwYNtre7W
dYnJqLUKVwUm2SQKV6iFrufvC9Poa+d2z77ZvOUK9HGNGSvLdsSdIjC/NyvYCp5OTc0d5bkYfyNk
/YxpgjR69h4Ig8YqMJm1b7Vkms4dnAmIC2qafh4jQma21lHBo0dmUa7dMqK3gptQEw9FH9wZZDp7
SSKukoGYV61E9y4fppmgNRrwNCC5ibZYm4Pap3aR7Q0kPVSy6WSTzOO0/bQtKsqTMsOOB0e7nOot
BRUSM532HBjEnfoFglEm6A+J/aac/oaZKwMmeuieGO+y6SD84qFU9IbTbvohO5yBoqx2ejh3nIsb
XXNfGxOe79AAN7Dy36kaj0P7ESKU5AT+nHWI462MdJN6zHa95fPbMKib1rOsRkvqkwyoK7QeajXJ
rJ4+PZmBrnlpbQxbTUeTSHXnkmP5mOEmatIB41rceUcbkKSWx/qZqjOjunLc9DU+nonqdlkyxkoY
H1me95khF76KGnOv/KnbtFqgX0+cP12DkRFojq1tRf5tA1uDAginOjXFIDeYwm/TCuYcvkKQdyM2
jgEzOjMAWn5d40MezgjUNZR6GEoTaq0XRhsH/0rrAlZTUfjIjODnFNnptlaJPLQdJfOQUAsB6eDK
8qL4bEYjuN3afkxcYj6M2tz1tnXr9vaNkpjakIA+135GWEAYPk7acGsHxXPg0I90GshK1tBq66ip
7X1SpeQHZSWKAtNg3AwMb44jMYQfbVBLgw3s1TPqY3+tj+LFLAMLWsJwkFy3pO3+cDSL4Q9TvZix
HNSSEINZfe9oMx6xItLSbDt5FSK0yMOZ4aGYT3lmAWumomeN5GlX11Dz2ngkeW9oLsR5Ch9DcH2Q
QUdUR/aLJsO7pGlP/HFriydZ0YpGRbMvBF9hHmx0Ey+BzRltTHdW7LjXIHAYCc09nNBnMg6baUXR
AGBVhBE5LJP3qMr5BeftwTEsQtBEZR/SDLsZYrmDldUeUaX6pgnK8ToZW7LOI/rGvgIvEiTBm9Mz
PA3jCu+Wkg6AW+acA4cSviwTYVlnM4bCFoPl7srs3BzjcDpzXD7wykJP9xWpZLw8Cdm2ytzbSA6f
uedxuXvBPM0MAFR4Zj1pif1cRri+Mb0/qPlIlpK2SOMB8RsNeJpZ6YHJ9qCph6gCy4IAFCm2UcrB
JqceVyyXp7wlddpCx0lKVyZvk8R6HIzyORo3oX0rMbUCSLupiFxMDQ5ZB1QZg5X+dTS835O9cxGR
uVlUX5VaMDL6P0xl9tHqVHghebSIDDHY0AlPh+K56slX0Jzx0Jr2qWrQ5trjWe/HYWXozHBtiYY7
VPJcGsilrV8ERJn2LX62n7mp1q1HkiuFZQ6LENNeoO6ZXyNHbrLnVsylw4rMHxgwhP5Zv5FRJnw+
yIQqHFgESsXOPsN0WeQCnApM+tDC6WSvcn7AuW8SUJpQPNYwPIvHzu5eAwwTEbZ3jGsH23UObmg8
BTFqLFMzDlyywQ+iW0HBivLVbPYm9MmgH34zraJ11WbvLqittIS/0mckmupp8WrAyvagWPX6LBKI
f+s9Uq6xfggTwtLkeE4wDKyDAjDRgHXI65+tmEmJEORZqye95+rjy19a+WJ1dnQIuPKqBqyHzS+Z
krQGIQinEkdjhHGDN3tleMwuatygzmwoCyyy0E0NkYZ+VEl17wDCpggCjHO40OR6cakWYu0ZPqJI
3kGOznrvnh7KutaDra5hmR4n+RAOZHXkLcwp8juS6K5ss5PTBNV1T2eeCnPHLDGuuYjnxcYMm1WF
pmwsB1ohrjxQnP7tNoR7ETDPLAkQAZ4Rvwe/4prnusveQ8b3KzvAh0/+4tDVJLP07Mw4DG7/kblQ
IYLmB7Kdm0YDYRTl2UNI7poL6rz4QN3MGZZxo91QThfOSeTGWfPdjWnNea4TSvCxvUjDx0o4jftM
Du+GrcNdGgXUnrhdVzppt27nPSiEZJhZ362BqZavI0ad9dzdBJ5Y9uew71ClS3XydWMg/rH60FDF
j/QU5WResNLcxY149Tv/KXCz3eSQcIAdH7h9z2BEqs2g5bdgCXFQyuY5JJTZSLpd/RTmw00iYPH4
EurJNItohvIjKyCUDMVtV5BpYzR0Ze3wSjSG4hNGGqyl0EptV6HK0EV3XBa+TAHB/HVTm2/+bdvf
bv7tacszvnZAhmM6WrSeco+hqPsQJ6WxRYTvQ4DqSKyZ5bf+rLct6BXQYp7uiyQg2GtWMJrzYln7
XvxfbBtongDgoCwi+jg9LB67EfbRGlkA1P+iqI7eFJRfi+WmL0RzEESu6m0HxGCWqGZ6yQ68ARWe
E+VgJ4IKA//iLlxcg/aAWHuzrFa5QDO7rE6NcRPYHvHJXsxJefEBLgtt1j9/ramAgzVAWJX5BFJX
9cFzWl7v8jK/Vhcz4nK7mhGiPSULURFjyRAOwGVYSpIy+38ulm3LzeUO4YUd3/tfd6t5TWRpBvzT
RmdkI0ylZsnGqgAg0jV0NAEd00Grjo1tcmHTexQGaVQfaafWx2Xte7Fsy7VaO/gtvvDuNtB61Fo6
qW8SIVPgpddeSDlOWPHPifYN4JMUL3QTNeQphcXa3qc+PLCc4lumc4rzFLUqswfT4vXMUlnAaDtk
qqxPlTGOa9/XNuPEadJyiCvMB0l+amoEh9Arbrq4Qvxtj3tD6pxcxw5T/FBthEMOQMHvZ3DIwwu5
CDJbvioH50XvxgxAZnpOJqe8iJz8ZlN142Yq/XQXusjr0k9dEMY3ePbRb/vZTjzde0mfHk07aE5R
SazmWP+USVTvuyJImVuDVemLi6qr9tLYtc8ZFUZ/xhmf4vymhDkj4M2sBohdm8ksgcKmfJkl4KQt
Zp6EMangUuVpCmRRvsaenlP5MPWD1ut3Vm+oS+fIs1GiGplKVGrmRD4ZM6cnN8iys45jPiQy9tKZ
cGTHJuTXD8Ym0NwbTCGfIk/xTJhTC+cQbzYAIgmYYceBjXNk8A7CsIJrHCWMgKx1oA1vhk8ZxavM
D2U2+blAjZpMNF+ISGgEfxNvCKgWkFpspD7l3wgOUO+r935AfY4xsrjR1FTcTPFn2Tp49OTUrT2q
i0mnp6hV+VYcFTDE1QltTtO8uABrzC+69kh3aTg7E6LOqMpoqVBuKybCxztD9lfMz8U5oyJ9ns1G
YVzcm2EtKGXV47W79z3906JEMNFig92BorowSe2iktesRy5MDFXziRBrphLUAfKNUTHdxBN0MQYa
woUPlmp+JfSeNLpzDG8MHRhCILx2B0iWb6UdgMxXOXkXoZ9d0s78wfVO31Ome2QAQtoJXyIdJZQm
NFRyenI8Kio4stLatTbLtq+7l3ucXKBCbomg9U5TvC8qjKx5n79Yvve7dafrMq8Zuyblgy0x/dlA
rCL3mGjB00AIsja8u7X1obfJ45iH5zSHZkhYcz8Yj3GDKruxjefSSmFV+9WbMOETGxNV2XoCmt61
pzyz1ramXzsNI0XD7a9LGjB7TazqOjtWFvClgnFeUm/biKCRGBoGemLwijpctFJ0L3Zp7rsUKkmm
m9i7oVL7Ee5BN2CcKjT/vg4zAvxibMKF19FBMbpHn2uVNnh3fRzST+rH29pQgAXMI9NbxPJAjbzG
ee6D/uyBa+rBI0mXiSecsVsjRzpjSKSptLYZlgyAFDCbXPUJhB/Hqm5ycW5oo3bWuvOhLMo0fqhi
UlVaylZgqIhMLVLASH71q68ZhIlcf2urapeL3N/0pdWtEZIululgsj4d5nZXtWHns23qPog5848D
WexOSCQEYwfDvQ068tV8J95qJjlUfToRhpN3P1rXuren+ynisIlkeNtqZnad+Gg2MnKHTPJ1q64k
5T4mX5cY4Zzo6biHljTVJRFL2gvQGOCEUUFvl/B36UzvAShUJq7y3jNsPFP3Di6MUj76DQr1RBRP
oySqZ7Su69oAiQp4yDOiQ9Ukv2zjtu9wqMYePYvSa94KFB941MftKJj6tcNHUeEqknRIbrUhEuuq
paWmm9hOy63lhtV+CgNgsszz0IAksEx1TOI9H0M27gbHvNYTRpTKPLQ0woYCTokiaKYHEgQoEkel
xSTHig0OynJCmgGcJ4r7c0mAEqO4dQxsZZXl5MlToMDWkNcfIrR/CoFovqVXqbcWNcnEf8DNOewj
x8RmABvxVIfvXWSYL61DwcVRx1yI8BC3A9TgVHsxtEvN+KwqUaDYsv6d1Qan6e5YVtGnYXDeFzp5
9TK79RmcdSZ0wzFEK6ZBuBWwCmXJBFqb3W2SK3CkpuM8lFSWfhodWnamiGHKSCJS5EAlIh7VO840
KvUV4YgBDLrQp0Me/vYwRp1EUSBVY/KDY9UqbwbKCVcm5nzhTvWe2W5xL1X1hGLqJxznj6T9bdmO
s+1MSIwujHHOu/ZtzoeVIz2F4YRcjxk//YDhyavicZ35I7r2oGm277oDz6imvNxAKtmMtV+CGhxu
jGhoNzXW+3UdoAtMMepfO++RZmHTYkbJ131ThYbzGjjGRx1NN26cm4fClQCpBkXQeT4H2/r6Zuoh
cPlAd69ck2EzRY8ImysdTUT2eRMQOW1hOCgjZPx9QNZTPnF0uWF9lzH13Gim5PIb0J+RYoTar36Z
XbHD9zo9agR7cUaKjqFRXMDMQNjXjYfIYcxs5gXujTIgB7qt91EDUjvIio9BS+HUJSPTYc5slHTd
c+Ig0SmDa92z8dNVKN98QFOOkjAyZ+2XE3kbYcq3dtT9nVtJOJjK31uecUOm+JV0ovsMYOYVODFz
4+vhPT3rPZUh7xIKciAxyumHJJozhMY23/sVAxfPIU6hzMp8BYH0aFntp1tPz3lfdOzbPTqued0G
Y/KctTeRrX6HQ/dYoz1goCbXXa8HGxnouzYJMLOG3rYOa6rPAGI425AGxNiYwAnjp8T4CFtnni3U
7kdJBZgUKkHYktlsB90HzI8ms2u1nvGP/iuoNd4CaEi7sL2ruEHjmGeUJwKm1DFoq22Nn4h3tpKN
LzejB6dLCz+AgyCv8wigpzFmnmKuu9t0oN+U4jM7R57uncdMWxu9LXATB5gZc0zhujPzjRoLO41Q
LQhOknEb4JlHUVCrqfgShTqbCJOOSdhdqL5kuyWxXu9hZNR1+jNrW+1oKxI5lY2Uq5sqILO5ixlK
AC+/AvKZID0IcQuWL4PmQG5YtsyLCc8SVqJHy+IdFvoc1TyTqF1Zc6kKKzVsW1m/fN1Ec7KTNjCk
MejtLZNsmovz4G8M6VikJIPMay5F5H1HoA6gp+AYZz4SzmV1khSc8yzM11ZhPBeTaOgc8pBlIbqg
hKbS/uBWgwEiQqOhZycVIo2I5rV4ThFucuswUk/lJ1gc9GoqTpUiESbWJPi5YGJq37iYQ03hEifX
AlKDfMFMbJjexjwqOG3VxYmT+ykqREK4kHldzY6txbZVa0GPi0d7WTalEWkEKEsKcNAOwO9e5fGh
xmHrKtPfe6HaomZWp2WBA1hfDZVDlIff7k0XFIaQLmevItGPfYazLaMMss4Gk1IV/mrAWbuQbxw9
IBAbr+ABSUKARzOF1QnKcnlCWzJHcVcFx3X+0wgJZCxIHW1j79JKvIlVDn7RrvEspjrBX8gd9TXU
NwLSYg4fR0eJF4cDicZhGfMak19MWzkeUJGeeqYnsI5oXCQzeNkYKJi4gvaUPVYnagvVqdFbFB2V
uTMw9DGU8NP61FV6vaa6QMZQ2NYnc+i9XdngJ0oYHbV5KE+FAzwFWM98dglphCwbRVJA1QUX68V+
wcwde45XgEUQY3RKPZvazvIPYypuAFPKwSpP3fwhQCW1d62Kz3XotwcZ6+vltSeUn07LWhNzbYW7
TFl1hKMb5PGd7PilGfKXCVnt4NPzzcxYgpwSh6bUByiC/SmybR/qGOMZbWpvmpwXEOvDD5MWPFZb
SayEgpqmd+582X6rISpeqZoEYBkynBtN950Pejv1bXamrV2tAYaX6IRCDeCK8KgmuQOJuUGoiDPq
B6QS/TqWOpnUd/Z90DPWG/16F0fAVjv1DCo130Cc2eYVkstuKjhqFQVzkSSf/98OsZgq/gc7hGnR
Ef7v7BCXj+79939xQ/zzKf90QxiG/Z+6hcAT8wGeBtwP//iPf7ohsE384z+KUjbR//qHbf6nrnuW
69vw0HVdeLhj/mWHcLjLcdnq2abpOYb7/+KHgC0r/qsfAhuEwH9hYlu1fNf8P4w2XLQHACuVdY6Y
lyaddDYomOjfUN1BfUCcZ0z+ADVvUrYi8CKwQps0QrdbI9WaTPkUcAK86hiAb10t2BUNXQpk4pUG
I79xDVhJkvQAehdodgwKb8DRo6BXm7bFM9TTzYRfVh46bdpneE4B/1O6zwOGIMCLV75RkExeOjvD
O8o0VOduhJBcOmI9yQqD8xQnED0nPLpwKiTgIasdaiTFNmqtEN5rixKVMgOO574Tm8TsDkC49CPT
yXJrtAPNwlA+Olb7LJleM53riXweLr4XKAolPRhj6J4rXUsoOtn1TSSYdY8OGDMnNH4xeQpRnhVk
yKGtOQUm8cWcl2418C7CiGZ5ZuudWhfVGeXFO82mR5fmAO9M/YXC7jYxwNU52b4Mwuq1LNVtrI/n
qYqidQ9kn7Fkf0R5zvBVhpQO9eku7SmCkqvFIaGYHlIs7yfj3g9hAi/PcEPcnp7rz6SFgvwrp8WQ
HGX5Sqi5PzigepN0jFdBeutMcbVryhxLwNboZ39yZm7L2ubDrj7blnzdkr4MFik6nkRWTVaB587+
7WLjXymuYhk2YSZTfnAB/+oap2lUzg22iHk6dGPXMMrqYhzWtt9/CtVT0snrPfj4DVkGdLQKTmLt
IFCHx9Ea9gHT1iJTB4YuZKOjq3CKOahRYIl3gJlEvWmvIKr6gOPwiNrNtiDsHIVWd+xaSNaxYGpg
NXo021dgg2gGuOOelvGI5tuT/tnNRp3UEGQN0Hkc2i7HgFAFLT5nTNfW82dTTon22IAcygyLnNC8
2mZ9x+/AG9sdttG0Wgszy26rWj8FDICvxQMopHAfKgaXbvvpyC44k4vwswCou2PC1G3NBJZK5kXU
Yyv9JbQV8w0P00WRBqdJ98tD1TM61pB4dsyFLzABSBTgkmchxCin3npJK7zD0PFiCc4OjdRVJnwL
nxAO8CKwp7Vh022ERPLkI2tf+bXFYdswfQhy/YJcWe0iZeaAjAkIYv6C5rD1AWKbEjFtOqwpSGR7
3coObg8bHnYKs/ai23suU62wzyi2QMbHolG8kH2irr2SvGllPVpZ1L7WbfEAb+5J17VuTTaEs/fj
Qa0nFCZdH56koWHniOgy9XFA1oPRT8/IjTBCMuR416z4bPSqpxrhKwRNnEO8AEGGph1S29IvMgbS
HUya2Hpx/mIKhK7gBpkElUgdBAClXRZE1sWDUR/ZZr6fT1dFvcqR1YbhpL3qmXFudK/9qNuqvBZ6
QCoH9OA0ocEZkUV1gr5DtLUZIc4FQn6ONejwUVC+mk4VnEBfDpt+IOjaUSlh5l6DMQCu5Jq+aHaD
Ekbt6dsHh7iyM3KXmOS0BXX7EM7N2mm0js6sAlDYlfOELjLXgSygvHbADHUDC5Ts/ADTDkJ6EQTP
TWMnj8BDV2AlEUSapIaluethF9J25BRMt7zPZrT4JMyR6kBHSkiZ5NdRRutyWWRJci7wtihh83Pj
K9dcugMGhD9yDYcPaA/OQxrGFAOShkzpsTu1xbB2nIYEI919o1ll77wwP3Huh2JoB3KlwbqAPpKr
47IAmqJge6h+rr6zutxe1grLpVwdeO2/7h9HX/J5cXu5//vm1yOXjYKGDwWa+ZF/rC53DQ7lDjUY
t8sulocs2/+2xxYh7NFKzSfvHQZlRTkdRIaP+4EiwMwp+FrVSlaX28va8qBl8f2cVHBEUPrngd4M
DLn6vuv7Od/blmcvdwhqhldBS4DPCC9hWi0b//0r0JbXtTzg698te/lj9etpy3/5WiUk68TPPdt9
v/g/dv39wv7te/165N/e5/KcQQblahBMK7/3+/04tJcPdGgLSDd/fY7L077e4Pdb/37Ksvb3hy8b
/3h3yz7+eKXfT/965h+7Xz4CESoYpd+vkLwJcw2PDAKGqc09/fm7Xha2WyudFs5fX/jypOWuZeOy
Vvn2ococueMU+Bo6Hfyj+QlfjxpsF3IYcQIN1Qk3bchqlLA7z0kJTKgMQ1B30cz4Gqq7XDOg2Y60
nRL8O9NqKDwOl2Xr910NgT47N9COf9u+3HTmJy97+L73ay9MRNnXH3sMaKMnlaWOQ80ECcVMoify
iAiFwLNlVatxI37dHmPKG9GMCfljI82N7pCWL18PWe5YnhdEI7hdvb8J0tjnPKBhPA1zvzSwpkyc
+iNSqTz/9O+CzWBN0WemjLE2iaakRBj7wbD7/olWy6mgMi9U/E0+3/JENAOXq5TvjDHwLJIFV6O6
D6E+OJPjRizGt2zB1Rgz22eaF+PcSVwWbgvz89/d/H7c8jS+jYpyK31sIdr9AGIETbE42EBHmH/9
LCJfbqVUAEn8iXK3bfWvAW3MMuAyH7vwGaoZr+POQJivjt1C26FrYMNFJu1vZ80kFG9mougzHcUX
cFLou7erdgaoLAsUM4zRFrRKPlNW7JngPEJg8WcCjj6vLTermc/SeSVMDpcU1HnRl6lP/5+rOQBj
0C5cgYuTmnkvDN08KBn/6qCKiYjamQ/TzaSY4a9FC0YGVhS5VPQDqLMFVrxzB/cWDQXcGWta5Iw1
JQQP6uFMpwFTozmAz5mvCooymjNn5MCz6Rayzcy4qWfajZi5N9pMwMl70t0iy6yPiSTrFMgaVJyu
fjUq9ywZkXA546tKhvt8oessoB2alWQyzPSdfubw6NbGGSfj6MN6IwfqJGZij5jZPcnM81katsta
D+JHzqyfaN6Ogi6ijKDD7GTecszDdhZbQgda1nw3YpAFRKibaULLd8CRDWKIKkK2YgAwrpbPX8xf
Qj9Tiersfmkc0xmHV7SgiwIgRvpMM1pewzjDjtIFdtTPq8vtbGYhRQzz2hnDufSvnS9k0kxPimNi
gnGd0QWfUbLfi3CMQC9ZuX3ptcLYCscGT7o0mZ3RA+Knm2O3T4gFXnCx3wfgsva3bWPTUsUdCGGg
Zws1UJQIQcOtYhSYkZtpV0dzfkt/3HZFFKNdQ/hSxPPJhejDf72dpTs+L5a3TJoHicFTH6D75cBa
3t5y1OXTSFf863uY7/ECfIhCP+gzJnd5w8va92LZRnPCRJxm/ViEARFSgC91gLYQuLxZLbBsHGRF
hEqj6vXyq1sOoWXte7F8BstNriYMVxN7/93rDmtO4stiaX0va2Omv/ZhmCHm1G+buKfm6DlkNX6t
WjY0oM5zbELmWwhPM+YpWY7qefG3m+SFYTANg913e/67Jz9qEcOduQcfmiCkOCyOXm8NMOh686PR
R8JULFIol0UUqWozBHxfIOKDPeREHI/tZxWnQOPn42n5/Lr5+FnWlm3fN5sMkJkpjUPg2O6ObhHR
xwWH0WSRKNsLiS0Rxf5QEXuU9GadwVEy1G7kmre8IZv5owPmGrVRBxZTMQnEeQ2eCAOIyS9LDkdT
QxcEwbybxdSBsNdmJ9xjPCJOm0azXadzfXSwkuswTh77vgFnQuzmxpDIV5YX26YeXCUCIWH3mi7l
Zg6Pr1+BhvGo6ODmTyRS9rMlvBXEE4ajtl+ODkTteGOj7PFbL/GNcV6+eFHjjLbxbBTFSs6FyGGe
G9nZO7o0C0lLgcRnXlCQx2jaAKMplTxiuuKq5vfxMcOsHPo+3OEaWK4ebbuofW4rqD2UfsN1ndFS
qGmEz45a5zpuSbOfoj45NTb2JqGqO7TecmVPQuN3ju/PIaVrPdYtOlMdcSKMYKw7ogTCOZkLLgGh
sDpYidkyISChIJ1P343NqcwOdLAuy20jKJGNpVxqffwDx6LQyXuERbbCPKVw1DHAHpaxMaqATdZq
zxbK3cKE7AM7ayOUf+slpHt6Uj72LgpGQbN22btdspnuiLde/g+ZD9AhdUj9mEUFVricPGWjaRjp
wEHNFd4EmWIMVb2s6OiW2jZujOsK7u4Er4Jty71TAtpAquYxajnX4Dx6CmA+4DAB1afsn5MNwc9U
oXECFSlidjcQVnPEaP7kaOg0w7xA6JxB4dERsG2WF1Z4idrRhLwu/fJGUhfY6JNgFP4ZKXYa1d0P
ar0gBQjjDsLe3HaYd/A1Qd2cr9LLotA0Gn5K/7AVv0UPJcOk9AcvqOM9dsyyaY7ZvFjW2jFtjgFp
ekeEzu5BdDfCG5INCIp2hdYTMaDM4O8uD+DXe0jdd9FJDI8JushOD5Dfoh7FHkpLaH5vNCror1Cl
vqrd+aQ7LzpiaY4dRRYa2JxmxumFCKvnUGsmJtv48iYB6Uu4KdQmd3YVI8G2RIzarymIP6vEymu4
OiyfDokenHft2ASXr2GxWkCMC8VwWfMWYdL3xgXMqKnxlGt6tFu2L0jEZe17sTzM/X7ucnvZaxoX
0a4y+AJ7iI9/PG5Z1U0X5bzrfn49d9mWJ/0hLnRiDWBW6DlBgllWr3tq9msbZzF25uShyNPp7E9G
ej/KYNon/X0i0QJZdEYRns4lNG0kGgXVaYgAzyHjJuxzHBSjuZlQHa7boXMJNgeYNk21uxrc6gW6
8S73jA0lC5v8thY5cREi8raga4SS7kOeyV/BoEgqqvy3Mg+IfRypKQVdLVa2ansiAKlJano6HPtu
0u4nM/plJLvBs5ChWx5kobAPCNMOJTJ1HMFFGo/vQsbX01C6Tya1rz0lpnZrdE6HI/i03N9bWY/s
uUeZRKbFQ220T+4wDe82LuBVDAXmUtPouhQK+9JccnmPzPK+IGjvOpwl1JXCHNmgwN0sdyp0iEOb
visfenM7udUhCdEMyGi6LHvlU+NQh9l+9mNosA51YToD/LvG016jhKi6vsKR4thwtfOxgmcDWPC2
RGseYwx8rY1BAIlz2n2NOP25x2O2vImxwT8Ewt+6rlRt3DL74QfBeP3Wc2ktqBFgdKDL4E6AHD21
A7Sn5dVO1BQm301/5JqcdmJojB1ejdmmRMFxflXtGA3rKHHNUy8y785JvVloPX86YJfoe8bWbReO
xjVAUHJE509nFPa+Q6zwPBYJWeZj6W9T1fSveVR9PTMqic5ssD2SUitwJBE+tuxRJ033Kg+D4cYc
c+s8uU2PyJt/ZUTlxSPPEKNZVBJXLfOtobnhu9N/fcE2KU2bWCr3QLO3fYzT6X7ZYV9hlOkcr7nQ
PncvZYlpYHmJjlc8mXqkmBam2QYESEpsVDJ8fYE6otDI7N8ml7iz1MTubMK0eppQlSx7RWhizMJy
eW4DN7hZDrtlrzjmf1GNNu9tHX9l5KWYEuaXT2rnCglV+RyX7srI6TaNNfpzwJn+HZGL/5u981hu
XNu27K9UVB8nYDZcl97I+1QHoZQy4b3H19fAZp6kjirve/f2b0MIkABBIxLYe605x4SiMBrZe9aK
g8Dv/wzjtNwwUfYPflQNt/6AQUvu0frZ3rSU6EUJBRrnsUIgyAnptlZMPHVqmr+Hg9h6Zji+tGHm
rgOjnBiqUR3FT7RzwXKfjpOOWDUBJXxjtKWvI99wDprr1Tdj41DanI9jIrqI4Al8S0wqYaQ0p4wf
soDcMpS6cg8/zcko6rxvtWsX67hI+yMTA+2aMnG6lK+2QtFAnl7z6o86/25P50LvpOW16gXV6RgW
Mt+0MZ3XqUT/P6Dzvshy6tBJMHWnPdoOJdE01W9ObRqrKBHNRTqG6pU5Z4LIZxk4B7iR84Y4flhl
g2Jc1FZQXNno9E+HcLuZl5NcyB3UAqo8Pvvwsmls95JLhHfay+4XRTTa37vWIpoMYOglhGQCoSyN
uOOuTt5RnMwfTJtrqMdEb1waOK4uE55rFVe99p265un1lKqzbBUlIPyw8i7CEBofPt/kO4Hw8gja
BK4y49J2VXSVimwB1zTQeP2tE89yB0JLRlympbhqtLG4ECh2V43fqAjh+Pd0HWVqpag+aOlQikSv
fUfiCUhAb6qxtmfd3eQoYPY1q/yoE2jxViveSiNVQGRyjJLv5xE3sLPuopAc+sbHCjofzQ3uwfWY
T0TZwCsHr320NUVc8WVy+a473pvDP0vuGhs4HFMwM3ckbHW7PPYSsu1z8w77WHvaJSPmk9So6k3Y
fbQq4hKknyb6Y2zWxlrvivJZTcobeTR+PQ+tioaa0kq8afhJHEpIGNd97gpGPsDvDVy/Yn6NBpNa
omgt5RZZqr5j8KQQJ2RE97ZPSTpDmPuR8q1U3U55BQaUrfxVotQ+GsdBHIHLIPtK+XmJSVzJj8fS
nadOrcInnM3lZvAHjRTYrLoeMJsudVHMI6NnuefU4jxsO027HYAp7Xoi0tZNV4EBL9v73qZjLXcb
5zBV4Y6vwMMQWRDCetmrfoAzGjVPSwTty9TGl/K9uIWL962FxkdAxWbK5lBhwBPXkAx6kKZ84bSO
sEredclMbuFPU3Xb1X28D4Nu3M44oPuwgwAmd/Esf+PQrnolzntYObrbX9q6khPehK/JDOvmRUu1
o9yVSt1bGGRcJ1GVAbhPUrJbhnxvAQG5tUBwUXw1xHs7qy3dSvkWt4ZHInNeXyAEC67MKA7JpUua
75AcUOeY74OCBqJzbeXaSFWYv6UINh5i2eeqHy/lsYJG/alEfvRAfwHc0tAOu3bi0m37WGx41eZ7
F84ufE97cQlYXE9WMByjKfOvSZ1QqSLyeuRC3mx9FwSbypdJm09N8mHz4+Uehn/4b2/83+qNkyBO
B/tfowKvccz831/wwJm0qp8ecOYEmhqkR3W+MAJIMGh5/80JFH85ms2vHcsTJD1D08+Ncu0vbFq6
5RoaPWyofsBc/26UO38RqadqIAd1etwzXfBviuE/eI9wE3/d/oyFFV+osMJ2Xc3RTRN5taPpgAz/
iQ30esXvgoxAnIzRvu0ICLkuHIrOxECV+uZ3ox1BcX93Ou2ucPkOolGiuFY7L6XrZBvCeDqg/D6q
MtHtS3S1xcmmCaEmdrobZGomSTKDd8hte9plDgZdt7otNCqCxZx7ofUpJBqPBBYkmGs/DFwU5Vd5
o8fLMaHtY6rfUJjBZs0cZ1E/ZPk2Gadgl2q6zxxJP2g12PxP/70/fCT6Hz4SXeUz51PRDcua/y3/
ICm2ToWvk6ID/TrM63oI0z5RrhJ0j9scNxUBeGAF6sJbD5NxxVltp0/xq6JR7CO9flWNvNOmcONl
C4lkivwLt2BOXEcu7ujcgihHhdt3rZcR6dX+f37tuBDdf+oehIP6DC2uZVroKyxhzJzIT5hfQt5J
reWStPd87wX4mbEsjPQ2HSw04Y2bbylcXmf9cxbaMOSKEpWPXfZ7UTkgZBXiqyo8ZOCuLIItE6yi
OSyafty1nOatAad7ZJsrHQQVYZrfu6KwV4aulIuc7JncBydVm8nRSODypxHEN326DbWSUo1S/UD1
Xy8KfAtlEhL8gWqZZuyz0KfLuBfdIhicF73zH+2iwdAXansVzcCis/ZaDA7ccm78gDpDXbTtJoRj
OV0kHRMxOEbEBTA+D53JwpG4pnjoL2A9kb5B8skkvjPXgLpmde8jkPjSwRvH4yjjXjskqq7ruSKs
WZ3LxfRDD/ArJwhtncgb936CPiGgF5sI67nEVbDQaihfeYwQVXkqymZubirvTRtDmrQb8zpI2p2t
2wSOAblDkR4gvW3Vi7Ln29Jjyua7TBqxIK+QcGwkvGmBTpYXnfslobson9Ls3fdmrkffbZGDwesm
QzAe4f7FAqOheHOCveYQAuiVzU1oOkehFsyqGbgRkkBeEFhuP4m+TRM5YB4zxbzCkF+Lucua1vgV
JgJiA8gL5qRvkQe/TfHoLC0zVYlbJmmoq14Kk7oK/j4wkO0wrMucyo9wVk0VHFPaW8sUDhssQRQX
YeIYZFi2ZGXpRMVoF5j+2ttYuXcMJ8aKhpo1cijEYnlMugGZdPPdAzZgBtNExhwM8DB7U6x04JA9
fCC1Q42RT7cYaTBxF+O3tHusurFcJiX+ylG8Vk39nayedSTaF+odDsXW7KOOwlsdcwVmt/C6ihv8
om33bJXFt4nAOkH2CE6RZDkR+u47iP2EdywmkusHVZAKEa6xHl+WKgzMPNK34QhyK65Q3Raav7UL
jd4AY5QlM6VxUYpxrwblhpR7xKfd9di120BvLoK82jYKjOeh39dx9W7rtxi0D62bPtaal6ypBrwp
mrmmxnaIjWhNXia/FXw6+TSCZadL5gMFdOAZBQxHVkqAKZfayyLPMeyp4tmJ7YckDg/EpV5ERYAR
ElY+U1Bf3WWC7NZ0xHeU30VW/Zbr9TcQrnhAk43JL2mRBe1r4+wM6qSL3LYIxHR2tYZOHn2LtkD9
Q16Zx4nVephySjR28r3G7u3xWqoEpocw3pSasEadgt8KqQ1yY/cm7MyXiP+nFgXX6JaBCkVbhFCP
A/27siNNxjTfPZM3kIk3MfbV1tbI1so8bEvFZeSCbiUzG4GIeZeIat0Iqmya7gbwByxQXWm3TX3t
R8YvDzolhadOJI8kYG0sdQbZW+BLCCtCCD8BJzcGb4GKnx6Tnd/ZTbLRkNUugWFGnDUwdRWJcU0y
5SpHJ86Rb0fbuQmHGDz3eIU5fDf7rDXwZyifWn9NU4XTtbvO+/pqDEF3W4RRLgll3tdeu48qQG6J
91030wslC+5diBtLaxwe8TDrq8kzK3yy6s3peQnEW3kWKjFaZ/4UvSWxjS5IQOqmbF7xU6rQx1J0
XBuRutbgm0zC/9ZhwF9M3fAjSZH9lF7Hh2QU6wbpQKHdzhsiF8xkz8RjcL/rjXfnY+Gkrkm8nFcv
Meq/OoNx4TtHL95TVPXJx+xepv2ojtSEYQxy6t3mycTA32UgWbaorBSVMiaS9VzHrWRbVUregInh
xgoevB4QYhS2e6R6JEM3Fr1Ozd8wcbnGsLvPGu3ZMNHDESUZ2/aVZefPvguyLTRfoKZGC2eCimu9
4V4KV4hPLqYQu0iG+Btb5TKIAmdlZ8h3itZhMtHYD3TrCwRgAcA4VPm9i3LE5vJGATxEW2w8GWGw
SxJyyYZMR8wmjOukqJ68ACKLTfnSz+wnjWJTFNcfQWiDsGmND6POFnmDujVjpfJCTNUpXvx5E+rS
u0K4F4z0uQbis0oD41VHuTohBl9FFZYtl/AyBXsEthoEg+MUL8hdU2g8dT8Ho721mAsOfvrdUgf1
gOOs34UW1vue3pQfDhXZA2hs9dEETSas9QhwJ0/ah0HJe6oKwL6R99ajxnuOtXdcVmSGe/nKjjtn
YRvmt3iAwxF5+luheM/UBi8Nr0W1jamNuZkKEHfG0KmXKYaQha7PoljQV0swCzAYRnFZ6PG2H537
yBxWimO/wFNyURm7weo1KsK3kWDy1iIbbXYSRE2wqTB7LzwxtOjnG4zNlX0lHBwvU8tXsWgszOq8
QdXwSeUsOLPAMiHTqroRobUI1AZdYEhqllMYzTWm/WzppG5xSQa6emxq/2NyVBwIJC3xHgYYPsSV
1iB/bXK+WxJvVRP3HvEoP6i2k36u5epihOmLHXILQWoPzo9/DzgPjA9Aw0L/ovP29pB0iyq1b5j8
8M8W/ccUGqBsdOj/o/4YVHW2FYrfcnIpl4gS6SxwBfWdg950V7MePChootAq9hReLect9PBviQWk
1uQrcbmBOH3Ze+0zsd825+IUCqmOH1zcQ9uhZhI33+aPrvEiLNj8P3rTfKGS+kGBm3JAoL701FBM
hThVS9jPvpbep9CU+aJr6zrXXuxKLza2CBf4Sj5oKalw2IAbhCY2Tbc8uoly0yOqFlwQAQ+A7fKy
Rwvd4bJLKlLFy/yJFtWKSu1VYBFyNFp3it5fRwUZ6mH8wPDzoLTDgxdQQTQF7kVQjnuCw2setZh8
81G+Oy6PS4FWLyUZfT8/rWGJDb6JeyeyiAZA2zUO9lNhh7cd79AS9ZoUqp3jXZEZfK24FS9c9Ksg
QfNFaaWpnHAzuG5y04Lt6FL0lXELCKsGtIrx0CpIljbrft+ko71HskmqCqlQxixd4VSvUSYvs+Kx
b8Zv1L8IXuq13aCQoGIkNPZ0E4RT1oc2mtvwgE8PR31IeJFCv2nhosctwF4SaxKuRZE2x9ztbxJb
n5UxeFPLDMhCoRsHraKFXKVkmbRdcRGL5EFDa7mJdGYwaPTenSbSKLoPxGVNZDOH5Mkp8JwHJaRX
LZyHKIaHTU4u/8a2QWyq3ms0XDKopp4ZgbHx+flr/Z5xSbtzM/dH6GM4ySZEuk7EB08SJCkf+qSv
4hofKb/DDKh6dYWFX73LsoELoR/elmmsbGMXJk2RiZITFjG91AIXyEgHv0YTk1BI9CosM46lrQaS
utYqjIM06VXiCZUjDgqcpqiOCQ3EA5J46SXYxfsgsOMVSVANNtng2JI1uK1Nfh5KmXac0qwc3HuQ
7JpQRz5mjKAS8prMy2Zum3XzQp1laeebck0brWNlobKVG/vZG6WQuraSG08PMG6SahoYGdFIOx9C
ro3q1G3sToEIR78/71WXTiSFfd3YBv6E+7m1EVl3YVDSoSLcQtF9gpfmL4xcSG2VPJC8WQz6TRZF
3eaU2dvNybxyNVY95hcegS6Og16XZm4WGB6tnh5rNuwITMzaHj4wNkHbxnIwZGKPig+4VuH6By4f
9zZ8gjYavQeBgVvmAsvDyDX5FD7Cj185wMncAneENhB8x4nJV+Iy3Y1WDSA8Vfl/lf1FWPv2vsNK
VdL7pdCqZXuX7uvRc1sINIEzXWHXZMZkmMXWUOqdA1/0yFcmuIbqGlwPTqBtlNEGJ1rWGYz4klgy
rY6uAo+K29DrFQGjLnVKb7rvBy4Kg9fo1JegXlQR6ZKMYBjNJSWo/340V8ICIUtx07w1dS0EwBpr
K1+UqGwQYCzhTUAZgTWU5qNymXtOybgd0XwdR+o1Lq211eW0K5D9Ct8NL8KgempSUDthl61LlNej
lpaXRFFONwr8aI0813UwjS7Qx8LEgMLz13BiLtAkf6O+8D5VU0zGN6PUuvIOrbJJ6qTYh6kJKwxR
512gRQd3bFGKo/O+sGAlLrEs1+smBbRZB2byOvOincjArENB+VjO51nhdMa69DHeCVEddQ0fPFKH
e6Hpw2U/MZlSU5CcDXF7iA/GZWBV/rU2hMzVM3PPHF/s686Lbhu3sRY+PxmGGtn3roHZrwDxE1zA
aiUlyUpjJBaVfv3oj2FD1O5M77TBtHtBl7xgEr0FHESYehwNmzzs/Id+yn4aJefvnjQXbaiavUtw
wWHs+m9lnA5bu7enS74iDkVMop16lCA7ZMyMMW3n2FszyhvMkhndjU1B8STJXqjCMN0r3PFaWN1N
HEfuNm797wi7R+C24nsy2FiJvC5eDxZClQJL5VVDysOVYvSIPzESrVodtslUjg+KBfgOcCpny0S/
M0FbP/hKne0VpOnLHIMzs3rrZhhhwjoxfc0FDN98kUUONrF50aniZuzBpQauRsN1avTH0LZu4qJP
d2jkL2tUujcu/Y1+xvM6RlNjZOofEztBU+jSBJjsG2eVZW10V0EbvQgTaxf4Mx0tGe/GMROLqDI1
8obES2hVFv/EuNv0puHskRU1i97ydWJLuaqq5YvHaGTFRczY08l1iYaAOJZWxVVRYk8UqS/2Flbx
0DRu/D5Wd0oNYQCiQLNLakJL+wcNURZjdOvSygP/WtdtmryJnkNz8Q+hyLJNkHofTRcXd9qgrqKs
s7cj4CoIuyYfmDZ966oh3oXQ7AY137dZfDQ6NT+afHNp00G3MR7TsDsEgWnsbVTaG4Ijn7251wyV
FpNUVR/7gimomoZYTvlCdBP8F0xjR5+qjE38GrlGTeb1VyZd5r1jDbfhqLmb3ATADC7V3JHFylDI
LExCKHR0d0qgHD36AJ0Di6cq/KXftj+ipAmu28FBT2g8dS4jmWGqtuj5q9uKb25QYokkK2I1tZOx
1+gXFqhP4DZPDI4E3KWpCl+NMO9w3vtrpYkPVZr5t9FYXHlG2q1JrcqYgKTLAAevkSnHAhfCSjOA
9IrpaVITd+NGBD6HZEZSLaX00gCFp7bi0zc7ij5uj8QWZNWtGaY3IUMaklwdMWytsS6XTmsUWwI7
1WOgjNeMp6MN1HBn79EViVv3GsQdodIZ7RzfHq+8GM9/lQgMLKnubsEWW1emhYRPVNm4VVWyUFsr
Q/DRvzSdpl5WzyUW7YcWOlFMlePGo9mrDwwYU9W8U32a/pNP0xVW7rrUIarbjM6bKq8YZPeQLoxa
Xw8m0PF6cD584kO3+OLK45AQpWlOsHcbEzdzB1TOobRmgUx30wZXKPloLRW4IYncXaG2He7Z7KKK
H0lHvMQCiuuk6b3DCLW2KY5pDh1lSrBZ5rV6S81ygQAcN2kx9gazghLVkD0v5FoYXuD5KA5KqcAJ
qOZVkPtMgZHvBIFywHlJY6eDLeoWJJ6p1JKUasBjkihZuxwxIy1TpVAO4LF+ZgoskXpWMUbUiwFW
uO06jEeYOVqLqOm0GpKaQEUBsgOIMSfDhXyN8cRYTQ5AGdBADfXFaEN07XQQLhP4Jo3SdYLv8xDU
GLztFruQ1wMxmO+Si7F2nwY4NZu4yXv4PKE+HTpbJwlBrsZgyPcqQFc1NdXDOC/kGnEsxLN1Tf/r
djMm4QobU3rSGIlqFkzOKif85yhypNYJq6LBfCc7yZ/aEEJ1PkRkc80DF6mZ0eF6rNRZriTv8+TQ
5bzZ4tqPzCx+5TRvLc3YtT89Vh5ALs4P+HJTVWddJOh9fVlhBjnpdE6PsxnP+pJ+9vvFyA2ao/KQ
T6taQcnWDDAUnx44q3w+7STvdBSrI+URtenXdyA3f3l9rqMVTIFpYMsNQYmjutEHAB7zsf/0iD/d
dz6oNvDLpS+7KebRIidCfyHIfF97eWhgSLCg79Z5EK3l5lIghNR7GcxY3WEoUvdWDs9XLmzcZAeK
p8Ov2868ZajBudKfzdfFODJ5s5A2r6yu5So6KvdJBkbZxbSiz98AflfvQKvqtYliQ13zFc8h+yB7
w1bHBN+rhhz3SnJP3PUh9YZyqxhpMB6TuqIoQGPhpOyKhPo6ZNO+6vqPIM37DcRky/cuW704AGxD
79UBGAhGgltiAEULvkULsmdXldk9ijgFkhcX92Fo/wzy4to1y5VvuDe55gMzhyqndTEtSOtnBTKt
C29KGquLocWGVljhnmn3CzyiFE4RsdCp8R2j9TAXfJqFilupxddvTQjtoqnYKeXwHqcpBrFiQN2i
tGJp+whbqma8NHLlp2cxAHY1SJriMYr7h6AkerfVnRvZQci8kApv0r8bMDD9nJmRpRfPlfjhIC5b
mE53napEL6b7Tp0jLSt64EHQ/BCZsgyM4WgHMUovf6tr/qs+v2eFdgUYMF1zjrYJcLU2A54Nwzfj
v6gdNtBqEDP42b0SZ8d+cJewjBcxMZWZKa51s30KKYYFFNOT8qkbTfryRFvlQgBcVz5qEr1Wbh1e
6wQrk2r7GOcdoHtBCHvl5hdNVe/wdx4Sxm5x7MWHgpAiOHrjXeFb3VXn/bTzkWFRCfwzAJpJSA4Q
XMvAem0kqO/hTnBSw0jvVYuKuKZFrzEbcJPHYYYXk4izcY4kkfTLInZgPFKHcMsJpCXnpKWIGP77
SnnXlI9jPPY/daamSCpRkOJo6hHneHut9a5Ks99BYrtsspLTJIrKUL9SnehBaC7Y7dy9t4dVNF6W
6IKzprssHXNngetwm9eur0Eo9CSNu+UFmfYEk/riqYALrEfPA0KUGQJrbJ0iOiptna7dvo8YvYZ3
JJ14K8cqvue0tQFBuuuOE8nWiAx7ObZGuOmxf2/49uDX1FHo+p47rpAIK3PLa9kWNCGIkQoWojCH
naHxKyRdaSNyBvL+PJGx8txblelHpWBKnfQuX9bAyLCfB0pGyyEGUDZFfIBFn1F/GpkLMlM/OKTn
jHeuEpI9NjkfdptcC1s0S5IQ4qVXpnwZvVu98opFmsX+kpIi3llrhMflPYa5vc3U+olJ2Z65BDFX
Hf87gX9x4QvzJjR4w8UApMCrpiPctR95uEHgep8n7k+nV8t1lxcHJG1ALyYks56rv9YqLEIBfmSK
i2gpqKguddQAkw1iIVIFZEDq9/pznsBbz1ObQlACoM+sLTRtQ1ksOKXEu7hA0Ez/aRAtzOcJq4zN
5+b68cvoqvt2CJcUisAM8BEUOB1WA5mFXOQ2+vxbK6yUScuhIPx6/vOiMSQlnV/LWBjruOH6qpgV
woOBMw1Wg5VbNWQutMTx5pTsiP2iOD1xcQT2wUAIbe2gGkj+IhDuAajBNIEd0SPBaybQwnCor3Az
U9Sh/Dvnnl8YPdGgkAvUEcV84nPlTvqMQvG3mnLPEbt+sJkcY+TdVsMqjzHPTChlKyd+qSiPrI0U
kRKM6HsvsRFHi+Q6rifKTcpLOpCjinWU1BCbgp31qqOL4vXyQcIZpP9lplfMVuhqefedGCHwuu8V
9RD+G9qrs0VKqa+91AMeNvwAsvijIgosdPO13Wfw1aGyzw1pul0gueDCbR0Qh1VfhmsrnekLMQLF
vnSGpecxpAcyTfKVSajn2Ef7GUO7ytJULNxmfvuNHa6ckpF6ZZhU8uxtUpIOFQjmg4Nh8YQmuRkm
Wn6FvOTOKt/1Mqi3kT7661Ld1zTSqiTlK6gLen7iZ+cwGy7NownlepgL9s38i8zaPYopf6UTCYJl
NiCeSnnXg+giTvL3aq6n6x342oJS4fHScbF84s5cFIYSbm2Eb0NT7D19fCdaGtFQh3dde+pCSjfN
GH7zhp8DGVvLmHhwYneueo32rkLpO+ZLp1I6Va2fMSWDTVHQOqAis0TQj7dlynbMnCCjM5nBfeTk
AFMDxPCCGuyCZO5voUbXOIrfjUTHZJ5MVAQjVMKu39/CVHmPOYcWivlox8h2J34NuqZfKyk4qFYT
b00N8Zbfd4UvhdeU5Hzo+G2XXmZdR3HaLq0MG7IzNCt+7Xz6SHuXjCCiUv4rxAONtWLpuQgl+3Lk
C+GpwHhd5c7hZ7lIi0ZbNsjH8sxzt4PhxkTb7RLlB7jnhLoBnZ3WVCC5pv4cjFg+gdJPcqKWCAdE
+gsG3Cj0y7YFijsUUE3bK1XNynXRjrgm2ktXhYqGkpGEu4nBgZ74O9nw/xWR+Q9BxzvpRf8N8Ayp
VswiGwM2sfyoTlGnc0ToPwI8r370/+fyxxC+/1Obc3rY39QK1QA6gVTCcA3VsoRKJPLf1ArV/Us1
DRvljiOErVts+gWxMOz5QaqweZTtOs6cxPm3Nkf7y9BdzXIMDYkOyp7/SJvjfNVyEPGiCs3ExGOa
GuNGMSfbftJyQK1JJjiV0UVdojUtLS9fGEU7beNkuIic2avsKmp1CHS3VJcW/FSUCNpSUTjdBWFd
rkuitkVKoQ72Vt5jj6kDqz8tDBHCZqS7tyZD8xU9DaDJAuuPm5U1NeB5NXPcTlvL1dbLqtN2eTO2
vRJ2JCeWejbL5bPJsDDKmzJt+w3pR9lBLrS6xiUiV0mXyijlfeBax1omKavzwv69Ju9rMSmtSf9B
4jADSknYol7bo+PPZY1VrqIeoL2c2iM/VKqtCMJZzIaj8025RjF+GXhEPIaz986fF8Y8szsvzFYE
21aYx3i2jw2zQ04uwvlmD6pmM4U1UTvcX4BXI3GRM0sJtROXDGqpWXHYzY6ZPL9DqlRtAHbTbRRI
UA6nVbsFYxQPd2ZR4XQ16rlJPlNM5ULejMIoW2t4HivFafsjUIpmMdU2IHhTiRgeI6VNwJguTM8j
irz7oH9yo7QGqTUTzLfaTS+boL2uItXfjOSHOMBkFzZDYyaYFJwS2F8ISrbUkIhPdNKHNoCHVwTz
mT02t6Ndzt0D/4Z5SdlUxymLcSPNaxSX8i0azzcvJrqea8e6QqOzMWLqMUo8pYwjp4Rh0iJihLH3
Z1uc/N9EVvmYTA2w+ctMF0/y/4dek9FTLZyquRF5T/w1A+V40YMgo+c4IvZRrR9NntVra5638X1u
D3LN/b12vs8oelhs59tyn/PN8+PkfSr2UWbB5NpWY8tM5/cB/5fDfN0sD+vrVJgXcvW0PT5WEzbm
83Oa8sWdb5+f7z+/ryoot8QZsQrysXKRVuqvj+bLfV2C2EoxKfnZmy9PdfoIvnxMX24OWdQv1BZX
m3xw0GsFnTvvkMw/l3D+fclF9vtmTKRjvDjflpsr8heAt5+KJzzwtNP5kSKctgyRgiW6mXLxp8N+
ue/89MzYeb4vm+XN8z7nV5M1dIwVCnQruYvc8Kf9zsejU+xuqpgy8+83e37o+b7zezvfF9f6dWVB
eTi9Xd2yH6k8+ptPhn9GUioDGU6R1dnx/2lVtrJIsLqOWk3b6NZMAVA1X0PbTsyIbG+dj/blpjzs
iU4gt5wYBHL30cNh2nhzJBxP/afHyfs+oQ3kCzkdQT5G3j4/+st9eTqQl1ZR0u5Rt3GGfIUPOvvG
mrn+E7rJoJ5uU7tngis3fVqV+IAkmU+jXzcV7S7F9i0NuKgUOVmMs/swDCn7nw2llbwkfNrJl7ue
zabnXaWJs7WEthlj8yqiqnogkqA8SDutXNRayBlag8G+gflzK++T+8k1sx5IlDjflg8+3zwfBhzN
r6MGyBoWbqabTF34dFKCBQ9yTS7M3O2WpTPRAj5vaAhzoVyaL1oNhx9n6M+LP93XxJx3SZGQRm5p
d5Zr0vMs12LpeZZbfG3YFaLTtkNDbwMqo2gPowOWTcvCq687nx4n70UCxk+vmRwa5Umwi1LGD3LR
dpj+0gKIXRMAqbbmi5tc0EPmpDjflBu0WMHHW+TPajWAqZq9xnKh2ySw0jHSnbXp+i/oepj/1VMw
l3+oQKslWh9K2AuhMWm0sa/Tt+f01wsuD+eFvA9h6Hc1GzSCZKgCD7Q+KQWzyEzeb0Z+c+0XeApq
qoByLWo8lGU5OJ/WMQ/9vNAGwpwwHx8CNe3VpdcBPPUB6YIYAcwc5VhG5i+M/P9Kv3XiIRVayDtb
+d2hWJUekuOU+FQkPAMaT0wG0dKjG04def6I5AfjCWeHFcHeepM6U71dcZBrgVn9WhstInHilgTH
NIVisZSGcH0SjDQYAeYHJtCUPgNkMr1Qo5UzlvWO7JqVOYipv5c+f9NQzEUFQWJpmhXpPC5TbAwf
CvpG5Drw+nEbkNPiHoCsKusQk8xycEhbIEqceRSTU+lfF3L09sXCfLpTbpdb5CKbXMZ5ZDwC0s2R
5Z1un7d/2kn6oOXtJFGsja43l6dDzjyjletFNFMUg+Jcn24G/KaABehEg+jhxCIXQ1guvaI3dhr5
HJpv7iUqQC7+SA6QDzrvAyaNwviX3c/7VFbJBHpSvaXkFsjF1M4kHbnKtwwW8xmx8XX7aPkqeiEH
o888JD4fQ679G/fJXU7PIh/ihf2H7/rV+suhzm+1G7D1ijFlcjl/UPLTOr/dLzflG0VhYk63zXxV
OC+IJebM/fs+f8YOebPaQmu8jVENFl/YmaOTy6vZeUe5Nkhm0Pkx582nw4aJke2+3Em2H4f78rRy
n395n8UYHkWQgRyU5BVZqZeLU1X+66q8LUv3f9yzNk3+lf96+6eDft310+3T6qenHuYOiKm0SIXm
rsH/t13uOoU51k3t49Nz/Hn1z890ftHxqD2MbkGyvGxbyO6EXD3v8ukQcsvX2/LOTw8/bf/0coxk
SyUthfse0+P7vUh+r6U5LdxSGXdy4/n+8762ADtcTAlWtL+P4YlGP+hmkhpkHLIqt7SJo53WiB/I
DmkI+oHprVxIhgDikeoQowHHuj+vyjvl5qQpmA2f95RrkOO11UjiCCrH35utdp4sy+2fDqfPnAK9
p7C1lKty++mZ5O2omh6mwk02GGRdbX1+uFz7dMzzS5JHl5v5d98pWgazMR2UdVfpT/K3cv5FyJvC
t7Rsd/pdWF1UECw9/wrlXmqK08ILGYVwOc3we88Cp0COgBAfwir+vXAyslfdrFWX9lAKLkUzCECC
A+RC6fDugvGGJpBOsalCuWbV/VG1JtI6d57PJvMXV8x0p2Eezp1vpsMmInnHcbIt4ZL1oXaCV8Y+
VBBGA6Nk3f4YW/GBuZVcznJLLiNZJdo97tiKtMvuxUZHdAxRvW4aTaB3F+5azq1jDpO7R2qo6RqK
ya+JvJzDn6f0U1gFa4GgaoEoLzqqLcXS2GeAG8TGAcA5iR+NvUSOjrpUbbe9sB5JGUEpNBxraBqq
yiCML4yGAHDtWC2eAAqSVXx9nrvKUoScxabkWQG6m9tefaf910b349+y0QEex2j1r210Nz+yrB6T
7i0L/wmaPT3wV8nOFn9ZLiII12HgpzqmewbNOupfGOw0jc06xTLjs51O/4u7ZrgsdUOAsCamqb9L
du5ftobTDiMdQiJrNsD9B3Y6DVffV/+VTTqVYWuqLmyNUuAXQx1ntHpKC3XcDUlx30f9RPchuseF
k9NNY3RruRtSRa+zREX7oWLLcHQB2thRl3U2QydLO7krwFPX5NROTS+27tTM13/hr1MLAZo9qFAH
MNVc5HZ927tIZVKlKVZDgIDLIe8iuEg7y0HxTmc0BShNTQ2tiDHcDT19a1d7zjwQ216IkiAng5Nj
0Ztx/h9757EcN5Bl0S9CB7zZlvdFUqTcBiFREoCE9+br52QyuqtHMR0xs58NAmVYLAMgM9+791xL
uzHB7072rc6c8Kn8KZohOTZ0SFdOS5dlDOJDEkfu1sbozdzWFpu2hiBq00KikmRLVWD0JbAyGano
IOENaI81oyvOFBbeRPySiKbiej7s404MuOq8b3HYN+R4tmgOoj9j65KqaoTbWLp+5iq42CUtqdSc
KDll2Slb4nmNiyXZ50OmIzKwWsiKiBr0gmxsCmfmOqPjjsjcmDdLnLprXZuwQpgN4cnJH4poEEgt
7Q2/QL1dhC6zF1D5DZlPVHJs0741r0iZERQLXxwTG9e7dR0nyKypHWGOHJK1VQQjHaNl2vQ2SfZT
SkMfjHl9XEydOXOQJrc5xm4h0NmQhHdNIrs7G+5PmC7phRnb1dIs7+p6iKAm0fbbpqrSPa0qVCou
QbAkfqY7KRayXRk8MNfSn5fRce0GWPs6bHq7cDT6rgmuOVaX8TR3mO4ExZQqbsGr5iP9xvbVJdpu
aMaFuAD/ENPj850Uu0/3Hhrlj2YifW9a3HsfePndsU1Unu7sbbhospJruys5XdqRBtPdKUvv4CWx
eQvQjE2l/Y0rZHeH6nuZqqA6awN0gMAzKKvR/R4Xf49aYH4Ne9AW7STWaAWC87zAsR/T5phFPula
PdExEorg4gbdtnacb+fMWu2QhkGyTWPidfBXrP2objepi6E+900c0hlBRT7ds31NAC5tyCaRXd2c
eqfhEZFSaL/r1G7X6bTIjgwPRZH10vm7eNS8oyD2B8VUfymAj8o0u2qnu5lx4U9AFHUcJxi/xzVS
zX7DJf8JzMICK9Xsj9Rbm40YvO9dHKcHfaK3hLMy2rak6+Iz0r9O0HbwAJo+ZA50rl79ayxC/mRq
PwVuSYxiG37PtfGS68WnJTY44orkavvAccccwUJKtDKuYZ0gNutr0GSfWpDRG2TOy6ZvG/IfNT4q
UUP7cnav5Y9kcefVME0kBJifAD/kh6gYnwPN3+lGfehd09y0BPHssyR8jUbtt+TI4xpEhmw589HA
4ebV6afZjettTkg1svLiT45kiXIzAfFLaHG8hPpKB8wKRf8CKYSsTsSX66LlujUX7Zk3az3zLf9M
xHiiTQxShgvSNjO9n7VX7ss8qO9WELw2RnMhAMPakFknNshqunOXvgVpc4H+v7erhQx6/PXPUhA1
/EpHcjyXqZcJST4ZLboG8KarcUr05I305GUuyyK+hjUJlRFylnIdF0u16wtCyQfA1blrn0Mf9Slh
NsaKbIURIbn903Kz5WTU8a6Yhno/SpcQAWDSGhe8Fq7O0sNLnF2RGt5OtxOKDdRd0ppzqTYICEgi
pgjZsNNLB/UjQRLVFOcH1GPaCvjjflySQ0v8T0QSDdnPxVtmtsGRuKR9FZzTvt7HBCZpOtcHJ9hj
pTEPjblskhBVW+7XXx1/hGGWWfWesjfCTgtdQGXQgu2TXT/M8WFEV4AdymkO/ZTSnwUJBP+QWjCV
2i0Fjbkm3GXqnPYzulQQht1rB2l2LUafbN+Fy8WSx2do2yxjrfw+m/azN5i7sRzJf48qLC1ixrpG
z1qW116+LhmS6TTsl+3iH+ehI9/Pc+j/oxSf0LrMFnAkXz9ZItOxTGEqsU7jmIrbMlNJ6SFbXlM3
gczhvKN/1KTDCgAIOvMg9wi7dw7MoMM9yfEcvw2Ulbaz8aSlWG8oJmkunQ3P+WXnxgvZHmQ5hELb
Np4B1guPZF2S3NYhYYTi8qXbdqiNNGKHNnoEjcQymk0Xuug8D16v/9SHpN52VrzXFhvPR2UcopJ+
eICBT4vR5DhikQFeGyuy/pCK8TnFCLuam8BYWU2yXgwkEoaPNbJ39Ja2enYNl/TFLGcOhc4M1tgu
PllmcsVGSi52XfcHjTYU6U9AMHX8RUkRbSheCRSy887BBkyY76asO2xuubSRztZWdLduCJ/rJtzZ
OdYkK+Agkg68wPhWx1nDhHiOd9DpZXd9OHb6iI7CNDqJrCJz0/+kl0a3zj3SdeEy03LWh+NCh3IH
c4uhGJr4GqkO+2tqpSHJP+W+pqJIKlb03BjLsTCZRMfVM9rTI4HsBoVVQPhxmHwfqJFeZe6r6DEb
Jw54pwY19qqecDEH1i0PCpTRFPgtQ7LEgVwwLvkjM+Tx3R9qsW78vSnCHyh63oI58FdWDbrayaeT
vpCSWs/vqeZHm86KEn4ebOaBvemiFDGSd4Qz465r50sy+++EGxrkc3xufVJL0+4Jx+GXaFjmjajb
uyYuXBTCteEF584V95A32BUIjez+qiHvX2lKjJW6xySTfPihgwNb22vAMivGthnyDuICZhv7rIJ2
PRyxO0P50UZcA3P7c1r5OQGzWurGABT9i1HVTEfsaNebmPjxoN3hzHxOZzwzyeRfo46DCwkWxgjk
UALnyFoXJgm75ZemZ3nWcHXDP+/tE6N9C4ImxFmT/jKn2qeyZZE8O7zRPyLjzEgNorxgCk6eeY4o
RHJwb/04QulZVfzuPfOVOoPinr0USfxW1PUvbXB3JMVNVMxk5BAmr8x/tbEDkPFIbVGfty7gv5UV
c/TZabOTeV/MrSoZo5Y7tA57F6dPKMC5gn+KfJ2CGiN7RGNPdlvlZuycHNRdTjEyJQ4V9aDLuVln
cAXG6dRUxb9v1H3uFI4fD3AAMOV0B5q//yq2Pyrujc4pC+9zlp1VxUlNFKNU3ebkzDBRUf2sWZGH
9NBOywBkridBgK5wOR9F9SlPUSkOSaORr4fKU1V1/yryqgfoyLkgW/ggH8DOULWbZQtaUTvnrji2
NoRJdb8vH1R7aqOe0fb1uyOYYj/uUnsQh4rTx2uqXfVkowoZJas5BXNW/1yEa53KgTxXPTi6HpbM
SktvcVSgAsrDxD6pJ3jLrO8TYKT/BlSlLwA97+NfyP8T9qJHVwqhURVOVfEV8yN1+b/qsI+H1Z7a
KETrX88LkxZgotUc/rr/cdMP0TsLgYEA92OKZBNHmQrbbGT/+iOP08WhglKL27bnfM6qmSQ7+Ys+
flZFZCWBgkKb+pmzqQExqx53p/FznmKCJl+H+3QvKg+tjQfsX8eE2vvrBRtJgFUsWFXJfGwedU51
X9I6cDi8bF79jxzcVB1ueM6/SCAH4BwpIZCVB7X30f3IOngkndX/Ug2lQFaSlnHkbHULEA+zrLe4
ZXaU3iuHJBr0ux8/WxTV/DAf++q7Fy5X85JE4c1HXVdVwFWdV+09Crtjd4Udph8/av0fZf5H2Z9c
pL1Ta8iDve7Lo+PkeYJfoZJnVEGe/cZPWNQYsnm8yNKZQtsrqLW6qfZ0WTmzByGrYHI3GAQSQvoC
YYFCzKrKbxrozrN0Ka0m7plxnz1x97qFwfSK66ZouJSYHVK7OiRNd5lejPYCgi198RNn7zTh1yZs
shP4pmRbM5VGo183u8oLxTahp1XYFRwXCweYnz8XFvYTMO1iH8vI0RIUvrxesphDtrotFznzMKn6
2A6Nwrhnglb7mTi0i/tuGoY4DL27QZaA22DxrJMjwHr1mbEJEot83yYQZA0zi4hSDV53T8iH26bn
scf2ZQwh+ZhmyQiJAXLTgWBCJeemp9DD+eJE1V3HPe06ugkhcPg2mAXpRBUOSmB37VZkprUBd5Oe
3LH4wxn+im6iOjYB6zJNw6ze63q2y/uepDxcskXXPnWtzgXMdaPjrOHRJoxlHTAqrIinSW6mxYzQ
aIikBjBd5odU9sgXJIvMKJC2KJalqvHNqvKndh93/vUc9ahCWz6eV7buN7K7qnVjBcAWZa+qdl2u
MkpnM/g9CTXmk6r4L7IVoIrw6ubHRrovgyxlnJdGA8Fyhl4/KMtjjDm4mlImCcSyKIW/NgRP5LqA
8pIvBKKgOqk9xV9NpR/UnZ4ej4XSMwozcFyp+2rlKMVaqv6wl3/9eInHzaLFn2pKp2qrTKup9K/O
EFuUewMdbUSpVGoRHptMclpHdzyKDGWn7SByVMVaxalVVWKWoJg05TnxeOBx021kzgPN/WrfF97H
U9SjUTr/MFtgDo/nVm1lrw3meXh4/ukSQfGY7AW+qyrRmR7Yrn2hturvFLZU/Q4oF3lA/a5UTQNC
ueVArPin5Dd9IWQM5a202qjNLP01illDtq2/BjwWwiPjozVOZJ5G5MYHn4mTIymzzMvLk9oLZE35
r/ts5PZrczQx4pc29FGDb6CQw28wqo+MLKjG1CS24fJc5klC7Dk004RJJGAzU7bmTCl6UnuDNDhl
2niIJIfadqt5T0rBgYVrRHWXnEAWOTR+1DtYVDtNqcfUG0RkZCLEJPJG/ffJnZ1dWVk3i7LwSQCw
O/rD91mMdID7eU+t3tzDV4Py7SYNRk//2ZKfVUnSGpFG3VndnjIs47imAyC5U5TgoHbwp3vRMp/s
rJmOfoou+J9lZ9EFdn5QojIdDCi2RDGXmNizE2QKCu9y03YwgBqiQjeGPMLUH6sHeoc2BnxoqVYh
q5htnzbzJqbJv/q3Z8nXePxH9b/Un//H+/yPJryq/P/rj9Xf/cdXVQ883t7jpQWYT8ye1MxaT3wO
H6+snuzlI1OPj/f++JuYxJ8DKJ/t466Pp2imR9XE6bpVXwGtX2Q0AIAId1dRWjfJ4T6Vs5dse8Zb
lvicypo8+ihexeXBpnpyUneWy4T1Hw6FLYR7QPC49iTevYxQ+tqNBatGHTLqyFXHyWMzef4NtIdJ
Ur2gYTI+kyTUnHysbKfEZ/gfFw/HYpFLCkip4ZiQ43AliDtZYcaqcJvxJnSiQkbTLQijnEGQWTSW
Na8lUJKei+/jovFzvNF8BELOuhOcsuQY243w1toYimMuZ6AYLp+MrAuSNaP3qpPaDfUajOKQCcfF
6faNQa5xFg/4DfM/pKXVq/9XAv+vGgu248LU+8+NhXvzmzCr/07oU3/yTxWw4f7Ddt0Ah4bvQnyz
Hy0FgHj/cFzHcT3dcF3CjB4qYNulpcBjdBOw/KIgfkTZ2cY/GLltz7Pgr6k0vP9TS4EmxH9vKegU
VHgL8OhoX5CbZ/4lA07bfknHPkieivC7r9ctF+elPVHgIoYbNtucQfsp+88wbsPTEviEfTTpmz8l
vyK4vmsIAgWJcyxuHhslww2FdZlcxyBu04InhkBWbRorPXd1me1BvTFzx1dBJ7CrvJ0xaddMhlao
TSldmUsuzE2H1TUYmvroGka57WLqSgKYCrkdCwiwKPZ2bTqQ6NHm5HJawzmEYsnVPHxiqtbtOiv4
DEKdjq5DVT/0nvBSNhHp3Ez2kmfmiMewswlI9/2L2eZXh0vqsRisnwmr9IpIrXNks36vCfPb1aoh
qlSnqpGo9pQ22DWnz9U4wMgv3bs1FNXeyRzy0/UUVK+A2tm2v8IpfIeP5p6mjOsA8SNIDqXcyfap
K44Ddosm7HeFMTrnSm6CAVOrlf1QAWe1xPkTIlCsIz6NRptUDkWP8UjdVCOTURSvU9qlEg2KzzRy
tQNO59UgAwVgyneyfITAeTA2qhmpPkPguszD5ZVFpROoD6fz37DlEl4wqBiDMnsdyTUQMuAAJmy/
mUsfdkqTeie/j51NTyJCQjICtAcZ/gnDS4Ym6DI+IVdJCoMMVTAGl9IkdhqqekT0dO4xgpy9Lxyo
8iujgxbhUGpeTSNhDUSVmzCLaqYsJAmbeeTtWYcZRysg/kYukNRX/9cv8fh1ShkageLuj0WKhF7N
4YF5BxgUf6q2WJ37k9pME6AwaLy/dcx32aof21NEWO++h3F7cuXJoPYem0lKzMysDPc20wc1dVAb
9YH+uomEuT41BPRhaIKQEzM8LetUliw+dhfmxCN95HVimN8eA5bae9xUI8niNeBx8mytfmk1p1F7
j406GNTNZZ7qjeG0A75KTkt1Mnpq0R9L7by6Ux0do3C+WnlibVu5ClBf3WPzuM+SQSap+JidKKX7
xxxESd3VuK7mF3gJZHWQupBSuCvV+0P6rs7zXKWrtHKZ7cjIFTWva1QuiyHlRf92O0t37tw9o96i
xenLZQQR3ATuNtmPKEWp1w0lXTWNKn0OEe0EfXRBO8BG3VQbM0DuRWq2Rk3qm0DQZRjhvhqK9IBg
z9r4k0wAMn1G0EmGHmBYYpcExmJfTN25GcMvfolHqDT1jZeQ6gwa83X2F4w+H/Es8k3Z1IyT7KTL
k029S0N+5Wpj/WtP3QxgM+1hsdBV4keY1cQybM19LhKadvoGFKFxTGVQhJsb4Nl0Dc4B4fJ8bja6
RnJEUI/JbrGnr0neBKdEi+OTvbzxzVLhi2wmJejRiXeMA8SXnPC7MHa+Vm1HuqBnvwIuyXfqLSqs
TAwcfTW5Zr6Z5LmkHhgSkddfPT2oj/NYu8bNGMXrPHfAVg16R+ny3AbkcpajXW37ob2xgPzZNRog
O21E4j1cgBKRdsRIt8bU+SsJjOyI38rY1Xm3McPmU+brySFK+8+6XR8Cf8SJWwQ/chKZqH7kz8Gu
p1F1SnL9MuZJtitqnlEnZBTBqtr0I4hTWvzXyveKvT9N36aRRMcp/RbZZXC0JoGtLPcXnFLLJoNd
dMqn6W41abE2ev1bOFNWKA14sFPf3xKzjHal8FOWFaipkiFpiZqBY9dFFXkJKO1kiAgUmuKSVTgS
OImSiw14lO5S7kT5VRqFdbNazomjbabUTo5zZ14N6fyNZUSrE2bwH7xgNQoQsnPP+Ob40wGD7XmR
S4zKl7i+KW7PQTp/npq4WM9Cky324lcKgW41+f27pkcU8irD21o+bGqyuhYcIs+hr8VAo4e3ZKmp
+4mZ0rXfHaN5HCjFFgb2vHlE3x3fLWy0Z49yFckFcOiEBVsEESyuQnfrhARCOeCdYFR1RG6VZ1Kl
LRZI9bB2prbet32aI5oN6Q8kCGKi8U472Nw61CLWlp2uJzqloCmJth2cpNj0Vo+OVfgG13CyVOjQ
WTvy40G45Onv2Vh0Ksnza5/N9wyu02sGgHgLamTXlZZHf6wDHzovuDx1hJqG2R+o91e7uuJFgXQ/
dYtDw9ArprNZpBpcq5g/jn7Fc+YSWKARGx1W/Z786bep6qZt6gljZ5T2d/oQ0W5cNAKGFKm1i57m
rDpbna/vFgx2mtZot95NdRI8/Rbk5UCMiZNOaCuaFgAxJZYI9aPn98bVr2A05cStMIro9c/MBQYr
MSyrxOoz/PejufZ96wskiZgCV6BjayzMYxkPG11PfqU0XmjNhgsuKu3aD4R0z/W8HhjPD93ECYTr
51ubD9VGX4CWwm43jkDe5pWVBVszdbUrb+aXZ88QKE1D29I7be3ll1FYT14ePrOcuKYZ36mrl9+7
oP3m1+MqnILrWHKZ8jhvU7PGzCWi22iR+2tm3oGoZWMdp5ydMQwvbED9pc0NAhi8UNvNZQgbLdIg
lldv6SyOOBVPhJ4bO9fWeqJI0QUKQZRJPK5LvE6fSzd4z0zBcEKHYePrjnZbui1ZnWLvzS7npJET
VTjqeDRJySFro38KFhPFWuC4zAzG96jAfUPVVhyWzEnX3TF2jS9jq5ubSrO/TS4LZC8wQVS+dVQH
NpNm/0kbz3kuGrB08QWk1rT1oi5FV+LOG+al5qkgxtS1RXhoLWqooZPmW2QLDf6NJxMaHW/0KZHd
2FYb66uQjuQ5OpID8FvM1teliky8S/rF0kN/a+sDaQpWtUli+wbjoNsNrgmbDpEzsEBdu+bhCG0u
S866Vf+pSowFzUCKUpm5Gl0Y5NEWhcGFxty2abyfMFvuQgvA4ev1FeKM2JZDTHZLaly6frpZc5us
ofk8m1760uhZum6H7tXuN1Yb37Muac6xm1MmoEUYOeV0HPHcr1KjXThUEod+GcAELv0RySS1sa0r
UpuGqf0ypku/qe5Jmc5r14VMMNuzcXDbbG+lvXb1JbbR+Y6kJTw3IQnVDqoJQJ6szWuM23maPo0e
Uxndjjr6ZLuW1IChJ33FW7QfS9Hu4r74GkcJM/HFTjCXWbKb9iX2qRv1CaafhQJQFY/9oa/0Mwoa
co1J1tsiO/yFrLs78kUAxhT3yulWAbQEKnk5ip91TIgtGRDJGvkJw5GWeDTScMWO5TSDp4qCk3Ke
W5W/MhmxzzMwTy5P/Y2xNFpX/VPj1/3aCBNtQ6gOXyzS99Elmy/XkxIdimCZow/bFAlTKCQUDq4N
ixNZd1K31Z5qTKibowTWzhpTMrl8ecTkPW4yJBa7sS0+T3bF9DsvxJaNs9JHAQJUrobURnUg/rpJ
E9I5RtOpMJnvWYwmm3qZP1lWo8PBIqlRhRV6vedvqjqpV6oNQFkkY5WENQ/Pf7Onrfg2FdmbVerz
TgvaeQtVgsmNUTW7PovfI4O4zERuFim1VBsxTcyAfaZBwH/DTS4rdJ6NxAIeN4IxfFVcQ0lqIwas
OxnOQCU9Ti6qQ1PMw4800mYSi/JjMg7DXt3dGNhKoeYcct1dWWU9n1xZFgMUOZ8SnZakY+Xy8KIe
SJf510z02dYvpPwWz4MD0+MjN66X4XFq08lZuRnlnlzWXR+9DdXvyCsc9wHSvQ8jgzI2dLYzI3SV
xoYgC7FR5d5ddTfyNELtqnYtWUh62G0M6bSggS6LgrSIsVuocDiuXbFOkFV37kecjyR6zi1YvcQ2
PjlW+TkkFfvAKAJ1dNKjazTU18XO7Vc7CtfC8iHUlRzcpaHdhZf86mP6EPVYeue57YG9VFCjw05M
NyiR0w0A1O8lc7OdQhFpYw7Ht2F9tMR9QAT0YGhkL+vfk0KCTNz3JIKYYs8A9XIanWtHHiJkCtT7
eczduzHMh7BgvlDE7o++tJ1LDYcpi5PoVgQVS9Mcn2VKtATzthHNW2P+mFhyYYkpXy4MDdUnrS7h
MTVfEDBEr66vIa+pEmfDalyTZW7nbQjpa7gwoQx7+DNnYXntjM5cQdeLtioQT7dMe2s7A6e0ZzT3
uI+a++g6UmBQ9vtGOGeOPJ/rKpdMNzEKzsqSpkniOmRkafF0NYMZUUF7pbx344cIDmXmiCfb+G21
TXqz66MoCPwcMabB/kKjOzLEr+rFzXc5+OZdG8ySNJvMdzoL485ww/WQGpBtyml6zntLh7dVX0GG
sv7ngFk5I2S9qlZw12lLwlt+1qK8OU7Q0cLCbm7BnLS3vgSmVpENglQuEVfCcNBKjc1vZ6ZoEJCG
CFC0Xror8UsLoRv2U5v4JfR6eFJCYyWTt7x1hzxMckzQkgQYOpjfI+HUlzNtSsCAkG2B/YsVkDwT
AFH7qzaXDKdUWh6oDe40hIXbsoYSMScDZ7kxP6F3gF9uP8X9ZBxpna00ejTPYoqRYJIX1QTRd62Y
radurocbnbI1uEHt6uhWuA8QVyfdku2hDmJKYo31bOmA62b6VDmzlj3TB9JciuyM8Yn5nL8u9K7c
kjJQrEZrtKBXcKUSREiue8uo7/k6cr3k3iXdxUG4fROmhq46nQ/2lL+jawBbLFlcsS/EzfSzCPRE
BpGtjorDwCA9smHVPF+8yTzpzCi2A22u9dIYxrHJvs6+YHlS8rtmzgT0pwdn2o8hMeKtaJEK6Rak
xtbj4KqQhMZ+QMOfd5Mwgy+4zOzbZbbWegrSEIUOGgQs2SZFh0Nfiy+ly0J2SbsLXQgtDZ/tSH+B
0WEceFnIkxHYYh+Os601cF7KtF7xu22h5FGTTgDLJWF48cPJAsts40Bvn1Pi7y5kmo8XtccSxVyn
GjGxrtsU+4wVNdVjgakxJx9gnAMyfparFsPUnLOXQYgISp8uzkNADUgrBQ3NwTYofQ9QbhIgEAKV
j+F6WOOhqYlx2Op1AELODU52Xruf0rSPX4xoWn2pcWUHXfmekfBFZ5U1jhYJpJr3CWLZVTeGt3gK
9Re9+EagjniCEr+rh1y/DW6JuKPwybBrfho6bXvbbbpdEej4bc2cPk0r4TBDz5xsNLJ7m0X53a/i
9Ja1P8nlyRCTWc0xpgv6Wi3RSctq/1g3vEQmyl+jQdgCRO6oiL11DjZml0VNedNtZy+G2VjFTd2d
sRH88DLDugRI9tYoUuyNMOiG5llYbal19Aen1H71lTfvUM8SaFu4n9OmHA6OLT71XdDcjNgBj2gb
r+pC2y7tS+RQ19AiZ7wZImd5P6d75e7rimatlzn9Gz3jQOjjZUMe7hMyvujaO6ihyjYnZp5esNN8
a0ODbpY/PXt+YFyTkiOwCwm0rCjoO0T/bGebKgR+Cm01Z6hDPS9440KTHaESH1kCv1dOk13niEyJ
zvWmXZh13v64wEnYCo8Y4nLEyOLH/S7zYfPkug/lk2skR8zX1Gax2wzdNWlN456kgbEX6YAu0vZc
KEAaJFc3RUUbj1BbzeY+LWP/Iqup0yHrhffeuSMuWJfUAKOFL46PciyBVyVtuY+Kn/ao65wOaKlL
Yogn4ydTjPGQFnN5QMxFAEdM+ggtxU3RtzVKR1CCWjLti7o8BJn3WzBtf7OZ3ffwRtexprlXw4G1
m9eHuZh/0CNxEDtzKrkD6GkbAgXDihm+pdc8cI4icbPbkCKPZHoNIqdJae6PBCRLAgwt++BPS/LJ
qnC7jqlunKAyduC0a7AMwpIJdm8Ur7UVAVaHUevHaKCdyfR3HWrO7ZQA8WpNJrCLy2ye8Bx4cpDu
d2Nj3tRUTO88CMeq71S2n7vMdzdxUxLI7FhvNddpG57rxil7j1JDNK7qPko3DGWXQfLDnXECVD9T
jGGy3nXUrZ0QzoK7ONfFRN5ghhrpIUu+j/rsfWrmYJPPw4vXmZ+B/dNT1OxzIPoOwJFJCOnSrEhk
ro4+BlDSu3oQauMPe1zi80iHHf6iMXAZS/L7sEDajQI6/+ggyaMlwiKPm40OUwjk6bnQy+ZqtCSh
lR4T33DYAU+bP0WWt09b6OsQpXAmBt6wLdsQ/liSxbfMYe7t2Uu6C1i+1omO5iyGA1/RYNKJmVr5
wfjDaaqXBGHJ1qlThGtu2OHxDF+XObUoa9ITS+HTXAPPo+AQEMKWLOFW97T4uDD9wXQdsGo1P7GS
+jMs+nTxWqnNKoVUBpl/gs6kbGJaR3C2W9BPySZK4SHFPhHsVkehozcda1vBGjn3AH2DBruyZSA5
a3R9uhOodXcB/AjRf7F7wci2ZM2q89t3kmhjA75td9PolMHTdpwz7pGdpdsD8kkdFLRD1Kgw7HDv
pI22sauG8mdrvBQMdFGdBxdijb7MWcAcsUbyDs4DiFBY1uccGUY72HSiGWf0K4sjxsMJLmBsxtGq
7DPtEjnYA0TQNuQMjYfKsKl0yQPWaqB32xPx3dV0tYMWVHdRfdVrv4GuIuKzx7ufNK9co2hEz0/Z
7JAt4Y88qqo3QrI3xNdzkXWC6UWrQYxXWvRJhLCTWodjrKD/YQj4HEvrl3vHR4ocoEkf89HeZCxt
t7keOeuOgWaLmBUYfItBKR0H6zAGxXCOG0QwDPPaJuws85rI/9JSuV0VBow5dMzdRuK30lxAw+gc
49VKophYy3Zc+zRrWD7U/SkRJNeRlljwT9f+0JpwL5mhpjWZk9Ftyhrn3KSIGro6y45dmj0bWjLu
gpEfwAvAmI4oSFdDHzAAsMRe+9jEjiS/ruMozq4UJvBlBdphqM32bI344ewW095ApgmtIM84dm75
bjpMiozB7/ah5kCbDyhJZLURHZgV7awx4htZ2mSbLD6lY/Lzjk7ps14rm2ZDDXLYeKNmIbjRir36
oo04lZLV+abVyKetUD97FfPg5IwgfCZsDlGPIEy5c/NLmHjNM7aeNS5ALrfYamf3u2YH9brwy1cd
xsbBiSyNnHFsIzPG5TIfvw3ZYnCVjShdTDYVxbxf4F5TRr2MbfrVriciBfLFumDGCfb1nP/s8rRZ
IcHywPjpGfXIgs6JVVwSl8lFSHmVnMxGnMux3BkwVil907E8pl4Fqk6n6VSKO2NydPZBO1zd3N5i
vS5vnd7tLD7ZvpoSFoZO9BJS27wWOt/U+DUpkvHip2hB3dCqt7bfuafMC1ikldqLI4R3Vhu/GQQv
14i1btmYQ7Cn7OwRKKYfMYWsc7/ZJ6PnXc3ELa58bL9PtLst3G+O0wfHUN7qPPENh0dzZlE/UMDn
WjBa7pfc0wqEWXp5E5YJTXFqziLpgI2yZt166bStzHkkRpbNFLTbrOhfgoGVKlj85l5DKfSC/mw7
Zb1h8WBeNOJe1ksNljnNRH0mxVUcywDhf5EZT2asTZ903EIrpGlik5DRtTdsmUPED7cmtss7ar3w
14lu7wDlldsBcjESTOauAdcuko9CcUrzhexDzt+ynH7aAznMJj/qrSCqSSN18xpEPa6P2MDsJPr3
cXLsZ8FhGDAkfxoQy8aZftOi0rix5j0uJMNdajdd28QUnovsaJdOeyeWLds1laeTT9LfKRCC+4uS
mfq2nZ7dgmmjQ+E2m4P+6jebWrMYDFia4kFJN0XqNMcq5yKcZ1p3DRBpCypOT37HQWQNTco089I3
RQ39HwyKM5qbrLJeR8c8V03t78kgTI6Rj47drDuaJ3WQ3iHd3WGCDkRNi32bBuPKDsoEHntBnWZA
SmHDIhTok1pjJkwDjMSKFCSKzDktns4UydYoCwulejlw/Qg4rwf3TyKa37pw631Q+D+JODqN7ZAT
75bVlN3bfg0gr986zXJrIEQiWQSOGVOcXlX0h/fzNHV7O2OoFyybdiNQEOpCdbVLtGrv11gEYjPq
P+dOc+lRfh8tj37zMnvYzBBsrPRsjM9O1r3ofo9PpyRPfZqYpld+/1qFgX+hgPtf7J3ZkptYl4Vf
pV+ACuBwOHAr0KycM522bwgPaeZ55un7A1eX//4jOqL7vm8ISS67JIQOZ++91rdeQ4N7SRbAT4xj
w93bvTojbS/bGkPpDJCbmpuLo6d6m2V/zCW9XWOpgcKZxIh2tfPUTbSnRpmiG9c0C/2qZNfT01Gq
jfZDhNMaMarIgZLlaWU9CZ2bTNu374VdftHnEkD8PH7re3a2Dine2+fonVoexaLex6jgAo7D7DSS
wxw5Q7+PSlC4c/ewBJ/sCWn6oNULS6BNg9hlcqsYPF3Kznqt0qth6dNnS3LfGRsLNB+mvN+z/FVi
+29zv99G3JV7BQT0NaqhmtPNpdmbr72kap3G9m1JcCej0RKP4eIMhK+vnTLN7TNWgjWXdDUPG4We
e5laNQjb86RtYUjmOOgQoF5md6TJaqPBMcaI7TuA3wuKq2wfW/Gwc/TwKezdEFwGEfF/mF7socYT
8R0+OiCkCXr+LRcIFiddO7nNAxL6bE2K4f6/dsoAiSv0TRWBRcRYX0K8J35NQNkuSbrxsh2iLLkP
ug4jAq2aSzsTQ29NXNw5UyzikxoqZWk+8WNpdlAaP0lIf9QsMb42apnymmRkGDP0z4lXdWhj2EZV
XWd+IcBs53O20rFDsZResoJQ1CpgdxfuvObiLjv6oG9GohGPkuTtzhXc/oK6ZdAehWB3Uw3PxvpJ
tsOGdsvWJt+f1zRhJgccHW+bcOrPHDoQ7JJSqhG5avC3T749KleZ/p+n2yNVzYmPDFTsKA/ZBTeE
wG+PnH8ebU+j9YSVpvkK0Os+qnHq59UEASIciHyXUYDpnIOLfHOXARzxhxXNsh0kd6/zgrVhE2Kt
ITrwM1ZNVpUx+dwO29PFZDOaJKULhn+6wbucr2246OwDOBnre1vWnib9/FWGAWAJOmrK6kxXnaEx
0wo2vIlYY4ic6NhW+mdjxocerU1TPIntJd36pZtV3UWh3rsJUUdMli+bZGt7hL2UjTy+20PbJQ/b
SwwSJ/KoP3Xrxynj5O8DAIHIHwfsisP6+/kNlbOdC9EYcHC0yt0tNomIDk0zXHHDLutmhDL/HAZR
3nrSJ47DalgXckDHvnWEGQ4ae1ckKVmGNm1EmpokVz9aTmoc/l8g9r8RiJGv6mDS/p8FYudy/G+O
87//wt/yMFf/y5BKwXK0hJL/ACJd+y/bIoDVNhWsx1UK9g8g0hJ/Sd1Ga2QJZ3OUo+f6221u6X8J
W7mIuGyHy379W/8Xt7la7e5Vmc0I2lYKptSRn6EOs9kDurqphFizTP+FEDnnXTcUKnYutUjfpw4T
YRPJfQteu6cQ9vQg+eQgk745WnsjtbO9RhWpHGo2v2l4FvZaPWdHFrW7EJ/srXK+Qvcez2SPtWnM
8BoDUJX9mpHsnrAK/JzUV9QExpV7stfPg3ZSaWy+Cn3ZT5UjrpXe3Ngp6Pf9+AZxMD1DXmaaMWav
uFwFAXzVTWunywzI+RKHMaOigsBRG/DqJR2dF6ty8JN0SvhpfjRDDFhhw1Le8HOUVRoemF6TlwYt
5BA2Yq+VKsfDqmIG56r1s8x+j1xiaUozZ6snSBgFK3wv2SQkdsCctbLEU13YH8rOuDVEw0csu4zO
irxRZk1ny2nf2KyHB5W1PWFsOdjWUmhXyyL7dOy+jDEG+bhv/GFcXZ1jcAwKY3qjS+hVwrozrT7/
Dl7gSiwQ/ZiFbnhQ6BC7u7Mj1hjVPCUUsDSTYzA7MHUG/RAOapVqq7NTVxnp3HhvjeoBLU1Bor1X
u2zkB4dYolnGV7aJi++MBInCiF2owcTJytAzhEQKYV+awAZEqt2Tkrd30woKcTR/t7XMvM29qwMe
TvGeTcW9NfQAwEjvnJriq9W0b7MZ99zUrWObRaRfB/JnXQDUbTMb6xV7MG80ZwJGBpUzq8BWV6bY
GBrz0tuChury3OdGfWFfkNhIyZBPJLiP1VWgfTAHQumn0dkrXC5Yh6xfQhRXEYzdlTDYWzJp7o1E
hwNNwK4Ij4s73WWUzphuIxpb9erZ1jGppCbMfUkXvswPhYynU1x+aLw9rw/19JBOuXbUk/4LrdvR
j5c53xPt4BtFABbKJM2L0PRzqxi8cZsoPNhNqOtkKw4MLrxhUD+LUiZ7ZZloY8Lgp2HH40mkreUR
FRfTA5pjvzNiJg2aepLFEBJaBlpQhtI4OPbwFaE6jToL2862cQgkI7SxI4+2PEsVutfFpIU+7xz4
5u/l/FCFbfhkJycxEA1Eu+qScoEda8PyZeV8lppYrvOa7qKZAaLi6qlpBnE3lONwS4xfELmzO+D8
wV4WjLkajbhAZru7SpFqxEanuPKLA/3e6Nfcqvpz5TYFza34vbcrokRx03uRyu2bXv7QprY5ukP+
JZy7caccBvVmI6ILSG76S/JeN4Nbo1WJH8Y1erFx/iKc3DlmHUBVoKgPY24pftq0kQDuIDc8w67w
+8F6KTKruMshJe8cts2nwrUPdmWR4TwX1D5Oh8KGYZtLu9vr2Cef5Bo1r7LvhT1YR+yBoRePWXh0
k5QQSRKJ1HAfTpLAka9xFruMsrGrRM5zM7JwGfNs75aawZATX2Ub4JUk8JL0na/GIuPTmNBOj3Lh
5ybEab1snzJz+WUFuu+kOZjVYU8WIQMtqX84OHLsUpOeGVSBH8z1iYjVH7xvDPypOlclNRlMXESI
hUAUV5bXRS4eVmow5n0bESyA8EFgn261PeKQNZ7H2U969JazaO/Yq+eezMqRDQGNh6atZu+5KRmG
LEGf+tKe0nvtmYzDA4m88dmswNi3qIR6af8gq43ehwG7LbBpE0ha1ox9eiJJOwwNXUYwl508Nq09
7LHmMGIcw2PR2bWfY5MnIso5JdaDDecdFgPRmkMZ6lhhadTOWnQgeiAgPOFztTTpgRtV7aFzK3b6
NOyserm1ZsEks1wW4D4/ZWjTP03p3ZpheMit2cGr33y1mUrsrIlPWXdYjlsqlvyD6j+jLdaQe9GR
qoLEhlHnfMOQNWKrL36Uk3vTA5Xeo2ag2DU6zdcH/LmYtOOIt1wOI8EfDXqxIjdJOTMlXn/tY4H6
gnQK1Xw56Y0vxo9UwYScaRfs2liEn7jnHqjFHsFsk+jS4QxP5vmWJOBvsyL/btnam6YHV2P1WYWS
GNXQBHihDe8kZ+yZcHsNc+VL1iDlKlzzGmVt+OLmpBkNBeEGk2j2wpLpfuhrcZiiQdFEVS9zoLcH
B2OBr+imP6ReNnyahUN4WQKNqDUJYxhnGx5GZcxHGrj5va4I8xJmRXhq2+oM3+HeltbySNnR7WGJ
3Iyg5fJZx2NLoubH1MCAS2Ymv41kuXUEbFDcKJeQOfJMUzKP6XBL4WPdIVGz1gxmlbW5RhOfLLI9
mD6dIYtulcri1y3xp6QCN57bJt1lIKfWHuRyL+wKB9basqzK/krQDvcERLgHV8venNlB7jHUb7pO
9IUTtkSxDysrf56GVVLMFW5StXQL560hswpFRpndW+XM4ht0h9Fu7uK+ukGusa6Yj9HnmC3RbfxM
5EQra8y6ox2Ke9Ba48XUWr+NKPEKBm17Mz4Nq8Hb1ojNnFzEHtzZ68s0Eu1ZkcbNrkUDVTH6UzKS
qjMuRI+U0VNM5qzfWoWPYqW+qi6HqBOPuynuk73TKPdo9Gvhp8VAsgyu3KTqzsjc/Sym0TWhdVmV
OQS4mc5dX1nmqXnR4ko7RXDed3McvgYqqsiWWOqjHRAqNUZTeWp6el0Rzh9pGze5qnKiJJF3VkU8
QbtK5LTplktQLtkgzz1Dk709NsP6LvOHNmYb4KbS1+ojKX0EaFMLnvWOMRIjmXBn90t269v5OCMQ
J41thn0z1YoFCGvYZjt2MnpQLx0x1irE8xUuW3BihtAzDInYCyr6AigWmEStXt2+cX7i3dT8Aat6
ipBme3V7ZK3QTmX21F4T0YLt8LJN25x+pptRqpGrTLMvlWmbnoyS1NsUJ3YlviYpoa4En01ww8Wu
YRE76Z1+kijILtthyXoDWaL7Lc3HFizA8ENbgpo1bKWH6+RG7TELwfpcNfO5XPpTgGbTngyYBkxZ
PRWvHa6exJfEdCpGYoTv7GqrA+6cIlzbpZRT4Mg7T18lLkbXfe/Yg+P6hNu5vcmpGBt+jja8nNV5
PfWSeIsBSaFo35rcPgRhq1+Ign8LVmH+v0hN3PaWlMT1bjqUsMKCsAzagSZmfdkwoNujTX6yPfpz
yMEviCp2T3+0Me0/KpnZFNo5xg83EKEdIXO+lO4zvenkWgdBeh5YT4reMTxZYLgsEpgzpdSJlGf/
ejCs6nF7uyP2k2OUkgq4KpyytXezHcTYYab489zGgLFfvc6budlaHWtDFZLbEKw/+ykmBKLZfBNu
M5yTpmiOGzjX2oym28PW4vSmOiF52/WmG+/GYJDjtcqnB8Qus7c9zCRRO/VSkxe/fq2b+9whW3tV
8azH7QXDKh+X1cqOP//LJvvh+qTrtAqA/hw2aVCzehYtPfdt8r6BwAAv2cCWkJSqyyb32p42c/qh
V8Du/7yUYj+je4khFbMFBLv13MjttGznqjXlTZpxcDBfiwZpevSbvWpBgVjoaPUkXl63A7Kq6No6
v2qQc7toLGfuZ8Dn05AaZVXhXqZhQlCKNyPYOin/HNy1k6JnKFtSd3nbstLAFxCYRkzGTsR4Z2tt
BZ3+l7LLGciD1u32AygY+NllrJdj1CqymegNbQyE7eCszaTfjzYRlr4g24GS+mXjy24HBWYQeIRd
H9g4svYx+mVVp/OU1HxSO+7vA2ZwR1ixfb4L2ubZVeN82P5wY+aKmuSXrp5MzwoXggCQfJAZVZKV
ta0TG9e3idTfrF9jdqDgbs+HLvwUO2N42L6U7bvYvqghRdWOZ/6l3VwEmzivhoGmYsNGWsE382/X
bzuSclK1yYSS8L8ubOVSZQ3u2exrIoG2C3li1QC2v9JvGzYEv1Vpm1Ltz/lyp5X6mJN7eqac+H0K
tk+5fV5rpQX/+eQs2zgAm+jMtNcH/YRmRRc/y8wZkA8V1kl1xpNBRawsJ/fpDbL3Fu6w0xfrSwun
2zFp33QgZNBpvxGTF3sMBAy6foyzsGR9EAHnOORFTQhIPpNBwwLrMEgilDDmPu4Kv5m79O7PYXIb
g4zs+LoanV0r6/f2gjWzYbivyskzY/k8RE7k9+5drdX3Zhg8Nja1m4YYorb6S5jQAtdM+2y11nPZ
lS81445Sw+RuQb1RKZt3g4gWdAx303CXFMUPQxmfkNvSutJwvBBX/J7rnxJ6mrBFqs/hUHw2VWAj
luMnYOTJPYr47FRa0xPJL4xm1vy+HIMBwKkcHxtbC/Het1SeRKaxtLftoVeMjvVFpocw609jMLP1
UcNrUpnVNWzQYYnROYVZ9FYbEMnWjapuYZxgeq7Ohs79NdS7c796CwyxarOnRzd3XnFNwLpM46vz
XaNPsGatnwA7j8+SbCNS0IdLa1l3WfNjMp+c5RmKSozvArFvnae3SE7fKUhIvte0ew2ZwM608oQU
KKp1B2IcwWgIIAIV0nPQ+MaalySUsPseZyf9Gczg56oZxFqThd/ans2KNqPIQkR1ow/oeJNC3pJU
z0x93bXUM0FmGw5py2SyPqYqZ58wiYXmJyl34+pYqHt2fcOdPn0KlOoYBdl3M5uMrmEmxxYy3rUN
6hWj8xUTZfytSMwxGesJ+yonjc9LV+IW8Ugt/NbK4bW1na8DJ2GJwCb0I3YS15YvTZZenBzBVAZi
QAAlqprlR2pSUw8JxLBkbJ+sQMG5ILG8yVBzh1n8qZ8wyw/m2xwQQRK6bYHH4qNpBJGxgghyE206
QsnHvBqYUKwOmGvnJkdiC3+1JMqDCiJ7vmpXmh+TsCTbt7JEks4gwahjtU8kM55Kb5/zCsjMjLFg
QW3Wxd8XM31OXIRgU2rfZbPVk45V3FQwnUQxXwjDuKZWf0iHNNwN1vSDIf19lDdvS6NeUsP94hIQ
7pn8jpgMy7MuiM2raucxq/JjoWf3I5ncO/akx8buP8M5eeZdMnp24UUYiXMsIgovK8sOkyjI+9FB
XaEYQfvAvU3Fi6/xNYTj45RZbBzTPQkbA5lvgoDeQzw2O2ENs4daUXkidx/jqf2MI/xC/NjskRv3
uQmjYMeM+NyZNmM8x4Ey1YRIN6d0uJpxHR+LRfvSFClpuAYkPu1M7MeHKlt1CIh4JY91+KZjwgAF
wATNdJnBLSwHdm+0O5V1j33rEG+l+VGKMDUK2StrCN/twnhtnQLGXj0Sa57kfgLpyBMNynnOWs0+
OfaafBihNrbQRLrwNEvUazBUQQ8QfXYkqNnrk+JXhqrCG+zqs7MyBKvBxbpjfHSz2/pRCS+NLdYO
jnZLJJ5LBgH5Lx6aW3+0wDim8fOcEpiIlyPehQPK9okeUR65Jz1l0qwUQ/ax1m66Gd4iHQ18OOrJ
Y4U20XMbgSdGPbtRk3nlYDLwxyBukW2MuM7+xc4i3It+YGafPSozRBeVf0Ko/0RdvNwMK76VAJLg
ROE6hAPsuTUNiUZ8myS+r6XRvxRxUu6Xxbr2yjS8pNaw+QBX7MVPWAEKENMy7Z1wJB+Q8EvyVWPh
3Eks4lOQ80NebHPVE8CQ5N9GM6whOSne4nh+bAu6sXkqhqPeoQ1kA/uJuwZh8gGNwLm4teFIqYYC
sez1ZzdZvtu6KO5MnF8wHTX7vsvkg+6iYSFiPMaXCt+9G05DOoTnPKIt0BHgGATOryTJJmawsPJa
jYA5BsaZl0tjH8nqc0vH+sayxkycb1OGzS/aHvOhmSoft1B10oPgpWYNuhRu/Yv4Nq8Tq6Ihbz4i
uigEGP5ygCH4WnFz9KzbY2h7iqMh9VP4TDuJJ6xr+gdCXn9yi7kh/xoOxMiw5+g+94PzwS198AS2
IFhX1mWN3kuSnynYuv249OMNbfNuStiT9Raq6dZBI9odkpYRZMYtjR8SOjiNoONKJcQzl8iu3EEL
id/0S8d9NIY+9qXGKsOullg+HadPZ5FiWS/ad9U30q9mBxkM5F+ziZ+bdA2NK8aBGFC0xn0/Ko//
k5Gpx4zC2uucqvI1axQMtfZND+GLBDDL+tpMqmCficC8zCWxyh+Nw08+J2zZRQyCsqmTnsNbKzvG
gSb9c29s+0tdRl9KvSYNsPPdWnrRMBYPYmnnp0ASmhrmMfl3U6jvF7BiO0s8WP0SYwhWfGATN59u
ZIfBtJ9bCCK70UmTUy1PQhAmr9lM1V15p1GFoSoEa1FYr0W6xFQNqaJZyoIW9sMjcURe31SnEQQh
etDpfg4HcKRc1TEsNuxu880SCF5wBPeHCPVD1vhTm11jVgnmzeXCqakHggfD91ju8661rjS8vZA4
QEsazyGXfmYcRKYOUo0/UpG+lv1dWzg4tZgk+Fkfud6AcRziKiSrfKEDh4m4QOQTB1r8OA/HCfsZ
ygPGw4PuVh4CRtePG/spjs3HKCcpOrPeU/rbSLe4praDGqDGpQW24aJ6tVjYRn9UxGeg1KPjRXOo
wvK7pxcMdaUJ9nOccvMPf+VTUF0DshOOKjAHZvH2uhhOJ01kd9zmvBQR/328Op6yqXhJhu9xdw3M
Wu47tkQ7RRIU8Q7irekI+mSS6nUq/eYG8CeZRTSYVIYvizF9Z9+0N8Lsq56SigmD5ilISl8M7Fua
+ElkvJ9WjT+nyDrTqbxpORTtXOFuDSzsPTMo/qKyKZTRjlBexV32gWj2uayLYQXZ+VIk3yvT+r7Q
8SDIHTH8ZFFqwo7EHqIh0EHI05VkdBGXihoZr8AuSwuIeCH1/gqnN7LI2iFQ8UZ04iga5LOoV4hf
jUwwF/vOQM9jr5G16GsO8DdpJY35p8Yw0QAoZK5ZhzRCABjOZH+dp4LgDNt6UMYKF3USBBS5a0Pm
KauHDp+wnhLWSDXQ7dRA1PLUpPUtst1dCtbcp6HSHmL5rRgGsI76j5rUVfCR8DyriLm7baAO0t1v
Y1XsUVqza/PoOsEh1JHpO2vDvF816PX9uNC0cJvyNc8UcXsa2MZtFEzEM7RPsJcMetfRsF6HHa0m
Sq9PWUskSLP1EfJ10Ls9/3MAq8tyIVnptY33QyxSZCAv3Ag121h5GzPHW83mcL1FcXLZZsjFVDwx
E5kO23x5e+nPYRjHxQuUk3jbdDmZZNaetrm5ntwlS/7FoZWx36bk2/x8WqkqIHJLeKsOIsEkHriv
lGlIRyAMx0vP1OEyrgfewG0xwuK4va7bXzCOzqSuMT1HlTDCAWAjuMwQH8bV3T/VKHCajsnI9lTZ
nUvcEMRBmmVModcmR6TXeXWq2M6EdZycGXe1cC6X0VerKFeuhw3z8ueQdXrsL+Zi7DDTU7+vgJUp
EM9Gl7FTi7NXxEjNYRMnbId6VSgsJHWjKNZOmxjht0jjH7nGn9dKfXzs0CGh1jZoyq8VeBgg5HVt
A73R9vzPiwWCkVJmxklf3bykku0xHRIChmP0skxVxN2dcBbSlpP+N9glW8UGdeGYSDKShFZbIs39
qnrREv7ehnOpNu7GCoex1sP22vpf1KbTnYSrLL9FNoB+5dERCgZE1w9c+KjNLrpp8BHtBtKADsAp
B9d7qdZHcNjCs2LyObSEHwTpSCy9HF3toEDobK8lK3Jje2RM8JF0sukZ/fQfKw5qX8g1yVNDAG4F
oBfS+vv2ZHvZ6ooOLADBoXqhX7ZD88+jf3vKhhd2VoUie3t/WgnbosHXgAz/oq+gqe2wvTx3XXCe
yqe+XQArUibgcEZRY1gRTzc0yPaOUzYJqL6F4VXre7TmxbjY62F7uh3sukv8unlOK+7EecbXtMbR
r2flX97E+tR2pIK5ur6P7U9mLoQ4YMuMcFzuA9CXdfPgDkSXQp8Oqbl2Za2/5yHFyqKQzcdRY+8S
hOkSNwwzDhGcCBQWTWXdLzn817ykpa0NdLMxU98MUyYE4iTf0in7zh7Iy8RMvKuZk11Xxh9SFm8l
9qkgRfkRlUbtLXhxmPSQwL2knK6pKK9s86klNIaHGNfzvUGj4iBm69pR0XRTIY/pwD/XaJH/S/cn
6s0jFAroQU14penb8Mq5iY230hg+MGPQBR/Qu4aJxlkgMplJKVfuoC5hB8NNDfqLpgFLr204tv8v
GvnfiEYEklAwO/+zaOSFUUv0H9431GVx8d/kI3//1b/lI8r5S/JPKQgtuiFt84+CxBF/CalABInf
KaL/klcg5F+mLhmYm9isLJP/6h8FiTD/0i2s2Uquu3hGiP+nvAJTmEQf/KuCBPMuumHSTPlH+TEK
/d/gQjQ6mdYliBibsgvRAAzqFtf9a45DwVPTezMO7fPQ1rVHftfgR5Yhb8l8HRYyRhlSOkekq24J
fQ2coqqfAqVx90bqdiw14yLKcKKFHwT7YL6fm6o5sbv7QY1CCbaksMFxpEAqYEeP5QNJqD2VfngP
RSV5cVNS8JpC0HLAeZhPcAiMpQ/8yYZ2gHfh2BEC5MuQKjdrnPBgNRWhVpTgmBeYQMO4TU4mgd2H
aqLZWIRIpyXOdAavqWkYe4M3SgkVlWwZkOgyFrgArJj8Rh/BMjeheyyqeJ/OlnsIuhBZ3mjf0wc/
tG2VvSgDoX8+CPtUp+SLakPp17FRXdfhKdty55xjyjua0fTGvDrCZ5A0N00e+4lZdTWZNukzY/tF
E9NEQ0ccwyRx1+rcQpWIuC3germAlfzZsMBgI4LqOZSmgSa3Z4dORBNeMu5MVtx+Jgv5Ng9ahAWm
OCUJ22MR1+Lo1rRKuaqufakMms7ie9PGgDTbujgb3G1iQ7669RoHH9cwoRvrUORRfgun4NQHZngx
LLQOwZ5Vcf62DO0tF28SsiXWF2wdSTA+Cz0pQABYDKD1zLlTA1U84deunT8HHeb2VGuth3G28nPr
rp3/CMIOY0v9Knvtmtpzdokw7t4ng4t7063eBjtCv97Ptb/EkQToUc67KNpnhMzdaFIjPkbC4wis
oQ3uzqelJMSCfPSb3qhPUwm/XsgU4BFd+GccwThwNcI26n5msG+PmNHYDsNLIea0K70lDuSngDlq
ZwbizIL7bM2xONRZQh1QRfs6Lx71wA6uwiZ0dzLj1J8jG21GulS7qZNPjRLpMycU6etKq2vH10qj
xdG6IFS1LELkOSS2v1QjTPW0RDORhoL24U/SyvHgKVs9WimglFJ8qXKj+jZ7UJuyYCiesIvmpNC3
g9fQTH6PYomOYZangk6CX6rsAe3SjAO+Yg4IXHlH1vhdHintsR1eCR6rrtGUPzuFuY/77sVy6W7P
hOYAko4AVtk3tw0ETJpRnmol1FOAyaEC2nQ2ivDUcwO9xdNEDdtZ4hyh7oeS2e87h1wSxMGYnGTf
XjttearLIT3RikZ3/zPRIN+omCE4wJIX9ABkiMTzU4mYJu9pkxPyp/O9Fs6uDfviENUkBpMeuBow
BO146im6R5OvVcV40gzduJpM6LWvanZf67ipH1Jc7gliaL4okASoDhLnhll+pNfUajunb1GOgTrT
ke1r0nVvUDwf9HXk44j+gSiu7KE4hvdYm66lPSXXSTiaF4e6vrcSREyG42J3aIejG1XjgbyLSzCB
KEmHJNq3E348SgoiIuqDK4rotTE/FY29duomv9CN+D4MyVpOXHA1hqZWdOorS5B6HMf+V9QyLVZF
gPa5ZH5v5zPKm4IA8aESTPkZDkTEUh+Tmr23k5Z0he36HjalupWdGxwzRxu9OcZ823cwHyynpzNa
o16GebYKctYNe48ELqmFT1JKzPkxvxrKsnDKpO5Rj/qfrb122UPzqIVZekoEHVt2ph+qn7P9NKaG
35HCuB8TJ3/05yF1rnh43rIkMA+xYJCaI3vxC5sRQjlT/cMif1wi3KsL0od9JJxflht8QjS0SvCQ
xcSabR3Ld2oiIlAcmBYJg0ze9/TAqcWrNufPdfGRZ13/1vQGEg7ModDKT7qV9PsV2mPQgp8cOk5h
MpwpM/O9FpiEBEs0TcOQgZHgJhA5Xear+SOoivjY1kDTsLsth66t3xPJ9joeGhvpR+ajSWbE0uAC
Bivt1db0Vii99OeJNJdWBrfIADA86sWPxWEgDlKfntb4IzfC3DNTRgwNHik1RxRoWbYXhmrZnBpH
rEFi1wsNGhhci8DoEKqH8wF1JT/KSP9UzROmOLGa7BbsACv/9MBbP01udK6dVN0sS5seHRx6ACGx
qtvQExSy82Jh4RCNxPYZjjnL/IS+3srnfau9W3H4NhNzs5eVK840V71qHr/LKWc6JpzpiOY/P8PN
+WKGy3cnyoKnpgGvaw3P7dwjFpJPjm7Fj2FswETu4LtZdiIhw/EhWit+aiLavdSXxaEhJcjvF21f
pDSGgonOTaHcg5GGKzKYTHGREhdp0PRAItHulwxfia7fOehHHjD9gL2rCv3kFMn3ZQEKMBpS2y3g
3VjpjqVOUIACLhG2srjPLYJXupx2aViseRhrJaSwlnPLTuSeAB3QmUu9D+DonNwUitEimnfR2dHJ
7LDVkldKI2Asvs0RXQ+mDOeFHLM1UET6JkMXnOaYcmq4L8QjueeyerTtBNZGrp3yieSfKFygR1s/
2UZHd0sSCcSiksWn+zXnjvFatCemnZ8NNVbP+RC+l/XyA6hGuF86rhmsP9hKZftQ76pME7hgj26g
aRejb744dlqf6ozesEs54wdYqjzVKvvoqiV/MUxKsYChb8z6fahlAGyZDyAax3hybXufFFr8eU7P
hMdQm5hmukd3rB+sYgou0g679xSBnRNPT21hRJ/BC3mUeCY+mV6+OoH2xrK0jqK6d2XAXLKG1rPT
tL0HiwabkR2MF3alfkoZs/tp12cveKVL38mazq911jy9FrmXRG3webLnryYl3r1BhITvJjeEUta3
QQ8ZpqkxIHfBuHewml4jQEE7Gijqm4ycz2jnvkU0Qs76CtXAAIOVMszULWoW65Xp9vtg6fxejHCA
slqHz9LGYNREhKosc2bAaANSVpE2cunl9Gzlw3CHjanwzUWj9A4RtQTRB3POcSftJnlJg6w/Dg6k
gaAX8iEZOR/SKm0MpmZ0EnV0riikf0HDYmnMbqhYPyIseSpS1ZkBd72TunEAfBYeR+abzCPgzjWz
AdLfWPjl95AFiuc0b7AOR9XFhQj9uqVdQAMdfkyl7VV2/Rw7CLhqFGBn2IV7QopeOFUw1du4Oved
6IniXvIbvT7MenXyLQ4Vw9Pa6flSpF82Ro0EKo5ekfCt+6whJw4sI81BRYX03Lx+4957sJswPaua
Tn6vy+e+ah9JlA/KxvnqBCDIWmNxX8h8EkzdluIuZrvKWt2taG7Ls+Lgw+Tm71nY/PwKvJZPiWt4
aeMke8L5yNVa4URwsH8lLTCiqLPsU17ojw4mo6V9t0bZ/GRK8iUwq/izToKWR4XNDS6xIM3J8SAY
5dhh+YlSufXBYpuejssWESStzkku0ZfgsRDxXaDG6SPEOBNZ0fJlbsWLpuT31i3K50IMZ6Z6d6xH
rCAopY+ZVTMKcOIHg8tyN/Uj+rDxsxzpUuaSXWnpuRVYeKP5CDq+R9IS7QdnsK5LlGt7XfslyJ+6
1k7B6ENPVq/URLQP1Pe9oVLrMNPT32Xm2Hkkq8ePtuXnYax9cnrrwj4Ofwegl4cywPxsjOnP/6Ts
vHYkx7rs/CoD3fMXeegFaS7CmwyTkZH2hkhXPPSeh+TT62OP0fQAEkY3DTQqqyorg2aftdf6Vukl
yapRxrhD/3+tigZKE2qsP07+e9LXp6Di249dF6cTdT9DZL2wXGlxT4k/ijIi6p48VoQdLEQzSnJo
IMWPmQ+LxBEdYeYeKafExCdE9PJXxwBHD9rMCmq17Pn3/PUb/2o6lha7BbjbNLEMwVOpsMlNRULg
ZFvEKSgSXb6QHmeD0Q8/HiS4dSwKJNqqpTvEIyemz6Fc/BOH7i+5cP4Pz2fI7eUjFRb6qkin+CCj
vedyxYnYOaM69FsGsNMgOnagJYQTa9YP//qP8qPhEPXq3YBsgmWLMJSpA3qgqs9djvUaFgVhndDx
MUMKtlfhpBb5GE4rrI8IGX+ZRYI5OZaUmMWqMn41RhLsHSEjrYGQbtgDsgrdjssIIxkr0u4Yuh3Q
bomVuLMrCDKzr0yw/kb17IjUZSjBlu58YVvR1hngBEj18wIlaO/VQNap8SLOdHj7YZ0iK49uv2pH
+VjZrrOxw47Ko+w2Vcjr5Otc+eWwT35ofyQ4D84P8SWzO3LXEQuFwGiOxZCGe6LJ1sPQH8Y8gtPR
Ov4eKKE8GVpA3xT7mQkr/MVzgQbhP12HWYxd1HP9E/nPl0IWrFnhEd4SnLJGxd69oy+nkUl8Myhv
QRn79XWJpBMjXymI4uRh2cUnQQwyberfNaVhKZ5yfYNN/S1nV8y+SdETaLPk55aEryIPMVvTVpnt
0xT7qLqh9478tRvrXu70PH3rUved5O62LY0HV8kvstL5MsmsV60+SQu7X+tzEK1gF4iYl1YfTJeu
Hd8JfW4mvVno+LQ5fpC0Dp0AXBRPNqljU6GOiIPJMclj0OrnNLIXQVYcq1SsLFsft4pTcS37fpfj
Et51mtg2I2bZgHcWIAVUu44z4AKUhAPXolym0tE24aBfLGdwD4H90BNLR8muPvt46pYdFhitgWYK
x08Hlpglx0i+kCT5dOAZc+9e8y55DczSOfhtdjAG/Ww58MoZ7P/6g8COG7uqTHZVQB9GU/LiKE1j
Heg0RbnTKxQrcQwK7mMJwGJd9cAtVFECqpgvP8iLilMQ8gFFUcfA98UeAz53KfT7MTN3aHbOoVY+
XuhEu/QKV4adW3tqsaq1O0P6Q8G/qekxPhgpW+zIZ+Opj90TD57HqDOZcTKGyCwQxEBqjiNrU00Y
BjIYvuD4w7hYkCgYYmNfNmTSu5keDPc/2GvtDwsetax9t1tSQKFxCKzP3jB6myhxh9WYYej6698P
f6Tj1OPdOVnZB8usbHodJvvgy87c2vx5ZWkRcg5tYC3GLDzOzzS/U08WO4rUaS+iQ97slBpXhcYc
xSxzNyrKK3I8ZRudhcuCYqRvpqGauT7EAyTtrS7sZ8U+YMX29paD3jK6m+EZyTppVbIgaEIFWXrW
p3Zah1MZL3m9vugOWqrmyFPopj+ZR8Ok1+fWRtO3wEYsRvYUbGMqY6xZSXlIumFr9WwxdD14dlWE
RcoYf1X+3lRD9iTELz6ql2yIcKol3kL1FRSFzkywwnhim8pLNkJ0FA4C60CQo0tn8+xgHGO3/TIq
Y5dLRqZJuNtWeNc4ND46Y1bj7b3V6e8tGuChgONpjxNWjq6L2Zvh9G9CvBYmaEDj00eRWNhVi4t1
tNdhwtmmHisio+K31Cr/dO5G3/8QKGXALqsu6zYKZSz00IUbPFuQ4npM8e2mgJu2kGNorUJ8PF1i
qksLRYpYeyw2AE22Q5TFD4JRH/tQE671FLxD30Dkt1jx8WGM2PlZBf2oIZVIaPMZAGWE69I5BhpG
lCj2YI3MoCjFV8V28ayXbbyesLNXeHRXzQBgVSU4IFMCcmvNCuXFbQhfeaZKVmx7OyxcEea2Atao
Fo3EXTkBV1zWuxqPAnXQ1ySv9u1Q/FacdReDDHeR23tLLR0u5bN0260aSCXI+sXXWKqkMr02ftqs
m+iDjH+x0O0U8vSUAFhwn2XLA61ACpnEmfsaM0gJXTb7LVsuB2FWRysA5WnXihANPuUsINAgKArt
R0yEZf6p47CvKuep0kk9zTmhJJipYxamKRZGn2M+7HqTt5xvNpS1TDyvOMYRm1jTUX9yXZv3QsHM
gpur4PwRWT9eLH/QDX0ZPw1h1q0T0+QDqt8SJ3mnhOS3afdWzSdnkGe33G5rB/ajDPkH1336CdDn
1A/UKuT4ntMAu4nU9m4b7EI9//Eg1gzF7NBu7QONU7SOyXxtMSljvHP6Zd/qe4vGrgcOVUc91q4l
nFDUnktYx/eoL588iUWCJ/wmZr5hOLpxj0DVfcyj/tcR2N8aw6F0bTgX+DpmpDmMrhsC0yES2lcU
mA7bfsyEAKdJ1uuMAFw1GIUCfd0YVbbhoabhfjKvdYuzyR944vaWZGp9nfz6e1LWL71Sz5kF1wgc
aOyplyZwQLwM31GQwMWux5MWmV/aUD3BHMaVFv30unFz2TrqPn13SQ51w4B4UKAf2QmG3S79HLSS
plQ1/MAoXwTEH6i04TlRRWdLIJtyTNj7kVMQ3jKeTcfej2WyDyOc9w1p4rJ9Lyr7rjgFqCLeYHqj
ATXZNb21NEOCGFLbZpm7km6B6mrvKILQTD5QINlJacQgj8wfT/qgv4xp0bqRi2yTvgBC4HsMmpvL
KUTvK37J0yq4x80K1+wXMvBV7q3sp6hMMO71yazZ0us6HjWcztxU1ngq2uqrFdRb2iMZVsAClMy9
0E1UcJAi95Iwl7X6DHpPf0drn2tYy+x0Pt14WCAtPBXeTx2od6u3KeAymB+L3Fs7ZX6pqIjVTLwu
c6PHS86/vaBrz+eaCr0l/RargJxbNeEICZNAELrcWKHgH2Ci44q+W9hEbtaOS3JhsFK5qGqMrXXH
bC1t7SmXnIKC2HpJzOck8YAyoX8U/PYJDbqlmR4xdPhTkklblon/DJ56XIBce5cexXp2YE57M6aX
PEFt8ZX80+TmubXp3KpQtTuvW4u2o/pR5vqpKn5HdDDwt+vIlOYW07y2c7pbNWXWHsO8ROOg7CUZ
iUbNn0h3a/whXWLpDfZ4/U4BmXJO5XAcpyBfa1F0yfqAwRQxJ6+imTPBo9ewDdiYudrWvW7uDTk7
5YLhi8TEBywK3K1wfySeIU7h6dLIwOmM9QxQ644pqwm5I3TRb3sd6ycdASti/8RPamQpq+Su0zqx
FCQYaVTkjec1CCW1hH8RwaNmF0lwilwo4QhM9VEGRTGdjV1uae0tLLCLIesYPAEJaHn86chQ7Qe9
IpdBDYnGpb+wh0SnORfXGHZh52FItiYGo0loGoJ5hsDvHrLIYwbqokXX28+hwU9ZnR3b+MzT7wrX
0LMn2RDURGLFHE+gvB0zpWurPQiaHAwcK14trTdGR7KIGhZmDANd0rTWMmfSyvvY3DQiuk1xh2/M
t0BgV4ifFTREvw7J6geU+tV2ucN/2J3ty9R966VpLdVUeLzlRsZGaWyEhusMZul9FPpcr3WbSuBC
5Do9zhS+XBO2WST0krLYURBhinARlcmw5b1o7cTQAYdqk2bl22TUzCB/GVHh6hDQnZ/aBHWi16TF
Imkr69Lz0PIN8lOR41/1yrobkm5a4G7RyamlAJufmmRW7Btetno/SotjS9J/1TK8tw4ZNqsJee6E
6KqFwM/fNE9e2no8DXx35a7gxy84TO7bMccujgK0iEveECVCPfU13J2ej/+2sXRmEVP6Vwtar20w
rY1hxZUS6A+1P/XrsBU7MrPMKJ73J4/9bAnikBCIka/7ytnJqhjXUfxaj1p5tUKsPvg7UzK26y4F
fqhn7Vr2xTLy9RcGXDJDpQtiHU2ECST97gqNjLF4JvlY7ROfQ5jtZ+ZFD6ePxs4crmuzOPey3mRp
9ZwFbrMx4aizVk855Ck8c1nwWZJYQgAkndjPBvmShLlI+WOxCVqrqn9B7Qfi1AGgGw+Dmf2oliiU
oG1j0px3y8kvE33lTlFuK6AJi7if3nLS6AvHz58Gl29Kf/RIYS6opmPiVczDH8JVT16OhOEbSl+X
NoJCSG+tlk/VhlNFBW0GdIWzsjrFj5r6CEYugol6tIktPOzG0OwMF2JcogFMbSEajgHlcU8Bkk40
8OB2QSQtdNwhmQoetWDOMgR0Z3PvDpO/RsacPdjmCq8nyTqhOGvCL4FHhFhvdrextqjCxcq/aPT0
k+DU3Cj+JyNWOdYnVweJaZSs/aiHuAmCrfim7dDaZmN8LrP6o1YtV2z6bjPuOsPwQDoMVB66u0Yf
tQ3Ak6dyf03ms4E5rRlnTm326gxsDulAZ+bSK1C1BERlxikFucvczuBQMahXtovrrCF4INwDFJc/
Ez+S3rZ+vQH3n17yp6hwl3HtReanGTRgq7MfylmH0H+kkRpD5Nwd7qsHoTtsX4HQZ73ziNOynZpk
6YfJ2nXCUxU1H42brOuieWHKszZR5527wcWySMC45tS6wN5477v2rbSDw/xn1XZyygvryMS6bc23
yq+XbCw4bA0Hg3drZKkt7ZRHCJaVm7/5Yrwq3bmRdKELeEt/+JsQ7gOfJEHUlaArAjDfCsswcwpP
H6CfubEVPCIXA5NJTRYv5SFVt/P5RJ+tmxNHnXI8mSWPyigznrxxukdN/jYgdLS0+2LqJ84IoF4V
z6l156e24i7dR3q97tiH1IN/sVV3mT+vTkPQzeILf+WZIkO9cB6DtvlQJaoW9ljcpx1n7UHhP7Gm
hRbsAqV2oL3jhUhrXi0kbRcW2npp1lj5xurRSbtXaHP8uBveAOImHI9mU3sRO9OVUpQ1FKUN6+z3
2DYbSp4r6iAec8M5VyMJGG/cODLd5ozFC1XZL1EnNo6tUy+an6q6Mxdlot0HElH85B7jGKVKc/HG
FLImQpvGL4M2/LBVXKZZQyQeTL/ZJbCVciCHab8b2houBHuDBgqSnLmtpB8vlQiJ00liNCxcZQX8
e4he0J4lT0KCZ65o4beTnHXOgfWBsHVMx16s6AQFlR3vdJ9AsxK7glNyNq3g3KFDXUNnWLdcI5ox
nqA7b6NY7rtY3kXM4K2Zm4kG3aQpdwGIfNiAQCzZupTUqJYDWyWDYEcQzr7FpwARuNU40/o5gaiC
vQ38Q1FE6yzKn+YLv9XizyJF9eCdhqdd0aTcmxXsHPctTeSx1vxziv+oab1nFu1vKilWsT0cOWHz
uKr0V0N58MTHP7mJ22jImseRW35hOCEfTq+0pTLyI6PHQ9Vbe6HX26whQGsFd4H6UDK/FJk4Y8g/
53H5yfr6vRm8nRG37MZFtsVomxNzzVl7Wtq0qhlcNJ6oXqt9TUbz02UWeAfvuZHo7ogRPzjg7yOV
85oGqritXthjflC4YHfBh27D0J2aP0lFu3AOV8FOHtk57xXsvWRk0Yq/ws/ji95vtaK6O7JbsaTa
RH76JXT2wI75lIeQ5uzuGxlmh8157JLPWtNvddq8Z9z1Wl4+dDJ+E6V6Vy2ch9DCW41FmYDNdWIF
C/4LeRNnYJXwApqZc5l/gCmPPZTWPyd8FqZxLfhMTM/74XvFjS6BudUYsZ91NmkO78/KyK7xcGe/
9Atl41yF4tykyUdasoxz410qw4doAuENpN7UINiZ1rE2y98I82FN6MLWujeTm8rBFOqMRraK2Jkm
+mPaRO9k0cmGC/Q8DrgdDxNusFdbI0cYkTZHbCzdiqB7eZYudOCeZYreKjzeAD1EfWgn86xlBvIz
70svPDRB8kAu9I649FTzTgFkEN4KI6VPfsK3y6XN09M29MVI63qQiSvlx/vglttKW7TLkI6+pdO1
R4esAOezek29zeRe7BEeaW9jfvFzXPbzxRKIjLDo1QjqjSzBtGHITXjOAP10G/ITQY5oRbA6yMwR
90S5KWqMuuHF6tOd3+Z3mDjr3hwpsbbNRVvQh6uXVBuMeICfzFjt7dHEnIDCH4o3IA/mNhuQgNzx
yXVmNUZRS23Xl6m3TvEorr5WfZmD3IU1PtpsegjYojbTdM6S5iProluR3X1JKMZ03dfR+wj8cT/Y
w3ehlWxSDHFum+RGnclcFmhUn6rb9HUDZbF5k9b47hIwzhL/RXrccrm1SK2m/QZvcrJQwVmLbEsd
/yytEi06VbEfWrGKtHCXuFBkwpbNBr4YgJhH5aPFZSyjk+IUy2kbJMxIPDHWsCM5mJH0cAfHXeC5
wRtqUDnGmLXMrSdSsOGqd41ntlsnPyc1FboHzji7yEpfSAKBPJ9C/vTpqCM/lGazy42ayw/hybau
zLy/I78eGN7a98fNYFycKrsXab0Nzcdhil4bVT9RVLfxGSPYDiCXy2VRSs515UbTJAK1Db3OsP7M
fy/k6Efd9I+ykidpoAvXAqvO/Bdm0PDdzAZFKv2HIQSzKKlFarhSZPQsMrFp++LFhYUwnWwDUh1Q
S84hlBaCmqUpjf3z/EVDVr12bshxL/oVjcTWnTn3QpSPndwAnIb0kBb5k4elhCQDGTr/SzQUTpqm
fdOniTe5v5o4wEECpj3OGiA4ONOLOXXb2AbYrgH/jrylYyGKaDUiN8MO6XWBwNwk2oncO4XyI6+D
Qe1qt79QgY5MaO0D1VxGzQXVbO5D2W7jydxbb32HiD3e+yki6zzuyFldrOg9nKVMVfzGyvtCbaVB
hR2o1KFCuF+V/8yKZhcG6W9geadAkpkYHfLOevM5Bc4tyOK1IlLq5Sg4tOfwF4gFUJoVuMkLc1Oy
RcKDj+R+0Dupr2w25GlaHIxE8aOkuJyYh0W0M3eBprJWXcYQQngGEUWA97e05pTakIn3+ZEZNsOb
k5EcYfvjLLXm4nituQRzVAGP2fmCxyOuiZM9yl3LPHEgcPSXp/G/fw//I/wtrv9Ckmr+QlB9gw6q
ucTb//S//3znxiuy/zn/nn//mr//jn8+Rd8McMWf9v/5Vdvf4vyZ/Tb/+Yv+9ifzt//rd7f6bD//
9j/rv4ybj91vPd5+G7oB/w2dNX/lf/UX/+n3v2T/dISO5/L/bv98RaD7p5eoDmGn/t39+S+/89/c
n+4/XGGbOIl0z/EhLkIJm7W9//XfNE/8w7FNy8AvYTmCL/gPADH9H46pYxplJ+RQIumK/2P/dP9h
+J6jYyj1dUvQlvH/AxATtgEJ7W/2Tw8emeERQ3QNuGemwXfxHwFi4WipNI9DuYeQHG88UfxmfcVt
rqJL4zLTKROWFoY8HYp299ni6qK/+iEBSHnuNxyBnb3CXreA4RR18EoZH4KVbWUaV3O4KR33M4qD
SzfA5S+cIcAHFvrLpCoxOcUgWlUYnCLnCNTKIWF5ECZ3DuZL6GVihpiq6VV9OpZdrqeucvGn7EB5
Ej4IiTLp9DPVwP03uuODfTJXU1Ux5A7FHp9NtupHDcR+rj7dEGuj5QHfdzh3G8FwhLs3PShqwSeX
dGUoK2SfSVsYZPZS9sySvYuinmzvS/A+eZCfEPaqlRXPfD7xxJAfreji6Te61Z9SJN/rAD9ojcfL
WlcNQSBQgkx5Y0IipC399WByguFpmm0tj9Ufi3d9nUYJSWwxPOHp9DY8j6GcUfWD6rQU3Wc9gj+y
opY6DMDeSIZuSGkt/neW2c5Ynmo1dAt0RhgZVeJiMx+ILBPnXYUVKS0Ulo0Cd7KREoiToF1LUjh4
N3vvlrFTaIqU9x/ke+wyzQlyw8LYZaW4l22vHnSp3Q1hrMe2eXGkerStGuiVs6kcY+Hgw8zralVE
rxNdIpFPZ42uHVXpX0iIAdL2n3W3/LTygG0z7qPErDctZBCCst5+/lVagJioiAqHOYegmECknZOc
b7M5Rm9YZwi2gLiclndASg/HMBgAynP6Z6SB4uEcVNhCnGKPHZLrOHp6fxK9/hYVTfIwMequxGAU
G4k8nVfwuxGrA95DbKFwEQHen/nrJiQK4rQOLwer2VDnxAKhEaw5uMAXrZ2hpVdo+V2UVm9Qsymg
PLauW3PB4TWuPL1dlcaklhV77WIU4Zaa8YiCtW+wu3ddZOXG4I1AuCY5iZoJKNDNW2mIhwRtX6T+
pUg4vFfqw8IZs4Y39IbftL7UgGEGcngk0FjJJAh/gM68dZfRM681/iaqESAHuskfGnuOSURyozjD
JjqSapjDX+tL8nfK35ojXWhV4sh1SLnRtgtR+LruVaRpRotnAV0W3jxPAm6zgYgdCZZFWWOwrbXH
XtjVyiVEIU11wnG7NZpeUQZu2vMwvk4z11sbkXwCjobDZfLJpDfw2Uv33FJhcXIR9Pq2Vc/ybglw
8/XNy4S2Lay5T6nEJ9qSdc8L8QPW/BxQ8+PnOvei1WTbLmUQdXvMHuNUY+z0Wvmm7GvAgnEHAw9O
zYS9pQ3cneyX3DZvcXyrbIgCHXJT76KYmIZ9dmtyarzclvX4Cpfvd9R6dyt7+1w5w74zarFxyWkU
NmfgKTGKlRz66ziC/ekKm4odT7To19qKpNDOgBkP2yd8xB2+8fXgsekvgaC2q/YZuez07EKN4wHg
EFMtBTZPy62W/UQJS1gw9/uwsJmL9B3TAk4RmO7NJ0pDxrveXY2h/qlP8wcUUvJnCGvjBt3W7SWP
shjxUJuj2QRzvzuhU8uKVW6bQtLCzSYeUkW6jx6Y24CL9llm6aFKn6C207hLQGEkTL8qTMnhgs4F
MBHyt2QrbvjKvESKQrzUdC9mGMAskerF9c25rvMlcAgrOwOsZkzrUSK9x97EoFL2DMA4/JceKu3K
D4tynUqwkqpsHzLP/nXiPzg+X8hUUQUw+uQRE/GrOuTNTCco44zjQrP1u5tlzVo131Rqq7NpFwl+
Sh0rSlZsTMiaaGJfqAchrjqC6yBQN5LhxoyhXXslT6aqmLZDAT2wS63w0aGWs6tPrTYyDkYln24d
ZVs2IyunhcXRaz7aHU1wYMEWeWIecfLaR4kSXkvrOSv1eGFKeDdNTOtOGrE3w3tcpGJtam0JYJcK
0gi/nRQhP2O3O1VZ+Fzpu8Zj/dmr7VCWLCbjnBmft2RQB+Ix8/VlwuqQuyBTh8bW+pVhr22bVjcN
akIvhnWoZs4Vhj/KvTKGS8NZeWMOgaGGOe2zFpoS/8Px3X6X/fHT9i32sDu6KbLNWA57YzewloB4
QB8j1gUg/TzheLy0ZUcMQwDWaE3WAjritR7WWyhe2TLwK7mK0vCIw1C/pp0PW8Hk2oleeBdUyyDR
k62rhQYarrnva15rKquuMA+9a2FYcGxpmbJQ1QYODEdHasQFIWx2pFFXeAULKPXliaOL6QB+x/8a
S6c/uxi4kEf0o6X7T1GjmYei15Kr1un8hzKlPfm5ncRtbscucKYOw1r1bFv+PQm4UMLkVbKWImav
Xn2Dy9IYqo0q8e4XLmvxyuFUGaJvKNPfs5OZdn2z57lazYfpA/WaF0/JnproI377pVm5dD8pYJTF
5JXYf/m6evI3Y+8/0mRJ4Lqr8HqM009HrGSBuOttuNU+ylrd8Ldo+ybk+vfp18xKLkxmDrWL2CYu
KSM6sAAQRdfSEleg8GHhK5Jy1eVkzgtVlmyRfws04U01L7S70aGXEE7evHWre6sm4aqMTaG8Q4Pu
SpxPvpNpudedl2x6yyJCrS0wfPeLzvehfAeYabrCW+rE5IOxfWhqzqQmr6Oo1oiDICbyUugJXrxF
cNKCCd9rVo2k2Qm/Qca56LVHz5EIPyoXjZ6aj2THCpLF5SSf+4II85iJDxlEWzWRzAa44/vN8OrU
UAQFB08jcV/tjq4bDPDOoVB6gDfGwATT5mLnUEuxmUI+UIgP/WaIPm1tUm+1Hn6zt863tceeSZhH
p1INNxA/MV2D0UAy6blH+QdW6zwIUk8bP1TGynGBE4W2eMmQ1EgTpp9xq7cEjDlp0+SEVQK7pab1
t2xsXwiETCtsZ+GqICTsTtTghn5LcCWlfM3tnyufACOMhmzZKC05FbBhoElM5QnHOeaxhSfKLx3b
3tnkpIT9q+VMOMSHaYTaGclHMjz2MSntz7KP6rVRT48RS/XIDpfOFL7htOeJWH04tXZP4tZiBxkE
CxajLJwHrdmNGIobK2mA/0+PeJ+6RWXGNl2wxp8s4yxtEdlgfPD2NePTslZujHeHkIsXQ5IMXpP5
Qq3Be7t8znumlfTBM8A0UBtK7QIKTtZU4bptVAmAAnxKlPQj8gNiLsvjEFLeZnK/YqKUi0Gl5VYB
TkjEl6YNOAKQ3dA+9K8mFB+WKJw9cIhLylv0aGQ+JsipJP54wURIgZSayrU25regqi5Y31mZd/Et
ns5QDB4Di3rO1sE7I1MoQLnvRUtjormy5AzpAm4sGutxzKlJ0aEMjpWOst7ot2Lo83PL7OOyTax9
j/eYQpSzxfxwj61qO82nhu5m68pYDkX96Jr2g5e1LGgnC6l06HapNreYEcxdWBpIeboRANIMIIh5
InXrqZnq98yqXhl5me2avlua/ZyXLpsrTZLo3YbmLykw2Jf4nO5Jy1aO5WR3MlJUeAxUHnc3P288
4QvKP66UPc0mou55cI2esRxVLKI0B2kZ5Ax4tmhlmSA/BzPct9OgVkEsiBhrf3jGEGrDtfNh99h2
yfOa3UtNPEaLXYZUS5x7XK5Li38zelABM7dkj9ib/WrwiTM0Nt0qMFcW7rzeL7XJ22CQQ3rT3OQS
B/rEYN1VH1WJzJ6bZbebaCVdmBobR1QCa9kHCnHd3U5ufhpZWuELzBTW7Pi795hG42S4oOX8dmZj
LmOLdjGMPFedw8aDTZFDHbHcoMkd+rFj7MP5l7j+isBq9o6KvhqzP+oe12jCDbCi/OhLpoALbP4q
rYg2UlWvyNu/okoAVbBKYmLNF90gHpqTRfgtr/ITwEW+p6aBeBtDaGs0b+HqklV6B48zrj6ypkbr
HXnvXUkkHpqOdFTiPzr9+KJQgnQWeishjuweP1qNHUqYG7TkTP7s1MdAQx8OWpTU8SdPYdovp5tT
+jd7CD8RsPkJsx+x8REJoiB1+Blo3d6vZ984hgSON66lTljJyPVSPOj3MPlSYtupu48yjB4Esra2
BV+ncXaser9843kAjorRc9MP5TsL4aXh+M+WO7DmW/uDfw9G/5vp893teYZAnl1q5bswTj7LwBpf
TcyrhYQ0Z4P8OrU8/tzgOoXimMvyhUThutQwjnnN1fJDmA+pe7NjCnolyrduzDS6OMFFSmQNu0tD
acf8R8Vp9lhaLShPE75KMq5wD+Iv1oaL7VC+q+prPIm3HIRYrNTS7qkLDXhCa5jX7eJIPulMtIHU
8oCOzHMB42PL5QhKbgjFIxSSF7Oqd6k169SJ/ZWQcSiK06R5+iKqkrtvmae4rC8jgTQRgHhy3ruS
8HxSPIReQBQCD3qN+FWW0cNbHeXxhjDqHRvHrot5KmPlLwRIX5C1Q219VEV51xtxCqvg3BGG0DSG
QjiGQ/JBFJF5r7K/usx/YP6lq0+yqzOs7nuonM3IiJMEkmBSukqw/C3BVczAJFZRXGT5GcAla0/5
7dvDYzpzXQJqVHThXm1axMyyv4McWVZzHnL+aEibzCvwTVaD2ObwjhNbE9UT9odkhVUTNdj12cSr
Zallh6EQh9Y3gYWWLPjFqwfYZhnzbFe8keafuaa8O/DfrR/Ke1CeelV+uvo2ovhmEfSUMBW2u5pG
/9oJ9RLSF1o2bG6DGPJojh5qPzNWvKBepIxRnJ41GVwTp9+EM7jX6i376VY6sgawbXTroU3KRZcl
14SM7d5UzFMoLict0fWHyG62ejE1+xaHUw8fulcT5yjWTQuPjynVnX1IVjF2mpKDsoZ52sMP3lIC
EpqU2YX6ZehQAHhx4RUrs5OjtCeK9TaahICiBdaVIsga9DIXfpHOXd9jcMzBnEyJy3PXz9gGV7+F
wzcAvQErigdgl3hjU7mvIHf7HZyHhXRwww9d03JJ+PhjtOlMPI0i1GAnupLjqy4/a8Y6nOiLIC2y
tW54D2ZYblGuGONgysIo7Tbu2fFOdcVYEEvBYV6emB2/3B5/mdo3NWMcfYzd0iFItOTqOY+jSeyA
Ixqgvmg3lcUXBaIEei0wbAh8anb4bNDBr2VInrTVilfiRceBIkBoivpXranxrkeXat4x+kFODLW1
6ZglIyura2/G2sLR3a07anen1y6dqV5EgwRTNKhVekkMOBIX18Zd3RXTB8Vbs2ourU3rjdxt3Y7r
ciNqHbhURk+KypNTpHveOQqNI0YtOkQJsOIlkQcQfps+AF1SVFgiUq4722i6rSzFh1kUDNHltzU7
momhUZ6V2ntTh8MmTH1ZJMVnEczOe4K0k/uQ+IKuxzBq73mU7AOf+jFZt8cUxXNl6/IQTltdSXbl
vYNTooHJ6iThKjXLY27gOIBkwLndUD+0FWHpdtmuy6n+3+ydyXLkSJqkX2Wk7ygBDPuhL74v3Jw7
eYEwGCRgMOybAXj6/sCumsrOqqmSvs+FwgxmhNMdm5n+qp8e2orbhoXUydRGX9l6gPHri7Nw2XKU
40OawGAM82gNZ/zdCgRGNxY2GmOCdozp6FpVuY7d7jwlCGxdH73GjocNjTQ5hE16L1siEo1t0Rqj
b0rJzMRYypTkXFbsKL6JbkOK8EHJVO7w6nXLyFE/ZBm++rhpesZkKXdxKot4Rd8+h83s7URlXPpM
AFVXhLMSwcYvd/39aHfqIDBHrQigHXim+tAS6aUdhpZdAouzMOVhqymsOirXPUwjrvCE9Hid+1vH
iTDntsgbuTUN92P/u7T1uNFtiQ0BNIkd2Nd17wRktk1SZQ64RNGzLqArpasQKrOqvdFpc+eP5d5C
il1peKTb2tgpq2YQixSYeunvmXnVWrGhY4xlffqR+5UDCd3pLDJWwBSpLa3MhyZsD6ZRtVhk4juS
9RdbGjdRMHBWh0zIoFewxNPUL/QjJd2QBICgpndV5nzKNkw3QTpcyTKmFCwCedMsl6idbxofpFAJ
dHIdK+NYiMeIksB58PmHsxY/AwkBE/mySLtLVtqPvVEiDkzGe2GAj8x9kCWDjwew9pJ1THt7hMU8
YhgoTa9ee5J1G0S/vZvTNODv8Z88l22MHht72yokWOioYe0Iu10XOcpoERP4pftVN+FvwxRP3owi
RTAQt5w7zDiNYQ7DS4189h2GzCjzacYCvAaNaovX3rfw7Re407uR4i+iIetZHOvoKoO21zX1JyZG
sSWBoJct0yXM6H7xly9xW4lTktIv41ntnU1BBy1QzCHVgoQpPfqwkvav3zVxM2+1xiP9EynkQmFH
yF5n4wZonz9f8oRQAdWR3klMcHPwefKTLpSAcW0u9ZZ7Jhkf2e9sBKvjD4w4BomIIOPuyqVIiIxm
skGaAYSwoJZ/eMt2TDnf6gfZi8uZb+0YcwwqDJuN1DoQjie4sQCBqnk46CXfYC8Ja3uAwvvznaaA
zAloPsJzX2YeZozyQi+ETLctSYVI48MBx8KrM4psmIlGG68ow2yDJh/gpvtBxPHL/Hz30xP+pz9j
FQrjuxIHqrUA4SzhCerAoo1u5mAtEnQfZGhxKpYg6c+XpGDbymTlxbYgFI8w9E5JXobT+udbP5CU
mNWtZPApo/wkO54/hYBLCTqcRanjngfATHuuvOrUyQQIUjVEJNZ7aJUFb+PnS89Vs9XC/Pj7Hwk3
OLHKxbcm6JMkqPq3/7eawE79/T/TCRfV1HFr//sPdMkAw65ZzDGlO6IAMgN1qKD/+5ewsSEp/Py3
lN22bgQNUyFXQdDSJZyL3tj7hD2KNu4wcwu1CfL6wc+iHC8c6+HB4GmqEbDrPDrnPt0kEORXmQkv
w+oJB5vUjG+arllnfU6GVh1LeDKkD0g0F2xW0hBDFaNN6jZiecnp5VtpeDf3WdTcyIo1UsqzlKrC
WfA81fLKp3wFyw4irydUhOPQ+8J22h2qYjiyJ3Cv+knumy6gRxpVisI+EdekzlndokKCxHNIpXAZ
biwDVXGS+dOUtnrvgOHxOSnPqWN/0is5cERRINSUPlpRVl0ZVONRCZNsuUefpnhcHgL4ulyhxbaM
+jsnC9sz1YA01U3NroL3SwA84nljpwc6gXmq+vFppsZlzW2ODCQhBmQYiK65Mg+FOVEFFQ1vtYHl
ZGzFFptWCeKq1/mFfaJNcx3dghlFBp5u/PWCW2EeRNdezxfqo1ci/sXeN7urDEtiachChjbrvnBA
+RTV71qUt615EzviUNM20NjTPvPRPXP3WVndACTY/soN76FhU53V1TnLpuxow0kbDCeCXphe27Z4
UjX4Upf2XxUcmaA3DE8We/4wPra076XqcRAFegtpkah37mGfHHWY3phy2lR1+YwYz36/wH6OD/pp
ImFKkRloqn54T4CYLi9bBRajEjzHvleZG4hnlKiQtUPBZxA3vUa1uc1pI1sZZv7gOv6LQ7SeHxO7
TMxXEgkTGlTzWzf2a8c7dFOEEfLIQLJE+5ZMaNileGg6MJjSA1BnYdubiKLy7tYOcsO18rx5H850
TQ8xjhIW54s3BWn3RBqZj+kmjQN2bg5RCJeWP9Y/OKt5UmYFNUfmU92N+0HM7BIljATdsbxin4sC
zrNSHCvTMWh2x0k20rOCVZb7WXAUsFglfl7ujTzl6xwrh8y/lOMAI6hBv2DFBZ/TrJMYDzS7Ctyj
zbyyremxEuGnR9nEua3QoKxek7Gb2u7WmMgAhbpm3Yd5rzOSBsVhD2CDUJ3hu2tbBcOB2njvrkDF
LN05X5nMMjBV4Nhsup70Km+hYLK3fHQMiuyPGpP7YBvvN1gJk42IGEL4vftqeJp8kPdg9emeKSVF
RYzg0qEz1pFA844sBN+ovm48e/GRTvumlOSAkgabddleg/d+GRrzg3ulvSkAlgwkj9nL8p5r3HvZ
MH2qZqpWRrbFuhXvO40N2ImaR88hXcFAlIWNfRsXVbXTum526DX0LKbulYVYd/D8EuRjl/6aioBZ
SHuRXvvtK4RQEv2kzTDkxS4gDBnO2VoxiDA5iht7jOmwsN/nKuDwhAF4h/BqDuv7CJqlzvGhU4+8
LKiLFbWF5Ff4ZvmRlDi0lGp/i5aYXuA8e5KLNJIDl2P53PjWbTgNUEDUoLeNY+yz+plNVri2md2v
48zx1o5u0mMYxesWdyFYVPeRifpCUUT8DbXPzs0mEuTXW8rc0pVsB5bOuMPqN7OfyXrnEU9VySEJ
mrPrly+mQa+RzLMNMgJOo5d2qI/CIcVlxTtJpJSWkIAmoqXBgwDWAUTOY5q4Nc1DzbJMZXgXGA6V
ETRSdkbNjZPQBCmOcRuK/dR6CCOiZ/tO/cXwSjwvBhvMw/ysfOuqabz3miUYOAabZ6miIyK4r0Pv
V+AzueG0Kez+S5TzpaqB6JbbyUEGHCPOxeUHNHAvjTjR63LCN8m87WW4xL+OtmOcxrZEnOidi1L+
xpjSD1Cdh9Ard/xq86b30OIoSb2bIpQYFgti407jU1JWDYEP4z5X2VU1/DLiqCHj1x1n1zxOdeqs
ycHbK8dieOgGWxts4eySTBZVAJbWh5BsGwewQjfoVBfP9+7srLsUvQES0CPdbN/+vO7UAVQxlUrY
7dG86pf3SWuWK4ErwZpZcjum5Oz0/Ag6ALhbRte73sme/GRcWuzjFjfB9GWE3b4MqAAb0VRWI5AH
Hi80wff3LR23qwE4+zpoCixg0b1nqQ3kOHydzkeIjrvCwPVZcd/S9Gy0Tf2U1jStNsnZLYwbrPK0
QHJXHMO7ADUJDo/i0gWfwhT2oyXsbOAoggnwHWS/zBLsN7OzxwLvQwus0Cx8i6QdU/fGPHBzJUbS
oLCOJoCiBjQMdxYdpGwju33BjdYo6o80zgEK6NsmdNcZxN5DN0TZZoBCumUNAnc5Ppmh8+iazktF
N6uX8wZYWx7l5ENY4XehpK5eTSjvFVaKijEMfuGE6RkIdmM4pa63ZRz4YZKUJXpQPaXDeBrkvel2
n2bMGkcQBtLtnpqRKx601EsNt0s3KgjRXQO1siqRiSF+ga2qrHxNAzSjUINt/MRMrErFvsGtvZ5K
cR1IuZ1M57WezWV6FZ3LqMMWu7gUp4xdIrMU06Ucp3pL++GlVZ0JPV/e2gkW6y6VF92RqQtQkGCJ
vwZZvW279lc9Oe8Yr56LjGVBL59qb3hzfEVEtRgvrDWKHftHUh21JKql1UfS2buQ6QQAVwYNRfPL
5XhGwSi4GOD1wc0it6oOwVLia3SXtDSvqnGDe7ZeM+uzb7PIytY8aQqiV8OCOzZOpb2RsChWVT/C
edSSM8GFaZPLCv4HpZhkzxl44V00LPXR1TgC4E2sGIvZO/y912bOvNjhg8FOAGBt0MxvRfzWGt7O
nOpz0bHycQKelFhIziivdzjWEzpMQZA4H3pQDh/1YzBZH4hmBJs03l/CjDwvi8/l+o4w467bDgTv
mFfrXACdGB3v0TH945AM3H2WSjhtT1euz6QtaDxQkYIU14L+j/3OvW17xQZUGJ8loIK1azwTnF+Z
LQh8L/8xjjovWAMOTuERpfHIzSRIxj/Lfb/7LTz0qS42oEAb1vJovi3IqK+HmlvmXOC16z4NapuR
mK1fLdHO2dCbOcQaSwWvh5EH0CKAYT+GmMnfOxin2pJPShT9Li6Vy8bqzlSpPPdMSmyqAOnBYiJT
MiAto8dQetAwmAvE0Xg9qei5M4clnAvwt27P8CdaXqX6mmrq2YSYL0U6731JO3tLQr1kO4SqwCik
C8BX2CmuJv/DppqRKht345PoRkhKt54aD0VubR0m/GvKtAnYI4OQA7Y1ZD33pZ6lPtZtjkoHWoaG
nJdakNFnEbmPAkEUUqgLSyA8CpP/ivHm0FCMtWa5hZvVJE5d2sy4ewoEzKKGs3YD2GPpthq5ZXjv
I3LFdi65r3BwgcMZyX1dxzXQPJKkOt15ZXxbJu2rmFNrq6kw2BgYk1oaZQXEJdoZihWffn8K446a
KRQDn4krw6Bz1bKrKFv3ZsEM7gEYPXEq0ElV3wlX6yO2n4vhp0/azAp0ax61suBBRpHUNh3h1WAP
qzcs1iDQ0zCN0k+tMN6haEL3aVtS4BXXymqqCX8NPibnyQuJT6dFfahiMEHERWM2hLBuGM9rxqVW
52h0Au8unDCGlK68ztCt9syczf1gqXu3sn9VsUqvTPcYKjqqFRZXaz4TVbaPjMw6CliIvuasbHhg
5emAmTcO5qNTwbyoTHdFgh2vFGpe1eesIxNz1YTjU4cspEVx35Ua6z84QGb4z11Ld4PtvobVJ0yd
dmO0MiJzJO+hg98XNjJdw8xyghN/H6lLQAM8aOhr30AWK1HvvT7TxBiN72aeGSlJTSpjHsN1KYYj
9ezfIgQ3mkXT3knNJ8d4z5T3ZYJR1oWglrHAOWMPP/DgeRvGAs6gadMcX9wIiBWOy2ldQOU2ENvI
7m7I4IMz8RJvB+fnoNvuZoCusHEmgTgItj1KLLlFj6YvThGfmm2QEf1UbBKbZwhHjbVNemx7jOU4
lNdTFlHQEO7BVlH/Vvj7YHxGnkEjhK+7C7rhVyEYy+RV9KBH/9USI9GV+qkvSJjhhWn2Ru7djEWP
Fj39thoU2YxmvahhahNneP3zHu9xaBznygTuFvR6ZenY3fAM5TTN2rvUwxydlNCGfDXsusI91iFa
fQwAdqbeWfT5K/QxTv7+vU3CXdERqDOrqGZBpa8ZiF9PI5MDsNLehdmsbxdfXkGMnbq8hSw/phvN
9jOec7BT/m0ggyW0TonCxCOb2J64Je3FQgup07V3CelQGkbVqhqtX4DeurXKLCA16YFnX7wvrac+
dAgZCRZ7KsuLnW0k9DCSe3BJUoLTueA9f6DZsqXaIQwD4D8REnbXv3qwFKomv85c2qGWhihQD1gd
/Iz+12i+gqnCNleQ4y2EA4ALa7ykzyac0dJb88Cuz0D322o2Ys1IOi+n1aBfGhYp7nAacA7mPG7w
pBMm+q4LBRejj+mLk94vZxqpTMpTbztI6z5x6HAZNZ3R7eS99r+CEmAT1GKG2VAMQF6BTsiQeyDD
i6LaJRFbWqWfAre+ToQn97Qtrbq5mDZu/SSjtt6H+fzgCUOdJNcvC74M8rmonE0/ghVvsl5sccns
RUfvaFIcLLvTa+ZbD3NM/tKNb11iURsrkh9eIORxEMNtC8OIFBeVbtmYp8DrRjABjrsPi8G/N1yQ
R555lRq23ibIK9gpi3VfNv2a1mbsitmBYU60LSdN9YtxENXQX1S8JHDTAYfewAw3rra2Of7+cR//
f6P241R9/ed/fPwmc7WRbdfIz+4//urhXhqQbdbiuKP/30bt568mL4t/9nf+ZtG2/uL4NqIOjmvh
ha5t/V+Ltm//xbEdjHmeY3mm5Xq8UlHi+/vP/3Dcv5gWf7w4p01SQWB9W8w/y08Elu+QyYXjuoFl
onH8bxzai/36D/3OInRdKwx9fkEwwY5jLv3Pf+h3Dii2mGUZuIfYCz8DlpK2vMyWHldpDDfgDx/M
X73+/6fo8zs28V3LZ7f8Y394MSfwLAzpHn3ZNnZ0e3HA//HFInpTBMjeCE6QpXYiQP7yByoRrJrG
Ver6GvM3pZU0GGL8ndjiBK+1MR6zHL6+HPL33M+RXkriJrqli4EJhhpJxTgqDtms0CcdmI+MDFyu
IPssMxZglaj1pm/aNRFZ6pJGxoOpS0dLHPBUMcXWGKZyOxjN3b9+o/4/mN55o65nBmbIkQL/+adP
NfGybERkCQ9T7JBcBK2N7VDR/MZkmYeisjIyzVJ8Omb2nUn7UI3NnSkpUOiihTVQUUFNzi0x8+/c
ya+yDK9sAEeAbaq7VQXu4MmT9VaUdFaWLXux3HpRfVKexF5hZjyKAPOd57TAsRgbIP1e+1iGsxQe
Fo9dqy/tE26dchf66bNExYNen7DTTQroAlXCjA7oAn48aBOGD3mWkiGmEANFnRreKnZnNqJ+3L1O
NQHgJK4PSWA9FRJeTFyQUA3C9JAG7AiXbnH+ivy20okcl74bPA4A7FK1wZkyzV8Ep++UGX97StBW
p+QDtryNYMq05m1BY3UU3Azi9lE4fDCQT9e5l+nNvzlWy0n355PSJ+lguSFIbBKt//OkNBunsvNu
Dg8U6DHlryMav9R7iFTOVszE64nfvCn6nkhh6m6G2mQf3LDa99xDa0CoiPpuT93FIVY2QGvYDoSG
PKIFQmyEXDoTCm/r1sErIBR2YA4eBJONE9wu3JRevG8q2G5N1sW7YLpYL4OZwZmM5bebLjBOiecE
mm4CjITzvh6MbaN1uJ2d8BcNG+OJ4O5rlhRXTgnQwJAuo7LlsemqMw3PzwiCd3nJiQf4kEgTMzRL
kbMv7qJ2IvuPj1IfJ4Ht08pu0ohxsejYTq15Lp1YUuHBZnYPlx5zQ89RdApWnEkQXkxS8CyKGU1B
RrglT7bxnexxbNV30KgTB+o+XywU/+Y4/ZPDFBBKsYKfYnvxJ4x469g9kScdHqRNQoPNOZu+mHYh
Ch9XnXhAzXj91y/4j8kVLmLww7br0L7phsGfTgx3sNq8snhFe2Rn4Xl3cwCGw1kuBuJcL0wlbmxc
8zi3+lc1cQZLeDZkGRnfQuYDrx9/t9Y2rmE29G//+nf7Z+dsaPrAi7mZitDmufHHG6mw2qLIjSw8
+ALscpkAdeRX40kGSRayOwsGOD0Fu/X/9cs6BCUWqrwNOt750zEAfgkVTxvBgbLZ79ENHs2K+0FQ
pt9sq6PFPEMwOnj81y9qmcs/+6cr1BX8MehqHlP/8IwCgiVCzYV7MDuydjK+jTX9vInOrpDcBwgT
OIaocu/WzlPU+ngnqVqqR+qXS9/8xgNwJn4zrEMeS1x2uElSkHEpN5nIVBPWx4wpa7ifQh/hNwXX
xC+SrauMSurMy++cFoRtNsmXghhD4XinYuCjnih93yiPZg5ed5uNzJSQcHcpyXvOzTvPLkkReeiI
LKKPobd0K9hn/I9MMN/jCfUPYjyG2wQekw9aoS4XW0PQfHbmkwItuol6Te4QBcWNGPXNNcocIDrl
8ptp5VOJVbcY7kIiQE7gfNM3e7bgGW9S2Q1YN6gQW5hl+HM8wFeItTBpxvkKK+m2NJep1sRhq2q2
WAEsk5GyejubHnE0PvXW8v/yaF2F03QPESqj6WYwV0iwuEy48CKqIldubb9StbFiGLSwOZCKdV0D
Uw13JjXFhyZnINuTHR4dUEIZcvK/OSOEw5rpf54SgWlaPGN9QcFBGLrLA/gPy5YIA1iPzWM8xKEY
kIF2tAPf9tM8742oJUUfwiUeybFbFVOrCEtI51/PGuk/q+PjNDrhZthmA9bHxCyYqgSU6wW6X2V0
ee7oKX+oWKvQ+azXGosTm9U+vgKR/9SnrUVCVRHk2vXc0DcdVXWY5RGLiho92HA/Jf563M8znNac
HmMaSzdwqRkJ+BSJWJR22zNKYBknO2qnvjuajciYsLd1w1+leWwSfR+WmqzJYDGZabu9UE5zXc7O
b5j3NENF0+NY4azgnrUtOZ1ov8K0/mCbyVXmFvcBaFICFw2whUVnIhz0Gi47d+H4OzcvMI/0oWLu
bmzcgH72uWeJFVs5LlOLzaQ1EaRHo0oGA9uRuxqbZNoHuf3UzuUb9iB33bQu5Jc2QrCWD2mKmaYm
ceTRA5hG/lVAS/zaa42beu6PIwOJzdD5F163pY8oPMR9c+xyZNc60Q92Wh3EILeBSdzNU/q6mdJ+
E/AJ+RkflfPMsAcTRz3cg4/6nmpZ7vOm2hUV/hkLAwbGbn5v6l4vCQvrte+CjvaURSFuig1oFvxd
WJVjBOTHZ+vIZ7XJJvzHjEX49OTcbyMc/0bM4gtU1zjmnMn83bXwpg+WZmCMQvBalDstq1Nr51gR
CXb887OVBBuoRRghPDZzbSV3ZH8ZvKXNpk5tom8ggzgbOCWwQCSc/g5xOQDpGK0QMpViUBsrcW4K
Zg+I0Ej4jJOCLOm2wYJsUlb+OrmUyY518ozN9CF167NMq2PqkeJhDIfGKJND3tcwIG2QJMy+fHef
OJwME0RlBgQ9i9xRcdodaggXnN0lNVNTeAljDyXVGB7itiY7aDVQnUmoDZZ9SbRvHIdWnSGXzx8Y
8TzFP8OjxNtXkfPs1u6NB/pp2y50ceXa9FvydKnHmruggAJvJnCpyMq4pXwq1HhOLQjRujQps0Ka
Z0PM9Gph64Vjaa/y3tr7sIEOjuJZmqjcW4eGP2LxZdgFiScogPnpCdjggKJRygr6rn07QU+tDOOD
1ggmeQ6sWrw9lEixehopUUXxe2P2fB+bHP+8Mc0z0NxT65tHMbBCxZ2GjlXlO8Y2D9BmmPAU3GKd
uDi0Mlln6PT06XI9Bfq+NXDs9T3Kh2OIq7nBs+rRT7furPQwKUm58mp8s7lswKxiTY8Qog2dXqt0
4UTl+7ou3wClkDqX+Mq8fDJW+N0iDH/2R9idoqT/XXO3OTaa6zgccWK40U1W1w/02R0vOx0m1xg3
sErCkDDHZuelxAL95Fnlw1fNQIAhUHTgznbTjgjI9VtX949ggd6Vc0INO9VQCQhPEsdTeLRxDxXp
evb1S0ZyqO8iFt3d3lU1FEMk9bnwaVYfCCtRfrSqkvypyQYfPAxV6mC0wd+ND1m44Ah9GyJ87lEM
Ngy7jFt9QQL5FrIV1aXkyyBN4khUo7U3BNgqk054pJ+roYgwWlBTOJbzzdDG6aoS2Vta8OkQD6vo
WLvKGzB5FAyaa5a2L6HgaWKkprpURlgc/BJCWmjVF0hTxo6CbKHS5GCMpEuR90haMPNcGtrRbiAS
Ox3/vomao9GZQGnf12RqUopmuBuKcFU73ZMf0oPRVbfKphqqCIYlkofSHwRYKRbo1+w/+exvjnOR
Q5gZJffI+WcaG6k9WZMj8UHcsSHNnAwrPiL52GCPWeNVIQ1rXwq6H9h0MWKgP2Z0kr2VpI9+zZ00
bbyTCmFFyCrCpoJbCBOJue2GmpIZIn6I47bNUpKwldZPVTgBuhE9vKe5p0jiCE2dx+1k7OXIsVLh
9MuQ71zl7TZKNV1iYfjct+FltHhWx6F6aqtm74yI4Z0JnuViNvRwgPLfq6UOF642CcWqbtaoRzuT
Yk0zYOfHOhJZvW9XZB9eq9B5C5yVqHJSLSXPTTn0Z9crTpUdf9piM2TxZ+4QZsprsHSspp66Kpfr
LiMSXLn6JKKWCXT4GeXy4FXM7qbIeFYeurVPPJK9/lBvy1EdegZrQzM95txeGPYFt6k/EuL1AYQM
4UZptpEqO/WhT/MoYwc3aPhFh/JFU3iMRYTxQJHclHbyGsWvrThn4FOZwdKYm9rh3qpowOkScfj5
u3qSMVOtftcC1ZpG4Gx2yNJAW2huAC5mZH0KDPULLjexagwSDQNs4nXjIxs3/fxk9BnFuwCOizBD
QuTnBT5FWrW/3YHKET9T+mBN1gsZKJIPprsVtWNtTac9zdzj0CIA/8ogOI9N+D0uLzYHJZdanJGd
Y0gBLZ7RQvyUCLZrNnb/VL/h/wV16L9SNMtgv7mk0rzP9dxsDb8zmGAQrtIY+IlN5/mbKg3qlSSd
1Gm6p8+LnlZ601ZGaH0lqdmc+ukDRs+d1mRIfFSEo1GNr50fX3VJdBoKkHkMYpgBGk/TZDmg/jpK
baoB11XO6MmZSVUQjGWc5Nyp6iwIETmNUZ8Mdq6ts4tAPe3p/GiXDWDz31/c2e1WTkm5e+cRVArV
vCttm0p7NeXrfjbQdZBAmUKE9ZG3259Gsnann+/+/iVeBIo8pX/H7PFij340n4Yg3k9FFuy9pSHQ
zszq5NWsv7u5vJlGNZ+SpY0+pXRxQXVby2fZQy6Cqttn475244MThOc4yDG5Zt3Nj3FQMY1tglzu
IFR1J1J5PDk0I4CEIcJKpda+t8V15ZrX5mJW0YJJQyeuUwj43PSfOMV57DqKME3M4L6PWY2QgFhh
5lIbU3TnORh29cJfig311TfyDs8+HTVB8eVaGe7tSyXZe8xTfBcx9mOZRDWMn9zpsn0CT/dQU0Ce
9+VXo8czzrQNw7qPoPfenRPEkVc1YELq8/KLWdCdYABtCU2E3PdDAMh0rASK+LzHc53EUZ99sYY6
D/WyTMHLk5ozjz7EsIBQTUNUdm1MWPuzjleBGujids3f2fdNpx8wtbZBog9w8VelZ+V0CbpcrgL0
9GBkw6mq9uPEgLQ36uLkYX3Yun2JFeZv/kvFgVatC1yNS9SQlMAQQIpOP18KnRknPBI3rLujXWRw
ys49t7FMQ/WGcnlqTBXOa5k3ixW7fEwZwrZLaODn6P5893OuyNm1NnKKWGfbcZ/so8WlmaRYMX++
C5zeRubxcnzm4bptwkePimr8M/MvUebUF+AwlY35FqeoP3oogO5H+2IRNMxUfadD9MiG6eBkTGvD
wr0SXfwU2r3cMwzk9zXdgxx5uhWLu8vq4xO0zpEZnmbjOuCs4iIA2cYiTpbUc9Qs3daO3YF4Lcj2
ivk3FkTGlGiYXRoEK0CKYdwa66BkcFFJdzc3PZ4rtpMa6P7Wm689GO64fnYMeset9tieRHw8TZd+
D8zmOTrG10jvOnYN3kAnSCUy+VkxLWJxwxLz5LO9bJYJ+jhNYot3XS2P9UX6+9kkku2iiwJ4gZN3
h6B0GB4vW+554N+2GMGvclw0lcDSOS4vB7z3ybKmLbk9zg8kvB+Zy8ipWzKz93qeWdeqHDJiln4C
qfp2RuowsK57I+8vbW4S08DMHsOsFuQvtrIz71MRoLFp/id/ujUG8BcQru29RxKUnnBpbjEhGZW0
1tUYz7u+qNZDZ80bwlKEqShB6QY8+xNLuFRWH0EXPbgNVWYTXQKMWw9+1n/kHhYnOcDkRSK/EvIq
65dGOOY3Q1CIdeIJfcB04HUfzGJA7HDGjHPibepFx2TAtiUzMVioB02XVwS0aaRrJomlPHCRETiU
QcTRT2mEB4vBNd4vsqIuk5C3NV46v/kdeSgChZ7OlUW3UTQgVHhp+4IhiiQHH7drls9WP7drp4bg
kCp9bshnb8iwskEl81TaLJrQ3ItN3vjElQx+Kc/o7sbhWLbnnmKh7c/hSbjTyASouhel7x0HYjvM
xbMweZSlKIPaLQGCpMVKmbCQDXrYZgd4YIQVjpS5fWPYwcV0EU5kzWo6CIN7Q1rMSBnyrTs+FT9F
xWAi+iZ7uWAsg/8+69SY4NMzmaOPrE70aK75r+95Zv2QgOhbhBBcfnRb2ngHIxRH5g+gx2ndzKBo
cFrwM3ZtNSfUkdTTzwGwk2VLvSgx0KYuTeN8ZhXaUBhVK4SkL2mYN0CzAJEypGem+vORSgrBtjZ9
RAiVeItY5xT0/SyHs1QfrG1xps5DcuXni45LfeDKa2HkcYJvdace8nG8SUvU+aFkL5dLB+6qSfFA
tlgl49y6ziD9F4gNZBhssZ054Vdjx3H9EbcLxDiUbX3stFzjEePjxfC0LVUvDvmcs17Q6VaMCMNl
5cgDZbYdohNZX2KSxON1fSqn9D0m1O5YxtVA+m7VpOUpy537KKjVDvmex3Hin2tNjLowsIumQ7AL
c9luWqcAdRE9JC3D3yTCTLXMwth+FT2WADct1S4jLMyGFyaAnI6N4b7GjB7YFQAWKKJTF6tfMEeG
o+rJx2bB/J2bT91yArsJwpoRqncCxBQrRGyPC15EoZtZjcm42t/nNuqcmSIrzfiE0IWQLDjx0C/c
daHOPzOZzEi/kVc4zOSIZCZustm9tBGnLQuoliqorQ+/g05l8nDLOTY7hWaGa+8soOtcuo3Ymj1U
g5aQTlKqb3PmTgvMweZWCYU1F5toclHDLAJAwjE2CPZmXu9pRgnhUADCMFt0NaM6TlRzrOB0wcEv
28+IjrFFxYWm19XTfTLELyZ4ivXIPHiT4VcIB7yeVc0qOCbD5UVugu+eDRUGzi+KH7CPAW92LZIU
FTO+Q+ogkIYpIBbuKeskmS30B0ZteTyAtw6raKsp7fDGj4biYR6xmwifGhv+K0hixYr8JDZdn1Xi
yDanha/P1Nm4jcNDXspjWR8aU9SbsdwpR+/xjJZHJgUv0ukuZqsPJYqUJei3RsRearJrIj0Fdise
zl3OYiyOzY323horY9CRTeRX/ANtIR9DYHwCZmBibdGgJFjB1fbRs1gWylQiReEAatjfVCJ9qbKE
jrRpfIffDJ5pUMeBbiSFRZdKZ+xMYTZgE/PamygUB7cTjz/tdLO8MevsBirppS9NCQoGm0iYeoTu
iEQS+j8T0P9l9dlrF7NZlEEGutNMt2nG+UgDyobY8sCzyH21IipYdEvNS0jkG8k2Pedk+zaL7czp
+oGVsCrPxIKGk9ddpIOeuZL9YZqpQoOx9RX9F3vnsSQ5sh3RL8IzBDS2qWVlabWBVbVAQGsR+Hqe
qEfSaCSNNO65SZvpnu7JQiIREdfdjy9Wg/MiamAkCt5qZFM++PMSm0Su/8O/tyFjzYYaGqOrgnPb
COgYRvzY8g5OosjxnTg8Q8bZUOduweuygJ23eS4R/DPNUyVtXKrKa83Tz7+HMrpB2wY6B/yK6aJd
XiIE2WUKSrQ6f0vwUJPwrBiTHozeKbcx4dni1GcZ+AFWTHGqdXLl559+XqgEQTFl7QbhT0jo5yUa
cskZl8x0LzP7n7/28xsLpd7M/KGJpMwJ2yrYpbH9RP9fcqkBPmkXOfYHUrAOY5FDGaFPMjLlaNwd
B5Yj90zBZrqtWLVXUZnCk/z3FzekB8B2hpn2qKY8U7Jw+hkE/78p4X81JdhaUv4fTAn/HTjO/flD
/+ZKcP9hOR6/ZCFvBVYgkJD+DRxn/wO0vuPr5l4tfNmoT//qSrDDf+A6cLhVTdvzeCJT9vuvtgTb
+wd/mx1olSawLMvz/i+2BDSs/6Jx8f8HxcnfydswzeA/aejB6FVVpWJx6JfmAV2wWTn0/mz9i9sn
bGVjuMXhUO79hu/64p/x3WTOKPbkWVAoCjvqT0qf+iah7KPl3wH62WDt4og+t5SU1G12GDNri8o2
noraeOlaXL6j8bLQtccSTkSf81Fu5/N6MBVKEGl0MT/6zKriITg1Zocr6IUAPTHBEt+nX11z4el+
p7uMvU37Vkfze+TX1JOGLICEhT6n7j55ZRsu8C+cl2RkfmHVn2CZvmcdfys4jcS195hY3iXoOsxN
5HtG46j+JoSdHd+LdnFXZkhH/qgOfhBC6LAI+FFTvI4tYn1R6d3YoFqnDkf3IYCPn7mRbtiQM/A5
Yp6Lw/oI0RtcLZZqPNb4Ksvyr4+Pkxysd2vakMkVIWTwuvi35xzQGqVRrfmah79tN3y2k/GaJuHL
LGws69bcn/IOmC0f32MSje0utq3mxEiWH4aEkJFiNyCium2LOt5WA2MxpzeCdSXRYSyzVPikM0x0
hhk50BNOgIHkBkCs854asP1gnO97SsuJKPD+LYqsty23/Uskm3cAWYOTl2ekp79sP+tLDeQvb/ix
AZIZJ4sxk1s5yT1xVtB4xKTPI/RdvN9jTHg3PtgqpovB7H/XhLP3cgZ9IJMofFWOEq+KdblWYmM1
LByco8VBTRHT1CUu8Jp44hCkD3bm4xgMp10TSLj+qo2OQYJeYbdDjwRxr/QgYzDYKS42g5O6fKkV
VyokM7bm6MJbceLzmMyWWGMGZIIdiGM7G/y5Md9XIZ3WCi6Ibv+JmMtGbTadAMm9ukkpd0zKulPC
FOk4ezTa8PEHpFIxTTITSfM/7hQ+T1Lsp7j6vQTGt1yiaoflb9qaUItXHBdSaHQnwtKq1IP8oLy0
YmpPliirXSKDk7b3Jkvnbgp+LEwQGehgYcNJHUlMFQW5YZNlcnKQOpQ8Zy179LHFM1t5xRNVbnDv
hPqeZ2si7522J1zrF6QSuFD6q+bOxNFKKwWTmwcloxte2gJSOpwHnYAg+WkgkLLwEAPDI9ufev3i
IK4VU+oeQn2Yn/OPpA0/HLMALoec04f6fPorCwJKGeBWpG3Zs+0NfM5DM2dx3AKs8Plf5kF4XfQt
m3QIehXjB0dWv3O/eGsLk5kDOaOh6bYzXhMcF2gHU+SucIl2p58XGjiIJyzT3u10wkL6YFJZ3W3S
GgWhJd9ASU0lScaM6dshrP2NrS+MAcEuLdoXoD6HtKUgxET32OISZ3vxs1gWccUck9FvlcTduTK7
h3bwMhDuHjDplLFWBmiucY29R6zVqNN7v9F4E1eisYBIo/yKxj0k55PlsIHq8+XYV+Guj7FCKm+4
yRTyZI31ZDXWmgJJbILEPhHAzqgOhDpbNDs6U6FIDSdODTB1RvPWcCLBZB9Dkh3k4Z/vM3GfYOBN
u7EalnVp4rywq3Ef6Vo8OcmvQHYMV/mPBGk9PtVMHSaa8ZbfzG3mk6VfosVeBRPNdD1D8wF5SFCV
2CzdyfaDuzr2ubQeWlqVFkfkEhjTvgKYxz3SGOA2Cnwrq2GgMXMiDeYb2MeM8msq7GI3KHEfk2FY
DTwK1m3ZfSt01V1d+WrTDRiOR0QEV/CkMXw+pSbJ/BM929XaslL1mAfBxRsWstCFsez7I3749h7d
wL5DnmRE6C9ngWeem3cXzK1/Wur4uZVzuc9DUmRQ9X2eCEw7JiVODVA9T3Z8GG7221ITXRNeXG5c
6O7nvssJbHlw4FR2/FmIYJFckUVq0H3ldJnn7AlUUbSPuuwBm1F7x2CkemzDcB+Ltn1V5OduRdN9
/PxbLDtNc0qWjd2/YbQWV0t0zh3nrHbd5Ia282biMLC3X5cRvu4sot45Dk0DFUU4F9FYf/pRnooW
IlIWXCaHNpsx6JcvS1Z3pCF0CM3WrUctRxHQV1hePEqxVX+m3WK+kHvH6pr110HSb14uFuGgsK4Z
HdrJvAKpHVtgI6HCxfCYA2XVe2L8Dhm5nrtupqumdAx63HKIGx3KEh5t8urc+N0u7MDpoTnH97H8
dqKF9qvGyXeqrcVWzsM9HvSAR36TcNuBeEPoyyFwxd91lFIoNzOHz0SALb3yT1ZoeCePLW6L/WPv
t7j8yzl763rHvLhR5eKBKG1asVF2GbCQaia2vDEqw9lGlKWCvukppujSVzrlEV7tDnyCG5E8QA/c
EJenfaiRbx4S9yUeQGzUCVkCGFnegUI8YC1VH6xmhrNPaKNOlHc3/H03GVYUv/mmR7UjLpWMgyDV
jwmFYvnv0mYVIXK/bBpdmp04wxFUznMyCXJX7Mh4TgwVw2ThgqxiGEa5en41+bs2P7/BJSz1YXnP
QwnRJcnuOTiA5RnGp9IuvT0Ig8fBiHpObz1xNoqsrzWFDAmtbo/5QGFJZIbPwE2OhmG/Rn0WYRej
cAR8NFRYsR7HNHsabU45vgMTaF6GjZhFfwr8pP9qCRSbk3GCIVSQocsj2C4BNSkFPRuzaqKd2aZn
iDAGCmbtzY+T3R19YD7pVIUPzqQ5VGPTnrszkLV0PaAWMuwHZM7kI8Cp0LKNE+FhCvrnKhgKMHlI
AsSdv4whfOSkX9wAR60Hd2zgAfnqohsBAP6BV4ssirDnq9+P3ka2obMjsX5b/G6isRB0MJCtwBnj
bTvyHy1gU5B0p49hCQDb9+W+tJpw6xKDIg+7KekseuIjQtLxLuxO+0dD1QvwBeOdYVSxEWFZvBSx
g9ky3ZPsaC/RRCCQVQgwe/uEZcVYS2vK75xImnQliupsdc6Ta3pMhIvWuFFzCUTH49EafNLjE9+z
icCKn0XzYUBPRGImC5dhq6kNf3gZCXgy6GASJLpkeBmCjPqmebIQLclFgOyB8F81L4V4XwbRHmK0
H/r56JZr/auoiHEbAdmWleU7M0SV1Duk7vLUJ4m49FmS7Xuzst4Sa0/LjHemQIoeeX92L3WfnEFQ
svgOfXFJ0+UalaNxqjsKW0YZMoVdMtb9hrdAfKDeM9GyLwhn7iGaw4s5m6Dt3N4mLJ1FgAFdtZVe
/NVyGLklNG9vSY27hzSu+lVnTyWVaUnFbLYIHuaxvYWpehgpenteJARMvJHDNYM4eZK7tDXyc52q
FJZK6r+0tvXJo29l10n/ksz9zo45dheSO45dGD2Qc0zYTSb5xW+KX2kKRsQ2wOzQJeW+ZwR1408r
w1Uk2SJuVWdKXAXArwQr5I1WsEdam0m8KUE1YdVp0ZO4iot1d8++mcxIRxwY5L5zimEhrw2nbw8M
d7PNktlUclF09cSkjxrAsose5qp/6ztJ5WDs1y+mNfPGRkf+dkE0UagXvLSL762KbG3MfvtSpqJd
M47kqd4s9UeXMl8qhRGfceVZ69In9BqN1bdftJCMwRmvvKp0d2XX4MzQYUf5nU7tzWX2lyge9A5Y
LOZjNTCEBPF3CMC5NDnI3xkY9yn1hlcJnuAY2WUOa76uDtnCFIKnHY+pFpqZ2S3XZPjToeCu1eSz
eUIDhFrDhnj0uDu4rhQI4Bco2CRH7ZuKBNz+OOYoNxhgfQ3PPrqFcg5Gj7yfSu9MDRXR1IJUYDj4
wbuEKJHkCIhKwY21g/aSIS2AjCgoP4XheVeF6Rd/CwyoxmN0S5vE10jIiATm2G2TcIr3nPu2lKqJ
915bA5f4MZ5jevfGsmQwJjt+CLM7CsF1T2NnW/e+us9LTYYGd4EELwuy4Ta2B+mLvZv3f2e7glWc
kciwcVaULf7swmZzaFI86vD1Jwxmg76W/Q5sHrexS5nylET3Yx7RYeC6fHOMv2VNSskzjlDMjnEK
SrUsMkJJfUWHlIOPL+kNGuHjySHVWR/qqDOulqEuKctnx8P+5qdMu9NAKqLz3Pk4QMHPckUT0zOu
7L5ucSY5GWEgW7VBd2SRQKwdmBWWrvstp0XsutSjdyqs0STiDgrkyHDaQEa8zrn3kAz98xQy1Gb7
G2znsQ45BceXmpKdTW9ZFX/zwleC+WO38Df7jf3XjSiabNC5gQlR58Ljhv1GLbrHNiWjg6EH7mna
h/gnyn7VR2l0Km2/JiZZMEVmh7EBi3w3F1SYRx+MIChbC7v2UDDEWHUz/gA8GTb1Zv5DAs7qMM+o
MfEImwxUhLHGAZpfrPy6uFhkWJmsbTcAZIyk/65siXnMz1/KyLyRHOReBL8mlwazX5PtHSCHMuRT
S+uUnw2FY1ORINq6GSlon7Eq2JXqbMQjX3WSWqepyC7hAsB2yBYucuRjWMkGkoXcmAQWk5LBtV33
f5bBac6jBf0JZvJXG2f4YJwRDnbZmycD/81qCqbwKMZ0HaeExdrOI8wD7U9IC4BvncTs+jACicrJ
wXzE03bEanMocC5AALAPhNxtqHXjfHDNgMZNVdwncgy2NYyLnfCCHqRO8KtXYXV2lcFEvKRw2NWm
kAYmlh9NN5SB7eQvWMNyYJVjlT0bxaNrD/IJZ2hyxb9wbxrxcqrH6tFoK2IWyJHIi4ZznQtqqlI2
etLxL5X0whvwgArqJaIDQAvVO87Z8H+bVa/OVhYzc06h+4FWhEv0NA2dfcpGfitirDl4VF5jZ6Yh
3Jo4dlvxuYuJEavOjp6dAD+7TxHyvNSfcEG4g8R92foStxd4cfj8s6SHZ4xmrlNLoLAyCbdjeNmF
bgbpWa+4Pkh2npjFfOiVWa3zeACo0nH3Tql5iIMEFg5NotLzccS0ZGBKx4LRE/TnNLE3ohJsEIPu
WQFwoB3PiFYenJeNqV1PlkkhfYmgsevt/NDB6kt7N/1kqUYWFKU6ecO0IXY+HOmK3KScAo/C8V5i
SR9IRncumeUSkJUJX8h7yQ0iKlQylk2e7+aQcrqso/k6zOSr1+Zsa3K+TxbXe8cSsKq/pyyeKW9x
KUEfx99iHp9lNTj7NHMP9tS4W5U4f3AA/nHz2doXovjlell7lEu/Y2LrXTkMA5f2Sl5az3q1nSM+
iPDFCsuvbALmsIQo6LOAAhIMjFS8hjCiDcag6Eo0RZKWowZoStE9cSXena6YjlVyZisoH8rlUHUs
P4wS8nfZ3zWgDd6ieHGPfOfsjWqc4hGZ7RhWJPVJ5F7GcXglAo61ig6Joythm/EVPxuGtuK0VA8u
WLQeqIEGm2YdY5fyHV42C3XZlD34T1LX4+XjzqDiZAtRnzt+nPDuWHIzs126JUlHE8yokl3M2Mmj
AiZzuKIKpzMpjPbDgyWOE9GJt9LGWuinZGKN5AnpPKBz3oj2w7vq0pHjO4HfVtQbfg3+VEXGhh4V
yKE7dM9pF2cu88GeToC+TxbNpjxIawQ8xHBlExWLwpQ/gT+qBgDoHgO/UXxRJlpt7y1/fhsnSgqB
rbEUDshzw2IixUzqbpgC555Hv3ufFx5aB2P7jTfUDzidgzO4P9ydRsCODOW5aevkw5LjkQNV/onP
YOv4hsC+TVNPEdoJO3XK87oZ1+7SSJtryySmA4NItzDzl4Afa+PJ6LebVQh2rUfeoVVMUo0iPY4p
0Itgse9BcNvrJqAEY7YZe5hhByk25Yf20F03aNwd2xohDy23XAP4wvRBx1GEVRDXXgs6toTTjZuG
Aeu9Ew8TKOG2Z/UHKmGGiXsNkZe2gAn8bY/JJV8wLzSA10qcO4oFfXB/2BQ4K62iuoP+dElyszrj
pNl39lA8I+Ly/feS3TA4T8mEe6Dpsdsmw3YM6aFtlmgDSTPj+jfycdQv0is/G8BsOJW5QTn1eXGN
JDr362AMWRs7cQvp0hlOXQrzbW6QOmOkrlHFV3qHVoXKplXvIV92lV3CXuNL6oWEaNvaX1cGd1hV
J9/GCBI1bN7E4Nw1WLHmxPps4wGwHMaMuS1vLc6aTb3wxAJ4L/PRfuEqUwaru/6s+mOOnEM2M+su
COixDrLPwQlYBvbVRdFllPHtwoEo2Cu64X0dSFwtk70iI6BxqoBvnASPWlVJbD7oXjk7nlWprBta
5jqz3P0wDWfG1mBRuBNxr/RwtOVLPKlrSRMnNGaQ2InxUuag6bC6S0a39UxzseQrN3zYytbkenoa
2DRVCUH43Pbc3RhCPJnT4g23VMDQuXpzmY0Y7DfcCZ8sgaShhOwoZv5UXS0fVnIvJTuFOn/nnvx0
CnNm/ghapva6j146yd4S0SvA0l/ZnDn7zDBpdhkmyqX89cQCQI6AoiRKpxdL4V1MxaOrGJwyo1h5
HhjlLPeZGHFZHcl4xXj0Kcfmrdj+meHba6zobyZMVTMhcKhuLKy9A5MbJkL64uA9oOcCD5A7c8is
AMY7XEj4YfN26CCYUtexqVo+PrNMPwbmg9A+PBq9RgpdJ37Yvlj+5kZwyWIQwzPrpCCkUV88ct8Z
6d3Kgbbsd4AbmV9+D8H8TfKesTHjg6zmUasUsbLCIOaBIC5ib+P3XQgag0fc3Pzxkuhz8TpK+mbQ
mFV+N6SBZtk6Z/YMFlA8P2wOwnHPlkPi2Floh4vJgLuq1F4M/77KmNKMrYPe0EMNntCxl6r7jLLg
wRcZ5SkLp3eQ0WeFHCL87OCEpwaEx7ZizMJhOqEyCoGwS85tXf+KAeZ4S5LskLHLq/DP4bR8m3lh
bJimEBFJMZJOyXfsTN0xg2zL/O4+NZU4iibwV3D9Ng5Uli7w7YvHb9meiDeRpOQ9q7s/UeNOt6VN
V4WIf02WA14zwFVsQqR2IVNPEKp9jap2NLTa1PjqyubSthppPdXArTONuR408LrX6OtGQ7ADjcMO
4WL3GpBNEog7ewSabUHPnpeKIPcPUDsGrW3C2I5J4FxK9A4D+nYAhdvTMG6g3KbGcxfGX0PjugcN
7iYGGh9dnL2YLiny03jv9Af0rZHfSsO/3XF4kRoH3tTdPUFdhjaQwnuNDLc0PLzSGPFcA8WRN5pn
ly3trGHjo8aOV/wZZwREnmkkeYKPdA9N740jWfuReoDL1QzCPNIwc9cAaz5rwDmQNwwJYDMOhsaf
h3DQA3joYVmTEMBANtwbSxRuLGNq9j9kH2wwdHCDllt58NU7OOulBq6XtXr0Zrg0GTxSxdlzU0Jn
9yYo7dDaoedw2tYAd+BWeCWnwICyzIS9qYx7u7oTHQ9eC2fZMFS3ZcofF7Ovt+mUZev0rmhx9Lsk
0DbSC+S5S+WNHB2wlHH5xJj5PVgA59uZQxLnmG8eN6KPqj1+0mlld9/xJIDTyiuWZb2og7H3Y4D2
nUbb5xpy30RUB4We9LF0A1DO4/yCO6s8luwPAnzUOwcXsIr4+LoYY/aSar4x5uay5XYvxxUE0r9R
svxVQNoeXBM5J0znBxK4ZAAzFgU9tXI80Hl+wjPAXIhluED9/eZz1ox/F9i/1ND/Dop5Mz+AQQMK
ZFlfUKjcc5EY92XWHfu5Sk+5KfqNA5gDp4t9F1IvwB1R4L4ao7qGe04IIzAFfbYhOwqEJazAS/8y
jTr2NSz9xc4B8PUhYenAIE3aLJuial/TsH/0sFWsA92AUIAkRQlih045QqlbEpjMvyr4yRyjGkFq
WVl0ISrv4tf9Zun9l64xoUFFVb/1zKo7tIl1ts0UbgzjMtsIv0Mw1u+5+VlJsgI284ADsBqaK5Qh
DgseKx5NXXRojoM3cczBdZD5b3ZTPPvMnLeRboqYqIyYcTcnVEgsVElMulOiplxC6JaJVPdNtD/N
E7qDQlBG4elWCp96CmTJFR8E6eEWp3byPrKtvOJqWyvYCqR28zMzeKK3jBEWyi9qwQ4vpOoYqOCw
bWxUwimINPTm0eAZyflQPKdRxHpEw2scgUeVjUDTJZdRY51sHP5PpJapmqeWo9T9HJX3e6rxOBY1
5toqMypGpGz9mwJ6DlesV7hSLfQ7xbYQLekwVJZuXB7WsDLxAkW1gXozPPaW+al4c3jXfDRcH8Cx
J9uTUZjqAYDLw9jx3CKAs3NarE2up7P0xtTe5SSoAnU2pTU8KJCPamhPEU7PXZsdPaRXgEfBkZH6
svEmax+jvWG4LOBldfWuTkf6UabhLWxTOHzWa9fhSOtn/xk40YtFtYpHxUpCM0eceQd6Qul9oivk
vtZ9LKluZnHN8CmuR/OMy/YKaXO8c3msVrrPBe2LchfwgtVl1H0vJsUvvm6AURZHafwI5XtJsLym
JoaSi+CeUM89W20aZKR9DHSnDGzxbJ/UrFVF8koIyboUTE1a3UTDd5gNMDDbhYVm3TlAdhTpeNub
9YFeYcprex7nBeVZJrNyt76jz/s26f4bFlbdhuPlDeVEFJ/MTvM+/EoKczyUi6dp8Alpp0KtzSF/
UpbLdUuoReWcDj6A/p2BMWRQMaIAfLDBz5pNeAUaBZ4r0AzgApIKLULWQwuUMy2JIIQjLAKnGPeB
wcfTgfunqsaZh2uIxFC0g7mb6P3w27w+BZkhtgPx7yQNJWEmZP+02eQ18khD7RAg3TWLGs+MzD4D
/F9VprosOuDWpPgb2cltECHzfS941ElXHzrCrL2qXQGw7aHvmbATfoKvPTfXJbTajVBEFhdUAOQD
9vDcmLL/Tmv4rb4sdxWAV8yZPKEr0U13U/g91jFC5qKevYobJbYnUJwcKh3qmnLd25QtyJPS8F7d
9O+Q2n+ILlxqcAlb4Oe6ZoS+o7xmqBckhESXFIj+JPwHP/bpXcHEsTChDZtX5mvFqbf7V78W9Eu5
7o0iFZhHCc3x4Fm29hT9zqh6Xjmlaxwbw6e6A2QayU3yue6jEDxHuyl6CZbgEZCSQlg3rUsdzEfL
m2hCF1gA4fr8WoaUo8OSEdj2A8o9rH5fEy2dQG6tu1D7kYf5a6RkSYw1eQ7/awaBue7yr1DQKRE0
4WqSgPjBTs4b4jya67bQ3zWAbrXthEIfI70bC7kOf9q+xltA+RdXEFRrdO9Kq9mTJT6MQ7RpJzyl
UYzDmfuXGLLq7zEKoly5YKRGjIeEOC3ksOkoaP5VqoL4Hgx/jOyNEAkT4KDeQdy8W7I52Q5LRVQS
O/ZoPzD7fReEnCg7G3TrWTDTfxbqJrTRBQVKM9q8tJC2RtyWve5NI7xS7APdpVa4866nfzidl9/A
ZvnaqOk3PxD9a/ZgUJb1WJnlIy1ISzy9IHjtXC+or17v3rlIiCpzx3XgcKB1o+gx021vJadeLe3B
EIDRAcdpz+1z9aiIQ61tNlEvH0US09JldCuh++QIA596XTBXpFhl6YY+Don2SAdbdI5pnwx8QAt7
EpTWcA+5YIFngT4vl4X43bIvPJ9BBhxW0IIxB//Zo2uZp2tFKlF4TbDV5tHUxzDaNy0WTdoBcMQ3
t7HSfXGRt02SzyoDBh2VPjQ996GheA+K1ePQwJVjQnd1Y2wMwmIWNFDXF86/Ct3eVyt6/CiDWlMF
M9FFPvYbWDElHGG+byXLkaHWQ2/X75lU7ll7m9i75myLuonewDEiwANLeOCOgEhoDkCch3oj/Uns
5yDnXCM9ior8iQ4PiWcSx/OOoQm1XV6SXSKp3rugv1ZEK85NQb4m7nFo994pTrCj6u5DR7cgNtQh
Ct2LOCRQloVw7qi+QDfQ7Ymz7lGUFCoOksOTDKkDyhFXIu840+O3yRQrSzCwas7hyqzLL/27yTRf
nda/NUZ45uC1ZbS3isVryjv3MMvWtKEMlD46lD+6cnqY++7VRNpcpPFc6ZbIvLaezQM+YVby9ioo
jth0WVgeiV8DgvYew6SYn6Pc2AqZpRvMT+muaeSOPA/QvLhqNnVMZag3Ass3emFsypQ36Kv6uuiG
S70F1o2XaHnJhqO5usE+RRSLvxoO12taDsl70oo5wO3u5/FpFmyS4tAxt+BaCJqaXg5V0m3XIkvD
be1gaeqyuIUoC8V06ExnK6bE2DJUWe6zeLj6E0PRCN893TJPLraPLTNxai4p/ox0A+isu0DBUnOk
AWiGVaPUbaGUvd/ghYcsKbrGlEZRi2rRTHeMEirfBbp11KZ+dNI9pOAcuUS6m3QMqiOz7w0wki1Q
onrnGI21tgUxV/Jp2vVtBJBTYd7W2/gjyua3IcozkLIOyN6gp/i7PeVy8FjlznEZXKWip8X0ZbTX
39q1AxJgNeq21ZTa1b50v8yOj8FNNFSXQ4NqGGa30OBH+AREF7xju82ydrjzxEW2ZnEk4fg1i4wc
AGCDbeZAcLfM+DakTHYDGpHpTkt3DvgqiUdc06zsdAz3uSZc2aQVHzzjUGOSOlSagpWCw4ImuR41
H6sHlEX4PiL+ADvLB6IVe0RENVXLdNx9ojlbciARNlb1uDEDkeBI72+YGZOjpQFdmtTVt7fSZi7G
N//J0iyvCqiXDdxrAPIFAdDajjPcL84fkKQ1CyzVVDBf88EY7z2lmhjmNS+DJoiZyl+x8qYMerur
2amXsHBfUk0dU2m/x1CwGX2GRlCOgZX5X6EmlY3fPdgypflliYN9ZwJpBpQAgoymnEGG/JZwPjdJ
Qi3jUDV/MRPNhhZvy9ne5C5b9obTiA8+rZtZZNOrFWybALZaH0NZG8Ct5WDXSuRldlrl4n5l6ay2
BovEKUXxgq43E1yLy2sByYeTBuYWOy/fM3L9dQmKG9R9O8X+2fZQnUI2gTPLVcccdMuZmLAJTUqq
uXatGj9d6U44nUxslkf2YiH/DHh0dqtrY2YXh5k8E+anMqweNJubHFV1IrqEag0hk9STzeGTcDSH
ZB9q38DtxLarXdmqrr5aIyENguvf5el1NJKQbN7fNEids/mr5Hy6MQfDPbo1xk2vgKULBXngIYCX
K7OWXSzdll6fjK2M+JvMJCYRPp+FGTE+8Pz3gV7wpPDEvTAGcc90TqzGmMGwjSyMtLesIyS5PfN1
sKATMY15dN9N+kkRP8jacuSWJYvU5H4UIpluufUwh3dJX1pvrBP83Kk3k1on6ukuAzOVgOS0j5sq
SypQkfDCc1Pts4rPtaaKZiO6gdNSyIMM39myylP7tR8/IyRD8Ixtvlfz8MBdVOzHPtn4HYURRsvm
lLhSSimF39X3ybh426AF8N5wvltlbfLm12th9ES95+LWMyfeleTtSpaZrUTOW8dev01UeuUjaJ5w
RgFTVg05SoKORf6ovOA6NuVH78OD8mgezlxYC302Az5t2BJbHnKUwhHb17DYO9sG/ozhqoiglvjt
ry7NUafVmm34ye1csAKCmL9ajIdxBvsc1yFit8zIMdg7V+ebHC+ns7jSJwOny/clyBNu73lL4bvP
mrrJG1QetkIADaLluhTYNU3wVXzzGm5sk+eecqnOK5ZjISM2qxZlz1xwBdY+4H371ffIgn9aSNvl
BsUUQ8p417HKN3hbJDfDiFZTCjomU6oDUwOKEg+5bErIilF1yjzmGV6IZb5Mj6LC+xL2N7PjO2Ev
JY2zjYu0FhU7nFffBdTafWbZPrguYPYOl9tuGTdZHNQJ6BvdppY0t/oy9e9CNlDBQvQ9w0+1UUHN
gEXyFVShcy1hQVR+6G7ikY7TxDWuXVP8idJ03HGSns0PkNmoczAv2vbRHdR4bv22Pxq5OLTVyP6+
WMDT2nzGdr7gzQqcQ44xBpDamEKbr+AebdySgLaXuneyHzExMkdjSeUAV2LL032g+cxtWQBxRQLi
NNazc1nQzdScPtYl9Be7i16s7kvofPCPH5gygXq1JJ2/6RIUUOmwWVG1G61qOlw2tfb8lUlyTJx8
2Jqp+LMoMsexra3KOripmFM1ypuORt27x6KVd/jbvB0GbkCTrdk+56GV73JD0HNrcr/8CGojBsJ4
jrKT2cwbMLyw+HGu7PK8kUeX0H7j1A2JTTKWRsNwbpavTvLkC7GgyEeP9pA3ux+LZ9kAFIk6MisB
uJ7ZsZjJa7MlK8HNWbCQhUF28mxr3DPvnk98w66Mnhmu9PUzdPLqNCpqWaTZYZ+YbmTWO4iYDMBX
XT+Zp9alJ1xG8fHn7UQgkDjaYY7L0qepJdeMhkOBoq8Imf24vxdtXydK+siwG4JPTUGEYbVEKsfI
3IwjkJs1nTaoqSgZ2cZwh4chqtXeZROgUpwdTVCtTQpkVl3Bp+opmaw9ETISDzGgxfSU7AKjuVHT
g4/XTH7VQXWYJr4cnsZW5pLwUKi6ZhuGv8dupCV1xDIuvMMElOQ4wxVfMm7EroD9zToMCVSbSqk7
GU6GX35VZkGNTSBdGoFh8JCJTrdxpD60EwOZxn9ezCHAdYibcy3a2Nn7bnWgEL3YdovxCYh4QF4p
H3oRuRv6gP0tX9srPvQUWdT6LJcQ4P/PSzNVx6RBIJYVnUMxe5jQWgivOiRxaGneeNZjZtbBNiWT
EiAc/vOlyeSJL9y8X3TcecqSd6/E8irMO6/PzpNirj3E8ylNxG52S7Q6PCcxv0SqcL61gXxZQC0H
/8LemS23jWxZ+1X6BXAiASSmjo6+4CxSpGlKluW6QciyjXme8fT/l5DPkct1uiv++66IQoCUSIsE
kMjce61vBT2qDiTDqSf3poWTqZTWXaIbPwKt97jNEkmWeL6uIjU4zK4bUwOr5LZC4qTYDUwkfZhS
yAdx3VrItlt9eDIN3dxXDHKe0+d3MXX3ow8A9oiJY2Pkjob7U9fX1KSUljac7K8pRjckjHm1DidO
CUzp49poyxeWuJ/dkdzFKYOIpGMOl6KbwCrS5XeLWO6qtrohnR62UeaQ34GQnhVJRhgiyY3+Os2p
ak5TeqLyXCF34uoD/6A/NGPxNMOggfmiPdvNaLD2VQba9GVRDjvMPt60zhNFVBjB3kcWDkyeYO0k
yhzQzglp3t0HzfNISCFhqwsuqLUJeJzbCnR/8YFE6whhXj6uaTTLY55jpea4ITvdCYsroeMWTXtL
32gepczSsupdbaYPy1UFVxrHtBE221KE+JD8q8l7b5fTclE9L5uZbBI79T8EIzaIVvsIaoWugPrL
i7LKwFVOT4DC+h2Tjs+DA5iPW0+wmyzoCZqBAs/vxH5oMv3Y+ejuJnHPsI0wWf21dYF6pVJnivBF
fJJTEG5ETG18tAd1d5i+hDoZPloV8BaEMbQlboIVZLDiSCbpB2tmuVIVPrkJxFTZcXQwGZPsPrul
+BN2ejA3jMmhxufrg+9ePnCfq/H6TQicUY1mO2CQhIIa2qGt1NkdQ4ohVvYolNy+DWFUGnCOhE3z
ZyB1pLUCf1/NEuWlCb2M+RSFuRFnHDGaHux7GHz0h5Hqjt8okHPfBwEQ2NzQlwswMBkSNGOgk6lR
rI4CuQ56NcgZyUNHcCDcjrRJLp1udetmGhGGRcGtT2ioekBFkH/sHMQ+K69suNyIVCXZHKzM3yLE
fgOIecK0cETrJlU5Hd/Lb3C/wBs6FuZjjUI9/j5bhEbFFuRk4sKVY9gCTt9z/hquJTHplQYlFLpm
k/3iUcbb/2LNur6B7H7FovKiv/wx0tRdy8BfzlLEsH7D+aVhP0HPaIqDEMinHYs455R8khMFz7NR
Vg+sSDahCn3RUF9RCgprGh5mvml0d0a3XARPRfGQcGndw4HP75USmlLzrQyT5GJTKcv7ZhPLKaT6
BJGBMD1Q1EZIxDbTSYJjKYtHkXlsMdpuMBY09750EFG2dDr1qK3XrRtPRzdn4jSAN4p0mdzalrw3
b76Uvh/9oHP/VfTCPegG8YB9htSIW07HBU8/VmS5T45hJz8REoYlIID+EYmPWPYZ3YfeuksTugZW
wdxeEnmxDVJum4GsycaL9R2no/alQMNrVneFqqIMlXYxRpqFWThGiJ9E9Hn2mFraab5FOoJDJQzu
YtslBkq2BHmX9gcZlc9GDWkoCLXiFJksbMh4uGll7ZKtZGMrqHv9kruc52VN3IKhsDq9qe6Ys2t+
EKq/mI/+vRdrwRNFlDSgZ86q29y5VnwhmIUqTENXAsmtuU9TH0FbEbt3wgLZA9TO2xsMpVsKP9iO
sbXsCk08p2TuAHt2b7JK53NBMXrTlrBaq6jswevGzR55lqpF119JCQ1OI2pfPBJ5ttKNVLuncviN
W4V+TCb+TJBiGF/1zD1J39xHzjDeOzmDYDG14xmloLbOpPVBDFXxdQwTMoA+cpfIXxAakF0Vhge6
lhZkKpwSrkE4rD8m9xpdSlRtkvMe93MoZ270lBZJ8DQeDaA4TB3jL9hODk4JuhxVW4tCUM6fMw/n
eVSmP8zSgAqWcTLhR5nQTyf1k+e0f+hENaK0phQ2TKk4S8Jm7qSfXTv1KLb7gWKH2s05oc6mQZCK
WxLbh8k9rThfnJmKIN1+McLP9gPHGOFA8evLa6ASUzGa8vDtF4WjORu7n6aDb1OVQH6WHGWLJbXD
y7aaa4MpqRWROYqM7i60vPHWjDVQMh2Z29hQ8nGfZIx+IKcRHbqOXBeBM6OZTR+KqajOhWeLDSkO
gquSWurMTAoVCP5arsn8oRlOaIeyq8ic4FDaJqwKd7r3vMFbpbCxRNja2KjJLDK0+nulgXbznIY7
QEEVA7cX8QRFLW/MN1FV+x/SilO/63x0v6Ehd0HhY4fii/3QDqA7vCFxz0JxvrJWOpgXh/mG/rxY
ZaB47wgMoeHt49rroVnoZQz8yvpRBT2cLJQ0lt4GBOlRpUOZaUGaE7vUx/iSuK3O7RCFr2PH1AIn
56sbFPXBNXp57wfdQ0Mw0XnsibG39XEXleawa8sa22I3U8or6nTDd1bvfDnTyqWQA1oKDQ1xPv5o
4wVnXhzm5iW2xXAkMXSbApw7xSbse2pMLWtEIsCCIpTrdhyGk+MhKqU5Xe8QjEZ7x56/UuKt14j9
0r2YioObutHGCijL/O+D818osBhALVtKqLOWFNhif7tRJLVu+DY5PgcUBWumvvVako98FEYW31uD
4bNASb7XnMc4ZlIkA25UoH8Hv+dZIro3CGHVKxZKeY6JhF7LD6qJf/MnGsoJ+ysfdfkTPVvi4pWu
+ReCMdknFPnQQB0AfpnbJsCoMbg08NB6GSeRgurpsiz+7jOUyySDY5cazE4tU7v28bDRxcc0p/Qe
Uj4EuEeCT1+PztlGrKbA4FDZTJ1CN/0qaoblqmFCr8KzjL+5C+pYh3/7FLB2XQ8YqhSe6VmKVP4L
0rPUkNKLaSyQjeXVWQbWFQPeymbxsbF0Kz832bEs+vuAMZAaVqVIaJKOJoI8Rp8BfXv5SdbkYXnj
C+0kVHNFpaHXJc7mbyi40vw3f6mEiuIZumN6f/m+sSFqBJUQc53AZFwbFYmITSnsAzHN5IBWOGSa
4XUM6o9V69bPrf0KEqm9d+ym3rc5xg7Xz0420Zab0e+1fZF5n/PKOWXE4t27iLi3dcKtnigejwm2
YRCMBV7HzkvrCNIHYSMN0FUJj2/fD7Wx8bJsb7Cm+Ozb4/d+JvvNHT+WZYAGOpWHIPJs3LJI/UVL
eSdxEEZQ2Y+oJsGLoJO3XC3/Z8j/O0O+LnUGhv/ZkP+g2P3/sXlJivblT/ECby/8acr37H8w0uhA
yzwTm72tkNM/Tfm6kP8QNpe3tDzpGLa6PN6jAjyoyK5DsVB3HEdh93+a8skKAKRi2I7NVHdJGPj/
MeXrTEf/fOoLj5QCQ4DepSaAtnkZLX+5SD3R5K3vV9op1iKfghU0iBwA2bozEFAD1iHNI4TH1DTP
LrlYazH5x3hsnudMu6aT73ATFhNJ5cz1etvZGf0crrBXk+iVsnZ0g+EadJvUwf3mE47q01hazQJF
lpljVZeooosQhS6qiP2IbWjVYdEvi+yGbv7ZnJt9ALdoVXf5RVkzqXRcdRZAK5LIiZ9mUPTtjhWs
7n0RtfPgecWneJ4vgxxf3RL7fIp2o0OfJVFtu9itPGbSVkI1HcvQGeIi2i8juRVt9NWMZ+Szh7zU
AJGJ5pZYzrwiW8vZlp26YaE1quN0mxp4pVB4lRCkSUvlnt5r+Y+QQBQhgbgVsGz77dx0V9JcFXKz
uetHtyaG+8cQ8ssRLXLKJ/JTN0iKHcmT5gQmESx8ZnwWq2RoPuKQVNSQCo14YLzOutxOoILAMhu3
Kk2Orm09UGIaVd0LZ0uHC7PW/mit/rGs8peWahEYzWaichnXNSVBZgNJgWp5rD/R5Go3hELDBWaO
2DF9Qt4MJcY+a2q+q49PIu4xDFQs9YbsbGV83IRvodEwI+l5fy1TrViXhp+jOiKARdzZcXlr8/Hg
zuQd6l1yP8cWJEA1f9GM6KWaYEFpEzFVs5t8K1I6ZxbJNd0DlaidzXvskq4kwSWKiOg2BFFNZYz5
I0hWsUaSdIK3IrLGr9he7rWQYjES+mjnMQ+KyKx/FaN9Hsp0OLZ8CXQQxts0KgoYEkbvK+uRE4sB
sS47/9Ea52vIsaYjVOyHiHAjRknmg5WDcD9ZkpW3tT45KHTDT505uAfCys9JaZBc6vQ4E0nRDokg
02cr2fUO8geraTBF0wEFr8upHOufM1SBNEIp7wZucm8XVbzD0VXK8WMT5unBasKL2evlynR8Yrn6
/DlzVXtYpSKKJ0LiPpdJSWJlL1GiOfpTkuevU38WXn42smTnJkQ5VJLkKN12uFWPu7ItHorBvs0Z
8jVUtFReh2MN8Kexs25tBv7VtpqLkV/w0almiHWbnWJcV8XBmj1miEANtqKlFVckJ2ZjOtmBZnJ+
3zR2tHTDIiacgQf9KMm5oIfp2YNjQTuZil/7vUvo/CZurq/mtIrWUwUzEXYy+G5igOgz67P8Upnc
m1pcW6scvcmGOE6WruZHovu4kwmqCZEwv1V9Dbl16jdejbvHaskTFbk4mpExHwcFh1z23p/TKp1G
FiZuXOTLplPBx8teo/bUYLwdpfv884cxGaI0gtGfdPJ9X5tLgAgdmsa3n/3ydhkKWVmimMZirxCW
FHs5Md8eJTVf01aP4mkD4addQUSkCUM4OyYTi26rbOBEuF30ioN3ZPgQFQ4wOHbUYzD65CHBaz7J
FBT8FJIKcEHpFe0xwDv0toes/jpNYK/fn1p+I66NSzRGzu799yP1ouXXJu4lG2wjJJGrfGGmrCVY
VyQSs0PsIdBiYkXUc5iKoDGoX1k2OQulOwpU78+8/xaR17wqKqacwU1/e+XbO7XL+y1v1UfxLfDQ
zbo4KBC+Fg8NYv4dlX/5OGTaaZrQ2yTxC1pxhykqw41rfhmKTz7mVXRAkbuvCqe66rR+VgONSrj+
/b6r2vg09MUjTvD63FEHPth6flnaM10Lwrgu8+gO4UCOXwhY5/wyhv0tYn5ukDiyKgl8N5XYdKzi
y5z58n6c+kc0mMU27wsUFc6MXX7G9VU7RnUwguJT42rD2jEFcdAobNuYZLuUMPI2pEs8P4+Y21Yu
iHRYB881yt/O0r7McHNWs1bP+5HoqUuBvDMxRIE/q3kBCuoctBzJaDYVX+UI0ri1qvAQNr37KfLI
7bJRXLeRRu685mZ3mht8qabuex52zc0WfnE1egdbZL91tLZ7pO8UHeciv3Y+2BT0ueSVjck2m8Jb
Fof+TmvIO6TThHvFEc99i/wrCSoXODE33EbvNuG3jjiaixF+ZOYPXDzzENBMIEewM8WbKe8Q50DZ
wB+w4jImHq4PgAtLbJ972/BPUl1nsaoPhnVDn2x57MI/NHuAJQM8hUOvstGXzRz5H/reGXbMJjBl
RCogHVnaMMNCh9JZ9hbJ003DFek4vX6Xxkd7RPG1Tlwzp3UToeQbcWjUKOqPy4ZeI51sT52M74+n
Uhh7RJr7cCzwLBqqg7Js6Km4kCo4Q+ujrZAeo0J9a+CfS9Ubwj8JdPRfe8tz7w+duXyiLKptwZqU
b0n1lB6IK51yiufMFQBXkPUaqabUkmMvyyJeRwb826yNzJllc0MPforu4E1Wx2Vj6aY7E5HOY1eR
bdFlf7ZtLH2TIgRZqiwgqf/rLDmOs9pEqmz8/lAPwb5SFsFn6do9AEKta45vu3i76uPyWKNcs42T
8lUudWObIMOY75Mzkq8h9fNUgB6EuzHM7rpVjBPCxlwUzj1wE3Vc6bEyOJIxw9hZZjZxhgim1VEP
wejwDZcH+rk/D/BylBcYLCaJn1jY5Tnght8tzHhbD1/esaB69bZZToT3h8senrFp3YIueTvuWtHn
jEhsInUaLOcC6yFmL+gHgl2G/mI59lKfVX9CnRs68wZsMFrz7OeNtXUcUd6J6GsTlPDYFX4oCViY
Ld/orL6yZdNiqiHJxaey96/nlu87IAVib43tYWHUvm80wVf8/nDZW56b7S9VEbfAwweap8t3upxu
y16ieLb0ckiBVufb++b9HHw/ER3SnQQX1r5nRc4nApid5BiGCXMo0JuySVVh39Iww1KIUv2DqET1
HlXfB5zFP4/d2zUqihBhsTpwFM4Y2qgDvx84J0AnxJTln1fq+zE0O6DCg9MdlmPTL9fs25X7tm/F
5asTG812OTDvh2g5Yr895xCvifoMX/r71brAgu3l2C1X8/ITQwv9LfmWT7piPb9dvHXDN7A8bmKH
6y7qneyOaR+0wbTiMlSXzHIphYpItey9P6cH+p7yiNyPFLWOjW8yjybsndbDvlE0pAVtvfzs7RfU
c0VAfbG3Ooc0QsZDoWF0x1T9c++35zRMaxuNufuK2tKs7o30np00AmoBBeIE4WNvLANHz0pn2cu9
kMKZV/+xHEJd9Wbej2gmfca05THBQ/ahibW3S3C5JIsmDMU2CNDFg+x3t11CKnatuwynb+PshTT4
+G3MNVWLeZhjogUXSHNDOqXeAAdcDrGdkdf99qLS1MmWJXx0OdB46+2ExjJX67LxXe75OPN8Tt4u
YQWiLkjPkrx6OdK/PG5cW9vIVDDxzAm5R1wHf2rZlOriFMuTcFY1eCjxjsiDn0fYUi3p5eGyt2yW
Q788B7wFLWblHd6HyxRULV+SGjnfdnn/L/C+whiDjNx56iaTqaHGnpIiO7jLRxjNUX2w5WdGUM/b
5TdGnfnRYdldfsQ87Odrl4eBIcgaNmwNCXQZhl9BpWT7QH2uXucjLXvvm3/3XK5pjKLvvxNk6qv5
d28xslbZZnP4Y3mbdHmdH4iTZZnR/peX/bvX/vYcalh7g/KX01H9rctPReq8OIM1bJdHBa5HuylK
BNHtN31Qt6Nc5/LBqPlz0zfcnd6fG2J1sRk4YEVtOHskUScaQNnetNWxWF4WTHQEcLzxNsuLlyd/
e5vl4S+vQaW7tWLznqIYqrTa/Iwn3kVuwr/99nZvv9tju1BBYOKkmyDGlp8vGwAV/GvLT3vEI+Be
vYMmS4aJZuD8KkEc0hUPq+GuscsJk0+R14deocaW3r3ioBEQmu9ndY0uPKtxubnDbGDUaSErHecH
XHsgFWJG7aXNHIQ2fwzJfc81bb6tr66IKWx9WhgqiJeKt18a6GezyM/vJ41IX/Qx+bH912Z56C4j
7/IkiAud4QJxytJwfdssw/ayW7Ymp5A7tR/xIrY7/KPfMlnW24WitvR2lw7y8hB4J3eEOP+ErY7+
Fws87NCMPL0Icr42HywMn2V5avlAyyZAxrLvwWzQGRjLw6KGCdUsIVK3RtcrQ3JvwbQHam6BGc5j
qafugRTlk3U35uQquBFj39LchkCANEHNV5o2C49ITGc1gFqp+GINs9x2KOqOjdose7rVb2SEsxj5
g5q48KvLHsVuWLRkandq4F7ERclgcAq+i41oGlJUMogxbCFnHyI1nXLUoJABw2SU9J/bRSeziGcW
Pc3bnrDAyKC8JXRWRyjG53Srpj4uexUfbBfP3TmukOpvjbOv7rPLB182dhciMfQtUrfUpCIjHwfs
sZqiFazlxboKtXnldn62QcDcHodQ29FltvdzOgRiCzemwGQdXCurGNGkq6FUge6sGZEl+Sfs+q3B
DVn695UXzHezhRJTUM+aELGy26kbdW6gHSSn+LBQ9QY1CVv2OEbcF96fhFygkYqJDnpRAbxvMjd2
9nPjwPrjwy0bS80hWowa6xYgM0UKdBWjpn1c3q1XU4pl730TqHlhqzefEcG72+U90uXetexi00KN
IuMEUmJvHVrJYuzk90F3CM1qY6k5+LKhx1cdQ3yoZpyOB5HQ36CQwk+1wmRx0FYvvjo0y9nmelkH
e1Y9tnLJbtia6IRK88XojRNwzonJgDr5lk1EjRDXax78oNhHhiZlTt6adJg5r6K7qsxHKI3DeBSC
XgmhHP98nIHCPSSwTxYYYxy3w7Fwe3rJegV55Q3RGEWY/l0rf83Jfzr68CJoLrJZHv7lubgGnQ2k
IBvuCS4qPlR9Nlzo8clVY2yZ11Ao6iPSNqW/mzPILK2tPfTuHB8jpKo7Em+QmHkFBNQ887flnCHG
EnO0rYU7X/XsNoncwahb4rCpHspmdk/xWDzO0ge3FlnoM037i6FP4f1ARnZdzOLadXpxT5R76btn
ptvxuZuEeRohr+rYvmIDRy00VYSDWLRS17x6VHOf3Egmd0lfokZAaY3RTFVhWnPVCwcFFYXKESXF
ofbnj8hcokPVOO0J6uZ9b9r+YUCFqxWDtYsCPDMz3JrOYfkxNXF1sB2MptqAewQZsHmH+POS+zot
Ha/JMWZzRtsoau7arjt4AY6+oEJNSof2Po4wpARi+jyY6NoGZ4C64AygBjXg2AZ2zbvWwEPsJdWp
js3qtOx1SfUdCh3qnqop781wmeRmeI61EYYNdc71XOrTuupqghUtPL95QHSD5sMntVIZXVLCsldo
iAvi49ZzKjFDmLI4xKhmDzkcv7l3ECI0wyNREe5uMnCp6Y4XY1kS0LrTAXrZNIMGq1UZJEAqGIuK
6Jlxh7O+uzfw4Kz7kp63KQ0SGSBibTSkbyY24p1TkUQVUpuRKMkoFX60Sg1BpNnuYXFsae9aHzKz
e7Wi4kQ3C//DFBKDMpNEiwlohdGGXPjRw4zTfyv0VV6gvXPnodzgkn208mw8+2UUH6Q1fRqFEWKf
AN4zdq5FtOmMgq7r/igkeYxdrqfrmsr6FIuvdkMRN++/lYEPqWQWVPi9wzySnWXa3RmfMDJCczCQ
aAkqwWl8q2wF0a4gJvmNWVIcG8XHBkFcPYCdmkVuQCNFceZyp4D4ARaghS6YQuDCmYhJpZqsvaXB
i9cMusz0gVdY4XAmZ8V8H0z4N2ym/ju428NdCRwAGAwk9CH61qeHlpQWkyksxrn4u9ADwluY9q2F
rrIeQhqeDkAkE40EpSb+YYjnCJgmPbyMGrZRO3LIazULbIbwI8n3qb63lppvklAAvoU/xOVW2yUN
N3tSfIBqiZYKBDIaXAWHINf3PuFNG7PAPu1H+taskD2RGzCs88b94IvsBMAwua/c9iDSMrtLwAOU
I80SqDTtWyP5/7p3f9O9Mxz7f8dp34DAfv+PO5x8+bdfu3c/X/hPpLb+D93Ap2Sbtmcbrido0f3s
3jn6P1zVo/O4pm3XQf/1z96d8Q9eQdvepu0nhW38kvPN20lGI88ydZ7+7/96Hf8z+F78FJQ1vz3+
VWBm/962U+oF1xTS5G/g7zKd3wRmFaCROqPjpVhe1JCC8I/pGNricXJbVDqUEOtGpT1xT4YrwCJ3
8EZ7V6Bprz1d33WpcwHIGGRXt+of3WImgch6dlXOEZB4FyrK2iJII0leMj85Y3/cDZpcufE5zIq7
priYVvSxyp3LEGNdtIZx3+v1yvNUOlIBspea/Y0QUveolx/bQe5Y6kDwKIYE03uAyzi9pMo117qq
fm4ycFYJbT5olU/dfHZqV26isWOGpaFqJMd0rcV0VgSz3F63frSVOOUazr1wRCEpnjSYutDH8Mlg
scxb2hFxlABZgFMJlfhHPBF44jbOpUxJgjBG/ZqkDBHS+dbT86m9jB5EA18RYO7BM7OzEbTgU+AZ
asO+qrvHVvJvx83Gc7LvFKRvWlVjawu+T9bGMVviTYgxQZ8DGEB7cGy8VL7Rn3HSn8BqhStnxKuW
9x8HQU5LC9M0l4cuL3hJuZGVuNOG6RrVzkWLxIl5zKnwxNXzxVOoQXzKp6tPO04Nqpn+VGsEPCf1
tmmIuLXTc90Sww1twdOiz1B0b4QWPxqh9dwlwTaj/tFsncK9OOa4z8bkbFOF1635NAGfow96HvT+
Fgr/zgjuvKTdScZSaSTMD+YrEqlTbA97D3XV4EXHmsJEP8dnwtg5K6JzqYTOyc4haa6FdxgVzsFI
wfy2CVEJ3mVgml449nNFILWjTVcx2+d2+ixS8lc8Gf4wM86DwCa3wQrvfFs/+ZU8DHmwnWI8Jhoe
qZXpArnlXy4aH4fMiCeiZfnamqRipS+Bld4DQfFc/VoCoCzb8BjnNKWM4CjqBO04Ph+YIV1jrJI5
+SqT9IcVhD+qdrypr7HU5qeK9CxHzo96ta8T8ToJ/IHc6lIBj4jEyNrVsV8ld1VCcoY53DyF9qgL
EO82oY8BCWKN6R1HfbiOs33opuiYUWzSrQttaarsfIPleNJDOlzBdIrC9IcbtGTYAQSIRnPHLPRs
WvOTOifnykIhyrLGio6+pdrWxhn765iMj3Y43YZSPocm61LVoSuTMxP8l+XfmMhNGSe4TbimggG9
dlcRakJVZpXm4z4Y0xdHjCebzqXkqIROjltineNohd127cEyRSJ6trr4B9pQBgmghg4CqCk9azI5
mlznGRM7v0gA4ExP44whBFs8TPVrNCdnUM+7KuZc1eoH/Nh9PO7rqr9h9Histezcq+HARZc4PxF1
eGOaVgTjzeCQ1NAomv6LB36qHeYnp5qf1BHsxHTS0uQsw+xFfTHqfNSBGzsRmTrF/NRM3abXsfdA
DlMfCawDSCqMY448WAaHRqvm69CIK/fYfRHgmAFiYNa8n6IWJvRBmOoSiDQMFtAHEktnEr2k+9XT
13PImODL7oFoUDRJ0RkCJLkD81MaMJYNffsYIayPZwNMaw4on6EAvdvJtqCb+1zrXQZvsCE5W0rc
xM8DMCs9Gh8Nvd2pk8mrml0VGWB3UUFnTy3flNk7z2NZcb6I+UnIu0ZTeIVmV1sxdQcqcya8iXy+
OvV4Da3xEZL/ps23JEBftW56cuIB9zYBWX4RvVBX+AwW8+N9M1oXWYvXsIYuitOkJ25+DTHrYjrj
q2f5n3KL+Gcc+20Ouq/DHszJTGcYdAUlUPtCpnmpXf2huDeLfmMPOtPZ9lDNyTF17YtEXjBX4lri
2IFIp85Zy5xP5lc7Tj4KkCZtbR4qOI0Z9MVi5PKYQk4JvmmbmX/9R2PiAO/mk1e2j00z72a0ETHO
15kLQf2vARYqWAeanF4jGhIr0E+V1REnNl5Hzs1ado+VwSUWA4HwkRvWDmltDFZRw2VFugMBKEGq
SjqPasBm5sr0nhR77mxtPD/pcfbSVtUnw3/qMBmbPgFXERIRI/zeRN5dMNoXdUmqMUF4ziWMOXZc
RGR1crvSiQrvA/cZRDlrppw7jSefq84ixpQogV60N1tyzTNQQYi/hm380vJvpMQTYDk4hyOQ18G0
udSyl9gbuD7Ce2V14t/CsHxZrjh9vOhGHax9Tf7RonzQcz/bUon+0EdAkex4YPk7mZ9mA1tqQCoP
lRMWY8ZkHtIx8NfCaj+DkHgBztAfrFh/jQMb65FnrTD2su7p6E4Zg30Ewxvc40hPcQJOBM2hIUkc
+8jt7lMazdMhRlGehVVDryp5hkV79YpkOk1FdmLp/4epIaA36frj/UWL4RNtlnOfbTWWTtjEpYHH
KhWP47/SHiOV8bjE+C3PTXM07Yesvesc+2MUxgZhELZ5JFBaHpe9ZaPJ+udDaao/eyXyrDl6Liv9
caIKRaD7ZxRzsBhM1HcdNg3cfMzdNTzCjgWzfO3Vs35cNsPEki6LJcuP2fqsuxVJjB0tXDffUWD8
HEb0M4LWH44UvWBV9pS3UuV+EtGT7ujhHQuLrUtdf+N14lC19k4HdzTn/aafE+y22nbooLzpEDq0
Z7f5Ydf2LsH/TALDOp7aDeALp9pMDs+0UAXKcNhCWUTF0mkNiLOCJbPagBppT/xx8wF69cUJ63HH
pAieZ+5z1LG2aeE1LyRhApp8omWXWi+zhXyAuwDNE/elznXswF1PbTPv/ohGmNbU+cCxetge6ed2
NuFsRSqf7NFBzlAOOXHRdsJwQ9pfS5ZnkHNiz7HxmmJ47nPrQmR1uwp7CNU1Lt1yeu5KaCUzl3lc
M3hwCeRTd6OFfAvqac3Ftp2A0KP0d7+kJCR+IMiJ+AtPL5ottbbdaBB5PyXOM1EKFysbHo16go1S
XFI4SoQN7WHbv0TwEYf6JO3kLU7oT/PmX+fJuvhrrLyHc9KjXOrhxMCK8WcNam6ULQDOLKd1yzw5
B0uLOIfU1parmxxY3AWJOBWpBsYwHNqVNkY4fsq7cNQeDG+dbuTcX2oGI5hRp07al066VDufcAKs
K+4jaoDp+2uTjbdQC+4b12BhF3/xWpB3tOBWsbjEZvR5cpOX2OD9HYPhcci7Oxn5u4LpaU59ETzG
XVxxo+oZX/jOckrRXT3eOt+6TA7Tlbl/LXxClEVzivzh1ZHMy9PoxTGLs0TAW07uUaM8XTrjXucW
yBzT18ab5/Y3ndibDtBHVvyhhlI0HcdaG/cWxNCSWzh4xX1m9Tc1d7PL8Yl+3JVhaBzAIDOlI3p3
5yf9JmDIWQXWJW93gd7RSWtuWT+8Tt24z6m44frlxmo+g8wiJpn/8V13xfBkW3ziLkiAkfmEoR7r
1v2aWNqNM+znQvd/PNC/S41dsgk5qfmPoBrWX78d5iGonJREzvxAxNamQXMkyddeOcOwV3cwsx2v
0qZWH5x+kXz+XJf9en4RGvZn+STrMDSaFH5MS9exAblKXvmLfLKSgBIRCeWHNrSesjo9yzg9w93s
sb0OFIKKNDv7A8o7Znn4KDe+KQ+1iV5jYnrAPNxgmmg2Fq44YGskzahZc8LkuxbEdFQcT/srNWEi
d2ucTOhsmM4741Xdg/PEfe69ZqfagGrCMUTnTtP2TW/v0ahRHiPsyAPQnk2vUK4uoQHImiloPKlg
YtgmmXjKiuQIveIS50x0QYfUZMN2gMvi7Dx58BKT4RbI/MBsFsjmq0H+kJNzNGN5byPo6NvkjMhl
k4FWHdPplDlM7CUzg8BMXtRnNmfxNOviKZ7Fueo4LslXzUnPE6W0jtcmUbsNHZobdrMd6/QI3OHk
jOLUctqDoKAutOmq9NKC/LX8Z2atXLG9+6zuozCqaLqHm9aUF+qkP9RN2+3HD3m9zb8VlUeLYzzr
LaCu4UedxrsWRaMtEVJiuX8lK8X0FcRCW+NS1qLxMrdclbIQ19nKX2ZIaM0wfUD2aq+ERKEBHwyJ
m7drGJRjsqsnIVehK86l4pfi7e5G0ESTc1FrK51ZpZoTkfu80yaJk67bWJI1Bh/aM/tHcjqulRYd
hcOcL+5uOl9qxLWBb+pCZfmqHpfGdBLdKmJSU3fROWfR0yN3DJtE4YiADSTNuoAEg+xfHsg9Oav5
X+EMjzDGP2DGWYbaqXt0p+FVL+IHWHwE14oHjd5QewN+dxY+HAkWuPocv8goPut594iJ90VK/irC
IglEHlYZpv7Jjy16B3QmrWc1H8xyfoGrNxfWcypZJ6bRGSMBxrSHuLLvA4v3SqcnmcrnmOJy4VP3
TubXPuxuZmEd+jw7an2MqZ7ZrodVxsav7qD6CHZqRti2KZPgahvg/mDiXpbT6f+xdybLjSNZFv0i
lDngGLecR0khKSSFNrAYMc8zvr6PQ5mpaHVWpXWv26yKSYIIkiIBh/t79567HPAszem77yPDPIwD
3yejl8m1ywRvoa4ZaYm/PsXFiLbIoB6oll652d6rJRmWZhT834VK/1QHnFojxKXJMd2StwMmwCPO
ysEOSlWwfyL6k2C+GURgxeA/4/+uWBsxHKvZ7Fz6P//z8IH8+u+GD8eyPGHZDCLigxclnWRcGaaV
HRpnAnTBFzkPR+l/ZjbGZbmjkW+N/b3bZRcm21QSAKhzIqkVkjqwmtAjvqXl8tuCIFsVMBfTxFqG
7eUFHONbFU/f+zr6RTz999iFzWaNN8KIHjw4NALQ5iodkvrCrGXYNgBUDdCgREOOEfhqs+eak9cE
pwiwRN7YgUuoSnj9XXeXOVW5p2UOPRWiZuTO17yIXmglGBd75jQZbVQGtIe/ljWpvaThiJWjp491
wYydVmtINQed2U2OKWZthx2J5Ghz45D1WvdAjsmTVzEH6X+JWpbrghNcjS/hLI9FHMNHQ87EqG6b
7XlrMDipMechICAWrSUQkfCrwL7v9nisxXg/xibm24SO5QmozFZdw9MIN5LEDY8iuhrmsxoCvS69
ehyR6vxrHO9Blw89q+80Fnfq1dowugbGuB+G6JTcarWzLVi5qqMicaD/8iIkRm9qFkF52t3T44BL
Mp7actibTf+og1Wxiun7lPEBWF1mE6BfT98d6rK994ruXlyiyhEbfRoghqEjI5Q2qJpfads9Snu8
Uyd061DH+ofD74P2X128DDwGtuliKLAc/YNBJ4qZpMPnLA6dk/yqkiOUzUcaKwwF400drmfSLiuq
TKNTbf/hnf9mWmZ41FYlYx9GC/vDZdMz8fpjQMsPMNHuJonEfErtYwrchdUXZSD8kmuVVqd59o26
JP7D23/0V/GHS9zCDp9AGEwMP7z94DijJGuhOBgtUylWYmqmo3FIe4JRY7i3ZUQ0NMDOT5GVnWuT
NR9lvzCe/skipc7v341eywcBwGxT0mIi4Xz4BQKJRMht/PygpsbqVLeo26QazHVxC8Pw3kjbe7DQ
K7ey1p3O1Y2jS0251BQxTSnneeYhygm4cJ7/81ekKtj/85N5mJQdR8cV8tElB2IdRdHk5gevY+Is
8jOW5U9aQ1sO9x4lOsvemkn3bZn8lw3Vy3T6Tp3qMWjuCiv+KqClyZDl0VI8c635jswOWyNSdn5q
WdjLmBMfea+qfNnZROijOrmsF9sb9klsHYCgrVQNU5DW5KbjfRbGJzfjCi057fgthsDdpAUsBKS/
cVdDmX9JXbGrKA34bkfPfNoTkXFfTcMhbS2CJH0qfJALe7g4zKMElMOKadiYBU+k031PZoGo1rxR
phBH1neu3t37Zfar8jpePv5aE3fKCn9tmA4B1xw1UH0wcKZUx7NiTICf9Y9hTabvf/4V/u7wMHVh
WLhzhGUYH45TI408fHlMwUKj2akJSuelZEp9W+qO45Pe1sf//Ia6/Lvf3dSl6mm4zGqVYen3Ca03
6C6Ve85MNR1r0vghzna2cpUXA27a8W7HlfnrBOoeDSUk3K5/pBlwAv9/kgzFKfZvfSaYGvRuAbun
v/e8bj0a+a101MGAp3UFHusOwCNlVuMWO2PUujNguokvkYX1kF9mVosdhSr1ugPgQ7pzVm/j4o2Y
WDs3KUeCF0I1NUY41LSWWSH11Jwz8E1eHILBeLVhHqsJA90PyBSMycCcouabGzID1MmY8mwySmCW
bQynPMDCteE+uazBdAtVW6mtwCIFRrntanKuate/+q6PachPvuttBzqNWRxcpKwLbvNkfMKh8BhF
3bqnQE19Ur4YKbXDGv+rJb/UFOsLlmqqpKeuBrGV3tD2fK47LssGxaocsz3A+oqLqLLlBDiGxjs1
jUpEhoHTfDGYNg39KTOny0iotoYY1wisjRt0u6lMv+qpf3IMJsJ3YykPAAcPE6N237ovdq/fqWI4
9Zwz3CROVwtRuaoiFxgbu5lhNzxV+afRYEnP36ENXAXt4AYSDo1spvp6f0bc/d13zRtH/8eLz9+s
2KTpuB5ANNcx/sfCCTwSCXCazA+quK0K3iM/u/7k+OWz+pNzuzzk/zDa/t2oT+4WpQjXoSiwuG5/
W6thD4cmZ04Mtgnl6oayPeuffzh/lhnbhxEd4I9hmurWM1z1IX57kwgMWZsKKFWm2+ergVwLjGDz
Y01QeBVAuqJR9ikR1T1ofogwrHx0cW7C5JeqQRKTdI5bwJTS23oWDHAmvJ5m3CQUhXvDfHEYCJ08
PcUh/wZbfhPH31CFU1XqWZZR78JQh8uM4SwbnwDCP+EG5lCsIQQYM0vO7NrY3grGKSykGTtB8tXw
Jmbd7blAAaAWkY6cn0LPvEmYIo+SgmUDhd25n4fxYFEGVh/SYsaNcvRmkvZjQUvHZrbslp9L+i8u
mptovEtkfIXG8ag71gtqxjOJl9e8lteQZBitmc5q8qYmVGJ2NgnkNg6P8xzcuvARVg3dFKNmOUbv
k5y94pm87AoKZr7tRgpTTF1/WVwutImKLSsfEGMnA6lPyi/ppvKgpv7q7QSps6s+tl5yu3vMGlZ7
lcOqBskFKyAPFpvGZ/H94VGN4Gr+uBwG/993/4e+O5cpg6nev3fNnr/mzdfm9477H//kT7+s+S/c
WY5jCdcyTezYDBt/+WXprFu4tLGTuwBeVCnmz567+Bf1E0FQtYHPnGf4DH/4ZQmx9jzh6q4wuKYp
NMz/pu+OZvTDIKKM7FI4wJeI2mba/HHmWvmtC+VptM+67x/RsglSNjtxcVoUZjPa2kBENlWxcq9P
XdWfF6miCUwJ+I8SLHaOqzThhE7jsUuPy7bkLzljH6FxfX9YGNm6b2u6Deqf5v5rhIn2uMgAlwjV
d0Fg3XXy2BMJocT/y+b355Zt6QyDiinQn0+3RZPsS5mAkmN4QtVZkZ0IcMmq0m2mRV/6rNB3qQeV
vtKOiyARVHeL1gess9uEvNYfAsUeBVBMCMkMK/BQe4KWTyYe82AcD7qpgfrWwnNqROPWtu1ffdvB
/ND70LzUWXNwu9rczJklcDFwA8WYdYCbPusZFZZpUXELvu8jMY1vkk8/32lw7/dL0KqhjAO8H2re
EQHw+0OuhK9zgwizmcdbJwX2YoUt1TC0nktUMHazE8TaZr9oAZeb1DKpDrsZjHSzvaS+Q/uEsvJ6
UYouN9qsQ9pd7lqiKw8pf3ORoeuCOcui+a+PsXyWRYK63Ftu+BztrhHDJ0+ZmSolkX+/Wba1IG4V
e/KQxxUcfdQMi4A0xhKNArk6umvbQtDPBZM2zOI+WETNy42QIB8KoozGdiZtREVzz22q7cDyP4yK
X1eMzKRAcEV6PaLSR4dpqcxgfIqwfmp8ziWRALNMCeRiEkK7L9m7XnMRMWHrUQYum0LzYbxdYGde
RQCHJDJxm3fSwUCq4oLAxql+5olMorWeRTghZ7htJs2qFcW4fJurNs+gg4cqK/2bV7gXZU86LarY
5cboMnEQeMqWR1FRQMLvwmtcpChkF17gcuMryf5yr5is/qin9/5sPjvTpBFxREzbDEoVXKrtHiWL
Sa/buaEfHXJqFQcv7raegobFdjptFt3ogJMSe7QpN0CfETK7cU15yPvlVagEY6pv62ymmwStUUlN
y0V1uuxpNj/H5gvpNFEj5KGPTZ9vt/tkQgmjfuCIrd4b37VGThyT9bgpmE2tFnlpZevDqSM0alOW
SBYyyC0kIENkC9XXYU9Iq9dvqnKlF8aqTg5VWd5/+Ntz5XcIfCfct36tAbIEMryIy9+158u5yZIS
qfFy1wcgL7qcXruzzpRtz4y0H3UPYVmjstTMMCtb11sPjUdxOES91lQjAlwEp4Qs6kQ6aKhaoV3C
RSLscAOt9NEe44lDjBaiU/cEndkTfm4v3IHo3idJBJlypPnjU9lSTMTFxgtluRGVfVzk64sM3140
7FgwDRIOGuijKu9yGE1ymgjo4wNQp/U7qVMPoJlf9dZwcATpakpAbpqGBr2OkWJRkdMh17dQSlnO
44qtAyTbRu2lOw12VjBxgBa9N28hZUeHPnIPSY/VsCF9faX1jbVvKeUucnPJl/imQV/uLdvcQe+3
iR1/X85+ulr1qVKzPLpiAam1NhkdYdmHG5/JJ8eEmo9J1upCx5XnKlH220dK0D1XyJ6WMWjZ5CDp
XJmaXm8o8erdCDdH3WD37okhT8wYY2ReQhFzKouqp1KOL8fC210TXGrR2f1bgrqeFK9eHsltIv0W
zQMm4sA4dsZsYBr0AA60Fuj6JbI7DvqbEDv/zhCAApMAfY107zy9NBSZkG8Wu9BkGmQVz4pqG3y2
DQKqtG1ER5jxJaRymMLcXwbcZXzLmY+Oph2/jctuSDfNJ7p05dRRfhB6iQ0oGD5piKqHEJySSdBJ
ROAAIIHOhCMbAYpznGktaxQnCJ6DTU3JCcFsfQE+O+xtH6YTroTutNyTMbJdnLEHsiJKyvb8HDoL
y1Mo0PcvD32j+1GJotuGYVmuJ/VWLRPzk+XIn1MidTiBWXoeQpGcy12B7eAElwCv6GJ8We4uN47a
+HbPaOKtbzNs1kFhwfhrPdWeVXYY6as4nOIoDZlB8E2z86R32RkMWbktNCoCWUtt1c4Jzcgnhpmx
6iA4ZeArUQfhO/FZzlZiPcvMOwkBTjLgKNqhVL/Pm25TtZLEA4Ly8qE+1HNK6h8l1JOMqU45Dg5y
QznRlm2TDdTOSwVJswPjPGlL056iwtHJxXiyqp7GRMsZv/e98jZPB+eoRGT9KMbDMIzzqdN6OF2A
aHpfofOaaQYUbQVbN9GPFK7Ws28Ge7rX/Tkujf7skY1QjdvEMwhDKf2dHRQaMXzql8pq8ccvtTwM
mQjtEaKcTA+b7Dzsm6C7Hyc1Eps3bYStrauQ/qzaVqYnUhjTilNgucndMt5RG3xa/P0Abv6w+y9O
/VxNZdySFDuLtrrjK0PE2xOezbCwbrP0Zz0Ot5mDVcfQQV6GbcCKyshXTa3fU86Aw+P0JKPTVuq0
lIiy/jkKiq9Tw+RNDnWyHjQcy2IS+9HUt+7kPGSlp9NhlXAWJroWoFL8cXhKrRAOqd0hER6ep4T0
AavzL7VWAgoJa0w16pSm6aqHUjvUVoUJwH4k/pmatNbMe+Jev1lpuW1KTg9ORnQK0ZUeWLo3EBx3
rmnsCQ6Fqx95TwCoL8iTpoMt5a6c5K+GxXsxQUPp6LSMvVtsWj2an2ovoGFLLKrEFcgAXT3ZfWSt
o/TJacfsBrZHJidtlUcp7sIYOjqggJsmERcRFZRKUJM6Bd3rGRq+ZP6EJDvxMGFmh9iZEQhBi1cz
xkNayWyXOvSDwFtviqZQ14GvJZHkmDUqi9QbI1m31VY/jOSi31Wh/RkmEq4NYgey8taPhmZlterq
43FpmXt7lfvoFVzTIyrUT7qtk6BKoYsbrkYze4wML9mU0TDvxnnUnxquSW4vftlmBsUy1b63QkIQ
JsadDER8/rMNotJn9jfaP/Se/0Ze+6gT875qu54gVtLu2hw0cgyfhPYGUO0Ms0VRtPsAHReMdSB9
5dGPIUQACATfIrJXfAsv0zTon/CJhNBQVt3oluQWElYzja94fcKzYdVHb4KtAv6tWFmOc2s0eLHN
AX4ocpWvbmGdzDamO+3E9GyyKN3IO7Ad8X0SQUhDD6viJpyjJAkduDoq3tFGB2S5K2XgoLESr3wm
DjuN6ObV1Aafjapq8PPP6brB8LKC7XjEGbbLTdDQRW7LXUpaUTg70T4K8y99oe2iKOaSh04kd2od
GYQFMTEUiB20/tXtWnyV6GoHC0xAbN8PWMIPZuF+SaYMEL1lUiz35Kq52gYJZaZMiH0ei+Ha2RUd
7H7jlJNOe8dFxDd7X1J3uJJjSbToYxd8SuzoHNotvGLRW6s6hEUnp/AzkCSIuY04zDmt6ygq7lqp
k0kDo2dlDuwOY4HArah5dfj/QDAlEZ5bq0QBPJMLDhmCZL05vrQW0jLZlOGm1IiMHSShpUb/CTZr
vHGUYKk2rNVoeT+aoGYgNImkMgsn2duQlskaG+1NMRzgedz2ceFxFiPrTTPThVDsr1qHDNyyg19P
VMva1619OhWUKXwgiyHAFdJcVjFJaUPWPxSZ9UPTiEnX+cMFsU6SXIHAK56DMf8WhB0fewCxVM0a
nXB+GKAv4beC3vcKUe0XwFHpN721v/ZVvx1YLu+oRr/UHvmCdHFiQsvi3RRYzkaH4D7hINARkrz5
eEsKMwmXbPxj/RgTu8BlgyWWBdRzt3h832+Wnd4fvpmBF1/wsvHD0//HbVlUXz3AoOMUrlsEiW9u
WKmuuDrJdayW/zKtvttXl22DTP582mbOuKOLc639vD6hFK9Py73WxvMfCHggCRCjjDXDsnm5ydRe
77u+b1vu2XbD7O3fPv3+MnGBeXF5OD0kPdPu9xcSmhUcp1Cslk3vOy4P395gubvc9Imvpos0q1kd
//UHFMyc937aHmcSMWgvV8+xusZFC1fBb6JNUpukSSyr7WXjcvO+z/u2YlKr+/fHH/Zxep9gUa39
ktowJN93+/B6ybJg+PBvQ/WR3rflHbqh9duef/vJOjJpoTpAF/7t5WjNtLtkiD+VZo3brxicOx02
GEqnPx3Ei8V3uXnz+SpbcDWRozH4rUJ0qrnWm/n3/fm3x3//3Lsjedk/qcNsjRKMtayJ36/iWk26
PYABQdTishRO8zgZbpe7s0m8bTtWGvwz7JCLYXK5934TKTvl+0NR9SjGnfrwvmm5l2tBsrabcVgv
Xsn3Z5d//3fbOGPgWry//Ps+wvOgAEKGEJrUT2HWc1PnPzW6Z9sOjsxbsfz/S5j/UMI0dEugHvv3
JUxkxY36Hyyr3+uYf/y7P+qYrvsvhmldh+5HWx2L0Hsd09P/ZavqpbIA/VnAlJYqYErHsS3e3WMw
ey9gin9hMXIQtxnUQxng3f9NAdMwFMXwvzV2PdQmeHxcyRzRM+kqfmhQOFFlkbuaHNO+iA7e0L4q
TQSZobCrgCKfXJ1lhNYDjxoT9xBHORLpCT9QG4pDbRiS5Vsck710p0hYZ8+bbyGIFwDyy6/pSNAL
CsGfY+Z7yP7JoEkyPLdDMPzqCyO/MLW+TZ24WDtBMqOnArUryXEMpv3kgCQLtf5Gxi9iKkggNYrN
PJLFKGry7obQZK0kf6GwYPZnBWdzYAVn3XXBNG9F2bxmVTDgYawconjII1cynu57EEquO675YBNv
uq7xtW4kOc8bf053AxEYBxAV+7ErE/r+dbgq3EgDNVV4t6RCj8gf8nwXM254hJzeJJqV3I1Ww5Rn
7htYpbD8ZqJd8LwE37Va905m1spHVjERTHb/Syjj6AZkRnjj+DDYWl0Q5zL604Up9MJLFqssgpSc
SZO8+Ya1Nz4bbdt4JWEPTiCIhmb9V4PkUDaCcGvJ8EAbklF+SturkSiJXtusaWVdqZzUhyIp9yyl
h7s0nB9cmwABI06SB1d8o4ty7MO8/1kjnpkb/4sqWK9R8I5rDcT9nkWfjg5mU+F13g1FQzLN6Gab
xDaecpp/GyzFjzpYo73X1LwQ5qVKmyg9+L1CrPdnl/Xj3ezwg6IUpt05JgRWVROxg1p68fAaFzUv
LF1NUkGov8qwIByFvac2vEFH653H6D7z07Prm7gAGMlWgheMMyQPqHqTzeBHzWYij3glS807TNiS
fKIN967kjxSMhUhHiJt0A5DZbYTWzIrPqDFjEjOHP26aMEp+e7g8u+y37PJ3D5cnfDNm8WeZl+WR
ZqvUmx6mLsK9rkCA+N/eY3m9cnlmuTtnprcj4vb+w8cwY7eFTNQ9VxIA7vuneP8otIEnXLyVBCrN
X/BvP97yb5dnTVXUcAXhKsu/eH9ieRhQ8AGaqV7rt8/3tiduKAvSOiFrKqvnfcff7i47Lm8zN8QB
+VZJQz8jQs4tBBhtbhrdoKwFaHhtq1XOECh+Xp950IfAb5C3mexkMD7m1BqTHj7iXzcoJBPafynb
tKpQhRT09mobCmQyWX1kIcOXZfdla+eS8kNXBu1pYALPoo8uUuojBpQXuAJVcyCAPNSqazQWMEY8
DiVdZNrFbwftstwDFe9S0hTUyZXyPqUsMXjDfKxRZ2/bigR1MDIroR/sbJYXDw/mBVc29+D2Xsx1
Hhiy3DRd+mw5Qu6X543WsAn67i8+bjeciRZftW0Eu74czEsQ2OZludemyOIaDISIkz1qwysfS8Vl
NmILALJG5VvwHb5vc0JyFTqqWqPaY6r97wjpkLwk8hANg30us9w+hxAwVyTmFbtldTmPoSw2cekS
hgVX1It3LF4J5Gks4oiYgl2Wvd4Wonaqvz2ULnlmQPpeDFsWDJ7pV/IpgL1kFBvhHQBlczo4yJ51
bmjTNpOoDthEqLkGEhJ4/j3xmXnKCpVITqXvmjnJU1629r6uyLFoqP6v8JAYW9EJkpznApC97YyX
KQ7dPdqWx4WRXChQ8ghhiqzYmoWX2sOo74Z+lueMkf40WOFNeBcNpr3RfCjmoi+s4xgVxxBA2yVW
N6x35KlJQkDylr5NpbZxG1mBneQFcdLAFogSXN/5qy1Fepn9vRgI/KhJ/dsNuTZfgFXPF0EkwwX5
c3JE7HkKZzYt22cE5nSk3RhNL9tiddAv975V5kl6bnGZ0uOguSG1E+rWsuInyGmBYxgvjdvcFP2x
JJdrLVwUhlFPPlZfpxefbtklwKR+AGQIPPKB0BJWJZl5mcZZVw4U1t2tXW4sL5HbvISkL7XAom1n
PS0HVi21cWeHKaZ6kvaulVlk17npG5DeJEwuD03IvbvJhEzTC/r/rVcXm8EpgLzWDTNTX0ntgk9p
kN3VXdpuC8f1iTgmpTwJGtp9cUkoJ2l3ZNI1rFWLQL91rGxfSJk+RxpoU+nHtwbNFyyg1ONGS/E1
F5AchOwcPQIb0RAP66Ae+h0MArGlpAnjJlZQkQVgttx72/j++Dee2fL8h92XhwY/zw7Z5e3y1oiy
HAJkI/sNaff+D3576be7xFl9bnwj3BXvn2R5v+Xt54WFVw9+SWxaRFLNQudZXu63/esciZGhICqB
UH1BTTUFlhtX4XPeHy4Ivg/blme73gz3pgle0N0bS8yVT90XBsWNRIKvTemIejrmhLO/VXnwrfWD
aiOy6ps9O68U3ftrR0sJW2eU7uP5BZnllmD69JiONicQ5WPinywDz6a5x5zVg+sgI7KkwpH0BvFY
rbl0+8pdQ47XMSv1Z+TYRxvdRdTMmF5UbmWoE0zplPe9jf4sn+7pDYwrf+j5m3GnaeUW5i+cPZhV
m7KAqix78KOBTbE7yLAIuwW1KATmxyy1LlbktweFanLoF+pYtOJmYJLmVsdUizYCdvSGPtG4Kmxr
ZdOv21qB8TLkMVCMMHawp24JkBdXx0CXXbXNo26uktx/DntqKVyX24NdyGkzmKokPbs3cVHvkiQc
1mGmvWYlHu8uopsbjO6hChODxo+eUa+coTjTcr90GZdaBkLi/uyAXqoO3BJvdg2smqAVTyXEN5Tz
5mhtFf4xaUM1RbGirV+NR1xnwdrA5UvOje3D3o0NJpIqfqKneCXEuNWrRlsVM7wbt2nxhXljtcFy
/pzqzMD8FGZyIp1PGr9DHTXxgSY42N0kEJwji+I/5EsY0q9lD2IUKEYXEEqfyB8RxcZdJh5sfSQx
1SyvkybF3siaFzto/I3t032KUNUlk+ed/DSrj2WdpJtI07w1bbfH0nBGEtmpJLaz/RrMfXAORY2f
hMOTuZh9N+FavORJ/Zo/OV0K3Ckt94NWgLcR3Utjk0Xmjc63wRFYOMZyk7Q1BTLlK/SIp3AHAlCM
QWNSMQZ7RyQVf335aggl8r467nBXOqVPc4/UX5VRPQ/JoR8IpUxjy1y77TPhoz/DzsNo2RB76MPq
jjr76M3YHq1RXmsUBisYYXOfXlsOxzbyxGYYPBYN2CJZexSr1CppB4n6M/GeoafyC4tf5FfQrSPX
6TyF7E5+Gb3pjQqDqMkzDqesvXixfREl3edcpHjg+QaRYFN0o7DmRdj/ZO2dJRhpE/MCzWb5Os7T
9An4M/VMorijgWPJhYTj4IGjus0B6pbittb6B5JmnD4CfMsFDlU7FmbL9/ilTDUme5+9UCOv3hwx
EMb+yiWmcx+lNNslOwrLLchVzqAJMOgAtxwvCW156rMeMeD8l8RCHPCf9cp5MuOaUwrQQl/Tnu4G
4xB2dnRyCm1t5c41mPIK3CF0VUIsCr24dfBxobA8NDkMId014TUEcXcAhX3QwWVKHJYiNd2NJPiT
KMUnz2o/K4H0aNM1GdMk2GS2QU5Od1NJZagjVJqYg4QZiArgse1U20yTRV6O5n2mfv4UJw2k8jL1
tkFdIUJZ0Vrlu53zGrkFHIFcStqHrAGbIDDPcXJro5+nLR2660gQY1jmFGZMgg1rpRL3ghe/S8Vx
aMYX8nCqrTu0N2HkuBcEY1/cNr9FayS2bdqGuIFaWMKjp0EMrqmQE33n430ERKOSostGrq0qi7aZ
N6wzNHY4kZMnSsra1ggxRRhlqK0NgBy7bppwzcfa3kvraCdEWG6wsBjoHJqrmuKkAbnQFlj4HFfa
qmgb+xSRK1EEaApGMc0b6jXX2doQqEY0jNbvsCppm3YI7n2iJ89F12/LFOQrOesuUZqW2Ni6Q8Br
4N5pzOTz0SFICPs3jS9bcz2keSzlYiO6FMjJmfIqrrgBEs+vvaMrfhm+4x8iJyNVMwhUlnvF397F
t3pPGA/i7io09H3epNlucqA+afwasTUEaxmVPwLrErffXGg2KxOq4iaPxldWrCOVaj1e5zNjlRsC
GWJq5x/mkvh6E4yjYgNfaydeG3HWwPknHVtDK3GlM7rSPbs/tt5MYHAy3NOX+JL3Nb0p3AqrTI14
S8JiW8Uvel6329RPTy7zJ5LjE+bfZrjVzDZjYE+Ji3Pl1qpdZ9dr5o+gU3BN/6HhS18Fd5md+2d/
Clyy4c1fISUMNA5Rd5Bxtx5CGwEQxuSV90XW9bFOQ5bpGB+J7sG6pW9ZIIcMzdWXOueiZLbtrzIK
OiTGFldA+iobDEycjwYZK1rYM+REj7XTsrLIsjvZD7SaRPbd17kCIiaDY0dyaGVlMZgL/KcAHpzY
+hR42lEmmPLSod4TurgpPMj83VRj0W3MGLe5gFniXKSb3YrIvc+H5BqI+2DormIzpujRCcZaBXV7
zlOGE2F+CYyUrg0/g63TDyBMK06DJ4u22j63B7xM+T3ceD6IKgZbZUErrYFQS9QpOBuoWn6Me9l+
NbOuXSOWIE2cyCQv/G7EBbwj+jBriN1n36nytWi8aEPMZpWA4+rsu6bp152G47COXWdlTghX7kq3
kFiA7YfcFZ+SnNNPC8Nhk+TNjzQPDkOUmvt2tL7bcyjuTe0nUd+Hrgm8+7HC6T6zGrJHC4CUfiit
/oWOHn7s6W5A/HxEtf817zi8tKTqV1kYMEWe1wWmW6NEglMgyJqMOtvMZfRzqMwvtnL7MoiAcij9
ZDvH7O7757SgrgWalR9Rcw6ei56dC2NOwhTDbmkVePndcV3YXbQu4vCLE1lfZR75KzlS2DJk/ogq
lVC+z2U2/wjnMiH8eup2ne2+AArRD0WoHXxjvi0Kftcw0NcBywaVafDa5lmyytwpPqAObsPxPqrw
Hwf5d5tUjDreu1XJq2oH9DevbaUlG6vVGBP74hTF9U3vxtERyvy8yRLCoSoCtm96v45WAglITo0m
F8k9gdOvmlXGB4VOmfqJoJqptqjEBZ/dOCPHQ025jMTNVmbNBVqPWZ0S2JStZsurdpFHEGUV7LHu
7PLBukLxF/u00oqdZ5GLbNvVDkLbzkt8xg9Rg4pNwNQ18zM6d1p9NkugUYASaEvvdnJJJkULf+6B
nkcSsKw5eHi/ETvvx56E8ab277x0pPb+y5ItMMJMy9dDm5gwkKt4m2Xhc9cRmWrW5kMOI2gCHkrX
nCV83OE2LCSG05MlxXB8TRKayZ5d8zXXpsUc9GyMQ34eDQtCplm9eA4X1cxyfmpt8TMwGDZ9JKWr
Moz0ddgU8TbMjIK0rJsCh9LtlFHq0OC124XJ6hPy5dF0j2bpugc3QFPtu/EMyWZoL/WnuJkFId4x
5BhwSnfdjLahor3tVGSQF+Vsn6sy/HyQongtiYufUwn7J75DcqlvReZBEK/Vkt2x9jj1iK7v0hLC
beszv/YPhmMGtwPBy0nZrxvo0g8IZ34ZmehXYxRYDGwTLUVcDmsvFs2FeV2R6N9CJk0g4xPMQeS3
x5VDHjKL0p2iX8zXLiCWlrP/FJloGDX+9Ak8ydA5xCR7zK6NrEcUSOZ4Ii86ucmZa1mnYq7HbQ66
8Ojq8iq04DMsI7myZhcYGt3IjWNnXzRremiBFHOlrQBhevUXiuFkozVrXLpmYnzvqMxsLGOOjq00
ngA1nOt58uDTSndtiduUhJ3VpOdcdbszuj0uilpwbYNSmTmV8gftkWkRUC7LCo4eorbYL1bBTA7I
aNOALaYOZHLMcVjd9UZ4Lzwz27hot9b52D6K4EKaQH8iQ420yhE4sAHiJTM0a+2AetgEGUIZc4QK
qZExS6n0WdmQdGLZ+ClY4fiWfeM0VAKHMr61M+FQBW5o71h3kJLPVtZe9ZCPw6Tqyvdkoky5xeNt
7OzWfZ7GxtqMRfNUesM9EvunSnbMeDFvkseZ3Kd6V6Ikm6xtCkYGh0z4mqLSXONa6EkPrvaF7fmU
NsgIH+6j2HcPpRZehUvU1NzF9mZVmlmM8Gc/JUSoSjw4nWMMO4IqoeXV1rHS+/imI0wnxcizVaNF
WZLeGEhfHhqq/OFu6I0XL6A75g9ZuC2lcTOiHlr1YSKZSkP/xI3wo0R1emYRBLqU4n9JZrk3E5CT
lcd65OWcsCTmktZBBuwbaoD31FO7frbDtjyNij7cqV5knv8gy7WrQJTLIHD3rZvcR0YZbafacbeI
IkzyqX9mZQdnN6APj0O9i8txIxw86i5hqlu/TiPolcTGNmOeAc2JDiPERo0wVWZFqoTV/hd7Z7Lc
OJJl0S9CGQbHtCXAmZKoEKUIcQPTEMI8A47h6/uAkdaRFV1dZb3vRYalJIoiQYcP7917LtF2aU74
VmZBs4h9QWjiCrZ9h5eg3AXtAq5m6ghwT3gy0iVbl4fQFndp4sgNI9ncI++56Ik8YyVzvGBCVJC5
ysUmQta31JLDdLtHAsjetWd31O2HJN/NEablEuWOJASRpVUHhmjZBCiJHgomcotg0GF3CEqkoTPb
W46Ve9FBb1JlhpXPpjuJCNcoesznNtsNMbuHukfYKyzmYMlauHb7lCwXF5FwX3aXpG31Qxtx6MkT
XSNBo9nTa6BNoSqcC23FQO4CViC5gLkrWMK7b6Mdh2vSAodV21vU4rS8WvFapb2wEwKW994+SFx/
Gzue2AQXi0uYAaUZ1c7WC4hTJDWt7Vjk62moWAKJL/MmvNcILEkJZrUkqkddOZr508avARs0fAU3
6XRoiLpIJJuoN69dVjJ/ZJIjBoyv2LbfppAIHCfr2Qfbw64n782l3uyFbSKQ8CWsWJkLxtLmaEMo
6DQPO0zxF9rrio9HJPOqTtU3JlN/peYEWY5sVQrnJQyanmtcUK1xlRrvModn2JOI7Kt6G7bRYwW5
hv0bzSNVrb25vhqUrLX2pcnqeiX6FhdbrEx8RD/SKeI02yjvDUUKTR0N6t41VszZs0nrdPLa/qZk
JtrJyDx0xUjaTz2RhZKKn+4cvkwwklHZjGgdSUdC5jO8kbicb1Atvsz1fZh04V0TFeUZTVa9mdmb
r4vmpQDszXpCIcdWMnBrJDRnKuvHCOYuzRPHr0nTIjYuvxD606/JzS4hdxffW4Ma8Dzq6zmdPzkK
zqaurguaRtWUPUZ8YtS4E9Z5jHhsoTuVGsQ4wsl0rUdRJ1/pKB5kLuEVDfbatmh5aF1FGz4DSOqG
cm28AWfKt0ptEUgScyCdMQZ4YoovaI0QZgsXzIBOzua4jR39roE3sKX/B/5e5awav1A0yjc0J1+o
ipKJjVe/W25S6pH+xHnRKzL04l0YHwdisd5n2SxDjZgjbZho0xmBu4mzzEt6JfbI59qOyrwjRnHJ
eLanjdsxMl1aqluVHJIhES+DFZqM0JZTGXmN82C06w62YFBDtKs/glBujWh4wjEOrWT8NGe4JtGk
HBqn/hGMYb8uysr1IsOlfhW4X3kPxBV52xXJPCnwE5nWbdYSghZCX1DHbo29G1iiUVSrOA8jr11W
R2dSziqNWVJv3olYPjVOdTGkGm/ioB1XfYUMq00fsaNchmxkeLVtTs3e/l7rKU1IUUyrXFvbasgZ
eH7XRKmtx7o5RqiC2LFxVAwboa8C9NoZOtzThKUezx4nnaF8ANYacF+7tgeZOqJ6nP1oDKNaR5WG
7EoTCzuPqi01FsWrC9dFV4tdX82DQ2hPe6Ox2VqrfhKKT1OxL3giHzIFHVWZjm8oNGHkTk69Jg/V
TjpEYdygSthmOyV/ku17UkfDsTaMa75AzMiqJYwK2J6htuSHjZ/sMROoiXQbSSQ7zk6572VDFbBC
Vgp/SUbJOjVNDm0x0LKQKtiqy1AE0hX9Oct5Zd/gW0SywFhtqbwUZ92l8RwJBU0WnNmVxoxdOdK5
d41S25kgKbYZgVNp2BcEdGWfXUoLPKr7AMKsRZOxD2hcsb1c2UyeS9aKXGVMaL7SKdQlw8Jv5pJ0
7zm8UzEv70t4a4o2ONvKCbfcQFCVsUy4WRzvlajYOLGId2kWMzTq6XkCt+3Rr882U+Psuxhsi5AJ
aY+CHlTp1Nuo5xWX5myuZIHOUyh3bSLpqjT5g0haGA0UDxs7Lbc2peODIam+tMb3MhjM9ViY9B+s
5j5m+2oiRhS9QmydMpyVWLN33DFUDbr00e0T1kw0YWAIOkAHuQLJD1+uMNxuW2ruGeviq2Wq0tOi
ciNl6Z4MCz4YOrysXY5HS4hwoUK/0+Q2V4s3TlZ3s7rXZ8V5GGr3fpyqgLIgmXQVtTBJpWA7Odgp
jKy9Uyzwz6ML32MyLUnwH6AVs7iXxWc8keFrDnu9Zd2Ereghg9NZTsRHbPW5H5VPRnYm3huaXKCw
nyWtaF0RW7dWChF4tTmBcaHKoCjfHGM3LPEXjUZ+upnmPkUg6ubq2aFaui0UzCipObCpz4y7WFgX
2262ptNh852yxq/kbHt1nKm7PqI2MJ4sHCOe7M3SNyqiM5zpaCbZhBDTlvs4G+90pybUTFB6hMWM
qBFJqSLZoo/x2oiLxznV3+hNEbi710ti2/JGlJxDsR/UA/L4WH1vIjf8xtz8ZUdglamcRusk0eUm
46C0bjTIGnZ2jvPyVGrgLKG2n4o+xCiloPqb02anG4RLo+agi0OKapJo7BoC4uGnjEK1rFPuxcK9
U0f5PYJcjy8o5QKnPbkL3WhRSY9e2IkYvs6gBpXgRXUW74meB9ipXAMQNUEr5A97slBHyuEctyLz
hNUpYNLKyRslmMGgsfttCSntMCghZQQZ9ltWccqf7fgG/vRKQ2LXqZFkfLToHURGvLB+Mo1BW4VT
+Qxx9K/AhL+ZVm52ltvX/8rYcvuVX6EKt8fcvv796N/fi+liQ9OPVW4FYhkKfTGr5XOCK8TRn/72
NL+sMv/yKXGVgj+YWt3/9aDbs7Ma0oT+/Yd+/aadFMeuHBJ2aQNnSrDsMnVCNrzLW/z9+n49T9Fp
yIGJIPjb0zZNf+TMFG//fObb178eeHsnrWO+RUMg17enjig9YfT577/y+081NynhkiQQ3aLnCtIF
bj+9/eD2VESCFqCrtWPcKM+BNCk2uNQq46S6ZrDL/Ui1Sh9xTUPxToI8zBROLqS0GSNBtihqWHR1
TfMBhO4c9syP98CUVd8ZdXefGMnWUoXmhx2VsGnunzNmuKTTfaGFHxz58c2UOA5YYod1YoGXwZax
Glza9zootqBPfHwC7OaL4tnt691koGcxk2+ZfJcYfxCY5J1n9uk9dmtaJpON9FWxgWWEJ5LNjrJO
PpYWRjMBSE366o5EvLe0LYgBrM3TQFKQi5ZkxRbDNjdKodwb+ch8P0OnMZJwgH7fJR4FCiS9wVk1
mFATG4UAWAJGPUpfZ65sjxsWs9uDFTJFFuih59I81ol7aOoox8eNkwk7aE8vflVk0R24dOlZFjLv
Ksdf0+Xvc8PlLWlxGYTOgcwvqBi2z12hN6swpV1jM2gJehj3LGw7pXK2FNK0VWRNbwa1vGlQfqDT
UTzYNCekOZ5BzXYlHTXDLtBsq7Qd8MAYG4IWXpHlcHIA6Oa0IQIvxMFjG6zjAdCLKqqXPLM+y8GA
rVhPn4OddxwQBRM3RNBVErIGan2H2Wn+EYX6pczY3lbMZCSOVlBiv/cqVdARXLqlrcFYxF6jxHAL
0j4AVZIQv97QQE/iuUJ35GxrteL50iP2Q81vJioDwiiA2HbMpjLjuNHbGkz/AWbWrPQ/apDCK6B3
F6JFd4pVkbnmqq+YYdDv5xja1OZ98sM+e59Y1NYKEo9NVygrLbaGk02gcizMp5oSZz020GFtuvL5
TJ5gp6zdEfGC2SmKl+SYe6waD84Mq64NSAKAQ78eW+tlASKMTmGBVszqTTdt+CltJiiTK7cvH7rZ
fWnn6mCm3Vs+xud5omspov4V4K+1NrVMoOWx7c1N82RVdvsfGCH6Itj7O3GAdhFcOkOA62CrhK7v
nwV9USCmLO4pThEbiZNDKu7BTuksxFp2zlTUHbEgBRXm7FrJC53+DJmBTkhVOO8RvyrGvm30LT0U
DSB42B+1XHEfxTgRU2OTYcBAKO32iakg/A8vXPsTP7S8cEtlOBiOaRA//McLn+OisSZqtHsawele
sSBpF5TzsOXQOesJr/fbBNdDnEUPmFTiw2Rg2PybdPP86yr9HeB3AwP+cfGof1iGtkghHXZ5/3zx
4hoI0hjl8R6xxvRQZfo+1ZJoz85P81wgFbsyG5xNwOlAqdky9OrBepijonr996/jf2BXuBZIRYUr
QBJhU7f+wK6kKLhFk9rhvq+CaRM5jdj3He15lUlwaJMfcg5LSCLWBd10fYcpawRcEpIgIfZV0Cp3
0u3qExv6VVPguAgRzLBe4cWOwFquRcg0jSJUuwvs8BgI80BuXXtXKa3uVTb9cJiQmDeyoMQZp71Z
jsRMXOLjdEv7dPsnXv6vy+Yf//5t/4uxa2PZF7hiNUeFyrGM7b/RMnq1c6JORuEesECO/7Qq14mb
TmstJOjU1L1IzM1J1gNnSznvTL3a52NBfz+b2baPJ6Jg5C5XF+6emct9ICJCecPIXTVVILfZTHRo
rw9PfVAam9sr/3959H+SR6NyQpz8b+TRb2yV/0xV+PVLf2mjbcTOwib+lrUf0fM/pSq4/2CzbBpo
lGEs/JNC2v2HrRuaZjs6M5xLCfi3Qtr+B0AXQ0M8bQtbRXj3f1FIa7ybf55OEXk4Kj1hNl8IrsUf
ABdONzi+onTeVXM/+L1EStwLooZsAJ6TknsQrlM/zVghaijLnhyH4EBStgOjC2nBZH0CJzqJAhiQ
YSf/V26aC+TCsB1U27xNR/w5TXSZG3UKxrad0vZkDApoAFIj5bCjW9Hh9BV58zIJeytyudVyEKjV
Ikz42+f5L+bMRaf+5xWC0aEbqNgt5iv9DypVZ7aqrM1o3E0dnihVTuqqrjibc/ajiB5cKs42eWjc
B4318z0pgdmZ0khWync15SVmAedNV3tiVUGi3AlEcUDFKjW7Zt1VKFXgIY8EdouX3/tPL9z8ny9d
Y8WhLwzyjpHm/jnf9HjsyX3odqZBpdXtv0sb66VuoCoJwtxLRgr7Th4f7SihFaA2pq/iiLXm1xgf
KOUljqHjIL3btZ5TKKR4jle61VG5hNWTmqTGGEP+LDX1AgidNDMXwqUMXrlIxi7Ju6Nd8GeA3zxS
9B92laTVOSKCCNUe325Pjo1eO/Eudpbw0p1mEx2Vjz3ySXhpCCkTEnQzpNNO9U0Xhu4FQks3FqBU
XMTDesIUTXkOP6EKsp9YHQda6xhjoVfzwYeUnXmaZPvi0ApppgCur4kvsa+ewlA545Ov1nPJY7Lc
4pMpWvLfTYe4an2XNrz5jEBT5B7V1SZ0gsYtqhyZb5NcpSgz344NwwE6QO3jGuZKLo9urByA+bly
c5vH9PE2UfClphXt/lZwFNEgi1a2sdYU1fWj1nJwm/4IC5uaTEQZOgvQQ8Ky/3Lhue8x1uXYYc1o
qwf9NRzEj5Lkeer5DJZAB/yQxYUKMNBYumDVdYhLrl16tK3qI4NbhD7YSUE5EGcemQ/8+kSdCM1P
rSN9t+mIAr8oPMuo5k2cvIgeuV3M8o8ElruqNE52oiNNmKtzbbG+KMRrkodCZ93Ff42lOvHaq9b6
RuQ8CKGssGRO2w6548odaGpVGnazjk4BOv+faPMXYEPA8zqYj4JB/XWXKnhZF+1F6/BHuB1Cx7zU
AsCDYw/fWyu5mkV0XxWOr7jptaFGY9SGjVLGvfQGwcN1ZLKYU81bigwTBoKJJ1lNTXgcpAX+LBlX
QA+/j2Z6vf0k1/iYaAJgpxBPU81n7va516Py8tp01gl77SllS84hlgJ8eGifhYpob6Keiqtpjdgt
28hC7lJRlL6T4riuuXb2ssGtibakJo6kN3vWhUM7xoy8qEdDYjkUUUtEM6mD401H8Wt3D9kiE2ts
Jo8mVqIVmbn3xIJlXjE4wC2wlXYipFJZqPB2CnpyJbgSSW7b7R2EsY3cq5iexIDHg2MYurmFbq7K
+Jwun/ssxdcAJUE0w8lIhssw5+CfsCUMdGGpYlp4IoqtVjEtEbGSfhuACgajTz6hvS8GcLMBvMAC
LTYl3eoMGEMnbdhZYLN3lBO4wo4ofDQ1675cBoa0w7U7CwQyIbDxtCkz3xzm10ROg0fWUOGNlEJm
GuyrduTx4XKEr7e6bVYb6tEjJ7PpQc7ZS2Jq5kEfjHdg1/EKK1y6CfPyuWksj5njJ/E/FSIhdu/J
MLwUFLe9SgEZFlE+pMlcrZMAGQyiSMpMLlK8Is6fu3zI8IDzi6iud43SZT7ZVHykDtrE2zReqibi
4VxPN6oAb9iRCEH6EdUlyVDiYybAbcBzzCxeE4VHWJoOFeZFqM5Hb2LQQSV2IgrEixrg1WiLTLd/
6TVmNiehj3H7bKqe8VG62XVaqtK41kqKBHWrc5zsuUmGmMMikgwyD6wKNVql3YHReG+wynhpNulr
h3unnyqkYiO3c/JA1HhHX5nlV6Tc2rdPpO+YmDGNr+dR+WmO0bdmZI6AcYuznFc9ZknuxTtHq3rU
H7y7IgCzoQPtGzOePRrSbZ4HflTwGS2I9rK6DVOLcdxxUaoyp6vb0Md9nofoUyAsQrx41WDjrm9/
iF0KdzTMhd7Q1zWDnZpz/NI69YORsLzchglrg74OEXzNektO0cytAYYEbdRbMkSHsg5/3IYIrQpJ
LE341ZaOl5N2tALJgR1YYsCKv0UDrxDF1hUZWroZtPRLV1mAqpbFo0+WcjTtT09q2YNpFqUHAWDd
humSWMb1Nayc1+unuJ1AvNP7hEq0ylXfXdYKJZ9wLOkfoaGSch/jgVrGvhHkTAQiK3kPXFBHHflh
R3N2EN/bTMNOPwb728AMoDh5cZh+KUGkovspkMuN6aac2/cObALYioXm0j/dRhFVz8EnuRxnUPrQ
NKijqO9CeuPjrJcB3qYmVcc5P00Imb0eAS9MpGnl9EjIyoaxjQYn9xSrvOqZi8AuJN5AWq9L+JOr
M6ngdFrmHOQyuaVRyqMQWJtkKSw/q/IKAEr9UUQ2wuIE3Q+kiOAwICPMmYppDHqqyzVVADLg/anJ
sYtfrOUvTyVQ4T4liK+4ViyrcDOmFcGIF6nyqZi5QmBdZUjWBqZkjp4cZJeFwyVjgnMUupGQdSep
E19T5gdNFCS3JMmnCHiMrOrnlmsbOEbj2X1arWuTLzs9PJUsfRZyw4aqLU6HFqGLa/u3FRtkWupD
4PmZoHdtKRbCR40TzwTgJALzWfLufenk19s+QBkZ96PKMslnsppznfm+uJ/CsvcCe2ATM37vahaV
JAUEPrXpV1r1r5Wwz7mJirTsTlOJRlpjdpmT9KsYL3oJjHWsg6syMrjQES5b55MsR6IrBHOyS7kh
HEnMqZjI9DlHpESWLLsWf7lmhhq+YdLY3d4IyvIUhxnQIVahWWUjXTfOBzWYGJToX7cF1zTW9a3N
bIO/hYv7awuixbRf69wvXOaxqmVYdA6qxwpNvJ08VBiKUKpuoojbPBzqJ9mRNmQdRm7oNBT3Rlqs
44oCoqDz7tmjye7erXfCivy27Ry/AcCy6gNlXWaNF5jwGo37qVY+OZRI7k5ulZ7UaBIH9CM9Ae5B
MX4Ps4Y7cplWtYglFjsIAfZldXVDZrva4Bf1e9KZERlHM/MZ16LtVSgXecDkowVI3OxhFebsrwyT
l5CMB0JlcAstt6yORCRMzNrrUu5lJeTJhD19hg7weEswkXYcRTw2YqbXmcpPF1cA+PBxl86140tw
Np7jqXNI1rOG2yAUygsE8S8bdQU1YMZPGSs5m40vzhsbs4Lj3bAET4X+o2t29jTjk7LDxxYsPSaI
ZtrOyz5+hCCfd9mlUjBqGhNvsihDBMjTvtWZlRXTRjWhlpTRQFvmXE8iaRbcECnqSRo+lJZKml3O
gCna/KPt+2866Rf0ZLjNDZvrmpjfFbYb0pjv9f61XSZ2uh7H2CltVDtQf/vhJe0RCNTyK8i4dWZR
h6jR+iO3YOZFekfBDupTkEVfzvL3SX5xV6m9stRhWGdWfu6b7Era07lS3rMRA4geuA9lcltH4VKE
uGDRSaDGSK/ElDt+UbIOKU1H1gzy4KRUdciw4ghqlLLqqBKYwVglh1RdtSVbREQ3t+HnSlH6reLn
pVxbc/2WA53nprwjt4thtOznyjE/37ZBsf6aDRqYoWUyTjTnctuD3CbxpGVx1RL1MTA6fi3V2Pcg
2NfDAI999tX37bPbUG0mJcZBU+Jcqjw+j0V7TRaVnr6V9ng/Rs80t/xwZpvhhqzO9PXiVdCmH7e9
r211+joAHO8YCuIS9uCVqEtyc9EqOXH2pVa8qmXDnbXpK0ILFm3JFtJSg0Pcx1+xll6joGG+pDdQ
BzSI0GyX4qBNzRm5LvSlifXP4aSdJG21ghMjIHSk13mZ/uc03YX1EtKQL7sN2uiUBl8DyQTbNHIX
teY1zVlIxWQ9ZW5Ktj3XGkfM1W7FgOSJ6vVydieRYXAufexexsJgjuysYzeZ19vqOC9NZd3q7xFr
HWq24BwowMMn5plO1XVpeK1Ke/5kgwLYhNGc5cFFD3nLy3tHQXxCDnGmKcJ6kgv2ny03VZl8sUvk
GMK6hxUH1h5vSFuWADctT1Q+2ATUp6YFO7xs/kN0pXrxE4cKM3FpIefVz8jilfTnbezb1gC5JYix
Xy2PyNAxsVemK8kupujbp7xu7uxiWV/SmU1L/GPZL6BFuxDom3A1GDMGwm2ikFiyh/kOtD9y/1G+
l901rVkwbx/zHD2m/WTxSYYz6UDROdScnSKy04Cbyye946q3vNZGp5xMq2LbUhHcVO2HCld7Qj2Z
wSZejkg+NRUmtKdhZra7jeNlHa6F2KkTLyvv2ban+VkOzgmKzqSO6MfxK2wnvf/JVvMqLKvftNLY
5Gb21RkyWEmJ2L5ZzrlD1PpxSBOKI98hJuEGmpjYI7+s1Dy+q6r0eHMPw6rZ1Nas7BSlfjVi87lT
nTegdvd2Vp4z4EVMrC1kFyv7LJBObBNG7uYhVZlianmJ0e4yKaGXFntlOfxRwGaxKSFMBwM2FV83
IfLM7gJtQeaxqENdTMq3TeVSA0A0ra9LE+0FTa5fh04y6SyoaWzz2BBq1SJ/CX7Y5XTqjUr6yI5N
T7eCZ4sFEuu3MnL+YpGcA9QAeRlva9owZa1P2yrWTn1FMItKoRPrCWboKDSAeblfEgzNKh0yP0kx
27rvell320By1/RhsBkRmnhjD1o7SU+hw06snTOiH4diTReDm91EsRsX1PxLbXoDtIbRlHFu0+Wu
ZWLjZ61o4eTdEzcjPAw3rg6dXWHnGmkz+2WJVoKkLhpr40w0buLQInfRLBLemTSH4Uznq1TXMne0
DdG399bCfPn9T7XgMNViRI036DPZwmGJLWsJKVfxIIgconsZF9FG1PLZWP707UUEOpsVeAT87u2b
8K9QBtlajBepqQ6ZjEnfDq2NOvXyINmIkRdP9kRoQLZObyzU/tYbXf5RNX0dZ060+/2tXw9xbkCU
m73w9iPlhmJB08YJOAB5WcPw+v07t//7/eDfP5BLZ/bmh7x97/bl7f9+f4/GP52o39/8/Zj/9Xt/
PGuco8yTVGr+entQJnlGeTNk/v47t5fX2nbgd12KwuW/X1mgZocomUqqhjhDj7cnTzuUs3+/KO5n
CU90b5T1dNBUDBCGpZBFo+YiWaPeRQnXSNA+OCCC9pguTMvb1yGZb33l1Jtgib13g1bfInLa1l3R
H9To2nc2cJiF+hb0Id5ypGVeFmUWrFwBP89yOuvA6zYPt2/e/qlrtMZY7SDDh4ZyoAoGXS9IZ8JR
R/sQZolzuP0f0ymcNvJCMHuj/9Hac1cB6SynUD8oTaUfIgoyBwLdH/XJlRsglvq6beqPlPW3Cjhw
7EPpIufoOX3Z+drScmBmGZK1QU223Le8QYQQq1wZEAZjkyxduQsiY95aRZpiaUEdZbtioaK5n/20
Tibj0DRTTSCKg/UiQGajVzl+5xw6exLfSUKzir1rzjDQ1ABgOL3fKQiWPYhSYXXFiQIyoQ0ophTo
OrmQBAQ5Bjd9zAai5dQpzQvsisdKljYasuJecRAnF417H6glks1ncEkHMLOKZ9BdZ0JDedVqc7CD
zrCZEBOntEzjNk79zLYIYEzP1WLp0gBQeZ2cOdJklDvTEIkomu+FrvYwqvEjQKfzrFQ4fcp+N/dI
K5w0PQ5ZHLLQEbhnGM5PfRIfTmELT6kVm7pT/um2yKvauvtAqytHOaJoo1eqmNW2jLuzmfT3bYUP
tczHUxjBCxwtJt7aHPyqR4ZPm+Cu6AZfAkJfEVc0+kP/mWmT/Na2rbE2RKBwurPXdcRLthgQToYQ
KtCy/WgOhteh2msyo3wYibJhqmYHOIX2Lm/w53V0tnd54m47C3cUXUNccCUZqnoTfRtzixxljK9H
FefRasryGNBe36+iNsG14DwRpaazF5h+6JFkgZYE2NTsQGMHLevsQjsZQoSMYz7dy1zRdnYytf5Q
axuwkNDI8DCbTvha1wChSI4BrwL9rJTGtJfok1p0JSrVW8iM8qqJJqACI7EOPun4QhAy6Ed9kJjf
0+FUdYaz7ioH91FR7ypMRCscUZVXBd0nr4Dziha429SojiYGvkJanEZilLiUNJyVMm2FGgERVR0/
jHAYuS4+jBhXfBgjOHb18j6d7RMs0yKo2OGn5Rv1ONVLBMIitTP3bm37huwCxCbVB0fDXVjpV8HS
uE3ZiRX1oK6hz1ccY6ghJg1/qo7XlFPBxxL+GamOgywsvWMAYWdr0OXWdbzRVbkzrRkeYClQNMAn
7E3t6iB3g8opHtSBaI+WoDqt1aBJGuTPddGZMsKzRcxgj11vZUX1GQ39Xa7ZlyCgJIJtnv1q/NAq
w3TBofbOwZWSipUcewX0fNRH2H77c9WO1LIWDq6oMHDF0tkXi45zSHbagONunox+RQn13u7chQKJ
DqRrBpPcvD0nlXdKQ+/RnNxJzSDoFotCjPrgXkRJv2lC+iQafgo9rLYEwZyUrGSewV9XjMpjm6dg
YUGYtm3IsEXnaGn3xRjKVWdRrgpJYUONR7w1+3JSUWwMBnb2oJvOZqnOFdbc7nFE/sxdhBvLmXfW
p1NKDGiZz+M6cAkPTiBVE2VrnRujanZ1b5D8Gl26Kr9zkzFZTf1Se3S1h0GCmVnEjbhrt0acNh6F
b25UInrMxNkjKYGqseAQBxCKfYXoVQq0MLyAyGy3QaqqpyJLojt9mPbJqOD8yNMzHp+KuVPr16UV
NcdHQyLUIA0WjRD6wCBCddO5FJvCLCOp1noxhfk8Fp4TcHopW7lWME90+vAyTe6ZnZzvSgv+rmmi
xCFXMm7fgpmYu+RSl2LLVHcBnOHJmdpfGXy3ae55tql/7yT1XuL0Oss4uDisAPN6aCvdlcmGJC3D
1A+N+qnKUXTRCgqmXReXm5xWQRJwRszp9REl6umVvAgHj7RunxE7YwhhEXPM8RFG2oexOLGD8n7K
6Rn000plF1+PpJ5rmZ9qyOUdAEcw7lTRfyTRSG2iBojc5e4JodI7Pn66YVQYKa3TKcEnmq7pkt3P
rX5XldWls7RrketE7LJ9b7t9IPN3lw6huQxpLUw2J+kQO9vhxlPQVw9kxjYyP3W02tv2VQsAAdjK
Oa6aBwQmd8RXXCaFacMty7tE+pgd3yOdbbBeNzsIHy9DqD/a+L/ITl2ZBqCaatFtCJjuKyg792Nb
H9MkpA/Q74TsDss1z5tyF8/6D0CxZy0LT3o8wIygfmDaFNrnUj+US454lj/aADGakL0a2ibgjGGS
AiHVioQNOWUqkcx+m9nfDM5cK8l9mc0wuKNxnTTNC2RuEgjDx0KIl+WjWZ4qxkhQM7MRWcPkfZc4
PwQAPk7sKLMb+Ro41sdY25fWFy6mlHG0nzM+jh7f8MQ9NMzz2tGezSB6N1sLf2Do49an44XIQMvs
fTjjIlXyg6v1iJlQI1liuKMGj55d2ziUwHssIcp4HSe8ygal0wyddIolWozhG/WUb9O3Kcw4M6rA
Lal4Cgi7hOOE22h2vyk5HQqmpW6bZTVH1SM0qtkfuPBTxswW24+tk78Vc3joyrNDUSfD+Gcm9VVJ
+plikvLWMpNhByCS0cmh7Gt4Qunc35Hku23uulE/DQos5iZRq5VWp99Gc/pJTew7WxW/rqqPJj46
CcMQyy0HdM3Zg1FO1yI/jnm+G7ORumh7nOca9K+Gl8VNnceJAoe9KE/6bjFwCJgluJaQmNtnUldU
pPq4I8oqh5SDxUgV5tGivKa5zUHhZh7EscM9SsTVPfvq0EcWNiOrDa71WP+sRmglXet62PctX9XW
da6Yx3FSd0mFzp74kqXLVPmdM763KZQMkFiUqhmEakqL1aSoXJ1yCJoaVW6Iu2iK7dPYDl+RrPIt
GEKvNXVStYuKY5QZvg4KY22YNRqrbA/gZ68HRWJ0J8jKV/uuwSITtSs+jr1iJ8/GxPmozoEzj4Lj
BfIgXxk5UpEH+iIGwz5aGpXjRPlGhfvRUvC3J4BKTWukRqujyBXTQFay9m1ik7RUXlDJY4GTAcfB
CGvv1A+7RFGPyZiKLbPfh6YFL2aoxNuukq99YYQb6kuIw8f+WtJAjRDnafG5LGc0aEQGdgVregUa
CZTO1lRYsYXYKmX5XeqMEUxL33uXwmlqWCae+AHBJeU2Ftc7QqYZ80P/OkXRplczmloliP8Z4YNX
xMozvCauSVY/K3K6s+LoOVc739btEbFngz9z6I+Jbm4HS/fySX9IA+omeBgqWniAdiPO0LDUvqDV
ZSv8gANJ8U50qU33POTOM9ZWy0jfxcz+mr2etWAxppyzcJrHj8lYb4dA7IRevcr+QUMH6mjv9Uzn
lf8mdBHs1z3YB3TgBrIS5ZNK9x0Sw4DX3lzR46UqVi8MfpNUc0IV1CFdL7/msHbrf/0MGSp8WFqT
GWV0lGi9k3stA0TlT1g8/fJsMQzYuvov9s5jOXIlS9Ov0lZ7lAFwyDGrTWhFMpgMyg0sM0lCa42n
n889q22qq3qqbfazuHmZJDMCAeF+zvmVsR+in82gQaT+87ImIjh5BKX8FR/sasrV25WEN8uX6Atw
ziAgvKrfzrwclbz8qymKjYifF5LQed2wxmSd/8tfDniPPkJcHRgpKyFHNYniZUn7dZzesH1ukO5W
zM78IsVhCFpX5GwqvhYoO9XX8mf8V+Hw73PniKqHoszvUKQadY+OWSrGfo349msrgdec/H8FvEtX
AR1nD0OMfxeuyEhkfs2PDHcnv5aPo8/rJNDMm6E94CFltWfTemAdWhtM7IZO/5YHVnSIrSteIYnH
xyoxmc0NO2SiByNB5AnbP/cZ4eATMO0rZHryN+T7VVF1ikpI9ryH3RJOsuTBh4j9g3zzCs9A9QEA
rkU6HcGSJyik8uXkccm31eTHgRqvPjuvUdv7kG5L/msiXB8akGwjZ2LCr+L5s5anR348eQr/86P6
HJU5Uc0xN6sXmglBBQewVk7WlvUbBQV3G99rQcBmF5EXX8vfkcpA3fml07ZYJdMMfrVN//x6HOp7
PQ7WAS+XIob2TPTfzLGYUNSRu5PfCvlx2XoH+StVF2+Wng4F3zLLyH7Ll0I8hySIo2HoPjfNr7Es
rvIl5e/4xGsvD/I35DEV5Vd0/58HFfJNecDY2B/lW/EWd+OQsFIv26Q11NvJl3PG/sDLCAjStCg/
/OUwRjnVS4KVfXnJmze9BMTyiuI6mQwWm3A5IeZtNgXekEXf1JvBBOkIRfztUmwLnqpk1NAqQd/d
R6Gusd3PVwXgV13yzXZ70yZu19xG+xbltzAx/bNOKEgPYm5i1R45ic69xCxaL7gVYQ3eJUEg83et
78pvD9MEmr2UCKoKzJqd0a4PdoNmok7Qj/5MGOix2ZiPdAu/sPDLAdzdB0WDQO5Gdlt+zybJsEyC
IlZ9s0pEWWbuIjVq55JGXubZQTk08+gowuKJeI5bsHiwdTAjq6lxGDdkp7YcHuV/uV+b20rSxCQV
rIU0ZCIP32Hz4WIfubCJ4EARfesI+nex+1uDurlu7PmVOI8BpIYRtR4z+V6o2Gxo9lskWM8Yub+L
wiUHpm7QccFXhQY+VB+z3T2lIfUQdjI8qSZok5DmjNZAG6cfXZRBx1luWE0Crx1pb74m6Ju1K9Rv
atyN2Tq/WcbItjZNnl80iVcaEoFhYJetG3JxzFiQKoeWCfOwCGd3Vj/BUHjO5yvGCnh5oeUMMwpb
DBvstd7BoGiL9LfVxO22DOkezZHjL75KrwSsFdk7/AncYDoqJsD949gYBz0HQDJjPV3rAQ5h1WtR
GQXJSmmyCdAGNcJCEgnQ0nl9ubZ6/anKmGkDpn0EZQ8IWRcehno1zxyBL7Wg11HgJLUz8S/MDrAs
z9ZYQkQELoj9EnQgsRnbsM9QZR7nvXDKYmdOw1mvMhi1jX5Gzk4G0RhjcCHBTNssL2qEnx3zksNU
zKsSqthKr4gr4LmOJ5wzMZCL94aEoVEmV9usfAoDilR1o3tuNG2IPUXX49tbawr6XU4nM+MJhPsK
oF+RVy0VFrhzL295FE4O/bid7Oz64sy2OM4aV7UfvPWYUjdiTHgo7Hm8c6mWgFXsB909+aX2sgTT
byJ5CcTBAlC9dT3Bv3BSLd4SxYj7nBUWR5362i7qNXQGSCSTKO8/aQVlX+nCY+RhheYm6WBFcZcs
MXKI0DvnCIKZfTkv2eQ162pkcNpn9m6QlgVL/BCU5byPZ/6lm9hI+amoYITdhGRmjKzRSbzrJs1Q
TIZ9Yde4/zFqjkYXs9I5OAnLzDbjcMx6rm38agelt6qZbjhTs+wKIyr24/SbirPczsls7uE0nDus
poLJfNMNwIlozC70gUg9pyXdoaa74jX6G7w7WsG88beRRf5WUF/7NroYTvLtychfSqM6a5AY40Om
noWg597W8ukZrguBRcgCAR+clTnQRBg6/lDG0QiZE04R7K28QBcoKX1/4FQJKCqWVF5yPBR5iD/j
D2cUdwb1vptBEUHdDFEioRpsuZUY20R+pK9SiR5bzgjUNVDoZfGp95DaAhcp0KDJwOUoPz5SCqZ1
IJkL8m+6VV7RC/7IYRAC9gDc8AD3lXnf9eLFTmjgCm0vdf7pUF4Gh2R3Y9rpJCAx+evTHU5jl6Xs
C4yxdmlwnfSeAa6HkGOBF1cIqjL5JiNIdBEYr1lVfrSZ/ZTiR0YrCkApcfcRsGxB24lv9bzPHW6z
zMt2Qa5/SfxMEXOWgXWYNz3bBMKvmBVjQRWA09KjWVG68eILvQdTJNnnTiHzNzF4aGjSD9PATaeS
pkN+9K6NETpbQG2zRy1DfgnP87SNOiwb7IANHxlGf2k7OlB9eo3C9j2SYyB7gMkTRzhoeZIjAwnl
ZizMiAo+YTNVEz2JSNdJFLJlS0tiXE0+IYgJQFUDU1RGZDja8SD0cCKcZjyMPWaLVp35l1zzJEP9
gpCfLEc4m4j7Uqxj+BCxvEgWwnTW0WZb1iURtqV4qlpfhrvNm7jsJ4QyMD1K8kCPvmM9EI7+kTjm
76pvf+kJGLJYqAEKHfnQwCXwUcLU4Roa/R+Ysc6jUxSYDaS6YdzA6ekw8mnClVT+EL4FzNQ3dA9W
7+1cMKkccK4J25d08veJzZlrXDBtt/suEu/2hzw1tj+L6lsbHzHVLKz+nGaSFyshvyx27hbTOOmS
1tlKpmcauZsuNpibVAOEmraBNBIWHxKxQ58CAwfwZjvP8bcEBR2vemnN8Sk1fIY19BvDzN3LIDhe
x5XzyH3zg4zxla5ZFK4SO+thiVSl/9aMy9s4sQCVCdhn7eMdZBskwWHO88fq/Pf0v8Kv8r8hNCuF
zH8RgeiGg0u3CbXa9Uhi/idWcEOuCN5cJAoFFRyKGU86QFGQX89Lig076BPSJi5wyxjRQgWbLP5a
cReSnpNUaKDukh6ldyx8Exu75CrVSOM2ZVNeNclkdEPKIhTYR/U3O5jk7Z59cE7qUxQ6MunFuZsx
F2I3OSVZT/82AEf6EsCre5KJ/PHHEnLe/j0h2v7nGG6fDy4/tnBtsumxKYfp/Y/yi1KUhJDV3YE2
7ZCxcOA7eudL92mNrXm1NHdp9Y1y1dtgf453hmdg9mJIzkWJ94BDJwcrgHIF21CaLvYGfLFY4tLk
myLkZ40vMBWz/8urBwgn3q63OXtqF2XAhuuhdh4wBjqaEVrxJuBBgIIcaPG3LJsieZ9i0s+agPD+
71x7SXAoCkZBQT1fqbLex4bqRa5wWNDREkUDfmc1ouvoXH3V8YLtXmb9DydNYN3+T/R3gyRJYQrH
Qwrp//NJ81wvdQdNtActFhDgquC2gFG6siRSWO7UPHUmsJgiUyp6BKjLsbQYx8mthYbl4pY+WTe2
9jwgOwxrc6fIMctI6bUsLB6ug/2dEWfYrOCAPmC0t4706JEx6fsfNpslngcTHHehRZLkhnCMD+iB
H7thYlONjk25w/y8X8kn8N/fM+6/3jPCZtFAheHBZPwXCQKZWKnpx2F70PXWxIcBR15Pur6wTeRa
CL41xDC3WSt0k5Cb1ovPiqSnCS5lnEsSuGSTE+32YFfLRdTulsXvsDgsdUh42gqKpSoYpnp+nGAa
lHJTCa38Y/Y4M/gT3AoS4gnSZdwCB4L1RzsH+QhGRF6Nog4hFoMyR1uRVaSD5GO7xfH2NIUeTKpk
guFBEJtLQm+yzIqHlOAberLb6uh4NdxCubdZkeHv7dg6lpKIhVquWmOCtO0F46OYFhxjSNif6Yce
wD0K5+cUasKCLRB6AHZX4CrM4e20hk/OFTcTfwOPmwGYdaxhYm3+/RUxdRUT/18XMFeYiFaE7vnC
cVUo8T88xzbea1U2j80hIZJyM1Cs7jsvmTamBWenGO+dxcEGpnPZSmuyuZwaydcQfbMnVz3EZpMU
oVnefJXkWRV1ccYv886zQ2etkY+z0eLitTFp/gvwqz+LUmscLadftYhst7jX/tTH5RNbmQ+4Z7ux
jW+mn317KQtHrj0xZ2FDbXBnkayytHH0dVu6d4nVfyx5VW1nIi+RC73XkseJfWC81YYoxpCKmCoX
UXIXLWQl9uOD707bbunOWt3pO4xsN15T2OfCGO2zDd01TUWOjye+Sbz0ZcgnfOIHYtPswjjiurOJ
8/qhZVZ3ELhWUni1RkARo8Mmhzu7qUbGjZmeb1naEG+UH5KD79YOw04WPMkMU3Q20cFAt8WnXPGb
jBpJFmlOk31nfrgjypxEK4sqUDGp1M9NCjnRaI/6EH5jPYyHAkZfZvupCsowr66OBoKJRWC4UjoL
SdxqXPu2BM1F9sVhFb+5SXP0y+CZlfJDtqZ00WI9y9lQlHVvo2+/BToOrHYPpXfA6wFx6p4x5KVe
qLh8jRphQcZLHsO7JAZR8a8tLaJMs9Nva5ge6zw/m3rk0CTCoY8FVfjif85F+BI22UExVbvoZxn2
vzRTvlZED+Fba7TJqGfzHLsxS9sOKXfKEoHY6X251VI60bguLo3j3shOkFFWKZYCZEBkrSnJIBlZ
zNnFy6Kjh4VZoP/ht/Wy7ygGHjo97+kjm/qAmTtzePfmRow6JIEO0+SAvFGmhzLWwWzzZQf2BPfe
qm69AZ+/xo7Qk60wley2hRi5a3vx6AXlG9ZBSA4W3lzv6pe4Nt/UA44jDnrJYnqMkgEGQBUigKnN
a5WQh1E29PgtgwdEldh8Nq9eOF5tobHY0PdgW5HsbXpyT2so5TCwhMRNW2S4+o+pLn9UhFnNUjfR
ASV3tMfYIsApCrIRWXJw0xiebwLDWDeCQD3Vdncag5PBYBSwUN4bkv5YavzDRHoNj5c+/MmkX9PU
bRtFZ8No2D3AjDLhnSsHhn9CBMW54SRbSwVJoijexnzZ1h5CtnQEuAYZf+7T0jj30NNsrcQkJo2v
iTkiIPbGQ2n6DHrc3FmNyxDgbkr2X96nPzBBZj/RfXtvLdHVprc8aqmTbapABwD0xss4L7/sdDaf
0oVZcjpctAgt2IKIpXOfPeSaYDC5jjCAiVMM31OPSPJ0CfWuuoKBbBdbuyJCkTqaYtjSoXt4RW6A
1rM9Um1yu6QVSIlimylpR6dqAdx1FcQeSJrFwW3trSIGdch65niFnptsdTsKTrDKTiKt6l2qYWa/
EPvZTLrA3GW5M5ma76NBg8hSFMe8m83T4i93UWHh5biYV603MGSzKmkake4XC4s/kbxVM85QdK/E
Tdjt92TyXVtjxlCahjhBSRMn123//hWwIQZX+Ukz9cfFcMwd9LVDpQscRB1xc/xyOfndy1jHDvMl
qCiY4WFVqL4kMDLru3hfRukEX7HWzqbbnKE8TIc6WLRz7CbuqVm+1V9a+R31FYo6QNAGp/y0mJMt
+7gNAdC7WyCvH0it989Bv2AxWYjXuPZJWsD3DffWfOMbuQ00NevnENOrnv7nUI7LfUhM3SFLUIfH
GbEhcVbn5wy3hHU5xLhzlbZ9jgbzComOSDl5lOoohNvyMUT7XQZwWIISb18oc0Aq3mysA9rQNV4D
9j73hr0ZztHRwc7J6eqU6OXEx7uAt9PL+FzoeneoMub0BuDhVmBpdG5hCJ69/KXuodeZhHClbkMe
gixCcFyFTze10x6x2aMVdt1htL29azBSSak7AVqmFywSd0s8b/Cv+BRjkm6T3mzOVt015ykyfteQ
03f5VPbnqJr6FQyZcFc68zadBuPoWgVgDlPC82haLo5PwIasxU9B6L2k8RAjstOhswSIjnD77wt6
SCGS8zg/2t18X7Q8LpFvXE2N1oKJCfxBDcfv6SksCBr2CGnmAPolLBgMBcYektOwb43sFPZzt9dz
hy65rpf2hA9TyyRDrIYFEGWdzMa1gOF0gmCfHJMygHuMcoEZoYGXGW1hisjk5LFSs/Ek7ka9RgiV
9zAiy1ibLqF7WRzdxzDEKVYYgdKMYdJHaYbN/UkxgNMWJQrZiDCzcOds2pCxuhsdlISLRFImwOnw
HTrwdSCsXdSqVUhtBvTqzyxynslofFbVRT7M5QacbD+awHlh174NIWxHD7gPJnf24c0sU+RlYwrP
0dglg/bEwuouwP2K2i2bpngfIaiabcK8mvQXlsZnRc8uTBzEXApp4LqGhxHR2uho9/CjduooFWFa
joiWIL9O0QZS48mIjHvDqiGZUK8vvQ/81RLhw0bWYNIEVp7vowS6VRb4zVrr6c4Y0xgMvHHSXh7l
9qk45IhfYPU3rP18ioQpxY8lYPqbt+nHKKnBOrRzyvTmttT5h+TDSva5I2CgI2wCSpw2LZKAGBFk
UC5YWTI1H8N5w65PKe3wStUINafMLm1AddkhQiQdj/jJeo2V8ylhrrjqe96ng/qckme+0vqa1orv
KJHMElb66kNx+0kp7mI33rkZM4I8HfdGP94WUliPWNKSLSSiuyYby53e7pRmSxGEpwYZQaPTi5Kc
DI2sRlkGkfJbVCGckpY5Zy7ob+tp8Vaxk5+MDuVrguM9z7x5mLT6vtH9W2gvYJXmle4WbYgz3myY
u3kWf+OMz7MKBNVrt3Ri4uA4aAea+WPwYKh0er015/pau9ahmB2EJvZBNdCuZBv3rfsAW+JhzFux
G1pYXJ3bHLEfZJom9YB4LDdBc9UxcdgQ4I0kAhv3vjwRs4Rrs3jCnAvWnFTXaAnzGL32iQXuKVrE
xTbhTdHpDy3KF/4fj8wqZxefXIBQ8gHqdFeTx8TU+ISBZgoggyQjDL6GaKQulnfEEglmkZSRq8Ss
7imix5UatkwB/Yk7ZK8urltJ3LwhTTuG4CvoitNxQ+46SiIOuj3mPXQVa6J6KkLqIgfBgOiXBYlu
/tFqGukN2qt6g9DGS1+ylQUep7h3tzcp2rFYH1ht61dZe6r5AZmXm662w42sz9u6eUqBrhHJUPvm
DG2ShLY+0soLZkDV2hvdH9ks7mutu4tdWND4iafY9fqYqMaQasFvHZ9T5+u4QMbJvW06WMxyaHpv
3zC4ighceNUNZjqmy+noRi5PSJAOPAR+0WD6vNZn95PhFnz+UYrA8lJeIefLG/ySYO3Yv3RSihpL
KVKgCw7NAqdTLSLW6JCMoztvCD+xhy3RnDOtftZF8F1pC05A8Cdxsa5xTiT1HQnmdSw41mBOcO7B
MWltDeUD3k4bVh+kLlO2jbXwF75ByHmpUtmwt87sfixj/XEoZ/9dz/Nvw0QsIJ/bzogeHS8/DF31
lQYpCZwMQHImv+h6dVIams+ByamQxzhR/1YuLh6Jv+AFjwPZOiFUAQuaktj4BkMLjAvXnWPpNBqH
UePR8XHo2GjauIkGgbixr629HcHWFRPOjHIi4sF0CLWgXbsMAjcWoLv6thaRKjQYT17q/fQm/54Z
lHS4Ibi93+qDF0iuFWdASofK8KOw8VJf+hS7suWcyob9z1oWcqHHMvnwp/SnF0ZfReTUTKMrlNR9
scFKvthNxg6HQXSNecBy2KKbmEFDxUhRLfZV2dPgSM1dq0FpHIhkk6IV2Y/LlsSeaa+pyXgTwnpq
+DNzOdMqSH19In7G6YxgUCo8VH9URezaYVQhnunIEx/8mxJOKQWGIW+qetaeMUs6FMip1QBOza1N
WTW75E1k+JwQOuJJ5REORCOFXy7nzNZYpGvBg5oyiDz0k4HMPo3+AABKn6Ojc1wFISN/d4BKK7sO
y8R8kXwM/dhg7o97enkdDM1C+/zo+Pf90u1zPC5XBtyTY9zixNY6HihOnJ3iGTfAIn7uLYeLYZ8T
K8Qj07TXonWzXeI49GMQ/xHpavfD4vzoqiIgeoVZpNaRJt+K37NcZVN60LEj0UlrIJ7Tr6Encyoe
ouJg4UgZQWnVY8fdWhi6dVxFpYjVyQDZ5IW/RU47ZSShGwWNfo4F/lodgpWw4hL59G5FOvp0Hm4N
808sddldWZGSnGaxtlDtuwxo9ZbiIB2tbR3MV2M2IGCguugXvziKCivkckZIhFjjpASiY3iw7J7W
qNsg9dSKBwVwqibXHNDtCffSa/ihkoS+avLyXWAsF5bLfTvyoCrVbeCCV9r11O/Er96fbr7WTpvO
QqAWT4V1TPQR3SK+Vcggdl3uXqoCAi0+YETRzbo4lsEvq4yYPegmSt/goGw65l6b70zrJSNofZ2P
A8ISOfGxQwvNX+vhsOdaJ9dHezCxhDa4kpcpMUu2m/LQ4UObZdckhiXkUTWVUmKoNMtKeRIt9ZEV
7eZb9buC3OaZvc7r5vfFNy6JvjwOuM+toMIzGPNTyVIoNrWfvKuxlRo5h1H/yw2Whwne9li6t66e
XqysIAnbwf6KUIXS3nuyfyXzIoc1hmZL+joEoVZuc6nyknCzUyOW5eBVP6np+DXgzZdgtpYy8olL
COc1GWTsd2rnS6rm2vagx6CZO6lAVE9XKuadJZNgChPqUvpshXwU3NqOfg+HLuhWmSzv6o7lWT1y
uURkFKghgaJ++OWSpMgEXK8JSn7JLHr3jptL4Hlu659Fz3OpadFucFg5/Ry3Azk59ly4rroP7UNu
yV4a/tIIi1QQ5h9I2mgIdnTXjtRE9QvJbpr9pJBedQ2hWoDVJwydG8D8pmowwAabaN0bQBM7i6yR
Sp2VqfeQy8G/Pk4TcdoSjNd07WuwhrcuGB8ZhwE4pGGyiQ54iFEgMMBQd4PWxNVWPRdqhqABsAD5
8ILMJ/ez7v6QNTOkTUILJXKhAKzO/hl43ZPSEvlIm1eEFuCYnrSbySP4EgHOSzRpUBqCiPgnKml1
rBZDQ/Ls7TVQIy+fMoKqMxwt9ChAPcDJYZCIjYEcZ0zLJZQ3ZIVnJmUjyKfAT4EelASj4up7UtvL
wmtkLL4tNVMcajAeYHtTCE0HIXc83Gmp5LrsKusxUU6bHOsaqRfEG0LOvmSlZVB6qrOcRNbrSN3p
EUOyURIv49ldyCgPUx1cstXYxdJVSLVDuuR5tsJvifWRPX7FluS+GpK9ei1borpLBZKaNPWNxv+7
0JBET5p78rjyayUszuU6zqrP2G6ftfFezYAmWCdq3jyFBoRTMAmJusA/I2CNao94n2qXoD2sx27Z
SQgTqhmYl8dlyZsr8ua3luZ2qf1npA8AF8wyYNSbd2kWvalnqDaMcedODYIVt9yG5bzFvJqbkoGg
lMThh8zt74VXJaTFAvePmtfVPknfomU0/T3aEsoM+WR6Q/bB4Ehf6IPVStEDaBszvvoUSlNiypPx
oiCOJceUoHKeCETvv+y5dAi9Z+8J3Ht0OR8FLfXKZ3SBPwPwUpF9C7f4iHNcOf0ZuWWIKyDNjeXu
agH3WOknNY9N1azYOfO2uMzSTIB8vmJXTXsLPUBp0TfIm3WOqe07OZ2SZQsYWbzBrnqnVIWynoul
FYLIkb9KBaKijdgYOOMGzci4BtSGPiWt+g7CLbFYFs6WmAzGxgl3rXywgH1O9mQ9miF4ma7N485C
7DxW1kGE5bciDECxBzMtus0owm7z0TSaAaM8v8ZLT4ESOh9oYQ7ylLHSven+vJPtTCy1tVabXyOX
6liC33LVSyqiExO61LQOxWqcsk85gxx7akil4Gb/eMF5FGfgkvvaS5EG62h9ZJ1eMfrt0YkugX0c
HS9eq48QkS249gvSnsrIgRf+pBCMQt6bkxfclK9FisyaPRL2bxfit1t8pJXer1Pb/PBn2qWM5you
mafjB/pj0gDOapPTrQyDaEMqE71q2GoOZGA0LRZqc1oInNaN+gfppngDc2lbTBhnv0If22MRrCEk
5rZQxQpKqGtReOhoo295RuW7RaKhI5OKjtbU/8ykc8vcgJ5VK9tOLwUT5MUusp0a8+s0psamaPLP
PovvZOW0pJRo1La7LIlRFRfcO8AqL7rBGCZAI5ob+Meby2vdI8B1GXQ4spCwTcvAv2M5qzWjlbr0
JIHQlKKfXKFjOQfNtGMsvuVwafQA0//I4qlsJgJdgIuY5Ro4LDUOY9KSaK011UaKpIJuN8w30vmC
MRHwjlQ45E33pQN4kFjmr82BhST/hjrKcDdwjz2RvKoDs6Tg1u6IszBhkjtYe8HGGH47CUat3O5q
TUyTmLfrk53CQ0icP1hE7yD2RqIly0w98qDy27+9EgkEnqKJFUVrzyuCE5jmeqw1ZyNn4MqywItJ
20i8e2VVYEhRfDQz5S1txFI5NaR6fiLhIuBgzLvKs1xsmyW8yNrLcsFDq3C5n8Y0WLdxA4vPfZ7r
toLG/ayGCWqOobUzLpmD+aTMMZpshm2btrA90QMNKcuo50f00MI9RVn5KCLunIXNxjG9cNfeFout
m4gG5kxej1zje7YwQEo1pKe1bT9FIOBENCyHqeMeKMhTguw9GLsyPfTS5iV3yzutJ6IImPKnN34p
lXpQp9BLiJojCyHYejSpdhWTQ9qymg9sBQu6Ln80SQqAGNDRETGGJ/ti4CEqA8aQEeuQCGq2a1K5
7PwUITkLo2Ij0XfdZfo4yK1urF46lmQ5WckJseRuPNR0Ri5JNJI8/K0a6G5pn4ToX4ZxstYm1wcj
1ZhoOlajALiEmDzYSGIzjVNEew75dqTBcJ30K63K45zplIBEu1mupPrKQT3ssvc5zn+aEUsE6Nyw
HhedtQ7KlulCztAQ6cT11qogco2Zc44DfYZSZz3mkvGRjcN93ZgLeE18b3lwsDARZzAmyVNVSPFO
TGPBcHY7sLWEs2NhQcv0rWZKutGJh1OUi87x6DxtsksoUsh+YD0Oli+XwhZuDqqXwiUL7A/quuRv
eY0aw25wAWpcXm9K7A1PKMSu1Nkq8lDkwKWbQ9rTNmBRsrLsbbKFYjG0xvATI3dSOjhkt/kQJoCs
DSV3LXdyiYkp553YAQCpbV4U3+1vjfhJNUDhUtdUJa/KXCVO6zutHJ7kvlnDQWdw359xqEJGLlv4
BHQIk3r6xDD7XfbkzrCEqvWsSD5ih6ZAVHAprdfMj/dkQI+UWhNuwU1z54K97mjzP7TI3hJf8RjV
X4PX/6xqcHUv4ZplJiVbDKtuPbkIMEV6aS1JTmKhUVYhFOPVCjc/5q8fsrsrQv/gxeNqgKgjCoch
T7ivl4s5RNIegNxjF/7yzqr8s6YF+9xIfylTjlxjhcvlaBoNwaqRpI8w8G5+RwUWCCowjDY3cvrl
YgqgOB3jEp1GL36Dcchwb1qpMWcF1LNGT7j3Bzc+KGMoxfQa6xWhnjXzPJ4OCf6lDiRawoe+oDxR
GQV9sLLq9EsZC9kOO4pfig078GufWF9Jmz1LAyO5beplgkijbD69sr2DRPmp4DrYfvu5rV4XjzoI
151KBlzi28D4THKGhg62ZQuyG8mHr+nKGxLNowKADRfEjgHNyvL9K16ADwF0vy2iDJbaEM57FzzJ
9mmaKO9LDJmAJBnmDa50sKI6zCXFr7fyOyf1CX8stC81HDYdKSeeBsZT/RqEBCIrqQ0bo4UJXzQY
A9McwCAK4cmAzyEq6ncD5Le1ukkBRoe1PTjEp+EfCxD/o49gz8qzz80NrwcAMu+qC2PCi+QqoV44
qNpP9W6ldh/nwXYhMoa7JLbRjLjovxqIjxCzZf4dFN14P1npvkucV8NkSYZt+iuSlNrIaLZ+awKR
UoeIxvvh0dOe4qF67Qyv3gDvrH2nu4drBhFeWonJLm2Slkjo/ayVFb/Lme+QZ1gHaAw/5Xi9bG84
2WPqLl12Ouk0pmDUvjc/basoNr39KZMwz5q0k5CdjZyOxuyARYsfg5gIJpLdZ8aPXSmflVQQC2pI
MngPc6/fReUCVUDQn1l2fcKtk2W0cH/KByLJoaYR17GSVbQiwKUtlRYBqO/1Q9LQUOTyg0ayAuj6
B+3gNHmxDSYPlxCjJU2YloWQhBy4dAdv3qMDNPHuA27dOlDD21JEPMuBtitmhNMmkNW6wpXZMJ2b
nI4vpftZaM1P6Wgle0aAj2c0LYc6q6/SU6SM7cvC0IMhMjXjZIGe+k/Ylr6hIkSHyUrOcse6cs0X
/aa8DzN5+L52mXSNAGISADatdKPDSSTfBwKabntmiPlTTVmMiZUjahca0ea5ZM6P8DSGBhiLjTyF
85ISM5cMPzz5TJYlIVumCwmGVktkxUumK1RdUShl46me3EW668keTM2emFGcBNVLZuW/hZyfyrPs
VctdXpG6VgHXLc7vfKyRyUDR1fPvWbrFudanGU+P8vII20l3EfAmwwfAAIf7kKuhMWQCs6ld6kOu
qVX/QMLHhg6MJ39sUqJNqDRWtays5GlWFbEcp6v+enJ56JVbkfztGXc42OKUzKoD7LBXQHmcnme5
UMgdHM1R2uG8108JJAnyZPpZk7pNJttC29o5/TBdwwe65He7ZeHVGoeCG58azsQiS20CufAV8eIH
Z0KvJlmeSw/juqm9H2onGWD5YHekU8qD7ycVlQi36LuDYWG+5CcrCPFsY4nq79Kif5drjdr77WC5
FxCPtvBErXknrdgIzEVHE8bfAT4YK1uPz0aFt2FcVG9d+TQL+6YcpGTR64jlg4y0Mwo8aT8oyCEM
w9fuXm+j90oTn9WjtUut0t40FRdUVhVqs9E81KDzvIMS6RGQvFbTC/OekEQ4mMNwTIqRFOT6AYr+
SzsSK4a6/lYQfpmDJCOJuNWmKWRyFUtXSuIf9S3JFto6D1Zxaz+XTU2OjZzGGQZPlm2jbDRD8YcF
+f8djf8HR2PDsTwcbP/vjsbnr6Lrf6fzX/6DL+JuPn7+7S9//0d/dzT2jL/6xPmato8HMWbsf/mP
8avt/vYXslf/CleOSZfNM2lZtoBMV0AYif72F+H/lfmqb+iwthzHNHRohi07ofyRgwsyRC7fRuYH
z9J2/l8MjYVkr/4jOcwzYXmSg+cL4Tv/atcrACwa/FQwfkApW2Q1azOKNSC4STuWVXAX+OHJdpfm
lLnWLa9IrF28Ijro02OsgS5q43QsuobqoUmgg7hy9OeXuDV08O0cbsuVJRCYohnXqWeAj9LkKdU6
eztOeQbK2m0yzCeIdYiD41iPX/DAYqNffv7DJflvOLympf/r5+RMyTBf06HL1M1/slCfWpsd3vSc
Y9AsBoVDt5uQaR2Cmmj2QEdlGnsCYwCYWZhsEtIeSuVpWHoQmeqWrmnJDoWhvxSBOC22Xu2xqSUO
k87wnDSYxjrBtiFt/tT7xrPTuQzS+/Kp0PRfbNLWVf2R5cwHJCQGFhfsLLLEJ1g1scaoxAWs7YoE
orwz5OWOXWTEC4B2g4AD6hh8RWYGTvQb5nj22zTk2K2fqSC8piHAe8vx3lBxGydH/kF5WZ/o2Dq9
0E/qD8LT9dOclu5x0R7/z7d9t0lWSx4WW0hBm9Y3FzI2zOWk/ojiTlImfBSVfSaZ6fwxxLCNRRA8
TnFpsJN1iPENJ0927HPv5aFyza8BQorsBZDyNh2cg7l+Q3blbxNA7lPUS/oKY85N6Oj6Cb1fuC9A
R+IypUHBR8U+CUZO69DOlt8GXee2Kx+zdEpP0nhiF+fZDycbghMmm8Hpf7N3HktuI20WfZV5gfwD
QMJuSQD0ZBXLShuETAneJ+zTz6H+cTERExOzn0UzuiVVq4oEEp+591zTJqXKynlQV4//XJVGd/kf
L39/TTSO35uLs29QvUKm6p/mxx/oufx67Bt7Y04EMbhLzfac0zw3lo5hBX8Y8OuCdKQDoDt45rEt
Rgv8DP+2rEgx+o9ctNgT9WHe2lakwph4CgYye1pzF7whqYxoC5fxSJ49IytBboibUuSZcmWUqNof
Rj6Q60nkDn0sLfAi9WdN8UsrGXVlEQ9gVR1IKriPg78vjc3yhdFNehqFlZ4GatmQge7731/6+/I3
0Y71gSCCVT6vGjIM9EGDOP59adw/ek1iJw+vnmH09waD0KGezjZT1k2rzY6fUpIck2btfHNiSkVg
5cbo1lMqvSEYW3nq6u5c9NBG7NT47trftKHP8biA41vE0B+x1/dHAFQoKyScQAFbqJns7KCYRzE0
NmrMog9RRAbyB70LwKOYchGRECYZq/fALGZlGFWZdgQ9tVHlah/6TCWnii40hOCE46+D8WsVw3Z+
Gko9PXYpAJChhH/lxX4yt+7e8CwiC/MYaAreClHMFI8gvlHk2sLz81ktO5i250IT+LOJa9gKtjeH
Kvo+mIMOT8tdoEOM+W6I6+6IJBNdvYZHU2/xGAKqfBYNdKvGK6pNIuw5sOsPvt458HGhC7PBYXTW
gOXkIR+GH7dTiWUeM49btBwx42kPKpLRhngkzdAk0TWygSC1wKyYwL53qfphr4U4zsMenQSCVKKF
yTAeT8OUFLskbV9iLNp4ZBCIm00opuqtLVfYkY22Ij+EhG07ZOCWbkB/5TE6a77JiWgXA6SS0z4g
G5BatokgrIRs2j1XsbczpM6Jp7fVe6UIhZrzYj2M8a96gYrUPl4K787BsRxyi1mMRxm8/XtQ8sBk
AFaiwmutdrfO5XPvDI5fwhbcmKCx4QeTA9cDKEClv1U1xWzuwuRV80z7p48ilE1xEwztj7VryIMX
vyGmksc5r062yuF559MWDuuQA9PMjfELbCK4BVgVwG3OvT4l9EXeZwItqNJ1PdTi4l3WU31IJnTV
S9T6LoEADO6R97npQ4mZ2T9UL5F2PASBSSsMpgvkxTBndVvJgrg4rosrdmpor/XQ9tvSjb4W5wUf
3PdIcfjiK/l7mS9FdSzSrt+x3f+O+swOWqaZx9gzRyS6DqTwuOcS7uxPQW51iBw2yBxTcT0M5Wbs
i8gfEgN5SbwxmBqEcW+8R6no9pwTd0e+93r3MLCIPvTqhoHOWtzHnFW34Vgn4Cwte7UyaCotCZSB
rVFo0KC6YZ8lOWDeSHMYRQ3WVU80uGiELmWVVvtL4TM69Scrt/Zp0xI3ZQ0MIqX9QLSQL78Y+9bp
FKB3Lq9K3klonP3K1i5lIr+RgZQRMtenzZe9JI/xFAvcnizZbmbTp1fWxSYDefkrxVUDEmN3bJmS
j6A9lXPVpUgIOiuUD3trxV/JbrrW+kAaBICzHmJ5kRvtTlu8n3OG11Xk0fMa06NpMfBnoqRvDXkk
UssPrZF7LMKLgGDu+ggBvNr3RrXvlnBSzbJnC01wmhfdSIOn6UrbD0NHFG55bDUlqp4upXxJxu6n
0yVqK2PJ/G0WTGZEpkC7jeshF/Y+i5t9Iie2ORrK6SoZyOgGETN3E2aUNu98mPbI3JytZBsRrFhU
CmstdhHEF+DVDeMajyQSbzDDcS35NpAeOClOfMYX4tmG41x4mX2tS+NoIBl1BV2h/SuKAPJzsoC8
N0wf0N6y0RW7eFyfy57OKSDMldRGy0DNgchscBhfTwwcU43KbLpDM8aaVkvMVm70NNlG+2I3xcWE
G6AKAlE71+yCTorwcZSFZELdZsMu34jLZdX3gXuFao82GVquZQdj1z2tNfyxOj8mK81QlceXtcn8
ydFL7vPhWdOI84WrU5+G8bulrPe0kLCKTZQ7xKglgW7mwkdnAQab+O467jZ9SnhXrfj4mzSTQarg
NzLswwZJn9Oyjzm3VGwfRX2zknukCKqYYvcblgBwVuiKQTsyZYHK4Dmfhdcgy6HzD4ZemjsDw8fW
oa3HCx4H0TCx4YLg/LT0ADLLZNqZdfSJJpz4xWZ6bacsgzll/imIAauXtD/nrhZmsAk21DSDzz4N
HZ9uLX7vVPYha9gb9H9Erkx00FAJVLRTrqXDrwZbUpX0ZalZ/6h71iiTYuuQ2plHKA4dsZVHRMcC
jdySlEQGb9SgsYzV2fFaHiGvplEaexvKiT4T1GPwxqQZvAxQSO6k73WsXEwW4un7ol1M5LDvbl0e
3HkwA9bTfmf3XKdARkZWrSeSFo66V/zuXXKz+rX6JLAAEgQYX9usL4rsTsb0fRWsyPKOLhv7AEWU
/cOhi2agvbKIMkxS7/qHOrPF61gv58ZBF0X5x+YvY5JPnOFGNF15cbJtq4bPuit/up7LboPaPet/
86G/1HJ8zq1HIGJRPuEbYJlVVmjOM+0R0Uh0h/6Gxp46L0YoXOj+TFIlt8JCbis6LD0nd9GSYdtC
yozNZ2c1bmvl6PsSmhCTeYaB2BJvccScYpXByECBhsGNcBdgdHZl9cV0VW9j+3mdXRv/tHER7nRx
7bwLa9W5hGl44SMRYi5caqn8cykY7DrZD3AxE/lB8jAKBXK7rPzcBpsZl/2TXsPWNKbYIqx9mB6q
zmEXiUOFOXhTpwZrvw7Gj1MMDF27+kMteCEG9tuVDe8Za8VYAZtEl/VmGPM7I87PqoleagMEkKfG
n8oWTuisZbf35vemcnbObLp7iec1TYi2zYCK5fVjtn5QA3dwKhm0oRTwZT/3G5m3Kzx1VE8U+im3
kwqtxciCSZ81f+7VdWzifcynHFZuURFF2vtx60FTM5ndWv1JEh3ARvbqSDOISLhnRRKvgTmSJ1qR
RTtXRnXSzXWbeO5XPfyYeuON581OeqXt29bwpzFgfq4z12s6oWBa1+5AzfnHGYqJ/IHqRLrJxKTC
u3h1TMz380qZfe8px2rZ2QiY1jtxBXcWcVi/NTa5ifVrrb4x3WMYGFEGjQa6aArT2GruD8GSKLS3
Ej4Y+3Qs6QYsN63JPlqNfFmbtZFNRvahysaHng/Hjio7ODQrAo92syD6OYz6euK5z2Apv+oQLeI8
O+ON+cno8I6IU9uVhaSTs9ILSHoo1rn9ZCgTms/ERFlvJWAJ6idtBXrTgljLYOWttoeFyYFpurY5
lMpmwFlksWyKdORsDjNP4lsOBsrYzVK0qNldSeaJhtgFNm1gIzlk2JTxVmsUkrGbvaHbeJbWNB06
/WnKqcc7fmaL3dwONfnV61ik2aQGisb4vba4u5GtH2NrHI4zwp0IWcPO6cEUxLTcs1x9SBA6SJce
giwLxYxrv46AD1HEdAk/9FyaIcP+zFcIXQKv8L6bsjEuPYKKFagACsvVL4pbNbfvRsmOZbTY+nUx
Dmn6GwxX4msQJC0i9ESE5u0GhFpVowhDg2ZNZyfuSaR1IeY8dydgS4crATrbrjNf8/bxlnIWPvbm
fcTyzEPF7VS9x6SsHLaism+1kIBo4dIj3O2u7gBHfR46ULqp8SOuQEBK3bhVK6eXm+unVlhvhS0v
Gvj3KJ6enYzARbTBMjALo2Ar/CvTHcsn1wBb08MImZSQXOplG0N5OiJTzLVum1ork+Ki2scy3raN
lpFSYSNwhslIXul45XBcYypHeMdY0dW1qCSl4EKw7/wHNvW3Kc1ZzRv6u4ezERT+cUimX0gqmoNY
9kSbpWw1sZyB1dsGKkvrE9GQFCU6QtV8Kn49WANe6f2qI1wWAy1iXdSxXw+HYWK6SyQ5c2mOP6wj
J0SiCEn/TGRJvwpBzaEZup/2AEcUFXdpd7uuqH9ZkTWheVuecOiCsdTYf/Wi3ySWbEN9tXeMUy14
MqBoBiPFnIPrpxtSBquRm/hplh4ksEjcpOOMIVmHDgZiZOvmlPBO2dakW+Yp3heWHCpRu3Fm4WZ7
3bOw47dKpsw5EeYCqLpD3fqS9vBl0IsQOgWWJYQ9/30kkgD9u8NNP8FHd1/SDkyJyK9MzPke0Ixt
ZA0zWdjITCSaeNBLFaPnLSq2z6Jf9wC3b6Jwqq3ZtS/8jymbIFIHvZt/4qIKSLT0tvrczb7mUuSp
Ok9CpWb7VKtvKemiB0TeR30RBAfYHu4hziqNpWlOVjDZp+AYjBilpo1+ewKARNogYKGVp39mA86R
CZxllRCFkZDjQnNpFwuxVWCStxoVtuU1I7tAN0MtjO9jXRt00FUG29kIEh3gxYAmFqvAen38Ux5Y
W8LsnpHVAwTLQ2V9Y4LI5TqnW7U0zWagIFmG9YCz95OtD89XUZ9gxKHa5xnboI3oZ1bulBHNhrKA
oFViHn2Yptz+jzeSLIEP9zw2K28GRD5SQunADVTBWk4ckfVQSjJ6JBEJ9OYKpgXYZoqytzl6E5r6
Bmp0keQvTYpytPgSzALa2YJLwS7NT0zrySL4YlOND7CatcK/KLUDtf17Vjs714re8KEuwexB86SI
3MqOVI+kjp4F6QuSVE3kq6bacoff2tX9jalb2653D5guxiKAu6hv2olITS1jqVflPYNu+HYsotER
qb1mjOwdGTzycPyV6imMaUM6bORblPW5QS/PcyKe53mPHyLZRJPGzVa7KP1gaE0Y0Zm7tXTkzTxt
5haq2TrINDQz9ong6eJd1COHfSD5Pbv56Rn8wCJJ79HjjozHnvD4Jjsl0SB3S5QwPjF4IGXvTYxm
dMT6O3skLU7i10TSND6172my+sRG7GuFPNMyt/ly4QwZB/Fi6R7SmbR8XeJbY5vBXAL+YOnEH5v2
xhBdOwJTINCHEbDk72DfQGKtOYpTSotEtHcYuKjIrHndRu0qtxG7opbgJL8XaK29E4SEcJG8gVT5
b7NeHXuceajOHpoS7qvM5rPrYtycikN0jTjpUjqBos1TGPUodafoD3XVeK285d6qKEYfG+XH0gMA
KLrj0PX73qvPBkvDTVGP897T1zfZzi9Rn96Ua2p42JKvBpacXffk6C7W3SradzMxnwFgSmt4ry2U
xJq9GXAezdQUzlycTCd/UZK7BdhxmJTGvSSEJkLTUZUR/pfYOXlg1zosd1XGg6GIvpFLH4ohZVQ1
nyyMZ2mivtCB0rVo6HlkeRigDntC3bTHvSbrr7arPmqMhdt1puMa1S9izXT2qEC26Mqf1MA6n7zM
164y3iL9RdhwF81a/OnVcnFjN+VaHIila+bZR/3Gk7ebf+Vrs3dWh8RN1EB6J37MQkNQ0SPcNEr5
k4INHXDDkrOPP0kQgLkEUambWfWqMUVe69uZ/ccY86tT58zK9PhHIr2niI4zrZubXZl/hChf6sfP
LCb1ZteZXyLzcl1sriiQDEQScEicDPmNUdRHeEcXw9voczKFo6l+6+Z8KHgXr412gaFikJTVHHLK
VODPbhR2laeH+KdiRD52WDQpqV8dgzPm+3QgBT5JiH2j3y8pI8TMXY8LlWSL2cHSl8BI0U4luRKH
WHgvKb2CbDWe0tm7iPR1X1ByEEuk03QAtLbLZTig7AQ42DdhrOXaLQY7PD78pBGRF5YCZ+2mxK0Z
ePgLSma0ntylZcfvD6oPyV/+Vi8a6PImJ4G0qY61U6LDhTrtz1p/iuwVI+1DBpGv069SodQZhxzA
ilUxkaQ3t0siX0i+oXrV6OmumPvfQYs0KbA6Mo1CLTXfXYuKBtKOvZ0bcJM5pgwMvT+LZhYBmQQY
oUa8eSzeGWOMwELT1gy9Nf/oM1xhor+3UYHMokyKl1nDdTfbQcFG/+/0ad/W9fdalQRv1HWIRO+3
Sa27Fc+FnaA7A4mwVF3qJ5Aazm7S/VZJ7G3N1NR3cDYSWIS5c4ko8qm11h9z6c2HKCvMK95TSlQX
Zho21BPqdBBFRgYxL9+ojk27sfAM4QQtlXtLEpwVOaumjSM1AAqNnQaFjCdwc/qyf6TszOqaropZ
mi43yUAkC3rovTaZF4O0oZ2OtjSpcYSqytwWC4NKRWnJzy0Z2iLlGJo5o55m3EzQGZrj+tXQBjyP
ZmGHuiCAuhyzp0V4WJLi+XWCoOnXOooKpuNBxP4j4IyDulTxdc0EvqaKqi3gqcafMw/psWu9eIDW
4CrIbZJlR+zBy4kqmeNrGcxd73Q/03L+DRSvPjqVxcq8eCpImcYNOTYhdmRr5yAQD6LM+dlZQI8c
N3qvXHl1MLDPzH5ObY2ukL1YH86TQAnf8XA0xoHjnsQMt+uzC7HApNTPnIJ1Dz1uIYbCINKBxnE9
9275lS1WEURIYjeGS0dgRjDdAGs+90I30bQwn2N8HeaZXuz4UfZqLpr71HFzz7Y8pATaXjWRvIMI
wpfZzD9U1hIIUrnUvXHT4MK1St8BsCuFpt0SmMmAnRlWmsMWKovE2xFoRkKERUcVJ7PRYiUvb2nr
VDt24qCLdWfeD05LuZ/AEZ8wGGWZCW62vkFWqDGvNcNzWmmB1hkHHhOtb2kHXM/WoeoABYkJClz0
e2qzZoeNj2WGJ9jZiTOOlPTkuGiXrGjX55T4jmjXy8COGtN2ffOaa4W12aRxDlFWaBrrhDLOx2Cq
WTW5wPaP89hxh95AHqtjhNmXgtM+M5pFu4gqiVu2/e0Myz1esnuzJBe12p84rza5OXziwrB27cQn
6tCDempWOzv9alVpPjfG8Ea7HB0j98+IzaqYQRyiP2wpgFGMafl0RPQOlCgt141Yh7tZx0+MjiYy
NaaNJZT7Uo0iCoHav0YedAOY5dNzP6VfaV7tFT2S7y084qe8fp9SEpVrbkndg5mUS1DTbAv9dJqt
AAvnZ2rXr7qq1C2aEQkUisefXOJPAiPoUHLzeZ0WcibTBLMgatlNlKYfDVuCMF4+4jU/qZgh6to4
3wZd3vsswTAs8doWSxRMgyUvVBCDS21ITOayTav2OZPaRA8EiQ6r0t4g4u4wTmdHMccsSH/YNu5k
bpKoPzp5ngSdsSSwU5LLPIGItmI3cJu+BYm95kHhRK6vl+u+zq2wUW3s4wW9EsrBPdleraMwcfxl
UdtxCdJzGo5zbkgMcMx7D6wVUDoV86ObxLDu4zklf9QCWFgm/Zcp+D6TrAnrMYt8WzMvHS5af3TX
X2VfE0pF+IaM6hNU9U9zkmDFoCwNJaR9kYMdkn2yNwf7CaR1zXLJXMERZTaLPJ3EpZyqPKlyxItb
MrKtjdMBjNWiP1GtlwHItb2OEIR5XX6N1vIXzVWC5zIOHdv7MTcGVilk4IwSBz+L0+zgdF8INjOQ
JxBxgcYp7kHTuVrRU1dK86y11T3HGbLJF8ntmY031yOMFH342C8aEDn3oy3HH3VCMlDOthsWKdtO
owY9xruFVq1j7wEESyiUxcyWbjltc9D20c5NbOgCSPXx/C2HxqrrzThS/U3m/OqQc5Ss6NPMImT9
Nhx1C/0+jxIjr9rQ8RZoqppl7+OStbTs+1DM8XRAGlT5mHFeBpG+NzCEPRNMH4PFwh8bDoGS8Qyw
aOb2q4vmrU/QtkSs621AnP63mlH1RzKafHWPN1cjkCAdyvhaas10Usr0M5AlWA7QkDbE5UVQUJCE
Q8FJa6Dvbav7Rjrdpzy2D/mrIrQ2yHA9gcIrTxEXSai0ZOCgEsbzknlYLb23vDDheKad4bdagmGP
MBLD0NjcaOkvyobVV25aI7aSzzniWD9l3LxJdSoQ0i5o4ZzynouJ4t7yWgS6+M5Yiz3C1vLfsVnp
20qJuyqUw/vixE9OXkyBO+oMGzOLxvR5LU2bXM4G4vXq3K2SpwHAgqtJQ/hAT2xH03GOpmP8qiYK
9XmGuRsZRvyRq1s3/AFFCuDBqLxrL1YMUZHi2yaGlVSh7WAMXG7PtTO/yHFp9ypiLDfFsr8Nmv6z
XMDcpLm4kYYxgBkezkLn8TwWKrm0Tb63Adpq5tS+dyQJ63Fh7KZKJ/Mn33WGcy4Q+qaD95UnPyYn
P5QadxP5XDLA8h04tbmPJ2rAQZ9MEpaqbsNJS/Gflc5ORzmbmLnnqwfKyzT74uRqejh8ZGvzp+og
yYykGhed/OZZdfWbuMijVRJW2tWXLEGpP8lh56x6CxmY46XpitNa6n4j5iRcLYemKKL0xsjMO4Xw
l+OiREGzFatGCmGNmKtLxaaYpnuNP5nFIcBbC8Y3YlQOIxn/dJYsJ3JEN/wmWy+56BnDL14e4lQ5
W3achNkM6nDIBxi0D5kUz2oEzeJQNMN40vN1NyDPOw/zZ1f1/UGjNtqqB/7STrRzXtbxtiyZ6+FV
jf3GdNVpGgVu1Mnhk1rEd0bG5hFqyrM95Ys/TutPqg2BfeQHbMpsq6bHVqiyj7EGx4S+m1QoiAY5
1jPfXPTyWT7qG1uh5+i7NGimzLnCr90CvaLBHmVxw5jhMGNQhDsFRm7v2a39yhDYBk6nZ4jJAGKm
tB96tMZbHFxHAs0Ok8kmmL++D5uquKf9+rSO+XjDzpjRGvNxZu36k3XlxbGK7Gt1yOrTfR5mcbAk
/BQUOP19WZKzRlBLY1nOz6xHBEBUy8HW6vhqmQPPvhWMeCz1gODHEEwJXhB6KnZt6maTpyZWnVsa
WXeX8ncanBU9ESEMCaxNaQz1k5EwOnFSgaQSad9+jJo9W3eWxhhymfNEJXMeUmL06puXVTeLeCu/
NzqWL9m5mPX8xdGOazoX578vQmTlmYgAOgtQT0nDtdCj4aCI7dlK5gXUfiYEVZoNR+jXRKOWBtkT
vVufVvLRjMIZQ6exv6e1w+42WeWTp7WcmuwVUQ2wiehb7aRm6zNW1ckDteGDgbxVVlZ+lAWftWL5
Xtkp2CRloSN5bDp19lUGuXlvYDXkcutYER49l4Jr8VzSTRng83+uq9OAIh+586scFgeakCd8JnXl
4B1Fz9DLtYxda9mAZUd4GukktqhPHHAa+fyUI7qXs1rQYc83NP/1Lu9FSG7MFLSP6Axz+Zphhexr
5pjTMIyB9Nge2A9gkWtbddDgaAOcRYHSMSEy9emELmXdeVW5i40xu8bCvedaydR6HQVlssfgDmDM
drEV6p55RLn92BzW6aZv8iUYbOPg9VF7/fuiYQpMCZEdLZkezIYEbYS82q6BT0AnSlQ5+8/uA0jR
xl7GavfgG29b7LdD5UbXQevl01wMxjkh6SmXjFzliImmitQEbmg9rJb0zrKkFaiq7inGoMi5ewS9
En/Oig3IEu/BTRuhjp5gwWGksuI9xq5yNpI03rFpJzNYK364ltkGZdEQYYS90o8Wz/CNKfuoWWwu
RY78dzTO88zBVDfQ+99x8pA5JsoxZO487dOeh7shI26ydUx2BaSaEibdUzxTecfTCLfAG9e7LJS7
1Vd5jofcefHK9Rcu1sEw3xtJWdsIbB1k9Swgi86Zco8DqldX5t4OPAba1dR5wiu57QwCITxZ4pgg
6HZvzc0fmae/nVYjwE6z+6BxOjOw0sVhgoJ3K1nrZrdyNdWG9bMoPYQ2ZcYUE/kZLiH8Q0hRqtg5
uDnpt2nKdEl5l4FkSSyyYNYr0jkzk5OxeEPYO10RfxlZHYDQubEJoaOr3AO9P08ZDn7WsA9TUrXl
QcKwsMZw55CM0pfZvsEHs+vpFgirYKGWdnzJELuhMduhWmMCNHeP8d3Si13fIg+ssNjyFLt2k03m
+tCfiJok3YVHwqDBI+kSZiiN6kyKOr+QrrETOOZCY5j5ToHz440+sAZkWU15INjshl19h44OrDVN
iRWsBt0XS/XNdl+lzmpIG/NzXVjsayqmG8zVAVVZIOC/o66n22YG5KnlTssfHVTGNkb3EDh0Ecj8
qOvuoALolfoD05bY17OJ98ywjlPtMYpnHUGPjDEh15bbmhQehN/nuq/olGZ4rMj5dp4pmXBP/cgW
lKbXRu/nzpsVLs62yLTF1wv1zc5dsdcs6ochFTcCrRQBfJy7a8nYTHPtoDab5HW0J2eLKvzZnPs0
kHg6D1UNqmog6RtFtHcCpYijnZH33GTpLlXmb2+hty+8aj9Otb6rzO6IWG05ZpX+nutZEdLAL0fv
8fL330xtWI4KzTwqR21E6R2xMNXn3s9jJCx/X/6qMZAmjCBHtJkldILGqEORzRQKldKRjoOFT1pT
sCb0U6jDKtWCOyWmZH381t/f//vSz/CylHDf+NZZ+WZ8okePcArcfv1T8vivv78E7C4k+4q8i4e0
LTURDhUOkQIkvfD3gurVhlyFVJ3BWnt4hZP+uD5e0BQiAMksjT5M0vEtpP4x4R7++fJeKH5o96E+
q0T26nSDwuhur//8JfInpn8yQv9fS/2/aKkNaetInP9nLfX1IX7+l+0PYu/TConvfyqq/+1L/01R
7Vj/MMHFOGQmIaA2UFX/p6ba/Af6IdvUYMMj3TYlOt9/11Tb/yBFVZeu5VKb8GV81b9rquU/+KO6
6xnIqjUA6/L/pKlGNv3fVNUe6m0E1Q56b1fXpCP5/f+C3ORh3RLvAr0r1Swm4HPzZrms+LVsDCrG
EbTlTvIcZ9OxKhkCaSrWfQn47V4NJfmi5TpQTjewNCr73gg2+Nh0qzBdBdT7pUlg77GCIf2UedD4
ZNNAxKyaXmpB5lyRTqQKDE3zIbsLK7xtnmrr92jAE1R5U3s1VNWc8pWWOM56dmSp7jy3HgSjxYrK
FycnoSa24+2iR/LuGgIGqqEbJ6tOvRN+sAEXgx1hNmuZATzoCPXSz7+UJy7wzgXfOdBQs7KL/Uo5
txv1ZfrUus5nJzB/Sxlgwea0AtoByEYlHeSysIokaGI8SMbWcxkPb/NCBFrCivUyAPN86/GgbupG
WX6D+/0RCZC8VWimsGgBmFnLE1uw67I+s4sxD6Pb/kCKXxF5mO/0di6I4rLcc4YYbwc/KiTDuamV
fpUy/fAaoqEcwrvbtRxZwpKDlS+nPjL8iDfrXQMiWGAKPQDmea1tTLjCGjsfGMuXmNygrvnrtB59
BS5/nGCoTTft6FdJk+yrdboDzvECx3iZHIOke7MMkbPQeJt9TbTOmWBm7x2Q+zO8xOoppg+JEE7A
lSvGYCkz1I/dUO8J4Jti1HcTbEjEdvsZxtyTOY/3qhv1K3RbMOFlkexYyKyGfRZuQTBK3qKZfrQz
nVbuF0Vz0DuPRaPZZe8RPAozXasnspKRYLU6RZ3JcsBu93lWmntnsbVb6kUFoDH52uciQg6NkYjR
3M1Ft7R1rKg5sOdEUmcZJLEYCvIJH06ovIRMwGUMbU8DsDW34pHOJXi4oz8UWTvsVY6oTjQWSMpJ
/Kl77WcjtGW/xK181sQxHiN50OmQz9bgNQeqL0RCUSoDpdnxEQYSQcBpy2hCpqx7oADu8LzCSho9
+SQb4h28sUSeKovvHYJBHHm8OKs6gTNK90k1NCctL7juE7zK0BfRlDAd9u5r4RgXlySfi5QMVfsC
hyaIkJc8bcKUK+voIgwhPYHHgxnBJpGChA3Xfp7lgpqBmM2t3bcpbAFUi3wbKCoIWYE0SYAwBfD8
BLKWxBfBbIB1Ah//Q+jwCNNI0PXTWi/v1WIIf+Qt3zrp2u6y6PGZTgNztGxlNixZuS+k3Tk03GwH
hs3rNFfDCeTaT4YIxaFrAcJZcE0qnEZ+rSF4cluxW52u2y/rHfz+CbmP8+RoVM7YUvnxSfDDZFh3
D/IaQxO62516XKxEP6Z+Xdmm3+tNHiwoT0/plH9oidk9ebXxAgH/mEZSXgxwholgHldMid/3qLhG
O64/S6oKp+srsgFc68K982GpOOXkIgtIL1YEWsZyeJjtF9rDE9GQCYZ0mQRJVRe+BTVxN5D4R9B3
QkGrjetGWwhQR9HJjWZyTHRsKnySYY2rZONyySSTuq4CvNSyQCBV+6gBhJ3fhEccoJkOF7yt+oaw
GhcmDRRiTaK2Z7XEon59r+aquTm4ah29Bjc8zSMqH+/T9SBqIj+jD7TKb3rEZtk2o7B1Rf3tMU+C
4RIOrWwucakIafTmGYKrXm7xbyRnMu/JlSd6Zmu6OkqUykLxL8rhppzOeCZa7ma0qrqBTXte11xs
OxyWHOBsWFtg/sxQnZ/TmAQt0Ttxk73HE8IGF9NfUPnMRbPD0kf043qeHkboLX7PxCQoupTiLkGO
lhoiI+1M/CTYYXrJIuNGlRuaUL4vtmZ726zo6oDn0INGLJ+rZfjQFk5+/UtzEuPWcPUHiZZquNLY
8leuI9igs/OIHyLheOgqPx3N6NgBYDVb5wcFtvcuGVhcTXBOXS4hszQRsW4ZxkAiw+azXQojXDTL
C+2VmBG2i09r4tbfM2syb44UbwgqTqz1hreaJtiITDhMzgMkj3pYU8OfLEVnJTQDBldfJ2eiSHh4
aA/Ofm4upxbBR5HqL3E6ixNoHPw5Rf7a/StjZ9bcNpJm0V+ECCyJBPAqggQJklooWdsLwrZs7DsS
26+fA/VE9/REx8Q8lMKukl0SBWZ+y73nLr+bMXpAY+3+yDTtvXTUuWmczF9zSYioOcHtTcDg0NOs
SGYcbtq17e7NpMSnMm4bw+UT5+jnIvnMsSxJNeta7wSJDhRlvMBsB0N79Hji/QHk4xP4QEtYXzEA
mdeWZvO46vFj6qJ4UrkLB2SB4TQt6Y0NQxtUHf9UmbYJqyFcWpFvNPRoojdZX7bVe5TYDCYZPoVN
zvSf4XcZzKsGhSJq1EF2sGBkYh7x+9cvqlDWrurLOYCi5D241njUSX84OB3kOnu09YvXNhtObnDB
QbHscuZyPcWEgfpuAoKjA958P5Hlc81rSZCG7hvb3GIy6jlMM+NxTUGoA4m1b4JnKMZUKWtjDIfI
ILPVJrONm7rxzQJfxdSaf81l+QkD2HhdjLM+Vt4rIYQ3CqOfa5VUO1S+bJny/kc8epAUBl31l7XV
EOuQu75l29Xa9N70oWZYni9bZs/gF/OrKYzzPy4Shn2nBITwbskQt4i2049dz52o1GBSAwwG0HCU
0smGevEKkv1W86eJRvApn3TjVOitdTFzFB5s0Zy7RLBoIbDJPXYD6/fOSOoX1sHr3nO51pXZgYCr
t07J6utzZ1oZjHfgOSpfQmgP7pG3O0yF6bcsbuh4IlQxURZg48b+0ebGLS9iVnOjx368DkbyB8Le
nrrQsR5iJfTbMEAkauKz2BwsS12fmnxgAlITdcDM7/BNO7H7pn/qvejscQBdcFZtLWWZB33Xy8tY
JaFsCf5AoeygQS3+tGtLVaCxlVLTU1vyZDPumW+xrp6HXrNfOoOF1wBUvTJa/eAOcaA5NWjN7LOw
MBC4yFc72s195UUDgSnGLknd7EqiBYoiZgaboDmuoFchcRzdgmSWHMlWHhM7IiRdvY6yG8n2Tuam
fp8SC0KoXVcdk2XWD/ykrT15xdjdYd+3tUL7P2jxaUKjuFtRqjDqVQ+jVBSP2XSJlpaEsQkGVo9Q
xheb1onZXoJNqf6jEMMcatCCMmEL0gtRnfrJ7R4tTXub6mRD9D4PjlY/Z8F3GZHrNahv45aVFQ6R
tgUolKvqfWz3DHZj8M6Php3/djLKDmH2fisa5+pSF/pN3HRkbLKNcLyPyr5piZgeCN/8CRBRBay/
dBeHiG5k/ROO9Lt5GJyzWxRwlaRxIVBggMd2Lsblr2VbyQXdjHNXxSuXgpNaOw9T3R2jFhZ5RuPT
oi/7yiAPd+iy4bGk1JrFFO/jTD1Ss5aXkldxJx0s0ELEBe4EYsPZDC9sgWLjgE34tdzk21oOcKSs
bXY1DgsxfMzDOYf/NVpAJASKwiPq1h8CQlCAfOvF0br0OLTY1u1sekio3e6qDh1to6LdOvCeH/iK
pKm9MDo1I7d7x4fA3+DD5mofGlHtEQs8eWbannJ6eJXVRxaXGDaMRQ9t0lq3CrvNpAHERK1+10Gc
jeQ430rISgkKrlzZDcnHJXdns95ynOd6mizXGgkGuOn5sWauhCLLOPUz+mxt9vYAIUff0jYSzlT3
exAN+iEpqi9wRehCUI2SWwwGIV2QxCaDI+4Hghq57eQa0HXBK9fo+tsE4TUEIXZb241C2N5b2WXi
9F0M8fUy7p9d1hrNM6aFZusCkKKTOB9Bu784OXt88lxS9irNszPjL0d5lh3ID3/Kt9Ai/ntYSNfw
JY7EnZabBAnba7eHVgTvUmDe+S7KJmeaL0ySN+muiVdmyLyzPpWfGZqQu06rigtJ3+1prPTKd7Q0
v9hTta/oidDuLxDwZIuK3/QsoJQwdeUInxrw0Y6puP3cWcAkcJB4hOBxHtrshGEI1tPN8hbjviMu
7Ps/pqOLU2NC3lE2S1DhsZo9u7zFHkzXmuOYTeNwqmOilZcRFWRLsX1QePcoMdqCqtI7aRaFr0qp
qTVceW5a1se55KlsSYELEss8OkDcK6+bYC3bvW/o495d3Gpfq8/RpMIiZJRcLFvfZ2L+67jwGnvk
M34xkApnAmYUFktbp0HlQjIfmngh+13cI26eVvLTPA8FD9c9oBvwoIU3ko69ZNBcBvO+bowMFHKb
kFmvmTwCidn6RZy9Z7mLSaTf3DPbMcCPbt8Xr5ls14d+NW2fcT6Ce1ghRBRkdFDTBLXCYOiIItSb
qurFaKp3r6MChhrL2myDkMyc9RGqnLOY5+dSl2NQDzo0C+LXaa646cCh+HqBMIBh3Mva52zkc6JX
bAZgd/AqXd95biSZf/iBOEVzVXKBSzIxZdQFjqaNQZEtb6yIjftogLJU9BEb4+2x3MRZBry2ECrz
tVmatzTxJI8fK1fI7em5qZaPvmQsNwpW4iC/5cHtcShOa8QPNM3flQdgfPRk6udq7Q+jK6+2CQDf
nmreKFFNhJbM4lDM+bkyRXsyWvuLuM5xP0ewRyGVwZJIGUrPcTRxr/aIosc654fkfzfcqUuaZzSU
z8uS84qPxt+a+mU/suTfJ/H4e7G3ATwTUrsVLhDfjZHSwx72SnycagP76hNvtbTU4eUtWnzoWkf3
m3yLes4JC6qTcosid/sd3vVj3zcgTg0PAbOjO0eErxR2hrwSng2JSlihdKhWBNylg4E9Ebim/Ru1
IGbGlvn2FJsoe4buKAPP6IlXzrnuB87tQyTan9JefvfraaDvPK79TAjpiD6yrsgzbfGENHPeH7s5
s3zlWDPmBobcKAym89L0tOUbhLHpN57GGl3naPykc+UTNgvz6g5vrjPKU2Paw2NXPxKtG3CLIwzh
PgoEoxy/bTZ2jIvM3kLXT6rYOiHbGCTvRdseioPe5UCg4tlDB77+cTMCiecWg8yM2bbKFvcC5sh4
kTG4agL/iiDdbOY5vSm3R4VSvztZtjk8FIWLmmCIE2yNhFK6ZX/qqvsZd9DFBNt5SqttCetUSNgM
EKh3/bL2e8Pj8qt7DLhlxIAZ8CE+iB7lzWJXxr0+4FFFrTWUSfSaGH2gdDTOceaRhW1R7dRVD4xo
vazogNK8QfdoaUOgPAR/TRHrezfFcTosbreTlqnvECytkJ1M/RJ52Q/ZDfOlMbjnFmIwl+5xIZvh
XBYTUMiof2GNUPaQkZ3Es6/0HUE2VO7jMOu3Bt8j8xyCzii6dAkLQMVRTU2E0dxLiFv3SBR/Y/PQ
GGgVuS7XoI2wS9Y90l+UB+MRTlOIlXw6aav7ZEASeqzdTxDgNKxT/dgY5cHoB29fr4QlaFwHJ4M0
506RqoEL8LgAtNmVptzM2wypHKGh0ZxQgxpXbGLJFS/BezFo/StpHAwMql8DQv9nUaTvUTaW5zhK
Pr9vrAyBT9RX5L1j3j3UK0FRDGIIkOiek5zzxeqsK6tC8rbUMAYccuaJY4WS/QmzQPGaEOALqtyf
NnN33S0o/SDZl+loPiCVnsiVjeKg5iEfoBknbYh+9+h6hvGyLuQfEQmOnJaHmrv63ty+2xlkGl2z
SE9eNg2BhaLvlC74mqj34glN4RSxARYx5VybgU3PjfivXJ3lsSjkUbcQTKKgIE36Vtqq+ci0Gr1h
xuyInKeDC/U6z0SNtDf7m4lOv9qssu0yIVSeEe+JHAqSi2eTIUavJ/dyT1a7e2pZ4PVs4tlNBlgB
tVOfop1KZ4uFVe7h159b51rVtXZsXfVco3gP1i7XTyOuLJuU5WBMQKtleVazsE/SazGxlG0KVPLx
Mi87bxbil0J+0xIGak/9u4GLRRhMNe84yR9EOSdkYkSU+L3ju0C9r3r95SJIwy+x7DrwjX6iex8J
Ut7AZT6zo9hDsc7t9tiXxk3fAG+Wopuhspke209XrKQZWLCROjYhIooQ08DSuiVJggtPR4czWJ+A
L6NIU+igbTLnZXSSJu7ZzC1CvpnpQSIRYJDbBSJz9SOYXxwBGFN9jT36uSr1Jy1D5tukzng/GTBp
CqSPqNfy5wpckLdWiO/sZt6DZQL+tA1rWWPd7LRjmAnDlJo2cfZrtlnlBamhjl699vnTLJeVUYr8
bVrJFI6aUz0IAcRdTS9pnDsPYjrFzNAvHveyaUzREVsCKYKQ1Sm+iZZdpYZvupwz9mRuxLxRMcUC
ZkfoX4EBKtKmXYxnaoe/UDumGrV1pZZ4y/h1d82ISswc+vhgN+QQfk8sxpU4S1DEZYCBRgB9WIb9
GAPgaLsOYlxae4HDW30lUZohUPJYa8uNJTYwJinu1azG1wUg74n7Gd2w+3u0a+8ZFaf33AgmBDOz
CVfgwoV3jvYMzKvSskNfypOm9JhA1qh9TmyQeBR31ylGL1zQ9nJcpqAqW++J+cgGGsj30zqXJ+yM
LWN9gqLrxTpWUOg1FgThYoB21CyiatO2DNzJhA4dMy9Ucq+KIX2TTnN08+61tX+PI+6ebwjtqOt/
Ze5ljCwZf7gxlXMyeydQWG3InvtebsBkRncFyen1s1wHJ6D6QjO+iHtKnfiEUjs5ekkCJXqs+0tU
aNquqDElR60psVCaODeUEdqgE5gFs+uPxqw7aigrXKeiPuKuyEx2EX3V/xobfE5To3HnkEwyl6Bi
Xa366Wq47dY8DqBFhNw4BKtrHMkmzr9wmJ0FJTlx7QX3kZQMFWJnCrLYuXf0tg/HzSgGvL3PGBvn
xU1bLayS3hwa2wf9a04ZDZb5cjS3tSOY2medEcphiKJPrUXULWqOSQUWjuJ+3cmOiavGJ2nbStBV
yXEp2fuCWYJAOuoPVCDWYRKd2nQ3yNUVQIm+1+qjrdq9HLi+nF5tfh3wi2mG3GyV6kGBbj3NQEzs
zFsYGyE2glkQqjiewhlOt8vLxux2C9TukkfaCr9rbS2AnXOvx5695bLe92Dxgmltn0S0ZdIUoE+0
MiZNa/s6821jaeTkGqE+AMlp8fp79Q9HocgSsbHD6eIXozuTfqhxuCIS2KG6rv14Mzb9Hji0Q9kv
bZgt6xSUC6b7liyZ7w8x5TrwGBRDLcPBacp7CG/7sRmQxI75pp34ampceyiGLmUvh/BbdWMB0XNq
te5VrEg+gMDGnAaEbzJAuM4XJ5jm9veMNKhncYSS8wJH52PFs52RiGSuBHrUIkJ9S5iNs32Iczgt
wLpMnzimJtQ1ZGKMwBSCYh6R7w+MfAdi6FbeKxt+RZAPE0RqvORm1oULtJ090stfWIK7Q2yiJ6IO
2lHuEcyybHsJUZ+E7u7iihy6Ih7pCA2Dn3SV3yokAGSpV7bfg7uVSoZMB+vDuKFC1g0s7M5WQKlr
zTEPL3FANFl3s5lP+xRiwUGrvF9xW3zV6CuAm76sWfEn0jWcmMgIcEBVO25JybNChjPrasNCwYaM
4hWmwxiaokMqOC6fdsKQsvF8qsAi6GftsZ8hhUDxuwNLaDC4KbUQewLShhitHASPASPID91ahQ+y
EX28FCp050eeXK7A2r5CQalCKUCviD461xPWYyNr1oD5BA9PHL9CEzV/1OuAtT53jjaHwIl4F3WI
mzo6AOf+QUq25X/vSNa+7s5Wtf2/7i8GuSn3mqvyD7dGRapRfdiYYcLGsF/Qc+Cy0Bwr1Kvl1Zxw
R+jpoN3NSHNYY8TBJtM82CoW74s0E7pHUEyR8K2cKTcTK3S0mPI0ehnp7kSCBLcvm3hv2DP6wzq2
0APfLRunaNo+oBhEUW7rt388lyYxSAtzRrCk8odIcWQtzkvpfdl4j9PkBiQPdbVqfyJGBMzZechn
8KW6JeTyVcGrRKMh0If4UsNQqnmYl0zhnhgLg4ntBwlNAeDPUAvriLPbDDdTa2LCDxAkB7ARAO3H
ZbyzkEQgFjdx1wtmiAep6Nt/U6Z40gIUCdk11cRlKsSNieOuUJCXEFf/dM3mU08ReVTVecwpgCUQ
zcc1nj+Fh+1IcxoanGl816rmrf/tJvelIdVeiy46JklsMFtTbf7o9P5ZODIEIUPcyXgDdueX5uyT
2kdLxCxIKuUTy4KzrUR12yVkrro/Ej41dBJjP1lZfrS9FK1+1JB4vMKhmwkpbS3CKysVlhvnacGx
xJBOsRFSVLwrE7IWSjUys5kl804OKYKnyzTQDrbGAu9+qZ/cfDagNEvcKrZZej4NK5hRSIYw9pjd
QZWq0/gGMIRpRAX9FxbevUAIuXKFL+lzzPiJ8iUWuGYR5VlE1iTWyOp49fRtpKGHzmYBWmS579X8
lQGOCqtjkwykRHaMDLSK7z5B7rlgGetWcUw62wtiGiJDDhP+fDIVklgcje3sAWFZh3omEJYAS7cz
Uzs6mrUDbHmAA7EpbLi3m7alTbK8rzLR+r0Zr9TMpTnR5DP6Yj6AyzWjqfS8K6kc7xTEOJii9gEW
Wx2qxoU4PdvGMe5iPUgN8EpFtHywmaDFyLBQ20vMeyPSszM7lHjf1zr81HISode02K4X/TJGsH2p
J5nhKT2IrTpcNyIOQFTwYQ6mNjnPbyV6NbwVy2uz/bEoBl/jtvx0eu2JCgEKcxE96Jw/39fd9wc4
HgqNGqyyzHYf0WKfZxPaJD5zVLuiaUN4js8I7zhiI4uCuE4Mn0T5PWddS69i0hcWY1izod6+2jbi
dU/ilbd2VT6gWmjBGlL0oby913X+CuhzjVAPzYDpWOa80fN6o0o3+zhljzZUHU3zdktvX/n3r6bi
55jCo3R6jIJzDQ4+Yc+nV+Xr/GTB6ZK8sA2mhsNC4dtQzjCehSdhVn1QoL9vQPkggL5xX037btgw
mQCbaErX0N4UUbphYO4tnas3I/4bs/HNdMqfKsY0nC7TutMKyt/SNAUdsvULTSkVHio+jmerYqlG
hrwP58YNSVh0w8gZq9PGlxE4vAN02K+2zZ3BcU5IZ5Qzj/dgKnWgQEk4RQtcEDm9Q74b+4UXcXUV
+LIT4nDCwjD/tsI+CZs55rxawfe9zQBLnbT+p6VrLyKdH5LtSXGt6BzH8tgaGDPQ4YAPQA/bkKTE
tIwtgjMuD6ov5iDKoMZIlpONDITVvi5jFvN4d/f5MJ8tJkJnAfJlsTpxszpUilkTcRTL+cJPckAI
ML3E4/RAZftEt4Z73u66felJDTtb9Re2IdOEfvABB0CgXYs3jE5BqzANReNynURzHN5yXZmntceY
DWyTn1w8Vnuh/+kJRNzPddoDDWjAZowM86Yoeu5oAQle6bsHJqJdhEW+791jZFYlbJJmDic0g0XR
cgpugznCCICUvrQZcRdVkjxxTkSMFRlj2JvPmsl2Y3AyGnF/Ut0UYWvHMzvAK2Z4Wz6iKNZ5A2tB
Z7VRYOc9QagGwXpM7ICKk72lSkxTutsT2tEzLihdDOhoqXWDIsZZHkZWIucudZkmoLhR6fQwxIgA
KEyKTv2MsuqXzo/4TroLYl9D9T76DdIKxvazkuanRs6MNdhnvcH8o2e/KgMJS70MqAVcbTrNdr4p
RkjzqTZvQkXUljbeamCDdDwGt+Rd5unjQaSkvHE/Vr6XzxqXgTP6VM6v3iQWbDFfuqEde8OMCO9B
C4NwD5uo/ZhlvHhk4HWBQQzIXdyimGNhe+wXdczHyAgn+w/MCVIziTGy6SV3nSwGyNN/uzoq3hFW
3jV9eTL7JP/0gtYr4l1GBXmcRCUOq2X/8Zpe7rO+J6xtgetRRuc0wRonAbyQMNecLPjNe76B+KDD
0dkJG/oHMTREMTl4AjwHYfOsgy8Q8pWHYCfWTVfaNyb9EcIAYlvsbTMfeeVDOhXx0Rxu+oh0B0Tv
bslTCjwR86baVXr806Jg3dYpv6WHFULnN2j1Qf/Aykfhy4EbKUaNeicPYAB4g5cnz5YTGyKig6Nl
ipk0PXddFp+QYC07lAz9vcrGx9hBP5xjv/OML8b39qOrnJJWCj+bMfhj3GjBlDKuUz1Dd2gcBg22
XUrp93B0OKCyo1s39o5W+r1Up6bQv6ION25szVmQeh6aJB0pcGRXQcRgiNOKKkXHyrJeXQM/vOeM
e2ddzvOMsxEsA/Tdrt/NAtWWJZCNmRhx6y6qfNvFVDLYznA0LefPeF33c8r8D3oLqAsBWLmWGcvy
1Z+BGUKlizLxaXYvlmN1ACzQKKQoirf9Fcof1B97vZfw5hhy1RYyl7x6QlzhHvDadCyUkTCU7jEX
GtdRvmf4SAdlr4oYDjzUg2LpOJAMYuowG/JKnGf8M52JQqcmMtwp4jMuhXdnln4piSfgFHRasEzU
1Aldh2kxs+DQ0ATLJmInfnkTNjB9+8LshjzbdlkuZhUJ9N0tBpPE/HKZB2MA0GzoW3GSvxRNa5yX
mkyuFka0M+Zb0AlFMtccDH1Az5AAFogNWdYpVNbtjS6PS1ovWsBXK2CsxQfPsJxEgQ6o6429rRFV
VMKOgO75VDIo8K2UVKTOfl4Hwn0Z8/tNk50iZP4WwRYWayPmjoCT1EnvkoMrcJ/WpPhKzND4QyrM
8YV5yKKJ7aHdQDGxsK/mvHaxMd20DhdxwtPR5HbIYrTYtRHmTaEZQWRUJ9KUmh06S+j0jrmQNGL8
ZvVrbXk+YEEzcJirOT/qWVb6M8gxeh47XbGhmFAT3PWzTaHA1FE7MPSa32V9jfHMsr8RvwrUtr47
OfpBpbzPy3r8QPxTbjs6HHyFd2YRrAVFV+5d/sihcOdbV2GkrVOs+f32t0y4AQ9tTSCKQOU01IXD
KOiUWVrzJMuKXNkB6CfwMl9Ey99aT7bEInm1XK+6o4XoKRx73zITLt68FgczTh7w3d1F0SBwwJrP
ZTFe4srFNUte8F3F09q0UNF1DbwpXDRodyv3L4MUXGzlPtbij858qggk/tFAROOJEhOl9WQCnUiz
mnQqh7vILnVmvQ55J7PuXdCNWT478XlfIj8fK/leFYvauRi6DjrZrmVGc29jw0LIzXa33J6G3mEL
X5g7O0JpR0zRXtezFyWNN5f1USkG5ivIRF2jTnjP/SjQIR6QaNCmbwy6ILP6JytxkzNrquuE8JBs
KJkePNM4uzJ6S4gK99VA7l48p2eJDjwv7eS4TfGHXiKMUTirM+r/VSNHmZCmu3KZas6HhIR7fXxs
gTdGztwfDIPHxhVdhLiv1Q5tmYZlNyX3XbN8ZPcwy35bBW/Xpal+NEPLlneE+C0885AAQcIdvyCD
M7YxJJHBK60FRiHeE6jBxruB5i2MrWzftOeBVXxqci97rMKo59PXyJYYPiwQAcS2YU+yh3Cqtnfi
TA3N2UcoQ7pV6K2uxoHU6x+u4wwnfavcna26/v7wj99u6S1yIQ7ZTqGpaUubM+Qo7qayjEnL3AYL
3x+Mf/7q//vviOiFJkzjCStc+N8S9qgeq3DMSMzWZ/pM7B/Gwe3cZ52WMK+jBbXREEQdbuQsG6bw
+1fJP3/1/dv/9O++P+Vff+I/fYoQJNoy7VHQcMmasdLWxOnUJQ+Jl7n72EA+r9cDyrwFH6UGuRM/
abavku6HmMRXrOLuATYQnnlQOXeidc9ECTEdkXp1EMiRd5LPEiMy0wEHFrUSGqImdM2RgeCysfkG
poXTmF148gKOWPMwL9QkyiMYYtIIcU0gRFf2QpSaObCpZMxhs6q9E2A9Yv77kqA7RseyU+uRYVv0
SSaH4V0FIIJ0JCta55hT/WLvZTsENr4vgGk/48wC6xf1sU/UmK0ZGacklJiJnpDhuxESPf3hcnSc
IsBks/XZmNHjEkfw2GjhtyW2pqZfZiONM5EzvjGwBJUQPosF12KePHReZjEzxKc0jiiKAP/geKai
lJH2qsq/eu+Vz5PxMRjLH4arib/q0Y+4xe4Nhy+w+qEJ65xoGkWU9N3amQJUIzgLABXRRGc/zfXX
umRXaheuQbg66KGZS68cBYtb3FMukDmG8DIxnHwPL/tWRkSJaTdURJbPN/Vj6mRAl57yGVCuTDP9
3TOguMuWdD7MHtnOZgebR8N+NUwTxhOVDjv65QdrLT9cNT3DosGtZsN3nkpg9zUuyJ0gS9lN4N58
w4Itq7XDcUM2i9p9KTRDUfPS0c3gI7Zx0ew78+ICEunuvxnELQ5waMoSzsTwRcYs/pp2C2fuLS2s
54xB1lPMBLZ1SNrG3Wayq77j0FTdvuCi8dMyh41Re9U+ATi7LuoZRl3Pet0c/W508O0bsxPKDVLl
LtDOentLgGTdkqeMUyevCAhDlnx1zNLLcgvWg+/jeebJJf3tvMCtGvJyOn67Xsa6ydkfDNEu7tBK
eDWvhRGXJnSa9Y1GkSw8z9jH3pQccQWFDT7cap2N4/f3b3QPlnQYocz6PdtyJpmLpPMu37BKPtqz
9ZhN6N6SVxGhAnKBCyJLYLDMUPqmMuodk/HT91/k2RdL8j1pEyPnRGqHgZnBmHTyiG5jIQaIWazn
GIRjErsQDpoZlNAjj20yjscRALFl6wtLK5Oten3OAWxYxX1WZWFdKv6/IzN9AA2xI3eaHcEI1nhw
qIfRuNL9g1ulyPvoEnpB4RAI6pJbsDSUb9C477L06trGG+5IwChe9LNvjAsZM8FQOB9rRVhQR4x9
OtdHZ4o+rCghY9bI1PNoJXf6qicw0qCT26zMBBzPLCLBplfRu9Eq/eBYGcP9dPnIm2Zh4888asy0
HFpHxA8W4/dzbbekejkBzJHsphAy3OmtBNhVBFMu0luVsNlSa/EKGtS7agX1Ou3D3mEjxWrazR7K
PDvqGmmKRDAl12yQ3mmuUj3wSqYuk7jUs6cdVdqxcew8RkIY9GWfPBjKoJ35Kc2CcLT1Z4W+aGmd
28woJ2bj2CDqOAAPeCq2Lmpy8OebK7oFl80De0fyfYvpxS2YcxQqAzS2bR3qxvuFKZcNl6WqvbGZ
sSClLOFgM6r3el52gt970AGEzZvwgGG9wh2iIt0yK8k8qvr7JCbrgzrxLWsa686bMgJDt0n+6mC0
4t6OV04/k/PPkIS1xuiAlWTrQL5ggXllty6eR0tjkzOFZobdzvQxkkoRWgoT5vcHryGRFEJIvIeQ
c62McQxgK9y7FqKgoj1VBUjvaDB11gjN0whjcdgWGt8f1AZbtnWNKE0IK3M+AxtzO8ijdkoC3zh/
lXqNh81D6tyq9UzJVG8pnFY++MKMX6qSQhHnBKFLDKxDqXTGTtuHtR4ZEQ5sFlWfVqFhpq9rw+eW
/citJk11Nqut6em+TPAcDFf5MygAaKy2M03q5l/PdQd4TOJVdPNdyqNx9FqLnefYXV30TR9Nwwav
QWhWRfNbt22waxdXvz7lX8ilktPoNvrDSC6Y7yjBMDDVXtErlmuU4tCdht2sQZbTnVwcph6fZiRn
9gA6UaWNWymfcVxyBpq5MK+nkxBn2MDywRtYaePd7f64zb6CzTHGOzEZ3CrW+6RYFOtQWe5ssqEe
ctFemJ8XAYqMirpMXUu++s6r6lvk2L/m3nqORbJ+aHV99pxp/lNa6dV7nOw1+ehKdtorEHk2OMAM
JjfrfbZ2r2ay7LLVBheVMcFfsAysCUtUz2zSd1N5H9Zkd19L/+bAhykq/THGFky3NNm+qKy/kYMY
NatjjWByN9tHo0lvWG00SrwovpGAFrXS6E++CnTUA3jRBRkgWb7VdXGQiHbG6j07mwScCCr30wBO
0fSPwAtvsoVpZ3dxfupd9+CW7Q9mVCyuis0tQPALyrifdvYo5jR5qTqDMXpq+ylLfd4ZnGxOm/00
iy4+k/tSXobBUgeq7OZkx4hK8rp+rtHIgQQCSeH2Ou1se5uQjQrPGn+7g4vzmH3vS5M0YUZle2dX
N7mo4QLXat8uENWy1IjQCiDsWtomxgFjYIri5ygTpznFLjNYc/njWcUF+G1Qk4z812yTk9sh+aZ5
l4d04oXylGU/KNcwThyFKhAoLJ7xfNHn4mn6Y8dHY9Wa40qFC158Vec4sXHMKOOxs5Fqzx1rRYBG
F1PVwVJP7XVMrPVRSZUEuZkwAmbcBg9XfxqQSyNf7qtr3OZsVzOGqWOnu5zpyvjozTU9pLnpAE1i
TfH9oaQnDPO3KRmaa5VnzbXsUgkRhunqP37LID/oBwEtiVoF8Mr06A7Je7Lg8SpBsHOgmrfMjWzf
8kb0VC3xuIXWbjYRj9i9ZNgR0Otw3s353p6HbrcBRk6DA7zUWXMgsNtr3jC5EbkhLm2u/bCV6e2Z
A1T7IflrOHK7IpdX1kHkYK8rekiBWtpmHawi1k2UrESDNzki12IN+8SO7kf0AFYxhWmy5I/u8yRz
JER2VYG8UwgkvJkk2MrY9xNyTMwblMSmYJaEqfmu5jA+amUFE2dLbv0fPsf/EFBikynzbzEsGAZh
HromtkHi7sX/jidRSVSkUCSyozR7TDxrb17HQQ9Tc/CeeLkOitlUmOMfHmBmdHspYLC5Opv/tcKU
QimFmL1Y0gJFS/Y69i4FLo7mMM1TDRuwXZLfLkswfI3131Yoq0jMXd0RThU3/VHOaRYulPAoBgoJ
kcXr8X4o42zl6PBrg3zO2NDXPfOk5Gg20Qcg1OlKgGF2MpX1AEg0vv7rg1tW/ZFghBcSStlrCeqk
EQUc4dfw2FYFYK/RjZtyQH3+3y+jIEznf7+MLvRUXk3HtXgpxb/7LsktN9gxELI6TM5XM8bGh+oy
8geszCWshRzOGLL6+/reLD2aHwdOG2N864baEaRwQeKKEoV1Y//aPziCbC8EBAcpoEOnDLufeeNi
xlH/xd55bTeObNn2i1ADETABPF56I4pyKfeCkRbeAwHz9T3BrNN1um73OaPf+wVFSlkSRQKBHXuv
NZd6MbGvH1OfWE1acg9jChKf977dlq77PRNNe0IcHD1KbIhILqLPrMnQFI1z/iriEe5oCdSXJVqt
kX8G90r0IL6nGrQhOjWJT89u62PH3Jn6rBWvns38/F+/Txa227+/T77lUQJKF5usUot/9Z/8qaTM
BWWELuDQg7ccC8Ic3KDdVzjZafHLiVLSScB21t1Zm0hZI70DkGjuwbrEkEam+6DwzTuof1s1Zc3h
ZmBLnK4+OKHjk7+ZhOsfDgz1q7etx3n6ko/x/WjmI0kAaBmNIP8wCBZ4Ngb7jIbnX/9t/N7/9o9z
+QNd5MLCXr7/z38cEe99oQGcT26WHZGX0j7dDaUVf0ZViwUyLMmzsfkgmF7ZO6tuIQwYsfHNqwX3
rpIiuMmqg50AcSuASpyZn4I5JhXvS0PGyEY1Oa1uTisA2CXiFSa219ACSvDXI4Do90pa3f3ULxRr
mXbfNUuka07Fm0vO/c7bI/4ZT7hyxf0MJGAThqb6CKr8mNtM44rRfDW75COWOv5CddPvMxwwB1v1
8ilDCL5Ci4QQc5iAEoUGEZi1+4xVgoSLJLa3xIlO6xIoAcgaC8l25h5dayOwpZ1l9NBAnQdnLbxn
bnonpOU9iQJZdFf5bnTPZpYFIcBL2SRjcG7r4k23rv6pGXYFdvdZ9hPYGBcpqHSeOo2OgVTjeiWc
zn4mG4X2dD4WGOdHPmWBkTSvkfOpXrvv9VheRTM7P1laD3Q/g7PrQuVx4yBYdb0XviSBnW174UBR
N5GGMQU8YLqMuU/Qg4x23Leb3WxgURl27Vy1H9jeEI63R65d/LuD391JIDqFrbkdDU31XijXX/mI
FNBikcQSOfmhs5pp73RIMXUiFcqqDhQNZUYEDezjX5+F1v+/EjlKCUdZvjRJoP37FcaAB9ANntyD
T8MUDgUsO1qbF6XfMi0fYkD7SCIbd0szUZ4zQkZp+ZHMgoSeHb83dNtmmTnGpvyWO/R5bWZ3e2Uy
Jzcn8p3hQm1mH3uHbHEK9Iuqfobnqro2X+cTPci28bawlOnfB9EHwjZEG3RHCQaZL2bHv8y8wTnk
zCr/zZ+9xGgxNQrLYgk+o7kiUFPgenMtW1nCFH9bWAynBqAnVXSYVXmN00le5RSHcLmN+D50+nNe
yPxQhMVLKX1k8trsX9jRXI2hX2IF2/6hJaO810oy/XHCixFkUP07+tD1jGe50qi/w1yjHFyEkPP4
VeD+WxE0wtgkSb5wEVXEd62IomnvXSs6LQGGtKPJqYZfsWpUDdRf5s6udvYt86/NzDjr37wF/MH/
zXvg2o7v4veg+yjgDPzz+qO0WeEIrqODlpW+TlnoXfrGYl4m313VdYScuNGpDuPvyka7YcfV2wDE
uFHhuHOVSUMu96uPLL0CuHrOphQVcy6tl1yF8E4KshG5iZydutFvfvwRIFN40IP+Vo+meZA1AJSE
vN1XKyH6qnO50toEvwpsx84KkO8zxo7K7LVg8AbPrHkzwi5eE8eenFqj6Z99dQqConrp6QhtaqJr
Dz3gpqwyh2vDCPluDKdPz2w1MtN811YT6nDHfW2nxLl20ravrJfvmR2bG1cKTlMC857QDwHCSdp7
SToNW8Mce8hgXABQViD5bLCIw1xdW0Y1m26Sl5u2hDX7SFwOEkFz9JCH1PNT5QhCNZfokbp5sqzO
u4NLi2aYzSBhIyiO0UvC+RnORgnBCsRivCeDEzfF7O17gCidWTMqGMyYJc97dESf7g23M9dRF9rb
wUCQik0xrGwU6Kry7qTTGoiWkL+MSMt29D9+qMmHD1QRIIIFrFgPfRY8ZLm40nHI9onOmi0wxYV9
EzbbmO371hR5vRk9hfhOGMDJ4PE9mHF/QHKKfC9mXx7MNLsdQVraHA3JGU03OZYGTXMn8oKtqAXs
wS5lKXiluKL+y+joGRHG5/abQ0r5ppknpFyz/jCV1e7nCBEKzkhqP6BKSJAgKeiEfUMzR79qYlHQ
bV4Ekq3rkNMctXGYeghzVjXbrocm6wHtKcfajhMNl5hQckbrBVpAhdpiis0XfOaksUUAygeX/zMK
XGr12XtFKbayFPs+FKbuXd5PDHiqwPjyr1cWIYk8/PvSoqSyoeHYwnZ9+28JfpEwaAxpZeyZpo4w
/BJxhUkZrFF0SwDF9g+ozdFTUcGQnESbbStlF6chEp+6UCH0BBp3RgJXovT98aE1ZHQkrA+AU+S/
OD48sgZkwU6rQRwsy33rChP875RfnNJpr91kIN2rNREcUdbdw6Nf+45XssF7GOHpPizjvkcKUrwV
QqptXKD6hUxNy0ome0933SrvNP9fSDtlVEXGXchKL26J+EE7Q78ZsEpfwDYyNi+FYDJcfmVsTqfa
Ky99FFWo+zkfY9Ct9zLravC0cQvohvy+SWDdzqfuLR+kIkECGhBus8Wnt8ujU2707Xc1tcfYR30r
jAcpv9G+0KCSmJaXyW6miLhXVLjcSQYAV3AogONDz2ZB3g6a3xJK0onMPCAc0A0fSClEcsMWjNEc
yWDAoTc3H7yjzkAAGXIH1XzI6dgQkzz4r9hoL+lUQ6ewH4sZzRWFt3WKHB87YKdIzIuZSOehT2gD
NmwyNQrrmpI4Ai3Qv0OHuRbELy8y11OToYwZsCad3SIkTiDxFlHbooRAXI3exXlJcN7Q+fLyjQZm
D/qznA+Q1+r7GD3IDLZia4eY8VBJJmGSf/eJSVj5iYTXHcizVHgVb2fs/2F+/h3mRzjLbf9/xvxc
4hbuThP/F8DP7//pH5Gp/h+gT3yAmbB9JPfXPxNTfecPpfA3up7ii39yfWzzD5ecNzp3y56Pgp9f
/g+uj/uHCRzCVPwDIh9wtf1vuD4YSP62tTB9tkpsKBxAQsgYHPNva1AjXGAmdUhh0THDtcPHShTd
/kbDYj+N8jHNHORAAfU6z24Hl9FmwwD3YE5pddSC1CRGjbcDnH2SpG8Pzcar1mY336dxvglo363i
DntMAjKhM4No7YdFcydmh9FU/tNtifGLi+aCvAwYuT/sJlDg68YkLSvOk7tgDDfhKImJ6sU1yCGU
jG5Y35mg+otmqBDyQMSA8AMWt5+f9bLUY1w59z0qEjelIx4YJmBdDx00wTV1S0urdQX3ETKeFtVF
Cph2C4HsVDf+/GaOp6LG2YR9644W7hGL4Le2Qq4SlgEOr1VrxQAMmCmg4SH/oYxTQrG9qdh4Al/A
rc0sHcAnQcAlipmIYQgLwoE+a4OOBrGXizAe6YfBgBGuC05PIjczn6BtHY64vYPrGEZfRQw5n80+
HdHK/GnJF78V0y6ZCjROxpRuW1BmbFpYk2eEyasSDsA2S/LDXOkvlZnjwQ6cZutJxrDlmS5Jir0g
+eUm6imtMRp1AOZBYKTbzlIPWRQ+eNV07ERCuoZboU2vy7Vdt2chew1yYYvPOLqGGRFNW1OVcpPj
w6yLuNq40xBchgBHayTDAPcucBZDCchodJz8tL02BmHXMbAXXPa8YjXzfhC88DITDQXQdtCnOMSE
Vj4lS0xuyyyV1Nxxic/NlyBd1KrcTJoMlg3hL1gEnp3Bh51U094sWhtP4mJNCCHopktMLyzMDqY5
0b05spNVvMT5gqo7zeMjoipsTEvgb6rsFz9vyMmF8m9rjz5gZRx5a86qLsU5dKyfRN7hjw5gMZCt
RLSmYzzEmpfpILiZxH40+euaLMNBB8Vg5/dANyF/J4fAVux9K7OlFCym4wDAb5s2AkIKCJUykdGL
ZxDOMhXtWtaohurMXG6lnXE1JW8msOWjY+qPsSe5zcLSt0ZDsioWsh5TTYAfegP3i6Clhb6nazh8
BUC+OHucFj4flEVIfTdmH/A+vVD8BolAZuH6lZYZbvTYHQ1atJ1lNU8uE2U+NKL2Oq4zD03gMXec
6alCmNJ79o8sEPln1B5blJG9DcdxglwlwA3aC3dQeS8hUVdi4REC9UZfvDAKW1iFFSV7abekBUEx
rA1EQvRsaPtP+wQG+c6JUosaDF/mwKe30BCBQ0cbfyEkGhPAy6g/I3glvDSrSBfk4lmoih0Nqj2q
Dd1Q/IYPFr5UVDK0snpCADTaKuD9XOGYDPbdAm1U0BtrMI7RwnMs0GathyZE9pqvdU8eGNi0o0Me
zEWK+CqhyGztdRxbw30+fYEyMe8ddjw4nA4yN8Jn6iD/wv0ZBa/3obR3bAcU7gIIZZnbOH44kfOF
T4n19ZsJsDJeyJUu3qD1XQxkYB3zGA6qCXol/hIPi70SHToBY+1jgCaTUAfGCGDWrRlCqlloxiW9
AXM3Tzk3nIdJY8LTbfsOzf4tsVNkqXY5bee2Lo/kHO1KfkbllN8aVGLCdDPyYsiGC+dpGxZuv8j6
vyKaAlW2DnLcHjaRTdu2y39F6JZ7v/oRAPy/l+i0ERNEEj4GxrmGHvy6muZoIzGmIP6Dmlo3CHUg
LuuebbZtI/HqKhytmRouwIYPzpwo0IXiPM/ulfFItS/dqtqmffuNOrDcUab+jGv7va+T5igL2gKx
rK5iIiMrGud6E0mz2tPpKJmjJpuCpY0epHuMEkBnE0QWgm6staIaC7RqDybiK4wW0YX4y/Ogb+Fo
410Z4weriwHVRYrpptGHlrTeBwKbGis4JPQb9lUX0kTHVSercLqv0cDOr2okvSdoTbH1iO8ZUCGX
klsEWqG7aKgfahXWh6TMftQ6/p6ApjoHOkKKbxSayIs31aXelqE1Skxv5AFJBrYzf21iikbRABtv
hevvwYPhdpHwLBqimw6pOfyaxrLcitS+DK0/7eLOhM491mtd0BYqxqbGiJE+mvYzGRvODzW8IvV+
R6maPg+x76Am5K4JXgPVkDn87PxcPxId94SYCHGyj2O0sPwzMAAEysL8jJu7wUsvSREgmBs3I9ra
BojOpkfhKuDjdRVBglkQ+hslLKQEYENWndbfc+ctJDgNUQ+JhW3LqpLfA5m19ihA2Qf67Mzbx95q
si2dL5JRfMhebKrnlf9NeDO4UdTOIbvN/RRbz2aZk40VRSzMNSq/agTxg2DJHsOWy49uJZ3MT2Oa
ZjxfJOf5/kAEO8koVOGltY3ckXHZ/B7bVbV243gjGOKtOD8+l9jdbWl2H53redjTQnfVCTWsuwy/
oiiZwo8FF78L/EWAmBZRm+OpaVHxivjdUjI5O67xw/HYmqYOia5ok+cNBi/NVL+m3kZaD8I8iC/o
LrbOoI9e3lkPpRjyBUKEALuW675w2w1En3TjMuFx05ZhsY3qSLFjJbzKcQnnYzRVp9wpblEtIrk6
dUQgRgPQBpHXyZQZzsoFPUX8KtGVTc0GqT3UDfwQ4sox2pfmK4q1dys2uYWQhGkiSFuNiClWZWp9
x061cRvn3mhJqfZkui8qkkvBRnZr3DtH1RtPcEfwc8bZmuxEs8EFb8et8d2nNW7TMvDNhMavJiSV
5EWTJHuAhSdEN9MWhg6rzjS/pxUXry0XZkSYYFAp2nfuOs5uMZTRGuBmphy2+42Jo2kR9PQWlFSW
zfBahgtlGTOXaouT0WCUM0txKjqSFk2jgNngVsdmbD+DmS4gNibcxo74GXfUGQGZdolRJ3sHYHlt
lQJwumcy9cxnxInlQikrQJ/ZQjww02F35SwBUTmbTJUKhKAm0VNDMW873yOFZxnFpWgwNjm1wjp6
h9P0zquc1kA7WKuFEb62TjNtlb+3Q4WNAbWy22DwqBT+ALSFyYnLC0meSWaaU85Hkg+DtcPdGoZZ
zgrmWXd2HmCBTGPuglW4sEXgN1aDTB/LSp5uanbT9XdpLnb5LELqUNfdFx04b+EcWm3BL3bEfeLH
8myOdJ0Hx/7ReH55cHEYzA4VS++8cH7KbTmAxgZzmDKEyfHY5yRQDD2UqEBwZljdppZhhxoVWklS
HyyNvcVHE7XK+3rhs8ifYWrhfhTuJypMmjtNy/QkHYiWHEmqIWolYTqCuLvccc+JQNCGztZKIPvE
vJ8TFhl8bSydmcKCZrZXq7I/R8m5EtvNGRgCsU6p80l2Z7dlMq5fiEEwN0x2q/3taa0LdNAJV2NX
m9xBfP8h6SlOJwfhBRfHpk9wSCdZ+Ww2y/4fpuDdYC7rd+bjiLYrDdS7WYQF5VNtOatOptkupef/
moeMAtwKa32N6p5yJDmbuJSTjoLdcSLQ+/WmJsAWLgcp8ioiKxOPLdlmbAzqhC25ehDsMRjoQrS3
+MjzhJU7r2LMEap81XXukjEWX618fqvAYHITNmwsl5uQPAevLQ84mcGUERBCihWsq6CnGi6D5G6W
KenQc7DOogT6AKHueF9QYomOkfdYXf1I47K65ZP6NP57pjD4/i7E1EN2qe/C0a23aWvtbR/JgQv0
nT1H+zZn0FDSfBF+xRQFJkoAiGxbEeFYYvAGnal074Z0HrF9YJlX9DiwGUhPPo2y/2hj/ygj9QHA
C6BiGllkljpIzBGkJgPL6Chwg6MP3OkK4Z8VR7zSS2PM6b0JQC2D7LaGQMdp1rbbOWQoNU2nBqQX
UMoVG4d3UpuTfSu5rUr4DSyN3+OGGJtM5Ocmx8VNvXS0OpzyoJVcXK7VITxFuHj2C1uFUBXvIrix
o10iTmCyg2cj0T8Y6Na70UHKGCMTDJvuNXLo4sXRD0LK0GfXzXg3z8k5M+iF0EaxR1SgPekONNvZ
ypizD+yffOtSL8L1mITcpiGBt57fNZ/a1wl3Sk2A+69wC+P2wmc+rWG19nsfwk7VKa7pyCP6VEtJ
K36OGV7sSIbmVHKOCnYGYUUyPDZufMCPGG75wF1iwL3v0jUoswyJ4tllZaQB94VxdXJwqg0TLMSA
iLRIt+I8mv0nFfUoLQxSaLAuH2qFM9MW09722idjkd8QpWl/RW+9LQGbx4lR/JBJvHa14NLGrUeF
iw5gZkoZsgcGXZHej9N4F4bxtelk9tK5hL70i3C/EiTgWaMG9IQ9BqqIs20Kk1qZ92UtubqRe1bY
xDIBoV+tHcbFJPwNz30MS4DtfoiaR98F6Wgd2pzb6lR213GYP6wqfxhhHt4txlv6xUvbsCVkqyyW
wgq0ZmDjyuCevCVaYsTVMj1KbQ14VbLXHBo8mvUKQZB0d40D2qCAqzvqCp2J7YBLz8Nh67ryDZFu
uo2CAVtSRg/aF98R19CRVPkv+Ce7iCCqC0Kvq2SzTZWZQhVPZHvUgX7x4eoQttVhrky5x4+W2oTU
BXeFHCjGcjxCoMitI4krZI+1PyvXgFcedVsnU88xs8k1yn2iWT2Ig1NFB4B4gvpSL3G4Q/PKACTe
+qwDO7wo1k6YWlw85PcdVitNj3rN4I54WGVvfZs8hzZ+a9wmXs8G03S89s9R51I7anWaDIS6M/ny
UYKVMFYEoIa8Nj42/bONxZd2DO2jommNMsgMbAI3K7Yw5hbwHIOkTBN2XPm9s+9l+kQozlnSUN0N
MdGP9CC6tRsgyhVjUcKUxZvOXJh5E6SiuBSw+lPymyoa0q5TfCEp4ecs+XG5RcO0t7j4x+wble9X
KZmvd0F3Fw6c20XJ1WZiB1rZTWXTJebHU3/DwXCJ163WeK65HBR/QgGwBmep+ebSH4gIe8YtR7Rz
3VwN7wVcKzEfgddDb+4fMIpJJPCGPLFOgTS9PZ/70jrdHt0ORBICO8YV7rZYeozHuiFZ0Cdb+nQ7
1E7NLGE53J6yeIu1KQecYIu2pFoOUTbgTuwa2Cuum+yx7ThUbf6DG6SEVy6/rV1ewu1QMWo/QTD6
60WYHcQ8JyOxbFSMpvRyuD367562Q4MIx2iPanmBJga7U6u+lmYhjrcnty+Pchy3qW5+mo0oNpQg
bL2nmcJpebG3R5aOrxll/q5HLJ3//q6Bn4XTPmSYzJsGUEP+fpNQo9prsZAr7D7xTm7XIzTyLZWg
YX3oOpv+DGMvEoHN7gAkdXuzXZasPr/BCTf7528rJh/T7V90FAByK3GmbVDNM2xqyHOmZ0JkSIua
R5sl8ALYMgASk6E/Wcv/N44tG1A+JjvwYV/CDCiLWjPMiv48jF3qZ7w3//iiXgTCOJbKFXvdB6PB
UhCYoARuj6CYDb8f3b5WUK0fCptAuzFAuemKPw+ZQRZb6sUvo7u025R4Cmu3PNH9KzGxD6Ri9Dre
yLGpTn8dRGZWOCY41H4HbNQMWzJlCbwUWD78zkgBCS62/JunXVGjc0JX2F8bo+YTQoZF4dX/fmqk
Jvk0PeMpe1GjggsnF4Qr8Sjcjxs1g+jyYl9H8d0NpAHr8E+ahldCp6QPqqFKeLOzLrtiqYAX5r8P
eutU46HifEa7kiJ2FwlmU/SlKTElLeMIzM0Gs6z1MGDmbcOqO/11yBZ8AFODERBl8Xj7Or8/Ofng
dQkJN9fh4tMG7dyeqsIERyYGWASTqPZhqU5kJ0P6qaLFug6a4a/DjZbR2p2FYnf5zoO1/ARRhx0y
In5gvbyKfspMaujleWPgHyoy1ayDBnipw3mX2H6+MsYYeRPLpCKv3DLZJhUFhAIvHEma7F79AQsB
YyDWdGF/6rHGDpAO9EVm+Dw13VmVWMchNciXbNEoKkx70O1QTXV4qUBMkuQI+FI7wYenyscwIsfD
1M6OxN7n2vLfprzAIJIDTkmifVkDy57wZtii7i5RZ5tr/Is/EuMZ/09N0i2WF9fxXhnx31kJuWU9
1frKjwZ059OPHJzh3uM6zvWSoiGz+8wARMu8xzwMhU43aM+8QwIFZeN6J0PmyRYk0WvojXg/AYCk
Wb7relhjbR6iMWiy57LyLHQD3S9KOsK1ySfkL3qNUdKu3IT10tzrbELLuigB0ZyS6oHgbS4DvfM9
1V+Tkh/rGV65ZMhdrBG+el4P6Q7+tEtMlV6ZGDvG3vrRMQDEksZ+Ascor9z4sE3Oi3JykTmCrSGn
I9joAUSF67tfjey1zdWMwNUlZzJjwyVB5AN5MXbloI6tnzgnLyEiG4eke1FFc0wT/eoX+qKbcjrV
Jdszm79slbU1wgnwHUT/fqmZwpU9xXI+GG+lVbwQbQgHE29VQ69sLwww0pjcA2SP2xK9d06IHezg
DCty8xY7gJXo3dPbMORRCfRzFndVBUxqWxajPIbDK5ak5oVO1sqVwz718Sz42bBsO7PHMXSQHZB6
7SjubzXj1S3qtnfteJR7NQ2ozv3KwCb75ur+o1AQHoSKvhG5FkPOgiw1DXwYBkB8Ym6Lb7zhbzJL
tl6mdsx4kY5b5T7U8ofO9XM8QODAvR+GwcMcKEKde/qeOJT3HaPOjLbEakTVuG+wGkLoxL7CeINK
pvSZIrrXYjgEJnZRRwfm3mIYSjgL6KcmbIj1GcOfVurimKAgZ7awdNf044yy5SAkiMi6Z2dnVmol
yuxuspN6Y7X+F3YIxKqPbDE7aoS4/aRX8DnggN2EzliuBzqMjEK4lURx+TAVMH/SqjUPqPTWpC5+
0U1BjC8GUHBmCwO5iM65eGieZrngDL3hQgn+MVse1vpqYkLcaxqhCJ7HcgBenyL5kbpfN+Clfc4u
x75PprwnNs35sFHSH4r+qcxRX47W+Iouwd6FuvuEFwaeH5cqe3tOM2RWdC4SCp/S2EVR8RHywbAP
dzZliFAu6UzaNuwYWy+BEEgCUzHN2VrAucC7G4CH45UGTMV3QgEnFU504eJaLaOMTPXdFmEbTNpc
HS2L5NwsztuVIsXgyX6o8ngx5CODoLVFRrW0gLl7X0OvhPiHa47tuXMF6wjrPoHMB5X7OLlGeK6x
H9uecQoqLK/wP5owjrDvZuIRMsa7m6SfNLbBnODYR/l6rDwRnllbt0WJ0W7ij206d2tgl19FbiUI
EcNHxr2X4XyM6wwrMwwMHBvND8Pgv0FEprweDSjsWb1pTQuqZmZ8Z2o/r9D8/GqGFlXCKF5LFC27
SPowh+38xR0GoCqpplOA+nGrbN/FXAPYd4IwxH2xY82il+zT6EY4nlfX0VhlxXSqIvfLkHbywTy0
+JlKzrygqp1jWba3oOavRVt+KcZsk6Ip2qQ1gpzQqw+1Y0N/TB29iafi0M8s7BIC6hbKBeBebqcx
phyvR9EJ+vlOWs49CxbGiSXRUlo9v5vWJJvL+yh7dXSM+6WpXyVkxZNB/njthwB3RDy/EnZVgkGX
dNZm59hI9x5OGS1auatQ2R0yEd/ZMaxFfCPrzrPlXkRIl40w309TfIEgDYac8tPOqq2Kpm+h0c5L
/AFRk9p9ofB8MyPLoI017pXP/R+DNeLjjoDyPLzEcYO6xn/rA8CvkDAF18zwGgUV3WR1MgeLzUjl
ozOf1PNgiy04lL0tJ2uVMI9hw+dUbJXLrzhN32omB2h0UUYr/TUuB8m+Vjy14xIjLY1VXgcNvuVw
uEOpdm3z7CfNQFu7WBhmzJw2fTHmljlt/iA+gs4qTrdv3A7xglfKF+doEuJHguEPzIYq5XYgtKCi
ADrlXo7uwQHIfoDPdD9MLSFxzVOet8M+dNZAx06ZbnpC1KkMbofAXOwwy1OwpQECJpJtd21AuuK4
9Wp/RUglo5Xe0OcpsMO9x2DCE/Oxj80QWdJimwmgNTP+xAfNyC+0y/mk7HY8ZEF6gaKpjr5fXXGL
kyySCI9ozKEZSUqyj6mJo0wiAzthNCNGicbtJiupX7lJErI0UcS6CmUofOXj7ev1TCBlPjRs6r3H
mvb9du4ZT8bpE0hIlwTB3D9Zrk9hrddj58QnCH90CnO4dT6jrKPyKIRI2Ai5qTrDtjDKYoXaEjmS
meVni/yq8yz6/Ayino4I26twijFKDW7no3DFre+7zGZQ1CdIPyg73eVwe3Q7DAlUC1SYfLHoAXcB
9IpMiLcxjaExJeYwS8TPqrer0+RxbRMOQhaYwL1Et+xHaMIU6wy3Pjll25D1yFO2esTtGd0BBCz9
j+UzUgFO5t+PNGA1O2nu6pHIa09igZibJN1gTl5kM5i/fTZ/63j5VYiT6Z2HmBp4OxJw22YeA4Oz
3fyQBJgrJsrAvw5WQanYyphW7u3h7TsT+MBAsl8g1zc/o3KDBlzE90VUfaTLOQkprJ5xRzYXoxjU
7p++1rntRYs54UJl5wcNEF6QRAy0nN03I/TtEfPo7khQzpC4CHqq0TrlGuHwKl2R8V2eCAOufh/I
/qtO82xDz4yw1vpWTm9m2UUAlsGjvTy6HZxkRIszlNWmHdr4LEkgTAr61HHSQPOjn0cuGbjqNjzF
fkMvzxoV5GSiomnrUdbbIHux4JJygTmUfdFyUHHvY/pX9/myreti72c50SXltn5UjOZ7BKJ5SwlX
xJw7pABA9AsXZKc50jZYHOQM7BYOU9stSCal1sKdQH4tRvK/Dr5nZgcwMduxiLIM/yQgsjk2ftlL
BJqRRMC7loP/n4+s2ocjoThHnQ4g4Bj39ylpLn+qRWAIZqlbHTZTNCsTqZ0pD51rr/WyR8yX3aLv
WOxnAEOtbx9EuKCssnlCzdE2S1g742s6H93AEJ+SvCqhXHhN4ZxrS5w7RkA0KPORkBjHIfcimemn
+tUhgtlNJFQFCbGfgCMs1rq8Cp4C3y92t9/z2xM/EBrNL2oDnMrW8Nh5M+Mc1VOrByWNX7vjxWr7
4BEqPtw2Qoajtjot31tgeSdrOTXMGMOh7SsQEp5VnG62+Hr57u2pXeCCt3x8QIuTENRisQks04T3
ZrNQWste0I9q/H72kiTYzsEedqHG/UxT2Oq/uXJ6SmZSUOWyC1UOIJ8sDSEl3p6Poabn2cS8F7rs
z+Q/x8eKtsJNgjMWY4RTYHmJ5XJWNi0MRaYHm9tLj2p4dFlzvL3SMqM5vLZkd1EtH6G+sdyM2/mc
bRjO+ruQX1Kak3WM0OAuP3LqY06l28PbwUzj37+bURV2hOUgSRwCIfefz7W2QPjY86PRp59RaO3d
IcI4oCdOM7mcXZwhAjfdbByCcVlclq81NnRxxRQCdCbvAJYBJMO39yEx2vfZFt4mGfF2L9+M7grE
OCeVATTsWvJNhtT6fW3eXiJxxD10hJo53bItb3LvWzCVXzD20NCpp3DvLq2U5VkwxT/0iIvkhlYI
GB+C5gtawM2aS2V5Wbfr5fb0dpiXbwAc7DckOFEBLf8E3Wm9syx557fOfWhnqEv4dBPlLJ8KueSV
tUvjRfQ39EfSWdKTa3HJw1Zf00F/5w6G/ZBALCAnzaORYU+tnq3esw5+2t8LYhZw0wSrgj3NZqTX
sgK4edGx+UAFQTOSlQthJdRNDYM6rsNpZbm0r2sRcQ0a6Mh5V1Fzf6/oa65KP3/yKvmOe/jDzbz7
uhL+hh2lvfcreMSK2NEsmed9RVYk07zu5KBbblX14fQW8w6oEIZj46omy3MNX9hctfln6BPu2muZ
b0kZgEgFICKms6ih4ezr2P7ST2dQU5cyYzspcaHEsr/H9fxZthnrrH3pBzgtKi2/045vnzS9Sg0z
oxnRSGeBeeioxzwABGuqQiCORrchyxLReeZeaNM/eARhrIgDUsG4rWzsgaMbX8eMyjiuumLrTfbW
kmyMKVIpVLrhWDXld67ImfgFijIZBzhVTYw0bSLhmLbIH5gWFGeIoe5qsIrjVNT9t9J8ILHX/g56
fGI0sYx4SmpUnYcblNOvoW1cfRoX20SkxA4P3S/SN1cCR/vjWLdIm0Ep724XI03n/pAkoM6LBleS
6+1vq4jfyGRe3x6mYyiP9XREhsC6NnXiSgaVsfOjwgcCAMv0/7SebEG76d9oPYW5uKv+Z6nn/8u+
tul/SXL8/X/8qfNE5P2Hr6RHjacs00Zt8A+pJ4aZP2wMs6YvHbkoPlGD/6n3VOIPy/b45/glHcsR
zl85jg7fQhfEdy1L2aa0/ld6T0v9V7nn8npo7jq2cIXHH+pZf3NyoGiY8rw37Z9M+H814xTeRbMT
3+s+AxaPbflrjIYoFV3yoy56ev6RsB6bpE2OwMiIg2jA5kTDSLNMg8Ht83HrO04JEkyjAYnlKiAr
6vl2CHvwK32WO2xMpuo5rCuuaMd7wGKUQMJH2Q6UwdSn3//Y8KZTT/IrntcwIwaW7TQkFHQI7L/b
rLz8dVCVLi9e1EW0JmLDJ+qMge5f3749uv2b26P/IOzMdttWtnX9KgfnngD75gDnRrLVW5LlJnZu
iCTOYt/3fPr9VSlrKvGaey4gKLBGFSnFksiqMf6mB11/gCdzC+e6T10m63CBUoY7gKDaG6ngIwWH
7qeWjHsKDR2aTnDp+hHmVhok6S5hXc/epUW6Xti4VQ6LR2cWyyy1ID+hI3TGYg3v78J/uYVkXDa3
GIu7e+B03k7GFXBhh6F7VIzCppKC9OYen5Nx3yTBuJddvmnpxquz/4iD7qhIRJdCakLMls21X4w4
li/khVh6b+t06DaOnG9dz8pzvHUtAy3MmiJJDajnMRAoIhOt3mWGNuNe6TsL45kEjf5kCuz/PPSj
jE0KQPYt4q8ottQ5+Rw7z6gKi6N5KLjjUg2O92JUDrRVEaxzq3VRflbAlyV19Y6WMO6UfR9www/c
N3A+kink+RQUR3LcjteNR+RRJkwzeNigVOkt89qEKBx35qumg/kYyuodNe58g0ZbwLqOaUOkPhaF
aVyc2B5+O70KenOpQIVds1ElrZcrmFbBFzlfu2xYzCNqN0g54e6ztnPKPAvTxQheh2aN2CzfiErB
WMlzT45wKbNE46GnE3aaub/FuxCMlaMHjzIkm26evZOJxQuyL8Ova4RwJxZFMEI7yjGL6kTTq1Z/
mMkSk8Th+/VpQE65xZqIPI0RNtigO0BXG8MM11pTfZG9bjbbGuYPA5/7wGEZQlzd2acpOgd5Zxrs
3f89M68zVIqtXv91phzhxnrvV+SzJANKNiqepzVQ32OWd+2lK7V2X+cRjl1e/NFrDaTHMPtmwIdY
kLoIXqYmM+6iwtFPOnLHaxt8zt6Ph3LvRICeEZ5HCEAtleEFbSRsOn2Al8cQLuBCQZlgMyKJe742
aY5gSartfguJQcVF2ARrL+wb/pobIf5x/qCAFv46V4xgOw1MOU/NZayTRqvayuX57D33/IcusjF1
PufODs37Wwxw68GLFeMh68b2Uptpd1Bd5XqSzyKO/RfLlUl4jHjdnB8S0kKigxNbRCXydhhOjXmY
vBJWXI2vjhwZxDDJdXBxrDJHpMA0Z1EL/wd3CjJAtOZD3HHfYyEdHhEFDY9WoBH3AeyTs2SZdp3X
zf6v8axRPwykcqc+bGG34NTW1Ol0ce7k8bUZdOo4QowUMzHtImOgp1/rxK8PhQiNQZYfwBu+3U5q
UREmz/fHRf3rBYqgP8HCNfgYw/wsED8zlf8Hf6Z3DYEEXYEn6Zeym6LccPYmPbvNvcXJHzWrDMsg
qK9kwLI5B31g9iDNY6T5w9HKfpCtU5R0/k4KvqLCmCVonaRMsH49Ff77BCtGx84KFr+tB85Xauj/
wbb4XER52/z//6upnx+ynuoJy2Y0yklLgw3+9JAtoBYULb6GP20kojZUVVVKerUGBc/rhVsOUMAq
a18AYlNkx0QMDD4ImHUp/uadq9yRc7Su9noajgxbONbmQprxBR0fZBhggOewN6deGlkPGmkl6EmJ
u83j+DsiSmijqjX0h+BbovMNTUGJPwJNWMmebMAvpnaXPV87ZXRQwzk6tyEIQAuHH/J1XofEPCfD
eAeMkdcUakRXRfSusfG7cGI3x2bHUnbGPOF8mKoxEKTqHIRZ/KGp0VuSdNoLdVJjxYbMWU2ae8hC
sozlEKvnKDaRO0qNaOc3QCJIN5ew9dX8RctLqPnNmKwnxCXvgIIlO31AISLse/NCFdnEsF4TKVPH
305UIuj26TGbg4PsyWluQzKbLQeGSo1jXq7Tth10ikWoG3ysLObXox0ra6+NnBfLUU9AyPrvfpBo
VLi8+TxXNdwRL/Dv3GwsvvvHgZrPPe44wGDSkuVPm9jHf/7S6J/IgND/4AHBrjYt17KRc/wPjm2s
jxl5t+BjcKgTkyJNQDVp86OBQnSsk+Wteo/iZVud0dDNVgjBtQDxxuxZLbP24JDvA6Eaj+yphDru
bPp77ifKnrWoh7iiot1VRe/vbwPySMbkPNn9FLud+2ng7ybfYqww0YUcnS3I6xyZJdN6YAembDUL
y5OkN/tzplTuMjQVFPEdKLoGOjI11a+yMYIfaGlp6NIGhnUYYArs0Nk3dkMtZF1kP2SJAMhBRK+H
Mmq3VrPWqZ1fp4sTZdxDj5/SeZceSOvFpAKQxmFrDMwuNigSJQYeuWCVJq3wf0ZKvtb6qtwi6pwt
NUx0jqmO3cMQ982y6TO6rZC8lIdjWp3i0k52cp4MTb5dAEdFHZOvfMajAekiytCH1uC3hrBCSM2j
N1D+UpNHMLMgu8tWJcaqoDaL5NHoleTRJSm0TiKnWsqYnGcqlbLJIF0Kgsevcwe3UnZdPAn07a+Q
OfbZA/SarcGf/E6vBx2QeRKD7kqMl6Qu0bW37b1skL+mto2wB+kDnvu3AXkkY03U1X8/3NVI/Y5o
kOL6+u8LyqNWD1A4tRvj25wO9cH2gp+4aGnHEd7yq5OCITSC6BkA9vAUTsU9wDXlUiJNilKDASi7
DbXvNi4ZfuDqX5wZUnvYB+l2gNvzxMPlh5wAwPNnaVnNk2fh1wiYSV2VyBJ8qTt3bZaD9t3zA9DM
unAIStzywNMHJLcYSNdBnqwD4EukoAx7WQiJF8BN4QO2DAWqUaG+HRrs8Vgah0+V356jIlQf0GkN
nzQ26rAH+hCYL4Oy6ZX6PNUaBk4idJtRgY98kmf9dQ05g4SRYCBwjTaG+D7omX5f+RV1GVfop18P
Y6Girhgu0d8OsRrGNW7tkN+9r6xOeYV+AHIfpfENuqjKq2pACTJdngZy1K7HOzAfCuZZuXIZsm4N
+1p5hVZQrf/bbesPCrPpqDzoLBOHQtXSPJt97Z/KAH6YjJGSpPnPBPWDc6H35WLAs+x7mYRYOtTg
ypKjFmUUsvugPyA3rr+4XWHu2lg5hBI4inGdeueXabGSTzc3SUFYwWbawdVGvIW07yRg3ILHR/L3
n9/+J9UY3r5l2Cj7WYajQSi3PgurKFqAd2zqGD8CQ9mD8U7dRRkl/SbJwC1c+x6yHOemIrs1xi0A
bDnJrdwSS1nc5NspQUE9NMLzrM6I5kzcaeUpbQI0Fkts1NPrIT5VZtbf5bUOq0ux45OMycZOPXuN
CUuJ6AMDlmgcsKNrDJOR3P4vixORf/iNcy4+MIzfTUqylubymHHF2uU3KZkJTKM3g4z6UIb4oUJi
7XUE39elrvHWGGW3zYfAvbMNw3yLVfbofV+xhSJF8FwV2Xb2S/ON+n60iQrDvZddvys+IEVjXOsq
yqNjBU/Xs2EcrMwWar+8NmjHx0Z9wMZ8lw9foxFAWZCVgoOgI/4iD699xLL28iixqhKyGPTqfVt0
iAtOeY8sdRH3iLx2y8aC9BB3Fm8CT4DEtXrMVnth8Z46zrWJRwGwk/0hxkl0LnXA5hlSePJ5b/qU
D9vWfTOhg1AQKsath6zxE3eNDzkBjGywcGA/XeY5dbZ+gaVWM3rNe2oBvgB49K1B832VjNzUrbnV
X1DcV1d5Uxr3am//3jUnhAtAij5l2FQ8xEgpPcgj2YRk2Reu63YoEv0xEM1BtvvnL7wt5KJuaiby
42eXb6g8aw0HSM4nOSnNCCbVG2P7A0Wt2j5aEYiK3q4fxkw9NRA9LhQqaDAruwsjHVS86MqBVGnv
Y92ertPQpfC3YZCSTodi62nqFtYFaJ9Hiin+I+Q2b6922St+yP4jMmr+I6CxZG1harLs08KJYbkN
xjLBMGQtz5ATMUb5whPFwlyQM2TcBmTHVWUgD0xXXlX25BnyqpmG8NftKuGE0ndsVdFazoNFu6uC
hjw88q6UnBJzeT0UfXkkm8ENrd2AWQsCseIQ6VL08Q1r0yVoLv7zp6BJ1a4/PwZSfSaGGRDCYXF/
1tLRozwFR2DpHxim1aiVVAm+EukF0YZ055RBcpKN4DGf4siIl8C9ypWMybnyqEZE5n7QvB5OHGfc
BuDPtts+nN4+xaexTo7l8PQpnIhX14P40BaYRt0uI6c1Cjh4PTWU66vL2LUxsOpthBDybzHxPhol
nzd6m/HT+es/Io/yJkgeAnZ0t/jtxRQwhW6uKXs5KOOR2Wa70K3TNao+/waHSlzotf/5UKJHAdUD
HP18ON/mhkZRAUUdBNL0FpX9FmWGO7vEA76D/Yi2VSpkbjjCy0AHs/lgofkajdBBUdE9VEVTLdyh
w54ybBF41ovQPcgRm8TrQXaRGS9XSH/DPIhJ2oM5Hl4aXfsye01wIec2Hh1cyBaOMqvvaeZRXuoT
7TAHbv6Mzu1exkkfxKuhdctNFkbau25fJr2v32zycttSq5U7Oetvrqrl1S8BiB/j/wt+Fn+ztdXt
/3x8eBqSBK5t6TxDuJ/9+fiIiwK7A2o6H6R5+IRtynQgjHQXu2iM8pDqhnNPTxCdVaD2WYr4SgCd
WAR/GxniDbSm6hpqJxV9HVN3PRbdmObeJo9z4F3nIHqIKVmMslbod2sVNfWFnnT4CI3tUZsH9xGF
BVZ8VLTxy/AeZQhZ+wYyCaLUZg5cQxdNOdv1KgNFj8wnXTkvaQVg0raRqhQxNIP3GSsQIKPUmHM4
hnt5dGtkzAZPtuIWHVxr0Q5e0oJEzSl/d95vwxjiTDjZsX2PfPPz9f/Xl7tduWp4JE5ofP/NO/Na
pC5T/kb7WR2VQ4HH7UEeRVHz2icWRfI/4xiL/Joh5xo1a36vMMVijMz57fxP8wYTH/F6sC1gg39c
oCgqvDTkizQB2rAu7xbltr+C8oo2SUEsV51j2Fnm3kdGdE9SLoYvtg+gJzUrpSUuB90RQMcCvVfr
Ou92BvnGR98Hv3ML3U6T1wzNdeQ/kc9WKRTm3b2qtMNrq1vvhkj2I9+LPFNufrPxPFqSNqnWPrna
8xik97XtYlI6uUAJppo9VVc5B/hIWOCavv3ukZqSiQ47DcuFEqrpE058yQZx1naT488xpJV/0tGX
KV2nfFWaJjiVafsOoKB6jYOkPIAcxdNXdCHQOFvc6fTldW7W6bhswhpNxOhQb+GYZ3ibLsO8G874
odTbScUFvrQw0h0Kkvi5kzofmK/GLh55KQJLFDCj+eLiwrftgQKTaTfEE72bLyW6icCDa2UjY1bc
zOcpgtwtTpAhyhvdKg+rDvm+eL7IAT8wHj1crx7kjH6EBTiQ1LsPfNhTtheTF59Amd5d73ijNYKf
8Ml7TVpF8oI7pWzk6O3OeBtIeLZYsPB3t9AgL3K7od5e6RaTs7W/Lu9vtK18bgfzzHMcxGy+kM/1
a1880YWu0BrnvYdb6Pb41/5mNSDn3RYHny53O5c/Qfrr1UxtCP/LYsEQW6g/1goWmytb/NNdi8ri
J4UWmNUN2vxw5sw6QEkhKg8pgrWgj+OfI2ol6sqqmvJwPQy8L22pQBiKffVHoPjPBXfxV1iAiLKP
Fmxwz0G+yC0Rd64R8aiTKtw7nQYEqLGxwxkN79nOIGoh0/SW4wy36ZGvgsoSem+t2X0r/cY+p0WQ
PgZe8E5a//GfF0aiBvr5/6oJlRyXxZGq2Z8zp5qXuPqoq/kPOx5xEIhH+wLtBsh+aJ9lDyaxDmYq
1ZYp3hag1m2Q+xqbMTmaDXa9Qw6vFp5A5ioRRKwEQ8I9YqT+Xh6VxnDqVWAYskfF00ZiRkyRjTU1
dzbgyt0QCEg9ZbldBW1k3yYtiHqQgacwGnnkkoV4dsMqWCKfYC4gyoT4vbsKr2tFwSGwacikKnt5
JGOzqcfbDkrjLXSbJud2SQ+5RAbxSudaUdQfwf9VLyzCrJXjRvlqjivltZ0yFeyeDzNDdE1D+wKc
1zrJngocY5whR4yqce6q+ZH1WLz5549J+1xGZt/s8YVkeaCyttWRKvpzGeArmjqWtaV8jxSgp12u
fDXSPn+UjW+N6EOn8Zm36ZHWwfT+IVJBRWCi+BhZcf5Yd0F2SqwMZ8PKR3nAD+xzJLywepjmXffN
GhT/JK+liasiF0spwayPt9ewIj5TlwWXvJ6MK1H9ggv8XZvo82NXBh0fv+/tO99C7heNhxUS22iN
xgjjREM/fBtabZOlhfkvNx3WOdbm3/QBfc3A8oKnKZ7bVa/l/l4Fi3zf13jXm3ZxvJWDzLnirQJ+
/71EVNsXDywbinGUiCYv7x5Srfrbk6KuVVMc2O2LI06Q11Vc1DTFq7TgvdNlOSW/v4KlVOfIGgb8
fIoWNG3VPaAvcYwStb3IED+K6b4KjQSLGWZovVesSKPAlbmroN1h21P/zJOyOA9G5D2OBlrR/Kre
ahuvnQ6Nb35VHaKmYffQ916MX0aYnurBxWJSxHsEb+9NrDq2uQ8VK0a4T5gKFXtzwiJSyB/emlC1
f3Xrdnzxk54c+1MIr3NPHvtXo/umsU871BUAszfmNrVwRhYxOWVqM2MfNqG2TlR2znVcdF/0H7XT
G1/UtpoesgrNBdlVlHJc1caEEkwdGV9qHpCLoc+D469ziqAyL1oQ2utwCCtk/ivYp/w3fjTQt9US
WYwML0hb6Q9gkosne2Kzr8b512pCf8fCtXTnDO30Avhhk1Fz+WpQfblXjCTbFsDf3mJgCHJ+FmoO
v87SZIHF6ahziJPfc5x9NyRyu/8myanp6p+KxyawLhspBZG18lwdgumnpbgVDEjUdHXx3W3Y0Ril
a5800VQzsqhtpsYrGRu6sqaYCOiydnlO3OaFbjns/dQ/oKnb7l1SIYvOGbV1MHXelx5qbdzr87fY
yzCdQr/hYOLoszMAWwWKXp9zy+aBlNtbJ4yaswy1Zuyte6vRFreYHLBmmx9w2j/4PmcisRVhuYYh
FWLObI0yA9gF5YJhr4WuSeEZHInsBkGJP5IN9Bh/R3Eoo7bd6P7ytwnysCyp+cTxuJW9VlztOluc
7QlDVMjo9r43FRKlil8+YSAUbZrEJdc35eolqG3YZbhMLK3YQWWrKcKDbHwmHnB8ErZncJVvMXmE
a9nv8z7FjGRI9r79fJslJ1Ajm5YYlnjwMxqVEmTn3CtKpcZLM3Xw+rB9fWuJnYgvtjJ22QowPBAV
EZqctDgpyLYYoidDTZ+nOwoTkOl0Pz7reJQ8F2zLjKKZ3itEdzdmYFSrrrSn9zAK96h0Vc8+3n2U
/QyEF8U0PhhrkaNXcRxy37j0wgJTxEHDYBo6OcFWdnV2ODEcQytGqxmfHy8ukn1sNc2in8LwuRVN
r1GA99qnayTMjEWQjiAzESZBCDEr96HV7vWxq/kIaBSTzyZFK3Q3a3b91ISBuqtjHKzlaDj3oBvU
qdwqLnJtUxxER2Aq9a4Z0b9qsZq86LPqLdiw+t8HAQZsTf+nbVdfqGnXX4YGqo8qTkJnqlkiCxOv
cLfoAN3XCRsleSidAa6NQh1+KQ8N1fdBO2KnQQ67Mu50y3SpQqF6gnypui4DtDddBJ1lbSfvqTha
4JzWsvCjQhzcAoDZuaByvrCISJfj7KUPfujOTyQ0gayzkQ/83LpPWmVEttSNd9Y4O+fQbL2DZikY
2NGrysI5yyNXheuPzd3RTSOqEu64QujLxx5A3HhdeImbVo/e5X3Xyn3v14DsZ/N4N0+lvv90f44s
4zJ0wq08jkqeUZmPN2sxPDpICdwFtR69pB6FXjyEwnecHT6cRC1/jJD0ejcDpOoNjzAoYS4ldOy2
94+ycSs7O8S+jUZcj4CEjCnY8RyLXHuLZoNithxQOk8/llW/9oTsuj/NNG6mHWTXbdMZmRjRr7Eb
QfegPF/nidB1VPb5eajXU+Q8vmJneamxSU9RnRYYdcQmtGO1f5INQFkP2NfFhv7y5AvbT+wS6rUc
C4qweCi1/kX2Oj/vn6o6/o5GmLrUDFKApWv5J9ngEdDcucBQ7m8xwXE8DT4waRivh1vcSRyxh+t/
8krKSVcrdmDcy7PlNFraSgblZIiMUNDi/Jg4RbsFCJK+TYa3abHeeypIsZ67Lv4uw+ihJ+skw0BM
dnu+6IuYm9nJzn33GUrynYy3rgNEO42SO11z07dkDIHYJ9GwckH2z2e70L4WCkxlnKHMA64j3rnM
MyBlmld/8/EqAvYfBo9gn4AtGIPP++2HlYmhAqQvpd3LJtFtA+X2v/qjMufLYKjQmROxTA4Hcdnt
E1tv91rppNsu1ZX7CqmKs+Mp2bKplegDAxVnbMcf1Hgh2MIvORVxY1NZ7XiGJanzCrz/Uc6MdPU1
Hjz3xdKmaaWkfgp2Xv10rcA1E1LL5dkZZm0/pJpTreShOSaGgJITxURkXZZdsFWFiLzd/+gcPpnG
s3t0FOwKzinGpXY6RBtcDuoXFcs0WJaJvWLZWr8U0GdWbojrpRz1sAlbz76l3slRx62xd8ExfCm7
cHbVnakB5pbdsFfzQ9ezTpHdnA/MSU37EswYFpl5H/70sGHofHDJC9UndeG6ztfYzwOUidz8aW4a
5d7yNZ/fRo/BnxsGmwGf8Q4PmcQ5VrjX3Q9eoT+bOS73rVNO35pW3SPXrXyFbY42iRE84//knmdj
uqdgEIOSV5J3326yBx1ix3OBJfu91WEaW+RmvqUEO+0LdK6zCccZ0WjU+65HsttpTnYYRHObomAR
dK9ZOamgNphWWh7fq8A797IhD9zuzRDl4kWLTsO+zVxlrdRmtzHYPp9kAyA92vZ5++0WkkezUmv4
/BYaxiUZ0i+mMX3NdO8EECd5bp2o2st4IOKxqpxQr3ga+9rYD0B27vDdwbprCosj6dXiKI9UGDbH
tJ9+jU6iK2Ny1INbfxj8egaOH5bwWlXriIlZ84B4uLdUyqb63tfwnnASe5+Crl41etZvrbLSn0oj
+KbPrICBi25Cr63hE2I2LY/gSjl3bLJtiNlsRBaKy7Acce2Y4laAcqfs3gbkyVNj4S/pTPlaDsjY
9QqWHj05LNGgBTYHj8cYCN3oBL6OenMFI1d2pyYYrl2fxDXErvIAFc7fFXM97dtyQG8c/70zCqID
+ViVt852eWF3I2Ts1onvEg3XNSQFjJfctSoydJkQs/ujq9T2sPIRhj1k33wXZueiyoxnFeGQ994w
EafOQRSbKMEi89mae9D/zd7rpmidumr5CFzDgI5skw6OwmLNLzfFWdp8zaNc3RqiJ0NRHqQnKLho
PHRxvcotSuH8WRjOwqS6dzXxh62rB7e0wwsKoyhdo0O/AtLcvYcZHMXZ7p61qHcOpZoWSz2r+vfW
SRUo79H4EOn2/IQKxoOXud27nmOJMUY64BFxOvgdWNp5/Fgp6GCLwj0JCncni/WycQQgXx7JAWxk
qeXf5pipH2INWd1rSmc+6Wa86tO+/ZLy+9xnwK1QxAnbL7ExlKshVGDiiFE+SsjM1eAc5KiKsGRu
ZO6z2Vb+GalakK6T+lCoPv6iaeGfKVLGD4VNNVf0ZEg2ef4+jbZxQjQTjrnildsEZRM1yZHG17Ni
61dN84qbgLlos9rZyy4aEd9Qx7aOspf7+kZVq/gie65yHzhj96RmNko4MEANmPaHZhrsg6hY9fgQ
cyj7somG0V9UNVLmt4ly4FO3c5BZ8Zvyt+vdLvJp7t9ds62oCKqwcViHpNap04NoY9RRu4hIrCT3
KevmZWTG2b2afJnszv5oe35WphGh3VI1pypKlffGs+rlbBjBZRDf1n5Qp/2UluShi0FbacKl2B/J
+o4adq9WSXG65i7yNbDiUx0o5bOMR2H0K55r6clinXTR+29tFmHhOJJ2K8ux/t5a1dGJx+DVggu4
MXP2YM2EZ0pN/kFOUGy8hiPNHE/RFGsHe+5Kfh9B8z23osUINu1rpti4pKCtvNPQr7nYI3R1eaob
xx+BnpVPKCwaW7PD1KXhO/6O59xSTjBqxYeqOpeU5kznWBqAqnPxroYUSVeI3wsKfcgRxWDBJSBc
NhL/LaHi8ug28Gnep66cXEVhgncTis63S8mjT9e7vQYKhsh06nN5FyF0t7KKaYRBPrXvbr0qeqhk
DeYdazflY4Lfm3wlybPsUVAgF2rMIBqq6l5Oy4r24JFEefbtNNrlBk5+UTvV+3Fw6n2E9tH+1u1F
LHGVjgWOOJT968S/TrnF4CQOSDAKCcS/mRy2NWL8VgSoDBtFCGp8C3RPe+6a+EdYWvmDKXoIiFrL
BFO7TavAXVIiHlmYdLWZs5QJJf481p2FyOZvKScXw2PkpMNrkkmoErJrjb5cM0i3E679GIEBnPnC
ozqXyFUNVrhTeshgEN6EFCt6KPJIxFCgqv5lGiWinJN3MGyHbYloZPfWFAHA9xaRRjFLNp9mobpm
LWckHoG5dUgDFc0lEdi4CSwRcL4WmRrR1VrFZHGJJb035PmzXbs5uCvlHTqYu6iM2VtGRao9KFqi
3ilYpr6nVb0LMVf7mEbn1bDR8MgD27o360bfx5ChHrqoUlGMngBFlujj604GQtvXUHgwbOVkm/2v
ZjRNdzGwa1nbWhqc5UCrDO1JReFbzJpQZXHQVKqHFUm7HRImy7wN6oURqMlPrUXUwEv/1Ufhz0h1
qfUo6IgDb58fQkpTu3oecNV2h/ICNDFczjygvyOYxQxOYo10bvEoelMb5G497IJPnQ2Q3BjNey2q
V6GP8X2ozO33CpVZgXjGB9CB6lpFR1ug+jRoOVMxF4+mkuIQbOY6wiPKKWwT/0VrI3NtqSbr10Sr
X0zXvzS5XX4dHetlRjr34iR9flEdl4VChfOi7MoBpW42WKX2RxlSnIxaNmWx1vjCbhkUgFZ+aEnz
pc58yC5O064MLxh36pwgUSzW7zGGYD/MYu/OSfWR9RUlW09LHlNfqba89WbtUT5+DtsYfUwxpZns
tdFqwztUDhTWK0dIrOvuYeBxd9f1c/tu9TisiNclIc4XlTUq3im1fd/k/nAc7flXUwB22qOPA53i
33HPHWOSSTEIfxiHCaLx/558mzMNlAsKtOPRZLYeI1+N12jwhq8s9VQUCEII6rLr4mKXhvwnZHfW
0GXH3nDeya6VIJnbN6q3J5kWvlqCelxpSf0gR6PWfyMh7Ry5lUavbIOPCN925+uFKDujr5tc5Ima
YS/8oc0eu2lcXp/bGaAzRIxQUhMPbRnrhpgaYm0/3EIyDkgOJZ5D39rBlg1f3F4QggrXwDW/aUj5
tjyOUzSF0/kHwOF506lNdioqfihVYVCKnDQkJJPG+5gouepTAYSjMppjRyb5a5RjjasiFHPxfbER
VIDa2j58SI/kxVp4BjySVVeXKoDTu3R2/TtE5UC2VGCtS8+KL7LxunSrggs6XntRQ57WRnh9TpPr
BFex5rURo/vioE8siLgKIjQPsvH1Np0W8nDy3vpZWH0E/mvhO+F+aCCVmcnsvUb6BENeCHrqoouA
sLPk6+Vt5WhtpB9lbrpHeaqV9otOJV1G4qO8GKl1nWTDhD2URjIv5DlFYKcbtLwQgmzx/jZZmiCx
jppyMXnaCmdR5J+4Oy2MGJNCdoVRc0CbEVaaHCq8QlvI+Yb8CLIJXZYgzXQsc+vmpHVuv4uN7FH2
CitoEfn8Pa7qA/ZYMqan+DyKuUaoN9dpYFZ/u4aMy9AYTcOBVNVLoWb3cjNEFUu/7zsqyo6eRV/G
Ob3GM3VErLgo6q0n4n/Ol/G+LopnJIhxFzL8fdd3oMjFkZ4BL9dTuDpKQrIcsvO8QSmOG9Nfi07L
pLgxD9VehlzH9c7yK1tj70yFb1uVlYIKSj18+V+Xd3JAb62fZaOFrIv+WE/eloJdMmjknrt00dhv
JE2GdzLg/ca3Yu/eEd0wGk7kR1kIpbH+EDSUemTcSDy+2PXM80u18+eedX7NfiPQjRclzCJIbqji
KpmqvCe68rX2e+vR8IzkiGQDGwERF55ZC7bmJQktr7/Xi97eDarn7/jqkegWpA6JbG00J12mydRu
ZJf1hnL2URmXPcn9KGMVR7hBR69TED0yx9Lv5xh5Hw2lKaAZ6JiPtfUUp3iCWV5drfnzWk8kzdV9
ZWPcHiBE+ySn/HXCCLiRrXIMYNFTs+cRYcJZd6JHdDTgf9TcE5EleY6VASmnxtn19kzaLm9H/5g5
mQ/NCP1OC90Iqv67PE1xT0Ram/VD+4AMXHKSjS42XonlvPkDQmsyFIsNWigazF+hzk+4Ots1JTxl
9vGrUILJu8uLTtuhH/Zw7cpcIYIkD1Fp6wgTklKsZ50bqovMKnXCNYsg/0k2ABy/YABQQSvw/Kc5
QT6UxbtzX4suEjrewSyVr2bSoigXlOWK1dV0lnOLSEjbzZ1yvZoRibyzg1UmZVblydB7/Wn+MQ6q
XS+VqVAXthn1u7EdrBUKHfbWjF/RRjb/pfpwVTyrfQtQrLxzcvsDeSzzTo8zttcRfs9Wb9po48bN
Y52b9SOWBtdQnvfsx8WMdmydoxyU00TIRYkdbgdGjRJQBh3YPTg2OkHo7kVPaq0WGxY0yFPoAvYg
h68zK22ekQBAW+G3M+UkKwg+kqFDZZS02gX9h8fMNKe3WWWrT/qoX8kufIGvKTevcxPN11m4jZ0d
twV2HrFRFA1rGr6Mcw+M9q8YrnfhlgppBY2xNTGpS2f0HkG6jjHL0gHNE3+0w73symYuAqT9AIAu
qqJkKSyDWooB2EoeJiBSsD4Xp8sz2xX1zXLTIsm8SdFFRrERgn5lOv0HQCEO9P47ug+AAWqjObV+
N+wCjceTP9gA7XrlK6WJHk1c9BwS7TFLVRUpzAzfwa63KKFHVPvdvEbVC7lIbLm7+WwM6oCYZW68
9DAYMlTXzlauGi/IuR5wwlHPcmyAcSPHVDFTjJV1ol3H/vM8OaYJRPBf55keLiT4LCNwh2baEnkJ
KmqT323BXA9rHgPlU2F46DIIcA/CYAuTnGBsIxCeReb3AZTQYuoy/azMdbEf8Gq510Cwf61Ym5Wz
8b0LxEeOoi613Cg5ArrUl3JAM8IlKhDJV0zA5/u6CY1dZLV8QSuHR6G4dhoPuM8o0WuokTbRB63Y
aG2iHID0JCx6TWsXV5m1a9L+19FoFxtfGcKNgT8vMBgx5TYqj26nhWaJo2Xux0eW64uxMuy3wNEn
FC6ScT16qf/2P5ydx5LjupKGn4gR9GYrb0ul8tUbRlt6D9qnn49Qn9a5PWYxGwaRACGVSiKBzN8M
mbYIczP7ymNKrHVtVsXg9vzCx/Roc+NbBBgLL6p46l78OgSqlbTqxhuV7kWJk4HMOaLCsrdTG/iI
pCOMfJZ5R5MbgzsjebKg177AkycRrJoTimv/zNQ4oLeLuTlbyEBPq481+manzPOMZdDFyrKUzcbh
nz8fOtdG6UOe3gbOQVSE3zS+SVsZvx+qKbiCPYNqX9Zv3PabX/Wcc4DZ8IMlb7fAqTh9KW307a2w
LU/NEKk46sXxslSGh6R2hmvnZON1SGuWRAAFZEgeLBwj9LBpL7JFBnu43nrlBWHNCqFTxfI+R+1x
+06r4XCfI0LK7uiF9ZsMZdxKHrSyByQ0U4GBazvHbqYLi/lwb2KN8h6pOHXiRgOjWHaAclfFxpzZ
w7ItDw1+PyCqK/wYmODvWf/VRrH2qdJNF0I67qYakNqV5ijqm6kDw7CF1m39QGhvHRJ9QG8G61BN
Wrof5+R6oINUCvOo2KR5mL2GjjdtkYFBBM/O09c4r/Q9hknovvdq+tpZSXiyc6NGoHFuhrCUdK94
la1KAcvqVQiYT15SHevYqI7y7H5QIpcSiWzH1LKwnJhHondbHWMhEDQvW21tK+2Lj944dnCif42a
GKXTwU2WshnbVnrM9RzPGmyEX4sQKQbfNOGDzoOdQXFP3YAsTmpb/WsfudYZSYnv+dzKSXc8xPH4
JvtElRoXLyof5YVJ4BuPYxAeZV9qRta1cpSN7CvK0nnyA5QG5lm8nCeeyH/KrsEMk1eNu1EQRyNG
c7vcycwXOS4f20VckxGVr40Oz4oyu7sKMb3eGK2dv/o9tnkWpUqw88XrFIp3tfCaB9nnxoBi9XhI
TrKTnzlurl4dH2Sv4kTFymRFvZPNoiNPkA+It5uxRt2/dI+5X0bYcP/HAaPYTu21kwxPbV2SoTan
38NiDf4UEg6rNoj0ZiXHqLHCmElM0y7V6+vvprxQ9sur4zZWN36I9DMZGe9Q2r16YDlAzolHNpAe
KzVOiO8MiHkaFTKBhse/ag72Ve2DwpSDXKzOTHUiudjr0/l+mIZAPevIwh5A+O21uSU7ZTwZyX/D
A/fq7SwJhUIa3bkGix1lQ6a5XVxE0bqp23lBo/zqcILcUPIFt4rS8qoYbIzK5kMYAJPubmwleXRb
kd26sip/ikZn1uP4M0aeKkqcnRw+7MIZh0vizCr9UYDgsRk3b1HF033wMK6VzVqvnqZEjR9ly0Rs
czK68ZnVC1uN4pQEFVINdVWsfJ0CeTQpxnzHMq9hlYybMUIWJ0Y2LF6y1MlXKFYVm8TkO7dErXNY
BCp1s1tbq71LmLnTKTN18yrncUse4LnxOM3zFXEkHqzRB4DNS8gQ9KMJtzrxS4Zu8SlFsyQ0m6V8
EzKGyCO03i5o12GHMYzm9SarJu6RyRTgej3BFjV944znVHOp54OMK0hQhJpqnOVQs+p7a8EndYvd
h8mr/oyV8cwdqxMiq9myLaPxC160C0Ur1I8hcsRuaD2xieH2yXjg29OHW09iZ6lVu/FMBElZqIQn
s4qxsqkqE8n7rnsanax/CrVd6ArzKiOsUPQdeU4FdzXPxykyR19Mca1mrwRO92QC4nvU2P/fegEE
QcWJUCyWF4dZ8rMDWLuyETx8a4dqP+SZfsV5IoFYaEPj4EahZZH7Gn6VwSZy2+ca2XN5QT6Qrihs
cZR9Nuv9i6eM77IvIF171nXMr1oR6U9uZ70FU/1DR9DoJa4C+xkp/0YRnlgy3auCCenZnPvstHGW
blKInRyKZtq0Rayk4WZBbzb53unPPPrYyHnihPVqH0EdbjT9Ysw7o2reLZW58azFvXGWrUAV5ILE
0K+Vgs0SLnP1wzxedhbzeLWx/h5P/rZfy07fmOoHZzQvThYCWkr9GPO9AbnHEmGpsi/NJx5S5hNy
BRinjF6xR0feeso1PbiMZbSTnXJYqA3mqglIx9+vsvrnAurWVV6jl0a7nZIRudJ5Rjlq0Oon19fj
s2z5SuFiHsQLm/OIv15YNnGQPiV19GrbnXapLbxdMPfw35BL+eXVxvQzNF4KxcAevoR5rGGj/imi
oAWtYgA+4jGzqWprOiaFT2JNYRNUgJC8Rs4olr3jWm+4u+/wiEH+Yciem/lQBz0MDJTOt3mRZs+e
y0JCj6yTbMkRTtU4C88zxV5e5XW4O9aj980xHQtNYadgy5xUOMCZTr+HDVwu9CRMHjp30PeZ011A
RCCyXMtj5HvBWVM/5YhbCCIiBlPzFRVVJpBx6lGbQzJuT2xO8rjC4rBou0th4GUWp0n1OTVGvapU
bTw0jeG/owbtZnr5iQK6v+s70a6tKKnIQaZQRJKp4RaqqIhBl+VTMR9MX6iLcArLvYwZmkbCl20Q
JvBP0OGKJ58kLOiOolvIPjmqROgBmkJ1tvrOuBjzwcqtbtlbArXpudlgPHhBTMK4OKFzZeOiH+6h
ymjNh0i76g3rgoW8vAQqzg8+W/KLhmDyY7IT6yQPiuuR6pKnRVdxWpjBuMKGHZfCP4Oaof09nHqv
xQr0n2YYtPuByuze9OPv3DcwZwyoeA7TdNL8MOIXXHTPEH4dyvmq/zW3HTwsDeWX1XkbJVCrb6Nt
41IrMut5DBNvPSmOfYqNRjtE6CnNsOrgiuTCIbYCcFrWyhga5zNMM3ejxdh8aHMTmwoAbbb17hq+
s487LVgX2Fg+FyGSFOnkGzsL15J3FEZfIdxZj/qQxy8T1VUZbpIwPiphPixlMzB8b4XPtvl/XoRj
Zr60phr0FsnpUgu/2aGlr0ohDH4NY3AJcjT3hFF+sK9EFh1UTWda1lNV+ScZrjWYxGONsm8bpdVH
ntjDohx6mwLzEL1RibldjTQ7aUQnax9TNzsMFGM+ScWg4AFOaJOWY/BpjOGj34PJU7iNXkjjV0jq
EEftRlvxw5iTm0H4WU2bPrbKjxC7SBYaU7wKiwEJ2Q7BYPCWJxWt9ueOHSNiqHq0VObqdt2TAho7
Iz6DnE1eeLzg6kmZu47QU55cYW1lcRy217KnwPMmQL0fx7IOVnKYARcGFlidX0yUPK7jaH3Iaasi
ydZIIAFlml+lXbutX302KXpUji3itaysd5P/SWW7J/fZNNxRJ4y759eeSiVaYdtk7pvxm9Wp2Ixp
xvgc40uEBXg5FNtQd8Md5mbiNFnUEZJWeFtVhCa0BoEptZi9Zoa4P5Jc1VAWv8WK6CwCTCXmlmV2
3Yb1cLJX7FE51mWBjlafeS9RNSoXC99X2UoMc3qZNU/mLheZxmNRoC5PggJuDYS1U4H5LHUh2Hw+
Jrt8u4rwI3O972VnKT989CIpVuBzKFjouH09fkdnBD3MqLfe0I7BMCNFdbhWB7Roo6F+npRhREqr
QnJibnbwdB89bBdGTROktw3QmjmEhXVo+P5DqbvdcwC0ihv5UzT0NHrc2RMDkQPZp4TlcA7NCsoi
nWGTMCLRfiTemJwSKAUbXpeiVmLgDtexv5iqzLyUrardQGD6UP3K1TFDP4CimsMCFydUwGFaN2xy
Nv3vWt2UO8O0wLwNhv1ZF6Rcm+Yrv+JhnYaQq7m1/tL9cITJjioxWg61sWpQHM/jBNN3bXAO8gB9
A0CmPGUgp9JcoBpxGPi7/19D79cbosXD5N6Wl9+atSBfUOX6FXlwlOLLpPvqqMBCsIGchQncCm0J
gNrhJfKU8KseIFhfdab3Ulfwn0HCqBfS49rWgymKAlvdHJW4CRcYvaWHOrP8K5JT3Tb08EDCSMO/
yljfYurDdxmzrNmsAgYD38MU/Z28nKptC+T5Y6ztry4KS481FIbnPDO2ITcIdqt4mSaTDRKZ+569
bgeSRKAY2pOvN717HktgDFhKrCy0cknSVv6TACSxU0O92IG7UZ7Cnt8QXm3i1Ug0hOqNBjs6WJnv
U4lCqm5bydmam4qnLCq3iF6R/AFi2jlPMizywdsnZRaufNYK7zzjfUD5RreTva5n/YKk6j3IThmS
TVH0R+wuxeuA49PO6/HCNPtW+yQjdm4733rWcy04O2HzkgyusyhUXHIBOfDiuhbjTTx4a31ugrGr
d7Wf42Q3NyEmKAfFpxKOwFX0itBu8KCF5PUV6zMvwnfVGq2Xpsl1fEWzYt3wAbwY/oykdepw2TWK
9eJSnHgwy/g17RtE40U/bJTaOLWW0z53M8IzR6AGgG+cHMcZJIqaVLCfUhyZZa8cFwvMCFkAXmWr
H3XUETIgl27lXQEJo0ebC/sxBArA97YZvmsYw7pdnn3xTcwHWNuzvNFd9aEtLR3bDEaUqMopRfxd
kLVaNi71eH8C1eHUjo6JGLJNTevgEDY94Ntx8usm/3BiLQQtlrQHy/Czjx7vh57H0Gvr2N1DX4bU
EPggPrrU8tesRPUtevX4YgbkRxD9ChZIits/ii5cpxVf80hHmMIxDeUhBtl5GEoeM/z+rRc90LCQ
qsryaqZhvMsMRTl7vfb7oKbVk4Umx/4eFyAvU3MQaKH2OgyEYfhUpuLSgnH+hXftqrbV9Dvi4/Nm
HrATHMRk07XsE9VB7Y/2xAurKIw/iVL3FzrCLd+cUt/EujX+MgL/MJKN+dLoRb1Ux8A7WRZSuUqC
p6oK2fgtMvL4gDTPiGEdzTrEQRHMClW6uakn6FOEmW9twKfVbxRui5WjOe5unHttnYSRbVYkd+Ze
FkOweAX/CYXkxNuka+iflclVzlS2cBCKpn8BpjO+jAa2qfM1uqHnO78s7Es7DF8BdLW/fHdvqqL5
STE4w5RTK19t6DTrZjTzc6aR3LfCLN+O5HmvKnDJ5RhaxdfErXdw9MSvDCeEnkTLlzgM6mUe1dM1
0SMozkomDnkZjmdTTdAC91v91ZhLtS7UzZ92u2T9J35xC/iR2Yn6JlLM2kBHF3zjYIinUFG3AzoG
j5YHAljHoddq+ByB8XcHJX8BNKpF+8oRNXYnoiGnNToxJRIzqY/yILvuTVuPAFW56Jb965o8hVWh
VZ6y4/FRPNTzoQFzstLqvluhVFk8kF8Cwia7tcZN/tUTsadjxc4Y2Qur5dVjJyGGfeHyLL4drCJg
dYSrb9Wn4FXnjr7yAWbkjf6JYJa/b2WzjmMXFUIAq/MQ1ZrwK078juKLFh2piOMtLE/HQJtPp7zZ
4onzcOupOj86dp1fhRt5+q/xoXsZSbBcPYweI7Ij75Nq5GdqikDK5mYkgmaH0jPpSr8L3tVWN1Yk
Taad7OVJXWG+0/Zn2UtRHeUuRX22xqp6nqcchKa8ySmjdsJUYm7KKXuqXyvZDFje3KaUTbQStpZZ
OTt+g+qhEWSrAuhYiJSp0eIek2f9bEJm9TUa8LJ9P8jr7k15do+xYNk1njhT4TGh1r+KMoMebXTu
Yxs47qMLlyu1i+l0j5sDivdZCmZCjmB/6z6mMypRkImlQvXPpXrNR6PbHfY185DhYBoUZbk/J9s+
bN1zPZ9pbvz7TMbYKv3u/Wvc/9QLKMG9zVekwdlHzTVJdOcgBviEKBHBkHU900SDfj41zYlVhzy9
DZBjKebpi9DF5UQ25aGW18vTf11EucQ5lJolULh3MogCSr2LOoC6WVoHjxPmyXA2NJaVNTCdKvco
Pv7pGBMneIBMvpTD7nEvQWOW+wVwe1LV7kJ2C1M/gyruj/dxSqxHhyYaPwbLcvYCO7WN06jDQU+8
4dDhnIJU2tzGWWI8RGrhm+t7v1nm9MuhMngbf2vrZqCDCwQEiurTIlYvuZtPX4PCrtfY3YpDGEX9
s66JDxn36xJF83FodIjqLPNSPQiuWaMpj7mLghpfdrGqG1th2REazY7SI/r3wYDo7FQJ+wjK8jZa
XsLi0rsk5YtsUPvjqt5C6ZoS11nG5MFIwRYD4eWuoqIt3rnNnDydWbILjCVNkjyJxy8rVw5dn0BN
DcZX3PHEtVT16pqWyRsm0uMHCgKoE24qbOJfxWvtO91r43cG5zo2sq8S6/z73DYQnsyC6QJN213G
dqFveqPU2V8hmwRk6WdttM5Jj9LhBePvkgc2u6cIB5gXlrrBrmUFvpK9SlOk52byvsnOtDI0lkhH
cAlpu4ymeqMZwcUYOxCNZuWd5SFrKXIvLH8U207BMPXWvvfLM6dqd1hR6Ye2TdR2iyW7vypzsqte
XHZHqyNXgbWL0h5l25mD8uyvmJtK0y5PsBDDRwvpE/A+rhGdROcEl9btfx8s7AmXQzxVm786IAyg
+lS56uLeQX4vuGRmHp/5viz/iss5/bB4HlGu2MvWYOv9qfZJJM/cIMn2mbDS2FtmcbjTfmTcYpMG
Fe1OJGLM3mDcPXQ7c2EP3aeTMTnnn7Ey9NfsehgcNbtqduYwJQpsZqQrLL9Fgz+LS5gIqNibUV8U
+85N5lPa8ixHKXVhpNFJD0vuPo5vPCBoZT6Y+hSgqDOutE4pH+zRR4hYi3JtFStxDuh+7jVZP/Sd
t2gmvihglfnr6jF6H3W+RrmJEr5s5r5VrJAyqfbghuN3Q4t/6jO0SXYm1hO/EueVMf4jBcbHSlOi
d7CM3sHukDOUg4KhqrldVTroBubnZ40VEOayRzl4CP1zTTn66to29TQE0WS4yawaWVo7ur0p3WQv
p3y5QR/K/LNK7ORRQhpYozRXIjB40sc70gEM+l+RQvuMky55BCzc3PAS//s8t9dprI/7HP0AWQy6
8qHN8QVdkGgOj7Xqj/YSAD3QsPkAs1Gs8inlPpGXLXRFpY1PGYTVkzwTMohvIJtzXYTs3OZBsj9q
dPF7/G2UvCDJqKgj/AU0969JZPftotgJk1N7wIPCPSZe22y71nshwascQ3Ow6rM8jfo8gGFFcOQH
yU0DUgNoP3ydTQWiI9+DCGdNXMKUY0R2BE/Mh8H7IVw/Xs1pRJyw56KjLD/+z0VJ2QUg4Hd5UjHC
DXZ3+cH0BuRCIKhW+owmrdmf30TJbu0/3Y3aK/3Dn+YQoVO9kEplGmpAzSpNhmVfWclx0GIRbO+6
ZsLABWh+gdiiyvLwp3mbAT2fAfGYrIfUOfVX7dO2LOMqD7Wtt+fYDIHbh9y9urBR9pFTZ/zvWuOa
N6l5TaoAxoiCWdQ95nEPXjWJQ+F1nkp2FE6N7YROhfEeU1X7w0smcZQzyTj31VUDfhwaEVcaWhE/
Kk59ez0ZwsA6pzzbPslrYgfCbSf0fcQeC/J+OZwMwf2q8z0MxfoqXuQIdrS8cB9zVGuLYtc8YPSD
lVLGwyGYLyzlIHnqBxQetdht1vfVGOaG6uHe/Gtxdu+4L9j+7yFN0ogFgK52M3RsfCbwDUEb1Bcf
ODNqw/PB7h+D0RoOLY95C2Aasapw3sjAmnvZcpK6vuSGVl0cr/oxWBWo6j8hOWLUcf1sUfTdjRZS
xElXKmdUVmezuW58TyfolEPriyd8z22MQRT/7IlO25karh86As4n/MKDrVGI+hGLzH4V4/X3Ok0V
m2ZMF9/SduhwvFMR3KJA4gLT5BBkQ3Yqq6OWR95J9wM6kQr+3SlH6PoYn0w9XKhsjNXUih+LubAY
R7Hz4NrdWrbkQeEucEgN8aMbgyQGhhr129LDJxSGsb1q7NSc/VMrXKJDZWuOk/vSKTWb1lw/CgtM
ISXtRy96wDElQQyRQ8LT+CqQ7s1cR1xk6xYPvAN7QeVEAWKauXbNF9+OLIxzGK+maXp1EV9eULq2
dqYTqMESggaQhKYOt/fZ1Qwh0D6ncH6PFU2qrCcjzVZyGjlhW7X4hscaf9H8pqz5MOSJ2JdhiFe5
fAuearA2sLUXs5nGYIlDvIHTabe9v+fWNvLHgvTpf/51/TAiIJMBmp/fthyODvvtr7uH/vyF93cQ
my4lkTiwd7eXzNluAFRh+XB/zRg3MdjuVODur9pFir+GCvf7L5QT1lH++y+8fVpR6CL1O/91t7l1
K2C9w18nR8v55V/YICN2f5P9/Bdm4vb/u30sPSaKdTL8/uvk1apjHZTABRU1fxDy6iLLv8R6beHQ
ROj29ik7LoZaiVfA8KpncEcz31Utz6Xduk+Uyp4b3fE+Id+gOJf7ACw1v3ovNOy2bSV7KHQPY/AJ
KwHhFBduTNZzrpORCydcXKsooeqZmvpJ0YyvslMeKsAYhuWNt/F1B2lekADdyHpoH4ftyS2TH/fx
nkb+kGc+C05XXbWGwlqvmmXas2FYNbGrITde6E8IRJ3cQSjneG6NlYPpX8xHKzvlMNtHsp7Vdogq
JEN8ESJH4SJ5PM8hD7rAzy/rnPJfMT9pNp7tNJfbq4xxQ87fx7xxnkNeJTAdpXJVZgfZHLSxeQDc
fGvJqwaBnFFlV4hz/nm/ITbw0aS5jzIUI/iwQ0GiWN7fL5rhvwo1bY5yRCri8Ozoze01ZQhtd/Kg
QxJS7fvnzRifSdC1t48EsH+5VeMMGL/xZfDOhp/nD42iQWAdg+giz6w0gzrV1+VONh0rRcm90kEg
RKaIV3+N9hJ12NewHe8TyBHywCv4+fj7Fe5hO8GM1PvzCveOtGp/v0oBCQX9eNZDaodGshpma6DM
pLZZdGx0SzGg1AfJnuU8YtaTNxypOruU2+vqwfOwShjUUFwN0AUr6jn2ixJi0tsZ+fBhNfiAaoMx
fosLca7dzv/lTdRq8nBgTdhRVWZphtOhq7M+UcPvjqn9FE6gfISZ56LO1eavOrwerFo98wp1ia2p
YagPvF1ta4edc3SUzt17uVvvB4VvLqa20oaFlZfmf+fHNZ6AapXtopFHjSW/MLpsL3sGw5sZRzm1
ZKzFsvF0izqGtxh4EKxBVOT8CwT/5XwZNYJ8v6Jh26yxPFlW+VzO1q550phPFfpD26gp91GtReRM
veCieuBBwBcryDF26TLRM3GeGlt9itXmVcbdIDFW8VRjrw1EDU6lscpLR/kEz6ptPN23KSRz+dCf
C71FgrY3wz0/DW0tw+wQj301qC/x1ZpCFxqYnWLI7HnwLDcsE0lCUvFNj/2AqVjTlAKO8nw66ahW
uJZ26LWgIL+IY7fblfgH5tmrZ1M+awfMEVzHTl9LBVsFuwDfIZtdC+UqLtRfsjUpwr14sXeWV6L5
Yj2hkr5EKZhn8Xxw8x3IEoFDLo0+Kbcot4urvDaLp1cziNQH2eIvQZfXD+OTHJr2gABbUvV70gfK
S8b+c89PoVQXZtlE5Oo5GIMWLVUnNzAdjH7Hpgw+FwrXDUBhi7SfHIi94j/d80C7nUp82wrwxn/i
pTUnGjo14UY6vSW4rSwcs0rfO2XUkf/nyS+bRknOE9vuAPtAM31nDfCmWjh+Q1ef3lprJQdpuZde
DBzTZMvVY/hMtsZKYL4kdS3K+YoPSmCef9S4OfbO5J5l70T9GxxS8DqCrrpahnioRZq9m5obHSeB
n6y8qOimYmODsdjIi6xSVUD5RmwecFg5ot7vb4IEGqY8xNKXx4vw4Ulnyx4ZNMASkh1FCmYK6vo5
Jq01Jq1+bROjRns4StYFn/BGdvaj61+oM95aMlS3fYAP+8hPaL7co6R91ASGo8ZQUoBEFvRVaYOY
bQIzkQj29jHkAhDMvzSr+YayA7CfaKaJm075iBW5tbX9aebMDYgAKjyyvdZunoVuegukvcuvjQN9
CtP7YKG1mEUBXfpu+xXm0FmhvuIWTKnF1HUS2aa361GI2nvKNONJymiNsmrx2qRszfhS9t/Jr61u
M1V5ggFiZ35NTJgKNsTw51aQ9RLYM58NtaByh5PaLlId/xI6RrFytSR7j2zlR+Y41s90uN7mwfTq
qmC18tlavQB81SlXD9WHlT9NuDQN6euErdULDqXlS9fgBJU4+ZMMxY05LWBtgKyeO6s2qzYF6fS1
7OXemJw6jLl5PNFboi78Io73uajHzVmtRJxkv+Nl2brFXTVQPnOv7V7GLltVyBm/t5arAb+IjIVs
GqXlbOywrRCyFs07OzGsnJIB+sQ82Mj8DYWP7lnzs/oJatUtPNhZeMyLGR09j0oLfnPQR4btqLbW
sVcEXrKW0p9nfYqV2oT90rSn4Sxj8gAUYTin82HCOXCFpRND5it6hGxHsKv0yLauIlh675Yx2Ysc
HOip3D6qTRov237yHxo7cM6icIbliCHuV1Jwh2Dwp7dywsCh8JtqCycz+gjMCW+J1P2qQGjGz3zC
a6fT4sec8g20Xt35msfju4b5REBlA6fWvAfX2EeP94Mj/HPDQucImbFy8ST3kv2k2CHuf4xLI+f3
4CBCg9hU83NiQ21a2KTqFpUlGn7/ss3uYlNlfDyRlY+PDYJmh6kHyiPZAZhbfq8nlJUkc0DQAtIT
ouYEq2D0ou+q3UYPkh0w94l55P/jOjmLaQ17V6ujizpBFVAaCvG+lXhPodV7T24DfMS1rzIyqiR9
kMkRK9knYzZO7IMnpots4ZSY7Joe5bIQE7h8afvNI6K1wzmeJyt83d1MYL4j3bKfQjxWEL3P2JgY
wn7Si8m9pg4wF/pkpLEtZe3DZ8dduUG1Mcbd3YAActZAZbt1HS/jOKnftCL/fSZj0Kza53Eol2Ao
oi9e/8uwi/rDKW38HiG4rWXYD6Kj57QmxV7uVljHIGWQ9dGXeFK/Q9nvrmHSFg+jMToLOb7JDaQi
Cqd/wJgxu/q6+VPGLa/0WQdUNrI1/M48tzrJOPdWgXZm1u5jKws+YpPi/Px2lF5JtykSbFvZ5N1Z
f95d37vDupjfBQozx6p1fr+7jqXUstcxt0ZFJa764mflaBcyssXHFBfWyk4G9ewLrzpWeA9t+j5K
XqcOiAJplOInbPBlIgbz0hp6tmpNw0fqMsAEZD67H7JWGfExTU6e3f47LseaqokppRu+dp151FJb
//CHCh2yPAnPldZCj1dxvdUz33kf9PTiR672IzaKJ1Bx2bsR8Gf1daEcY2Pqz6hTwBw1w+YTrPw+
YO39Q/PLL1hzma9qreQbtyT5bkRCfeiDKZpFM/0viRKs5VDkkHB08srmpYD9venMNjioUNkvqEcN
S10b+RGPZocU9+iDaptMZ2/E3o4NRiLFgt4nbHXx0B3TL1YZfSuzxv9GJuGhQKDjZ6VPa5Xbfrjw
ujOiJ0W8aG3kb2CMLKB+bMwiq396ofqImVr7zeiin1MXWjvF9vqNivPIsw94ryifkYsonru6YgM6
+tpGxrrJrC8Qx3Z50Re3EcgVBksvNUlj4DA3FtFTmMfepYwsUMzzGUz8ZtWmRbQWLnIi6xCVZv4D
3rHWKUrzeGXfaFXJ061X+PCSYldE68RBvIhyd8s8/1xyi/Gp3i6R84daoa3jIRKb1O0wjVVS5eK7
vX5MR4ByuAXXX7v4Dfyx8y2tW3+J9LZ25h9mn01kh5f13NGO3zN4yF9ju4/XQc0+AKPc5LFUe+TV
ktj5NpkljIw2/Cj7pNtEbqzuldJSn9wYO1s5YujsFwMO5muUm8EOfVAX8J5dv7aZ9iwHIEmULVDy
A3LWNPVWVyKdj4B6EVBM4HXNhwMme6ekWbmpMYJx2iR8Q/9e36em16/dQbW+2GO7ipx8fPfrYXZl
xjdExmv1mxii9LPFzm3bAj/aal5kf0mzzPpiuGQUhlR1tlXbp59j+k32JXCcN2yrcQg2oul9NJqV
jGsWG9W4yXRyXkP4RkJ5J1+C/I6zipRoa9ipsqytEKsz9hJHeVbOzXtMdphh/d+G9FjbwqdozdVf
1w4g7Q+ouuNoicSfPNQxOOUqKjGK/RPLs7648CbiLZUCvIj+dKRzB2r9LqrT1o+/4rqAchsG4vxX
3A+K/NyC+O8Se1w2sJaXfd+/51ZTX6uZueii4XP8E4L13lwxp7mFqLLVJJFgxSpsa0Nz1FYljnrX
oLCMtTAHBE86z9uUhlmePXZ6O1ixw1EV/D8pi/v7wPbKY1aE3a5B5fNs+SjqiKSkgqHg4peghfwY
xg2aAH4dPGdah0JszGI01tUHYADFpbYNdWNrHR7IueWzsb59Fuq4QyOBnalt5xcZk2d+6lkHmEEP
smV4cYCUURZW54aCVJT2+eUWi+sMC8FMTVfhOKrPkMGDg5hwbM98c6zY64VLAND9VfZaqahWToQ9
qGwaidufyrH4VtSZ+tyYdfuA2OIpDXzlTehxREXXSnayaZpav8jL2L/1Rv20Nb3Ef6J6GrwIvV3J
Ue7E+qU2WcersBUBfqE1M1oTdcLej09hbYq3yKyXyWggx+yQKZzMrl3LZiuSH3Djx0c365Jrzt7T
EikgUc801qVdCXQvuSjDraqgYrJTC/xdndlpuXbJAptpdG5VDBETYUXnjoe/7JOHoBf1utXDem3b
2pQChG4fTctWtwEIkn0e+dlFHjSzSlZqZWNoZxT5LRaJKYOtFIS4gNrAGefBMibPYHDWO7WlwHmP
+Ur4X6yd15LcuNKtn4gR9Oa2vO2q9uq5YcjSe8+n/z+iJLGnY7Rn7zjnBkEkEmCpVUUCmSvXclew
vSgLkIf5uEYEmtzIxMGTOE1yCClq2sb0r8yDzq5tGh5QzrOjau6PID7wwrC/h4X7Q216+SUppRFY
UuVf6qyyd/CjB3Atmvpdp1C/m2t58aKEeUB+o2i/g+U1NM35oZXhU/iELrPOG2owb02dWDDUtcl9
EWVImv7d3k6DH2zENtAfaRax4f8oDK9S7xzwzJRkyONaB1hwzkZNARsZfkeSaIDVZRiO4mpuLENJ
tgri30JrzZk03nz2IVQ9TpehVj61KhniWehN2FWJOn1huzn/9hOjs3NfKsU6lnV3J1GNtkVsdQBt
ZAavqiJJcAfKxj6svODVj5LPgelUF17cwas+ZcHj6sVzrZ7QcPIopoxFpR5IGXZL4RRzggX5RbUH
UVjeKQOvjbGjssjoLe3ZDHVllURDdYkVNd4pcpGAX9DMUxHG8cYve+UBjW2KAygneetG64Eg+wTk
Z/tF0mrhUskeuGxDfF0rl5Q71g96xRskKRT5pMBVe0htyduNhTxecj8dVgNCpi9dxyk5/8QzJznp
Rk4KIKy6BQEuOVoBb41P3lQm5TSUQi5EXzRA8kIQDs2IRmP0a0SsIdyFz22O6KsSjK1d+zZUenLv
T9TXSt9lpz4tLsIUTiYQCMY57OqtMImm09XmQqxgIebMdnGlTpzYNxseN9ff60MNtr0tKCfE6ZKo
uth+mp2EvzwG0sY1xgogluZsDQJbx7EIi0OddQ4h+MY/25WmbcC3RVeUrOwVB5fhMRuMmoSxVkzv
3BypIg1184a6Mz3SlSOMLZAYJBNbiFLW0UYYQyW1i9ul7cHQ7BJNG47yoAJBUzhPZ15TPbZdDBJc
dwlWJ3KylZsOYsQ+1/dDUhb7dIpMhjAybkanjK+5JELZqveky1myNOWq+ISOsA9PKKHFFmJSqjlT
tsrD1p0OUQuAheu2K6AaczNra9nDwpgAH20hBQcO4Oi9TV3Lb9wF9RLSKYyT9uW3W2OBLrR7KmYy
X/vp5lami2gZbg6rCbtYzZzcwLW8d2MXYoITGONTVNflVoptkvvRoD4Gplne+zzBzdo3iqWrUhTQ
wkhwKJ1YfbTMVN1lnkEl/+RsI/XymFLaM7nqeZItFbBuO+GqyHV8aCTg2qKrWzWCl06h7jqLlBC0
QfJj4sOsaThG9JJ7nHqaUTU/1SGbYf77lc/RCJWEXyvfpLRlzxVDtE2sYmET5goXXrnlmIHoKnia
dRUlxb0kVfqyaig1L8MWjqYmIXRIEuAzReTnzG+IW4T2zisz+wf5uWe3D4u3PDHypSUV+oMGSm5T
w6N6NsNI2zdDou0QTWvvxIpQ/aSQcrmwZre9/7nM2J3y7ppix7cViwT0zrSi3jr5cphICnVgUXtx
xvmnU9AHGxmx4uAnhLZHY+dTpBhmep+iNzMk6wT+IVi6JS1P7oM6z56LpnjOOk29G9w2feZTZoAb
DSIy0+AoZVDd2Vp5EKNWU4XwdxrtToyS9Shgd3JN9DmZSxjW2FTEuvuquQNDU4B/1+I3O5BPxqRB
YlocTzzX+ZTq5kQ3GjR3TlgBzGwVl+N5TUFYVLSLSrPq7+PG9aT8exnHPQARKLHkvHujtMM5uVL5
s6mbaljHWawtPgx86JplxWmL4khhH4MM7hAHCcFk1J2TXxOGhnydQ2tocMIvgv4bOzIImfvuB8yH
LwiK+5+cBJ5g6oq6Sxj3xq6iLodaFzu/JCSEV9Bsm1tTH5wlrzf+7FPTUGBwNBUbHrleQ15cGDNU
URGWHiIy04bL+2sMFoHu6aeuqtwn1+umH4paI8xIN2mdcl02BpIXkzMqAeZ21HToNqau3zjWwUIM
+baUlTvNnS81z2LqyKn4AcKjpTW5mnXTLdn6BJuY8wR1kd4YrfKYg2emSb322iQ8fqoV54beXwBJ
7lF+CCAdMFZ5NHTf5Vx5TMkyfnZbs1qolum8oOc1LNHcTR7lRg7WEE8fncSCJ9Af4GwNx2zfg8SB
+USRsmVdtge2GjZ4dkYVS4+3kmHHqyxy08dkagYyC2Qa7oVFdr2TY417maGz75vOWVUyY0S3m/Jp
2XSTFRChTl6J8XIgIpy18BVXjXsOicsvC723F6kvP0UW1Vdmxf/7QPppY7ppuRTMQoI4KJwKYOss
n6TjgbXKY4UiYqy+WDr/PDtSL6InE0IHef2Epmp1VeAcPpRZWq681DLehjb7ZiVGcp87lXQHPTRJ
b6Pjd4TOwxSNvCebXH1J/Oabwd/sjZdLg/YlsIBQa4IljM1X1Oa7u4wipnVg2yCJHQvJTKWr9qVH
ubUL3+SAdg5yO/J44tfylzLygEQHBP23uvU2pgPCEr634JvDf4xWSsouUkJpRwDwy1BCbJ7oEJAX
8KH/rGWBITJVc+tVH3R3i9RJujWLvLn3zfwcu4OKKJfG0b9Mvso1zC4Enf2rFRb3neSH+74PzCMk
3jBCTo0RX7z8c1b4tbfwOupFs6D90akbWZO3fVA4n/zM7da1JpdHmwPExeMjLsOGTZYGg8MG1W39
Uo6Nt+yIRVItVIQwRTt+tKibyKLsU75oSjN+ViaJVchT4BS18pxv1LDJZPvVh2v3i20HMKt0FJzx
Qgm3Zgkziisb3atjAtcqdb/96hnDtvQKEneN9tSmukOVnnTvmemu1iFbGCxIR4ZIXdY1ItNd4tvb
CE7yY9ZX/c60pYM7ZulaGZzjGFftQiboQSCm6TdtoJmbzG0++VZao/BuB4sqHYIv8DJdbaOwvuf8
eKByRgMWGvSNI9X1AerXg0N98x0Ok5g5FQp36QAuPQIG0nt+eC8aCMqUoxTBSj+ZIkmCViyxjTW5
HeXcWYNylrv8U2/n18JMicZn5RPl4/EFYmf5OZOUF1gKrTs1zKvzYJTXLgTKkydheAyc76HcpCcZ
0gkn7Ie9Z8GAArw/00/SndtQqeibyVsHKmMLNh1qpqkrDeZlimw9mGrb3TVmTeG6BKhNl8JgVcqN
f1Sd5qzUjQ1n/YQ4nICJvsMVW4RvUe6DkRqgLxB20VCMBZ5euIi+41d/selPV607PPdoC12KOHyu
lay6I9DKL2nsyPB1Vfsi22m4oMgi2ZZB+80mE3KPTLB27nuL0kbdD5bsNrITV/diENL47r7tLeDK
Y/SFsD4enWIMeyeI8sWtH6hWvxgqNQZUl7brvLeLl0ILmzWikPlWdE3N5PXjKPDLeiP1b04+LLua
MlCibFp6vF1anFqPrk6l33ICVRwjT38gFSwt/Q4RQt85pNVwLYbQuNgJqNauXuuO9o1zXbGQw/pL
pxvtdawT0k4ZNJ9l8DaW/A5DSV0OTVj96PTHzrZg+Yl851SQZlrAQtWu+ojimSZEijyQGneHUBwB
J37O1wQmz2s6XZGGviZqXFDEiUkMthmFUl3Hs1J0ZVVP7iSl/BKB6snQ/XoqI7nlHQQtlOhagTee
B5tgGe+5JzCf3UPSZEvKIMynPJOTRQBMgMR5/15bbZy6caTx1vXNz/8krSY8xIDD62GvDdz9t4Kb
BVP2EMQ/Cje3D30B96PdoG9D1U2yC3QqrKjPpDK5hJuMI/ew0XKtuIx2aVFsKTfEcLyrUxfZLmOr
fkxt8nI+P/8d7xCScxlUChAejhdImbO1GwTyQzNGFipDnfyUx/dlyQZ0kuu9b9sw3LU6ivCh59SX
IZiSL05cvqluepYLfulR3KO2DpyJKJe2NC0k17XG0HeNO8o7sNIomWdqDDu4VewVk9UAd0+vjK4g
M82+lILktSqX5nc7Tx6VAZmgKpNlZGukdWeE+Q9OeXc+z8I3r+UTdn6UQdEUNLtyqO9sfkrbSLW7
bW/Yw1W2bG8FB7T6KpOgVM0k/JGaZzJZQMf5MV/NvrbeLB+e06JVqgcSTM2miOsMrEsJNpowFnuu
6ppVerNMKyv6UmT90s/K+Lvsl4ggpEH8bAIN3LRQnxzHUYOlxQDL6zudQk5/OKu1bj/ZjqPwyN4Q
5So+B75BeactFwdX7yzwhN13xYt4UNoWUHyjMgHCN+ERKuJwTeRmuEscM1+0hvElVHLviVLEYadA
nLqF9NR55owOVWTqfYXGAgBhmgwPQ6J3lP2U8qZM2+YVXtSD8AjMeqRqjfic2lXZtumrnWx58R5O
CHOvkH848X8ZkfqrzQvUE84qgMh/3fQE3Qc1GE4pYd9FHzjuk6HrhIPK/jBhTzoNhuCiBy3Y1/E5
AKhHRU1Zr0sDmWqPv+XKRP9yz8tFemnC0V/YrU36exqtGhvFGUN/kuWJi9TN2BTVvEhLIBWa3nb7
piF6PdpK+ubE1vcOpOm1cEL9mmn+N8TaUwqgnUUOjnpJHR8MC45s7hGRGrZ9G6UPnjpFrrOm+mpC
npUEjfKdU873Qg6s5wLqp7WiRG/2UOYr8p7ONZkaMMswqZI72rmmpErwe1TKaizBLPlu6VyFo+OY
QPNDktizLZd6k+gvD5ZpFeEWE1e62re1b4vFJuI6zaVvO4LNkuev7SxPz5JXIUAwxhA/tVp8AnXx
lwVg8hxoxjrzq0coqIOlOqqnsXKOekIc13Js5Zwj6r4cB19ZGXXd75y4UvfokAyXfGqCXToQcgFl
EOxyzwlWutmor+YAn37Z9z8ohhv9jhM7tFbPJfH2RVU72bqDIInHZeyNBzIIS1+XDISicm0nD4DY
4sJUiNV41s6NpHTJV57fqxJ/8h0VGhgbERhNzofTSLHqMtFIR4em1q86IyJCLw8WJXVN0y6iunmE
LCjZCdvcUBX2y6Wy1W7dWZ22YDdy1kkVvNpVRxjG0oOXiY1y1SaGdo0c39n4FGe7ibElIzWeKDBK
d56B4k2nFjD+BPW5K7XkEUYF9tWo7IG90vu9sCkJ0BfYZYGDSvaVo4D1XVEJQ42THJn94GnsklGb
+CxL0nDw9Ww8gMfmr+OSwQgo6j81YI/YCEafpIq0Q0cR7rqFgHmXFL19LyPvKVtqy6EHpXnqXomV
Bpxx/KBZxl4SnMAMp/tgJGBhA/NYFdaorjTfcSF36R48ouGOYZLCH0PJPNcgFF3q1e6lzMvu2UtP
1c7IRowmuyYP9O6ziRAAcuQ+mzyIuJ5R+SKIHulPfH9MMDpLGN7Tq91MusLNs0Ux8pXIZ3JrCvLS
qwKGsPUweYmBsKjcuzr/KjoIncprEqbRyrLK8QrDlLPQlLony6KN15tNNsytGts6+FdcxACnBf1i
AJGcLHkXRkvZQMC9lpry1DtWcWqa+OdVDNUCDN3QMEJ6DUhZ+NwueRLxvYrldhPzJjyXBuq+kmzk
20RxXKoqafgaOPumtojfp+PZKE1eAEl4XxdSxM+fxyI7WAulVxi6ETahhKQ0rHthq+2MQGMFbWlo
qxyTKpckHVFdUH/bUU7TVVYMdw10QFcZZoOl5vrevc+n3hKai8kWdrDme+PVBkx04kdXdcoKXkGd
17SrH51cTbZ1qL+1fhud/fYbQfDyLm6GfOPYLmwxAQpElQvppriCUxmaHHE5N7V11xf9QOgU+ZHe
lE2EJiz4qqX4zYXj5C8DeYuFoUv1C897ZVmHrvdY2CVKbWHpXkyZL0UQQdoTREezQZtXbQxeLVNX
NB2kHlRBOlmfLcSQ2hO3TruV1MXqVaseAkHOJJsx8jz8gW/cTTLhuD1VYaQvRopKOPWqU6gPATdB
sCSawlfYFvhms1E8WbsROJV1gxhpr8IvNFE4Cb8OXSv4os1TlMEjkIdevGosRT/UAfX6DmCuJ8U3
qweO0wu5T7InmB/XwCSl+2mj7jaV8qrFTnEqk8C9dY08SZbh0IUbCFzQWEnbXlojXiptY2C6D5We
faV0AoxY2nUHfmvBoiNTdW9kEXg5Jx63huMCuCqlFx9tq4duSJZ6U1ZP3jCUT1liX3PIhO9yTyqf
HK0zlu0wNDxh6dq24m5JUYQrt3bvjCzvzm0+uHcpYuvwc4avXhKW+0D2cwo3vOjVjIhNEocMdmI0
oo4ajDypMjHqSghXpZH0KNu6/MD7YyfMvdWmp9jPQDZx0AQgOfqQN5DBNLQqXlEPYT4bcQSBtwp3
OBVV5nNSEfsGaCav7KlrDLKyzTNe71JkGc8JVUpAQpV4LeaqTuttYdpu1re5Dchh3vYaDL84s8Or
NtnoevCksVTU9gGk7dR/ia6KSOUaZn55I5zTDky6Du3obVT2opTQjZ9vb3P73l1B+CNvhbNGMcWq
9G33NhqbVbOyKLPfCWc56AA9tVMaVtx39KWlXtfRFtzozrCc9tJ6g7VJgjE/2dExI0L3hNpXq8jd
01RJ85SU/Qv5OeecwSywg+EBdn2t7y5NHe8paXeOlibBxiJstfK5GKnMuplarYvudJAKrpyrAdSl
qX4kO3KwO9SmhX9aBvGK83OAfDnqJlbascULyBPLYYxsHbmLROm/prnRfs5zX0UmXDMu1KWHuwDe
qJp02LUxoudGRirMdFL1QEy9XYZO772WhI43GjwHGzGqVMh+wPaHusg0mulA+qqsvXqBrb00n6si
8Xaqn0Fa3hG2CxOzXFVSUW5BM/Pesr1xODjIVBjr0LB+XcbTpa4khbp85/DuUk+UfBNN1V6e8eAO
nfdi8s+jaHlYSdAAvWh82+7dGCGiqScZnX4JveFB9MIxze4K0HmiB8bKOGko9CyCiU99LCF5svse
vvNpVQQ6tc3ErrUKTUm7DK78s9GlvSVRcjib2fDnh9gFTDk5zfZYh3PRHwJz+WEg80J5UbjJsJ2d
hQvxCM46Jlzzv2/nthwYjVJRnhEm2FDfPbzZo+muxtrpToOSymdZJdzVqAAHQ87I/gDZRDApComm
mGSFxFWsGRMPBsKwo4WikLApv6/ibEoyt8jTfhgQzmIU1l5EP6aVxTQ0fz14FCCyWI+AqG+rVsSW
gT2RlGoWIJlX0TCmh6wKfjbUBqYHIt/pQVzNA7PfPPDB779wmZcHbgbhvVh/nie6s898p//C5cNS
89w/fso/3m3+BLPLh+UrT/r18f94p3mZ2eXDMrPL//b3+OMy//lOYpr4eyjtgL6jHzwI0/wx5u4f
b/FHl3ngw5/8f19q/md8WOqfPukHl3+62wfb/8dP+sel/vMntT2/ZHeoZYj2DmztgulnKJr/0H83
FFU+s1JyhLdZt36jR9n7/m3Cu2n/eAdhFEvdVvk3//mu86eWO1Ro1vPI+5X+bb1/uz+HGY7enR6y
O5/veFv149/hvfX/9b63O77/l4i718N4NYqu3cz/2vlTfbDN3Y8f9I9TxMC7jz4vIUbi6b/8g00M
/Be2/8Llf1/Kdkqoc0vt8yAZwbGR2okhEbDZMf7diJFoGIqDql2FWVjEVSUmzL6mW4ZHMVySQNo7
MbJsWuc9ZFqjL73KoLaqNqT7LIghUKv7J07BENlOvTinkrAF3zKNizljoJsHsu8/xLiwu/BEbcYS
RixhE03Vw5Zh6oDAasj2T9BFXyD1iC+FLcX7znYQfO6o87XN6NbAUBmf8xQG0slLiyKU5MRoYEnA
2Tz5dLOJYTXSv7cAqIicNVDLiKVyv6fOOVfl9c3RhVVyVRmBDU+yQX1JNiKxw8keHCZiqhs/QsvV
hu/GoH6+Ky46QQPy9iHVPVN3CKziUihxcVGURtt6egF0XcxutWrYuQXIhnezrd4BmJw2b5ALsqKY
WJk5skRGfT+vJZb2O60iqOkdb+sFSdGcwjSGlvfXLYVb2nf9WWVjcXPTR45olrpz5LKniBm9IG9S
t7+J1UOPTIn6O+H6Rqb+ahy6rcH/2xFQrnfyq0nL3jWYJIxi+jxcgBNxJEc/JF0DqsLOC4pOU5g+
MmufF5Z/6zhK4ICGmew5cFwIrghe3WYI4zxNssZoSdKjXr+bc/OshnLdxUl6/DhxVAZ/34TS/Ye1
RNfIzDORbmOvVAZa9TFCa6PceXdBk3h34gqwl4dua+ltXSCz5LUZnQeEX+eM0XmksnRynWfeFtLa
B9uOYuKmgX4QzUjo7IAysn4QVwimDftEShZiMPntJrqurnspBSfMyCiORmxWWrSODLwMtTEf4rGm
UO9aSVLuhLVFTG4NplZbioHb6OQurrpRJuSteifhO3uQcTI3Ug6lB3iNn77zaKT4j4gMqQRs/zao
jZm+01X782w3wROq8GmlGVkeV96KkflmDhqGoOo6KEymT/37c926KaV6lBraa/EhDMtT+YuUCQxb
tnsQjZFlKNbf2tnaRSbWjJoQooWTbwKyBeHrAeW7Me6kdwvoRU7AIO5i6bbgbdK7BcserlcJhoaV
CjP6UZ+aMMybo+iKq7n5YKNOD9pYDmLLeeB/WmCedruH2jubDGq7lINP2Z8SjogoIKvJ1Zf99Boa
KaerEEEJMUC8LUKDGpHaDI50eGntA6UAiFOKPtjTn0bL8J8QWpA3wg56zDnMM2bfUghbimXE3Nnn
Qzf3eqoxnHo/ytGb1KRkMnIDJjc9jB4DAGp72yJoIPMNey1abSc8KOByOHM7/tWaYOxpRnVdbsYl
kCoLCv8JTtJOcJJmANSTo75K6nG6FMZ6GhFXs4+YUvUbq0e+aXYV5n/qBgKiMq8Uy+Od29bD/egY
V71OuqeCA/ch19VyPZRx+tnTDVJKAKwInQ2QvE0pKDlyPxUGwNWogH4trGt3IdXDXoCNBQpZNHVl
u0vDcJL1bBOw5ZSqunUCfmspBm7wZNdxw61m89V/B3r26jbaw7z45ebYUMVdBTDmInDlHpzCcQ6c
XPV0IS5FAxe7AYSgQtP+Zi0p0+4L1dhosydkpy4ynJMPeSNkYqdGTLeLOgBgSVggN6sextAUQnV5
9Gpkc4LqrszhfRZXosmHhGrbVAfV4VY/B6LfV7EHyAEmZ30rnGVNQw468uFEra3q0qfxS+g6FuTD
MZBTKR7QDfllC0llXcSAP139yZ706Uv8e42ofSJsmZ9qJ4/OcP9H56a0VpVD6BNSr58mMTgW3Qie
pFLyPSS0J3m0h24hfKoOBDV5T5ThUyeiPnBaK2nrKtiKy7gxvtuBmm3f2cStwh85vOAncS0RMu17
LYHoTncOydT0pgIj5dwXV+gEo0tiVruPdql1Dv9k6w3fPUiIPqHpPvncVhVW0RdzRNMOlJ4sxUhR
DPKOrHJrmMpV1/38pSbe7MsA2c3Y15+JetRmk794XiqjoN6B65ezFwUJ+YvRmY9iRpjb8bnM2TTm
OtFas+FBo1NyffRT3z2Kq6TL/xo829yIXjcU7tGrgCTzcv/lEv6+mm0dMFMERlzUJ6bReeA2Wawj
Vvxwu5pqnVVaJxMn/t/mzc4/5wYyKhRWsJH9INsWo+7dS3IJC33hxJ+I3r0Zva78QFzbMXRSv7YX
PsZWVL85bURKJ2z9Bz+0eWYaoXQ0azM+flingfTr6HclfDd8iU+KXFn7TsqJP0E7sKgRzzkFyEsM
5wZWwE0bAr0Ei2CWr2EkOesYtq6FRaCchGkSreEda07N1JCse9/MNuGiyMo6Km1pP9vFhLkr3IQt
zTVzN0YOWm1/W9LIx/d3mOdrIemIOkmurmFQCBUj7mDBSr4V3VjOkzsnie8A2Eb5sklRs/B81LZ8
rYbnq0eBS9GCfgGpVkfi/G9Nhl4veq8G3N4LMRR2CjzW4jL3ElRgC8Jq74xukZlrrQtBuTlVswmU
SJlKDvxH0TQ6BBJo3d+LnldAgDN7dJNbh0dgjb882DWBf1SQ91aKtFqRdvTOpSBJKuqYbbub9Wth
hDrTPw+CECmenITxzz7znNmnmmiXxEAYat5OBqsHg1CuPcMVErlK/txWKNH96vwaKaRC2qRUR1EM
Mz33NC9bh1A5LMVjcH4qZgPMuP40MNtuz9FpQB9cAunTY1U081LzwDxtXmp2zhBsIl6bpDzX6/GR
Wv9+YZNxP4wRejFqYnnkWikpii23KZYVXCV+oz700yDEGPayUUBmC99eMo1jUE16t5nWFqRVgqNd
qsFFjAY5/yNpAo256Fpk5u90r5+EhOTHcli31MdUIOmALExy53amrdzG9PcpQhenxIKFizNRHq3E
JcTiQ7WwM5CdlKGWm3pI+2pRaPJP19v4PFVcdcHEwTBwVhFdouxUM/WA8CIpe7CpNr5za015Gkh6
LrXI0vegppQnv7Rs2O49F8XpHKowWe+W5pR9NZB83Rta8bUYZZvj6mQD0+gBAmvK/TjlYUWje4q+
D+r6q+g1U85W+AaU7vyj77TmPF1ciXWVTCr3sHTFxz7qCurX2U8p/B0ueglgRthahWrN2nGd7Vhk
0l1One56qFvU5novX/ZVohxG0cQVAKdskhNcCMO7oWk8g+vj4CXtzyvh8s5bi4JPaSaXO9A75UGV
IZb8rTYoJAdFNwuyI2kR/yhMtVAlrBJSZ6acThT8v/QJhXNpUjkn9SrQYyQL383olfxomJZ3vC0g
RuZVxhS669XvjzG0FYny0YuXRpB/J5WaP5KBKh4lKf6LXH970qeeIhv9DsgkUlaTR16oxWMWNCuo
z8er8FeKESHinhIpMSgZZnWv1oTup+likuvGCoAjtL5vN7Dj5JykBrX9Wp4vO0IlCzNysqNwBkUw
7tWBSiFxfxQi5P1gk5aEuNpqtdemKrWzJQGPFV3Lg1R5rKnKEd3CsaqFrEfWOfUk+fXnnLZVtLOU
wDPuFo72Os9hExteVRW1Px9Oy8CKvyRgcC7Z1JDCVC6+mhjrflIvnW1iINEzdBIiVH5EVzTCxdeD
xx504mE2iStqRnuT4My8DrlD++CmUP7+vt3NU6XW3O0dsK7TRxBNb+kwqKf+tnOl+mhw9sxhG1Dr
o9qXO7Pzhp2t1DX0tJhi1dSoWhF9cSmstzliulmRRASKW1RrfwT/3NTZP0zIZGo+o0DaKQ1HCNHE
reeCupr6lSypNyPlLj+HZ8cPtnGa0ZiN83OyGNa1WN0q4PI/Lm3Ejp2g7fm3ZXNKX3baAH8jvCDx
KkJx5pPSOB1vWh2RTtPLPin2M6TI1gtEZ+W5CpEMtPo4/ZS6Q762PcrLOWJD9FzKCyuTlZUzIfOR
gk6PxoTcFFfCNgJEB1Y8jYgm+30lutCkMewYMbQ83fTizbq9zJ75BC91c1X8pL2qiuGuug7Fm9lm
yoV3rnJ3K0wdRZewzE6Urtpg93thFE0IMcTWBNAx8Vw317kxH8Paza6gMy2OigZFnFlVOgDuuWER
mvI5MUCzUWK6CqHX3OVkq1+air9QFRpIDk9KzNT/Ul3tNvVRn7pdDYKVCmH3JEZN2//cDc5wJ6aC
gL0kpVpcxZit59tGN+MHMRZI9QIETvykOIrz3CE/DMOLY0pPAUx5VwCb1TFzQaROvQRqg9tV48SI
EChttRcDveGVV6e0mx1MWuxHJud5oPGlvazoDYIXuAlfcGzepvEApsy+YnVE5IrI92+zb2N+CRxD
0pS15Hnuxul8eAhiL7uIRjaQhhprBHRFF0HjnwNVXkFNI8veZnZOp1EkJ7qVH+VQz/1eJeqV7OL5
qrPumhyBoN8DYobREbULJQsyJl3amDBt77mPuU8VVGMmckp5EtBDlgutYEFrOffnYYQLIbwU/aGu
i12lU7zsR+M2I/8Py5PXXl1N5fs2XWnROUQD8EJO+acldLNuivrwHyQcpoE2r0sqGACTEi1eu1JM
nX7owBMIAe2+c2rrOkwNVbmoAJdEx2IlsK5+YlhXQ3Gtbd1H1mK26YqknKhwOgqTmCp8obFZ1Knq
g1FkNTGoeF5wu81sm2/jtFQct3DTHB3favcUZlOcHufjq8mWe5XoDfHIqWvDRkXZvn7ft1L1GOnW
1pPVEaxJ6x1jEKbLQHR1K1rHjVftxGhQ9J9Dd0rVg855Lvj2Ci+4VSC+50CIaAVLF5WSbqDlCLai
O4YFKErFd86iq5QgPqX0NdX85o43VXybhD4LzMMwNayFV64Z0qIswfOLbmpB2KkiuK0XfG3NPENp
ATqgfZVb6ZaHrvZIsoEnOUQC3wIT+m0I8b/AEdgvLaS+Lx98dXgC0GLBN41ReWf7uKJ411nV8qgd
26kRV6IJkKI6WoXvFnCgMyIBt1q0WlRDuEk3KqsHzanD1y6qnfApT5v6NZeb70oTbGyrKO7zTlaf
KEsHHllW7BQDX3vqQXusPKNzt2I00Dnvo1qiAcDAeUD5+xi5wKSiybkkhnilBPwgBsX8sPga25yG
hMXPwzevlGC4nrylHGL/EWJ52TDkVcxP7UE0FF/Jhv/QGW3+QDHnSCxJhuxydKN4acccV1Ndhxj1
t3/dZlvNN4w71VK/uwmCZH2nxJcu40nJdhJ2fNCIl2ZqxECfpube65Pn2ix+maYJaWrn59IMlzf/
xvQOoT+eG0FROpHPi6u5qf/BNiTGv/nN08KQ738m1f1Kj70IrLQL486gUzE81Zyqla/CGEQjrtqc
PMlC9D8MgwUNdn7gnoT9toKY8sFvtr3zyeHq2PB7+K7Ihcomgxu/u9M8RVx9/DSpTmyoZ1u3+KOj
WHFeW/hpvmSsC54qMHWjEbDsbFil+dZG+caYuKVFH2qTAPAwgMbZ1vUaGkbv+tPERhjFnLkpbSs8
5Hkn3QMcNB7bKv0qZUZ3+j/SzmPLbR1a00/EtUgwT5WlUqjsKk+4qhyYc+bT90fIx7LPPbd70B5g
ERtBskoigY0/yBopV7Fhb2auOr43TxiH7MI4H45Z62i45MDUGK1I4G+aiYuMyaLLTEQuHZGvZbVQ
JrC7ZTftydny/W+r4BU0dAhDTWvxCsyzjeGO7SmOaxeeSugflFn5lUlJXAMQCqbKB4PuBxd5ZQqe
NrnWoo78dwMuY2SPPfOLjFtTGiFDMXfRkp91z0GSnCPNnQBxiEFwm1MsHGThhl4nln2rkQMD71uC
Mcld2iT5nT1ED6Fhptvod0jGS6sKisW/LwcY7UT5oK+jZfsfnX7PJmP/+5SF5/4ze1P4W0BOzlrr
3exUJ2GH0AJMgwKOySK0uuBHBswTEtFP/jJvOtpYXyYtb1ae5iSXPEdJEHE/sRutUrtYrNFWVtcW
S6j7LocPzXQMDODZmyqASmTX9rD6IygvZaH7ANS7RveAa4HZBtstpuOteUTivl20Hh8Tvskft4YQ
eVic2PC8VNP8kactt2PkSGUNpoRxV+fTu6zJoi+M+UvTV2tRj/mjjKkhQjDV5PDjJuRhms1RbbiW
bcYcQv5EbCdFb5e3WJo2zmLsAKvfJhriT0/Du/w6K3SwAzS5aCHnkLHMRVvWS4ZoI2MsjsJlKcJm
h87IJS9GLD6wWXrsXGs4oZt5iuYaNPnycUSFf4No2rSSVVmQw/8BUD4iO0m3pDbdi8eJtxwkQw1s
6y3KBt2yQhganvAwgiTzsGYcCnFJQMcbxRSem7km4yKwjDvWDgdZc9TJAKUoxnJrY7m1kMFrUavi
4gmswvQWpTkZC3pVPxtjtKjTKlpbrlKew8LkdBZp3l1ia/qZ/7cD4NnWXjqLAxS1M4LvY6EtU8RQ
IHN3xiEzwvwjKCGuOqhSIXakKOt4Ku2jgULJwa1VY2uTFLnv4EOukGBRv5h5+MkJV/XTjrY4avgb
7jPV1oY9d9+6wlrmpU/Malt3kbM2P7aNe5CtlhKjeJ+MfMXxGrV2KljIfYLFzUoXlXWENv8DSYUA
AoWGpfccuhW3mIVG+y5XW/jm9JBxZRiLDi3rf4bB3fz/me6/XlXG5nfIvkusfZDy1Xx82cxFO5+8
ygKy0SoC8Hu8hWQPX4zaphUqf9C5r4zJ8bIKEfQRvLu5l7XbvLBkMrRAtjl0qUMLrHy2WU6fyy6B
LGp/RcrevdScsI11Vu5yoYbnrG9g/5q69UA2COcp10NcCR/SBbYY5tfBbJ/6mG+wMtRLs+eMk13+
3VVf9Q+pVXk5uqlYV6UBVWZWVhW6SSGv5kJ2mWZ11nbOWodT+nMSxXjhjobM9RB0n5BVDiW0yi8+
4kZb+OXdrgy9CBsb9dPkO7bLHBv5ndzOXwcISFvXmca1rNZD060xasq2supNfbRSTT3ay6orZvEr
jC7uRm6Vrz5KVtCNkN4qVVU54f8MrjlDfq1UHfEyaNmvajXnW2XVjV0PKbLuV6uspveFsR599Uc3
TS7Kr5aK61BigPVtshh0dM8OxtJwLOE/s0qVTj3JmizSIJ2FLMSPqNezdD3Ye2GR6CdtoEOHUfXr
1bxYhxhT9hwCQTSTDQZWDtdWfmoGFKW5d1KZYl2IHu3Z381uaerFSs54nRZm7WLMPGXdYBWz7JIu
P5hxik8gdrGrCfz5p2oiwiDcr8rUm+tJC8JDWznZkx7rn5h4ptvC98HptH5+koXjDc2xdy6yMtZl
2a5ujbria0uzwmJpaMt+h6Dhq5eVkAndSixcYSvnZjYM4TTAv2QJakumpv8RL8rMNxa9g/hk2LTk
DegmR6FA2+2nDqdLji+i91agUWmZzkfT+zzo4gKd+A5eRts3HZoRufuBTNCHVnTVk6GP8YGlkrZG
4rn/iFkeJ7r7YZCp46S2UMHCCu3RmJwfchz7AB7f0E4eBhiPnEe0Bs/d0LxKkqnDk6FZ2lcYpXh3
AhHZy62jLFK2QoFd8Jiad5OyCEton2pTYhCe2Q5Kw8VknwrXWslNqBPNdm2Zv9S8Rr3UcaRe8trD
atPX9rImC9kYxd6ihxt3usV1IYxjW+hTiVWlWruv1qRPJ8sLx0WnYio4ITK3dsXgbGU1VcyXTuRL
3FjxxJhlawwtCvjURHCUV/EUpPVCXvq+E9eLW5PqNGxaKg1kOEP+6PjrEtu/hdFYLmqO03CM5sIn
C5OtKr1/s3Or3coG3Lc8rE/C/ItlZDAOiyqo+Vv3oIfkZTDL7kSzqcX8wDlei1nJ51q/dmo5ctPw
+kIQa8ZMS1R0jZ6bxvYzsPEYRZdaIVWMn+skds3s3VMDl+epHum7JhXiRe28X61I30WHsccZjnWC
s4BL539OdrytIsP4icL+vo5aknyINLB99PZWbef3MpGfiHJaqH4W3MmqrwXBulSRJnNi+6UeJvyR
4umr5TnFJmkGko+uXb3N8bwU41cos8iy8hXmeGdZgpA65OoQvhlOjJixWz+3IyqQadj9kGEn7YNt
oQ8LM91Z7NEOKHej1DxfGX9XR2XoZ/tCmq+X1+4BcCuswxHP/T3mX/Nce2vYC2SL25y+az/Y8CC2
VWb3R8XPewzvsbIye+3S4mVuYOZLTLbG6tAfZZFX2bMy+PY2riPLO8kY0iBgaERRLeQIQCYh6el5
1jKb4p3G+U+B+Ste33CSiqTfxL/JXPwB7WkhW80wes9rtd1NjSZgNcwjwqDhJKiwQlh6vztKFhiS
PhYAsw+2sXGMtGXHgqZgEVI1HGJslSq2NgV6ZqhdC01d+X7zsyhI5StJiU8gvBeYFf+YvfN/xfa9
7X81SAP4a2xWyPhXg5PZkF9v08je0iX+ahz/9/z/Nc0tdrWP/z0iM1FW4bfLuwnndxPO9tCy9+29
moF49I1MX2hKXa7IMeT3OIxl9/Z8Bb4AApN1kRFZTAEuclVv2X90dZNmZD+0uw75PcNQjim3Ma9d
y5FyasNRu/NILkuGjLQLcLwwDdLIYRBtpsj03YXGc/VUOP1ak1U5Li2SnONM1dioPrRxaH5dewxB
hN7emXx1+L42N/yp294a3Kbt7mqSjte3YaizCZiywsjZfkhJO7UuiVJhls5DUrvGCdzLQbapcyjv
bYQ69JHV0VyVDU3R9utKc92ViFiHL9nBeYua9tkN2r724Y96sRDvOcpZuCu0D7jZ3NrB/jV7VF1O
thPvnLA1z42ZJzxfU45AtVoFooOywTmaDPMsrxy/0vd+0zxd+8khfp98z7xs2qX800l8M8LmJ7Fr
aj1cWPOsst9tqhkXOtpFfri+pIZWRggra9XPp4191/pQ8IpiJ6t4nWMEbEJFklUnReqjap8wDHDu
8Jewr8W/qrJBxjo3CjfFGEQoD4L906M+WeBvUz3gMVc9hBFnXkYhYHz1Y8XHTAHP5M+Y7MxTsFkl
PWodsir7ybFNxNrDIMF8Hfuv+eo6aLZFDRdbw/X8zsi7X4Xb2nc9iwYo8CgtQab6p2G2LC8xQkCO
04zqvNqgXY7mBDKDpVb6KznDH5dyWtlbtngoiPBDwxppUjGPwnwTS8wixRO+idwjlGmSbL2JW3rR
p+rqWoeF6hyvvUbXR8HCCj7/aDHloHwej+o52294gizDE9YrRuUpdxOsQtZXFGZcKNgwc+qHoI/Q
DvFQhMcQnivq8/ohSpONT45zF9nQqqaiNA+c2Vo73+gfFb2HZY0q8kKfumbDBmr8GpNFgH86vgkf
TQS+Ic2mSrprPLOq6RrvU/FHXPafgJNc+xtJq5xwVUSSZUA+qS/LczW76yYx2+OmGMPDNHvv9jbW
AhoGept6NtvV2bjs+EUFK9nqI8169KyYB9Q8tsxG615Vwl0798X6wDk4vveKhOn0UFudvqgrVHvQ
glug2K1/6FqLPYbfhciZG1BcRS0WSeTG5y4skiccly4lauLvwKyyjeXXCgJrbvHuwmQmf1RA9sOj
nQN/XBPTExTN6oR0NQZCJSZAvVNdQ74VIFDESX510iqFXFoKPFt2ln1kg6zKorDhsXs+jjx+MGu+
3DrKK2WWdM77b7fpZVhOcov1Qfi1td+TIZ82lV772qacLEiLCtu1FUak5ZL7aM0yam4yo7g8Dq3O
XTx1o2RDAild/I9RYKmig+7qq+skcr5rJyPuvmiKXu0iPQrPt8LKQVH34/IWQR4pPKNjiVfCFJrP
pCT9vYzdusirunCmpadpyurWoI0Ow8ia+luzS+Edzi92DcrLvALZgXrTSk+MP9+FbpOKa4v2w6ni
/uB7Y3dwVftXIWOyKhtu1T+6RKWSLP6o/55GmTxj6WGrtZStt8H/61z2/MJKUwQ7PJv3SHtM23Cw
g0U1S2g1KPsjBeAUq0Jx9bsscJHeklJbMaJRp5jzneVohiR7vWpUcblkjJrzRxkncSe7ID8QoqyE
AZPvF+ZuSGyb1WOlvPe9toc5hxq3Ggwcfs3a5XO8nMofeoxSRxgF4lw0xqEO2k2vdIeoNvPPIHVq
npK68hJGRrkaaqW/t1Qz3Npoa9w5WE8s22QssLYTiN83zUda29GLXij2fQ6ROEPu7cXjPOY59w+y
SRZIPwBpVmt8A+nNuuKhro0FnrvfSryCn2Nd8PzUlaWsmZgZPdsDPzInblcja+2VrS8sJYyf/KDt
nuIhjVZO6jXbJLW6JzXPoxN3wFfZKIvB9746rBaPsoYch72tDbibkUpaaMlkzjyZawe/JpvqpN2S
CD6NbcOB35SzhplFfDoUssGczFWUT9Z2I7ZlghpQGCo9D+F/nHikMY6W1Ag7m+BLbw1lXXxg82Ij
sUwWQEkDTpmG+F4irUAZXsomje8lCGtuq+eabPOj6FKriboYG1YdttkUHBfG6gKsfvFo50b+yFoa
skQ2ZVtZlQ16Dk84iuyzDNVmVx1FYz9f+8+DfGW2S/XZ9CRjFyXL3mg+I9dv72QXTjKcSzNZy9sA
TW2WKjfJY60Zi9hmERwXYWciFZx4ezdVLlHlK2yWAH6esSzrzmlfc/6vJpBWPKQ8t7oNZwGPomrr
eZrOh+jVy9IMOCKbH6aJiNE2jrD9mWuykI353OPW7f8eGztc+IYacm+srHPLQZ2QPbWD3Mh6jFLn
bhiC8oJHSbnEpTX99v/ukTLH8PccrVbiSaLn/q6Mk+apHpU3j/d4zOdalbXBbuoHbakoRv2k50Pz
FCdvwkjiRxkx8RjBydDsN7ItHF37bAzoJPl185BEAlhzaZzZm+LMnXbdZ88jOzCV6K2xXX1Tu3q4
z2PVOrfcDKze8e4qHnMVdF0uh8lV1k4BABLXdwc5zAmzpakRLyPSS9eq6Czx0nae/Uf11io7/9fY
jNzfDs3bdBLNURauivIBD90cKcd/YvJKbVG8IBXscQqSzQDPMcVWV0VZcnUNtjOaNGrtXWrp02Eq
UMeWouwtDkg8k+znTpuU3di1QPUzEb6rpb5E9DP4BDgJHCx0XoQdYZFYgMGJO4Rd9fBs9oo4xyjI
QG7iZ3JM/WJ9bbSixt5bvvolgNLAUY/3mtfcIlxrarcdBjar3J305zIw6juOP7qFrArEwe/DOsak
p1Lapa5/0UTRPsm2CoGFWCmDs6xpxVgsnfMUciu/RwPHuRtjJV4CAMBeZLTGU1dO+hK7peDT1u0N
KyXzS9cUqIoIFLKsUQlei9kQbO4gR8azMUk1oOgkR7K0Dj+n0txko21+6fu+2HbxOvCR/p5ADFff
wxKfw7HRlFer6z8rs4ovsqaK17pt1Bcgde0Dh2unJMlx/m49TjJF4i9lVWR9ugUKbK3B6b2l8OP3
ZWVlEyh7ZdoVoK5FQmpInQszGNCc+n01pChlsBnoN7JBFlqRWNd+NoIfd4iGLW/jk5pDFOyP2hoF
CC/Y2BkuWoPTsjOuxvjstqrgjplojyg198u4qB0+9Mlf1HZlIMelD8vC8fM7qy1L53qZekV+pzkm
KWi7QJFR+dbqqHOTcMuxGhqAgY88pXK9xxanbfon4c2e4akRfUs8b0nqsf2ZRt29gRjV+zTygzH0
srhv3LjYdb1FjlBLxVmPSnUVaBzYo9n9IQeNzr5AheiHbfbpIlCz6iXrMFqvbK9bVD4O4JwPdiiK
8purR6PaNbHVPpOTmL3GwLbL1ioPfA55jG+y0c5994kPRjbJArvzV/y73ZOs6VbtLHWnB3E2T410
8X/OJRtLZXL+nivE8MTQNfdkzIPlXJF49pPUWMm0W2e2Ce5GYfMrX/dHvRsUZ5m2KA7V89q6EWh/
TOjB7NCKMJ8TLbI3ZZfF62Zea3dRhfStwh24m6vqoE9nstac+1JTtEI8DfGDHCgns81ij4NHzzOP
dgyCSthaqXsn51L14b9fyX8p/JBHj+5718IXjQl0NIjDTdvV7UK2uF35q1lWr33UtNb24Dz2t8FR
wc7CRz9ooY06t9EKjNudsPA2A8bKWWDC/XUOebPsuRpoY4gtE5fX3mkIuFbRosOERJ7qaO+mGgAz
blpv0/v5+FWf0J76J9yWKO3KsGr/Z/iv3nKSbM7p/dVbhoMo+u7maBsPqtPt2DmZ2xg1+mdj9L91
VjV+QyTkUUGA6NUQkQm5ylRhblZsf9ppWsgeyCxu+s6FzekFBYD29oseacNS5wT+xGoS5VVVafKT
rLfgxvtZF8rtv7G0xrYrN35mfnHGV8Z570WF21FJVtsmn7qt0Nk52HWrHLvOFesp7+tnhM17dOXq
4Vte6fONx/hJYmiL6vCizdzpuQPYgj6JCsZr/tTMCrjHf8TxUDs1RqE++w5asL1p/uofYhR163+L
z/27ub9n01/OLz/Qv/vfXtdnnn/1l+/n7/7/Mb98/9X8/u0xXw8coDzrrvkj0Nv+W4sK9BQn+MM4
C5h0IYL/ZrYjZSC+4Z/+fYgM+4DIbceC0zR3qAdFG8/xxq/otSHFVilfbIHmcTnHMS8ev6LIszR+
xzOIdtf43H9yjG5H9qRZpBiu3NVGXFWLJFWsu7LXbQw8OrGSLbKQDbeqvKpqnSH/as6j9tAGw7C7
xUetN8mUBeoTrsvoMqWxeC+6+sXhVPUnerupYqM31k79bsCjZjkgw7JJCrdC2o8CP63qKKvyShZK
z3G5bzQ1Sig8khQoWsXUnGQRF25zCudCVj1zMJdIvDSrW6wyWvLYsu4rU7TRDX9ayHFyiGwYC1Rl
4XRWyPvb6ns36Vi9Vf5L7pjhsett7RofIyROhsTCTlPFkYS9gXHueuRf4iQ9lHaLi3oCmmvrZhh3
o92uHEn0wpuzoSJP+qx/l01PQ8j2xs3ZbtnjE+4g05ODdwGU0g7zxTkG7WbE2JUFR2hB87PEPeS2
8akZXCRwgWWgfOxW5dIfHBgFiTjLViuceVagxNaaHkxPLUJc826YxWSz1FXdfYuC8YuGLuHPJL63
UTL0F5YFPmKaeYLI6q/bhHWLyIEddGr7VcBw67c4zwVnJKDmLabeY+WLEtewU+0AZICGsJtaFgdZ
G0iNXORVeam7crheKzxjV6ZI+MwGgEBw+GENpT7U8xJm4qnKiiHfVt3IkhlBvSWHk8PJhLaVoQWF
0o/efXp1vhyK0UDvtlDWvpqGh1jrp8fajJCcRVhuN6imu3aaoN44A46xmuIPr008Cz42WbAXUTu8
jk6kLdgAZvgw0DqVMU8UDPCMNBxwKSl5YvwuMIH8VWV/FB0Ut0SPHi2gMzSo7qW22yVrEU5NIo3b
RuzjiTNX4dkjetdlq2jQ+S/p9qyumYMlJgW/topavBXK7CFex+6FA7fqzgBdgjeU0sGXDIINkzeL
soEdkTmOeJAFi/uLrmpIGfpol13jyA4YSnFfg9x+yBOIKaGYkN3+Z4gRlj15w+DtFpoQ6dypOgnt
2zSck2Jsw5PxOrRGmHKZTG220jyMkCvAOKd4EvoXpPhLX22+5Kbwzw5ingsZVmOBg4ZhvWmoWnLe
72ywYAc3FZNQXClihiur2b6KK1dZtVHFHinPjM3UaenFif3sWqRYnWAMjQS2BRTlnIOs3Ko6Pmxm
3Y6X1O8s2Dea/RWJ5k1h+PmPvG/e8kobXg1b7deKiOojDm/9MW/yctWLtnnuytRbcUQe7motnF7J
LwCj8SvIF702vgZO+1UBawJNkJrqm6xv0v7JyBrjWQU7xZ93es1w5rkPJvdRdirnrwycB21hhygt
i6zdKuoQb0oD/T64L8OL3rlHhefuh+Wgg6kPgHPCENdJKJno0g1981GOUOhyO3EeBpTF7noNHMAI
UvujJPmmu3bxBeX9ZOfbfritG7N5n4+MZAdcetHAHbPuUHVCPImwfG3Ju259cgG7ahZ+bVxNe54R
R5u4ssMDpr+QIBGzWmL2JT4H5WcplPE7gFLufvDFHwPXDnd6Eeo7p/bUh8ZH2xvhsek7+CEEtJRv
le8k4G5qce/b2FbXnY3lLFCHLK+jO3dWkJaFN07qEexPuhlnaMUtdr1yEJl2Gr5Q1xZz7hhofMS2
bhC0f8/DZ2NhhIq9Wllkw8GfbFKL/76UdVkIwxgOKjSS/9lJbRSVY2e/Hw5mVDILAMYAjBBSCSog
Mz3UurNfheZDUQ3dfeR+RIaOrXqSBtnRH71H2Wa7jfkQFJ26qzIwqT2UgmgZm4Gx7nJL4wxrrvuo
zC65NefIvtHdNdB4LJxtWqLyNxZC200VR9KQ2W3WwRonPvUE/hsDy669r+sQ2L/an2UNwdv2vrAc
MsxZLNYyJotZTwGvAu2MkQlTyVjjibdUU5rDtYf5JlL/QIZiQku0g7uVg7XAO2bGP5bCfuD0Prok
qovJTOA8pHppP2Sp2Rzw1A4Xsurbg7jgpkgKr3Omj1rrD4MA6aK48bRrFMPYsOhQ3wEgIn+q7OtB
eSDz1D0MdhkfHFO4C9/zfxpFPC/5Zg9r88kqWZs0nJstBhSUX0QcJavaK2teP8EIAJTgya5ZsNg2
lHU1rZy7NlBrTmzz7uLNdgVIxI5PbQtKcDSU9M33sW22bYTqLAt1AXjeD4VXx5+4+PmLLjUw9uiR
VIudWmAGEQHNsLv0GblYvLDayH5oSfytxwH4IbRxbdOUNWwMgAc7KxP6Xceid+93fIyOOt8jVKvZ
GVMfn6B/cyuyhviC1SKPRXYBD+NsZlL6xfSEvZlKegRDtsF2TLRXBu0N/4QYxiE/ahsh2yawy++G
Ou6LbBbh90wYw+2ExUEajAur0+yXycIeN2wrNtV+BUNaxCu39qs3EEg4Q+g54sO6Xb0VyYK9kP82
qlZ+REokWcpeiQ3nW08cbEfmQUi+rJwkQxZV1N3ZrL2K37RVYYVaKq9O4EKKdMlO5KJ7Mn1lqY7H
wDx3SRHiWTNkB4GF0je9yL6bqhm9qxrwxTBy8JXVLM5dk2QCKGshdZH61Vna9QhE+23LKQt9ofZ1
d3FmGplk0krGLVjMDjn87tGZ6bgy1Mc+6ixJJw6ukxRPE9zFAybT3aKs4m43gInbYI+kXuImDNGv
0M6yBlIWYMpcoFzYbGP0iXlC+ka0LvVeLJQitR6RYxGLcbC8r11bXnCBcPwFj1prFrTlVU9hFsMc
KbNwk+k5T8pejxXAUQmeriKyIWY09ok0lT6tfAhXrBPb47Vadp7YNCaCTA7H0vwZomjjxJqqHtS4
xmcLmdFFIrzyJIt0Pryp+OSHazDOdqjXGEfZqKYG6iPkyNaliZlH4oAKaQw/Oid6urEUpO9HcGD8
jHPjPupc/T7Iu/IMwRBV139C9XzVoDDpDaN9d4sPsWIsrborNloY++hEY9i5u07HHRHszmhep5IT
YznaHuuq/6nVE9r6Q5D/SM917zQ/lNhsF4ZTjk9ONbn8T43+wM7WXfVN/skKwMJFgyPkTs0CTsKg
2MnqreFa5fAqduvs9K/4YLTqKkJXeyW73Yo8J4VhZPcyYjhp4ayGUWuXwnCz9eAdVOF3j7IIHD5a
T3TqXlZRKtdQ/EWJZ6i7R4Vv4SMyl9nWdxzc5edRMoaaJux1LXIPsl/fQHyJJ29zHTB3y0WQberJ
G1dyVF8Z3WNVqa9YkuZHGRocvGa7OjrLQWD3ctxGgl3BCcVZ60nEjRrOlXrVk4xFlp+7p3hX/NTf
GJbuH0gra4/ahLyr7DHY9SfZLfWpVp1qX5l1v/EavILVPNrXeWHqmLwI71w28P1b1zyiSoKEK14C
K9OYRaqwJlwhA1vtyVs6bxYPl7Cwjdcg1KJjDwZtWXiW86YHNbdCtYrYZefmq+lhf5I6wbLJQcxr
mhPv61TXjuDTwm0URf0lb5pijdqo+ki23loadR29lmWooS+ToktvjV8VDCG+1V20L2Jd59nmjNvQ
mzx4JRRtwM3ZzUbB7oZsvOUhrJ+M756ZOMtmcqe7Mu7slzCx1kExEUd/ZatN6KaamT68Z4KsdIes
q0cmAhdynSOQefiYAwsLiqG4tMVUPXhB/yGHF46wVqmJLLvg9DoO0xPJZn3vukDN22LozrptZ+sA
t91ns9RMKKxZ+FFbuEfLLU/V78Out34icvBiWnH+HuZ5uVRrTTxmw+hv5Iw9W4/rjDa6rWcl7TGf
Gqz8uRwGE2i/Fn6YQXcSsWATxYwZqIrvGide47fZe0YXgfNuhTp/j97Sj3oaGE9BDwyjT+z3XgfK
oqA+sDdQkX5S/YRdJAIFU6FmGHplVxSdnxntHXeOdilRdKBa2+WYfXpOGWJA5TnLSqvEznep9l2C
WFLf45pMvgYMdWNsQwWLcNk6xOzQAiDZS9mql5DabaiFePuZd4ornBWaxf5nEqx5+GufZas1mHal
6tEM6+QyKkY2U9WG5xlhVuRiX9XW+MJevzj4IgrWElj2dzyc4xKI9ne8YL3wX3HZXxmKihPJ1Nyp
SeRvUlcLsKDXo5eg05VtG6N/YHtR/NILpThYAvNL2ZpricK+Y+SJNLe6rsBNfUhOkzYf4jT1p4R7
GEqXHPoemYIb+kPGOO/kOP43+kMZjOQgYxIgIhtqk3OBGnCorSN07OLQdnImnWNkJRLvpcOdvRYW
lifFe4Pj9Ws1C+iTBEThbO6a/DDjTZuDapSZAmNsjbO8EvMVgv6XQZmSgwzd4nlmNdv+9yjZwIH4
r6FeY/4xSgTT92qqjZ3QtOjSprG9yqH7rMwClXUZk4UPtWEnChdXK0g8l7rqWha4cP/geRnLboo7
/oe/h+AOtnXL1rm79pNzeR6kyWYmrvwRVFTPWtkTeIfWrENl1Rl5tasQul0kbh1guDm/QswryLnl
PNfR8ysYRWevUk8j76S37oM1aTDttKH67uo/ijwaPs0i05d8DOmFo2XzEGAQthHY7V4CLTbxSKvt
tZK67Cy1Lnu11A52Tina3TBXM7NCejl2qoNsRcyhA8oU9MdRDbNXs02/ulFvneF0Z69GxFaeX9Wh
CfjaqAmvWk9q8Q6GD3mjwIjOkeKmTzCHLjJuOnkOQgPS8ISj0rvdF6vRtbJXbN+Nu6IPfw33UiTG
QlTUz7qV/OdwH1DLuzXl1+GIsBt3vu2KpZ3qoDH00FvGLtmeWB/ZCzht9KVu31xEjV6aqlbu/YSD
9NSJvrR64BxI8TR42hTxl4Fd60a1a9BS/E0WrmLVWzF6OMzpVXAeGtzZB/Shd/WIRZLij92qCQrz
dQqtn0WCO0WZPEBNZok9kzDgaywiKz87ujEcpdOu9OOdQ3zfseMw/7Ho/R2qSjwL+zTygLBW7b5K
yscIdWp1Cyeg+aOKd0y7xyrqsWzV/BzEFQxDz01XumGggDgXadp+TZBL2Y9diXHg2ETpRUNxfBnZ
druRVdlPnRvSUXCIWOnZdYJqqFaunoDC6/TxefDIIkR6/YYDYckJ+WiuQCPNCQUEt9HkTk4DD7VX
s0kWsRk3b4ZuqQdvcJSlHOX7ol2mJjbRslV9G5H3eyPREh7TBCc1ON4Nq/coXY21VxzqULVWpDWD
TZfwBEdjoLPgMbIDs43rZY5Qdw0g9wh+iCxJx+l/HNTpXp9lclasvZ1F01c839EoW5J9jF6cJgaZ
hVfqj7QGqedZ3yNgCKSN7elJz7ChHQbDvzNM+GxIRYRrxYZzb1Y5fkUT6WZO09FHND977sIcDfpI
W2KbsB28wt7D3bbOdeiWK3dMxFslzIt8ISMMdjFcSKzheJAW6gTUIPeii7yy6vK7ogQ2B4F/xcuq
cTGwx108JfW5GxQ2nJ1qdsfOqvujvGqz6NeV3ZvKnRoCFafDLfyvrrij99fWtpt1VayCxGTMsVnc
BunOxcrqemzW8wc6lSJ6k43FDBfJw8WYOMmzPPyyFeODpVJ2kk34B2Qrgb/FVjayBEmuc5WhqxzS
gePkIBb+PSZ25gqjJqBNIWx2GfPmK/Lua0UVHBfjUniNl56odx2ntwvZ4zYgCZGWcu2hBKX5zyRh
yltxQkR+5peRcTkq7hxj5cbYkcuGP2bnBY1LGKnFA1uJ9qXOnFM4dv+Hs/NactxI2/StTOh4EQuX
MH/s7AE9iyyS5c0JolvdgvceV78Pkj2q7tKEFLE6gNIB7CKIROb3vQYkyFxztPRJUUP3JGt2nX/z
0lmTY0y7JxtHd7wmi+ko5moBnnlRmk4PdIIzVURrlrrvdjdtPXVPcReMyxSfvL08l4g31pKROe3k
uYPKhD32gbm9/hs0FEa8DtcEea5DkmvTGmqykb197Amgj7O/XokFZ5VaWCh2ffHsWdFuUnX73TIV
a5UAfoA8FBSP8Acv13ZUOVYx+/mjOmTNvWPqX2S7vE441qhzus10sTK4110zOe9Da2rMtk11DsLY
PVm6sAhDaGgINumwqgdsJUsn6C+wMPuLMtPzK16Tk+oCOfuzXegiWJG4FKzQGCE7fKFhVpGhwDI3
+YWquAi7jucMs5KDbEvNOFowY4pVuW8iwN8aq/h16erjPiax+djn011T9fgENcQCR7vuHi0bMiIO
Acd+rl2bAtRMKjRnZS2Cr4aXedIfZHX0omztJ8G48WIwiE7bWptMMnfUwGsXxVzEPH5jVl0wL2Fo
a2d2jwaut1g1UQAIZ8bhalO8Td3pJits5a1hShUpK3K21jtERvl1gYh8a1J3h4la/sRLoj6gEDs7
7NKORtDvI643qvYg+iwPVuMlKEvtELLMPhjwZJyWCLnOpL0Q/VDdZ0rm7oIxGrZDlIyPqT78Tujf
+j2ymEfQS3jJCzPZOCAvbgimhxckcJGTsWLrdye7t9Sh/droWPzanpWcXA1QQF2DelXs1DygjVAv
PNY9THNU5cGLe/MwB2aA+8+NPxVd2Wq0ZbohP4zm49zfCC1euvNWk+X9EkMC70j82nRWva2Gq1BR
7FWbNvYJB++WPU/E0xIU5a4zDBt8DR2+qAGMdmKApMhkvZONZLSca7cIAsgmrtUtBpS6Vq2G3olq
WNM93rliOxtLYeE1Nimz8fAdc5cKm4ZouvddNpyIrJxkTZ5A9lBdDfNWVVWKNmVh2y7LpK4ucojH
O2w/5Zq1MFADvhfzwdcR3/Cz2N3LqtH5ySlQdzCeL1DuCetXzwL1BX8Bcf5e5Z/8FvhxjF1SmD+o
cFfWaorFQIEqy972pmDPbsk/JW6IHxKxl4fAL5UFD37z3pXJjyvq5ED+c8Ua3aytO2XqGqtQfWdq
MZoWVeW9IsT8vbKM6hLAJMDu0X2WzaOhEl5JJ3frzKMK29gKPdQe2W1PmL7rgntNe4c+7moAy32D
M1X9mqUr+f8wOfaDZbDlhU5n5wVc7GT4uYq7pbIgCWUt03HCaKk3q2OkQDjdjHOxm62A5KHWShvv
EMYUCKA0C9n4McZAuXcrilRdhhlhR+kMrOnjLmtIVEU8kwsBRvNptBOdPNAED9jP/XVfNc5zY82/
oPwFYzH35PfhH9caoM1dzWpvFZht/jKWacPU6mV731PCleN53UYpwV3rLk5dacebyuu7LT/Z/DVD
9KSdA7cmFJhVXMTYfyJEeyd8O15gbTZ9aUGS8gZLkzs9jhPSpz5sxT+lGmVJCi5eVRmvPWy0WeV6
m49xXdSny9BKjWWGN1/fZv1lnA9J6RBH94vvbYoGiKzJdsMPYZGWI2tR9Jevw9ykKs+FeJWjPpqb
kQWO0PN099FRFgSwIhsAo7ya/Lxa7TTwrkYWfyl6f20yNZySesDnqh3D+wwsz1K3QKGOFQCGPsjL
d01rnjG9DL9nBtlQvWXWdbVt1moFW0DTv9GdGlMpRXw3xsB4dcsxIIKTDo96Hw+rrCjNS4cEzEav
o/q21WGU6L05Ezr7bvWBl++CoV06hQtFj4QZGZY+qG9ldw0fFGeY/nvNBnFbEg5GiiePsYnL76bW
wkdHA8aVKQWx91jH/A2jSe522Ny04PFeYebJ4RFxln3c1cGyqvt8xyyF7GIdmatgnnDloWmiIrjW
Y1Fl1cKoYZL/9q///X//z+/D//jf8wuhFD/P/pW16SUPs6b+92+W89u/imvz/tu/fzNtjdUm+WHX
UF3dFpqp0v/7l/sQ0OG/f9P+l8PKuPdwtP2aaKxuhoz5SR6Eg7SirtR7P6+GW0UYZr/Scm241fLo
VLtZs/8YK9vVQn/ih0rs3vG4L6JUIZ4N9iOeKMmOBHKyktVWE/qhwnyHr5xekAne2fCio6z1tWc/
QnsHb3TtNVhZInl5lh25PkCtKnN0zRyEuswuWbeNUbz6TujsnSlpVrKK1mC2rJw0Og5mUby2KxDV
6WtskAxKJi1ZykFq3HUrl1Do3szCp8zJTlMzVBfN9Iqd6+fdQjNy6OOyMSsd6GqBd5Q1QqrVpdKU
cZ3VbrxyyrS65Hb35e/vi/zeP98XB5lPxzE13bFt/df7MhaooRCabb42KOeAqcvvirHq7nolf5Km
8EYGpiibhLWRFvNRpz7LUewmEjbT7Ah8LftezJwZeRCd1uLpE38Hmlfdcctpj+L25s9RYo6U/Nmk
+paJKq/aLgs/Gp4TdCsmj3SBrIENhowSPgdN0t5nkwOZlzG+4tWnSJhERS7/8GUYn3+khqGrmulq
qmFq8PDMX7+MofLSxu9t8WXwvLUxq2Fr84H9U8vijZJAosgDYfCfxtIZglVFkuOnNjm6Jcd/iHPF
hDM+ny3rshQMiAOrU0oIcTIQiGraDTGMhIWAFZ+qIEmuh27IIlTPZQPkWFVFToFRsu5XLthwvzvI
c2T7dQiJ4CdUSXx0EWpNXeQig5VgYFf699+TZX/+ntirObruGo6ma46hzg/7Tw+zDjh06thSf52q
utloZptuTNbQe8K9yVPU52fHjNQvmZOSiGpFSNw/iM6BmygL2VE45hMaxN4DtOzopkvdcR0PJXaE
VfOASSvWnlMS3HdNlOyv1WBOscg8i0rgetsqEQY9QdLCVf2zR+ZiRnTv4x5Lt4/MjCzpimHffpwr
z/q46E+DOV9+rhzx0e4NwH6RWGReAPJyKLLRP9gw8vNrPTCw++Tb2speax7yMQ4hweB6hivP+OhO
ojSzlr2h+/8w2+r6PJ3++li7hq0ZQrfnIINjWL/eoVrVanTfIcF3Slhu+lR1cVlCJ8lxIZ4SjmH/
joXcKfKq7lg0LmIGXd682rUeHoyky+5CEWV3WoJLatK75l62XQ8dDBk/KDBuncfJNkSAU2I8XbuV
1Xa0sru+0B2CzUmzGeWHe15B8jsvuzXUGQ+5EOjcsWlkzWKoFPSrjZhiCfOAULJTL2NbK45uUsAX
+qnYIMy8iybv4qk1rIAo4xvvE7FjDrOO01DG26E3wnMeJfoaeG1/FzFzrDCsjB/9jlAe0QzvWSl6
qHjDpLwlQfBVUQHpK7pzRJd7eoSzdl+ZWrObAJARDm7ji05M+CJLcIq+cQEULP9syhvEIKMmfTbd
aXCuJxSlD4M1BT/7cX7TQb/0CFeGCrNWPgvjTVZexl8IP0HgthGj8tXSXpqixw9ZF9Cj51JsT0ja
y2I9he61UVYB5Js3zR8iJkfuL8G0x3PYNFm7TQDUWx78eGc6o7InCRyj9K3UxlJzAqwSEBs4YhXg
HROl6Q7E5REKoCbbLb9ir/FTEfD3GtX66eZjTO6yuF3JuqVbXyPTr7de3uxDtQieArUtVoIcxTGf
TOfkkkdfGnNSoE1n481EvPIqzjdkWc09xuXkkb2WvG5ljVc6g2QwDJ6PlaED5XUmPIydSzy6BpYl
OwEpR+e+QhdBeFOxNKt0XIxqhE3YPNhoXNLRWfhuG3ZznNxePYEq/XHIMox6iAnYW/bzk76ou1Q9
RRrwReTtN3KcpX1XxyY4203s3I4ZFvaDZwXvbg87Jh4F27KuFhd7QO/OzY3wvepyCFqek4AjMpUH
0nEns/O8J2JX3cKNbsiljSfFq1R/3eGxSfoXuJ1bFmdDgV+BdC8W4+lUHmRbBuYVTVCtOBPReeoL
NDYqdur+mq0wATAwsLsRMWd/XQgWt0oGfkSeJ0+RJTeIIBwl/DUf15ochPMTHpZ1EiR8sREYvLU5
ecHKZlux1hqdFQ7q+ifYIPlBeJV1rm3dOo8RqMO/f3PI5cQv85Jh2YbrCMtxNd105DLxpzeHKCPc
jRWr+KKYUba0iQpt87LAWxQg01snULBD1+45d5z2QDwZ/YK53YlQSlQLMZ2TSfEuvjC/9YU14lPL
/oXlRH0j9EF9icpiIdsDzwh3REOLjaxqGRahIDgeidoZRzMYqutlS61gQd6o6WkSQbpJdK3HeCEJ
N7rjO8wpsf3SI28Uz6DYT+2pvzSLNn/3x9hZ9xgD7RN0F19CNb8CjCO0Sq/tuJm3LwnxZAn0/TQ+
o10Cht1QidBxOISVkz/MeclVkYXmRlaVscnPsFJ3MfGuAuFlHYZ30OX7qM2LBwyyybA09fdxVLT1
398t5y/ved4hNokwwf0SOmmMX98iVVkbDlnM4EsXtDhBa/nLZNXeXZSW9qnPq37RiLZ/G9oA/IDv
WrCVHe0JjZwNltj9m+iGZOu0ergVZtqs6wCkiwG+5KDNB4fM2kFWZUm2BUInV2PbN5EeZxfe40i6
qCy4SryQL4gFYhc78ND0pVocPW3sjwVmGU/NKM5BFU1nRInyJ1cX38l3NLeyFsxByqYI6oOspm3Y
LyvX7vfVfGbps1XzJ8Peyt4Q3PjaSKt647t6ehPMkDMwkO2xm/lE1qwd3y6buq+PoPaAWsoW2fcx
qux1ZMQddgtZjdJUG/XfmMysOb+X6hb5MWKb98zPxS6OaoIpiUoII1YZasTdPLRu/J3tQc6s3dG+
tZFymxbCzO3bvDJPVS7GfTl3yF7ZrjWW/Q83Xt7Ynx9TnRil0FTbUE02a9rnBV6PFHXXu77xPup+
tcqtAkStUPrrIeYHjxqJ+5xXkbVhSxHdWqVj3aUTwrs2AouyRh48OYvOBA7KFng2lerWuWeGi6wG
VzP2SJnJA1pR2cmxmdP8xlRYZOE57qA6RahlOHUs9fZ//6M2Py/ydWGo/JwNFSasYRjap6VRbIrS
MbRIe7c176WG1HzbMMv8dBh61PngO2osUCZ7kSIufQtqpF+ZmedeylTPNzHbe4yU0CAVWe7dlE5o
3ahAaHZdMk23XjdUmwJr5gv0s37RG2NzKEKNWLxZ1DtA16CEkmnteKm3N8Hv3chSoUbdtZT9Wfpv
vR9tH+NIrMX/MFX/5eHXhWvpjmY6hnDnzfunzRALk4k9+1i9R2n6PcvOhOe92yGKrFM4Y3kkPkfo
abxC8UisPtpkKW4d/ahhsHU9oUSjZiGL0TSDiI1y3MgLyMGyAyWbOfrhHUaS1uMPqHeHwkAZjAFa
K05/e4V/y6I61LNU05ise2Kg4A4gjOoAeuCG6fXZljomc5sdttrtdQior2vVmIf4aK4s0JodkYGt
s0tVp4+6I8wbaTaEE3F28VXR7AQiuhCwqMqDHJun8XVsCt7fWYgyaHe+Mmz6SK+h+zqttmiH8hak
vPMeqAn29A5gPCIkNptY8Wo2vvtu9XazhLmAuojWO5cqQYxVnzsQGyIcnAfZGWSNfy4mD9HNuSMb
Wbs03ogZuAjy23ZQ5/AQHdFUvJgAIv/+MbHlc/DLHGCxG3YBttq2AwjR+BwZQLIy0dCyfbcGkONl
HRL8wl1gHSm9/VyaXr8SdW3tgrmq9GC4VaPJbmUvr27ce4kKj4UQjxlLJ9k8WmCneLl9RQ3Ufm41
8B9ObqpL2enq2LB4PCoc5l4nvwv6/hF3ovIkSmHfCj/Uly3Kyl+BucOoMsbXqS5A/eGass9Cv3is
lOpFDuiUrF5Y7djcIfcYHwJ/StaJNyhfmnAhB+R65q4KNxgPXpG5+MR7vPrnS+On98j61npkFWPs
BkPBjUwSL53UIuzn99xfZI62qhbVd+N8gP7zo63KzOpOHpBK+blNDv44V4m6+jruo02PUEpiTfHL
tT5fv7RBBbFN0smeP9i2egrghLwlBvZCcTlk+7xW7Nc+Qje+tt+6Bg5d0qkVak2e9WaX2IFDWWRh
2oErwWAEkTPaoVdCTagz69JlA5rXCdRQ1y33XUHiD6GQhMfE8LGLhu4fQZ+rxv7AwqMPnt28eXB0
sC96Xj+7EARuJ7NxHoCzGeveRdwtxI34YfSrDps7fI8ipCuWLFxAmA/tWY4dJhy8kkrxYK0y1tdI
hlX5lCxk7/WQN0vTjaa7hA3RUQyasdX/FEqReief5E8+RFYw0p62WDFfPprkCZ/O/1T9dLkWRt+q
FLq1kOdKmZWP66VYjt2oBZZGud2suz43LqLQGhIcfKwxl4a5TfaqhatfS38/LkczfOOq5Ni8GeNu
Sbi7LPq592S0lnntIDatHV2JkJe9zjxalorBB5zCuJgc0WRAgphYi4GiVqM7eci9BjEDL0yXM5rm
2tYIc9rb2QwXnse180FtWvgtsX7+ODWyW+WkT+2yj0Z9jbrRk+m4452tTvVS67t6K6vyMGRau+g7
J913TTHdyTYtBR6sQHqSNdlejO4+d4rx9qOpFRH6+W10yQzRXET23dNIFdcJjkaEWsdXbL2+k2/0
L66imfeDFpya0R5eRWkZoGlQb8Ih5edRfcxMA7XyNKYFuHwYg8toNNJymfgnD2mze1dVhofaj9hF
kzLc+t00POjlaBxn/qHjdllJfBIPKHAuIAUZ2+WKAxmFl5MWP+i8I9DlH+/YBhYP6pC2a0vr9bWs
jm4c3mVjuZS164ix1JamrytbGMuEznz2yAh72dXG8EzjEOodq78+22ETae+EafX1XnbIQ9ID+9y4
wpi1rPpqIUfLnsZWb4OkKO81F/HsshH9bWw72slrASQBIi2/JgiQpcg6vuRpmm0z9BR3Qs2LJ6y/
7uSA91D37ZvArpUQNTp4HW5j3g6OMxBTGYczFNj0BBlgcR2hsZI5KLF5/Bghh/lFhoua1YBMNlWH
xXLlsDsOsCYfxDB/Z0l10HxE5IOUamI13j7LemONWkOJsiaBCnvw0q8GAjplbA3fMCoCWIyl5n03
+cjjpI218yJ1ZO517OuQhGfOtezfLZLKkl1xybJ03PM+TlGseGlhemHSNyAAWOc/Du5c/WgrUpPb
OBMtNyDc3EVALvcVq76lVA5IKxvdPRUgZlTm9jlQeS1LxYBpTO7ttNSPRc+3PBU9is+oNr5PzkxZ
0pThlKqEqkzMRHSTTSrI72XRaOU7vCHQR4Gbw6Vp2zeouVaSle8TIP+tV0/FVlYT/aYYPOBhw1ju
ptGsN/JkJCGXOTy3l15RkHfy4nEt24M63DWRJp6KSe1ukt4UK3kZrbJPakIYzMt6pANadCcTYZmw
Bb3hzcTGeFHa0qBoGu8wcn+X7ZoPdht8tzQ2GF7j4RDMw/VGUXcuhn1rOapQxdmsLVK+IKBvDatQ
UOzsh7dRNEgAlIsYv7VlHzviyVJbezE09fTa+HWM21M4fhGRD2+90r8ZUbYjTeIDwlT+yOFGRgQq
ziU79mBBmnvT52n1PfbTO2XojLvJDzMY02K4ZMDmlxAmvE0c67O2r9J6u1FvctZ6Q1CvvShZVOgn
nl2hZN7C0GAIVnylmzjzUcmP3vRAddlhlZVy6/WacjvY6IDFenmQTR/tsqT2Xs8fxYLzU4cZGMp6
4sO21WDh0DXFZycJke0xFe9pzIwERLOrXNy88O/Y4TgLAwoHmVjaLL/PTkIP7khRHiPV6A/GoJln
tfHFGb+QeJZlW8smeUgB2mDTMrQ3pCKJzLYsGVxVC576GMAt0JcYFEkbPqHUYZ/jrmS+otPy4uHB
N77nZRg+FaperZwxxfPIHZrbYT4UeoS8Q1btVC9rblXH5jCXZKccVppGsRSQ+Nay7dO4MhmwvbQe
Ie1ox0pXp0PvpiUGOnX0OA2kwX3AF99DfDMa0/veiSBceEhPkW/1p7UPYux6EgS+chMl2kIAlT7Y
OsKxGoy0DsFKo9spZnO5VlGVN49jjTrMwl6b8O2emgwDg6rgMYlEWj2VEAXXGIMFW8e3yqfMQM6S
Wd3GLYaqXpoYiTo5opdzNbRtexegJb2UVaftyhsWmNG1iqKie4CXCP5oHpxOlnqrF/63RH/04kn9
AhT89wiI5ttQl97Cr4T9mFR6vcodK7iD/Zdvon5QbwelHAhej+pNMnKTEqtAYgU/n6Wl6u0Fhm28
U/lvb2ljc4KUJ1Z+NWpssrtvmhb0f/BoKFWS/BGxslvEWCM8l+EYrKsCiPAfTqanq9hKeALUyHKP
fanvsFnkAShM6zkrM+Om8MbxMtfKpuCb8oPsCRRwslA0Y0LEVE2fbN8EEu0r1Y3sdbUMzUV07YHE
06t3Q4/KnTttZJWscbTtCeitpzFLn9CjMhdpq8RHN6+Ds65rfzAZdi9hkOa7Ap7N2kKY8sXPXY2w
X6GiykKv2wVHPWjy+yZjBhE+wjZzs12a1QE2s5xQu5cGvdt1MdTqVvbyY0HlPqkS8Flcsu9XFTCl
ZxMZvbPdmz99LqTAdC3PMdpho2PPaKldfY/jWA40ucSyK7bCk4/U4sqp0voFufQXmEn8PqN+Scbb
/epMHkCt+SQB92Q7BAKr8PmkwAGpZWBr/DIFyfUky+mXTlU4X/0+RaDCjup7f/6kVA9+/iRAcPVL
VvkvluIr39Oy++mTYPXuJsVaMJcKUKJzMl6m6OWhSpvNP2zy5lhHLpP116w86SHdVC0CZwCQ/hrn
aTOvCBQVPoUdBQbCn2180KtMf0716G3yo/qM8J/+HBgxCNa6ehxKlj796K3kILjY2BoDtb6eEjTj
TWSCKpLVGTC5RYXO4MZxCWdQ+hXaJMZOXhGJSFAWRUzyae4dw+gcY0Fz0diV3xD9CU957mW7IMFn
gdUawh9iCo++m+SLIGJLmYcD7NJ0wBkrsR7lCH94QfOte5D9AbYjfHZzkrVQ41WUjmpyM7rBs1O7
FoIpBrtx1dp6laHMQELnCLcUetBcrZUs2sVxFIE3ouom5YC8pmvvZNVsLJihRaMfAmd8YCJ+1h0r
u7fjLruP2XKAxCRC3xU8C0s/4uENs/Qge0GMtLd/fwc14y/hLDJ8rqsKYjUWLCHxKZwV2cwmZe30
7PCGcUuAcDLISk5MjF6KOFaDmXZ02wrVPFhVxo+KvxWinUcC1RrFxcu+6qoT3RdVHt+XmFjvnVg0
pMciiOUuWqIqwsTbWg2V9ZgX3ava8WJuU6M5+7WD2kox7RNF716nrp92kwDGGSAO91oaKG9MhMBO
lolDDvjw6+nQQ5q9U/Po9PPVihaGrOtY5W2PPcnzCDxbnl4XU35TkB3GgIth5QynyMy0OqagT1+c
H5/punV8cNzMXMpRvkDQT2N2PMhroIlEsm5cKU40LAcigRcdhblLgfmCz/R2+mhyBZgYY0C0TbbJ
g4cVz8ZEXfd6KnLO2tEsrRcVE92jj7/iLjdS9N7m0kfbfyv9/Tg7cn9cz/2z9OkqceiKLdBpcojq
Xd0p3jYKwnDJBm2ad2nTnZYGyUa0Xb76aPO1dlp1rWas5WmyozP1cmmmdrf9aLOFg2DaqJcb0U/f
wIEjj1lrgifPV/fCIIw1iR6l6jp07tF/z5dWFrRveicewY8FgHCUNQ0QmFSnPBllV7///e/7L4ls
w2CPACDDgoVO2Fb2/5Qwyiw2OaHeBG8I1YTxjWXvaiN7hODVfLecdivGWntXfUcsA902ziWa+vsq
mKwtZP/8mKN+v8gBDi5AWPEjnw8Ksv4rKwYJKqt63Zz+/p9sfM6aGLYrbIPgpmU4pmOKT4EzS1P9
MCAr9T6NwypypxroAwczKfB8tu1mxzY5XvSq96NNHWwsvvGzW+ip2b3ZWX2A2gfcXINiRRoB8lSa
9m8+eP1FKlL1tkcz7EEZ07OVqv1bUXGDdCxldmmwgjZd+Jl+OzYVoc3BxF87T3jJW66jYZtIjyzJ
gxxIBr7HtyrM/wGCYDifJib+cMe2EFG2bBM8DQiVX5NHsOhBGGSz/YDFhCmSMj+Sn/FnI2+K9nxI
dT8/egWccwLY+0/tsipHfIyVbYnI0WpNTLz+5ot8GvdR/Tg3dyHuwGqK0IQ1+3sDcfNDINw3iAPE
QGpzxKDB9sXGMWt65yEwQZcDzPmLbAKtNeyZSSe0aemUF+lVbJxqJzR3yNEN92pR9ohpXESUc0ml
47fpVy2qLfMJ8iKKVwYLYAH+QV4Ehtl4irGOk52ibuO1V/SmTJQcEmKELDlJz8fzQZaa2swXyCy3
608dWYpW+0IOtHhUlrqGkGzVFjZyevG0DIywe7QTazzxhdy3aYe613wohzcYU/HDtd8iNMoiuT7K
PsAZepY1xzzB88YqG7Rc/UDDs8FQj4lW/ijJNnmI595Pg2Wb7K0b094LH3WafvKLg+q2BB/G5E5o
RUFc/D8H2Tk5CN5vcnMsDrL+0a1GSBqTNBhI0rr47SqTsjHmN682H1RwGZHWpidnfg8DD4lvpyY7
99fXMCD5DWatLfn3uXd280GCMyOTCFpAXqQrU/VOtBvZJ0eF6VTtUV0dWajM7/L/9qlaN+5Dz/zx
qVE6qEtnEEAR0mlCQReDxgTJvbcaJAustMI9Q9x0zrLa66PypvdE8Q0EGI7doGfnNGu+4C9snFCV
N0+yZHkmO0BcMqyyMNkmToBLZEfEPh8bibpcy+rHQZ5Roev60aSSfFi0WoxMStMrtwBcEGPTM2cT
qJZyK9s+DoHlB0u/CJMbosfxAQ0vHADnkjzUijfmC1kka5Vs0EY9R22QHCM/QwHLKbK1w21YVVFR
rVNkNlCVQA+aINcA8a39wy9z9DP6LnuoG+LW/air62u1bts7F9sg3TC9fCmyitBLWXT40TE4cPv2
lEXTkeBPcuuTw0P2VDgLrzGNl2HQrXUr6mkrqznmgAtzGuNzGdT+c8WKRXMT8yWZxg7C8i9nWd0l
hSTDcrOJiAvo9Vee5psR0NqLZ+XVNu/Z/uR5UKBoGd7LASi9jQs78KzLELrdQRQ5EsKDW3wFDTpf
wCkUZ5UBCDogLKRf2tGcFrIDCNQdkZLmqfP8AnUZBGXjDPR66Og3coAo0aRWCLp0Dn6qxTJOPbN7
7F02rR4abeycq81MwvkyrBBOBDwUQ2BjyWzsvFA3n80ayNHcHTkxaG6L/UraV9baCcRwM4OL4X0h
PacEyqGUinODuspsxLMkMcMv4n1QFym8XLc5DLn/g7ChD9038gnFHR5o46kqS9JTQDDfanNaa2Gj
nNFbGO9Hl7hSAYZ0F2f6cK+jsnjXmkfZJ1sqzS5A3QTWUlaJXdyZpmnd4KkY7OvQMDaxquWvY1Zv
5HdhDW23DJqpPqVJSQpvFOL69SLEvMqyPHvTDB5qXHnU/RAM5YPA8EmemWkxEmiFgJNQA8BRTN9d
u8MYvMPVuN4I3UNkr3fQ6DTw6jirSZktrQphBKVD8jIz0TatS3hykFtL91oYZQEnoWvhz65R/f8Z
89eP4DpZ3VbzsuDjIxRfF//wWtb/+lbGmcpQAW+atmG5n9/KQviNm1rt8GSak3OOk/aMfUf5prX4
Y3ZotGxlNUO2w6p0AmYVmcFl3xKCHPuVl/tKF/P12MUyQxAPkqASAYn/T0kxbZdVxhhtZenaW1r/
kJpEpuTXbeu8siItadkY5AIhMj7vedg71GUBhvrRrHqEN1HdVStD29kmYpyy9NHm/pc2Oc7Nz7iG
LkYlJSuFZkyyDwlO33RTSeQxcb2bTi/2YzZFxlYbPHsztrx5rnXcaTboGaOJMiRvXdskK6Ou7JvS
RVBU1A+RrSSsyqxsHwZhyvRMNRq7b7gvaheoTAakv/CbHEUEIF0bDk5mslp5jzaQlpcCuOCmq53K
OiVDVqI1FxYvesv6ow4a/B/naljkK9/wqkc/ncw7nj/WfDNAZ7RxXspdHDcDdnpO7CXbACWnc0+W
92h7w0bWxrh1z7JUtY6Kyhh+erGN/PRCNipW+oaClrf/GCzPJ0q1UedTr2PluUnL21g2dgOu46Fv
wJI1NG/rh2rJWqUvXggB2yABiuRG/iWR696TuTQJ3obdU9dkRHj5iyz8CpZwygcUtzJbvBVp+CWI
pvT3cIrezCo3WfYPHj9QB2Qj5pCP84CQ98RTKEqmut4FbD0vl65FuYbSx5g7q41tvTQN/hEfC6tK
awtv+bGUQqEUzwXYcdupNdONE07lnvW480ia+M4wQuNLIbwYxUTfOBlGUJz8suYlNHe0wXQqeLCe
XDXz93ZYdZuyZ8Kpo99lP6nnYD0lWNKbjTp7M3j92mD5f0oS1hW95hZfdDd6geXVIeunixsSucpK
tvOtLyPsgV9nLdVt39r11i5c5TVAvEYOSPCPWuu9Ud2grx49ZiEBmv/H2Xktx61kXfpVJvoePXAJ
EzH9XwAoX0UvUeINQoaEtwn/9POhdNqI6pAmJuIED4tFUyoAiZ17r/Wt9Reqkdn6zrw4F9zDxq2s
B0Yy6xN9yMAXkpVyr4cyPC1F0QRWIdy7dMThApf0o2wrCb6sjj4I9gZ1pM3Pg23X57k14SfN5fyM
zSPZdolRosjn2aQGrKoQ/XRzfbbF82Sb5TOUpemmJTaBLQnflSXLspsjBRhSnyzPXdpnvkr8zen6
Q7YbbXrQbU+KHJU7uyRJ9vqH8b0cbDcegusPEbqYB13oWAeQZvLSprBZlnlB2CHXXVOSGh/+/ZCc
qL8eNnXYnmgt/efD67NJS8vh+rPdmq6UNBEt3YLZo2sy+BdxeEyiQfz1Kbe+Yc2nbsKjho1b2fzy
3PUnlFBsjMxS0YQcsjIMxadmki3IDoBzCDBp2WcMaAbdOuTViqYLa5VcKTs91XMoHrPFefjx9dy1
6LqhkHW6Kbynmn69fl1SkviFBAiAaSm/K7q68+JVaqLMxLUUsWPeWksz3qD/JA8iBas79AhrgPNu
7LKzjz8+Ja/GPl4fhwxjdsRuwsjhJgsMx7yUMxhL2RDV8+NrTWNdEnVRjv8hrlm/Fmn3M1LtkMWC
8hWV25AmX9sxerDTMHkdxmZHUnEVe3XxtSAgPPXq/padsYi9KkshWkTLq5zDW6t1xq+k73xf2kr7
rC/mBBUMwN1E29uDEg9mN7RtkII5OwgMbC73ITWEpzk4NLnWT6/fdP1MGh1ZUY5T+NevKS2WGU+J
+R3F9XcwQUh28Dvfrk//++eckeixOF6qzRAWk+eCOcdrmkUbxWrMG/a4Km5WTTuUbtpf0G2BiROx
fFRiamVnaYcXSHG3YYRa0VOCqByGH+6mZDU1XZ1NVxdTFBXaKV5Q/qz+p24mmsIyisob2slGgMYH
mn3YH2oy69wopRDBzKrz6+8gqA3HKJaftDWf7frBXZ3EfVRcCIhXTtcvXb/VioFChnBOg39/rx2T
PKiJeJ+nrQh0fY5u9aJbSK+yZpLpcvPSpeqw0d2qfCIXS8d7a0RfjQkJjKSG9oasDjKwPt+qKVsJ
fJr5wU2AH15/Uxtpf/2mag1oNSxF31lKKy60tiqRxBdnfZBThl6KcckBu41NspW2suYi8Iydmyk+
RPI5fZSQdE3Sbs8nxXlaP0u1pjhHddvtKxIIf3wW/+tr756tIjluVKz8qAPUo0tvFFfJ+mlsqepR
EXy4Prx+EIZTWpsf3wTZUOgEbfCtTmZpfqXVyd0AejN3jPwZyY9+dMxeBrqF1RleBmSwmO4AdrXi
zskNcljXJ+Ch1cHo9s6xiWL3Y5v3fm6ZExkpSP/LcZi314fovg4kyYknsn1SxsUYwHLo2z15rrzV
VN9VIsMXQtsTv6hWQJlitNsyT8ozWF60zGB3d80SDfeau8x+HONeV3OGD8baYYrWXlM3JubBKdvn
f3/p+pnTjGaQrGmGKoE/WlY4ZxLJHTb9+OYgzQlfXx9ev3b9sNRULh6eQyIiHeB8EIPuWxpgvsY8
DJBuDUrh+nhZH08yQsV0fcxd/J+Po6J9NtUS5lepflLRDxetWr6xQQTaWQr2SwgN4sy0HtAKW9vY
qZOTZRfRpXfWgZPStR/6qoR+Adn3tf+a51n1VupoSNtWdz4oLHsIB/LuEo2tfqzsItvlTd88sOsE
8VE0+deBwM3rT2lDfRvNrFYI90KfpXX3+86fLn623TAlNF1bV2kLu0IYKqfTzz0vepTx4Kh1+E1U
K/5gMaJTQa8Pb8ebLiP5tciWzSfRg7lOCVj3s+Qy60TjaRJbsSK05LbXpwNJSET+NaFBRVbdJGkr
D70bGHad7Iq6ih/i8iHPutvKiMyjqgjjSLeAQJeqzv1k6FHAmJgN2DWZQaXOUL+mXGXp4NfhoIXx
ue2fNVMxg26G30bfrtthq6CdbLRYRbqYWAvtaK3iG1vFFQRQ+pOuAdcqjU/pK8pZ426pPhBG56L0
gWCsM98kOcopz6oWarui7T8o7kJQUcQAE6+92DNNLXyMlcrJTh9pekD11kd5K2aSuMIBm00CRfqk
qDYjdwipXklO67ZAmRqMIflUTpz7odCqLRYudTuGubFdxLfe1MvDQKtlY9Mf9wUg0y0d8Mm325ra
W/SHcEnyPV5ctDILuqFMVB6IXgydZKgpCS9ZVsx4MgHDuWi8SU2WxxFodKqQ3jjH3POx98IU0TN7
g45J2SC8q7ez4eheFo+M7rOuCVSAbCQ/wJJRRv1LVoHsG6yy2ZRRWHqK0hRBEen1Q4oaEEmBfgFi
rV86PE6ZlvQkMsQ+hJvpiODYPZFgCPhcYpBiZhg/Zpgm/XzSaTmS64YIsWkPcPgCeJgM89PusMCx
B9ZQe9ZExyBd+m+F2hhn5DNfo9jY2TE1k9VUaemFw9wc6YZHXVScC8P8OKWWcYw61Q4yAb6XqiXy
U83tyI60JDOWJ3Z1xRkzf3FuWKTnGOhrjyOjTcP6MTbrJyG64igSRtWheaJ9fQsWy/rE2nuIHcLd
yR134vJSGVb63Cr5TrPHkVCrRPoV48h7EzHd0JpeHtuoH+qYADgS9HDKpt4wDN2lt44LMojNSvPc
Eup76XNnucQVAhXFZiqONetch6TMqjiytvZkimPdpB+rIhwv4UxTNoOZ4WhtuO9n/d5hP+qxJDsH
sKVAofXpUUvb/ub6QbchJ05NSQRf3CK6alTjZMwSqZxhn2umsbcjSpRgtmLw/TYxtIht/TFcvE69
RI0jPmI/9Jw4PjV0sY9KoUyH2R0+F/jHL6Y+oY02OIwGAldfNwgWZkePuBH9ZDC0ABLCxdF3E5Vs
UOi2nyjGN3VsNnqic3uZp+milsVdhyePdHr0tZjkwWPMRhdkZU8QehFvaFi4uzyyqwCIcmBN0RdL
N4Y/LGvaz9ttVjWhCVtg96RrQATMeyUwJLLSdlu3/I7sSH+uZvRUZMfYg4Ihp7MVNl2YlmFIbeow
xVo/iPqN3Ax7F3NHIyclIz49y44ZU/Y+GWZcw1zbf1h5fx5k8xJtk24AcmVNZxJhm++cKpqq523R
1OnrRDIUSG8yB0e1um9yrSKzdh73uk2KSk0fyK/ZO25zTXrGiNLqihGuF6gc6QxU3Mi3hmbJLQMX
ti1JV9xXaulu1CXWt8u61pbZmPiulRsbsxBkAFXxczerf3rHf+7SXN9xhNeaQH6PKeQX+ya9TLfK
cLZ9LwCaHWEuWicUOwE58imhTDk8LMJaQq/E7+rRrg1JPs+JNNcdnIfC8X//5rraT+2W66shlx1E
rutqDJvfe/cnRP76wILy3WUXAvekbwnwrl4HJ15NS3MXLKabeVYKqcWZnDdDyb71XTed+9FdDpXp
7BrVZs9C23BPbTgdQyVGcNYl9laLG7jyCzTJfog/oQFTb+QS32TS1hB3DMml6PV815PEITbX9gdR
lc9KlYSeXqdPSd88chdzN1E9FiSa5WLXqsZzkhP0mJpQ20wrgxq3DhjS3u15u4AQ9Y2lbrRoOBSF
1P1YqIM/R1pLVpeNjWh92FpWvpGjfYqwfpH7UHjFRBokoM43t0vinUi6z3q5gFasq4fKMd2jHmnH
MVEeYYOlHzOuWk9z3K9FBSzQmHv1hC7H3JcRN5BKydOdCPX2xJXSrrrmvn8Ts3nLeoALrs038wg/
tg2z/qyrXYem1iW0Qa1PXdN3l7wgjtmKqt6HV5x5meok9Im0O8ITFOY3CUmlcl7efn/8tV+qGs5E
RniCK9/Ubdt5V9VUkFLtRkTl99JWp7uhdWvitUJz9JnrPMpYZ1tU01XX17Ozbqr4XrAW/P416L+c
g+vsF40KJ6LBSPX9HFhTbDlhZ12+a1X+jVS37ox6I4cuV0SoVCHFXIfTetZeEHrs2IFFh3jWpg0t
beTPY+VsE6F/JZigv0yE5YKGmZVTDlMgnUs1GMdBPy8jsaC/f9nau1bldWEiZsB0HV1z11noO3mG
lrGdRNdkf09aTj41E1/cftQDggeBhIRRcyhtC4nM0n0U8Ybm/QF4uvFSOdOBWzdmVXIIKULq8UYZ
ao/uq3uU9px7qUM2AWEGvsYxoxR2tKek0dTNHFd7+FBq0MnopDmwJ0IiDC1ZBOSnWIcpWmRA59TZ
jQ69vrHL4awU5IUSzrRivvPnUJnKrT1CY46ZVZ8a5KObJgwhsUTJcLatmXkOY2SsuESS9lUqvSad
v5Yms80YR6SfKXO/maPJ3lbCidmHVkMg06HBDTm726g3tnEl2ntj7Aq887m9mcjt2oammVKRuFSr
Ihrp7i0dfjejCVoz6vywpnB10y8YA2PZfFVMU1xY2UWgKMT3ag7BoQ02dc9Ok5leWPiEVc49jGby
1lP34Vq61s7TfADBW+9r2aEmpuuyo2LQjjB0E6DB31SDWF8AIUY7kKtVdfHBWmdtJttt0i8TEiZj
8yDHaNqMIMy4BYjy0YXKvneH/lWAUiwoanRtr2GIu6slleotAiT2dyq62WM4n129zvZxM2rePJjJ
Qrek9EWT+zPR53eGrRAr28CyHFU3Lj0mF8p9Un4qTQQMJFFoxYm8TWrDUgui8Q3YePEoK9Pam4Nc
/I4WtCq0OwD3a8wRbsJq6eQfbgPvDEE/TmUT7INN+90Fu/fOENaroct1aYffrTaJqaaG0stsxd1m
KJC2mpr0DJ2H4cayxHBjRhr5nml0qnKs7RQP28kcHoc1cBDn4lPBQfn9lfbrAkEF4AoXwYFm6fYv
gBlDH5clm8bsdUz6W2TD2qPmIndvURj7Iet2MPdtftdBQ0MnMfiaPuNI0xzN7wQljGKQ6i2lVr1M
To+CNrMNRJDp8GiPT27lfJ2juX6KmPn/SSzivr+3UqsYOpMYw3Bckyvv5x2jpSWykEQWvCoR4JsF
pOJY2R+6POXGBb50a0365MVKWB3w7DAeQhb7CG34zs7dY6lZ4nDdTA2qcVHkhF6vPOgjaVlVz35H
I5/Ci1BX2t0oL4ZWH1IahzvNiVYQB8YaiGnusR0X1TNCuSMa6NuMUuyzkTkIV7r2khZhu6M3nD0V
Q0vbjNWn66fn3x+5dwq263nlmGzeHFXoaF3dd3qZpeghAkxZ+uoUuty4mRVxPwmxfUvn3kjq7GRN
mrXBK/U6KwRF9dNRmaU4FVO7wb0EgHiML8aktmdRxDV8a+2TTXD9neEoBxILB6UzP2L2JQ0Ss0aA
ejHxGpkPPk0VmB5p1NwsZfjSqz2LWsimCp/rhxBfz6ntYZH//t/K+fPL8Ub/wy1UdzhJLc16dxG1
YyGkE5Xlay6EGqCkHW9wA7sEbQ+RfUgoem6LJAvQyZQXd4kezS5+C5tF9zNVF9vcdKPL9UPl0tqF
3APEQKCsxG6V9n12z1IVHmpHfiaCeTortHudrtgkSntDoPIEgIH2KO7GG5PXdmcCHEo4t/auGZFp
nyvm3cS47yYrPyf2gUiNnDRLchzg4ZSu4Ynawe6qGh8aq9+EzOiNzNROhJKj5e8GFdIuKWE9upkS
e3xtcy+h77UPozT2e0JDPBmV6/CDLdbyIIrSm01LIdSkAAGCQecWnEF57lbqUVS4DRH2AMHR0vDC
RK98VOa8CRhR3KJfrG706anrlmTPljOiT29h6i7KmpThIfcRguv+YnygQEHiKcfX3upPbtOS5cNq
DQzcY6iY3eYUdd6CoHWTknjiFSuH3xItUcVNeUMF6Z4cq0pODLEqr8tMsdficDrOzvw2Jb3O1KHU
juGa6Brq5WvcNyAc6GN6hAZM55qUjrAhl7KD7TexFG4FZQoWORoeKtCatRVqirUDNwy2R/TMaRpa
oGJp/tEyWzIt1wRe3aHnhmYIb4x2kvEsL+bwxoC+u82pHjzwGAdYb+PODNvsI0L/Y9jSI67mr06u
RGc2Pc12iqB6t0jrvHSGOkRvXD2J9QMOaY+E1vochfVX2DuvLT7wvVaJG8DO5oPZ99PehqY6wqW9
1RMklZMovpV9ezEtqPSdE92N5GzdAUv1pVY8kBxRvdkR90Lrht6+/Vxqi+XNjB5OparfTELTH2ct
3s1Ond2N7Hhgns3dnmWJ/vYYj0QIxThp0evtrYTWP3hSbsZ14W5SbuUnFO/zJeppVS2OK+8i8s/+
UF/av9S4tqUJQ7B/tF0NveG7dXggmZKzzuxfLeJj/CyeKXsKfFmO27OGUjLcOk7DCSm3OlnutZdG
gDwsLQpighl3VrJ8K6ZE7PIM4HwqAI+/0PWwPTBZ7iFL1w4VdTz3vzMJkZhBQOGxxEUXvBleZpUj
6S+h5ekGNulonJ1Ai2bw/cU4n1X5kuXl3kD0+QAioCJAsOwv0KvENq20tysNBtfIjuwS4yAmZkDg
y7LPhRzyAOsYd5E+ZmPO3xqLRGzxxOg7zAN4Q6OkOo1AtbI177OUbf/Yp7rmL8NTweQL7tqUbtQS
NFC8lK+Tg9LImoZuF4UMlLL1FA7b5GZIh/mSWOKuW+r2x67+f/9EjZNXity3CqwYYrDu3cP/eaoK
/vs/68/863t+/on/uSTfmEhWb91vv2v3Wt18KV7l+2/66Tfz1/96dcGX7stPDzZll3Tzff/azg+v
ss+7f9Lv1u/8f33yf71ef8vTXL/+429fvhdJGSSya5Nv3d/+emrV5RuW5XBf+Bdfb/0Lfz29/hP+
8bfnRH6rSpmU/+WnXr/I7h9/Uxzr72w3dHZuOjpMx1XZeMAKXJ9y9b87pPPhWjERqNrWKp8oq7aL
V07f34FFAWbReIatnsHLkCSXrk/pfzdhStHZtkwk4S6v8J/vwF/8vx+H7r/zALWfOxxYOdHI0iLX
wVMho7beA6poocdZL2LrBAWvBXjRTbdm9yA0HEgCIfvWIcfuhoEI0RuLQTZCTR6VOm8S21B3vTn+
oXp8t8X98XJg2qiUYEJFSM+/+z+JZhlvSq3XBQhaQZrBXMf1NtW/DbNd36rlF7cOsT453KnYhd0i
68uP/3H4/np7/hOP+HMV+NefN5kiuozOCVp7t8N2U2uRcBPNUzuFnytn6B/FFO6tTkIHUkMgB5gp
g6HuzlIMyZ+aTesW9D9MIOuh4FThXAHzotqq+e7f3sZjHPWZZp6yYhRfqnDOdhbFcTH3TgBzXX9S
qOMBWZNGtRzJsPluFfkxq9LilEqz28GHb70IPIJfjHL5g9ZHE//lxVHGcr5R2EMPebd/HptsmFWl
NU95KNtNKpvPCHzrbdOE2pZiVsG7jgwdLmmgiJLaJil2yP+ghg36I3HE8wESQDNOzvb3B+xal797
07gaNFcXuC4YKL9706Yql4U9EbEVD6FJmlqIv7pjkg8i5I1uZ/TBVNOdoedoA1EABxSc4pg3BdqO
lgl0tpcMgPaGHLZW3synee7sraKG2KrtKL1VtaPrDoE59S353g3pRDZqZwsq6mnED2vFrXXfV5+t
RrL9zMx9ssxNECdR9WJ17gdCJcwHwlnvuMiyCy6uALS9dm+Bx80ZRxx7/NoYpt6uIP4QaayXSMc4
xKn9WbH0ZxU2wvn375b2c9W7nt/MVx0LEh08ITxH7+6uVFhhnzPUP7F1UbcRGQWUrISEZLyNnsSJ
7i1Tk/pJBVWYseW3KozJUPj/fCGANgRyB3iXvGs/X+dRClUcUr8JybEbj70aX9gtGw9LP+1qvXuc
cd2LepYnEzxZ1xWHzlGmp9+/Geu/9eczx6Ih5FDf2QxZ2fP8/BKSrm4Vq+rN0xDGbwpgY7tc/Kmf
QcG4JEWnkHrrPy1vv662/E2LFhTHQeOW8O5sxbVj2p2emxR+Yj9hEgoUqT9WkXNXhYWyTcENnAqR
3uidRnbBYl9UE9tsoxkf21b84dLRf11vLNVg94MO0eRAOO9OBic0tGHBdXiqMhTm2WicDYJXnXzx
Ud27D6ozf2NLngRFaSd+nowDRvvyok3VcpBLmQSIr5gJdRSMElXocXSgwNCRfzDUUhyqOaW33Gbh
gQ7ZGZbTTDoxi7fGEJLLrf/Dhk7/deW2VJP7mLounjQn3/1jQl3TQyRO5mk05+oEJz28bVv6RoIU
R5DlEPJD1znXilT8RiD+yaVg8zRbL0aFU1+usGH2gChjsnLrLDbxj6DtgqqOh0M/ki8ndAVOcbQJ
1dhl5IOpVe1xeytzZG9z2H9eZ0HLETX7enDm7f735+rPk58f1625tvzd9XS138+zMzRIU5HVnDeZ
aIhhqAtfVXm5YwmotRk+9dFU/aES19bz//31YWGdERpwAgMS1c/Xx1Q7bdXaDRwE4U4PRRThWk3a
O61GiesKOkku8otdnBt4ONYPju6b1vesKYs/3JTf3Xu40ZtYj1TbNalQ2LK/fyU1xtS8aWqFXJdM
2Saa+mjmbr6zrSjz4ymZdjrJgVsYQBYkIcW46FJyJ5QtyZi67HduHgURXrPHUqN78vsDI35eUdfX
ZjPngtxucUmbv0hg62xhcqSh9WzcwrfgkG80gYQ9G+CjwWKbMX+lhc9ru6grbU3r+qDGJ3K73lcw
kegbvbEBeQ6GcmITFzJFTvZiiAwoiA0mQeFiJeQ0xuZv76fRQe7UQKfGKruZdH4wnQXApTk8TVov
zlOTRxc3bbQbJ7Ga/dw5gAPM8B5jFlomx2V3IY5dW0dbmToqLlpwts5a92VxQec+m7Zsz4sN5VEW
zEsC+DytNhrtpr0Z1erduE+0qjr9/h3kEP58pglKX6aZNhculCMDVOW7m0HpkI09MRA/RhEGQyms
D8z5lm2VWAqAyuIWtenITXsNnlNwTCy8dr+yUNVSocUrrjYbjynU/mNDvMQmcRC2qVUzHwtS0Q4p
Nl5S//Rj0o3plrLrpTCLw5JmEPsnnDw0Igyi3ZjEu7Z1P41qwuYR5bqp0DEnq9CHZ2AfS0fisrbG
myaij0mgrc7BtuUxNqMZkF2Y+stiAmYn8ag+gpOdF2g5SX28PiYxwQika5ceomhuMrXtOORKtUzc
6vig5AP+i9qoTgkWIM9JWvc4TvuwH+ebcly2Yd4XJ32MSr/TrW5LecApNGYMouDiL7OzZ91I7q2O
aK3GSF0vKZ9zHL0H2FlMxcQD61pMdDxpOvnwMpORPOco5mId+tkQq/rGpffi15ZFnxytt6cW5l3H
Gno7EgsfDM0Sbyy1Hg/U/7smjdElSKfwkNnam8zIcWDM0j13UVt7lctIVoKAPJplDyxwIUHenvC4
q4WCuwdQWNron2w1X09g+lPGMH2R3IQf8/wlLdNPhtgD7E422qrktoeEiCJzrBgaqc/VEEWHXhNf
+q7PN2z8afwgOMJTiLlC2nkZTLaqeF0xGMdtVeKNMGuUVzTAk96wgPSl8Giq4VQCn807134co4Um
ghVuGwcEDzBe6zgv84e0TMbzlBp7JEfxQS2s13Jyhq2M3dXeg2zBqBLYN9oaohJ30d0wML9W+2Rv
5DJ+ycr51nTKfREmw4Otc8xHg0K+6x+sbKDjkONvjURIRyPNbcr4+MnMyHKNtRCJcEThURTtjvQD
EK5OkwdJmb9JS0ZYJcO3ENwkE4+s2Axx7u6mrqOYFfmCzP8j6eftEVpWkPQlCJ4QECszQOfTWBMr
TCxNkzJEDRGM7ChUGVmG9ohvbzCCCBTUUz/0G3KooDlD1Hbk/OAUzFareLpRhIXlMQH+CA+Lrl1R
HjSibHy0BiiR6hu9WcqNmgscxzjKg6rtqWc0jg1ji8yLMTZxKeUjUat9/eMMb0mR6IqQM9XlM60J
39ykladqqb67Efdg1yWSEUfIDSuZHtRkN+8iI818IdX56Pbk9kr5VeHS+BAan9NyfADqsw4MqSzo
65u7mnyv01gOF6XPt2MzN4/SiHYR3ue7zuqCdJYKy0cBH9F6TUqn24CoaLdSicnGoqdzKKKF9qEN
pjdNyaxb0uh+TpsvpjHJfQvEZi+j/EsoU48Fw70ZTLO54x9YeX3a2odQD7+YbjifuqJ6U8Dh0SrT
VESyBrp8jqpntn3yFAnOsDI5kmo9fzTDx1YntCrqe/t7dxbLEBNjKVWvdii8cY60t8QJB4tVFMdc
JcrMat7clY6SC/lF5l1za6KrLfrla6SWIySSWW5EBusgSwigVQ+oEWzYiu1LooWBrER8a1UF8RFh
ZAaz42aXMBr9cWTIIiR/cKILTMOXJXBpaADQRL7pzXbeqQpHS6Uvh14xVjEFKOm5apSPLdvhnRjt
xm9z6bMQVN8KSgovYyZegJW7qwl6PQxOhpgpCS96jAZdX0rQTHG4ZRRzQLryEgtAZWkz2x7D5fzQ
gKoMm+Gljb0UOeTOLaXtszdqcayuNIhes86Jo+3J5rqk7iTvDXdLVKy+tbqh903RksA8VnLTyrXF
XunaU2nvo86OnnBhI6HMiw+tmdKTZyQMPs98jdRpxqg/Z2yjeSVD2Rv3eV07XmGN7kecmdWNEbIi
4fAnYj1WhcfNGiiUbYLMRkWrhc3zRIXmaWZEXh4t23MxuE/x3CRcb8PuSotRYmszmYUToEFH7VeK
+Sk6T+pAdW2q0rMj9Sap3OxliBqMCIQmaiZ7akbWBykbBXAXQ8Ww4ccJfQ2ldC7KcmkHBxfIujkD
u+1s9Q4eSdq2cc0oNql2bV/aPsRo0hiUx0XqFSxHszm4rE73WUi3u5w2GmLS05wtd2XX8pbp5YDi
Jmk3aiqfaI4hvQDOsmky9yUsrOqBUJcSG0Q6bqwReDcaLuN5MLWBNLZpMxEwujEg3mMnlq/LLKMA
mNRwQHqPWIXdkAelpCd9fDeyZwji2Jw3lZVNnCT6faRgWbEEewlSH2Mu3UxsbKszN3WZP9nKlJ8N
eZ6HVtm7VdMHnqyj+dRDZ6JbNN1JB4OUWdMhlaE417rywW2BTobKMHldFInd1Nds47OWe36LfAxV
ZYbTzPEnRSmOk4pjHYUi3VSbtnIzup8aOX8a8qTdT4XZ73S3+aw0lNkRHkI/1AproyLKAxmshnsy
aGmOrZsLxxzl9znVIxbIRCV1YGkAUNI1aszyrZAGrnCUS2ciRO47iwQ5R2oE+nX1tC16h3jXrr2n
Dl/4c3gwXLK28rqNT7k0mwBhTIVselvbhDwrV/PCvBHqYpCrGSu5B51JbgkI2IxxZh3QrLG7RJ9m
AoPfJYumbpGL+yRiohPtpuk84MVEQ5e2HMcey/5Usfs36d9ojdOeG1wHYpqgIA96TuzfMB5Zh9WS
LbFrzzb7cbjIVgW6SnOt27ZaU0irFK+fGXeHmbHbCZD1jdu33xsdAlcSrQWYvmvjGaqTNMmlSvsb
GYIUCbXM3bSDe5M2Bo2+pYbsUhrA/TtaXojMVsUIiS3dVKLwmlkWI0Ig92FVTJuhqMYNWeEtcR/M
5lOjCLckHqWXOafh4DUNc/zrX0zBgu5qC4NKJj7nkTauhHnVp5NnBoueinO8DKSoF61+JjDUKDqT
ydUsDnEMqDvsrYwwwQ6ivsUYbGoddZ3PbbkzaptxcV+Z473FFfm10jFfhtL6Xtcp211T3ZSIQwNG
318zJUzYkgAFGBU0DEUntm47cf7r7rZuDQLX2uWsGmC/rZ6NiomoSXEP3XRSZs7vQqtfTaG9GK7O
1aVbpCetFoIp4d5h0qkHgQVc5xOxpPF+yMifUyvYxZr1MBXTtA0hgAdNGb9YFg726MMUGzEctmlm
l/I2lQuWB7346tj9s5DZwVatrZVMEDkrgtTNUmwJOyZeapGPE5fsRtpl4o/1i2R6tCMqfQHsNHhR
A+shJ49j25rwjGYyrULEombThsiW5QWo/7RHdo7VtNs6T8PIqKWdjI8O/581DtvYzS/kIlvbJJ4O
DuZbLxdYe6Oh+qIW85deSxGQat/QZWhN6cVq/jjMYxTUDrN5szb3RfsR0JbuF5lLWKEAW9eK73ou
Sl9mCLmwJiwElqPh4WBUJgmGQHgar6qhF9WTuJmHuPJHYEwUxpnwjVoiw0kVDkuz+OMMVj6OyvtB
xXtvo6nRjG4TGooWOBiD1Tnh7cE70CbZBovUuZkY2WegXjwmom1QMiylilyp+VWQq0zUxqS6qVIT
wPqwtXXN4a3oHvt6AUTV6MMhcN0kDFSiUZjnYfgwx/wu6gZ8jsuES2Sm7h1q9h6R2MQCjze5qVDW
Mm6yq9J5ENmmJoScbfAYwn2RqGXRD/jNFAZaopHNjNimI/grt3NE+W4CO3u5bbIbxcg+93g+cHZg
Ebcmy+96xTdEidKXnI9Q7fzBZUFnp4YSnMx0V64mfkL6+iZ5Zce7h/3VbVozLFHUmh+5MdxRi343
SVdgTeLOHdl1QN0JvFmx7x2yvHe6NLdGKxpSbRoGl1pJ0guabSZaWyp0AHX/l70z261T6db2FfGJ
vjkFZu/ecWLnBDn2Cj1F3139/1Beazk7yrelff5LFiqYwMRMqKoxxtvkpxLRFrpQejl4P7XS/LVY
hBiGyA90m9/ajTcK6se3DDwN+ljRgETpj4gEtyG+dbj5OOhbArUISiN/JKo4r1Mndk5dIWUaIX0Q
G4gqCPvoDXUaZuiZUCmN4YAMTnmI8ndKa3+hlMiYgYb1voNNu8zOFyx3sUlpEgaCLNqVZQKZP45B
3RvwQ3td9WFDoVJZQq+o8xuQgA81k2D6Dwz6TMXDqYqucmxJ01P2ifcgDmxXeZsbOzRG69GYYKmj
bvc0YUJt1KW4GAOJ89IpwrZJx7DR97OHQgWwgWAVgpkjHp5+16PsoQ0/jOoOx5bZnzzFwq9jFyvY
mqwV+V3LEGGJqKIvxI+CGr7fV4hm5/p7Pk5gPcRo+cVaBI6ClRM46CvhYlDQay+jbrWB3RdXMRPB
IEeoEgiywAqjduhp5+Qbyq5Nd+NG1hhEE+Ymhdnd6/AKdgqSVtuFnKyI/6JTbcywxwh6YmCv4z43
6/amBN+Zus59NSaApg2r9FWtOFv2C+V/dRNbn2+XEYVJXfMNxOSCbEwUf4L44fPoutz//EYf43LX
aoTjJskqsMAmUsYbe0z7kX4XM8aC5jy/ogDIUO8xU3Z1RpfB8HwrwD+Leb5VZoHaYrDnNg4RV/xg
2vhg4Iw++NGSwNqL7ausZXQtNVAVhfMN5UKQ6ocxbrWjDsLUscfXFjs0vX/HL57pSX/ehjB9hvIR
4wHcGWkREOUYB7FqV6APUQIBUBoq6BuYU3KEYfO1UuufmCs/zcNMRXtCS7oCPdy7xQ0ksF2klwne
wfad0i/13ijyYCU9fXTAxQW66j1MkJ3wwBqvSIFOj7EnNAQB0L/SPbJExtq0OwtVJ0afPNtpanFE
gCzfZBs88FjmdzKe6rmNjE1myY0oow/FUYtdhxTWrO4HBUx+sUC4bRpnAZCYApQXzV/WpmNj2+Jq
pBs+aykT7dBz9uoIlkdXBWIH5pzdcJ7sRragT2c3SVzeYdK2nj63d705oYewaPQ6giq2qbo+0HKw
DduqXBCU1EjM2Iy4NbjeYACe4c8dFfCxaJKb2jDw4OgFgHb4vKd+29bKbdiHvCdVmRwhfMc3mI0f
YxVeGcYW8Y1coBj+d8s2IhSm4qUFJeI+GZP9bBboHA6oHyCM3E3eKYmVK2o+rDpTc5XXFo8QSgue
Rp2gSZHFS4v6e7EX9VD7nVKUxwo5QsJEcJqVM24yKTnOdqX6nah4Dh1tnfZeXQW5zU+ITBnQx3ec
ccFi5lkfdNF4705HryL+cYSZ72sFhI6nMYdJVO2ydIzfYFzP/EsjQg2DlQOnV+DhQgtP8E3CennJ
6ThLM3Rs5d2y2qvVTDo/j8mPWQwzuTU8Zll8OxSJejBFggCJdktSJg7SlWgOZEbh+1Rp832a6Z7f
jsuXrjFel7Sz4UNnP4cV/oRtNrxAW44xMZj9N0lYWmSpMergN61bpz2hTZE8uNp41elGcjdkPnyb
BBn46jCnZESNzkZ4jp5yWhaDkTuGk1tlxgUInkVCpEP5CivzUKygU0h6uJe5HvorABCqvw4V9t0p
fO+4EAcGqfmQGrw8oGyVB2vQjqYOupcgWj916mxdinJ9l3weqhfXDjpWV8BIlGNbb0Y0S+Td2sDS
N/drNXe8Y8vUwl9LzXlEwqeFxKhhRIDm7qWzsC+3LAbruJiOWbmUcJcWjx67nw9O5TGjwe3ESJr4
rKYaDCeRYaeDuFrXr8iWd0l6aPVR3KmkyvzZQTG19LqrKFtR+Z2+lYkSh5Q3LLy5q0e7aW6tNMuv
BHIUXePY11OdJntX55KrWHcPjJvTwW7uKhXv9CRytXsrecgLd8P4pvG3sUMOp9aSH6Le9+7maWin
Tlg3lhEqej+CJp5egMEDwyyguhZoCgYgmtsjsMcP161pXq/5riKH9NXOjAPxkLaPBR4ruok/TSLe
2o2bbBa4PK6jCx8VCqCjW/N3b3S+rjqAyaYFMMu/nhzqEt+JeY7PYjLOTFTzQ4u8BBGKielPBdSZ
4DbfUHXTcqevBjIFMfaQlCQ936vtARNqLQqoCE7g7NrloWZ638dDcxGx+KaLzcVzxoDKcXLlym1A
BC/53lNEs3dtxn9wueWVKMmfxCOBz+zF39o6elVcPT3bwn1YJpxDAVw8aYWlXbSN7WWTozvXq/Kk
AuV+0AzjRLjt4kmvmYEMPnUBa7gf7WsyRfHd0MHIKKuIjtqIEUEgf3hdq6MKSDDTrjvcB3zqsR6u
t6g8+nKj3GeqrPHafaywl1JMu7tPTDV5nBC72afUgElYMQUIJoDIS1X296Nn9ieGwsIXcyGacBCm
dYUWMJLNtgG7qjSr0R9nKgHGMJEdqeKD437RapRETdB6xio2uWKx7BrCn+OETKwXGd6xaZFic0Tr
26RF0fkBX+Xq1MC5dOpa+qSe6ozwuYg2nkbubM/xQ7Jqz+r8nE3REGLMvsk65Fedqo78BongNZiV
QInxNsJaB2ztsoPYp+1aTC1T3kaulk4OqdQYqcMjWoDHKbOhpojkPTUEg+oS6mYFtSsy/SZFRqs0
vXBobz0CMn+al6JEbjp5M+xE261QT89ZagNutCG+dIp+NvXBPqnx13oclrNc8B49rGb2ZiouPak7
N3S7pFpWlxz9MJGzly0xbzn8OgP+WpE3AE4Zi4tK0B96RoQ9F7B75uUWd6VwSWlCU5/OYwH439bO
q9allxF7En8i7p+QVxsQJBpdJHQnNB/seMYIcKwyAgzyJ65xZVe8GypdsxpjWuEl2qk0ElCIXlGc
upYgRF/sx2Wy37rYsYLMlv2r9mVqZuswavX91C5jgFpis5utGSPxmJzU6OMNz2024PCJAdRTbNJ/
dQZ2CcqQnROjY45n9N0uGVA8NTEFN7uLsk7UqpiqU9e0TnlONrqJxU+rzZULvf+RLFztG4O5HHNw
qjUh32IbE3IzbXHGMhWNaye9T6FBuVb814A6I+BHrni2Ni+lnt6RkAxidBtfa3aFvXWJpFKmZMyy
Koz7SoFuElFsjKq839BzQveKIKc1MyKUbXFNoinfqT0iySqpCLiG3ldjVPQLkMjHGZoRGRDfUeKN
QE5y34VcSZ3Mu1VzElR41X4fiSVPWUpiXUP8yxl5uLE8xFvN3A2z1fhrh87ZUMDd1jM1WKa8AdRC
GmzRlzNhp28uGbQA7aRMc4dOfHKIbfOhpqQVWOvQ7JRh43wK3+pTD2qUipOVaSeHEuF2zarNEEeL
k7ooRaA5K4lNxXhJMbyEhdleIyNVnooZIsEsokNSIxDTx24AjdzebfbarqUQrZHSs5mGkl90YuId
d23eVZJEZeGQwm22lM+MqVNSvzq5ntwk8/2aLOZxzdU7hFT7A8iZjjKxe5OWpnES+sZRUwakg6Yh
EKKljK3BF9TbeEcyZIS6VIbJqorLCLZYGdyEWR30F+RB/mpMhNIdL783iLMJfPASUsQ3m4FhH09E
PZp5jKzopfTQ12jwcAtIDsQ+TGsLiGs1osk+p7vZCVFQXwNORjEFee8Q3a77MY+ivVb/6EiGH21v
OooEw1cY9zGmr2GvR++trfy1KdchC+FCQS+a7yl4Hl/xmFybBaW0xiEOShPnrKLPtqeDeEq08hH4
d7yL7ehlgsAXZqML+70lSzAhrE9GaTIxeqVO05fOsVCNnVcZX6M4fvFaA8EVA6ZiZbtxCO1EC4WH
nAMaQFWSoruWRxRTjSjsFRQN3Wouditxe9cZ+o2zZF/7xKDikbcPWTu8rXPPo/gTZYvy2FB20qHr
XyJM2+kp9m5GUiQd8Nd6XtuUFH7aNJw+phtyl/3qjelOQR7bicv8QgBvz9ObV28pDirS4YTbUNY2
5UFBECos0sDO1AMVYUa8YgacpS1QPpd0D4zsyZo3Femu+GrZbR2mzKwQsWTS7NVN6qel3YR5Yd+v
ivl9UUeb/gA1NEyGd4ttih2qxW1A3nmCm2TSWRjb4638tLJFDdu2KXb2YloHktOkPLQLpjTGgeIr
ffzSvAMR4/Vwu3eUdvRw7ufJx8K+DvVB2+ebtMhEPO45TMDXkUSG6u6baX1SSnHvQQvzFLU/dv2k
ntGga3a1ucB8Uy/ZNpEk+dUyPKTUSMlqU4ibWyBgWvY4E8JfJhEaYOfgmyg5rqAZc1LbywOQNRCJ
J9sKNkkR2NMtT1Czvjhx3z9laWLd2sl4O4xefK93QPLRA/9SBC6F1TZqbZDY9AmRUmcHXaGejPVd
FZTmMm60oIPuxEihlSeAlvVV1xwqz8Jr2H2Fd1gfXUwkmrx3bmsx+B55+v2attleLQgsEL0JPaxC
b9N1vJSDMT+WlAz9ouq/4LQQXRKzQg1iSJhfmXCZvWgTR/IOtcNEqS67jJSTQRysEx2Vtc6z2OxE
Z1POX9ASom7A8zdoT0U0zTtEK8IKHw5lNONH1Jz/GhSDVI5Yq+tSzDfW4E6HRcdqW61Bmq8jIUbW
dUdDcV+BbOl+XBvqVz1eowDhIV+v0OWrNxnc3G0ouGMEwITrnFRkXkzvm9iKHZEefzdm8Q0RPA0x
xCk+Mit9w4hC7MSIupyLCjVgp7U79JlT7UTfG5RmtTs1hhtWOeUcMgPsj2mt7DVsS5M83VebLpAL
UR+2gRegY5kEUSpUSsFUiUa+6MtGkxTO8GY2an7oIwyphO1eIcF5zEGTnFq3RgsAHZsiETjZ4LC6
MyxGaGpIbtgltcNsoo6P8OkQhMtdZI+HGP011e3IWQ3o+zXGD+rRPX4ezT0es4D6XRhWC+qQgdq1
4A+rHvKrvSCbpyDplUb8PGQvUwt33nE27yEjHGyD+LNscsALbWil9G6DyeRniUpmWyZa67EHLbde
tMOQeg9Da22qKfgwxLNr7wCmBl1TXlfWFB+WJT+D1UHuWnFKH2A6ZUnq4VpSIjESM+hGaDHvjVR/
QekhChLAEYU+1+AM8hNMMvTJUoqiJHRzqy8QouFpjxBEwaGx05hDkxGEPNgdo0ZJzsZOFAzn1DOz
uUm+1kMDC5+piKByE6jgUnfjmpMvcMaFocYGDF/F2l5X2yEYV+BR3mrXF/wxL7nTn6qxfW4dTFDG
rTZoqpMbWFH2c0mXxq8n48eMweZxcNezWSxE6E0ch323HJq4Ka5abCp8dzZB9+PwcFKUXHmMmgPC
2WGbOlQM8UK+tR2nDaq/HAU7krk2r0Q/2yEQFdOvFPCfEHaOtdhX/EoQX5iqGi2DN+iZwEzaozI4
KdWziWQr2r4LlbW+Q2wssaEHCEQRQ9KgEAtRW4xmDawZ5k+7zo6OhnCHU5YTUCmERbFOSVwBpxSQ
GydAQOtgn5YEn7Fj7vQ2984uCeM7QFRfVFBpkG30GyxDlL3bM4PLkMs/IPW6s5/1udR25GdKhGFQ
/5szFDawYhSmp+6j1vrZuJW2y1wgg1p6LNMSZnOSbsNGB5Lam84MoDdj0R9MwtJbqxupj2rdld62
LfI4MRDaob4a7fZ6bKJ+b4jlYo6iuEH1m/hz1RwyBwp1Q7DkfrvMqFqMc8OkpENTTV20MBqbJ2fh
VXGV4qlWh3qfRBP5crW7rJCTQwEuI7QQkL8ZuHPgafqz6fDVdQfnZvXcNYyWmKJaOpzAxRxjvT8a
XoOEUaNoAQmJltIDsWvW5r3vmGnJgw3sakPNo0VPBQUHC4h0pdjhl7rAiFGZdEadu3OH5grUQr+r
zPVOsatuZxCFBbpeA2xw+irwOoRj21pbDuNiYwmoO3PYZz0hqOFG53z8mgV2p+q3jlAw68LyGK0L
ECQJlKFhaIy9bpJ2X2YqOfVIzcQtx4cYqOBj6emXvOW+NVoWnSPVC+p52HXK+C3l9gWQAlGYwsE3
i73LNHtP1pr90IbkyLxwYOjNfl3IbeP//EBuUwq1YUQwZt9Vc2Vn1hSju16gl6aLc+ZYSQHYhqbc
KBeIxGQBjnFTMOBrcBBANKOma/H6zNqzsmp9wYjB+udGR1Hbc8PYVTDTpin37CKes6SnyF46DvH3
RG/hR3m7UL3n6LJaL5FgmMxVHMLJ13FNibwc2VTLqjzBPWAAqWp8gv9ZoG1aoL/977qzMA9N7exN
yZLm3PDvnVcURdsJVpVpCeug6N1Bfva5g9pA4en12sXlzGk+rlaDcA1be/sX5SLZWs4wXo3ozzGt
t/tzCV/nXG63feL1L8p8OTprJM6UVR+b3IA7tq15Odg91Lr28jO5aXINse9i89Ess5IeNEZoKM/F
KSXD2pOEX8uDMJb0OEaUWZsSbZDVepeH59svU6OQcNCqL51pkD2ZmRwrHpAHibL7/xSeL/87hWcD
jAIV/u8UnmuBlnP1+iuB5+9j/ibwaKr5HwQPyM6A2NY3I9Z/CTyaZv8HOrfmqAYFOVD8fNM/BB7v
PwBwkXXVsTjFGmwDV/9D4DH/A9fG8hxDgpVtU/u/EHiQXvif4GALywnV1gz+DMsFj/o7BQKPhhzs
8wK2Z+nuI62l38tFdayaFR1CRT2tlXDw8jGYWKIHUYzpdyp4/dmYbQpmiHORBr8MKtAPaM/oclQ/
3Trzi7q3XnS3f6BQk6ExQ0yxAILea4SyDt7ex6FxvnaWuIercuslqA7mvCrql3zpf6zYPAqHpCaT
9MVH1vklyec3tMIONgbEt0W+qPeJp4QV9clcQZm6iAZYhzbqdYVJab83DdDYWmjAUl/Xr4pVfjMW
RmvxM54oJy4tucMloeBlVvukzcElFvMQxCisxhzGrIcqeZbGzwWmvVvR9n02USLh7gUuOgZbrtKn
FItohbec4/F1XtX8vuzFbvDAy3Vrm105unNRxsQ8DmukUxBc4nCdAIumXvreDO4FyzaB95uK1kCo
gdc6qK44UG6i/uwNu9Ls8oA9ACbXkd9YOaa0CWyTxMNGFe55SDREMXBGYIRaYB1blN2RZUI+BYDQ
QLpDB37HwL8wJ0BvbrZuAVWHyBZYYW+SIUgN75EKKrTZVr3rRwHMRCGGWnMSb3b92PEM7BSN0UU3
i2et7eZdoxevGvxbsm9JvMfIYgL3alPCBIhqZN2LlxU6pWBD7KpBPSM/OF3VTbLHW4HyOa4SJbba
+9RuEdPnDhS4d06E8t8BET6gkG7usc0EFgYW1ndHlO+XdU0A5y63OHS1l9TFLCmngjGXrhmayynp
PfO4jJwDtbqv1GNRdiERHiaF/hoLaz4aFrniDOh9kSfAR3FTOhakavhhASUaOPVk6xTOKeYpRqVa
ezCa2iF16KFt9RqM0g8tzgaUwZzv1cr4jj8GmC2cGHycOsHvBpNRv4LzyEKlr3aK2mU3jQbYHxtp
ez/DgtDts4KUDUEaQaNbNLAf9J8g3+pTUg7PaopncMtUlHwXdQ+QL6HRUlbs7fiCIV4n3nIFWa6s
0tHiSUR1ADUOfVR1kiBN9HsEhaowaZG/T5KvUeIVF7MBGtun0McVZN+Q/KKq3mkkz2dm2OnD3AWq
jcJPY74hr0uZfQjV9tZRpmofa8DUeiRCSt5vRwvxF9pqLAh2t2Z+WlzxzTNKdD8tPPNSKwKoDJgQ
SejXso3eezqwQF01zN0XfZ/i9tktuNubi/WXU83XsDg4d4bWQdkMgz/D/wi1Ma+CsdOqoGac3BP/
IJNY10el2RxiwBVC8mo145xo2XNjoZ3i1GhqtOiazANV6HYkQgEEt2tTjyA6Ee1urcoB0aQjvxqg
4tmJDyo1BR8S2vc07UMBZnpxDWDbm4uM9c4drzYwkXbJp7u+F6dWw8x87J0R+1myd5V5mnlm2/ho
RLbuV6pgCpZOr4Wt78FgzEdrYMKOeTpYfRV/niGlXlWMYkK+IXmuveRGFW4bJq4zgmnikUtzuGRm
MRihWzHdFxhzFWDiF2Rd9qpZwVYC9o/VHdU8Rm1fFM+x0HjCqtk4NEN0S/iYkAYd4L+cZsrYhWkG
mjr2TBqVV9coqdckr1aFslhpWBvYAmmJqOuBzC732bBcJ09pimiitoQAOdArVVE8ifsDIjJir9qp
e9ATKOgLXnutuTBBnqkrnwZMuW6TTM/Pvd17fgXCF4hYuowFRf4JhWKUX86Fl3TnyWqLgxer8MH+
2ST36Hzwxg3JqO2Yj8+2A39Z15OkhSMAiz9zlfGcb6lw2dImlAkV+93IN4McQzvohfo3Dh6mPXO9
bVUu8tYudxT9fvbjOpESdLr5AIb0Fk0R8Am5UP0OwrpPQiKm1tedbJ2UyAjKIGgS82qlo8bJCo0B
V3eUmwSQibqiGpUiyE0Bs6zObq8TJsmmXHR1S+mcfwkbVqtkHsmimrTy3MHw/ViV27SenGyVbDlz
0uv3GsMobMAuTLaeMFvbByNl1lZGIwyx9Ytwkc3OhXuzgoPG97E4LiZi7oqhIQrJAqQ8BYk4OQ1d
aR+qVsvPjYWTSJ2fE8vGdTD+BmL7vpvxgoy1mepEfO1SVD3BOkEHCbJGeWxzfddr2y9nEY63ffw4
26JSyWWxrWu2nw4/4NPUP5UFJTa3wl+jW45xSTZVr+I9ht2vfcpNzYzmUkzWT7Es1g7ucnbIHCQg
t4mtnJbLCanqIFqMoZQJzFWAcWBu7uhv3khgS4VvH9vxGjY9Wg0xBqdnuSBL156pE3DBsqn1dI9t
LPpdY5D2wi9v1/Q2VfzZYwDPS8evTUGPGyv8QsN2+0mkwhFACPJs3jvW/Giq5Yh+OoKxzla5TIpD
pKlXcW4jveeM31VNFfuyt0/p1JTk0LRjicXNxnzVQNSSPR2jHIy6fAIMdZiD3hzTQCvcv79Jfp1c
/LZNj8lhdpM++CXSSCra0kzRybDN5K8p5sq71KZ1vSvT5q/POEW2Vmf8NZb5+DQrMYsgZJHBm1ys
PcqGS4qrc7bCjCX7uEGbyY3VJggDIH8e6XQZw6H3yk/OwohA4cPke67yuZCPw6rw+sZYQe4aVf+p
L/omnwZQq4qQlFrS5EdSJG/KjDVa0Gz3d96edpc01PlztcSEpTzKT2Znbted/KhsbFIx64jTKnW4
XPy9h/ysVcw9SkcJASRFhs8zjdWIUYFOFCrPZmyvn2x9nObjK7YrkK1fvkauI6j45E4Nz+m/u8iW
PM3H5Xx+1ec+cptAkc5cFDc+lJnz/bcP/+uq/OC3c35c6sfXyc8/Nsh79su/8UtT7hW5w8oMZEbm
BQdt8XE7P0/9y+5//E/+/Pkfd/3TRTvgk33HHfZmwcS8MbrkAso3uQg01+J9o2oY663tUX4QLRoa
bLJZxmkOe2bbXa5b5RMvCa98Yj06XdHsY4oWZ7dwgXn8uYk1HGqrTaYHFQYqPvmZKTTm3iBFIAim
Fb1w1EAeKtflQkuq8dhGWjhro9Ye68Ltw7qbUQFrLtW0/RPmWvt1p6uhyjAKsHWEclDY+BfTqZ+X
aiaTYDIQhXFa3+L2e04yHmix9eHu9sjJ1TlF5dD/XJcble3Jl63fDhFT0R/HnmkRxdmzXLRjDNh6
W0XkdQ7NjHmAV87lWZ5EYOqwBLIJcTiioL59fSm3yuYvW8kMPIPkMnc2hZDzgubAzhXNi62hiesn
wDuHTCkAEdTZGmSup+zmHPH7MXmNdZs4aHtv5aLfWhmTYd+KvGynL8WPCkabR9J/r67zBTQd+kPe
cKQ8L87gF879SLbJrfswEXBWt3tj9O/lpOABvp0LFm35ceqoC3s4jic7nd7XybtrICf68v+Icpt0
6pTvK9khyG3yNtD3Qnbpws/r07cRc1yEoK74z12sS4f5OYIO1bl0SyuMLEq4rT6TQlG851Gj3Fav
HvgSuQu+E+LcGsVzPWvWToVOssInIWekKoDtFtc5LZHxMLfZgSkB6TkyNGVWzMd5wfhdHxpYdakW
U5hzdMg924/l5T04sBw/m+0S5HUBOcc+TL9djapn9mbcf+z4708rV5F4fctI1/izELm/iAzrLvkt
wzZCjdv3KV3CvybX8xVsnK+VJJHzpTBA/UJrKu0qWKy+mq4H1TGPBY4WZ3eb+yCJ1px5Fn7WSQmR
699fopOn/ndVfpC6xl/FuDAf9ygOJLnHWwItGUEeXgJ3jBAaYCytuWXyl5GPdayOBo5NYRIJkLHb
/yU/kwso2r+uyk8/Hujt+f3TqjxM7vK/n6qvxpm5x7V85eSzJi9Grpai2Khg22v6+UZ+bFxTCNNq
DLJVnj5WBvuoUiyWO8uvJdbkTZbNWb5qH035fsuLY+b3zwuIggFf9HnJcV1B72CeqHjDF3Mb97Pt
3UBlS8EZdGuSNsFlCErHd9FW9cFLRswkuyRRd3L3j2a03bUU4Wu0LCgO0THIJ1W2Phef25a1pPqs
gQfU0uDzP5b/k1z0o8aQL5uenJ3I5sfV1+t8a2Ub30DivW87sax7e/ZKJsdFJ062+cOVF2K2Z3TN
1JO82YB3q7Nsfd77z23IDhGZx5bif+4sv/Jz9fNY2fr8GT8/+Dzfb8em1dOQKx19GLdGdpyDk7TV
Ua7LN487nvcXuf5x8WutkUhRJjWU55K/qfzd5MJbX2NFqdDY3m48MocLrxLNZBiYysgn5c9NefRH
VzWLpTu6dREis0ESfFvIvkSuypbc9rkqt9nbLPj/tJ/ceYreJg25v4+r3965UT6gn+9M5G6P8cfD
LLd6ejWsu88DZOtjL9n8fV0e9HHWX/b6/Qt+P0rR2jTo7S/aqgJx3u6hHEZkSx77p22fu8hPdTkL
lM3Phfw9PldlSx73X89aay534PMQueNvX/Wnbb+d9bdvircOf0ZYbUgGYvRtak8mwYCyfJDv+udi
dY0aLsc2nnxulK3PbRjw8IrL9aY3aH7sKbtbefLPXX/5RDYjxEl9qFt0yVtHZ68VMsyfL8ov6x9N
+V79slWuy/3le/b3kR4FKNAtQ75qpPSYHDdvarezddW8K9YcsFbc7y3K3wDwSb5501MOd4ri86A+
0Z3gnTLXzj15YeBRAJWearAVJnghf4VG8lKZ1dFuDOVJR3rybgTMGOrRiNp9ne7xSkFpO8uTE3X9
GdfqBxTI0Hc1QDeKrqiv1oW6JJX27ASV/gr0F+lG8iQB2nhx4I5lc4AS6mvjbO8V2cf9/g9/dCdr
tfjDFlStlPjRWOOmyeFVDqyfC+9ztP1lyJXNP+3+2zY5dMttH9/wp+M+vmHKvSu7O6gUpUo5pZPT
Svnufq7DziGIIXVOWkyOm9v6tL1cHxv/+Plvh9sg0sBlO7WvwHMja7MdXrpOld3KPce8gYY4N/fy
A0iPvDt/bqZxEQdWId60tLUDDTducnh4XU49CK/UpB46JW9OdTUoNT+0+DohP3NEzTYvC3OfolJC
ws45T0juBsRR59Htza+4LdxpAF3c2bsxqvE1dbP6u4tbFBQ268UarIdoVt9qPcKCie55lzL1P06a
KwLkUxPfTKsJ8UXkjQctUUOM1bqw6YYO1ZWyCMsM8zbIlfOhV/Ax+I5murXXcdT1GwU2tt7doZQY
H6Opz3fFAiI1XaFKTIlY92nRHb2Iwq1mUdJmnD0yxD/ntr6GqcCOQFGir/YwvMQJyFNcuvTQMoAb
kWcjyzeSBSMR7sP2JwMfgfNH7IEXY55xUYyWmzGJyVLYBkg3tRT7KEc4M9pEwCEwB9awyQ9P6yHu
YH6bHYzOyhTviubd4t9hEyr3B7tWfuI6gHS9oqe7GlxSWlhfcZlBIIHEXIMM/92YZK/JMsaUFY3N
1nXXiejbYIMfKbPQzdKGKjx3Fd5poP8wvKq/GZZ+DbxGRVDT2jtYeO2KsnpHvPFkbTLUcPRnZPJL
hJ7z6q4RqndL3PfmeIlyVoXjHh2BfIJO/lqbNsmbMakDh/Jqh0Rng5BVt9rZXo+qMkDsuiNzU+wI
28icd4nfiMo+Fq2J0Nho7zFUbfeTAG2mUkTw3KIErgeGC2XFanSVQx5vTEWzDY2ejKdSGY+TaNyL
tTQwEIBVtE33hMiCEToOLpCm6z1mc7/An+vS+8wanpOEQnE5K19wCAaS6WpfFFF5gYN7IvxqL7sM
WnRdrW21H2KbhDbwvCWBY1vhr7qrRs0KBrB8rte8LqUlQuh0qAegUw5SteyuHK0DKK9UL4N7U0Ge
CPQCGRFKEiTKNeepXLRXok+iShMZ7qobj3PUQksU6GtEFWkmRPaDUht/2FPhBp4pNsyvfdUY0x5B
6zzYev/E2Ho98k3hXAUFgJt+KaqrdogPCWoRp37qgdCeqC4qO6VOX8w5nvc5CdZmaI8linsgKEHU
gEXQ2pfV6N5Lz+p2hWZ/gagGRLV6dzYk/2KoP7J6rh7bMc/OlQUH1xYacP5Uu+kXcuXUWwK8GC/e
mrqPiIdfORPhSWQieD/BN2+r7jhZjCuCCtugC4BDw18xZi93+QTfTUPgBW4nWp8gl6vevlnaJNDt
6VEf1B+rjWk1PQXIHsDlkHzMlxyOEwYAdP9t0zwXmWXuUq+Frd+mBIfZydpq+fmQvK49uArPKM6e
KLJdG5nPYq+LCc8yu/tuT5QSsuU5npzFX3v9yp7074o7eDuhpORvx53aPSz1W9VYyX2mluCG62re
o+9DsilRgtFo2yvHbdHot6cX3bF5SMgRLynUVU9x3rQosfejUua3NsD51Aan4WArFUDq+4Iaaxlq
cON3oOiLQFn0DQ2i8N/xzGaqhkIKtcQCZ5qgrr33klRbOU+HOlrWq//H3nn2Nq5kf/qrXMx7NpjD
4j8DrLKcs7v9hnBQM+fMT78PS+126L53dsZ+cbFYwxAoSqKoYrHq1Dm/EPspXqzRIenYfmlZ28hk
ranEtw6ITRLVdlrS/STkTWxQLWRKN5lK3jM1jDVQ+XPVjs0Zup1Mf6YRAb0vrK3HdVwOxWUml+qj
Bzu1zW67FMSubvtY7sQAvmIaUlLiwy5s+3nJ16HhcaMa7a3ToR8WDwOyQAz+BJhniYFWOSzKpSbB
89VziFC2XptwvLlrG10DbWAZN62RAa10b8eR8hHqRVpS3ejEOzMsSLqZO6qHNl5XJEFcfAqDZVa6
4cpuMDXrxvywjKckuYwXVpkpxzY6KHqZ9yd6L7kL5GOZIQbmpcQD04AQznBEPDMr2vK7PimmF60/
q7F9Gd3cXrdalLCCh3utj+m2Lks4rF2TbgudFaGp6oCRURCYe5kCP1MdujUOtquh6HCayesC1lSp
QY4n++/k5SZoeiEeQX4laLkDG4x7YhK7qzILGV0sDMNBl9cL2/mW19RM1ZJSkCd73yWvfvTGFiF3
7bztNGurZciV6SWkSx1Im98nXD/fO9ZG9drAaRwniyg6BEB5oA33RZUjEQZ1JM59YOuSBIEiCdst
RblZZrQmxps6llgMlgwNMytpoUe3STBDeeHQBuI/a8j33zI+HpoOws2eTEdNB33WgNefqYqULzUr
uiAbD1w5C9YyLbaIwLWutci/C5XsJLQzBemNLuKQ2QjZSz1WYZyPdXjolAxvjWs+sGJeVwXJWic4
piiuzg0witjKMRtJrnesmmo+bwr7xJUliLYlpKWmhbZNOurcCAxoPLHOz8rGDVxd5/BAyakFI/HT
H8rSdazQuh5p+pnjmvpcC27lCsUqBFNcqvrSiCRLHxJYwzPbBMNNK5v5vJXwhomCA+Qdz/tBW1OY
i3zUr0ge4UqnotbfcYsXSFdVw1S96Zs7qtvcoC4HynRQdC4WCUaiXEeDX597LgwTNVPXtt9t4XwD
J2NwKZ0+PFRkkP+Suyzzo66vnAsv8Lot7kdIW0OVNMHJWn0765IsW7gg0EMEZyIqynGKuIBnnA1m
0DKMa9GCGepATZx63sXE4xPlOlWDDNNlVAncQGHoG4PLRgXAOCQm0XQhTewdZ0DeBP04VTIJ0ori
2lXOrDE+iboWeAX0/jGaDygigXYvlpo/9kvZ7KfEj2FQiwrzmRFgqVT0KKE0QXNotKo8R5Jdl75C
WbBQyem462PYtW1QfUMyCeqVNl71g3QWgBIFjhp1MzqJumDuWqdIrM462/g2gNToEyzepVhZxr2E
GU+fxPBIuhu78vFQSIttHZb93LSikUlu61rQxDLbb7aOOSwMxyNgBnU/66UzHx/3mrgpd7wFGvfj
RYifRI27lASXDn0TS3L7E7fDQSKi+KSGhPvlcE+mzZ21hv+Up+NRr1nuknotLREoK3+bWd7IBWpP
x0Re5NolKAnEBgNDAkbOhBqbyLxFJQFmPh4wK1EJbgpuQSwk3aT62oK+WHhG/s022q3TWMpMrmwI
9v73ZIi+gTSRZzJ5iaMyrS9wIXBWPujEDQTQBz+JrozEjZYAYsAEW3a9quKeMEkxLn3rNmH9Qzna
zhZlDFcDi8KjxDi2pDvL8/HabIjmMTWRurE76qZa1SCZqyojbvFqQjFG0yyN/IugrQ6tbETgHWl2
iJ31MhgYlAsV6acB1GAcd9gjIEoSJ2eqpoXbrmtu7MH+XhaQv/PE1OZOWzBDDceQcIHZYH9m2vWw
Lg0YYyPwhajJt4F0hhF1ATKZudhWy61qwVD1w0YCRmxu1coxjlhcsGaA12O4Bz2XahPbmb6Svqad
SqCeOdmhGlBMT+wts6F+GTA6WPaWEf06GXH5JE11KJdnUS87qzjpHoGmf3dTKDZQNJbY5oUA5I9r
pNwXY95uQuTkVkWICnyDcElmOMO2c90TuWrBlhdba6oV4ooKhr2BYxQW5UL2kXBD/z1YQpBiBGLw
06rurOn7A4c4iKgqXo8V9kc0JP3e6QjCIyg2OJfPtFre9GGinyfjAtALhVB/40j+t3QoTyrDK0/Q
+gBK4pfSKdogqzJPV6af5yfwJ2aKLacnUdCjsz4tTbpiDpv3LknQHKm0CGC2aRf0fvvahzwxEAH0
Lh5z1rDOFH2tt0gGAeTPScaCz4/N7ihOx6VHWXIRmurNUChgABHIzQ2YULCn4hXo1gTcIXBEU/9a
oNMwa8AcxLJZzaWoQ4a8Y/pUxgJecImiDUgCHOl7zv9AHZvrDtDCQRqeNTLUdcc28UNNk/s0sY4Q
ownnBgbqc2cAZQFsvT0kD4/5m7eNG3php9bjiRMnl31jPxq20X3NbOe2KONyVmnxU4CE3sJtQAET
7qIrQ/+K9ZMyMtSbuEReCmQPBVIFPqYZH4ypuvBTLZ2j1Net0OPDNqbwNkoa3uS1jllK3RmLBGn3
fgTsBFv3Og1hqFRyjYXsAB0J2x3WauMt4rpwEPoYI0qupWmE9JysWnglzHa3b1DnIh4ohyxf2ADT
4DIdIGy/aCXtpNOgfhVajDjQ0EJpwowQf7Z5p8bKGsjwsEHXC0EQbAdKs0mwPSTQUfsebSlDthdW
ifZHC/mD+WYlWTAm2pgpNwLzhYSRTHoTsIoyG0fVW2WGi6evV7uzvqhsJCchPDW+FS07sqExsz+m
HsOmi/KaWz8PZkNN8jm2jyK58GdBUxu3CcslmHvoGYJKmxslZBQXCNvYFoBgYL1toEsiOUNZrC+h
DJth1eJlCHqMOPgUorfZxyw+GMniqDowrMFY+UnsskwcXFzKOkzufAwATJ1VcmtX6yRg1EySAfWs
8DwxrWyJ5cWWmzpbYhXMqUBPSbHVXdm9Js3REZ5bedmeh5C1DBfwlm/pVE5K0Gnok4cLVufccPTA
FT6KKfAfQznwHc1fuUN8I4cawzyTVueb0tqxfKojNk7OZXbRd9WNHVz4en0TokM1b7wIxyJ7BT3S
3HI1Sq8yoXIDhPW4eDrQ8AgiSW02BTe0pc20TAZmjrOrn4M+p+59rqieuQZRlq4tvZgZShhBF8WQ
SRkV5VRBQAEiHsGMUkK0gVc8WP73mLacF9IAjSaIdkFnPlC/X0+nuA3N5s4gyzVzzfi6xP1UDnFJ
MGpv7QDxndkupMqu+Ypx96q1nKMAQyUDEk1U1Mbhd6SHogPXRfWIKeJCZQky07wwX+leMgmvQRMA
wQwmq12xrph54OdPGhS9Z7jehwsSw2DwyoZpoLke1eZronjqSUbrndZjeSL3kJ1MFBHIggBkR6At
RUxIuwztqQZrWt5CqaccxHDaFBnCdoomL4KiR9BGQ2TAasL40Fbqvfbu/8cW/ztsscbC46+wxSeT
mP8fCwxH67cA4/0HfwCMHfOLgZGTQWUSJCBYYVDEPxwCBPYY8LAjqz/NA94AjFFM1c1J9JgJ9wVg
bHxxNOqnFh+zARlr/xHAWIEz9l4J2MIWyEQqWsW0UCeR/VYJGFO1HDKZpR7B9/qJ3oqhf00LpXFN
uUNFtAwmtYS/D+R+FYGOl+diZy3T+1spNReMkQzV5aSDCm6pTXRlm4k6cFy67jzqULw3dLAIy1hU
9Kypdl1Os3DvS6cCKiQeus6Wk02gtdh6DHNtyv57ZVXAgZ5qe+K5obqHGhSlNebc3pa4YNbMkwtg
Qt589JObOLPv/EG7kEk5btL2pEfhFDn9YAnJ29i67WkkpXjDAfhicZ5fV954lchdc9R1CWRgdFNR
25qZAz6roW8r5MNtKEa6fd4FIbLlPrAM8LS42iLQ7BCcuMDDl72rb2pFgfc+FNk8SybCdlo8ahkp
XtW0znLN/FrY0UVVIDwp17egXq2FakAq00ictDaKL1aiwHgICMhMwz0q0ioHO+p8h6GVlEg79kaY
scNWZmleHzsIlZL3PtZrg8TTaNwWyXBqROm5ogV3Rm5SIuuSc6ioi1R1480oX5iylLHAv2sdw5tp
qGgsEGJAiDAc19MBa7+6JetCFZTaOO7pM6r66IpAycdWyBlWTDDOGvzWSAKx1aF2XqBrr8zdTCkB
OyCrqR35dXqXe7QqaE9We2bszjQF48+g/IZM8pVLAkQpyjO7sq4hxd9UNrUErws3TmIiou/S7hQj
rOJclUp82ctZpAPoQ62u65B+9D0IpzU4pExLn9Dd6KntAnpkRjRJK3TdY9dVj7bmxohm1isvWvth
uoQacuCijNx4wQpt7ZUmB3AOXRc9QHNbyjoLNsWnOJEa7jLTsZBWTWc2yONIagEcuneOGTUOrMqO
BMpCjXNcuph5iSwVrOyN79SVpmX2IWoCILUtMuBmx8g/8qOl0Fg4MZHVYDV0vNK/A89GytjKhhWY
YoCvlEqLGB3HznnIjRgVqK48TdOv5OwhQJF6myv0B6yXskvlFqFikCpK4mBhZKLF4x5pPbE2/SmX
s00m27AOh2rGspW03hifBfE27aRT9FoWbQLm2TJP1XaokCU2yJIH0rrLmL6raHgalf4kxsWYMCY8
bWxZXteRhp2UwSeV5LycEoEQLW9Kxb3VUuekbkxp3uAT4gUSuo9J08+kXH3Sa/lMag6sGgRxESko
IdvhhjQ9OVSbPExvKSt4mddGZz41WYXmH/RFxG8Bq5fxpS3r48og3ncok2PeAc+RJPNC1YIDqe3Q
JzJJa1X6WWq5+ayI3RMMKja43t6iNQvXKdqUGLbPZZIMihocl3Z91ZH1nMdOstRTerJJFDxLzZg4
1WOVOU9MqVzEGZqjdR5uysuutSebXYtaAKT7wTg2EEldNBHmWZ3hnde9djjGMiS6uUGjyikLdDtS
ibfy4Ttf8C0J9DMJn1VWasGDnvRbuU2WmGlc4qT1wHYAeMTc2JKEziA83mibB2200rBCDArvgixg
26wxaGNBPP0eFi9cKBVmr6ZH/VzVSVHihb5IJpZiRCmpmlwnveJ7WKN75JykTnlVl/KF45GxrhXu
6TZEo80/JoQnJRNX56YW3HQ6QOoKzZWibrad1CEHnXVnajpcUBaImSXoXuFdqwEzTyrzOzQSkIJ1
NDli9odmLF86IZ1ZNXCMxOtuJ+NjRbzNkvq0ioOdq/SAHOPuooZlyUnWV0rGYkVHwG7hYNiFSSjC
Udgwcl+5l63fPlZadiHn7R2lzHimjemJrgLfrSVnzS9f2JZ+5jvptsOPjOAmuZdYkoI/XrSqfo1k
/AH6Q/Y8KmaFkqJ0GMsXZHaQgBi+K2p61XXFGh2t772XHob9uJLUvF4SiQ7Ixegm8G9opc7CiuEX
KhSGwiJfqtmJVAQoXKF2VjUpMuX2XLUt7Jncya9BY+WMNmjpNmsyns6jGTJWNP5ZaBuP40AODDgm
BwmCYyoo6HemjH/jOMHsR/0kaPVDD4OpKNRvCcV3lgv/PqNe4I9kP33dOnLVFrm47tAakMJpk/Es
cJtDCjNLXScPoBowj5N+jmbnvc/KS/YuZDeK50l9hHhNHyVneuJmtBlmeg3Ux7JxAILrc6wm1nGc
nsdtvMOW4xhwPFbtSHPbWi8j+JedtYUyD6a7qx+RuJO0ECKGvwPuvGyx4Jy5NfquISClbogXmnRn
ViHZiApZGRtmsAdtIMIne068cmKn7mOL1g2sYjIW6fhQq95N3wcXHmXQrCW0riFUboIpV1FZ8tfU
re2VoQHtlmzw84WGYJLVbtWiPEJt9mzwCSc6d25YDPIpOWff7NayMV5QEhtmRdhuMhdpYqwTJuc4
XLx7Vpx1tEZrZpN3yqowrNu+p8Yx9XZsQRWif2pUXjisvF795iF+Ofcq7SHRStLBuNtAFXSSr2gA
A4Tud05fL6XEOo477TonM5T2CMNYffMtxEYJh7TuoKLQ1zQo32VSdQGkH65VJ21rZ6OwzJj3fXau
ZeoFIlmHtoN4L1adgAgQLirNM0VFPlPlTXZ65RQIB+XRvd4hWWkGrKRHOiLrKxQN0KSS5GZhGTnj
XW8AwLOKNRo/1KdHtGiwDThy2yyYl27dzht4OROh5avRJQV4DPbnMj03xa79iJBi3mUysxs9RNPx
mUzjjZnrB6asH7QmJ5wH47XTJ4dlpyNT56Bk0gbbcDSf/AiarkXeKuykBwfHhHlugGTyMX+NtCn1
Y5LyjO9Y+svriRNqVxpeZ3C9ZTmisAGZe607qYrThLpoqEshAZNemTm3uJkU95oeXqUDQ05ZFjtc
4aOVXVwj+oYpHQoQuPTFR3lNPISFDreDdp1RTIDeZN9gx27kNoBKkiFkFm+jyPSXGMzDa4tPB5PU
gZeFF2bi7tK0lJeSQ/gEbQ0N01uztg/cQHfnpJ0Yb5Dz0ZL+QcvzeK6Sy8y1h5FkO+qcV4oDGdz6
lqBdN1HzFTIOZcyICAnsytZ1VFIS+VaSoDRoLT3Blb1VW/ERiCa3fU4WBsLfDEYI2jQ4GOh6X8Mq
7loUEBJ0K9tLxc4fDedMc+S7zrCfKhhF86rqjqLKhtuvI3jrww3LsmvXQfmx8eWzatLLC1EUtTXq
0GptduiT6Qsp6tVZb3unqr9p9HjbyAHxUeR9i7XoISy8+yIaT3wtvKhVlPtc+RjurTNPE1wKKzgm
WBeXY0ZHVJUQXlN/Q067ppMVl6Br7lLJPMwMRPGUOL5sYvOIChvr/R53ykBaJWF31mXerTEpz5L7
PDQKjXE3pLQ5pgsp1a8k1adubELdccIKDnj/1QgRKkjq/MwlsOanNGirmSVggJBJyPdOM0Mln5es
HXVjxNFTqrCu9cYDL7GYtLCuCQFhgi6UZqWVxiscqxH3xFYMiCoMJHQYIDJwnxe4FAe4WM/tWkY9
zg+OZcdryJoYGqTH80xDYyKsGOAGP75wJYPvJs3FrZNSYGnde0/3r0x7JExJXaCXA5VfvcpukUzz
VmbxCMPxIpQKKITQfHq7+4pR5dPQ1DsVtSUi7YcAja4Z6voawk3hRSORssDu4aB02nWr1+FGcZsL
0heIunRHSuke4h7mAvQv7xqPhBP0nRVK3yRP8iokQRZYX2HiHbpF8d2vmWIHJb7r8FEzFHtT9wT0
oxqdKw2SGXZpP/o1XuXIxh8rcnTqKNDZLd98qGOTqreFIk00TXgwJ7odGEJ77nVlRfk02dqmpK4H
uWD6by71zH7QQnS+1JgqHlKLCbRDxSKhjcHZrGsqCwJX/8iAc6FBGXEQ+0O/NkJ2HoGMpZv5eOQi
zrWwIvAuONfPNScrN76C5n943espJVqP6X/uJgYymskIz7RDHNeXJfpLqB8SEKzKxjCgWfbbwB71
edaA8PWt086VT9U8h2pRgE8sehZBlTkP7GTVqs1RkVHWLimXkxrcIGe4sGXnEQLjBRlPY1M2xdnQ
KTdybn9z8/BIImXLrcsNZqOaYKaUNchQjWOXzDtJ3bYB91QdmU9DpZxHkr0uexhX0Rgc+SkjVOHc
ALMiXVjBv9WCiXZn6aelFsyjWrlBD2IJiXhduKiVt12yCa3ksHevwm5S2omnqFZvZp2JmmARdDND
Co6bCvUY9A4btHBhSw6MUY5T2zP3m9sp9bbB5FTx/HTpX0lQhxepVdcAgxAzMJMjraMK7SbWtab7
N7aLbkdnneS0q5c3c6RRdg3yVErRHqXqra62u8B3n7yx++pYxgMKazeeTrzt2Ng9yWd6bn0vovwc
Gmm/sIIcR5mcIjUREthkgxzVY6jiGaH0R2Vw2ivMlx5+HXaGEmuMqIXWbAqVYIGSUwqjFPXAwMRp
0Mty1CbzgzpEpCdCmgPXgaKcY858DxUR+t6E8Bl7/5tfnuoRVWYvZ5onq39UB9GFCnxi6Qz+DiEM
0CJXBvOeai4fmwmu1euBtUkRlRMYO/Gwh96KzbB2vZmJFfRSPE2AdPg5fZ1UNdJNaU6GmML/pvmJ
1na8Uz8oEB1NkSaCCPkkPgcFS0X/svAWrxC+Ap2JKV24RH8JD9qfxIU+V5t1CFNnmLdNvucoCAgu
3iIghdG6oxSolvcCQyceQKGskW4gE5ziwQs9szPn9lhYWJj7NsK7EyRtjzb1Ze+u7XJ5uUe4mYgh
r+qoQj8bFLuJkkHXtP1q3CdjuiDaIna0RznH1gCj1YeC+YJNT6ffZRjIQL8AMcXWK3inQHEavooG
Cp1W4PwcQ6fUJwD44nkmeekiwgJEkSigxx34evGz4krSSe1P+Z79png3iiIB2P4Jw7/fHON2aaZm
sBFf3VdVjzDVFNbdjvAeXsDLXSCBkDLiYQ/KFK2C9E+OPaBC1uVn+4tPiKsj9r3CkYudGk5TxPr+
pkCBsO6aiz04H913RFGmjvDSG8QrZItZfToxZNEJCyxOco+iRUtQJdom3TEYxUPdV0u7iv19++po
xI5LSafwjfA/vY4USFpvEftBHTsbKQoPFwywKTI4PCShaa1Hb1x5CCSCq2UNtEHfAmlEUjvZL1/8
6hzEphVDolVUJFnEKe6vXuDLxNDtBJmbOodAyDclfCazwgP5Ip6K9KKp9vSaV3fNHoQvGu99C2po
8VKts6UR2SSfqg7qNP6d1MCrE40rHiBpHqiWnTLHgYMUp5TJ7VlSYji3R2+6xWlsjjh8yQbYDJT0
sadWJfzHngkO4pPiYH+6D41vCthMNwvRE9owJpcwye5NHUHtTWujw/R/6T7TG8xi5A06YTFuExvR
g/vG6DZDaswn7b/UIi21R2T/6feaiE25WO/M0Zbz9lwG8ZXibMfw2CZ0IzTMzHK770lT64ueJJ6+
7MsQC5pGJEMdrSVleJR+rfjMEgxK8X7x8HK3Bi9ddL8pXh9Jg26AOO0B4fuPQOVcSzd4nOLQN5Eo
0oKqvuqV2xeEtvh5ovO8QLK9qRfKLe5INVRf3wpW4jVd4FXFB14+/74LiucvOPL9Z8Tz/ea718XT
d/v23TYX3CTxUpYQRU3Wfl5eNeB9sNGOhzladhQ6J2qN6qCt5KlgaaC7h5CvbDxv9le8M1VraVL6
GutzbNRJV9pHakwYOHmOd9F5aiNRWU6oCx2l0D4/T5NDpM0aaG8qNhhZJJcbTQKiUEjNRhqgzokH
Kuf1QamUlNHEc0vw6XLZ61BbtWqiMVehStuiCWWi0EBih/f/fjO13XzV2eplFMPMjc2rYWL5ddOD
G3TMAuK5qyJnPxebjVoChCrldaf1nYdWBeoE4gUPxg04gWZlTtTBd9Dkl6di6xWa+dWmeMn+N8Do
V6+Lj4oPBUgeAxFTsd8x4JuuXr7u1dv3m9Y0i73au4dXv9rxcoIvR/ndvpdvF6/2pnGXuiV8Ua0y
lu9efPn8/uvUaTJ6d3hAqN4qD6Bai4BCQMF/d5hXp/pyGIToIJODpF68fFVI51Ji+ZuPWcQElyRv
9WoTk/sJbjQgw+pSfv5ZfgF98YNVL/aJp6I4I55WPZqmYLjWeJMBGkA/LzsoqPnvHwax04twm4N2
7i1JmjON+NMcy8kw+L88jxIooySqCEIFq0Xw5cWDs2e1TMMn7mHlKtOUc1GZMQSSX3CrZSa4pYGz
zKwUMdMYktMwKeCKN0L5DQ/6fU2nEAyROgIdrUf2kvXypHIt2FiioONNVR0Z0AqSlOZelynWXepM
grEuxJTkiagunsKYu0uoHSwVQcieblqxRSSxBhlTkqkEGxrIY7DyWNpAsk8n3da8xbGoGCtkbIrq
IP+59W5fWcoWq9AuIadBBUtw8MUDRf8fbPw6lHvwzBnyGjr6HJD0W4Su16iRI3zO9QxI8xyILbBs
P7bEvqAD/UP5GqjAEKaTDDDRr5BN6BHIoKo2XX/x3CzVGzfLXODEXFtRbQuojICvnC7zS/VtmEQP
WF2TMZ4Kb8X0ILbElX63T5viR9Y+j6GYCPYVuP02Qs0wm1JyarXtzMXlFJf4pSL3iszfiPhyJPRK
6wJvPGKWQBBpxOYgmDaC4R5Bom8nNr24grrUIr/8ckXFzjAF/I9I0GkjybTA6JfV2mSUF3pf+nRt
3VZLYxaDCIR5QxiuiiS+NibCbdzWWXcIw2SyJfqGAFsJ9xShgpeH3+0jA7ORgkpZ+4pWHQxS8+Oh
Rt2brKSG1tvPfQPUfQhmZJcd2dUXJYq7B2PwoHlOviUHaSy7qv1qCLqvuE6euERis2EIQRkTkZ2q
oq+/XAlxYV6ujl8qLFItxFTFJXh5EJXRl6f7m7LGbyUaop24LOIC/e5SievTZSoqe6S7xEVBG3UF
Rthcizttf4nEnWeHoGuAeFAS8VFTa6eM+mChBe2msTwXYmpTdA4jAYklobKGtsUj1iyYWk7tJPQh
YttESEQ832+i3YcCns/6WTShPLXjvr2nLfFU0VvWjojt7u+MUMWAKLJvxQAp7h1n6B24udMNtb+X
MjPYmhn5s9ymNG0mdj/XJn6REGLwJUWdyzEy1ZheRps+RcEo9Uk0i1eFdIOb9ijsjvnNi5ZcNinO
vTwVW2KfMZEUOwII0dP8SU5Omkab/7dk235gRBb39T2K6EGNYfmuHC52VQOD4l//89j/L2+XTa+e
MS7XV0BX/ps3/fWB/tiJg+7BGo9Zg1UdZ+AFWfpG1E1/D9UQpyTO96+OECOMUjdPu3/+Q3O+GLI2
mYVjpB1nqfdjv+Q4X2QFoIVBikj84fqN4NyrtvmzX//XP2zfjH/9njenfv+UQLwLqroMHuvXP17T
FN14h1T5k5//7hivfr7yRTc1W7cVRRZ/OCG/awVN02AFQMoRfwBS/l6tgEbedOneaAH+p62gOF9M
RbYtU6bIPf29awXFML4YKk4Oprbvb3+jXkD6/b0U4n/68zXriwpCyXQwrvvtzxftgzoeuKR9L/i7
dQKwUvr+/nw3OP06EvzpraCrXxTsew3D5KZ6fQ9YyhcTLJaMEuPf9R4AFwZ860P3gGp/MRzDQAyT
7vT659vqF922AAUhiSr+/nYDIRC7yef+Qz9fN79Mcp86Jsa/vQcc/Yvi0AKauv+mv9EIoGkACT/4
8zXji60zxE+wxOdx/k0nmJqHyVCf1E+nv79fK0wgxg+2gm590RWFaMC29q0AZvJ1Kyiq/IXxQQeU
tJ8u91/4N+oLKhfxowMhfcGwNV03GfPE37vZ0LEImabBwPrRSvv552/UCsBaPxoSaPYXx7ENQ9bV
3zaCItNKYB408z8YDv8vmuhnfD33g/hJRNbBrvpdAP5nb3gOLX99/UdYuX365z9UAuc3b5wC7f13
vwTe/3ozV4rQ99WLz6Gw+J4fH//xA3/96jff9fyrnndugl15Xz76oASmhcSP0zy5T4jP/3d8/3Cf
3L+Oe7n1aPOXM/nnP96c56sx4N8cuIreHVeXP+G4ZTBmb6WnFWeK0z98wmV0n+L//nyk6TIqjsHN
+dEjz7HK/A5kNnjTHPvA8sPHzuKsvH/Kns9yOuv97fnxI6fp7rEOHps3qyIGJdYoHz34Yhffd/fl
7vlI02nbNpj7jx/5x0ruj+z7H/MM2MfD22Z3YG98/FtWtHrw9OZ6ssKbgsSPtsx6l5Xe21NmWpRZ
F330yBtaPAiejyO6935t99EDb5/u/TcdUNEt5ROGkG0cB2kWvL0jCQ4+of9t06fgnYC9otv2J1w/
JKvedguIHoQ5H23jw1/HJhPx/E84MGfWPEbD85FEv5hCsOcdv+Xz/FwL/NUUcIRZXvVLMzssdD5+
7OP7IH0zerB6+Izp5fi+HOL79On5DKfmQJXjMy7h8X1V3T/6TbWr6zd9+sfq+qNd5Dh49APv/m0C
T1EcQrWPH5q5oHpPyNovCz9+bJSi+c/zN2MTrKlpEfQZR8+a8v2hp/Xshw/95yYYr3Kr/03sdLJ7
KO/fRU+qak8ct4+e9MmuvX87b+HOoX1C+HSy6/7Y3CdQR4O30zrHdz5hAJyOf7Arq92bkUrFdvuT
Dn6864PHN9MYB/+MGX0682/YDT9fPDGkaLibPu/470fYPVdyfl9mzJRvph28V5RP+4I/J2N+sKMD
9Hvb4jq95ePNchrB1sjermp+rNw/ev+cljvvfY3E+IxLeQZcvhri9v7dMgENF/UT5ssLP3va/bGt
fpnbLNP8hNjyEsMw/4/fdUSKKMonXNL9F/zaEafDf0I8eEXr76pq9yak+JH4+2iXudr1b1eVPwpL
Hz3udX3vP98r05ii6ab6CXP9za5MmNneHJmp+BMmzJuAlc277q0Z2Do9f9d/PxDe3jPvpB6yB8/H
Ei2yz1l+tKFvd1X9x29PHt3QT+h8t0H1mKWg6d6cu2nan9EwA3zo1Ht7ZEf9t3Pm7zJNP6uzv+af
nquuv/vY2+Ta9I7HeHdf/uv/AAAA//8=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withinLinear" id="19">
  <a:schemeClr val="accent6"/>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withinLinearReversed" id="26">
  <a:schemeClr val="accent6"/>
</cs:colorStyle>
</file>

<file path=xl/charts/colors12.xml><?xml version="1.0" encoding="utf-8"?>
<cs:colorStyle xmlns:cs="http://schemas.microsoft.com/office/drawing/2012/chartStyle" xmlns:a="http://schemas.openxmlformats.org/drawingml/2006/main" meth="withinLinearReversed" id="26">
  <a:schemeClr val="accent6"/>
</cs:colorStyle>
</file>

<file path=xl/charts/colors13.xml><?xml version="1.0" encoding="utf-8"?>
<cs:colorStyle xmlns:cs="http://schemas.microsoft.com/office/drawing/2012/chartStyle" xmlns:a="http://schemas.openxmlformats.org/drawingml/2006/main" meth="withinLinearReversed" id="26">
  <a:schemeClr val="accent6"/>
</cs:colorStyle>
</file>

<file path=xl/charts/colors14.xml><?xml version="1.0" encoding="utf-8"?>
<cs:colorStyle xmlns:cs="http://schemas.microsoft.com/office/drawing/2012/chartStyle" xmlns:a="http://schemas.openxmlformats.org/drawingml/2006/main" meth="withinLinearReversed" id="26">
  <a:schemeClr val="accent6"/>
</cs:colorStyle>
</file>

<file path=xl/charts/colors15.xml><?xml version="1.0" encoding="utf-8"?>
<cs:colorStyle xmlns:cs="http://schemas.microsoft.com/office/drawing/2012/chartStyle" xmlns:a="http://schemas.openxmlformats.org/drawingml/2006/main" meth="withinLinearReversed" id="26">
  <a:schemeClr val="accent6"/>
</cs:colorStyle>
</file>

<file path=xl/charts/colors16.xml><?xml version="1.0" encoding="utf-8"?>
<cs:colorStyle xmlns:cs="http://schemas.microsoft.com/office/drawing/2012/chartStyle" xmlns:a="http://schemas.openxmlformats.org/drawingml/2006/main" meth="withinLinear" id="19">
  <a:schemeClr val="accent6"/>
</cs:colorStyle>
</file>

<file path=xl/charts/colors17.xml><?xml version="1.0" encoding="utf-8"?>
<cs:colorStyle xmlns:cs="http://schemas.microsoft.com/office/drawing/2012/chartStyle" xmlns:a="http://schemas.openxmlformats.org/drawingml/2006/main" meth="withinLinear" id="19">
  <a:schemeClr val="accent6"/>
</cs:colorStyle>
</file>

<file path=xl/charts/colors18.xml><?xml version="1.0" encoding="utf-8"?>
<cs:colorStyle xmlns:cs="http://schemas.microsoft.com/office/drawing/2012/chartStyle" xmlns:a="http://schemas.openxmlformats.org/drawingml/2006/main" meth="withinLinear" id="19">
  <a:schemeClr val="accent6"/>
</cs:colorStyle>
</file>

<file path=xl/charts/colors19.xml><?xml version="1.0" encoding="utf-8"?>
<cs:colorStyle xmlns:cs="http://schemas.microsoft.com/office/drawing/2012/chartStyle" xmlns:a="http://schemas.openxmlformats.org/drawingml/2006/main" meth="withinLinear" id="19">
  <a:schemeClr val="accent6"/>
</cs:colorStyle>
</file>

<file path=xl/charts/colors20.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3.png"/><Relationship Id="rId18" Type="http://schemas.openxmlformats.org/officeDocument/2006/relationships/image" Target="../media/image8.svg"/><Relationship Id="rId3" Type="http://schemas.openxmlformats.org/officeDocument/2006/relationships/chart" Target="../charts/chart3.xml"/><Relationship Id="rId7" Type="http://schemas.openxmlformats.org/officeDocument/2006/relationships/image" Target="../media/image1.emf"/><Relationship Id="rId12" Type="http://schemas.openxmlformats.org/officeDocument/2006/relationships/chart" Target="../charts/chart9.xml"/><Relationship Id="rId17" Type="http://schemas.openxmlformats.org/officeDocument/2006/relationships/image" Target="../media/image7.png"/><Relationship Id="rId2" Type="http://schemas.openxmlformats.org/officeDocument/2006/relationships/chart" Target="../charts/chart2.xml"/><Relationship Id="rId16" Type="http://schemas.openxmlformats.org/officeDocument/2006/relationships/image" Target="../media/image6.svg"/><Relationship Id="rId20" Type="http://schemas.openxmlformats.org/officeDocument/2006/relationships/image" Target="../media/image10.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emf"/><Relationship Id="rId5" Type="http://schemas.openxmlformats.org/officeDocument/2006/relationships/chart" Target="../charts/chart5.xml"/><Relationship Id="rId15" Type="http://schemas.openxmlformats.org/officeDocument/2006/relationships/image" Target="../media/image5.png"/><Relationship Id="rId10" Type="http://schemas.openxmlformats.org/officeDocument/2006/relationships/chart" Target="../charts/chart8.xml"/><Relationship Id="rId19" Type="http://schemas.openxmlformats.org/officeDocument/2006/relationships/image" Target="../media/image9.png"/><Relationship Id="rId4" Type="http://schemas.openxmlformats.org/officeDocument/2006/relationships/chart" Target="../charts/chart4.xml"/><Relationship Id="rId9" Type="http://schemas.openxmlformats.org/officeDocument/2006/relationships/chart" Target="../charts/chart7.xml"/><Relationship Id="rId14" Type="http://schemas.openxmlformats.org/officeDocument/2006/relationships/image" Target="../media/image4.svg"/></Relationships>
</file>

<file path=xl/drawings/_rels/drawing2.xml.rels><?xml version="1.0" encoding="UTF-8" standalone="yes"?>
<Relationships xmlns="http://schemas.openxmlformats.org/package/2006/relationships"><Relationship Id="rId2" Type="http://schemas.openxmlformats.org/officeDocument/2006/relationships/image" Target="../media/image13.svg"/><Relationship Id="rId1" Type="http://schemas.openxmlformats.org/officeDocument/2006/relationships/image" Target="../media/image1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2.xml"/><Relationship Id="rId7" Type="http://schemas.microsoft.com/office/2014/relationships/chartEx" Target="../charts/chartEx2.xml"/><Relationship Id="rId12" Type="http://schemas.openxmlformats.org/officeDocument/2006/relationships/image" Target="../media/image13.svg"/><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image" Target="../media/image12.png"/><Relationship Id="rId5" Type="http://schemas.openxmlformats.org/officeDocument/2006/relationships/chart" Target="../charts/chart14.xml"/><Relationship Id="rId10" Type="http://schemas.openxmlformats.org/officeDocument/2006/relationships/chart" Target="../charts/chart18.xml"/><Relationship Id="rId4" Type="http://schemas.openxmlformats.org/officeDocument/2006/relationships/chart" Target="../charts/chart13.xml"/><Relationship Id="rId9" Type="http://schemas.openxmlformats.org/officeDocument/2006/relationships/chart" Target="../charts/chart1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0</xdr:col>
      <xdr:colOff>22860</xdr:colOff>
      <xdr:row>0</xdr:row>
      <xdr:rowOff>0</xdr:rowOff>
    </xdr:from>
    <xdr:to>
      <xdr:col>1</xdr:col>
      <xdr:colOff>0</xdr:colOff>
      <xdr:row>28</xdr:row>
      <xdr:rowOff>0</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22860" y="0"/>
          <a:ext cx="586740" cy="512064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xdr:colOff>
      <xdr:row>0</xdr:row>
      <xdr:rowOff>1</xdr:rowOff>
    </xdr:from>
    <xdr:to>
      <xdr:col>23</xdr:col>
      <xdr:colOff>188260</xdr:colOff>
      <xdr:row>28</xdr:row>
      <xdr:rowOff>8966</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1" y="1"/>
          <a:ext cx="15544800" cy="50292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23</xdr:col>
      <xdr:colOff>0</xdr:colOff>
      <xdr:row>27</xdr:row>
      <xdr:rowOff>144780</xdr:rowOff>
    </xdr:to>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0" y="0"/>
          <a:ext cx="15430500" cy="5002530"/>
        </a:xfrm>
        <a:prstGeom prst="round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68580</xdr:colOff>
      <xdr:row>0</xdr:row>
      <xdr:rowOff>0</xdr:rowOff>
    </xdr:from>
    <xdr:to>
      <xdr:col>22</xdr:col>
      <xdr:colOff>745067</xdr:colOff>
      <xdr:row>27</xdr:row>
      <xdr:rowOff>144780</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678180" y="0"/>
          <a:ext cx="14663420" cy="5173980"/>
        </a:xfrm>
        <a:custGeom>
          <a:avLst/>
          <a:gdLst>
            <a:gd name="connsiteX0" fmla="*/ 0 w 14663420"/>
            <a:gd name="connsiteY0" fmla="*/ 862347 h 5173980"/>
            <a:gd name="connsiteX1" fmla="*/ 862347 w 14663420"/>
            <a:gd name="connsiteY1" fmla="*/ 0 h 5173980"/>
            <a:gd name="connsiteX2" fmla="*/ 1191696 w 14663420"/>
            <a:gd name="connsiteY2" fmla="*/ 0 h 5173980"/>
            <a:gd name="connsiteX3" fmla="*/ 1650433 w 14663420"/>
            <a:gd name="connsiteY3" fmla="*/ 0 h 5173980"/>
            <a:gd name="connsiteX4" fmla="*/ 2109170 w 14663420"/>
            <a:gd name="connsiteY4" fmla="*/ 0 h 5173980"/>
            <a:gd name="connsiteX5" fmla="*/ 2567906 w 14663420"/>
            <a:gd name="connsiteY5" fmla="*/ 0 h 5173980"/>
            <a:gd name="connsiteX6" fmla="*/ 2767868 w 14663420"/>
            <a:gd name="connsiteY6" fmla="*/ 0 h 5173980"/>
            <a:gd name="connsiteX7" fmla="*/ 3226605 w 14663420"/>
            <a:gd name="connsiteY7" fmla="*/ 0 h 5173980"/>
            <a:gd name="connsiteX8" fmla="*/ 3555955 w 14663420"/>
            <a:gd name="connsiteY8" fmla="*/ 0 h 5173980"/>
            <a:gd name="connsiteX9" fmla="*/ 4144078 w 14663420"/>
            <a:gd name="connsiteY9" fmla="*/ 0 h 5173980"/>
            <a:gd name="connsiteX10" fmla="*/ 4344041 w 14663420"/>
            <a:gd name="connsiteY10" fmla="*/ 0 h 5173980"/>
            <a:gd name="connsiteX11" fmla="*/ 5061552 w 14663420"/>
            <a:gd name="connsiteY11" fmla="*/ 0 h 5173980"/>
            <a:gd name="connsiteX12" fmla="*/ 5649676 w 14663420"/>
            <a:gd name="connsiteY12" fmla="*/ 0 h 5173980"/>
            <a:gd name="connsiteX13" fmla="*/ 5849638 w 14663420"/>
            <a:gd name="connsiteY13" fmla="*/ 0 h 5173980"/>
            <a:gd name="connsiteX14" fmla="*/ 6308374 w 14663420"/>
            <a:gd name="connsiteY14" fmla="*/ 0 h 5173980"/>
            <a:gd name="connsiteX15" fmla="*/ 6637724 w 14663420"/>
            <a:gd name="connsiteY15" fmla="*/ 0 h 5173980"/>
            <a:gd name="connsiteX16" fmla="*/ 7225848 w 14663420"/>
            <a:gd name="connsiteY16" fmla="*/ 0 h 5173980"/>
            <a:gd name="connsiteX17" fmla="*/ 7425810 w 14663420"/>
            <a:gd name="connsiteY17" fmla="*/ 0 h 5173980"/>
            <a:gd name="connsiteX18" fmla="*/ 8272708 w 14663420"/>
            <a:gd name="connsiteY18" fmla="*/ 0 h 5173980"/>
            <a:gd name="connsiteX19" fmla="*/ 8990219 w 14663420"/>
            <a:gd name="connsiteY19" fmla="*/ 0 h 5173980"/>
            <a:gd name="connsiteX20" fmla="*/ 9578343 w 14663420"/>
            <a:gd name="connsiteY20" fmla="*/ 0 h 5173980"/>
            <a:gd name="connsiteX21" fmla="*/ 10037080 w 14663420"/>
            <a:gd name="connsiteY21" fmla="*/ 0 h 5173980"/>
            <a:gd name="connsiteX22" fmla="*/ 10366429 w 14663420"/>
            <a:gd name="connsiteY22" fmla="*/ 0 h 5173980"/>
            <a:gd name="connsiteX23" fmla="*/ 10954553 w 14663420"/>
            <a:gd name="connsiteY23" fmla="*/ 0 h 5173980"/>
            <a:gd name="connsiteX24" fmla="*/ 11801452 w 14663420"/>
            <a:gd name="connsiteY24" fmla="*/ 0 h 5173980"/>
            <a:gd name="connsiteX25" fmla="*/ 12260188 w 14663420"/>
            <a:gd name="connsiteY25" fmla="*/ 0 h 5173980"/>
            <a:gd name="connsiteX26" fmla="*/ 12718925 w 14663420"/>
            <a:gd name="connsiteY26" fmla="*/ 0 h 5173980"/>
            <a:gd name="connsiteX27" fmla="*/ 13801073 w 14663420"/>
            <a:gd name="connsiteY27" fmla="*/ 0 h 5173980"/>
            <a:gd name="connsiteX28" fmla="*/ 14663420 w 14663420"/>
            <a:gd name="connsiteY28" fmla="*/ 862347 h 5173980"/>
            <a:gd name="connsiteX29" fmla="*/ 14663420 w 14663420"/>
            <a:gd name="connsiteY29" fmla="*/ 1368242 h 5173980"/>
            <a:gd name="connsiteX30" fmla="*/ 14663420 w 14663420"/>
            <a:gd name="connsiteY30" fmla="*/ 2012109 h 5173980"/>
            <a:gd name="connsiteX31" fmla="*/ 14663420 w 14663420"/>
            <a:gd name="connsiteY31" fmla="*/ 2586990 h 5173980"/>
            <a:gd name="connsiteX32" fmla="*/ 14663420 w 14663420"/>
            <a:gd name="connsiteY32" fmla="*/ 3092885 h 5173980"/>
            <a:gd name="connsiteX33" fmla="*/ 14663420 w 14663420"/>
            <a:gd name="connsiteY33" fmla="*/ 3667766 h 5173980"/>
            <a:gd name="connsiteX34" fmla="*/ 14663420 w 14663420"/>
            <a:gd name="connsiteY34" fmla="*/ 4311633 h 5173980"/>
            <a:gd name="connsiteX35" fmla="*/ 13801073 w 14663420"/>
            <a:gd name="connsiteY35" fmla="*/ 5173980 h 5173980"/>
            <a:gd name="connsiteX36" fmla="*/ 13342336 w 14663420"/>
            <a:gd name="connsiteY36" fmla="*/ 5173980 h 5173980"/>
            <a:gd name="connsiteX37" fmla="*/ 13142374 w 14663420"/>
            <a:gd name="connsiteY37" fmla="*/ 5173980 h 5173980"/>
            <a:gd name="connsiteX38" fmla="*/ 12554250 w 14663420"/>
            <a:gd name="connsiteY38" fmla="*/ 5173980 h 5173980"/>
            <a:gd name="connsiteX39" fmla="*/ 12354288 w 14663420"/>
            <a:gd name="connsiteY39" fmla="*/ 5173980 h 5173980"/>
            <a:gd name="connsiteX40" fmla="*/ 12024939 w 14663420"/>
            <a:gd name="connsiteY40" fmla="*/ 5173980 h 5173980"/>
            <a:gd name="connsiteX41" fmla="*/ 11824977 w 14663420"/>
            <a:gd name="connsiteY41" fmla="*/ 5173980 h 5173980"/>
            <a:gd name="connsiteX42" fmla="*/ 11107465 w 14663420"/>
            <a:gd name="connsiteY42" fmla="*/ 5173980 h 5173980"/>
            <a:gd name="connsiteX43" fmla="*/ 10260567 w 14663420"/>
            <a:gd name="connsiteY43" fmla="*/ 5173980 h 5173980"/>
            <a:gd name="connsiteX44" fmla="*/ 9801830 w 14663420"/>
            <a:gd name="connsiteY44" fmla="*/ 5173980 h 5173980"/>
            <a:gd name="connsiteX45" fmla="*/ 9343094 w 14663420"/>
            <a:gd name="connsiteY45" fmla="*/ 5173980 h 5173980"/>
            <a:gd name="connsiteX46" fmla="*/ 9143132 w 14663420"/>
            <a:gd name="connsiteY46" fmla="*/ 5173980 h 5173980"/>
            <a:gd name="connsiteX47" fmla="*/ 8296233 w 14663420"/>
            <a:gd name="connsiteY47" fmla="*/ 5173980 h 5173980"/>
            <a:gd name="connsiteX48" fmla="*/ 7837497 w 14663420"/>
            <a:gd name="connsiteY48" fmla="*/ 5173980 h 5173980"/>
            <a:gd name="connsiteX49" fmla="*/ 7249373 w 14663420"/>
            <a:gd name="connsiteY49" fmla="*/ 5173980 h 5173980"/>
            <a:gd name="connsiteX50" fmla="*/ 6790636 w 14663420"/>
            <a:gd name="connsiteY50" fmla="*/ 5173980 h 5173980"/>
            <a:gd name="connsiteX51" fmla="*/ 5943738 w 14663420"/>
            <a:gd name="connsiteY51" fmla="*/ 5173980 h 5173980"/>
            <a:gd name="connsiteX52" fmla="*/ 5096839 w 14663420"/>
            <a:gd name="connsiteY52" fmla="*/ 5173980 h 5173980"/>
            <a:gd name="connsiteX53" fmla="*/ 4379328 w 14663420"/>
            <a:gd name="connsiteY53" fmla="*/ 5173980 h 5173980"/>
            <a:gd name="connsiteX54" fmla="*/ 3920591 w 14663420"/>
            <a:gd name="connsiteY54" fmla="*/ 5173980 h 5173980"/>
            <a:gd name="connsiteX55" fmla="*/ 3591242 w 14663420"/>
            <a:gd name="connsiteY55" fmla="*/ 5173980 h 5173980"/>
            <a:gd name="connsiteX56" fmla="*/ 3261893 w 14663420"/>
            <a:gd name="connsiteY56" fmla="*/ 5173980 h 5173980"/>
            <a:gd name="connsiteX57" fmla="*/ 3061930 w 14663420"/>
            <a:gd name="connsiteY57" fmla="*/ 5173980 h 5173980"/>
            <a:gd name="connsiteX58" fmla="*/ 2603194 w 14663420"/>
            <a:gd name="connsiteY58" fmla="*/ 5173980 h 5173980"/>
            <a:gd name="connsiteX59" fmla="*/ 2144457 w 14663420"/>
            <a:gd name="connsiteY59" fmla="*/ 5173980 h 5173980"/>
            <a:gd name="connsiteX60" fmla="*/ 1685720 w 14663420"/>
            <a:gd name="connsiteY60" fmla="*/ 5173980 h 5173980"/>
            <a:gd name="connsiteX61" fmla="*/ 862347 w 14663420"/>
            <a:gd name="connsiteY61" fmla="*/ 5173980 h 5173980"/>
            <a:gd name="connsiteX62" fmla="*/ 0 w 14663420"/>
            <a:gd name="connsiteY62" fmla="*/ 4311633 h 5173980"/>
            <a:gd name="connsiteX63" fmla="*/ 0 w 14663420"/>
            <a:gd name="connsiteY63" fmla="*/ 3702259 h 5173980"/>
            <a:gd name="connsiteX64" fmla="*/ 0 w 14663420"/>
            <a:gd name="connsiteY64" fmla="*/ 3127378 h 5173980"/>
            <a:gd name="connsiteX65" fmla="*/ 0 w 14663420"/>
            <a:gd name="connsiteY65" fmla="*/ 2552497 h 5173980"/>
            <a:gd name="connsiteX66" fmla="*/ 0 w 14663420"/>
            <a:gd name="connsiteY66" fmla="*/ 2046602 h 5173980"/>
            <a:gd name="connsiteX67" fmla="*/ 0 w 14663420"/>
            <a:gd name="connsiteY67" fmla="*/ 1540707 h 5173980"/>
            <a:gd name="connsiteX68" fmla="*/ 0 w 14663420"/>
            <a:gd name="connsiteY68" fmla="*/ 862347 h 51739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Lst>
          <a:rect l="l" t="t" r="r" b="b"/>
          <a:pathLst>
            <a:path w="14663420" h="5173980" fill="none" extrusionOk="0">
              <a:moveTo>
                <a:pt x="0" y="862347"/>
              </a:moveTo>
              <a:cubicBezTo>
                <a:pt x="-12574" y="378078"/>
                <a:pt x="333564" y="25534"/>
                <a:pt x="862347" y="0"/>
              </a:cubicBezTo>
              <a:cubicBezTo>
                <a:pt x="973143" y="-9897"/>
                <a:pt x="1080003" y="16331"/>
                <a:pt x="1191696" y="0"/>
              </a:cubicBezTo>
              <a:cubicBezTo>
                <a:pt x="1303389" y="-16331"/>
                <a:pt x="1431850" y="51182"/>
                <a:pt x="1650433" y="0"/>
              </a:cubicBezTo>
              <a:cubicBezTo>
                <a:pt x="1869016" y="-51182"/>
                <a:pt x="1934080" y="24879"/>
                <a:pt x="2109170" y="0"/>
              </a:cubicBezTo>
              <a:cubicBezTo>
                <a:pt x="2284260" y="-24879"/>
                <a:pt x="2372226" y="2163"/>
                <a:pt x="2567906" y="0"/>
              </a:cubicBezTo>
              <a:cubicBezTo>
                <a:pt x="2763586" y="-2163"/>
                <a:pt x="2680443" y="17608"/>
                <a:pt x="2767868" y="0"/>
              </a:cubicBezTo>
              <a:cubicBezTo>
                <a:pt x="2855293" y="-17608"/>
                <a:pt x="3077451" y="22909"/>
                <a:pt x="3226605" y="0"/>
              </a:cubicBezTo>
              <a:cubicBezTo>
                <a:pt x="3375759" y="-22909"/>
                <a:pt x="3410258" y="176"/>
                <a:pt x="3555955" y="0"/>
              </a:cubicBezTo>
              <a:cubicBezTo>
                <a:pt x="3701652" y="-176"/>
                <a:pt x="3924621" y="25867"/>
                <a:pt x="4144078" y="0"/>
              </a:cubicBezTo>
              <a:cubicBezTo>
                <a:pt x="4363535" y="-25867"/>
                <a:pt x="4267158" y="3126"/>
                <a:pt x="4344041" y="0"/>
              </a:cubicBezTo>
              <a:cubicBezTo>
                <a:pt x="4420924" y="-3126"/>
                <a:pt x="4780922" y="57850"/>
                <a:pt x="5061552" y="0"/>
              </a:cubicBezTo>
              <a:cubicBezTo>
                <a:pt x="5342182" y="-57850"/>
                <a:pt x="5496488" y="53990"/>
                <a:pt x="5649676" y="0"/>
              </a:cubicBezTo>
              <a:cubicBezTo>
                <a:pt x="5802864" y="-53990"/>
                <a:pt x="5791977" y="2222"/>
                <a:pt x="5849638" y="0"/>
              </a:cubicBezTo>
              <a:cubicBezTo>
                <a:pt x="5907299" y="-2222"/>
                <a:pt x="6082967" y="37440"/>
                <a:pt x="6308374" y="0"/>
              </a:cubicBezTo>
              <a:cubicBezTo>
                <a:pt x="6533781" y="-37440"/>
                <a:pt x="6569898" y="18875"/>
                <a:pt x="6637724" y="0"/>
              </a:cubicBezTo>
              <a:cubicBezTo>
                <a:pt x="6705550" y="-18875"/>
                <a:pt x="7030287" y="46188"/>
                <a:pt x="7225848" y="0"/>
              </a:cubicBezTo>
              <a:cubicBezTo>
                <a:pt x="7421409" y="-46188"/>
                <a:pt x="7335619" y="192"/>
                <a:pt x="7425810" y="0"/>
              </a:cubicBezTo>
              <a:cubicBezTo>
                <a:pt x="7516001" y="-192"/>
                <a:pt x="8000571" y="88965"/>
                <a:pt x="8272708" y="0"/>
              </a:cubicBezTo>
              <a:cubicBezTo>
                <a:pt x="8544845" y="-88965"/>
                <a:pt x="8820184" y="41050"/>
                <a:pt x="8990219" y="0"/>
              </a:cubicBezTo>
              <a:cubicBezTo>
                <a:pt x="9160254" y="-41050"/>
                <a:pt x="9409875" y="33515"/>
                <a:pt x="9578343" y="0"/>
              </a:cubicBezTo>
              <a:cubicBezTo>
                <a:pt x="9746811" y="-33515"/>
                <a:pt x="9908304" y="31303"/>
                <a:pt x="10037080" y="0"/>
              </a:cubicBezTo>
              <a:cubicBezTo>
                <a:pt x="10165856" y="-31303"/>
                <a:pt x="10253261" y="6388"/>
                <a:pt x="10366429" y="0"/>
              </a:cubicBezTo>
              <a:cubicBezTo>
                <a:pt x="10479597" y="-6388"/>
                <a:pt x="10778277" y="36505"/>
                <a:pt x="10954553" y="0"/>
              </a:cubicBezTo>
              <a:cubicBezTo>
                <a:pt x="11130829" y="-36505"/>
                <a:pt x="11436908" y="89449"/>
                <a:pt x="11801452" y="0"/>
              </a:cubicBezTo>
              <a:cubicBezTo>
                <a:pt x="12165996" y="-89449"/>
                <a:pt x="12064765" y="10447"/>
                <a:pt x="12260188" y="0"/>
              </a:cubicBezTo>
              <a:cubicBezTo>
                <a:pt x="12455611" y="-10447"/>
                <a:pt x="12511790" y="42915"/>
                <a:pt x="12718925" y="0"/>
              </a:cubicBezTo>
              <a:cubicBezTo>
                <a:pt x="12926060" y="-42915"/>
                <a:pt x="13276492" y="76930"/>
                <a:pt x="13801073" y="0"/>
              </a:cubicBezTo>
              <a:cubicBezTo>
                <a:pt x="14394706" y="50924"/>
                <a:pt x="14640891" y="346914"/>
                <a:pt x="14663420" y="862347"/>
              </a:cubicBezTo>
              <a:cubicBezTo>
                <a:pt x="14665019" y="1086346"/>
                <a:pt x="14645363" y="1143014"/>
                <a:pt x="14663420" y="1368242"/>
              </a:cubicBezTo>
              <a:cubicBezTo>
                <a:pt x="14681477" y="1593470"/>
                <a:pt x="14646922" y="1869039"/>
                <a:pt x="14663420" y="2012109"/>
              </a:cubicBezTo>
              <a:cubicBezTo>
                <a:pt x="14679918" y="2155179"/>
                <a:pt x="14625398" y="2412600"/>
                <a:pt x="14663420" y="2586990"/>
              </a:cubicBezTo>
              <a:cubicBezTo>
                <a:pt x="14701442" y="2761380"/>
                <a:pt x="14644390" y="2979483"/>
                <a:pt x="14663420" y="3092885"/>
              </a:cubicBezTo>
              <a:cubicBezTo>
                <a:pt x="14682450" y="3206287"/>
                <a:pt x="14609531" y="3438578"/>
                <a:pt x="14663420" y="3667766"/>
              </a:cubicBezTo>
              <a:cubicBezTo>
                <a:pt x="14717309" y="3896954"/>
                <a:pt x="14603839" y="4176262"/>
                <a:pt x="14663420" y="4311633"/>
              </a:cubicBezTo>
              <a:cubicBezTo>
                <a:pt x="14556041" y="4711998"/>
                <a:pt x="14288225" y="5226606"/>
                <a:pt x="13801073" y="5173980"/>
              </a:cubicBezTo>
              <a:cubicBezTo>
                <a:pt x="13653226" y="5179823"/>
                <a:pt x="13437865" y="5161379"/>
                <a:pt x="13342336" y="5173980"/>
              </a:cubicBezTo>
              <a:cubicBezTo>
                <a:pt x="13246807" y="5186581"/>
                <a:pt x="13211638" y="5162180"/>
                <a:pt x="13142374" y="5173980"/>
              </a:cubicBezTo>
              <a:cubicBezTo>
                <a:pt x="13073110" y="5185780"/>
                <a:pt x="12709048" y="5124366"/>
                <a:pt x="12554250" y="5173980"/>
              </a:cubicBezTo>
              <a:cubicBezTo>
                <a:pt x="12399452" y="5223594"/>
                <a:pt x="12424648" y="5156845"/>
                <a:pt x="12354288" y="5173980"/>
              </a:cubicBezTo>
              <a:cubicBezTo>
                <a:pt x="12283928" y="5191115"/>
                <a:pt x="12187012" y="5150441"/>
                <a:pt x="12024939" y="5173980"/>
              </a:cubicBezTo>
              <a:cubicBezTo>
                <a:pt x="11862866" y="5197519"/>
                <a:pt x="11918821" y="5173063"/>
                <a:pt x="11824977" y="5173980"/>
              </a:cubicBezTo>
              <a:cubicBezTo>
                <a:pt x="11731133" y="5174897"/>
                <a:pt x="11321661" y="5170455"/>
                <a:pt x="11107465" y="5173980"/>
              </a:cubicBezTo>
              <a:cubicBezTo>
                <a:pt x="10893269" y="5177505"/>
                <a:pt x="10488846" y="5110654"/>
                <a:pt x="10260567" y="5173980"/>
              </a:cubicBezTo>
              <a:cubicBezTo>
                <a:pt x="10032288" y="5237306"/>
                <a:pt x="10028515" y="5149196"/>
                <a:pt x="9801830" y="5173980"/>
              </a:cubicBezTo>
              <a:cubicBezTo>
                <a:pt x="9575145" y="5198764"/>
                <a:pt x="9567775" y="5159063"/>
                <a:pt x="9343094" y="5173980"/>
              </a:cubicBezTo>
              <a:cubicBezTo>
                <a:pt x="9118413" y="5188897"/>
                <a:pt x="9241406" y="5170199"/>
                <a:pt x="9143132" y="5173980"/>
              </a:cubicBezTo>
              <a:cubicBezTo>
                <a:pt x="9044858" y="5177761"/>
                <a:pt x="8615921" y="5165735"/>
                <a:pt x="8296233" y="5173980"/>
              </a:cubicBezTo>
              <a:cubicBezTo>
                <a:pt x="7976545" y="5182225"/>
                <a:pt x="8030960" y="5164894"/>
                <a:pt x="7837497" y="5173980"/>
              </a:cubicBezTo>
              <a:cubicBezTo>
                <a:pt x="7644034" y="5183066"/>
                <a:pt x="7389578" y="5155309"/>
                <a:pt x="7249373" y="5173980"/>
              </a:cubicBezTo>
              <a:cubicBezTo>
                <a:pt x="7109168" y="5192651"/>
                <a:pt x="6977590" y="5123050"/>
                <a:pt x="6790636" y="5173980"/>
              </a:cubicBezTo>
              <a:cubicBezTo>
                <a:pt x="6603682" y="5224910"/>
                <a:pt x="6148364" y="5162486"/>
                <a:pt x="5943738" y="5173980"/>
              </a:cubicBezTo>
              <a:cubicBezTo>
                <a:pt x="5739112" y="5185474"/>
                <a:pt x="5464680" y="5120295"/>
                <a:pt x="5096839" y="5173980"/>
              </a:cubicBezTo>
              <a:cubicBezTo>
                <a:pt x="4728998" y="5227665"/>
                <a:pt x="4715308" y="5099765"/>
                <a:pt x="4379328" y="5173980"/>
              </a:cubicBezTo>
              <a:cubicBezTo>
                <a:pt x="4043348" y="5248195"/>
                <a:pt x="4082730" y="5146768"/>
                <a:pt x="3920591" y="5173980"/>
              </a:cubicBezTo>
              <a:cubicBezTo>
                <a:pt x="3758452" y="5201192"/>
                <a:pt x="3672058" y="5153036"/>
                <a:pt x="3591242" y="5173980"/>
              </a:cubicBezTo>
              <a:cubicBezTo>
                <a:pt x="3510426" y="5194924"/>
                <a:pt x="3412376" y="5157441"/>
                <a:pt x="3261893" y="5173980"/>
              </a:cubicBezTo>
              <a:cubicBezTo>
                <a:pt x="3111410" y="5190519"/>
                <a:pt x="3148650" y="5156907"/>
                <a:pt x="3061930" y="5173980"/>
              </a:cubicBezTo>
              <a:cubicBezTo>
                <a:pt x="2975210" y="5191053"/>
                <a:pt x="2823225" y="5144044"/>
                <a:pt x="2603194" y="5173980"/>
              </a:cubicBezTo>
              <a:cubicBezTo>
                <a:pt x="2383163" y="5203916"/>
                <a:pt x="2330353" y="5144525"/>
                <a:pt x="2144457" y="5173980"/>
              </a:cubicBezTo>
              <a:cubicBezTo>
                <a:pt x="1958561" y="5203435"/>
                <a:pt x="1882938" y="5148559"/>
                <a:pt x="1685720" y="5173980"/>
              </a:cubicBezTo>
              <a:cubicBezTo>
                <a:pt x="1488502" y="5199401"/>
                <a:pt x="1086227" y="5141181"/>
                <a:pt x="862347" y="5173980"/>
              </a:cubicBezTo>
              <a:cubicBezTo>
                <a:pt x="506875" y="5169271"/>
                <a:pt x="-32070" y="4866952"/>
                <a:pt x="0" y="4311633"/>
              </a:cubicBezTo>
              <a:cubicBezTo>
                <a:pt x="-69248" y="4167428"/>
                <a:pt x="25906" y="3993323"/>
                <a:pt x="0" y="3702259"/>
              </a:cubicBezTo>
              <a:cubicBezTo>
                <a:pt x="-25906" y="3411195"/>
                <a:pt x="68272" y="3328790"/>
                <a:pt x="0" y="3127378"/>
              </a:cubicBezTo>
              <a:cubicBezTo>
                <a:pt x="-68272" y="2925966"/>
                <a:pt x="14734" y="2830345"/>
                <a:pt x="0" y="2552497"/>
              </a:cubicBezTo>
              <a:cubicBezTo>
                <a:pt x="-14734" y="2274649"/>
                <a:pt x="45056" y="2268445"/>
                <a:pt x="0" y="2046602"/>
              </a:cubicBezTo>
              <a:cubicBezTo>
                <a:pt x="-45056" y="1824760"/>
                <a:pt x="5145" y="1792241"/>
                <a:pt x="0" y="1540707"/>
              </a:cubicBezTo>
              <a:cubicBezTo>
                <a:pt x="-5145" y="1289173"/>
                <a:pt x="75046" y="1013254"/>
                <a:pt x="0" y="862347"/>
              </a:cubicBezTo>
              <a:close/>
            </a:path>
            <a:path w="14663420" h="5173980" stroke="0" extrusionOk="0">
              <a:moveTo>
                <a:pt x="0" y="862347"/>
              </a:moveTo>
              <a:cubicBezTo>
                <a:pt x="42526" y="470126"/>
                <a:pt x="314950" y="-36317"/>
                <a:pt x="862347" y="0"/>
              </a:cubicBezTo>
              <a:cubicBezTo>
                <a:pt x="1020774" y="-30761"/>
                <a:pt x="1292293" y="35162"/>
                <a:pt x="1450471" y="0"/>
              </a:cubicBezTo>
              <a:cubicBezTo>
                <a:pt x="1608649" y="-35162"/>
                <a:pt x="2011013" y="51710"/>
                <a:pt x="2297369" y="0"/>
              </a:cubicBezTo>
              <a:cubicBezTo>
                <a:pt x="2583725" y="-51710"/>
                <a:pt x="2866812" y="15945"/>
                <a:pt x="3014881" y="0"/>
              </a:cubicBezTo>
              <a:cubicBezTo>
                <a:pt x="3162950" y="-15945"/>
                <a:pt x="3170002" y="15215"/>
                <a:pt x="3214843" y="0"/>
              </a:cubicBezTo>
              <a:cubicBezTo>
                <a:pt x="3259684" y="-15215"/>
                <a:pt x="3324930" y="2633"/>
                <a:pt x="3414805" y="0"/>
              </a:cubicBezTo>
              <a:cubicBezTo>
                <a:pt x="3504680" y="-2633"/>
                <a:pt x="3753470" y="52055"/>
                <a:pt x="4002929" y="0"/>
              </a:cubicBezTo>
              <a:cubicBezTo>
                <a:pt x="4252388" y="-52055"/>
                <a:pt x="4429398" y="23942"/>
                <a:pt x="4720440" y="0"/>
              </a:cubicBezTo>
              <a:cubicBezTo>
                <a:pt x="5011482" y="-23942"/>
                <a:pt x="5118399" y="27489"/>
                <a:pt x="5437951" y="0"/>
              </a:cubicBezTo>
              <a:cubicBezTo>
                <a:pt x="5757503" y="-27489"/>
                <a:pt x="5858973" y="55707"/>
                <a:pt x="6026075" y="0"/>
              </a:cubicBezTo>
              <a:cubicBezTo>
                <a:pt x="6193177" y="-55707"/>
                <a:pt x="6278219" y="37159"/>
                <a:pt x="6355424" y="0"/>
              </a:cubicBezTo>
              <a:cubicBezTo>
                <a:pt x="6432629" y="-37159"/>
                <a:pt x="6900495" y="27122"/>
                <a:pt x="7202323" y="0"/>
              </a:cubicBezTo>
              <a:cubicBezTo>
                <a:pt x="7504151" y="-27122"/>
                <a:pt x="7358941" y="7395"/>
                <a:pt x="7402285" y="0"/>
              </a:cubicBezTo>
              <a:cubicBezTo>
                <a:pt x="7445629" y="-7395"/>
                <a:pt x="7714698" y="70071"/>
                <a:pt x="7990409" y="0"/>
              </a:cubicBezTo>
              <a:cubicBezTo>
                <a:pt x="8266120" y="-70071"/>
                <a:pt x="8480558" y="78148"/>
                <a:pt x="8837307" y="0"/>
              </a:cubicBezTo>
              <a:cubicBezTo>
                <a:pt x="9194056" y="-78148"/>
                <a:pt x="8965352" y="8816"/>
                <a:pt x="9037269" y="0"/>
              </a:cubicBezTo>
              <a:cubicBezTo>
                <a:pt x="9109186" y="-8816"/>
                <a:pt x="9383564" y="51453"/>
                <a:pt x="9496006" y="0"/>
              </a:cubicBezTo>
              <a:cubicBezTo>
                <a:pt x="9608448" y="-51453"/>
                <a:pt x="9599387" y="22375"/>
                <a:pt x="9695968" y="0"/>
              </a:cubicBezTo>
              <a:cubicBezTo>
                <a:pt x="9792549" y="-22375"/>
                <a:pt x="9874960" y="2132"/>
                <a:pt x="10025318" y="0"/>
              </a:cubicBezTo>
              <a:cubicBezTo>
                <a:pt x="10175676" y="-2132"/>
                <a:pt x="10250424" y="39371"/>
                <a:pt x="10354667" y="0"/>
              </a:cubicBezTo>
              <a:cubicBezTo>
                <a:pt x="10458910" y="-39371"/>
                <a:pt x="10659426" y="2274"/>
                <a:pt x="10813404" y="0"/>
              </a:cubicBezTo>
              <a:cubicBezTo>
                <a:pt x="10967382" y="-2274"/>
                <a:pt x="11131111" y="10469"/>
                <a:pt x="11272140" y="0"/>
              </a:cubicBezTo>
              <a:cubicBezTo>
                <a:pt x="11413169" y="-10469"/>
                <a:pt x="11595338" y="23720"/>
                <a:pt x="11730877" y="0"/>
              </a:cubicBezTo>
              <a:cubicBezTo>
                <a:pt x="11866416" y="-23720"/>
                <a:pt x="12129559" y="2288"/>
                <a:pt x="12319001" y="0"/>
              </a:cubicBezTo>
              <a:cubicBezTo>
                <a:pt x="12508443" y="-2288"/>
                <a:pt x="12839935" y="73346"/>
                <a:pt x="13036512" y="0"/>
              </a:cubicBezTo>
              <a:cubicBezTo>
                <a:pt x="13233089" y="-73346"/>
                <a:pt x="13457686" y="12576"/>
                <a:pt x="13801073" y="0"/>
              </a:cubicBezTo>
              <a:cubicBezTo>
                <a:pt x="14206865" y="-45280"/>
                <a:pt x="14588507" y="402591"/>
                <a:pt x="14663420" y="862347"/>
              </a:cubicBezTo>
              <a:cubicBezTo>
                <a:pt x="14675347" y="1055450"/>
                <a:pt x="14630340" y="1221040"/>
                <a:pt x="14663420" y="1402735"/>
              </a:cubicBezTo>
              <a:cubicBezTo>
                <a:pt x="14696500" y="1584430"/>
                <a:pt x="14614420" y="1767109"/>
                <a:pt x="14663420" y="2012109"/>
              </a:cubicBezTo>
              <a:cubicBezTo>
                <a:pt x="14712420" y="2257109"/>
                <a:pt x="14641530" y="2485031"/>
                <a:pt x="14663420" y="2621483"/>
              </a:cubicBezTo>
              <a:cubicBezTo>
                <a:pt x="14685310" y="2757935"/>
                <a:pt x="14636909" y="3049511"/>
                <a:pt x="14663420" y="3196364"/>
              </a:cubicBezTo>
              <a:cubicBezTo>
                <a:pt x="14689931" y="3343217"/>
                <a:pt x="14639493" y="3436709"/>
                <a:pt x="14663420" y="3667766"/>
              </a:cubicBezTo>
              <a:cubicBezTo>
                <a:pt x="14687347" y="3898823"/>
                <a:pt x="14592871" y="4055429"/>
                <a:pt x="14663420" y="4311633"/>
              </a:cubicBezTo>
              <a:cubicBezTo>
                <a:pt x="14762824" y="4756564"/>
                <a:pt x="14355774" y="5110245"/>
                <a:pt x="13801073" y="5173980"/>
              </a:cubicBezTo>
              <a:cubicBezTo>
                <a:pt x="13676571" y="5205359"/>
                <a:pt x="13611707" y="5136654"/>
                <a:pt x="13471724" y="5173980"/>
              </a:cubicBezTo>
              <a:cubicBezTo>
                <a:pt x="13331741" y="5211306"/>
                <a:pt x="13321308" y="5156587"/>
                <a:pt x="13271761" y="5173980"/>
              </a:cubicBezTo>
              <a:cubicBezTo>
                <a:pt x="13222214" y="5191373"/>
                <a:pt x="12685957" y="5114098"/>
                <a:pt x="12424863" y="5173980"/>
              </a:cubicBezTo>
              <a:cubicBezTo>
                <a:pt x="12163769" y="5233862"/>
                <a:pt x="12188036" y="5173962"/>
                <a:pt x="12095514" y="5173980"/>
              </a:cubicBezTo>
              <a:cubicBezTo>
                <a:pt x="12002992" y="5173998"/>
                <a:pt x="11610540" y="5117737"/>
                <a:pt x="11248615" y="5173980"/>
              </a:cubicBezTo>
              <a:cubicBezTo>
                <a:pt x="10886690" y="5230223"/>
                <a:pt x="10932043" y="5124086"/>
                <a:pt x="10789879" y="5173980"/>
              </a:cubicBezTo>
              <a:cubicBezTo>
                <a:pt x="10647715" y="5223874"/>
                <a:pt x="10506108" y="5142661"/>
                <a:pt x="10331142" y="5173980"/>
              </a:cubicBezTo>
              <a:cubicBezTo>
                <a:pt x="10156176" y="5205299"/>
                <a:pt x="9806674" y="5131920"/>
                <a:pt x="9613631" y="5173980"/>
              </a:cubicBezTo>
              <a:cubicBezTo>
                <a:pt x="9420588" y="5216040"/>
                <a:pt x="9512133" y="5159153"/>
                <a:pt x="9413669" y="5173980"/>
              </a:cubicBezTo>
              <a:cubicBezTo>
                <a:pt x="9315205" y="5188807"/>
                <a:pt x="9180755" y="5140634"/>
                <a:pt x="8954932" y="5173980"/>
              </a:cubicBezTo>
              <a:cubicBezTo>
                <a:pt x="8729109" y="5207326"/>
                <a:pt x="8698738" y="5163307"/>
                <a:pt x="8496195" y="5173980"/>
              </a:cubicBezTo>
              <a:cubicBezTo>
                <a:pt x="8293652" y="5184653"/>
                <a:pt x="8236278" y="5151484"/>
                <a:pt x="8166846" y="5173980"/>
              </a:cubicBezTo>
              <a:cubicBezTo>
                <a:pt x="8097414" y="5196476"/>
                <a:pt x="7703448" y="5124184"/>
                <a:pt x="7449335" y="5173980"/>
              </a:cubicBezTo>
              <a:cubicBezTo>
                <a:pt x="7195222" y="5223776"/>
                <a:pt x="7174449" y="5144293"/>
                <a:pt x="6990598" y="5173980"/>
              </a:cubicBezTo>
              <a:cubicBezTo>
                <a:pt x="6806747" y="5203667"/>
                <a:pt x="6474659" y="5096081"/>
                <a:pt x="6273087" y="5173980"/>
              </a:cubicBezTo>
              <a:cubicBezTo>
                <a:pt x="6071515" y="5251879"/>
                <a:pt x="6159082" y="5171824"/>
                <a:pt x="6073125" y="5173980"/>
              </a:cubicBezTo>
              <a:cubicBezTo>
                <a:pt x="5987168" y="5176136"/>
                <a:pt x="5773748" y="5147683"/>
                <a:pt x="5614388" y="5173980"/>
              </a:cubicBezTo>
              <a:cubicBezTo>
                <a:pt x="5455028" y="5200277"/>
                <a:pt x="5166562" y="5118457"/>
                <a:pt x="4896877" y="5173980"/>
              </a:cubicBezTo>
              <a:cubicBezTo>
                <a:pt x="4627192" y="5229503"/>
                <a:pt x="4756607" y="5164461"/>
                <a:pt x="4696915" y="5173980"/>
              </a:cubicBezTo>
              <a:cubicBezTo>
                <a:pt x="4637223" y="5183499"/>
                <a:pt x="4396419" y="5118052"/>
                <a:pt x="4108791" y="5173980"/>
              </a:cubicBezTo>
              <a:cubicBezTo>
                <a:pt x="3821163" y="5229908"/>
                <a:pt x="3988693" y="5156480"/>
                <a:pt x="3908829" y="5173980"/>
              </a:cubicBezTo>
              <a:cubicBezTo>
                <a:pt x="3828965" y="5191480"/>
                <a:pt x="3525305" y="5130570"/>
                <a:pt x="3191318" y="5173980"/>
              </a:cubicBezTo>
              <a:cubicBezTo>
                <a:pt x="2857331" y="5217390"/>
                <a:pt x="2877649" y="5156978"/>
                <a:pt x="2732581" y="5173980"/>
              </a:cubicBezTo>
              <a:cubicBezTo>
                <a:pt x="2587513" y="5190982"/>
                <a:pt x="2212809" y="5078576"/>
                <a:pt x="1885683" y="5173980"/>
              </a:cubicBezTo>
              <a:cubicBezTo>
                <a:pt x="1558557" y="5269384"/>
                <a:pt x="1550009" y="5171242"/>
                <a:pt x="1426946" y="5173980"/>
              </a:cubicBezTo>
              <a:cubicBezTo>
                <a:pt x="1303883" y="5176718"/>
                <a:pt x="1114813" y="5156698"/>
                <a:pt x="862347" y="5173980"/>
              </a:cubicBezTo>
              <a:cubicBezTo>
                <a:pt x="344216" y="5169687"/>
                <a:pt x="-34055" y="4921476"/>
                <a:pt x="0" y="4311633"/>
              </a:cubicBezTo>
              <a:cubicBezTo>
                <a:pt x="-34526" y="4192457"/>
                <a:pt x="23072" y="3945282"/>
                <a:pt x="0" y="3840231"/>
              </a:cubicBezTo>
              <a:cubicBezTo>
                <a:pt x="-23072" y="3735180"/>
                <a:pt x="73530" y="3338025"/>
                <a:pt x="0" y="3196364"/>
              </a:cubicBezTo>
              <a:cubicBezTo>
                <a:pt x="-73530" y="3054703"/>
                <a:pt x="12020" y="2852243"/>
                <a:pt x="0" y="2724961"/>
              </a:cubicBezTo>
              <a:cubicBezTo>
                <a:pt x="-12020" y="2597679"/>
                <a:pt x="24377" y="2397323"/>
                <a:pt x="0" y="2253559"/>
              </a:cubicBezTo>
              <a:cubicBezTo>
                <a:pt x="-24377" y="2109795"/>
                <a:pt x="2961" y="1998346"/>
                <a:pt x="0" y="1782157"/>
              </a:cubicBezTo>
              <a:cubicBezTo>
                <a:pt x="-2961" y="1565968"/>
                <a:pt x="46185" y="1162938"/>
                <a:pt x="0" y="862347"/>
              </a:cubicBezTo>
              <a:close/>
            </a:path>
          </a:pathLst>
        </a:custGeom>
        <a:solidFill>
          <a:schemeClr val="accent6">
            <a:lumMod val="40000"/>
            <a:lumOff val="60000"/>
          </a:schemeClr>
        </a:solidFill>
        <a:ln>
          <a:noFill/>
          <a:extLst>
            <a:ext uri="{C807C97D-BFC1-408E-A445-0C87EB9F89A2}">
              <ask:lineSketchStyleProps xmlns:ask="http://schemas.microsoft.com/office/drawing/2018/sketchyshapes" sd="1126221530">
                <a:prstGeom prst="roundRect">
                  <a:avLst/>
                </a:prstGeom>
                <ask:type>
                  <ask:lineSketchScribble/>
                </ask:type>
              </ask:lineSketchStyleProps>
            </a:ext>
          </a:extLst>
        </a:ln>
        <a:effectLst>
          <a:softEdge rad="6350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0</xdr:row>
      <xdr:rowOff>30480</xdr:rowOff>
    </xdr:from>
    <xdr:to>
      <xdr:col>22</xdr:col>
      <xdr:colOff>0</xdr:colOff>
      <xdr:row>4</xdr:row>
      <xdr:rowOff>0</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609600" y="30480"/>
          <a:ext cx="12801600" cy="701040"/>
        </a:xfrm>
        <a:prstGeom prst="rect">
          <a:avLst/>
        </a:prstGeom>
        <a:solidFill>
          <a:schemeClr val="tx1">
            <a:lumMod val="50000"/>
            <a:lumOff val="50000"/>
          </a:schemeClr>
        </a:solidFill>
        <a:ln w="9525" cmpd="sng">
          <a:noFill/>
        </a:ln>
        <a:effectLst>
          <a:softEdge rad="6350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600" b="1">
              <a:solidFill>
                <a:schemeClr val="bg1"/>
              </a:solidFill>
              <a:latin typeface="Californian FB" panose="0207040306080B030204" pitchFamily="18" charset="0"/>
            </a:rPr>
            <a:t>Best Place to Live</a:t>
          </a:r>
        </a:p>
      </xdr:txBody>
    </xdr:sp>
    <xdr:clientData/>
  </xdr:twoCellAnchor>
  <xdr:twoCellAnchor editAs="oneCell">
    <xdr:from>
      <xdr:col>2</xdr:col>
      <xdr:colOff>45420</xdr:colOff>
      <xdr:row>3</xdr:row>
      <xdr:rowOff>104589</xdr:rowOff>
    </xdr:from>
    <xdr:to>
      <xdr:col>19</xdr:col>
      <xdr:colOff>104587</xdr:colOff>
      <xdr:row>8</xdr:row>
      <xdr:rowOff>149411</xdr:rowOff>
    </xdr:to>
    <mc:AlternateContent xmlns:mc="http://schemas.openxmlformats.org/markup-compatibility/2006" xmlns:a14="http://schemas.microsoft.com/office/drawing/2010/main">
      <mc:Choice Requires="a14">
        <xdr:graphicFrame macro="">
          <xdr:nvGraphicFramePr>
            <xdr:cNvPr id="7" name="City">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264620" y="653229"/>
              <a:ext cx="11603467" cy="9592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28</xdr:col>
      <xdr:colOff>7620</xdr:colOff>
      <xdr:row>98</xdr:row>
      <xdr:rowOff>160020</xdr:rowOff>
    </xdr:from>
    <xdr:to>
      <xdr:col>29</xdr:col>
      <xdr:colOff>0</xdr:colOff>
      <xdr:row>100</xdr:row>
      <xdr:rowOff>0</xdr:rowOff>
    </xdr:to>
    <xdr:graphicFrame macro="">
      <xdr:nvGraphicFramePr>
        <xdr:cNvPr id="9" name="Overal_Temperature">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100</xdr:row>
      <xdr:rowOff>0</xdr:rowOff>
    </xdr:from>
    <xdr:to>
      <xdr:col>28</xdr:col>
      <xdr:colOff>4640580</xdr:colOff>
      <xdr:row>101</xdr:row>
      <xdr:rowOff>0</xdr:rowOff>
    </xdr:to>
    <xdr:graphicFrame macro="">
      <xdr:nvGraphicFramePr>
        <xdr:cNvPr id="12" name="Overal_Restaurants">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0</xdr:colOff>
      <xdr:row>101</xdr:row>
      <xdr:rowOff>0</xdr:rowOff>
    </xdr:from>
    <xdr:to>
      <xdr:col>29</xdr:col>
      <xdr:colOff>0</xdr:colOff>
      <xdr:row>102</xdr:row>
      <xdr:rowOff>0</xdr:rowOff>
    </xdr:to>
    <xdr:graphicFrame macro="">
      <xdr:nvGraphicFramePr>
        <xdr:cNvPr id="13" name="Overall_Hospitals">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0</xdr:colOff>
      <xdr:row>100</xdr:row>
      <xdr:rowOff>0</xdr:rowOff>
    </xdr:from>
    <xdr:to>
      <xdr:col>30</xdr:col>
      <xdr:colOff>0</xdr:colOff>
      <xdr:row>101</xdr:row>
      <xdr:rowOff>0</xdr:rowOff>
    </xdr:to>
    <xdr:graphicFrame macro="">
      <xdr:nvGraphicFramePr>
        <xdr:cNvPr id="14" name="Cusine_Type">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0</xdr:colOff>
      <xdr:row>101</xdr:row>
      <xdr:rowOff>0</xdr:rowOff>
    </xdr:from>
    <xdr:to>
      <xdr:col>30</xdr:col>
      <xdr:colOff>0</xdr:colOff>
      <xdr:row>102</xdr:row>
      <xdr:rowOff>0</xdr:rowOff>
    </xdr:to>
    <xdr:graphicFrame macro="">
      <xdr:nvGraphicFramePr>
        <xdr:cNvPr id="16" name="Hospital_Type">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0</xdr:colOff>
      <xdr:row>99</xdr:row>
      <xdr:rowOff>0</xdr:rowOff>
    </xdr:from>
    <xdr:to>
      <xdr:col>30</xdr:col>
      <xdr:colOff>0</xdr:colOff>
      <xdr:row>100</xdr:row>
      <xdr:rowOff>7620</xdr:rowOff>
    </xdr:to>
    <xdr:graphicFrame macro="">
      <xdr:nvGraphicFramePr>
        <xdr:cNvPr id="3" name="Month_Temp">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9</xdr:row>
          <xdr:rowOff>91440</xdr:rowOff>
        </xdr:from>
        <xdr:to>
          <xdr:col>16</xdr:col>
          <xdr:colOff>0</xdr:colOff>
          <xdr:row>27</xdr:row>
          <xdr:rowOff>0</xdr:rowOff>
        </xdr:to>
        <xdr:pic>
          <xdr:nvPicPr>
            <xdr:cNvPr id="19" name="Pictur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Drill_Chart" spid="_x0000_s1095"/>
                </a:ext>
              </a:extLst>
            </xdr:cNvPicPr>
          </xdr:nvPicPr>
          <xdr:blipFill>
            <a:blip xmlns:r="http://schemas.openxmlformats.org/officeDocument/2006/relationships" r:embed="rId7"/>
            <a:stretch>
              <a:fillRect/>
            </a:stretch>
          </xdr:blipFill>
          <xdr:spPr bwMode="auto">
            <a:xfrm>
              <a:off x="3657600" y="1737360"/>
              <a:ext cx="6096000" cy="32004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16</xdr:col>
      <xdr:colOff>70528</xdr:colOff>
      <xdr:row>16</xdr:row>
      <xdr:rowOff>126801</xdr:rowOff>
    </xdr:from>
    <xdr:to>
      <xdr:col>19</xdr:col>
      <xdr:colOff>130486</xdr:colOff>
      <xdr:row>26</xdr:row>
      <xdr:rowOff>0</xdr:rowOff>
    </xdr:to>
    <mc:AlternateContent xmlns:mc="http://schemas.openxmlformats.org/markup-compatibility/2006" xmlns:a14="http://schemas.microsoft.com/office/drawing/2010/main">
      <mc:Choice Requires="a14">
        <xdr:graphicFrame macro="">
          <xdr:nvGraphicFramePr>
            <xdr:cNvPr id="2" name="Factors">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Factors"/>
            </a:graphicData>
          </a:graphic>
        </xdr:graphicFrame>
      </mc:Choice>
      <mc:Fallback xmlns="">
        <xdr:sp macro="" textlink="">
          <xdr:nvSpPr>
            <xdr:cNvPr id="0" name=""/>
            <xdr:cNvSpPr>
              <a:spLocks noTextEdit="1"/>
            </xdr:cNvSpPr>
          </xdr:nvSpPr>
          <xdr:spPr>
            <a:xfrm>
              <a:off x="11009461" y="3107068"/>
              <a:ext cx="1888758" cy="17358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27</xdr:col>
      <xdr:colOff>0</xdr:colOff>
      <xdr:row>102</xdr:row>
      <xdr:rowOff>0</xdr:rowOff>
    </xdr:from>
    <xdr:to>
      <xdr:col>29</xdr:col>
      <xdr:colOff>0</xdr:colOff>
      <xdr:row>103</xdr:row>
      <xdr:rowOff>0</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93A19AE3-68D4-4558-85BB-04C99383B0D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7495520" y="26631900"/>
              <a:ext cx="5105400" cy="273558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27</xdr:col>
      <xdr:colOff>0</xdr:colOff>
      <xdr:row>103</xdr:row>
      <xdr:rowOff>0</xdr:rowOff>
    </xdr:from>
    <xdr:to>
      <xdr:col>29</xdr:col>
      <xdr:colOff>0</xdr:colOff>
      <xdr:row>104</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29</xdr:col>
      <xdr:colOff>0</xdr:colOff>
      <xdr:row>103</xdr:row>
      <xdr:rowOff>0</xdr:rowOff>
    </xdr:from>
    <xdr:to>
      <xdr:col>30</xdr:col>
      <xdr:colOff>0</xdr:colOff>
      <xdr:row>104</xdr:row>
      <xdr:rowOff>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xdr:col>
      <xdr:colOff>93134</xdr:colOff>
      <xdr:row>11</xdr:row>
      <xdr:rowOff>135466</xdr:rowOff>
    </xdr:from>
    <xdr:to>
      <xdr:col>5</xdr:col>
      <xdr:colOff>465668</xdr:colOff>
      <xdr:row>22</xdr:row>
      <xdr:rowOff>160866</xdr:rowOff>
    </xdr:to>
    <xdr:pic>
      <xdr:nvPicPr>
        <xdr:cNvPr id="21" name="Picture 20">
          <a:extLst>
            <a:ext uri="{FF2B5EF4-FFF2-40B4-BE49-F238E27FC236}">
              <a16:creationId xmlns:a16="http://schemas.microsoft.com/office/drawing/2014/main" id="{7D0E8C1C-6AE4-FB90-2719-9B9C44238E8A}"/>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12334" y="2184399"/>
          <a:ext cx="2201334" cy="2074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28</xdr:col>
      <xdr:colOff>5105399</xdr:colOff>
      <xdr:row>102</xdr:row>
      <xdr:rowOff>0</xdr:rowOff>
    </xdr:from>
    <xdr:to>
      <xdr:col>29</xdr:col>
      <xdr:colOff>4656666</xdr:colOff>
      <xdr:row>103</xdr:row>
      <xdr:rowOff>8466</xdr:rowOff>
    </xdr:to>
    <xdr:graphicFrame macro="">
      <xdr:nvGraphicFramePr>
        <xdr:cNvPr id="26" name="Chart 25">
          <a:extLst>
            <a:ext uri="{FF2B5EF4-FFF2-40B4-BE49-F238E27FC236}">
              <a16:creationId xmlns:a16="http://schemas.microsoft.com/office/drawing/2014/main" id="{197C08AC-4200-4233-9DBE-0DDE7DED7B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443696</xdr:colOff>
      <xdr:row>8</xdr:row>
      <xdr:rowOff>96454</xdr:rowOff>
    </xdr:from>
    <xdr:to>
      <xdr:col>22</xdr:col>
      <xdr:colOff>569088</xdr:colOff>
      <xdr:row>9</xdr:row>
      <xdr:rowOff>154329</xdr:rowOff>
    </xdr:to>
    <xdr:sp macro="" textlink="">
      <xdr:nvSpPr>
        <xdr:cNvPr id="6" name="TextBox 5">
          <a:extLst>
            <a:ext uri="{FF2B5EF4-FFF2-40B4-BE49-F238E27FC236}">
              <a16:creationId xmlns:a16="http://schemas.microsoft.com/office/drawing/2014/main" id="{05AEDF64-BF2A-A350-5E42-196BAF210FB4}"/>
            </a:ext>
          </a:extLst>
        </xdr:cNvPr>
        <xdr:cNvSpPr txBox="1"/>
      </xdr:nvSpPr>
      <xdr:spPr>
        <a:xfrm>
          <a:off x="13175848" y="1562581"/>
          <a:ext cx="1948405" cy="24114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Change city to single select</a:t>
          </a:r>
        </a:p>
        <a:p>
          <a:endParaRPr lang="en-US" sz="1100"/>
        </a:p>
      </xdr:txBody>
    </xdr:sp>
    <xdr:clientData/>
  </xdr:twoCellAnchor>
  <xdr:twoCellAnchor>
    <xdr:from>
      <xdr:col>19</xdr:col>
      <xdr:colOff>485267</xdr:colOff>
      <xdr:row>16</xdr:row>
      <xdr:rowOff>48228</xdr:rowOff>
    </xdr:from>
    <xdr:to>
      <xdr:col>22</xdr:col>
      <xdr:colOff>610659</xdr:colOff>
      <xdr:row>17</xdr:row>
      <xdr:rowOff>106102</xdr:rowOff>
    </xdr:to>
    <xdr:sp macro="" textlink="">
      <xdr:nvSpPr>
        <xdr:cNvPr id="10" name="TextBox 9">
          <a:extLst>
            <a:ext uri="{FF2B5EF4-FFF2-40B4-BE49-F238E27FC236}">
              <a16:creationId xmlns:a16="http://schemas.microsoft.com/office/drawing/2014/main" id="{E64C6B69-053D-47DB-9B49-56A15D49B6D3}"/>
            </a:ext>
          </a:extLst>
        </xdr:cNvPr>
        <xdr:cNvSpPr txBox="1"/>
      </xdr:nvSpPr>
      <xdr:spPr>
        <a:xfrm>
          <a:off x="13217419" y="2980481"/>
          <a:ext cx="1948405" cy="24114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Change city to Multi select</a:t>
          </a:r>
        </a:p>
        <a:p>
          <a:endParaRPr lang="en-US" sz="1100"/>
        </a:p>
      </xdr:txBody>
    </xdr:sp>
    <xdr:clientData/>
  </xdr:twoCellAnchor>
  <xdr:twoCellAnchor editAs="oneCell">
    <xdr:from>
      <xdr:col>16</xdr:col>
      <xdr:colOff>46818</xdr:colOff>
      <xdr:row>9</xdr:row>
      <xdr:rowOff>106133</xdr:rowOff>
    </xdr:from>
    <xdr:to>
      <xdr:col>19</xdr:col>
      <xdr:colOff>135467</xdr:colOff>
      <xdr:row>15</xdr:row>
      <xdr:rowOff>66239</xdr:rowOff>
    </xdr:to>
    <mc:AlternateContent xmlns:mc="http://schemas.openxmlformats.org/markup-compatibility/2006" xmlns:a14="http://schemas.microsoft.com/office/drawing/2010/main">
      <mc:Choice Requires="a14">
        <xdr:graphicFrame macro="">
          <xdr:nvGraphicFramePr>
            <xdr:cNvPr id="5" name="Level of Detail">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Level of Detail"/>
            </a:graphicData>
          </a:graphic>
        </xdr:graphicFrame>
      </mc:Choice>
      <mc:Fallback xmlns="">
        <xdr:sp macro="" textlink="">
          <xdr:nvSpPr>
            <xdr:cNvPr id="0" name=""/>
            <xdr:cNvSpPr>
              <a:spLocks noTextEdit="1"/>
            </xdr:cNvSpPr>
          </xdr:nvSpPr>
          <xdr:spPr>
            <a:xfrm>
              <a:off x="10981518" y="1752053"/>
              <a:ext cx="1917449" cy="10573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21</xdr:col>
      <xdr:colOff>97691</xdr:colOff>
      <xdr:row>0</xdr:row>
      <xdr:rowOff>48846</xdr:rowOff>
    </xdr:from>
    <xdr:to>
      <xdr:col>22</xdr:col>
      <xdr:colOff>406399</xdr:colOff>
      <xdr:row>5</xdr:row>
      <xdr:rowOff>35169</xdr:rowOff>
    </xdr:to>
    <xdr:pic macro="[0]!Show_names">
      <xdr:nvPicPr>
        <xdr:cNvPr id="29" name="Graphic 28" descr="Group of men outline">
          <a:extLst>
            <a:ext uri="{FF2B5EF4-FFF2-40B4-BE49-F238E27FC236}">
              <a16:creationId xmlns:a16="http://schemas.microsoft.com/office/drawing/2014/main" id="{580F6F6A-B644-B0AC-51B9-A95E8DE1C13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4009076" y="48846"/>
          <a:ext cx="914400" cy="914400"/>
        </a:xfrm>
        <a:prstGeom prst="rect">
          <a:avLst/>
        </a:prstGeom>
      </xdr:spPr>
    </xdr:pic>
    <xdr:clientData/>
  </xdr:twoCellAnchor>
  <xdr:twoCellAnchor>
    <xdr:from>
      <xdr:col>22</xdr:col>
      <xdr:colOff>420077</xdr:colOff>
      <xdr:row>3</xdr:row>
      <xdr:rowOff>29308</xdr:rowOff>
    </xdr:from>
    <xdr:to>
      <xdr:col>26</xdr:col>
      <xdr:colOff>254000</xdr:colOff>
      <xdr:row>9</xdr:row>
      <xdr:rowOff>107462</xdr:rowOff>
    </xdr:to>
    <xdr:sp macro="[0]!Hide_names" textlink="">
      <xdr:nvSpPr>
        <xdr:cNvPr id="31" name="TextBox 30" hidden="1">
          <a:extLst>
            <a:ext uri="{FF2B5EF4-FFF2-40B4-BE49-F238E27FC236}">
              <a16:creationId xmlns:a16="http://schemas.microsoft.com/office/drawing/2014/main" id="{8BC60D1E-40D0-4508-5FF5-4F65C18D8E7C}"/>
            </a:ext>
          </a:extLst>
        </xdr:cNvPr>
        <xdr:cNvSpPr txBox="1"/>
      </xdr:nvSpPr>
      <xdr:spPr>
        <a:xfrm>
          <a:off x="14937154" y="586154"/>
          <a:ext cx="2413000" cy="1191846"/>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bg1"/>
              </a:solidFill>
            </a:rPr>
            <a:t>Sai</a:t>
          </a:r>
          <a:r>
            <a:rPr lang="en-US" sz="1400" b="1" i="1" baseline="0">
              <a:solidFill>
                <a:schemeClr val="bg1"/>
              </a:solidFill>
            </a:rPr>
            <a:t> Abhay Chakravarthi Palagiri</a:t>
          </a:r>
        </a:p>
        <a:p>
          <a:r>
            <a:rPr lang="en-US" sz="1400" b="1" i="1" baseline="0">
              <a:solidFill>
                <a:schemeClr val="bg1"/>
              </a:solidFill>
            </a:rPr>
            <a:t>Rahul Addagatla</a:t>
          </a:r>
        </a:p>
        <a:p>
          <a:r>
            <a:rPr lang="en-US" sz="1400" b="1" i="1" baseline="0">
              <a:solidFill>
                <a:schemeClr val="bg1"/>
              </a:solidFill>
            </a:rPr>
            <a:t>Tarun Sai Ghanta</a:t>
          </a:r>
        </a:p>
        <a:p>
          <a:r>
            <a:rPr lang="en-US" sz="1100" b="1" i="1">
              <a:solidFill>
                <a:schemeClr val="bg1"/>
              </a:solidFill>
            </a:rPr>
            <a:t>(click to close this)</a:t>
          </a:r>
        </a:p>
      </xdr:txBody>
    </xdr:sp>
    <xdr:clientData/>
  </xdr:twoCellAnchor>
  <xdr:twoCellAnchor editAs="oneCell">
    <xdr:from>
      <xdr:col>20</xdr:col>
      <xdr:colOff>322385</xdr:colOff>
      <xdr:row>17</xdr:row>
      <xdr:rowOff>136768</xdr:rowOff>
    </xdr:from>
    <xdr:to>
      <xdr:col>22</xdr:col>
      <xdr:colOff>25400</xdr:colOff>
      <xdr:row>22</xdr:row>
      <xdr:rowOff>123092</xdr:rowOff>
    </xdr:to>
    <xdr:pic macro="[0]!Reset_chart">
      <xdr:nvPicPr>
        <xdr:cNvPr id="33" name="Graphic 32" descr="Refresh with solid fill">
          <a:extLst>
            <a:ext uri="{FF2B5EF4-FFF2-40B4-BE49-F238E27FC236}">
              <a16:creationId xmlns:a16="http://schemas.microsoft.com/office/drawing/2014/main" id="{DD46DC88-221E-65EE-4244-99E323E43FBB}"/>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3628077" y="3292230"/>
          <a:ext cx="914400" cy="914400"/>
        </a:xfrm>
        <a:prstGeom prst="rect">
          <a:avLst/>
        </a:prstGeom>
      </xdr:spPr>
    </xdr:pic>
    <xdr:clientData/>
  </xdr:twoCellAnchor>
  <xdr:twoCellAnchor>
    <xdr:from>
      <xdr:col>20</xdr:col>
      <xdr:colOff>527539</xdr:colOff>
      <xdr:row>10</xdr:row>
      <xdr:rowOff>87923</xdr:rowOff>
    </xdr:from>
    <xdr:to>
      <xdr:col>21</xdr:col>
      <xdr:colOff>390769</xdr:colOff>
      <xdr:row>14</xdr:row>
      <xdr:rowOff>107462</xdr:rowOff>
    </xdr:to>
    <xdr:sp macro="[0]!City_Drill" textlink="">
      <xdr:nvSpPr>
        <xdr:cNvPr id="34" name="Arrow: Down 33">
          <a:extLst>
            <a:ext uri="{FF2B5EF4-FFF2-40B4-BE49-F238E27FC236}">
              <a16:creationId xmlns:a16="http://schemas.microsoft.com/office/drawing/2014/main" id="{B5E6ED6B-A799-7AED-B626-E9ED96539A60}"/>
            </a:ext>
          </a:extLst>
        </xdr:cNvPr>
        <xdr:cNvSpPr/>
      </xdr:nvSpPr>
      <xdr:spPr>
        <a:xfrm>
          <a:off x="13833231" y="1944077"/>
          <a:ext cx="468923" cy="762000"/>
        </a:xfrm>
        <a:prstGeom prst="downArrow">
          <a:avLst/>
        </a:prstGeom>
        <a:solidFill>
          <a:schemeClr val="accent6">
            <a:lumMod val="75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1</xdr:col>
      <xdr:colOff>295813</xdr:colOff>
      <xdr:row>23</xdr:row>
      <xdr:rowOff>23641</xdr:rowOff>
    </xdr:from>
    <xdr:to>
      <xdr:col>2</xdr:col>
      <xdr:colOff>604521</xdr:colOff>
      <xdr:row>28</xdr:row>
      <xdr:rowOff>9964</xdr:rowOff>
    </xdr:to>
    <xdr:pic macro="[0]!Source">
      <xdr:nvPicPr>
        <xdr:cNvPr id="36" name="Graphic 35" descr="Open book with solid fill">
          <a:extLst>
            <a:ext uri="{FF2B5EF4-FFF2-40B4-BE49-F238E27FC236}">
              <a16:creationId xmlns:a16="http://schemas.microsoft.com/office/drawing/2014/main" id="{A9856511-3C5F-8F32-833F-24CDF62E0F2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905413" y="4229881"/>
          <a:ext cx="918308" cy="900723"/>
        </a:xfrm>
        <a:prstGeom prst="rect">
          <a:avLst/>
        </a:prstGeom>
      </xdr:spPr>
    </xdr:pic>
    <xdr:clientData/>
  </xdr:twoCellAnchor>
  <xdr:twoCellAnchor editAs="oneCell">
    <xdr:from>
      <xdr:col>0</xdr:col>
      <xdr:colOff>234462</xdr:colOff>
      <xdr:row>3</xdr:row>
      <xdr:rowOff>140677</xdr:rowOff>
    </xdr:from>
    <xdr:to>
      <xdr:col>1</xdr:col>
      <xdr:colOff>539262</xdr:colOff>
      <xdr:row>8</xdr:row>
      <xdr:rowOff>117231</xdr:rowOff>
    </xdr:to>
    <xdr:pic macro="[0]!Show_FYFC">
      <xdr:nvPicPr>
        <xdr:cNvPr id="24" name="Graphic 23" descr="City with solid fill">
          <a:extLst>
            <a:ext uri="{FF2B5EF4-FFF2-40B4-BE49-F238E27FC236}">
              <a16:creationId xmlns:a16="http://schemas.microsoft.com/office/drawing/2014/main" id="{E2E76519-97AC-7CC9-961F-F33212E518C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34462" y="703385"/>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243840</xdr:colOff>
      <xdr:row>0</xdr:row>
      <xdr:rowOff>38100</xdr:rowOff>
    </xdr:from>
    <xdr:to>
      <xdr:col>1</xdr:col>
      <xdr:colOff>38100</xdr:colOff>
      <xdr:row>3</xdr:row>
      <xdr:rowOff>175260</xdr:rowOff>
    </xdr:to>
    <xdr:pic macro="[0]!Exit_source">
      <xdr:nvPicPr>
        <xdr:cNvPr id="3" name="Graphic 2" descr="Share with solid fill">
          <a:extLst>
            <a:ext uri="{FF2B5EF4-FFF2-40B4-BE49-F238E27FC236}">
              <a16:creationId xmlns:a16="http://schemas.microsoft.com/office/drawing/2014/main" id="{45288014-7A8E-8045-67CB-5DDD223ACC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10800000">
          <a:off x="243840" y="381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332154</xdr:colOff>
      <xdr:row>0</xdr:row>
      <xdr:rowOff>0</xdr:rowOff>
    </xdr:from>
    <xdr:to>
      <xdr:col>19</xdr:col>
      <xdr:colOff>400539</xdr:colOff>
      <xdr:row>5</xdr:row>
      <xdr:rowOff>29308</xdr:rowOff>
    </xdr:to>
    <xdr:sp macro="" textlink="">
      <xdr:nvSpPr>
        <xdr:cNvPr id="3" name="Rectangle 2">
          <a:extLst>
            <a:ext uri="{FF2B5EF4-FFF2-40B4-BE49-F238E27FC236}">
              <a16:creationId xmlns:a16="http://schemas.microsoft.com/office/drawing/2014/main" id="{F85A199D-0F3E-44D8-ACC6-EA0710B5CD86}"/>
            </a:ext>
          </a:extLst>
        </xdr:cNvPr>
        <xdr:cNvSpPr/>
      </xdr:nvSpPr>
      <xdr:spPr>
        <a:xfrm>
          <a:off x="2149231" y="0"/>
          <a:ext cx="10951308" cy="95738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400538</xdr:colOff>
      <xdr:row>0</xdr:row>
      <xdr:rowOff>0</xdr:rowOff>
    </xdr:from>
    <xdr:to>
      <xdr:col>19</xdr:col>
      <xdr:colOff>351692</xdr:colOff>
      <xdr:row>4</xdr:row>
      <xdr:rowOff>87923</xdr:rowOff>
    </xdr:to>
    <xdr:sp macro="" textlink="">
      <xdr:nvSpPr>
        <xdr:cNvPr id="4" name="Rectangle: Rounded Corners 3">
          <a:extLst>
            <a:ext uri="{FF2B5EF4-FFF2-40B4-BE49-F238E27FC236}">
              <a16:creationId xmlns:a16="http://schemas.microsoft.com/office/drawing/2014/main" id="{89E03C4A-6D0C-4A08-82C9-89A955C5AAA0}"/>
            </a:ext>
          </a:extLst>
        </xdr:cNvPr>
        <xdr:cNvSpPr/>
      </xdr:nvSpPr>
      <xdr:spPr>
        <a:xfrm>
          <a:off x="2217615" y="0"/>
          <a:ext cx="10834077" cy="830385"/>
        </a:xfrm>
        <a:prstGeom prst="round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29502</xdr:colOff>
      <xdr:row>0</xdr:row>
      <xdr:rowOff>29309</xdr:rowOff>
    </xdr:from>
    <xdr:to>
      <xdr:col>19</xdr:col>
      <xdr:colOff>420077</xdr:colOff>
      <xdr:row>5</xdr:row>
      <xdr:rowOff>87924</xdr:rowOff>
    </xdr:to>
    <xdr:sp macro="" textlink="">
      <xdr:nvSpPr>
        <xdr:cNvPr id="5" name="Rectangle: Rounded Corners 4">
          <a:extLst>
            <a:ext uri="{FF2B5EF4-FFF2-40B4-BE49-F238E27FC236}">
              <a16:creationId xmlns:a16="http://schemas.microsoft.com/office/drawing/2014/main" id="{C45D622F-5731-4335-8D6A-695D9327F36A}"/>
            </a:ext>
          </a:extLst>
        </xdr:cNvPr>
        <xdr:cNvSpPr/>
      </xdr:nvSpPr>
      <xdr:spPr>
        <a:xfrm>
          <a:off x="1240887" y="29309"/>
          <a:ext cx="11879190" cy="986692"/>
        </a:xfrm>
        <a:custGeom>
          <a:avLst/>
          <a:gdLst>
            <a:gd name="connsiteX0" fmla="*/ 0 w 11879190"/>
            <a:gd name="connsiteY0" fmla="*/ 164452 h 986692"/>
            <a:gd name="connsiteX1" fmla="*/ 164452 w 11879190"/>
            <a:gd name="connsiteY1" fmla="*/ 0 h 986692"/>
            <a:gd name="connsiteX2" fmla="*/ 972972 w 11879190"/>
            <a:gd name="connsiteY2" fmla="*/ 0 h 986692"/>
            <a:gd name="connsiteX3" fmla="*/ 1550486 w 11879190"/>
            <a:gd name="connsiteY3" fmla="*/ 0 h 986692"/>
            <a:gd name="connsiteX4" fmla="*/ 2243503 w 11879190"/>
            <a:gd name="connsiteY4" fmla="*/ 0 h 986692"/>
            <a:gd name="connsiteX5" fmla="*/ 2936521 w 11879190"/>
            <a:gd name="connsiteY5" fmla="*/ 0 h 986692"/>
            <a:gd name="connsiteX6" fmla="*/ 3745041 w 11879190"/>
            <a:gd name="connsiteY6" fmla="*/ 0 h 986692"/>
            <a:gd name="connsiteX7" fmla="*/ 4553561 w 11879190"/>
            <a:gd name="connsiteY7" fmla="*/ 0 h 986692"/>
            <a:gd name="connsiteX8" fmla="*/ 4784566 w 11879190"/>
            <a:gd name="connsiteY8" fmla="*/ 0 h 986692"/>
            <a:gd name="connsiteX9" fmla="*/ 5015572 w 11879190"/>
            <a:gd name="connsiteY9" fmla="*/ 0 h 986692"/>
            <a:gd name="connsiteX10" fmla="*/ 5246578 w 11879190"/>
            <a:gd name="connsiteY10" fmla="*/ 0 h 986692"/>
            <a:gd name="connsiteX11" fmla="*/ 6055098 w 11879190"/>
            <a:gd name="connsiteY11" fmla="*/ 0 h 986692"/>
            <a:gd name="connsiteX12" fmla="*/ 6748115 w 11879190"/>
            <a:gd name="connsiteY12" fmla="*/ 0 h 986692"/>
            <a:gd name="connsiteX13" fmla="*/ 7556635 w 11879190"/>
            <a:gd name="connsiteY13" fmla="*/ 0 h 986692"/>
            <a:gd name="connsiteX14" fmla="*/ 8134149 w 11879190"/>
            <a:gd name="connsiteY14" fmla="*/ 0 h 986692"/>
            <a:gd name="connsiteX15" fmla="*/ 8596161 w 11879190"/>
            <a:gd name="connsiteY15" fmla="*/ 0 h 986692"/>
            <a:gd name="connsiteX16" fmla="*/ 9058172 w 11879190"/>
            <a:gd name="connsiteY16" fmla="*/ 0 h 986692"/>
            <a:gd name="connsiteX17" fmla="*/ 9520184 w 11879190"/>
            <a:gd name="connsiteY17" fmla="*/ 0 h 986692"/>
            <a:gd name="connsiteX18" fmla="*/ 9751189 w 11879190"/>
            <a:gd name="connsiteY18" fmla="*/ 0 h 986692"/>
            <a:gd name="connsiteX19" fmla="*/ 10213201 w 11879190"/>
            <a:gd name="connsiteY19" fmla="*/ 0 h 986692"/>
            <a:gd name="connsiteX20" fmla="*/ 10559709 w 11879190"/>
            <a:gd name="connsiteY20" fmla="*/ 0 h 986692"/>
            <a:gd name="connsiteX21" fmla="*/ 11137224 w 11879190"/>
            <a:gd name="connsiteY21" fmla="*/ 0 h 986692"/>
            <a:gd name="connsiteX22" fmla="*/ 11714738 w 11879190"/>
            <a:gd name="connsiteY22" fmla="*/ 0 h 986692"/>
            <a:gd name="connsiteX23" fmla="*/ 11879190 w 11879190"/>
            <a:gd name="connsiteY23" fmla="*/ 164452 h 986692"/>
            <a:gd name="connsiteX24" fmla="*/ 11879190 w 11879190"/>
            <a:gd name="connsiteY24" fmla="*/ 506502 h 986692"/>
            <a:gd name="connsiteX25" fmla="*/ 11879190 w 11879190"/>
            <a:gd name="connsiteY25" fmla="*/ 822240 h 986692"/>
            <a:gd name="connsiteX26" fmla="*/ 11714738 w 11879190"/>
            <a:gd name="connsiteY26" fmla="*/ 986692 h 986692"/>
            <a:gd name="connsiteX27" fmla="*/ 11137224 w 11879190"/>
            <a:gd name="connsiteY27" fmla="*/ 986692 h 986692"/>
            <a:gd name="connsiteX28" fmla="*/ 10328704 w 11879190"/>
            <a:gd name="connsiteY28" fmla="*/ 986692 h 986692"/>
            <a:gd name="connsiteX29" fmla="*/ 9635687 w 11879190"/>
            <a:gd name="connsiteY29" fmla="*/ 986692 h 986692"/>
            <a:gd name="connsiteX30" fmla="*/ 9058172 w 11879190"/>
            <a:gd name="connsiteY30" fmla="*/ 986692 h 986692"/>
            <a:gd name="connsiteX31" fmla="*/ 8596161 w 11879190"/>
            <a:gd name="connsiteY31" fmla="*/ 986692 h 986692"/>
            <a:gd name="connsiteX32" fmla="*/ 8249652 w 11879190"/>
            <a:gd name="connsiteY32" fmla="*/ 986692 h 986692"/>
            <a:gd name="connsiteX33" fmla="*/ 7672138 w 11879190"/>
            <a:gd name="connsiteY33" fmla="*/ 986692 h 986692"/>
            <a:gd name="connsiteX34" fmla="*/ 6863618 w 11879190"/>
            <a:gd name="connsiteY34" fmla="*/ 986692 h 986692"/>
            <a:gd name="connsiteX35" fmla="*/ 6401606 w 11879190"/>
            <a:gd name="connsiteY35" fmla="*/ 986692 h 986692"/>
            <a:gd name="connsiteX36" fmla="*/ 5939595 w 11879190"/>
            <a:gd name="connsiteY36" fmla="*/ 986692 h 986692"/>
            <a:gd name="connsiteX37" fmla="*/ 5131075 w 11879190"/>
            <a:gd name="connsiteY37" fmla="*/ 986692 h 986692"/>
            <a:gd name="connsiteX38" fmla="*/ 4900069 w 11879190"/>
            <a:gd name="connsiteY38" fmla="*/ 986692 h 986692"/>
            <a:gd name="connsiteX39" fmla="*/ 4669064 w 11879190"/>
            <a:gd name="connsiteY39" fmla="*/ 986692 h 986692"/>
            <a:gd name="connsiteX40" fmla="*/ 4322555 w 11879190"/>
            <a:gd name="connsiteY40" fmla="*/ 986692 h 986692"/>
            <a:gd name="connsiteX41" fmla="*/ 3514035 w 11879190"/>
            <a:gd name="connsiteY41" fmla="*/ 986692 h 986692"/>
            <a:gd name="connsiteX42" fmla="*/ 2936521 w 11879190"/>
            <a:gd name="connsiteY42" fmla="*/ 986692 h 986692"/>
            <a:gd name="connsiteX43" fmla="*/ 2590012 w 11879190"/>
            <a:gd name="connsiteY43" fmla="*/ 986692 h 986692"/>
            <a:gd name="connsiteX44" fmla="*/ 2012498 w 11879190"/>
            <a:gd name="connsiteY44" fmla="*/ 986692 h 986692"/>
            <a:gd name="connsiteX45" fmla="*/ 1550486 w 11879190"/>
            <a:gd name="connsiteY45" fmla="*/ 986692 h 986692"/>
            <a:gd name="connsiteX46" fmla="*/ 1319481 w 11879190"/>
            <a:gd name="connsiteY46" fmla="*/ 986692 h 986692"/>
            <a:gd name="connsiteX47" fmla="*/ 857469 w 11879190"/>
            <a:gd name="connsiteY47" fmla="*/ 986692 h 986692"/>
            <a:gd name="connsiteX48" fmla="*/ 164452 w 11879190"/>
            <a:gd name="connsiteY48" fmla="*/ 986692 h 986692"/>
            <a:gd name="connsiteX49" fmla="*/ 0 w 11879190"/>
            <a:gd name="connsiteY49" fmla="*/ 822240 h 986692"/>
            <a:gd name="connsiteX50" fmla="*/ 0 w 11879190"/>
            <a:gd name="connsiteY50" fmla="*/ 513080 h 986692"/>
            <a:gd name="connsiteX51" fmla="*/ 0 w 11879190"/>
            <a:gd name="connsiteY51" fmla="*/ 164452 h 9866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11879190" h="986692" fill="none" extrusionOk="0">
              <a:moveTo>
                <a:pt x="0" y="164452"/>
              </a:moveTo>
              <a:cubicBezTo>
                <a:pt x="-4010" y="49196"/>
                <a:pt x="81968" y="-12501"/>
                <a:pt x="164452" y="0"/>
              </a:cubicBezTo>
              <a:cubicBezTo>
                <a:pt x="423551" y="-70422"/>
                <a:pt x="682846" y="2640"/>
                <a:pt x="972972" y="0"/>
              </a:cubicBezTo>
              <a:cubicBezTo>
                <a:pt x="1263098" y="-2640"/>
                <a:pt x="1367832" y="6098"/>
                <a:pt x="1550486" y="0"/>
              </a:cubicBezTo>
              <a:cubicBezTo>
                <a:pt x="1733140" y="-6098"/>
                <a:pt x="2034893" y="65084"/>
                <a:pt x="2243503" y="0"/>
              </a:cubicBezTo>
              <a:cubicBezTo>
                <a:pt x="2452113" y="-65084"/>
                <a:pt x="2773419" y="58501"/>
                <a:pt x="2936521" y="0"/>
              </a:cubicBezTo>
              <a:cubicBezTo>
                <a:pt x="3099623" y="-58501"/>
                <a:pt x="3514803" y="74215"/>
                <a:pt x="3745041" y="0"/>
              </a:cubicBezTo>
              <a:cubicBezTo>
                <a:pt x="3975279" y="-74215"/>
                <a:pt x="4268063" y="80627"/>
                <a:pt x="4553561" y="0"/>
              </a:cubicBezTo>
              <a:cubicBezTo>
                <a:pt x="4839059" y="-80627"/>
                <a:pt x="4714513" y="12474"/>
                <a:pt x="4784566" y="0"/>
              </a:cubicBezTo>
              <a:cubicBezTo>
                <a:pt x="4854619" y="-12474"/>
                <a:pt x="4943116" y="14707"/>
                <a:pt x="5015572" y="0"/>
              </a:cubicBezTo>
              <a:cubicBezTo>
                <a:pt x="5088028" y="-14707"/>
                <a:pt x="5182970" y="7285"/>
                <a:pt x="5246578" y="0"/>
              </a:cubicBezTo>
              <a:cubicBezTo>
                <a:pt x="5310186" y="-7285"/>
                <a:pt x="5717525" y="49412"/>
                <a:pt x="6055098" y="0"/>
              </a:cubicBezTo>
              <a:cubicBezTo>
                <a:pt x="6392671" y="-49412"/>
                <a:pt x="6603045" y="43697"/>
                <a:pt x="6748115" y="0"/>
              </a:cubicBezTo>
              <a:cubicBezTo>
                <a:pt x="6893185" y="-43697"/>
                <a:pt x="7312030" y="60194"/>
                <a:pt x="7556635" y="0"/>
              </a:cubicBezTo>
              <a:cubicBezTo>
                <a:pt x="7801240" y="-60194"/>
                <a:pt x="7906182" y="46385"/>
                <a:pt x="8134149" y="0"/>
              </a:cubicBezTo>
              <a:cubicBezTo>
                <a:pt x="8362116" y="-46385"/>
                <a:pt x="8370794" y="31676"/>
                <a:pt x="8596161" y="0"/>
              </a:cubicBezTo>
              <a:cubicBezTo>
                <a:pt x="8821528" y="-31676"/>
                <a:pt x="8910529" y="6049"/>
                <a:pt x="9058172" y="0"/>
              </a:cubicBezTo>
              <a:cubicBezTo>
                <a:pt x="9205815" y="-6049"/>
                <a:pt x="9396996" y="4038"/>
                <a:pt x="9520184" y="0"/>
              </a:cubicBezTo>
              <a:cubicBezTo>
                <a:pt x="9643372" y="-4038"/>
                <a:pt x="9701244" y="25804"/>
                <a:pt x="9751189" y="0"/>
              </a:cubicBezTo>
              <a:cubicBezTo>
                <a:pt x="9801135" y="-25804"/>
                <a:pt x="9983142" y="38435"/>
                <a:pt x="10213201" y="0"/>
              </a:cubicBezTo>
              <a:cubicBezTo>
                <a:pt x="10443260" y="-38435"/>
                <a:pt x="10445476" y="33736"/>
                <a:pt x="10559709" y="0"/>
              </a:cubicBezTo>
              <a:cubicBezTo>
                <a:pt x="10673942" y="-33736"/>
                <a:pt x="10853319" y="64537"/>
                <a:pt x="11137224" y="0"/>
              </a:cubicBezTo>
              <a:cubicBezTo>
                <a:pt x="11421130" y="-64537"/>
                <a:pt x="11512650" y="66260"/>
                <a:pt x="11714738" y="0"/>
              </a:cubicBezTo>
              <a:cubicBezTo>
                <a:pt x="11817317" y="17398"/>
                <a:pt x="11875846" y="69422"/>
                <a:pt x="11879190" y="164452"/>
              </a:cubicBezTo>
              <a:cubicBezTo>
                <a:pt x="11885502" y="325524"/>
                <a:pt x="11839933" y="382269"/>
                <a:pt x="11879190" y="506502"/>
              </a:cubicBezTo>
              <a:cubicBezTo>
                <a:pt x="11918447" y="630735"/>
                <a:pt x="11879059" y="681755"/>
                <a:pt x="11879190" y="822240"/>
              </a:cubicBezTo>
              <a:cubicBezTo>
                <a:pt x="11873613" y="886939"/>
                <a:pt x="11793841" y="987693"/>
                <a:pt x="11714738" y="986692"/>
              </a:cubicBezTo>
              <a:cubicBezTo>
                <a:pt x="11466553" y="998369"/>
                <a:pt x="11290087" y="984872"/>
                <a:pt x="11137224" y="986692"/>
              </a:cubicBezTo>
              <a:cubicBezTo>
                <a:pt x="10984361" y="988512"/>
                <a:pt x="10711262" y="968370"/>
                <a:pt x="10328704" y="986692"/>
              </a:cubicBezTo>
              <a:cubicBezTo>
                <a:pt x="9946146" y="1005014"/>
                <a:pt x="9946332" y="973598"/>
                <a:pt x="9635687" y="986692"/>
              </a:cubicBezTo>
              <a:cubicBezTo>
                <a:pt x="9325042" y="999786"/>
                <a:pt x="9290199" y="977360"/>
                <a:pt x="9058172" y="986692"/>
              </a:cubicBezTo>
              <a:cubicBezTo>
                <a:pt x="8826146" y="996024"/>
                <a:pt x="8712092" y="948503"/>
                <a:pt x="8596161" y="986692"/>
              </a:cubicBezTo>
              <a:cubicBezTo>
                <a:pt x="8480230" y="1024881"/>
                <a:pt x="8362598" y="950566"/>
                <a:pt x="8249652" y="986692"/>
              </a:cubicBezTo>
              <a:cubicBezTo>
                <a:pt x="8136706" y="1022818"/>
                <a:pt x="7938303" y="953085"/>
                <a:pt x="7672138" y="986692"/>
              </a:cubicBezTo>
              <a:cubicBezTo>
                <a:pt x="7405973" y="1020299"/>
                <a:pt x="7064834" y="964546"/>
                <a:pt x="6863618" y="986692"/>
              </a:cubicBezTo>
              <a:cubicBezTo>
                <a:pt x="6662402" y="1008838"/>
                <a:pt x="6551074" y="949133"/>
                <a:pt x="6401606" y="986692"/>
              </a:cubicBezTo>
              <a:cubicBezTo>
                <a:pt x="6252138" y="1024251"/>
                <a:pt x="6085818" y="947335"/>
                <a:pt x="5939595" y="986692"/>
              </a:cubicBezTo>
              <a:cubicBezTo>
                <a:pt x="5793372" y="1026049"/>
                <a:pt x="5382609" y="969237"/>
                <a:pt x="5131075" y="986692"/>
              </a:cubicBezTo>
              <a:cubicBezTo>
                <a:pt x="4879541" y="1004147"/>
                <a:pt x="4947775" y="975502"/>
                <a:pt x="4900069" y="986692"/>
              </a:cubicBezTo>
              <a:cubicBezTo>
                <a:pt x="4852363" y="997882"/>
                <a:pt x="4770706" y="960543"/>
                <a:pt x="4669064" y="986692"/>
              </a:cubicBezTo>
              <a:cubicBezTo>
                <a:pt x="4567422" y="1012841"/>
                <a:pt x="4464487" y="945747"/>
                <a:pt x="4322555" y="986692"/>
              </a:cubicBezTo>
              <a:cubicBezTo>
                <a:pt x="4180623" y="1027637"/>
                <a:pt x="3734813" y="964277"/>
                <a:pt x="3514035" y="986692"/>
              </a:cubicBezTo>
              <a:cubicBezTo>
                <a:pt x="3293257" y="1009107"/>
                <a:pt x="3181903" y="949014"/>
                <a:pt x="2936521" y="986692"/>
              </a:cubicBezTo>
              <a:cubicBezTo>
                <a:pt x="2691139" y="1024370"/>
                <a:pt x="2757370" y="976373"/>
                <a:pt x="2590012" y="986692"/>
              </a:cubicBezTo>
              <a:cubicBezTo>
                <a:pt x="2422654" y="997011"/>
                <a:pt x="2284326" y="960113"/>
                <a:pt x="2012498" y="986692"/>
              </a:cubicBezTo>
              <a:cubicBezTo>
                <a:pt x="1740670" y="1013271"/>
                <a:pt x="1682157" y="938088"/>
                <a:pt x="1550486" y="986692"/>
              </a:cubicBezTo>
              <a:cubicBezTo>
                <a:pt x="1418815" y="1035296"/>
                <a:pt x="1420181" y="982224"/>
                <a:pt x="1319481" y="986692"/>
              </a:cubicBezTo>
              <a:cubicBezTo>
                <a:pt x="1218782" y="991160"/>
                <a:pt x="1016400" y="967799"/>
                <a:pt x="857469" y="986692"/>
              </a:cubicBezTo>
              <a:cubicBezTo>
                <a:pt x="698538" y="1005585"/>
                <a:pt x="417737" y="957526"/>
                <a:pt x="164452" y="986692"/>
              </a:cubicBezTo>
              <a:cubicBezTo>
                <a:pt x="86706" y="968243"/>
                <a:pt x="-4520" y="914716"/>
                <a:pt x="0" y="822240"/>
              </a:cubicBezTo>
              <a:cubicBezTo>
                <a:pt x="-31906" y="689430"/>
                <a:pt x="35299" y="617674"/>
                <a:pt x="0" y="513080"/>
              </a:cubicBezTo>
              <a:cubicBezTo>
                <a:pt x="-35299" y="408486"/>
                <a:pt x="2484" y="270620"/>
                <a:pt x="0" y="164452"/>
              </a:cubicBezTo>
              <a:close/>
            </a:path>
            <a:path w="11879190" h="986692" stroke="0" extrusionOk="0">
              <a:moveTo>
                <a:pt x="0" y="164452"/>
              </a:moveTo>
              <a:cubicBezTo>
                <a:pt x="1930" y="77443"/>
                <a:pt x="61236" y="-6326"/>
                <a:pt x="164452" y="0"/>
              </a:cubicBezTo>
              <a:cubicBezTo>
                <a:pt x="284279" y="-42639"/>
                <a:pt x="457139" y="35653"/>
                <a:pt x="741966" y="0"/>
              </a:cubicBezTo>
              <a:cubicBezTo>
                <a:pt x="1026793" y="-35653"/>
                <a:pt x="1248332" y="67541"/>
                <a:pt x="1550486" y="0"/>
              </a:cubicBezTo>
              <a:cubicBezTo>
                <a:pt x="1852640" y="-67541"/>
                <a:pt x="1970858" y="26698"/>
                <a:pt x="2243503" y="0"/>
              </a:cubicBezTo>
              <a:cubicBezTo>
                <a:pt x="2516148" y="-26698"/>
                <a:pt x="2361693" y="22169"/>
                <a:pt x="2474509" y="0"/>
              </a:cubicBezTo>
              <a:cubicBezTo>
                <a:pt x="2587325" y="-22169"/>
                <a:pt x="2640550" y="16804"/>
                <a:pt x="2705515" y="0"/>
              </a:cubicBezTo>
              <a:cubicBezTo>
                <a:pt x="2770480" y="-16804"/>
                <a:pt x="3141920" y="68320"/>
                <a:pt x="3283029" y="0"/>
              </a:cubicBezTo>
              <a:cubicBezTo>
                <a:pt x="3424138" y="-68320"/>
                <a:pt x="3724176" y="9323"/>
                <a:pt x="3976046" y="0"/>
              </a:cubicBezTo>
              <a:cubicBezTo>
                <a:pt x="4227916" y="-9323"/>
                <a:pt x="4485690" y="70881"/>
                <a:pt x="4669064" y="0"/>
              </a:cubicBezTo>
              <a:cubicBezTo>
                <a:pt x="4852438" y="-70881"/>
                <a:pt x="4961410" y="558"/>
                <a:pt x="5246578" y="0"/>
              </a:cubicBezTo>
              <a:cubicBezTo>
                <a:pt x="5531746" y="-558"/>
                <a:pt x="5500583" y="13030"/>
                <a:pt x="5593086" y="0"/>
              </a:cubicBezTo>
              <a:cubicBezTo>
                <a:pt x="5685589" y="-13030"/>
                <a:pt x="6066500" y="79380"/>
                <a:pt x="6401606" y="0"/>
              </a:cubicBezTo>
              <a:cubicBezTo>
                <a:pt x="6736712" y="-79380"/>
                <a:pt x="6581634" y="27296"/>
                <a:pt x="6632612" y="0"/>
              </a:cubicBezTo>
              <a:cubicBezTo>
                <a:pt x="6683590" y="-27296"/>
                <a:pt x="7017055" y="25895"/>
                <a:pt x="7210126" y="0"/>
              </a:cubicBezTo>
              <a:cubicBezTo>
                <a:pt x="7403197" y="-25895"/>
                <a:pt x="7674779" y="19998"/>
                <a:pt x="8018646" y="0"/>
              </a:cubicBezTo>
              <a:cubicBezTo>
                <a:pt x="8362513" y="-19998"/>
                <a:pt x="8145915" y="11682"/>
                <a:pt x="8249652" y="0"/>
              </a:cubicBezTo>
              <a:cubicBezTo>
                <a:pt x="8353389" y="-11682"/>
                <a:pt x="8516235" y="36914"/>
                <a:pt x="8711664" y="0"/>
              </a:cubicBezTo>
              <a:cubicBezTo>
                <a:pt x="8907093" y="-36914"/>
                <a:pt x="8884275" y="4794"/>
                <a:pt x="8942669" y="0"/>
              </a:cubicBezTo>
              <a:cubicBezTo>
                <a:pt x="9001064" y="-4794"/>
                <a:pt x="9147506" y="2981"/>
                <a:pt x="9289178" y="0"/>
              </a:cubicBezTo>
              <a:cubicBezTo>
                <a:pt x="9430850" y="-2981"/>
                <a:pt x="9541791" y="8024"/>
                <a:pt x="9635687" y="0"/>
              </a:cubicBezTo>
              <a:cubicBezTo>
                <a:pt x="9729583" y="-8024"/>
                <a:pt x="9906307" y="45688"/>
                <a:pt x="10097698" y="0"/>
              </a:cubicBezTo>
              <a:cubicBezTo>
                <a:pt x="10289089" y="-45688"/>
                <a:pt x="10448098" y="30600"/>
                <a:pt x="10559709" y="0"/>
              </a:cubicBezTo>
              <a:cubicBezTo>
                <a:pt x="10671320" y="-30600"/>
                <a:pt x="10853888" y="8638"/>
                <a:pt x="11021721" y="0"/>
              </a:cubicBezTo>
              <a:cubicBezTo>
                <a:pt x="11189554" y="-8638"/>
                <a:pt x="11540363" y="10351"/>
                <a:pt x="11714738" y="0"/>
              </a:cubicBezTo>
              <a:cubicBezTo>
                <a:pt x="11801069" y="-12943"/>
                <a:pt x="11877263" y="72338"/>
                <a:pt x="11879190" y="164452"/>
              </a:cubicBezTo>
              <a:cubicBezTo>
                <a:pt x="11907192" y="251368"/>
                <a:pt x="11852199" y="421404"/>
                <a:pt x="11879190" y="493346"/>
              </a:cubicBezTo>
              <a:cubicBezTo>
                <a:pt x="11906181" y="565288"/>
                <a:pt x="11874313" y="691313"/>
                <a:pt x="11879190" y="822240"/>
              </a:cubicBezTo>
              <a:cubicBezTo>
                <a:pt x="11872510" y="923796"/>
                <a:pt x="11796179" y="993306"/>
                <a:pt x="11714738" y="986692"/>
              </a:cubicBezTo>
              <a:cubicBezTo>
                <a:pt x="11643463" y="988347"/>
                <a:pt x="11452447" y="956730"/>
                <a:pt x="11368229" y="986692"/>
              </a:cubicBezTo>
              <a:cubicBezTo>
                <a:pt x="11284011" y="1016654"/>
                <a:pt x="10979135" y="934766"/>
                <a:pt x="10790715" y="986692"/>
              </a:cubicBezTo>
              <a:cubicBezTo>
                <a:pt x="10602295" y="1038618"/>
                <a:pt x="10632182" y="965938"/>
                <a:pt x="10559709" y="986692"/>
              </a:cubicBezTo>
              <a:cubicBezTo>
                <a:pt x="10487236" y="1007446"/>
                <a:pt x="10291680" y="931536"/>
                <a:pt x="10097698" y="986692"/>
              </a:cubicBezTo>
              <a:cubicBezTo>
                <a:pt x="9903716" y="1041848"/>
                <a:pt x="9949551" y="974578"/>
                <a:pt x="9866692" y="986692"/>
              </a:cubicBezTo>
              <a:cubicBezTo>
                <a:pt x="9783833" y="998806"/>
                <a:pt x="9548481" y="941701"/>
                <a:pt x="9404681" y="986692"/>
              </a:cubicBezTo>
              <a:cubicBezTo>
                <a:pt x="9260881" y="1031683"/>
                <a:pt x="9194482" y="959560"/>
                <a:pt x="9058172" y="986692"/>
              </a:cubicBezTo>
              <a:cubicBezTo>
                <a:pt x="8921862" y="1013824"/>
                <a:pt x="8887107" y="982941"/>
                <a:pt x="8827167" y="986692"/>
              </a:cubicBezTo>
              <a:cubicBezTo>
                <a:pt x="8767227" y="990443"/>
                <a:pt x="8352701" y="900300"/>
                <a:pt x="8018646" y="986692"/>
              </a:cubicBezTo>
              <a:cubicBezTo>
                <a:pt x="7684591" y="1073084"/>
                <a:pt x="7830410" y="976981"/>
                <a:pt x="7672138" y="986692"/>
              </a:cubicBezTo>
              <a:cubicBezTo>
                <a:pt x="7513866" y="996403"/>
                <a:pt x="7122247" y="958137"/>
                <a:pt x="6863618" y="986692"/>
              </a:cubicBezTo>
              <a:cubicBezTo>
                <a:pt x="6604989" y="1015247"/>
                <a:pt x="6563186" y="975536"/>
                <a:pt x="6401606" y="986692"/>
              </a:cubicBezTo>
              <a:cubicBezTo>
                <a:pt x="6240026" y="997848"/>
                <a:pt x="6102700" y="971267"/>
                <a:pt x="5939595" y="986692"/>
              </a:cubicBezTo>
              <a:cubicBezTo>
                <a:pt x="5776490" y="1002117"/>
                <a:pt x="5553558" y="907376"/>
                <a:pt x="5246578" y="986692"/>
              </a:cubicBezTo>
              <a:cubicBezTo>
                <a:pt x="4939598" y="1066008"/>
                <a:pt x="5088468" y="963750"/>
                <a:pt x="5015572" y="986692"/>
              </a:cubicBezTo>
              <a:cubicBezTo>
                <a:pt x="4942676" y="1009634"/>
                <a:pt x="4687995" y="936572"/>
                <a:pt x="4553561" y="986692"/>
              </a:cubicBezTo>
              <a:cubicBezTo>
                <a:pt x="4419127" y="1036812"/>
                <a:pt x="4247184" y="940624"/>
                <a:pt x="4091549" y="986692"/>
              </a:cubicBezTo>
              <a:cubicBezTo>
                <a:pt x="3935914" y="1032760"/>
                <a:pt x="3884547" y="965339"/>
                <a:pt x="3745041" y="986692"/>
              </a:cubicBezTo>
              <a:cubicBezTo>
                <a:pt x="3605535" y="1008045"/>
                <a:pt x="3345386" y="934729"/>
                <a:pt x="3052023" y="986692"/>
              </a:cubicBezTo>
              <a:cubicBezTo>
                <a:pt x="2758660" y="1038655"/>
                <a:pt x="2709812" y="963780"/>
                <a:pt x="2590012" y="986692"/>
              </a:cubicBezTo>
              <a:cubicBezTo>
                <a:pt x="2470212" y="1009604"/>
                <a:pt x="2112973" y="974800"/>
                <a:pt x="1896995" y="986692"/>
              </a:cubicBezTo>
              <a:cubicBezTo>
                <a:pt x="1681017" y="998584"/>
                <a:pt x="1723893" y="979430"/>
                <a:pt x="1665989" y="986692"/>
              </a:cubicBezTo>
              <a:cubicBezTo>
                <a:pt x="1608085" y="993954"/>
                <a:pt x="1397759" y="981396"/>
                <a:pt x="1203978" y="986692"/>
              </a:cubicBezTo>
              <a:cubicBezTo>
                <a:pt x="1010197" y="991988"/>
                <a:pt x="627679" y="928481"/>
                <a:pt x="164452" y="986692"/>
              </a:cubicBezTo>
              <a:cubicBezTo>
                <a:pt x="91919" y="976597"/>
                <a:pt x="7368" y="915874"/>
                <a:pt x="0" y="822240"/>
              </a:cubicBezTo>
              <a:cubicBezTo>
                <a:pt x="-23238" y="748125"/>
                <a:pt x="19715" y="626952"/>
                <a:pt x="0" y="513080"/>
              </a:cubicBezTo>
              <a:cubicBezTo>
                <a:pt x="-19715" y="399208"/>
                <a:pt x="38558" y="276717"/>
                <a:pt x="0" y="164452"/>
              </a:cubicBezTo>
              <a:close/>
            </a:path>
          </a:pathLst>
        </a:custGeom>
        <a:solidFill>
          <a:schemeClr val="accent6">
            <a:lumMod val="40000"/>
            <a:lumOff val="60000"/>
          </a:schemeClr>
        </a:solidFill>
        <a:ln>
          <a:noFill/>
          <a:extLst>
            <a:ext uri="{C807C97D-BFC1-408E-A445-0C87EB9F89A2}">
              <ask:lineSketchStyleProps xmlns:ask="http://schemas.microsoft.com/office/drawing/2018/sketchyshapes" sd="1126221530">
                <a:prstGeom prst="roundRect">
                  <a:avLst/>
                </a:prstGeom>
                <ask:type>
                  <ask:lineSketchScribble/>
                </ask:type>
              </ask:lineSketchStyleProps>
            </a:ext>
          </a:extLst>
        </a:ln>
        <a:effectLst>
          <a:softEdge rad="6350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0</xdr:row>
      <xdr:rowOff>30480</xdr:rowOff>
    </xdr:from>
    <xdr:to>
      <xdr:col>22</xdr:col>
      <xdr:colOff>0</xdr:colOff>
      <xdr:row>4</xdr:row>
      <xdr:rowOff>0</xdr:rowOff>
    </xdr:to>
    <xdr:sp macro="" textlink="">
      <xdr:nvSpPr>
        <xdr:cNvPr id="6" name="TextBox 5">
          <a:extLst>
            <a:ext uri="{FF2B5EF4-FFF2-40B4-BE49-F238E27FC236}">
              <a16:creationId xmlns:a16="http://schemas.microsoft.com/office/drawing/2014/main" id="{F7FD8804-2D63-4181-9926-02356A717965}"/>
            </a:ext>
          </a:extLst>
        </xdr:cNvPr>
        <xdr:cNvSpPr txBox="1"/>
      </xdr:nvSpPr>
      <xdr:spPr>
        <a:xfrm>
          <a:off x="609600" y="30480"/>
          <a:ext cx="13982700" cy="701040"/>
        </a:xfrm>
        <a:prstGeom prst="rect">
          <a:avLst/>
        </a:prstGeom>
        <a:solidFill>
          <a:schemeClr val="tx1">
            <a:lumMod val="50000"/>
            <a:lumOff val="50000"/>
          </a:schemeClr>
        </a:solidFill>
        <a:ln w="9525" cmpd="sng">
          <a:noFill/>
        </a:ln>
        <a:effectLst>
          <a:softEdge rad="6350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600" b="1">
              <a:solidFill>
                <a:schemeClr val="bg1"/>
              </a:solidFill>
              <a:latin typeface="Californian FB" panose="0207040306080B030204" pitchFamily="18" charset="0"/>
            </a:rPr>
            <a:t>Find Your Favourite</a:t>
          </a:r>
          <a:r>
            <a:rPr lang="en-IN" sz="3600" b="1" baseline="0">
              <a:solidFill>
                <a:schemeClr val="bg1"/>
              </a:solidFill>
              <a:latin typeface="Californian FB" panose="0207040306080B030204" pitchFamily="18" charset="0"/>
            </a:rPr>
            <a:t> City</a:t>
          </a:r>
          <a:endParaRPr lang="en-IN" sz="3600" b="1">
            <a:solidFill>
              <a:schemeClr val="bg1"/>
            </a:solidFill>
            <a:latin typeface="Californian FB" panose="0207040306080B030204" pitchFamily="18" charset="0"/>
          </a:endParaRPr>
        </a:p>
      </xdr:txBody>
    </xdr:sp>
    <xdr:clientData/>
  </xdr:twoCellAnchor>
  <xdr:twoCellAnchor>
    <xdr:from>
      <xdr:col>28</xdr:col>
      <xdr:colOff>7620</xdr:colOff>
      <xdr:row>95</xdr:row>
      <xdr:rowOff>160020</xdr:rowOff>
    </xdr:from>
    <xdr:to>
      <xdr:col>29</xdr:col>
      <xdr:colOff>0</xdr:colOff>
      <xdr:row>97</xdr:row>
      <xdr:rowOff>0</xdr:rowOff>
    </xdr:to>
    <xdr:graphicFrame macro="">
      <xdr:nvGraphicFramePr>
        <xdr:cNvPr id="8" name="Overal_Temperature">
          <a:extLst>
            <a:ext uri="{FF2B5EF4-FFF2-40B4-BE49-F238E27FC236}">
              <a16:creationId xmlns:a16="http://schemas.microsoft.com/office/drawing/2014/main" id="{92039EC7-A655-426B-B689-3320B9B688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97</xdr:row>
      <xdr:rowOff>0</xdr:rowOff>
    </xdr:from>
    <xdr:to>
      <xdr:col>28</xdr:col>
      <xdr:colOff>4640580</xdr:colOff>
      <xdr:row>98</xdr:row>
      <xdr:rowOff>0</xdr:rowOff>
    </xdr:to>
    <xdr:graphicFrame macro="">
      <xdr:nvGraphicFramePr>
        <xdr:cNvPr id="9" name="Overal_Restaurants">
          <a:extLst>
            <a:ext uri="{FF2B5EF4-FFF2-40B4-BE49-F238E27FC236}">
              <a16:creationId xmlns:a16="http://schemas.microsoft.com/office/drawing/2014/main" id="{4D272926-020B-4F14-87C4-D935A20344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0</xdr:colOff>
      <xdr:row>98</xdr:row>
      <xdr:rowOff>0</xdr:rowOff>
    </xdr:from>
    <xdr:to>
      <xdr:col>29</xdr:col>
      <xdr:colOff>0</xdr:colOff>
      <xdr:row>99</xdr:row>
      <xdr:rowOff>0</xdr:rowOff>
    </xdr:to>
    <xdr:graphicFrame macro="">
      <xdr:nvGraphicFramePr>
        <xdr:cNvPr id="10" name="Overall_Hospitals">
          <a:extLst>
            <a:ext uri="{FF2B5EF4-FFF2-40B4-BE49-F238E27FC236}">
              <a16:creationId xmlns:a16="http://schemas.microsoft.com/office/drawing/2014/main" id="{9FD6E15E-B73E-4B59-9107-AC4A8DA767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0</xdr:colOff>
      <xdr:row>97</xdr:row>
      <xdr:rowOff>0</xdr:rowOff>
    </xdr:from>
    <xdr:to>
      <xdr:col>30</xdr:col>
      <xdr:colOff>0</xdr:colOff>
      <xdr:row>98</xdr:row>
      <xdr:rowOff>0</xdr:rowOff>
    </xdr:to>
    <xdr:graphicFrame macro="">
      <xdr:nvGraphicFramePr>
        <xdr:cNvPr id="11" name="Cusine_Type">
          <a:extLst>
            <a:ext uri="{FF2B5EF4-FFF2-40B4-BE49-F238E27FC236}">
              <a16:creationId xmlns:a16="http://schemas.microsoft.com/office/drawing/2014/main" id="{2566A01C-408A-47F3-9B9E-5636BD5953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0</xdr:colOff>
      <xdr:row>98</xdr:row>
      <xdr:rowOff>0</xdr:rowOff>
    </xdr:from>
    <xdr:to>
      <xdr:col>30</xdr:col>
      <xdr:colOff>0</xdr:colOff>
      <xdr:row>99</xdr:row>
      <xdr:rowOff>0</xdr:rowOff>
    </xdr:to>
    <xdr:graphicFrame macro="">
      <xdr:nvGraphicFramePr>
        <xdr:cNvPr id="12" name="Hospital_Type">
          <a:extLst>
            <a:ext uri="{FF2B5EF4-FFF2-40B4-BE49-F238E27FC236}">
              <a16:creationId xmlns:a16="http://schemas.microsoft.com/office/drawing/2014/main" id="{7D123A1B-8450-40AD-915A-B9C2D74D89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0</xdr:colOff>
      <xdr:row>96</xdr:row>
      <xdr:rowOff>0</xdr:rowOff>
    </xdr:from>
    <xdr:to>
      <xdr:col>30</xdr:col>
      <xdr:colOff>0</xdr:colOff>
      <xdr:row>97</xdr:row>
      <xdr:rowOff>7620</xdr:rowOff>
    </xdr:to>
    <xdr:graphicFrame macro="">
      <xdr:nvGraphicFramePr>
        <xdr:cNvPr id="13" name="Month_Temp">
          <a:extLst>
            <a:ext uri="{FF2B5EF4-FFF2-40B4-BE49-F238E27FC236}">
              <a16:creationId xmlns:a16="http://schemas.microsoft.com/office/drawing/2014/main" id="{2A289C75-8D23-40D5-B106-F4A43A8C52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0</xdr:colOff>
      <xdr:row>99</xdr:row>
      <xdr:rowOff>0</xdr:rowOff>
    </xdr:from>
    <xdr:to>
      <xdr:col>29</xdr:col>
      <xdr:colOff>0</xdr:colOff>
      <xdr:row>100</xdr:row>
      <xdr:rowOff>0</xdr:rowOff>
    </xdr:to>
    <mc:AlternateContent xmlns:mc="http://schemas.openxmlformats.org/markup-compatibility/2006">
      <mc:Choice xmlns:cx4="http://schemas.microsoft.com/office/drawing/2016/5/10/chartex" Requires="cx4">
        <xdr:graphicFrame macro="">
          <xdr:nvGraphicFramePr>
            <xdr:cNvPr id="16" name="Chart 15">
              <a:extLst>
                <a:ext uri="{FF2B5EF4-FFF2-40B4-BE49-F238E27FC236}">
                  <a16:creationId xmlns:a16="http://schemas.microsoft.com/office/drawing/2014/main" id="{ACC84ED1-3B0D-48C8-922F-F9707BEDEDB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21419820" y="26296620"/>
              <a:ext cx="5105400" cy="273558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27</xdr:col>
      <xdr:colOff>0</xdr:colOff>
      <xdr:row>100</xdr:row>
      <xdr:rowOff>0</xdr:rowOff>
    </xdr:from>
    <xdr:to>
      <xdr:col>29</xdr:col>
      <xdr:colOff>0</xdr:colOff>
      <xdr:row>101</xdr:row>
      <xdr:rowOff>0</xdr:rowOff>
    </xdr:to>
    <xdr:graphicFrame macro="">
      <xdr:nvGraphicFramePr>
        <xdr:cNvPr id="17" name="Chart 16">
          <a:extLst>
            <a:ext uri="{FF2B5EF4-FFF2-40B4-BE49-F238E27FC236}">
              <a16:creationId xmlns:a16="http://schemas.microsoft.com/office/drawing/2014/main" id="{BE6B1C1C-B2F9-4EA4-A02F-156F61EA2C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29</xdr:col>
      <xdr:colOff>0</xdr:colOff>
      <xdr:row>100</xdr:row>
      <xdr:rowOff>0</xdr:rowOff>
    </xdr:from>
    <xdr:to>
      <xdr:col>30</xdr:col>
      <xdr:colOff>0</xdr:colOff>
      <xdr:row>101</xdr:row>
      <xdr:rowOff>0</xdr:rowOff>
    </xdr:to>
    <xdr:graphicFrame macro="">
      <xdr:nvGraphicFramePr>
        <xdr:cNvPr id="18" name="Chart 17">
          <a:extLst>
            <a:ext uri="{FF2B5EF4-FFF2-40B4-BE49-F238E27FC236}">
              <a16:creationId xmlns:a16="http://schemas.microsoft.com/office/drawing/2014/main" id="{653DACAC-7686-4D8F-B36A-EC4507E01B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5105399</xdr:colOff>
      <xdr:row>99</xdr:row>
      <xdr:rowOff>0</xdr:rowOff>
    </xdr:from>
    <xdr:to>
      <xdr:col>29</xdr:col>
      <xdr:colOff>4656666</xdr:colOff>
      <xdr:row>100</xdr:row>
      <xdr:rowOff>8466</xdr:rowOff>
    </xdr:to>
    <xdr:graphicFrame macro="">
      <xdr:nvGraphicFramePr>
        <xdr:cNvPr id="22" name="Chart 21">
          <a:extLst>
            <a:ext uri="{FF2B5EF4-FFF2-40B4-BE49-F238E27FC236}">
              <a16:creationId xmlns:a16="http://schemas.microsoft.com/office/drawing/2014/main" id="{B1AAC4F7-AA38-4BFD-8108-A33C0EA9C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3055620</xdr:colOff>
      <xdr:row>6</xdr:row>
      <xdr:rowOff>114300</xdr:rowOff>
    </xdr:from>
    <xdr:to>
      <xdr:col>10</xdr:col>
      <xdr:colOff>571500</xdr:colOff>
      <xdr:row>10</xdr:row>
      <xdr:rowOff>53340</xdr:rowOff>
    </xdr:to>
    <xdr:sp macro="" textlink="">
      <xdr:nvSpPr>
        <xdr:cNvPr id="2" name="TextBox 1">
          <a:extLst>
            <a:ext uri="{FF2B5EF4-FFF2-40B4-BE49-F238E27FC236}">
              <a16:creationId xmlns:a16="http://schemas.microsoft.com/office/drawing/2014/main" id="{D2810376-A3CD-7C9B-119E-B489F42E7B9C}"/>
            </a:ext>
          </a:extLst>
        </xdr:cNvPr>
        <xdr:cNvSpPr txBox="1"/>
      </xdr:nvSpPr>
      <xdr:spPr>
        <a:xfrm>
          <a:off x="9311640" y="1211580"/>
          <a:ext cx="2461260" cy="670560"/>
        </a:xfrm>
        <a:prstGeom prst="wedgeEllipseCallou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Please</a:t>
          </a:r>
          <a:r>
            <a:rPr lang="en-US" sz="1100" baseline="0"/>
            <a:t> select the box for selecting city-state pair.</a:t>
          </a:r>
        </a:p>
        <a:p>
          <a:endParaRPr lang="en-US" sz="1100"/>
        </a:p>
      </xdr:txBody>
    </xdr:sp>
    <xdr:clientData/>
  </xdr:twoCellAnchor>
  <xdr:twoCellAnchor>
    <xdr:from>
      <xdr:col>10</xdr:col>
      <xdr:colOff>214923</xdr:colOff>
      <xdr:row>12</xdr:row>
      <xdr:rowOff>78154</xdr:rowOff>
    </xdr:from>
    <xdr:to>
      <xdr:col>12</xdr:col>
      <xdr:colOff>390769</xdr:colOff>
      <xdr:row>17</xdr:row>
      <xdr:rowOff>117231</xdr:rowOff>
    </xdr:to>
    <xdr:sp macro="" textlink="">
      <xdr:nvSpPr>
        <xdr:cNvPr id="20" name="Oval 19">
          <a:extLst>
            <a:ext uri="{FF2B5EF4-FFF2-40B4-BE49-F238E27FC236}">
              <a16:creationId xmlns:a16="http://schemas.microsoft.com/office/drawing/2014/main" id="{E85C2410-3D96-F5EB-8CEC-F31C83080E05}"/>
            </a:ext>
          </a:extLst>
        </xdr:cNvPr>
        <xdr:cNvSpPr/>
      </xdr:nvSpPr>
      <xdr:spPr>
        <a:xfrm>
          <a:off x="11390923" y="2520462"/>
          <a:ext cx="1387231" cy="967154"/>
        </a:xfrm>
        <a:prstGeom prst="ellipse">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214923</xdr:colOff>
      <xdr:row>17</xdr:row>
      <xdr:rowOff>185614</xdr:rowOff>
    </xdr:from>
    <xdr:to>
      <xdr:col>12</xdr:col>
      <xdr:colOff>595923</xdr:colOff>
      <xdr:row>20</xdr:row>
      <xdr:rowOff>78152</xdr:rowOff>
    </xdr:to>
    <xdr:sp macro="" textlink="">
      <xdr:nvSpPr>
        <xdr:cNvPr id="24" name="Rectangle: Rounded Corners 23">
          <a:extLst>
            <a:ext uri="{FF2B5EF4-FFF2-40B4-BE49-F238E27FC236}">
              <a16:creationId xmlns:a16="http://schemas.microsoft.com/office/drawing/2014/main" id="{1C0DB8F3-C0C3-F054-EA63-DD9E91E0F852}"/>
            </a:ext>
          </a:extLst>
        </xdr:cNvPr>
        <xdr:cNvSpPr/>
      </xdr:nvSpPr>
      <xdr:spPr>
        <a:xfrm>
          <a:off x="11390923" y="3555999"/>
          <a:ext cx="1592385" cy="449384"/>
        </a:xfrm>
        <a:prstGeom prst="roundRect">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6</xdr:col>
      <xdr:colOff>58615</xdr:colOff>
      <xdr:row>10</xdr:row>
      <xdr:rowOff>9769</xdr:rowOff>
    </xdr:from>
    <xdr:to>
      <xdr:col>6</xdr:col>
      <xdr:colOff>973015</xdr:colOff>
      <xdr:row>13</xdr:row>
      <xdr:rowOff>152400</xdr:rowOff>
    </xdr:to>
    <xdr:pic macro="[0]!Hide_FYFC">
      <xdr:nvPicPr>
        <xdr:cNvPr id="30" name="Graphic 29" descr="Share with solid fill">
          <a:extLst>
            <a:ext uri="{FF2B5EF4-FFF2-40B4-BE49-F238E27FC236}">
              <a16:creationId xmlns:a16="http://schemas.microsoft.com/office/drawing/2014/main" id="{3C3A56B6-BC9E-A879-7828-C86352B8D4B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10800000">
          <a:off x="3692769" y="1865923"/>
          <a:ext cx="914400" cy="914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mass-my.sharepoint.com/Users/smilne/Downloads/Group12%20Dashboard_FinalGrad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pus.ads.umass.edu\isom\Users\smilne\Box%20Sync\1.2017%20Fall%20MBAHybrid\Grades%20and%20apply-it%20solutions%20with%20macros\Best%20place%20to%20live\Graded%20Heman_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adeGroup12"/>
      <sheetName val="Dashboard"/>
      <sheetName val="Resources"/>
      <sheetName val="Pivots"/>
      <sheetName val="Survey Data"/>
    </sheetNames>
    <sheetDataSet>
      <sheetData sheetId="0" refreshError="1"/>
      <sheetData sheetId="1" refreshError="1"/>
      <sheetData sheetId="2" refreshError="1"/>
      <sheetData sheetId="3" refreshError="1"/>
      <sheetData sheetId="4">
        <row r="2">
          <cell r="G2" t="str">
            <v>Atlanta</v>
          </cell>
        </row>
        <row r="3">
          <cell r="G3" t="str">
            <v>Boston</v>
          </cell>
        </row>
        <row r="4">
          <cell r="G4" t="str">
            <v>Chicago</v>
          </cell>
        </row>
        <row r="5">
          <cell r="G5" t="str">
            <v>Dallas</v>
          </cell>
        </row>
        <row r="6">
          <cell r="G6" t="str">
            <v>Denver</v>
          </cell>
        </row>
        <row r="7">
          <cell r="G7" t="str">
            <v>Los Angeles</v>
          </cell>
        </row>
        <row r="8">
          <cell r="G8" t="str">
            <v>Miami</v>
          </cell>
        </row>
        <row r="9">
          <cell r="G9" t="str">
            <v>New York City</v>
          </cell>
        </row>
        <row r="10">
          <cell r="G10" t="str">
            <v>Phoenix</v>
          </cell>
        </row>
        <row r="11">
          <cell r="G11" t="str">
            <v>Seattle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ade"/>
      <sheetName val="Dashboard Homepage"/>
      <sheetName val="Travel Time"/>
      <sheetName val="Personal Income"/>
      <sheetName val="Housing"/>
      <sheetName val="Quality of Life"/>
      <sheetName val="Quality of Life Pivot Chart"/>
      <sheetName val="ED Data"/>
      <sheetName val="Median Home Value Data"/>
      <sheetName val="Rent Data"/>
      <sheetName val="Sheet6"/>
      <sheetName val="Sheet2"/>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run Sai Ghanta" refreshedDate="45057.923861342591" createdVersion="8" refreshedVersion="8" minRefreshableVersion="3" recordCount="10" xr:uid="{3B4C7255-B8CD-4BF7-8BB1-0064D1384B87}">
  <cacheSource type="worksheet">
    <worksheetSource name="Top10_Table"/>
  </cacheSource>
  <cacheFields count="71">
    <cacheField name="State" numFmtId="0">
      <sharedItems count="10">
        <s v="TX"/>
        <s v="CA"/>
        <s v="HI"/>
        <s v="WA"/>
        <s v="TN"/>
        <s v="CO"/>
        <s v="MA"/>
        <s v="FL"/>
        <s v="MN"/>
        <s v="OK"/>
      </sharedItems>
    </cacheField>
    <cacheField name="City" numFmtId="0">
      <sharedItems count="10">
        <s v="Austin"/>
        <s v="San Francisco"/>
        <s v="Honolulu"/>
        <s v="Seattle"/>
        <s v="Nashville"/>
        <s v="Denver"/>
        <s v="Boston"/>
        <s v="Miami Beach"/>
        <s v="Minneapolis"/>
        <s v="Oklahoma City"/>
      </sharedItems>
    </cacheField>
    <cacheField name="CONCAT" numFmtId="0">
      <sharedItems/>
    </cacheField>
    <cacheField name="Unemployment Rate" numFmtId="0">
      <sharedItems containsSemiMixedTypes="0" containsString="0" containsNumber="1" minValue="2" maxValue="3"/>
    </cacheField>
    <cacheField name="American" numFmtId="0">
      <sharedItems containsSemiMixedTypes="0" containsString="0" containsNumber="1" containsInteger="1" minValue="508" maxValue="3061"/>
    </cacheField>
    <cacheField name="Cafe" numFmtId="0">
      <sharedItems containsSemiMixedTypes="0" containsString="0" containsNumber="1" containsInteger="1" minValue="102" maxValue="829"/>
    </cacheField>
    <cacheField name="Deserts" numFmtId="0">
      <sharedItems containsSemiMixedTypes="0" containsString="0" containsNumber="1" containsInteger="1" minValue="55" maxValue="556"/>
    </cacheField>
    <cacheField name="Others" numFmtId="0">
      <sharedItems containsSemiMixedTypes="0" containsString="0" containsNumber="1" containsInteger="1" minValue="363" maxValue="2798"/>
    </cacheField>
    <cacheField name="Italian" numFmtId="0">
      <sharedItems containsSemiMixedTypes="0" containsString="0" containsNumber="1" containsInteger="1" minValue="131" maxValue="1709"/>
    </cacheField>
    <cacheField name="Mexican" numFmtId="0">
      <sharedItems containsSemiMixedTypes="0" containsString="0" containsNumber="1" containsInteger="1" minValue="62" maxValue="955"/>
    </cacheField>
    <cacheField name="Barbecue" numFmtId="0">
      <sharedItems containsSemiMixedTypes="0" containsString="0" containsNumber="1" containsInteger="1" minValue="23" maxValue="118"/>
    </cacheField>
    <cacheField name="Bar and Pub" numFmtId="0">
      <sharedItems containsSemiMixedTypes="0" containsString="0" containsNumber="1" containsInteger="1" minValue="54" maxValue="409"/>
    </cacheField>
    <cacheField name="Healthy" numFmtId="0">
      <sharedItems containsSemiMixedTypes="0" containsString="0" containsNumber="1" containsInteger="1" minValue="8" maxValue="159"/>
    </cacheField>
    <cacheField name="Asian" numFmtId="0">
      <sharedItems containsSemiMixedTypes="0" containsString="0" containsNumber="1" containsInteger="1" minValue="189" maxValue="1846"/>
    </cacheField>
    <cacheField name="Afghan" numFmtId="0">
      <sharedItems containsString="0" containsBlank="1" containsNumber="1" containsInteger="1" minValue="2" maxValue="52"/>
    </cacheField>
    <cacheField name="Indian" numFmtId="0">
      <sharedItems containsSemiMixedTypes="0" containsString="0" containsNumber="1" containsInteger="1" minValue="14" maxValue="191"/>
    </cacheField>
    <cacheField name="Restaurant count" numFmtId="0">
      <sharedItems containsSemiMixedTypes="0" containsString="0" containsNumber="1" containsInteger="1" minValue="216" maxValue="9339"/>
    </cacheField>
    <cacheField name="Restaurant rank" numFmtId="0">
      <sharedItems containsSemiMixedTypes="0" containsString="0" containsNumber="1" containsInteger="1" minValue="6" maxValue="126"/>
    </cacheField>
    <cacheField name="Min Temperature" numFmtId="0">
      <sharedItems containsSemiMixedTypes="0" containsString="0" containsNumber="1" containsInteger="1" minValue="17" maxValue="74"/>
    </cacheField>
    <cacheField name="Max Temperature" numFmtId="0">
      <sharedItems containsSemiMixedTypes="0" containsString="0" containsNumber="1" containsInteger="1" minValue="64" maxValue="85"/>
    </cacheField>
    <cacheField name="Avg Temperature" numFmtId="1">
      <sharedItems containsSemiMixedTypes="0" containsString="0" containsNumber="1" minValue="47.5" maxValue="77.583333333333329"/>
    </cacheField>
    <cacheField name="Max Temperature Rank" numFmtId="1">
      <sharedItems containsSemiMixedTypes="0" containsString="0" containsNumber="1" containsInteger="1" minValue="15" maxValue="147"/>
    </cacheField>
    <cacheField name="Min Temp Rank" numFmtId="1">
      <sharedItems containsSemiMixedTypes="0" containsString="0" containsNumber="1" containsInteger="1" minValue="36" maxValue="140"/>
    </cacheField>
    <cacheField name="Avg Temp Rank" numFmtId="1">
      <sharedItems containsSemiMixedTypes="0" containsString="0" containsNumber="1" containsInteger="1" minValue="30" maxValue="147"/>
    </cacheField>
    <cacheField name="GENERAL ACUTE CARE" numFmtId="0">
      <sharedItems containsSemiMixedTypes="0" containsString="0" containsNumber="1" containsInteger="1" minValue="1" maxValue="14"/>
    </cacheField>
    <cacheField name="SPECIAL" numFmtId="0">
      <sharedItems containsSemiMixedTypes="0" containsString="0" containsNumber="1" containsInteger="1" minValue="0" maxValue="6"/>
    </cacheField>
    <cacheField name="CHILDREN" numFmtId="0">
      <sharedItems containsSemiMixedTypes="0" containsString="0" containsNumber="1" containsInteger="1" minValue="0" maxValue="2"/>
    </cacheField>
    <cacheField name="LONG TERM CARE" numFmtId="0">
      <sharedItems containsSemiMixedTypes="0" containsString="0" containsNumber="1" containsInteger="1" minValue="0" maxValue="2"/>
    </cacheField>
    <cacheField name="PSYCHIATRIC" numFmtId="0">
      <sharedItems containsSemiMixedTypes="0" containsString="0" containsNumber="1" containsInteger="1" minValue="0" maxValue="6"/>
    </cacheField>
    <cacheField name="REHABILITATION" numFmtId="0">
      <sharedItems containsSemiMixedTypes="0" containsString="0" containsNumber="1" containsInteger="1" minValue="0" maxValue="3"/>
    </cacheField>
    <cacheField name="CRITICAL ACCESS" numFmtId="0">
      <sharedItems containsSemiMixedTypes="0" containsString="0" containsNumber="1" containsInteger="1" minValue="0" maxValue="0"/>
    </cacheField>
    <cacheField name="MILITARY" numFmtId="0">
      <sharedItems containsSemiMixedTypes="0" containsString="0" containsNumber="1" containsInteger="1" minValue="0" maxValue="2"/>
    </cacheField>
    <cacheField name="WOMEN" numFmtId="0">
      <sharedItems containsSemiMixedTypes="0" containsString="0" containsNumber="1" containsInteger="1" minValue="0" maxValue="1"/>
    </cacheField>
    <cacheField name="CHRONIC DISEASE" numFmtId="0">
      <sharedItems containsSemiMixedTypes="0" containsString="0" containsNumber="1" containsInteger="1" minValue="0" maxValue="0"/>
    </cacheField>
    <cacheField name="Hospital Count" numFmtId="0">
      <sharedItems containsSemiMixedTypes="0" containsString="0" containsNumber="1" containsInteger="1" minValue="3" maxValue="18"/>
    </cacheField>
    <cacheField name="Hos Rank" numFmtId="0">
      <sharedItems containsSemiMixedTypes="0" containsString="0" containsNumber="1" containsInteger="1" minValue="19" maxValue="117"/>
    </cacheField>
    <cacheField name="2009" numFmtId="0">
      <sharedItems containsSemiMixedTypes="0" containsString="0" containsNumber="1" minValue="40.04" maxValue="111.04"/>
    </cacheField>
    <cacheField name="2010" numFmtId="0">
      <sharedItems containsSemiMixedTypes="0" containsString="0" containsNumber="1" minValue="36.369999999999997" maxValue="109.29"/>
    </cacheField>
    <cacheField name="2011" numFmtId="0">
      <sharedItems containsSemiMixedTypes="0" containsString="0" containsNumber="1" minValue="0" maxValue="117.91"/>
    </cacheField>
    <cacheField name="2012" numFmtId="0">
      <sharedItems containsSemiMixedTypes="0" containsString="0" containsNumber="1" minValue="0" maxValue="109.5"/>
    </cacheField>
    <cacheField name="2013" numFmtId="0">
      <sharedItems containsSemiMixedTypes="0" containsString="0" containsNumber="1" minValue="0" maxValue="116.76"/>
    </cacheField>
    <cacheField name="2014" numFmtId="0">
      <sharedItems containsSemiMixedTypes="0" containsString="0" containsNumber="1" minValue="0" maxValue="112.48"/>
    </cacheField>
    <cacheField name="2015" numFmtId="0">
      <sharedItems containsSemiMixedTypes="0" containsString="0" containsNumber="1" minValue="0" maxValue="108.09"/>
    </cacheField>
    <cacheField name="2017" numFmtId="0">
      <sharedItems containsSemiMixedTypes="0" containsString="0" containsNumber="1" minValue="0" maxValue="91.53"/>
    </cacheField>
    <cacheField name="2018" numFmtId="0">
      <sharedItems containsSemiMixedTypes="0" containsString="0" containsNumber="1" minValue="0" maxValue="84.25"/>
    </cacheField>
    <cacheField name="2019" numFmtId="0">
      <sharedItems containsSemiMixedTypes="0" containsString="0" containsNumber="1" minValue="0" maxValue="85.04"/>
    </cacheField>
    <cacheField name="Average crime rate" numFmtId="0">
      <sharedItems containsSemiMixedTypes="0" containsString="0" containsNumber="1" minValue="38.073999999999998" maxValue="73.628999999999991"/>
    </cacheField>
    <cacheField name="Crime rank" numFmtId="0">
      <sharedItems containsSemiMixedTypes="0" containsString="0" containsNumber="1" containsInteger="1" minValue="42" maxValue="141"/>
    </cacheField>
    <cacheField name="January  " numFmtId="0">
      <sharedItems containsSemiMixedTypes="0" containsString="0" containsNumber="1" containsInteger="1" minValue="17" maxValue="74"/>
    </cacheField>
    <cacheField name="February" numFmtId="0">
      <sharedItems containsSemiMixedTypes="0" containsString="0" containsNumber="1" containsInteger="1" minValue="19" maxValue="74"/>
    </cacheField>
    <cacheField name="March" numFmtId="0">
      <sharedItems containsSemiMixedTypes="0" containsString="0" containsNumber="1" containsInteger="1" minValue="35" maxValue="74"/>
    </cacheField>
    <cacheField name="April" numFmtId="0">
      <sharedItems containsSemiMixedTypes="0" containsString="0" containsNumber="1" containsInteger="1" minValue="47" maxValue="77"/>
    </cacheField>
    <cacheField name="May" numFmtId="0">
      <sharedItems containsSemiMixedTypes="0" containsString="0" containsNumber="1" containsInteger="1" minValue="55" maxValue="80"/>
    </cacheField>
    <cacheField name="June" numFmtId="0">
      <sharedItems containsSemiMixedTypes="0" containsString="0" containsNumber="1" containsInteger="1" minValue="61" maxValue="83"/>
    </cacheField>
    <cacheField name="July" numFmtId="0">
      <sharedItems containsSemiMixedTypes="0" containsString="0" containsNumber="1" containsInteger="1" minValue="62" maxValue="84"/>
    </cacheField>
    <cacheField name="August" numFmtId="0">
      <sharedItems containsSemiMixedTypes="0" containsString="0" containsNumber="1" containsInteger="1" minValue="63" maxValue="85"/>
    </cacheField>
    <cacheField name="September" numFmtId="0">
      <sharedItems containsSemiMixedTypes="0" containsString="0" containsNumber="1" containsInteger="1" minValue="62" maxValue="83"/>
    </cacheField>
    <cacheField name="October" numFmtId="0">
      <sharedItems containsSemiMixedTypes="0" containsString="0" containsNumber="1" containsInteger="1" minValue="50" maxValue="80"/>
    </cacheField>
    <cacheField name="November" numFmtId="0">
      <sharedItems containsSemiMixedTypes="0" containsString="0" containsNumber="1" containsInteger="1" minValue="35" maxValue="78"/>
    </cacheField>
    <cacheField name="December" numFmtId="0">
      <sharedItems containsSemiMixedTypes="0" containsString="0" containsNumber="1" containsInteger="1" minValue="23" maxValue="75"/>
    </cacheField>
    <cacheField name="BOATING" numFmtId="0">
      <sharedItems containsSemiMixedTypes="0" containsString="0" containsNumber="1" containsInteger="1" minValue="0" maxValue="85"/>
    </cacheField>
    <cacheField name="FISHING" numFmtId="0">
      <sharedItems containsSemiMixedTypes="0" containsString="0" containsNumber="1" containsInteger="1" minValue="0" maxValue="148"/>
    </cacheField>
    <cacheField name="PICNICKING" numFmtId="0">
      <sharedItems containsSemiMixedTypes="0" containsString="0" containsNumber="1" containsInteger="1" minValue="0" maxValue="244"/>
    </cacheField>
    <cacheField name="WILDLIFE VIEWING" numFmtId="0">
      <sharedItems containsSemiMixedTypes="0" containsString="0" containsNumber="1" containsInteger="1" minValue="1" maxValue="74"/>
    </cacheField>
    <cacheField name="HIKING" numFmtId="0">
      <sharedItems containsSemiMixedTypes="0" containsString="0" containsNumber="1" containsInteger="1" minValue="0" maxValue="419"/>
    </cacheField>
    <cacheField name="BIKING" numFmtId="0">
      <sharedItems containsSemiMixedTypes="0" containsString="0" containsNumber="1" containsInteger="1" minValue="0" maxValue="200"/>
    </cacheField>
    <cacheField name="CAMPING" numFmtId="0">
      <sharedItems containsSemiMixedTypes="0" containsString="0" containsNumber="1" containsInteger="1" minValue="1" maxValue="110"/>
    </cacheField>
    <cacheField name="WATER SPORTS" numFmtId="0">
      <sharedItems containsSemiMixedTypes="0" containsString="0" containsNumber="1" containsInteger="1" minValue="0" maxValue="78"/>
    </cacheField>
    <cacheField name="OFF HIGHWAY VEHICLE" numFmtId="0">
      <sharedItems containsSemiMixedTypes="0" containsString="0" containsNumber="1" containsInteger="1" minValue="0" maxValue="151"/>
    </cacheField>
    <cacheField name="HORSEBACK RIDING" numFmtId="0">
      <sharedItems containsSemiMixedTypes="0" containsString="0" containsNumber="1" containsInteger="1" minValue="0" maxValue="297"/>
    </cacheField>
    <cacheField name="Recreation" numFmtId="0">
      <sharedItems containsSemiMixedTypes="0" containsString="0" containsNumber="1" containsInteger="1" minValue="8" maxValue="1610"/>
    </cacheField>
  </cacheFields>
  <extLst>
    <ext xmlns:x14="http://schemas.microsoft.com/office/spreadsheetml/2009/9/main" uri="{725AE2AE-9491-48be-B2B4-4EB974FC3084}">
      <x14:pivotCacheDefinition pivotCacheId="149153353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run Sai Ghanta" refreshedDate="45057.923866550926" createdVersion="8" refreshedVersion="8" minRefreshableVersion="3" recordCount="5" xr:uid="{52D4D589-C399-426B-A71A-D28BF79AF56A}">
  <cacheSource type="worksheet">
    <worksheetSource ref="AH90:AI95" sheet="Dashboard"/>
  </cacheSource>
  <cacheFields count="2">
    <cacheField name="Value" numFmtId="0">
      <sharedItems containsSemiMixedTypes="0" containsString="0" containsNumber="1" containsInteger="1" minValue="1" maxValue="5" count="5">
        <n v="1"/>
        <n v="2"/>
        <n v="3"/>
        <n v="4"/>
        <n v="5"/>
      </sharedItems>
    </cacheField>
    <cacheField name="Factors" numFmtId="0">
      <sharedItems count="11">
        <s v="Temperature"/>
        <s v="Restaurants"/>
        <s v="Hospitals"/>
        <s v="Recreation"/>
        <s v="Crimes"/>
        <s v="Restaurents" u="1"/>
        <s v="Overall Recreation" u="1"/>
        <s v="Overall Hospitals" u="1"/>
        <s v="Overall Restaurents" u="1"/>
        <s v="Overall Crimes" u="1"/>
        <s v="Overall Temperature" u="1"/>
      </sharedItems>
    </cacheField>
  </cacheFields>
  <extLst>
    <ext xmlns:x14="http://schemas.microsoft.com/office/spreadsheetml/2009/9/main" uri="{725AE2AE-9491-48be-B2B4-4EB974FC3084}">
      <x14:pivotCacheDefinition pivotCacheId="9343548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run Sai Ghanta" refreshedDate="45057.92386840278" createdVersion="8" refreshedVersion="8" minRefreshableVersion="3" recordCount="2" xr:uid="{0CDB36D1-EFF8-4648-8F2F-55D6FA5C0C5D}">
  <cacheSource type="worksheet">
    <worksheetSource ref="AL94:AM96" sheet="Dashboard"/>
  </cacheSource>
  <cacheFields count="2">
    <cacheField name="Value" numFmtId="0">
      <sharedItems containsSemiMixedTypes="0" containsString="0" containsNumber="1" containsInteger="1" minValue="0" maxValue="2" count="3">
        <n v="0"/>
        <n v="1"/>
        <n v="2" u="1"/>
      </sharedItems>
    </cacheField>
    <cacheField name="Level of Detail" numFmtId="0">
      <sharedItems count="2">
        <s v="Overall"/>
        <s v="Drill down"/>
      </sharedItems>
    </cacheField>
  </cacheFields>
  <extLst>
    <ext xmlns:x14="http://schemas.microsoft.com/office/spreadsheetml/2009/9/main" uri="{725AE2AE-9491-48be-B2B4-4EB974FC3084}">
      <x14:pivotCacheDefinition pivotCacheId="14944344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s v="AUSTIN-TX"/>
    <n v="2"/>
    <n v="781"/>
    <n v="218"/>
    <n v="113"/>
    <n v="864"/>
    <n v="277"/>
    <n v="405"/>
    <n v="92"/>
    <n v="150"/>
    <n v="31"/>
    <n v="360"/>
    <n v="17"/>
    <n v="45"/>
    <n v="216"/>
    <n v="126"/>
    <n v="50"/>
    <n v="85"/>
    <n v="68.416666666666671"/>
    <n v="15"/>
    <n v="36"/>
    <n v="30"/>
    <n v="12"/>
    <n v="2"/>
    <n v="1"/>
    <n v="2"/>
    <n v="6"/>
    <n v="3"/>
    <n v="0"/>
    <n v="1"/>
    <n v="0"/>
    <n v="0"/>
    <n v="5"/>
    <n v="99"/>
    <n v="67.81"/>
    <n v="62.46"/>
    <n v="56.81"/>
    <n v="56.43"/>
    <n v="52.25"/>
    <n v="45.49"/>
    <n v="41.53"/>
    <n v="36.119999999999997"/>
    <n v="38.46"/>
    <n v="41.22"/>
    <n v="38.073999999999998"/>
    <n v="42"/>
    <n v="50"/>
    <n v="54"/>
    <n v="62"/>
    <n v="69"/>
    <n v="75"/>
    <n v="82"/>
    <n v="84"/>
    <n v="85"/>
    <n v="79"/>
    <n v="70"/>
    <n v="59"/>
    <n v="52"/>
    <n v="85"/>
    <n v="47"/>
    <n v="75"/>
    <n v="3"/>
    <n v="56"/>
    <n v="12"/>
    <n v="68"/>
    <n v="78"/>
    <n v="5"/>
    <n v="18"/>
    <n v="447"/>
  </r>
  <r>
    <x v="1"/>
    <x v="1"/>
    <s v="SAN FRANCISCO-CA"/>
    <n v="2.2000000000000002"/>
    <n v="1813"/>
    <n v="829"/>
    <n v="350"/>
    <n v="2756"/>
    <n v="871"/>
    <n v="620"/>
    <n v="104"/>
    <n v="304"/>
    <n v="39"/>
    <n v="1846"/>
    <n v="52"/>
    <n v="191"/>
    <n v="924"/>
    <n v="70"/>
    <n v="52"/>
    <n v="64"/>
    <n v="57.916666666666664"/>
    <n v="103"/>
    <n v="106"/>
    <n v="102"/>
    <n v="13"/>
    <n v="0"/>
    <n v="0"/>
    <n v="1"/>
    <n v="2"/>
    <n v="0"/>
    <n v="0"/>
    <n v="1"/>
    <n v="0"/>
    <n v="0"/>
    <n v="11"/>
    <n v="50"/>
    <n v="50.22"/>
    <n v="46.75"/>
    <n v="47.16"/>
    <n v="54.71"/>
    <n v="66.7"/>
    <n v="61.27"/>
    <n v="69.459999999999994"/>
    <n v="69.17"/>
    <n v="62.57"/>
    <n v="62.06"/>
    <n v="54.033999999999992"/>
    <n v="99"/>
    <n v="52"/>
    <n v="53"/>
    <n v="55"/>
    <n v="57"/>
    <n v="58"/>
    <n v="61"/>
    <n v="62"/>
    <n v="63"/>
    <n v="64"/>
    <n v="62"/>
    <n v="56"/>
    <n v="52"/>
    <n v="47"/>
    <n v="146"/>
    <n v="244"/>
    <n v="48"/>
    <n v="319"/>
    <n v="69"/>
    <n v="86"/>
    <n v="5"/>
    <n v="101"/>
    <n v="131"/>
    <n v="1196"/>
  </r>
  <r>
    <x v="2"/>
    <x v="2"/>
    <s v="HONOLULU-HI"/>
    <n v="2.4"/>
    <n v="528"/>
    <n v="154"/>
    <n v="81"/>
    <n v="545"/>
    <n v="131"/>
    <n v="62"/>
    <n v="46"/>
    <n v="59"/>
    <n v="19"/>
    <n v="673"/>
    <n v="2"/>
    <n v="15"/>
    <n v="1393"/>
    <n v="49"/>
    <n v="74"/>
    <n v="81"/>
    <n v="77.583333333333329"/>
    <n v="103"/>
    <n v="108"/>
    <n v="115"/>
    <n v="4"/>
    <n v="1"/>
    <n v="2"/>
    <n v="0"/>
    <n v="0"/>
    <n v="1"/>
    <n v="0"/>
    <n v="1"/>
    <n v="0"/>
    <n v="0"/>
    <n v="6"/>
    <n v="90"/>
    <n v="40.04"/>
    <n v="36.369999999999997"/>
    <n v="0"/>
    <n v="0"/>
    <n v="0"/>
    <n v="0"/>
    <n v="33.78"/>
    <n v="30.54"/>
    <n v="32.17"/>
    <n v="33"/>
    <n v="48.64"/>
    <n v="82"/>
    <n v="74"/>
    <n v="74"/>
    <n v="74"/>
    <n v="76"/>
    <n v="78"/>
    <n v="79"/>
    <n v="81"/>
    <n v="81"/>
    <n v="81"/>
    <n v="80"/>
    <n v="78"/>
    <n v="75"/>
    <n v="0"/>
    <n v="2"/>
    <n v="0"/>
    <n v="4"/>
    <n v="0"/>
    <n v="2"/>
    <n v="1"/>
    <n v="4"/>
    <n v="0"/>
    <n v="0"/>
    <n v="13"/>
  </r>
  <r>
    <x v="3"/>
    <x v="3"/>
    <s v="SEATTLE-WA"/>
    <n v="2.4"/>
    <n v="1549"/>
    <n v="545"/>
    <n v="214"/>
    <n v="1625"/>
    <n v="584"/>
    <n v="438"/>
    <n v="60"/>
    <n v="344"/>
    <n v="35"/>
    <n v="1364"/>
    <n v="17"/>
    <n v="107"/>
    <n v="1241"/>
    <n v="56"/>
    <n v="42"/>
    <n v="68"/>
    <n v="53.333333333333336"/>
    <n v="61"/>
    <n v="61"/>
    <n v="59"/>
    <n v="8"/>
    <n v="1"/>
    <n v="1"/>
    <n v="1"/>
    <n v="2"/>
    <n v="0"/>
    <n v="0"/>
    <n v="2"/>
    <n v="0"/>
    <n v="0"/>
    <n v="17"/>
    <n v="21"/>
    <n v="64.900000000000006"/>
    <n v="59.38"/>
    <n v="57.49"/>
    <n v="57.04"/>
    <n v="61.81"/>
    <n v="67.42"/>
    <n v="61.34"/>
    <n v="59.12"/>
    <n v="58.44"/>
    <n v="50.94"/>
    <n v="61.237000000000002"/>
    <n v="122"/>
    <n v="43"/>
    <n v="43"/>
    <n v="47"/>
    <n v="51"/>
    <n v="57"/>
    <n v="61"/>
    <n v="67"/>
    <n v="68"/>
    <n v="62"/>
    <n v="53"/>
    <n v="46"/>
    <n v="42"/>
    <n v="19"/>
    <n v="29"/>
    <n v="45"/>
    <n v="32"/>
    <n v="130"/>
    <n v="30"/>
    <n v="27"/>
    <n v="6"/>
    <n v="18"/>
    <n v="77"/>
    <n v="413"/>
  </r>
  <r>
    <x v="4"/>
    <x v="4"/>
    <s v="NASHVILLE-TN"/>
    <n v="2.5"/>
    <n v="990"/>
    <n v="159"/>
    <n v="107"/>
    <n v="528"/>
    <n v="252"/>
    <n v="225"/>
    <n v="60"/>
    <n v="120"/>
    <n v="21"/>
    <n v="244"/>
    <n v="10"/>
    <n v="19"/>
    <n v="1310"/>
    <n v="53"/>
    <n v="39"/>
    <n v="80"/>
    <n v="60.833333333333336"/>
    <n v="82"/>
    <n v="89"/>
    <n v="88"/>
    <n v="8"/>
    <n v="0"/>
    <n v="0"/>
    <n v="2"/>
    <n v="0"/>
    <n v="1"/>
    <n v="0"/>
    <n v="1"/>
    <n v="1"/>
    <n v="0"/>
    <n v="5"/>
    <n v="99"/>
    <n v="59.3"/>
    <n v="60.99"/>
    <n v="59.72"/>
    <n v="54.27"/>
    <n v="49.02"/>
    <n v="47.68"/>
    <n v="0"/>
    <n v="0"/>
    <n v="0"/>
    <n v="0"/>
    <n v="39.446999999999996"/>
    <n v="46"/>
    <n v="39"/>
    <n v="43"/>
    <n v="52"/>
    <n v="61"/>
    <n v="69"/>
    <n v="78"/>
    <n v="80"/>
    <n v="79"/>
    <n v="73"/>
    <n v="62"/>
    <n v="50"/>
    <n v="44"/>
    <n v="40"/>
    <n v="29"/>
    <n v="34"/>
    <n v="5"/>
    <n v="21"/>
    <n v="2"/>
    <n v="26"/>
    <n v="32"/>
    <n v="1"/>
    <n v="7"/>
    <n v="197"/>
  </r>
  <r>
    <x v="5"/>
    <x v="5"/>
    <s v="DENVER-CO"/>
    <n v="2.6"/>
    <n v="1371"/>
    <n v="326"/>
    <n v="195"/>
    <n v="1105"/>
    <n v="496"/>
    <n v="552"/>
    <n v="53"/>
    <n v="239"/>
    <n v="29"/>
    <n v="636"/>
    <n v="7"/>
    <n v="68"/>
    <n v="338"/>
    <n v="112"/>
    <n v="31"/>
    <n v="75"/>
    <n v="51.166666666666664"/>
    <n v="50"/>
    <n v="61"/>
    <n v="60"/>
    <n v="7"/>
    <n v="1"/>
    <n v="0"/>
    <n v="2"/>
    <n v="4"/>
    <n v="0"/>
    <n v="0"/>
    <n v="1"/>
    <n v="0"/>
    <n v="0"/>
    <n v="10"/>
    <n v="56"/>
    <n v="40.53"/>
    <n v="39.68"/>
    <n v="43.07"/>
    <n v="43.45"/>
    <n v="42.98"/>
    <n v="39.79"/>
    <n v="42.2"/>
    <n v="43.61"/>
    <n v="44.18"/>
    <n v="45.07"/>
    <n v="54.254000000000005"/>
    <n v="101"/>
    <n v="32"/>
    <n v="31"/>
    <n v="42"/>
    <n v="48"/>
    <n v="55"/>
    <n v="70"/>
    <n v="75"/>
    <n v="73"/>
    <n v="66"/>
    <n v="51"/>
    <n v="40"/>
    <n v="31"/>
    <n v="62"/>
    <n v="148"/>
    <n v="145"/>
    <n v="74"/>
    <n v="419"/>
    <n v="200"/>
    <n v="110"/>
    <n v="4"/>
    <n v="151"/>
    <n v="297"/>
    <n v="1610"/>
  </r>
  <r>
    <x v="6"/>
    <x v="6"/>
    <s v="BOSTON-MA"/>
    <n v="2.7"/>
    <n v="2525"/>
    <n v="583"/>
    <n v="370"/>
    <n v="1907"/>
    <n v="1709"/>
    <n v="366"/>
    <n v="58"/>
    <n v="244"/>
    <n v="44"/>
    <n v="1150"/>
    <n v="36"/>
    <n v="97"/>
    <n v="467"/>
    <n v="97"/>
    <n v="31"/>
    <n v="75"/>
    <n v="52.5"/>
    <n v="147"/>
    <n v="140"/>
    <n v="147"/>
    <n v="14"/>
    <n v="0"/>
    <n v="2"/>
    <n v="1"/>
    <n v="3"/>
    <n v="2"/>
    <n v="0"/>
    <n v="0"/>
    <n v="0"/>
    <n v="0"/>
    <n v="9"/>
    <n v="61"/>
    <n v="43.16"/>
    <n v="41.06"/>
    <n v="39.75"/>
    <n v="37.450000000000003"/>
    <n v="35.549999999999997"/>
    <n v="33.65"/>
    <n v="30.23"/>
    <n v="27.58"/>
    <n v="26.39"/>
    <n v="0"/>
    <n v="50.393999999999998"/>
    <n v="88"/>
    <n v="31"/>
    <n v="33"/>
    <n v="39"/>
    <n v="49"/>
    <n v="58"/>
    <n v="67"/>
    <n v="75"/>
    <n v="73"/>
    <n v="67"/>
    <n v="56"/>
    <n v="45"/>
    <n v="37"/>
    <n v="1"/>
    <n v="0"/>
    <n v="2"/>
    <n v="2"/>
    <n v="1"/>
    <n v="0"/>
    <n v="1"/>
    <n v="1"/>
    <n v="0"/>
    <n v="0"/>
    <n v="8"/>
  </r>
  <r>
    <x v="7"/>
    <x v="7"/>
    <s v="MIAMI BEACH-FL"/>
    <n v="2.8"/>
    <n v="3061"/>
    <n v="730"/>
    <n v="556"/>
    <n v="2798"/>
    <n v="1549"/>
    <n v="955"/>
    <n v="118"/>
    <n v="409"/>
    <n v="159"/>
    <n v="1160"/>
    <n v="27"/>
    <n v="67"/>
    <n v="1056"/>
    <n v="63"/>
    <n v="69"/>
    <n v="84"/>
    <n v="77.583333333333329"/>
    <n v="103"/>
    <n v="61"/>
    <n v="70"/>
    <n v="1"/>
    <n v="0"/>
    <n v="0"/>
    <n v="0"/>
    <n v="0"/>
    <n v="0"/>
    <n v="0"/>
    <n v="0"/>
    <n v="0"/>
    <n v="0"/>
    <n v="4"/>
    <n v="108"/>
    <n v="111.04"/>
    <n v="109.29"/>
    <n v="117.91"/>
    <n v="109.5"/>
    <n v="116.76"/>
    <n v="112.48"/>
    <n v="108.09"/>
    <n v="91.53"/>
    <n v="84.25"/>
    <n v="85.04"/>
    <n v="50.193000000000005"/>
    <n v="87"/>
    <n v="69"/>
    <n v="71"/>
    <n v="73"/>
    <n v="77"/>
    <n v="80"/>
    <n v="83"/>
    <n v="84"/>
    <n v="84"/>
    <n v="83"/>
    <n v="80"/>
    <n v="75"/>
    <n v="72"/>
    <n v="13"/>
    <n v="7"/>
    <n v="12"/>
    <n v="1"/>
    <n v="2"/>
    <n v="0"/>
    <n v="11"/>
    <n v="13"/>
    <n v="0"/>
    <n v="0"/>
    <n v="59"/>
  </r>
  <r>
    <x v="8"/>
    <x v="8"/>
    <s v="MINNEAPOLIS-MN"/>
    <n v="2.8"/>
    <n v="1483"/>
    <n v="256"/>
    <n v="178"/>
    <n v="729"/>
    <n v="457"/>
    <n v="251"/>
    <n v="23"/>
    <n v="143"/>
    <n v="17"/>
    <n v="570"/>
    <n v="7"/>
    <n v="41"/>
    <n v="9339"/>
    <n v="6"/>
    <n v="17"/>
    <n v="76"/>
    <n v="47.5"/>
    <n v="50"/>
    <n v="37"/>
    <n v="38"/>
    <n v="6"/>
    <n v="0"/>
    <n v="1"/>
    <n v="0"/>
    <n v="0"/>
    <n v="0"/>
    <n v="0"/>
    <n v="0"/>
    <n v="0"/>
    <n v="0"/>
    <n v="18"/>
    <n v="19"/>
    <n v="58.14"/>
    <n v="58.28"/>
    <n v="59.79"/>
    <n v="59.83"/>
    <n v="59.36"/>
    <n v="57.69"/>
    <n v="52.85"/>
    <n v="57.68"/>
    <n v="47.22"/>
    <n v="54.6"/>
    <n v="62.834999999999994"/>
    <n v="127"/>
    <n v="17"/>
    <n v="19"/>
    <n v="35"/>
    <n v="47"/>
    <n v="60"/>
    <n v="70"/>
    <n v="76"/>
    <n v="73"/>
    <n v="65"/>
    <n v="50"/>
    <n v="35"/>
    <n v="23"/>
    <n v="25"/>
    <n v="28"/>
    <n v="6"/>
    <n v="8"/>
    <n v="7"/>
    <n v="4"/>
    <n v="5"/>
    <n v="0"/>
    <n v="0"/>
    <n v="1"/>
    <n v="84"/>
  </r>
  <r>
    <x v="9"/>
    <x v="9"/>
    <s v="OKLAHOMA CITY-OK"/>
    <n v="3"/>
    <n v="508"/>
    <n v="102"/>
    <n v="55"/>
    <n v="363"/>
    <n v="153"/>
    <n v="168"/>
    <n v="29"/>
    <n v="54"/>
    <n v="8"/>
    <n v="189"/>
    <m/>
    <n v="14"/>
    <n v="1025"/>
    <n v="66"/>
    <n v="39"/>
    <n v="83"/>
    <n v="61.166666666666664"/>
    <n v="82"/>
    <n v="70"/>
    <n v="76"/>
    <n v="11"/>
    <n v="6"/>
    <n v="1"/>
    <n v="1"/>
    <n v="2"/>
    <n v="2"/>
    <n v="0"/>
    <n v="1"/>
    <n v="0"/>
    <n v="0"/>
    <n v="3"/>
    <n v="117"/>
    <n v="70.5"/>
    <n v="67.650000000000006"/>
    <n v="67.06"/>
    <n v="68.81"/>
    <n v="62.16"/>
    <n v="52"/>
    <n v="47.36"/>
    <n v="45.52"/>
    <n v="49.05"/>
    <n v="48.28"/>
    <n v="73.628999999999991"/>
    <n v="141"/>
    <n v="39"/>
    <n v="42"/>
    <n v="52"/>
    <n v="61"/>
    <n v="68"/>
    <n v="79"/>
    <n v="83"/>
    <n v="82"/>
    <n v="75"/>
    <n v="62"/>
    <n v="50"/>
    <n v="41"/>
    <n v="59"/>
    <n v="13"/>
    <n v="34"/>
    <n v="1"/>
    <n v="15"/>
    <n v="2"/>
    <n v="43"/>
    <n v="59"/>
    <n v="1"/>
    <n v="6"/>
    <n v="23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r>
  <r>
    <x v="1"/>
    <x v="1"/>
  </r>
  <r>
    <x v="2"/>
    <x v="2"/>
  </r>
  <r>
    <x v="3"/>
    <x v="3"/>
  </r>
  <r>
    <x v="4"/>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r>
  <r>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06735D-6B83-447C-8503-A23C3048C484}" name="Level_of_Detail"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N94:AN96" firstHeaderRow="1" firstDataRow="1" firstDataCol="1"/>
  <pivotFields count="2">
    <pivotField axis="axisRow" showAll="0" sortType="ascending">
      <items count="4">
        <item x="0"/>
        <item x="1"/>
        <item m="1" x="2"/>
        <item t="default"/>
      </items>
    </pivotField>
    <pivotField showAll="0">
      <items count="3">
        <item h="1" x="1"/>
        <item x="0"/>
        <item t="default"/>
      </items>
    </pivotField>
  </pivotFields>
  <rowFields count="1">
    <field x="0"/>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4EEB5A-BE08-4AB6-A9C1-C715B8FC6FD4}" name="Factor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K90:AK92" firstHeaderRow="1" firstDataRow="1" firstDataCol="1"/>
  <pivotFields count="2">
    <pivotField axis="axisRow" showAll="0">
      <items count="6">
        <item x="0"/>
        <item x="1"/>
        <item x="2"/>
        <item x="3"/>
        <item x="4"/>
        <item t="default"/>
      </items>
    </pivotField>
    <pivotField showAll="0">
      <items count="12">
        <item h="1" x="4"/>
        <item h="1" x="2"/>
        <item h="1" m="1" x="9"/>
        <item h="1" m="1" x="7"/>
        <item h="1" m="1" x="6"/>
        <item h="1" m="1" x="8"/>
        <item h="1" m="1" x="10"/>
        <item h="1" x="3"/>
        <item x="1"/>
        <item h="1" m="1" x="5"/>
        <item h="1" x="0"/>
        <item t="default"/>
      </items>
    </pivotField>
  </pivotFields>
  <rowFields count="1">
    <field x="0"/>
  </rowFields>
  <rowItems count="2">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F0BBB8-D8A9-4AC5-A1D8-145D96D63D24}" name="Level_of_Detail"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N91:AN94" firstHeaderRow="1" firstDataRow="1" firstDataCol="1"/>
  <pivotFields count="2">
    <pivotField axis="axisRow" showAll="0" sortType="ascending">
      <items count="4">
        <item x="0"/>
        <item x="1"/>
        <item m="1" x="2"/>
        <item t="default"/>
      </items>
    </pivotField>
    <pivotField showAll="0"/>
  </pivotFields>
  <rowFields count="1">
    <field x="0"/>
  </rowFields>
  <rowItems count="3">
    <i>
      <x/>
    </i>
    <i>
      <x v="1"/>
    </i>
    <i t="grand">
      <x/>
    </i>
  </rowItems>
  <colItems count="1">
    <i/>
  </colItems>
  <formats count="16">
    <format dxfId="99">
      <pivotArea type="all" dataOnly="0" outline="0" fieldPosition="0"/>
    </format>
    <format dxfId="98">
      <pivotArea field="0" type="button" dataOnly="0" labelOnly="1" outline="0" axis="axisRow" fieldPosition="0"/>
    </format>
    <format dxfId="97">
      <pivotArea dataOnly="0" labelOnly="1" fieldPosition="0">
        <references count="1">
          <reference field="0" count="0"/>
        </references>
      </pivotArea>
    </format>
    <format dxfId="96">
      <pivotArea dataOnly="0" labelOnly="1" grandRow="1" outline="0" fieldPosition="0"/>
    </format>
    <format dxfId="95">
      <pivotArea type="all" dataOnly="0" outline="0" fieldPosition="0"/>
    </format>
    <format dxfId="94">
      <pivotArea field="0" type="button" dataOnly="0" labelOnly="1" outline="0" axis="axisRow" fieldPosition="0"/>
    </format>
    <format dxfId="93">
      <pivotArea dataOnly="0" labelOnly="1" fieldPosition="0">
        <references count="1">
          <reference field="0" count="0"/>
        </references>
      </pivotArea>
    </format>
    <format dxfId="92">
      <pivotArea dataOnly="0" labelOnly="1" grandRow="1" outline="0" fieldPosition="0"/>
    </format>
    <format dxfId="91">
      <pivotArea type="all" dataOnly="0" outline="0" fieldPosition="0"/>
    </format>
    <format dxfId="90">
      <pivotArea field="0" type="button" dataOnly="0" labelOnly="1" outline="0" axis="axisRow" fieldPosition="0"/>
    </format>
    <format dxfId="89">
      <pivotArea dataOnly="0" labelOnly="1" fieldPosition="0">
        <references count="1">
          <reference field="0" count="0"/>
        </references>
      </pivotArea>
    </format>
    <format dxfId="88">
      <pivotArea dataOnly="0" labelOnly="1" grandRow="1" outline="0" fieldPosition="0"/>
    </format>
    <format dxfId="87">
      <pivotArea type="all" dataOnly="0" outline="0" fieldPosition="0"/>
    </format>
    <format dxfId="86">
      <pivotArea field="0" type="button" dataOnly="0" labelOnly="1" outline="0" axis="axisRow" fieldPosition="0"/>
    </format>
    <format dxfId="85">
      <pivotArea dataOnly="0" labelOnly="1" fieldPosition="0">
        <references count="1">
          <reference field="0" count="0"/>
        </references>
      </pivotArea>
    </format>
    <format dxfId="8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436E95B-2DEF-40A2-AC20-1790FA40AF4D}" name="Factor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K87:AK93" firstHeaderRow="1" firstDataRow="1" firstDataCol="1"/>
  <pivotFields count="2">
    <pivotField axis="axisRow" showAll="0">
      <items count="6">
        <item x="0"/>
        <item x="1"/>
        <item x="2"/>
        <item x="3"/>
        <item x="4"/>
        <item t="default"/>
      </items>
    </pivotField>
    <pivotField showAll="0"/>
  </pivotFields>
  <rowFields count="1">
    <field x="0"/>
  </rowFields>
  <rowItems count="6">
    <i>
      <x/>
    </i>
    <i>
      <x v="1"/>
    </i>
    <i>
      <x v="2"/>
    </i>
    <i>
      <x v="3"/>
    </i>
    <i>
      <x v="4"/>
    </i>
    <i t="grand">
      <x/>
    </i>
  </rowItems>
  <colItems count="1">
    <i/>
  </colItems>
  <formats count="16">
    <format dxfId="115">
      <pivotArea type="all" dataOnly="0" outline="0" fieldPosition="0"/>
    </format>
    <format dxfId="114">
      <pivotArea field="0" type="button" dataOnly="0" labelOnly="1" outline="0" axis="axisRow" fieldPosition="0"/>
    </format>
    <format dxfId="113">
      <pivotArea dataOnly="0" labelOnly="1" fieldPosition="0">
        <references count="1">
          <reference field="0" count="0"/>
        </references>
      </pivotArea>
    </format>
    <format dxfId="112">
      <pivotArea dataOnly="0" labelOnly="1" grandRow="1" outline="0" fieldPosition="0"/>
    </format>
    <format dxfId="111">
      <pivotArea type="all" dataOnly="0" outline="0" fieldPosition="0"/>
    </format>
    <format dxfId="110">
      <pivotArea field="0" type="button" dataOnly="0" labelOnly="1" outline="0" axis="axisRow" fieldPosition="0"/>
    </format>
    <format dxfId="109">
      <pivotArea dataOnly="0" labelOnly="1" fieldPosition="0">
        <references count="1">
          <reference field="0" count="0"/>
        </references>
      </pivotArea>
    </format>
    <format dxfId="108">
      <pivotArea dataOnly="0" labelOnly="1" grandRow="1" outline="0" fieldPosition="0"/>
    </format>
    <format dxfId="107">
      <pivotArea type="all" dataOnly="0" outline="0" fieldPosition="0"/>
    </format>
    <format dxfId="106">
      <pivotArea field="0" type="button" dataOnly="0" labelOnly="1" outline="0" axis="axisRow" fieldPosition="0"/>
    </format>
    <format dxfId="105">
      <pivotArea dataOnly="0" labelOnly="1" fieldPosition="0">
        <references count="1">
          <reference field="0" count="0"/>
        </references>
      </pivotArea>
    </format>
    <format dxfId="104">
      <pivotArea dataOnly="0" labelOnly="1" grandRow="1" outline="0" fieldPosition="0"/>
    </format>
    <format dxfId="103">
      <pivotArea type="all" dataOnly="0" outline="0" fieldPosition="0"/>
    </format>
    <format dxfId="102">
      <pivotArea field="0" type="button" dataOnly="0" labelOnly="1" outline="0" axis="axisRow" fieldPosition="0"/>
    </format>
    <format dxfId="101">
      <pivotArea dataOnly="0" labelOnly="1" fieldPosition="0">
        <references count="1">
          <reference field="0" count="0"/>
        </references>
      </pivotArea>
    </format>
    <format dxfId="10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DFD1A5-ED98-416A-B040-066F1B60E7EE}" name="Month_Temperature" cacheId="0"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G3:Q17" firstHeaderRow="1" firstDataRow="3" firstDataCol="1"/>
  <pivotFields count="71">
    <pivotField axis="axisCol" outline="0" showAll="0" defaultSubtotal="0">
      <items count="10">
        <item x="1"/>
        <item x="5"/>
        <item x="7"/>
        <item x="2"/>
        <item x="6"/>
        <item x="8"/>
        <item x="9"/>
        <item x="4"/>
        <item x="0"/>
        <item x="3"/>
      </items>
      <extLst>
        <ext xmlns:x14="http://schemas.microsoft.com/office/spreadsheetml/2009/9/main" uri="{2946ED86-A175-432a-8AC1-64E0C546D7DE}">
          <x14:pivotField fillDownLabels="1"/>
        </ext>
      </extLst>
    </pivotField>
    <pivotField axis="axisCol" showAll="0" defaultSubtotal="0">
      <items count="10">
        <item x="0"/>
        <item x="6"/>
        <item x="5"/>
        <item x="2"/>
        <item x="7"/>
        <item x="8"/>
        <item x="4"/>
        <item x="9"/>
        <item x="1"/>
        <item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s>
  <rowFields count="1">
    <field x="-2"/>
  </rowFields>
  <rowItems count="12">
    <i>
      <x/>
    </i>
    <i i="1">
      <x v="1"/>
    </i>
    <i i="2">
      <x v="2"/>
    </i>
    <i i="3">
      <x v="3"/>
    </i>
    <i i="4">
      <x v="4"/>
    </i>
    <i i="5">
      <x v="5"/>
    </i>
    <i i="6">
      <x v="6"/>
    </i>
    <i i="7">
      <x v="7"/>
    </i>
    <i i="8">
      <x v="8"/>
    </i>
    <i i="9">
      <x v="9"/>
    </i>
    <i i="10">
      <x v="10"/>
    </i>
    <i i="11">
      <x v="11"/>
    </i>
  </rowItems>
  <colFields count="2">
    <field x="0"/>
    <field x="1"/>
  </colFields>
  <colItems count="10">
    <i>
      <x/>
      <x v="8"/>
    </i>
    <i>
      <x v="1"/>
      <x v="2"/>
    </i>
    <i>
      <x v="2"/>
      <x v="4"/>
    </i>
    <i>
      <x v="3"/>
      <x v="3"/>
    </i>
    <i>
      <x v="4"/>
      <x v="1"/>
    </i>
    <i>
      <x v="5"/>
      <x v="5"/>
    </i>
    <i>
      <x v="6"/>
      <x v="7"/>
    </i>
    <i>
      <x v="7"/>
      <x v="6"/>
    </i>
    <i>
      <x v="8"/>
      <x/>
    </i>
    <i>
      <x v="9"/>
      <x v="9"/>
    </i>
  </colItems>
  <dataFields count="12">
    <dataField name="January " fld="48" baseField="1" baseItem="8"/>
    <dataField name="February " fld="49" baseField="0" baseItem="0"/>
    <dataField name="March " fld="50" baseField="0" baseItem="0"/>
    <dataField name="April " fld="51" baseField="0" baseItem="0"/>
    <dataField name="May " fld="52" baseField="0" baseItem="0"/>
    <dataField name="June " fld="53" baseField="0" baseItem="0"/>
    <dataField name="July " fld="54" baseField="0" baseItem="0"/>
    <dataField name="August " fld="55" baseField="0" baseItem="0"/>
    <dataField name="September " fld="56" baseField="0" baseItem="0"/>
    <dataField name="October " fld="57" baseField="0" baseItem="0"/>
    <dataField name="November " fld="58" baseField="0" baseItem="0"/>
    <dataField name="December " fld="59" baseField="0" baseItem="0"/>
  </dataFields>
  <chartFormats count="141">
    <chartFormat chart="3" format="25" series="1">
      <pivotArea type="data" outline="0" fieldPosition="0">
        <references count="1">
          <reference field="4294967294" count="1" selected="0">
            <x v="1"/>
          </reference>
        </references>
      </pivotArea>
    </chartFormat>
    <chartFormat chart="3" format="26" series="1">
      <pivotArea type="data" outline="0" fieldPosition="0">
        <references count="1">
          <reference field="4294967294" count="1" selected="0">
            <x v="2"/>
          </reference>
        </references>
      </pivotArea>
    </chartFormat>
    <chartFormat chart="3" format="27" series="1">
      <pivotArea type="data" outline="0" fieldPosition="0">
        <references count="1">
          <reference field="4294967294" count="1" selected="0">
            <x v="3"/>
          </reference>
        </references>
      </pivotArea>
    </chartFormat>
    <chartFormat chart="3" format="28" series="1">
      <pivotArea type="data" outline="0" fieldPosition="0">
        <references count="1">
          <reference field="4294967294" count="1" selected="0">
            <x v="4"/>
          </reference>
        </references>
      </pivotArea>
    </chartFormat>
    <chartFormat chart="3" format="29" series="1">
      <pivotArea type="data" outline="0" fieldPosition="0">
        <references count="1">
          <reference field="4294967294" count="1" selected="0">
            <x v="5"/>
          </reference>
        </references>
      </pivotArea>
    </chartFormat>
    <chartFormat chart="3" format="30" series="1">
      <pivotArea type="data" outline="0" fieldPosition="0">
        <references count="1">
          <reference field="4294967294" count="1" selected="0">
            <x v="6"/>
          </reference>
        </references>
      </pivotArea>
    </chartFormat>
    <chartFormat chart="3" format="31" series="1">
      <pivotArea type="data" outline="0" fieldPosition="0">
        <references count="1">
          <reference field="4294967294" count="1" selected="0">
            <x v="7"/>
          </reference>
        </references>
      </pivotArea>
    </chartFormat>
    <chartFormat chart="3" format="32" series="1">
      <pivotArea type="data" outline="0" fieldPosition="0">
        <references count="1">
          <reference field="4294967294" count="1" selected="0">
            <x v="8"/>
          </reference>
        </references>
      </pivotArea>
    </chartFormat>
    <chartFormat chart="3" format="33" series="1">
      <pivotArea type="data" outline="0" fieldPosition="0">
        <references count="1">
          <reference field="4294967294" count="1" selected="0">
            <x v="9"/>
          </reference>
        </references>
      </pivotArea>
    </chartFormat>
    <chartFormat chart="3" format="34" series="1">
      <pivotArea type="data" outline="0" fieldPosition="0">
        <references count="1">
          <reference field="4294967294" count="1" selected="0">
            <x v="10"/>
          </reference>
        </references>
      </pivotArea>
    </chartFormat>
    <chartFormat chart="3" format="35" series="1">
      <pivotArea type="data" outline="0" fieldPosition="0">
        <references count="1">
          <reference field="4294967294" count="1" selected="0">
            <x v="11"/>
          </reference>
        </references>
      </pivotArea>
    </chartFormat>
    <chartFormat chart="3" format="36" series="1">
      <pivotArea type="data" outline="0" fieldPosition="0">
        <references count="2">
          <reference field="4294967294" count="1" selected="0">
            <x v="1"/>
          </reference>
          <reference field="1" count="1" selected="0">
            <x v="2"/>
          </reference>
        </references>
      </pivotArea>
    </chartFormat>
    <chartFormat chart="3" format="37" series="1">
      <pivotArea type="data" outline="0" fieldPosition="0">
        <references count="2">
          <reference field="4294967294" count="1" selected="0">
            <x v="1"/>
          </reference>
          <reference field="1" count="1" selected="0">
            <x v="3"/>
          </reference>
        </references>
      </pivotArea>
    </chartFormat>
    <chartFormat chart="3" format="38" series="1">
      <pivotArea type="data" outline="0" fieldPosition="0">
        <references count="2">
          <reference field="4294967294" count="1" selected="0">
            <x v="1"/>
          </reference>
          <reference field="1" count="1" selected="0">
            <x v="4"/>
          </reference>
        </references>
      </pivotArea>
    </chartFormat>
    <chartFormat chart="3" format="39" series="1">
      <pivotArea type="data" outline="0" fieldPosition="0">
        <references count="2">
          <reference field="4294967294" count="1" selected="0">
            <x v="1"/>
          </reference>
          <reference field="1" count="1" selected="0">
            <x v="5"/>
          </reference>
        </references>
      </pivotArea>
    </chartFormat>
    <chartFormat chart="3" format="40" series="1">
      <pivotArea type="data" outline="0" fieldPosition="0">
        <references count="2">
          <reference field="4294967294" count="1" selected="0">
            <x v="1"/>
          </reference>
          <reference field="1" count="1" selected="0">
            <x v="6"/>
          </reference>
        </references>
      </pivotArea>
    </chartFormat>
    <chartFormat chart="3" format="41" series="1">
      <pivotArea type="data" outline="0" fieldPosition="0">
        <references count="2">
          <reference field="4294967294" count="1" selected="0">
            <x v="1"/>
          </reference>
          <reference field="1" count="1" selected="0">
            <x v="7"/>
          </reference>
        </references>
      </pivotArea>
    </chartFormat>
    <chartFormat chart="3" format="42" series="1">
      <pivotArea type="data" outline="0" fieldPosition="0">
        <references count="2">
          <reference field="4294967294" count="1" selected="0">
            <x v="1"/>
          </reference>
          <reference field="1" count="1" selected="0">
            <x v="8"/>
          </reference>
        </references>
      </pivotArea>
    </chartFormat>
    <chartFormat chart="3" format="43" series="1">
      <pivotArea type="data" outline="0" fieldPosition="0">
        <references count="2">
          <reference field="4294967294" count="1" selected="0">
            <x v="1"/>
          </reference>
          <reference field="1" count="1" selected="0">
            <x v="9"/>
          </reference>
        </references>
      </pivotArea>
    </chartFormat>
    <chartFormat chart="3" format="44" series="1">
      <pivotArea type="data" outline="0" fieldPosition="0">
        <references count="2">
          <reference field="4294967294" count="1" selected="0">
            <x v="2"/>
          </reference>
          <reference field="1" count="1" selected="0">
            <x v="0"/>
          </reference>
        </references>
      </pivotArea>
    </chartFormat>
    <chartFormat chart="3" format="45" series="1">
      <pivotArea type="data" outline="0" fieldPosition="0">
        <references count="2">
          <reference field="4294967294" count="1" selected="0">
            <x v="2"/>
          </reference>
          <reference field="1" count="1" selected="0">
            <x v="1"/>
          </reference>
        </references>
      </pivotArea>
    </chartFormat>
    <chartFormat chart="3" format="46" series="1">
      <pivotArea type="data" outline="0" fieldPosition="0">
        <references count="2">
          <reference field="4294967294" count="1" selected="0">
            <x v="2"/>
          </reference>
          <reference field="1" count="1" selected="0">
            <x v="2"/>
          </reference>
        </references>
      </pivotArea>
    </chartFormat>
    <chartFormat chart="3" format="47" series="1">
      <pivotArea type="data" outline="0" fieldPosition="0">
        <references count="2">
          <reference field="4294967294" count="1" selected="0">
            <x v="2"/>
          </reference>
          <reference field="1" count="1" selected="0">
            <x v="3"/>
          </reference>
        </references>
      </pivotArea>
    </chartFormat>
    <chartFormat chart="3" format="48" series="1">
      <pivotArea type="data" outline="0" fieldPosition="0">
        <references count="2">
          <reference field="4294967294" count="1" selected="0">
            <x v="2"/>
          </reference>
          <reference field="1" count="1" selected="0">
            <x v="4"/>
          </reference>
        </references>
      </pivotArea>
    </chartFormat>
    <chartFormat chart="3" format="49" series="1">
      <pivotArea type="data" outline="0" fieldPosition="0">
        <references count="2">
          <reference field="4294967294" count="1" selected="0">
            <x v="2"/>
          </reference>
          <reference field="1" count="1" selected="0">
            <x v="5"/>
          </reference>
        </references>
      </pivotArea>
    </chartFormat>
    <chartFormat chart="3" format="50" series="1">
      <pivotArea type="data" outline="0" fieldPosition="0">
        <references count="2">
          <reference field="4294967294" count="1" selected="0">
            <x v="2"/>
          </reference>
          <reference field="1" count="1" selected="0">
            <x v="6"/>
          </reference>
        </references>
      </pivotArea>
    </chartFormat>
    <chartFormat chart="3" format="51" series="1">
      <pivotArea type="data" outline="0" fieldPosition="0">
        <references count="2">
          <reference field="4294967294" count="1" selected="0">
            <x v="2"/>
          </reference>
          <reference field="1" count="1" selected="0">
            <x v="7"/>
          </reference>
        </references>
      </pivotArea>
    </chartFormat>
    <chartFormat chart="3" format="52" series="1">
      <pivotArea type="data" outline="0" fieldPosition="0">
        <references count="2">
          <reference field="4294967294" count="1" selected="0">
            <x v="2"/>
          </reference>
          <reference field="1" count="1" selected="0">
            <x v="8"/>
          </reference>
        </references>
      </pivotArea>
    </chartFormat>
    <chartFormat chart="3" format="53" series="1">
      <pivotArea type="data" outline="0" fieldPosition="0">
        <references count="2">
          <reference field="4294967294" count="1" selected="0">
            <x v="2"/>
          </reference>
          <reference field="1" count="1" selected="0">
            <x v="9"/>
          </reference>
        </references>
      </pivotArea>
    </chartFormat>
    <chartFormat chart="3" format="54" series="1">
      <pivotArea type="data" outline="0" fieldPosition="0">
        <references count="2">
          <reference field="4294967294" count="1" selected="0">
            <x v="3"/>
          </reference>
          <reference field="1" count="1" selected="0">
            <x v="0"/>
          </reference>
        </references>
      </pivotArea>
    </chartFormat>
    <chartFormat chart="3" format="55" series="1">
      <pivotArea type="data" outline="0" fieldPosition="0">
        <references count="2">
          <reference field="4294967294" count="1" selected="0">
            <x v="3"/>
          </reference>
          <reference field="1" count="1" selected="0">
            <x v="1"/>
          </reference>
        </references>
      </pivotArea>
    </chartFormat>
    <chartFormat chart="3" format="56" series="1">
      <pivotArea type="data" outline="0" fieldPosition="0">
        <references count="2">
          <reference field="4294967294" count="1" selected="0">
            <x v="3"/>
          </reference>
          <reference field="1" count="1" selected="0">
            <x v="2"/>
          </reference>
        </references>
      </pivotArea>
    </chartFormat>
    <chartFormat chart="3" format="57" series="1">
      <pivotArea type="data" outline="0" fieldPosition="0">
        <references count="2">
          <reference field="4294967294" count="1" selected="0">
            <x v="3"/>
          </reference>
          <reference field="1" count="1" selected="0">
            <x v="3"/>
          </reference>
        </references>
      </pivotArea>
    </chartFormat>
    <chartFormat chart="3" format="58" series="1">
      <pivotArea type="data" outline="0" fieldPosition="0">
        <references count="2">
          <reference field="4294967294" count="1" selected="0">
            <x v="3"/>
          </reference>
          <reference field="1" count="1" selected="0">
            <x v="4"/>
          </reference>
        </references>
      </pivotArea>
    </chartFormat>
    <chartFormat chart="3" format="59" series="1">
      <pivotArea type="data" outline="0" fieldPosition="0">
        <references count="2">
          <reference field="4294967294" count="1" selected="0">
            <x v="3"/>
          </reference>
          <reference field="1" count="1" selected="0">
            <x v="5"/>
          </reference>
        </references>
      </pivotArea>
    </chartFormat>
    <chartFormat chart="3" format="60" series="1">
      <pivotArea type="data" outline="0" fieldPosition="0">
        <references count="2">
          <reference field="4294967294" count="1" selected="0">
            <x v="3"/>
          </reference>
          <reference field="1" count="1" selected="0">
            <x v="6"/>
          </reference>
        </references>
      </pivotArea>
    </chartFormat>
    <chartFormat chart="3" format="61" series="1">
      <pivotArea type="data" outline="0" fieldPosition="0">
        <references count="2">
          <reference field="4294967294" count="1" selected="0">
            <x v="3"/>
          </reference>
          <reference field="1" count="1" selected="0">
            <x v="7"/>
          </reference>
        </references>
      </pivotArea>
    </chartFormat>
    <chartFormat chart="3" format="62" series="1">
      <pivotArea type="data" outline="0" fieldPosition="0">
        <references count="2">
          <reference field="4294967294" count="1" selected="0">
            <x v="3"/>
          </reference>
          <reference field="1" count="1" selected="0">
            <x v="8"/>
          </reference>
        </references>
      </pivotArea>
    </chartFormat>
    <chartFormat chart="3" format="63" series="1">
      <pivotArea type="data" outline="0" fieldPosition="0">
        <references count="2">
          <reference field="4294967294" count="1" selected="0">
            <x v="3"/>
          </reference>
          <reference field="1" count="1" selected="0">
            <x v="9"/>
          </reference>
        </references>
      </pivotArea>
    </chartFormat>
    <chartFormat chart="3" format="64" series="1">
      <pivotArea type="data" outline="0" fieldPosition="0">
        <references count="2">
          <reference field="4294967294" count="1" selected="0">
            <x v="4"/>
          </reference>
          <reference field="1" count="1" selected="0">
            <x v="0"/>
          </reference>
        </references>
      </pivotArea>
    </chartFormat>
    <chartFormat chart="3" format="65" series="1">
      <pivotArea type="data" outline="0" fieldPosition="0">
        <references count="2">
          <reference field="4294967294" count="1" selected="0">
            <x v="4"/>
          </reference>
          <reference field="1" count="1" selected="0">
            <x v="1"/>
          </reference>
        </references>
      </pivotArea>
    </chartFormat>
    <chartFormat chart="3" format="66" series="1">
      <pivotArea type="data" outline="0" fieldPosition="0">
        <references count="2">
          <reference field="4294967294" count="1" selected="0">
            <x v="4"/>
          </reference>
          <reference field="1" count="1" selected="0">
            <x v="2"/>
          </reference>
        </references>
      </pivotArea>
    </chartFormat>
    <chartFormat chart="3" format="67" series="1">
      <pivotArea type="data" outline="0" fieldPosition="0">
        <references count="2">
          <reference field="4294967294" count="1" selected="0">
            <x v="4"/>
          </reference>
          <reference field="1" count="1" selected="0">
            <x v="3"/>
          </reference>
        </references>
      </pivotArea>
    </chartFormat>
    <chartFormat chart="3" format="68" series="1">
      <pivotArea type="data" outline="0" fieldPosition="0">
        <references count="2">
          <reference field="4294967294" count="1" selected="0">
            <x v="4"/>
          </reference>
          <reference field="1" count="1" selected="0">
            <x v="4"/>
          </reference>
        </references>
      </pivotArea>
    </chartFormat>
    <chartFormat chart="3" format="69" series="1">
      <pivotArea type="data" outline="0" fieldPosition="0">
        <references count="2">
          <reference field="4294967294" count="1" selected="0">
            <x v="4"/>
          </reference>
          <reference field="1" count="1" selected="0">
            <x v="5"/>
          </reference>
        </references>
      </pivotArea>
    </chartFormat>
    <chartFormat chart="3" format="70" series="1">
      <pivotArea type="data" outline="0" fieldPosition="0">
        <references count="2">
          <reference field="4294967294" count="1" selected="0">
            <x v="4"/>
          </reference>
          <reference field="1" count="1" selected="0">
            <x v="6"/>
          </reference>
        </references>
      </pivotArea>
    </chartFormat>
    <chartFormat chart="3" format="71" series="1">
      <pivotArea type="data" outline="0" fieldPosition="0">
        <references count="2">
          <reference field="4294967294" count="1" selected="0">
            <x v="4"/>
          </reference>
          <reference field="1" count="1" selected="0">
            <x v="7"/>
          </reference>
        </references>
      </pivotArea>
    </chartFormat>
    <chartFormat chart="3" format="72" series="1">
      <pivotArea type="data" outline="0" fieldPosition="0">
        <references count="2">
          <reference field="4294967294" count="1" selected="0">
            <x v="4"/>
          </reference>
          <reference field="1" count="1" selected="0">
            <x v="8"/>
          </reference>
        </references>
      </pivotArea>
    </chartFormat>
    <chartFormat chart="3" format="73" series="1">
      <pivotArea type="data" outline="0" fieldPosition="0">
        <references count="2">
          <reference field="4294967294" count="1" selected="0">
            <x v="4"/>
          </reference>
          <reference field="1" count="1" selected="0">
            <x v="9"/>
          </reference>
        </references>
      </pivotArea>
    </chartFormat>
    <chartFormat chart="3" format="74" series="1">
      <pivotArea type="data" outline="0" fieldPosition="0">
        <references count="2">
          <reference field="4294967294" count="1" selected="0">
            <x v="5"/>
          </reference>
          <reference field="1" count="1" selected="0">
            <x v="0"/>
          </reference>
        </references>
      </pivotArea>
    </chartFormat>
    <chartFormat chart="3" format="75" series="1">
      <pivotArea type="data" outline="0" fieldPosition="0">
        <references count="2">
          <reference field="4294967294" count="1" selected="0">
            <x v="5"/>
          </reference>
          <reference field="1" count="1" selected="0">
            <x v="1"/>
          </reference>
        </references>
      </pivotArea>
    </chartFormat>
    <chartFormat chart="3" format="76" series="1">
      <pivotArea type="data" outline="0" fieldPosition="0">
        <references count="2">
          <reference field="4294967294" count="1" selected="0">
            <x v="5"/>
          </reference>
          <reference field="1" count="1" selected="0">
            <x v="2"/>
          </reference>
        </references>
      </pivotArea>
    </chartFormat>
    <chartFormat chart="3" format="77" series="1">
      <pivotArea type="data" outline="0" fieldPosition="0">
        <references count="2">
          <reference field="4294967294" count="1" selected="0">
            <x v="5"/>
          </reference>
          <reference field="1" count="1" selected="0">
            <x v="3"/>
          </reference>
        </references>
      </pivotArea>
    </chartFormat>
    <chartFormat chart="3" format="78" series="1">
      <pivotArea type="data" outline="0" fieldPosition="0">
        <references count="2">
          <reference field="4294967294" count="1" selected="0">
            <x v="5"/>
          </reference>
          <reference field="1" count="1" selected="0">
            <x v="4"/>
          </reference>
        </references>
      </pivotArea>
    </chartFormat>
    <chartFormat chart="3" format="79" series="1">
      <pivotArea type="data" outline="0" fieldPosition="0">
        <references count="2">
          <reference field="4294967294" count="1" selected="0">
            <x v="5"/>
          </reference>
          <reference field="1" count="1" selected="0">
            <x v="5"/>
          </reference>
        </references>
      </pivotArea>
    </chartFormat>
    <chartFormat chart="3" format="80" series="1">
      <pivotArea type="data" outline="0" fieldPosition="0">
        <references count="2">
          <reference field="4294967294" count="1" selected="0">
            <x v="5"/>
          </reference>
          <reference field="1" count="1" selected="0">
            <x v="6"/>
          </reference>
        </references>
      </pivotArea>
    </chartFormat>
    <chartFormat chart="3" format="81" series="1">
      <pivotArea type="data" outline="0" fieldPosition="0">
        <references count="2">
          <reference field="4294967294" count="1" selected="0">
            <x v="5"/>
          </reference>
          <reference field="1" count="1" selected="0">
            <x v="7"/>
          </reference>
        </references>
      </pivotArea>
    </chartFormat>
    <chartFormat chart="3" format="82" series="1">
      <pivotArea type="data" outline="0" fieldPosition="0">
        <references count="2">
          <reference field="4294967294" count="1" selected="0">
            <x v="5"/>
          </reference>
          <reference field="1" count="1" selected="0">
            <x v="8"/>
          </reference>
        </references>
      </pivotArea>
    </chartFormat>
    <chartFormat chart="3" format="83" series="1">
      <pivotArea type="data" outline="0" fieldPosition="0">
        <references count="2">
          <reference field="4294967294" count="1" selected="0">
            <x v="5"/>
          </reference>
          <reference field="1" count="1" selected="0">
            <x v="9"/>
          </reference>
        </references>
      </pivotArea>
    </chartFormat>
    <chartFormat chart="3" format="84" series="1">
      <pivotArea type="data" outline="0" fieldPosition="0">
        <references count="2">
          <reference field="4294967294" count="1" selected="0">
            <x v="6"/>
          </reference>
          <reference field="1" count="1" selected="0">
            <x v="0"/>
          </reference>
        </references>
      </pivotArea>
    </chartFormat>
    <chartFormat chart="3" format="85" series="1">
      <pivotArea type="data" outline="0" fieldPosition="0">
        <references count="2">
          <reference field="4294967294" count="1" selected="0">
            <x v="6"/>
          </reference>
          <reference field="1" count="1" selected="0">
            <x v="1"/>
          </reference>
        </references>
      </pivotArea>
    </chartFormat>
    <chartFormat chart="3" format="86" series="1">
      <pivotArea type="data" outline="0" fieldPosition="0">
        <references count="2">
          <reference field="4294967294" count="1" selected="0">
            <x v="6"/>
          </reference>
          <reference field="1" count="1" selected="0">
            <x v="2"/>
          </reference>
        </references>
      </pivotArea>
    </chartFormat>
    <chartFormat chart="3" format="87" series="1">
      <pivotArea type="data" outline="0" fieldPosition="0">
        <references count="2">
          <reference field="4294967294" count="1" selected="0">
            <x v="6"/>
          </reference>
          <reference field="1" count="1" selected="0">
            <x v="3"/>
          </reference>
        </references>
      </pivotArea>
    </chartFormat>
    <chartFormat chart="3" format="88" series="1">
      <pivotArea type="data" outline="0" fieldPosition="0">
        <references count="2">
          <reference field="4294967294" count="1" selected="0">
            <x v="6"/>
          </reference>
          <reference field="1" count="1" selected="0">
            <x v="4"/>
          </reference>
        </references>
      </pivotArea>
    </chartFormat>
    <chartFormat chart="3" format="89" series="1">
      <pivotArea type="data" outline="0" fieldPosition="0">
        <references count="2">
          <reference field="4294967294" count="1" selected="0">
            <x v="6"/>
          </reference>
          <reference field="1" count="1" selected="0">
            <x v="5"/>
          </reference>
        </references>
      </pivotArea>
    </chartFormat>
    <chartFormat chart="3" format="90" series="1">
      <pivotArea type="data" outline="0" fieldPosition="0">
        <references count="2">
          <reference field="4294967294" count="1" selected="0">
            <x v="6"/>
          </reference>
          <reference field="1" count="1" selected="0">
            <x v="6"/>
          </reference>
        </references>
      </pivotArea>
    </chartFormat>
    <chartFormat chart="3" format="91" series="1">
      <pivotArea type="data" outline="0" fieldPosition="0">
        <references count="2">
          <reference field="4294967294" count="1" selected="0">
            <x v="6"/>
          </reference>
          <reference field="1" count="1" selected="0">
            <x v="7"/>
          </reference>
        </references>
      </pivotArea>
    </chartFormat>
    <chartFormat chart="3" format="92" series="1">
      <pivotArea type="data" outline="0" fieldPosition="0">
        <references count="2">
          <reference field="4294967294" count="1" selected="0">
            <x v="6"/>
          </reference>
          <reference field="1" count="1" selected="0">
            <x v="8"/>
          </reference>
        </references>
      </pivotArea>
    </chartFormat>
    <chartFormat chart="3" format="93" series="1">
      <pivotArea type="data" outline="0" fieldPosition="0">
        <references count="2">
          <reference field="4294967294" count="1" selected="0">
            <x v="6"/>
          </reference>
          <reference field="1" count="1" selected="0">
            <x v="9"/>
          </reference>
        </references>
      </pivotArea>
    </chartFormat>
    <chartFormat chart="3" format="94" series="1">
      <pivotArea type="data" outline="0" fieldPosition="0">
        <references count="2">
          <reference field="4294967294" count="1" selected="0">
            <x v="7"/>
          </reference>
          <reference field="1" count="1" selected="0">
            <x v="0"/>
          </reference>
        </references>
      </pivotArea>
    </chartFormat>
    <chartFormat chart="3" format="95" series="1">
      <pivotArea type="data" outline="0" fieldPosition="0">
        <references count="2">
          <reference field="4294967294" count="1" selected="0">
            <x v="7"/>
          </reference>
          <reference field="1" count="1" selected="0">
            <x v="1"/>
          </reference>
        </references>
      </pivotArea>
    </chartFormat>
    <chartFormat chart="3" format="96" series="1">
      <pivotArea type="data" outline="0" fieldPosition="0">
        <references count="2">
          <reference field="4294967294" count="1" selected="0">
            <x v="7"/>
          </reference>
          <reference field="1" count="1" selected="0">
            <x v="2"/>
          </reference>
        </references>
      </pivotArea>
    </chartFormat>
    <chartFormat chart="3" format="97" series="1">
      <pivotArea type="data" outline="0" fieldPosition="0">
        <references count="2">
          <reference field="4294967294" count="1" selected="0">
            <x v="7"/>
          </reference>
          <reference field="1" count="1" selected="0">
            <x v="3"/>
          </reference>
        </references>
      </pivotArea>
    </chartFormat>
    <chartFormat chart="3" format="98" series="1">
      <pivotArea type="data" outline="0" fieldPosition="0">
        <references count="2">
          <reference field="4294967294" count="1" selected="0">
            <x v="7"/>
          </reference>
          <reference field="1" count="1" selected="0">
            <x v="4"/>
          </reference>
        </references>
      </pivotArea>
    </chartFormat>
    <chartFormat chart="3" format="99" series="1">
      <pivotArea type="data" outline="0" fieldPosition="0">
        <references count="2">
          <reference field="4294967294" count="1" selected="0">
            <x v="7"/>
          </reference>
          <reference field="1" count="1" selected="0">
            <x v="5"/>
          </reference>
        </references>
      </pivotArea>
    </chartFormat>
    <chartFormat chart="3" format="100" series="1">
      <pivotArea type="data" outline="0" fieldPosition="0">
        <references count="2">
          <reference field="4294967294" count="1" selected="0">
            <x v="7"/>
          </reference>
          <reference field="1" count="1" selected="0">
            <x v="6"/>
          </reference>
        </references>
      </pivotArea>
    </chartFormat>
    <chartFormat chart="3" format="101" series="1">
      <pivotArea type="data" outline="0" fieldPosition="0">
        <references count="2">
          <reference field="4294967294" count="1" selected="0">
            <x v="7"/>
          </reference>
          <reference field="1" count="1" selected="0">
            <x v="7"/>
          </reference>
        </references>
      </pivotArea>
    </chartFormat>
    <chartFormat chart="3" format="102" series="1">
      <pivotArea type="data" outline="0" fieldPosition="0">
        <references count="2">
          <reference field="4294967294" count="1" selected="0">
            <x v="7"/>
          </reference>
          <reference field="1" count="1" selected="0">
            <x v="8"/>
          </reference>
        </references>
      </pivotArea>
    </chartFormat>
    <chartFormat chart="3" format="103" series="1">
      <pivotArea type="data" outline="0" fieldPosition="0">
        <references count="2">
          <reference field="4294967294" count="1" selected="0">
            <x v="7"/>
          </reference>
          <reference field="1" count="1" selected="0">
            <x v="9"/>
          </reference>
        </references>
      </pivotArea>
    </chartFormat>
    <chartFormat chart="3" format="104" series="1">
      <pivotArea type="data" outline="0" fieldPosition="0">
        <references count="2">
          <reference field="4294967294" count="1" selected="0">
            <x v="8"/>
          </reference>
          <reference field="1" count="1" selected="0">
            <x v="0"/>
          </reference>
        </references>
      </pivotArea>
    </chartFormat>
    <chartFormat chart="3" format="105" series="1">
      <pivotArea type="data" outline="0" fieldPosition="0">
        <references count="2">
          <reference field="4294967294" count="1" selected="0">
            <x v="8"/>
          </reference>
          <reference field="1" count="1" selected="0">
            <x v="1"/>
          </reference>
        </references>
      </pivotArea>
    </chartFormat>
    <chartFormat chart="3" format="106" series="1">
      <pivotArea type="data" outline="0" fieldPosition="0">
        <references count="2">
          <reference field="4294967294" count="1" selected="0">
            <x v="8"/>
          </reference>
          <reference field="1" count="1" selected="0">
            <x v="2"/>
          </reference>
        </references>
      </pivotArea>
    </chartFormat>
    <chartFormat chart="3" format="107" series="1">
      <pivotArea type="data" outline="0" fieldPosition="0">
        <references count="2">
          <reference field="4294967294" count="1" selected="0">
            <x v="8"/>
          </reference>
          <reference field="1" count="1" selected="0">
            <x v="3"/>
          </reference>
        </references>
      </pivotArea>
    </chartFormat>
    <chartFormat chart="3" format="108" series="1">
      <pivotArea type="data" outline="0" fieldPosition="0">
        <references count="2">
          <reference field="4294967294" count="1" selected="0">
            <x v="8"/>
          </reference>
          <reference field="1" count="1" selected="0">
            <x v="4"/>
          </reference>
        </references>
      </pivotArea>
    </chartFormat>
    <chartFormat chart="3" format="109" series="1">
      <pivotArea type="data" outline="0" fieldPosition="0">
        <references count="2">
          <reference field="4294967294" count="1" selected="0">
            <x v="8"/>
          </reference>
          <reference field="1" count="1" selected="0">
            <x v="5"/>
          </reference>
        </references>
      </pivotArea>
    </chartFormat>
    <chartFormat chart="3" format="110" series="1">
      <pivotArea type="data" outline="0" fieldPosition="0">
        <references count="2">
          <reference field="4294967294" count="1" selected="0">
            <x v="8"/>
          </reference>
          <reference field="1" count="1" selected="0">
            <x v="6"/>
          </reference>
        </references>
      </pivotArea>
    </chartFormat>
    <chartFormat chart="3" format="111" series="1">
      <pivotArea type="data" outline="0" fieldPosition="0">
        <references count="2">
          <reference field="4294967294" count="1" selected="0">
            <x v="8"/>
          </reference>
          <reference field="1" count="1" selected="0">
            <x v="7"/>
          </reference>
        </references>
      </pivotArea>
    </chartFormat>
    <chartFormat chart="3" format="112" series="1">
      <pivotArea type="data" outline="0" fieldPosition="0">
        <references count="2">
          <reference field="4294967294" count="1" selected="0">
            <x v="8"/>
          </reference>
          <reference field="1" count="1" selected="0">
            <x v="8"/>
          </reference>
        </references>
      </pivotArea>
    </chartFormat>
    <chartFormat chart="3" format="113" series="1">
      <pivotArea type="data" outline="0" fieldPosition="0">
        <references count="2">
          <reference field="4294967294" count="1" selected="0">
            <x v="8"/>
          </reference>
          <reference field="1" count="1" selected="0">
            <x v="9"/>
          </reference>
        </references>
      </pivotArea>
    </chartFormat>
    <chartFormat chart="3" format="114" series="1">
      <pivotArea type="data" outline="0" fieldPosition="0">
        <references count="2">
          <reference field="4294967294" count="1" selected="0">
            <x v="9"/>
          </reference>
          <reference field="1" count="1" selected="0">
            <x v="0"/>
          </reference>
        </references>
      </pivotArea>
    </chartFormat>
    <chartFormat chart="3" format="115" series="1">
      <pivotArea type="data" outline="0" fieldPosition="0">
        <references count="2">
          <reference field="4294967294" count="1" selected="0">
            <x v="9"/>
          </reference>
          <reference field="1" count="1" selected="0">
            <x v="1"/>
          </reference>
        </references>
      </pivotArea>
    </chartFormat>
    <chartFormat chart="3" format="116" series="1">
      <pivotArea type="data" outline="0" fieldPosition="0">
        <references count="2">
          <reference field="4294967294" count="1" selected="0">
            <x v="9"/>
          </reference>
          <reference field="1" count="1" selected="0">
            <x v="2"/>
          </reference>
        </references>
      </pivotArea>
    </chartFormat>
    <chartFormat chart="3" format="117" series="1">
      <pivotArea type="data" outline="0" fieldPosition="0">
        <references count="2">
          <reference field="4294967294" count="1" selected="0">
            <x v="9"/>
          </reference>
          <reference field="1" count="1" selected="0">
            <x v="3"/>
          </reference>
        </references>
      </pivotArea>
    </chartFormat>
    <chartFormat chart="3" format="118" series="1">
      <pivotArea type="data" outline="0" fieldPosition="0">
        <references count="2">
          <reference field="4294967294" count="1" selected="0">
            <x v="9"/>
          </reference>
          <reference field="1" count="1" selected="0">
            <x v="4"/>
          </reference>
        </references>
      </pivotArea>
    </chartFormat>
    <chartFormat chart="3" format="119" series="1">
      <pivotArea type="data" outline="0" fieldPosition="0">
        <references count="2">
          <reference field="4294967294" count="1" selected="0">
            <x v="9"/>
          </reference>
          <reference field="1" count="1" selected="0">
            <x v="5"/>
          </reference>
        </references>
      </pivotArea>
    </chartFormat>
    <chartFormat chart="3" format="120" series="1">
      <pivotArea type="data" outline="0" fieldPosition="0">
        <references count="2">
          <reference field="4294967294" count="1" selected="0">
            <x v="9"/>
          </reference>
          <reference field="1" count="1" selected="0">
            <x v="6"/>
          </reference>
        </references>
      </pivotArea>
    </chartFormat>
    <chartFormat chart="3" format="121" series="1">
      <pivotArea type="data" outline="0" fieldPosition="0">
        <references count="2">
          <reference field="4294967294" count="1" selected="0">
            <x v="9"/>
          </reference>
          <reference field="1" count="1" selected="0">
            <x v="7"/>
          </reference>
        </references>
      </pivotArea>
    </chartFormat>
    <chartFormat chart="3" format="122" series="1">
      <pivotArea type="data" outline="0" fieldPosition="0">
        <references count="2">
          <reference field="4294967294" count="1" selected="0">
            <x v="9"/>
          </reference>
          <reference field="1" count="1" selected="0">
            <x v="8"/>
          </reference>
        </references>
      </pivotArea>
    </chartFormat>
    <chartFormat chart="3" format="123" series="1">
      <pivotArea type="data" outline="0" fieldPosition="0">
        <references count="2">
          <reference field="4294967294" count="1" selected="0">
            <x v="9"/>
          </reference>
          <reference field="1" count="1" selected="0">
            <x v="9"/>
          </reference>
        </references>
      </pivotArea>
    </chartFormat>
    <chartFormat chart="3" format="124" series="1">
      <pivotArea type="data" outline="0" fieldPosition="0">
        <references count="2">
          <reference field="4294967294" count="1" selected="0">
            <x v="10"/>
          </reference>
          <reference field="1" count="1" selected="0">
            <x v="0"/>
          </reference>
        </references>
      </pivotArea>
    </chartFormat>
    <chartFormat chart="3" format="125" series="1">
      <pivotArea type="data" outline="0" fieldPosition="0">
        <references count="2">
          <reference field="4294967294" count="1" selected="0">
            <x v="10"/>
          </reference>
          <reference field="1" count="1" selected="0">
            <x v="1"/>
          </reference>
        </references>
      </pivotArea>
    </chartFormat>
    <chartFormat chart="3" format="126" series="1">
      <pivotArea type="data" outline="0" fieldPosition="0">
        <references count="2">
          <reference field="4294967294" count="1" selected="0">
            <x v="10"/>
          </reference>
          <reference field="1" count="1" selected="0">
            <x v="2"/>
          </reference>
        </references>
      </pivotArea>
    </chartFormat>
    <chartFormat chart="3" format="127" series="1">
      <pivotArea type="data" outline="0" fieldPosition="0">
        <references count="2">
          <reference field="4294967294" count="1" selected="0">
            <x v="10"/>
          </reference>
          <reference field="1" count="1" selected="0">
            <x v="3"/>
          </reference>
        </references>
      </pivotArea>
    </chartFormat>
    <chartFormat chart="3" format="128" series="1">
      <pivotArea type="data" outline="0" fieldPosition="0">
        <references count="2">
          <reference field="4294967294" count="1" selected="0">
            <x v="10"/>
          </reference>
          <reference field="1" count="1" selected="0">
            <x v="4"/>
          </reference>
        </references>
      </pivotArea>
    </chartFormat>
    <chartFormat chart="3" format="129" series="1">
      <pivotArea type="data" outline="0" fieldPosition="0">
        <references count="2">
          <reference field="4294967294" count="1" selected="0">
            <x v="10"/>
          </reference>
          <reference field="1" count="1" selected="0">
            <x v="5"/>
          </reference>
        </references>
      </pivotArea>
    </chartFormat>
    <chartFormat chart="3" format="130" series="1">
      <pivotArea type="data" outline="0" fieldPosition="0">
        <references count="2">
          <reference field="4294967294" count="1" selected="0">
            <x v="10"/>
          </reference>
          <reference field="1" count="1" selected="0">
            <x v="6"/>
          </reference>
        </references>
      </pivotArea>
    </chartFormat>
    <chartFormat chart="3" format="131" series="1">
      <pivotArea type="data" outline="0" fieldPosition="0">
        <references count="2">
          <reference field="4294967294" count="1" selected="0">
            <x v="10"/>
          </reference>
          <reference field="1" count="1" selected="0">
            <x v="7"/>
          </reference>
        </references>
      </pivotArea>
    </chartFormat>
    <chartFormat chart="3" format="132" series="1">
      <pivotArea type="data" outline="0" fieldPosition="0">
        <references count="2">
          <reference field="4294967294" count="1" selected="0">
            <x v="10"/>
          </reference>
          <reference field="1" count="1" selected="0">
            <x v="8"/>
          </reference>
        </references>
      </pivotArea>
    </chartFormat>
    <chartFormat chart="3" format="133" series="1">
      <pivotArea type="data" outline="0" fieldPosition="0">
        <references count="2">
          <reference field="4294967294" count="1" selected="0">
            <x v="10"/>
          </reference>
          <reference field="1" count="1" selected="0">
            <x v="9"/>
          </reference>
        </references>
      </pivotArea>
    </chartFormat>
    <chartFormat chart="3" format="134" series="1">
      <pivotArea type="data" outline="0" fieldPosition="0">
        <references count="2">
          <reference field="4294967294" count="1" selected="0">
            <x v="11"/>
          </reference>
          <reference field="1" count="1" selected="0">
            <x v="0"/>
          </reference>
        </references>
      </pivotArea>
    </chartFormat>
    <chartFormat chart="3" format="135" series="1">
      <pivotArea type="data" outline="0" fieldPosition="0">
        <references count="2">
          <reference field="4294967294" count="1" selected="0">
            <x v="11"/>
          </reference>
          <reference field="1" count="1" selected="0">
            <x v="1"/>
          </reference>
        </references>
      </pivotArea>
    </chartFormat>
    <chartFormat chart="3" format="136" series="1">
      <pivotArea type="data" outline="0" fieldPosition="0">
        <references count="2">
          <reference field="4294967294" count="1" selected="0">
            <x v="11"/>
          </reference>
          <reference field="1" count="1" selected="0">
            <x v="2"/>
          </reference>
        </references>
      </pivotArea>
    </chartFormat>
    <chartFormat chart="3" format="137" series="1">
      <pivotArea type="data" outline="0" fieldPosition="0">
        <references count="2">
          <reference field="4294967294" count="1" selected="0">
            <x v="11"/>
          </reference>
          <reference field="1" count="1" selected="0">
            <x v="3"/>
          </reference>
        </references>
      </pivotArea>
    </chartFormat>
    <chartFormat chart="3" format="138" series="1">
      <pivotArea type="data" outline="0" fieldPosition="0">
        <references count="2">
          <reference field="4294967294" count="1" selected="0">
            <x v="11"/>
          </reference>
          <reference field="1" count="1" selected="0">
            <x v="4"/>
          </reference>
        </references>
      </pivotArea>
    </chartFormat>
    <chartFormat chart="3" format="139" series="1">
      <pivotArea type="data" outline="0" fieldPosition="0">
        <references count="2">
          <reference field="4294967294" count="1" selected="0">
            <x v="11"/>
          </reference>
          <reference field="1" count="1" selected="0">
            <x v="5"/>
          </reference>
        </references>
      </pivotArea>
    </chartFormat>
    <chartFormat chart="3" format="140" series="1">
      <pivotArea type="data" outline="0" fieldPosition="0">
        <references count="2">
          <reference field="4294967294" count="1" selected="0">
            <x v="11"/>
          </reference>
          <reference field="1" count="1" selected="0">
            <x v="6"/>
          </reference>
        </references>
      </pivotArea>
    </chartFormat>
    <chartFormat chart="3" format="141" series="1">
      <pivotArea type="data" outline="0" fieldPosition="0">
        <references count="2">
          <reference field="4294967294" count="1" selected="0">
            <x v="11"/>
          </reference>
          <reference field="1" count="1" selected="0">
            <x v="7"/>
          </reference>
        </references>
      </pivotArea>
    </chartFormat>
    <chartFormat chart="3" format="142" series="1">
      <pivotArea type="data" outline="0" fieldPosition="0">
        <references count="2">
          <reference field="4294967294" count="1" selected="0">
            <x v="11"/>
          </reference>
          <reference field="1" count="1" selected="0">
            <x v="8"/>
          </reference>
        </references>
      </pivotArea>
    </chartFormat>
    <chartFormat chart="3" format="143" series="1">
      <pivotArea type="data" outline="0" fieldPosition="0">
        <references count="2">
          <reference field="4294967294" count="1" selected="0">
            <x v="11"/>
          </reference>
          <reference field="1" count="1" selected="0">
            <x v="9"/>
          </reference>
        </references>
      </pivotArea>
    </chartFormat>
    <chartFormat chart="3" format="144" series="1">
      <pivotArea type="data" outline="0" fieldPosition="0">
        <references count="1">
          <reference field="4294967294" count="1" selected="0">
            <x v="0"/>
          </reference>
        </references>
      </pivotArea>
    </chartFormat>
    <chartFormat chart="3" format="145" series="1">
      <pivotArea type="data" outline="0" fieldPosition="0">
        <references count="3">
          <reference field="4294967294" count="1" selected="0">
            <x v="0"/>
          </reference>
          <reference field="0" count="1" selected="0">
            <x v="1"/>
          </reference>
          <reference field="1" count="1" selected="0">
            <x v="2"/>
          </reference>
        </references>
      </pivotArea>
    </chartFormat>
    <chartFormat chart="3" format="146" series="1">
      <pivotArea type="data" outline="0" fieldPosition="0">
        <references count="3">
          <reference field="4294967294" count="1" selected="0">
            <x v="0"/>
          </reference>
          <reference field="0" count="1" selected="0">
            <x v="2"/>
          </reference>
          <reference field="1" count="1" selected="0">
            <x v="4"/>
          </reference>
        </references>
      </pivotArea>
    </chartFormat>
    <chartFormat chart="3" format="147" series="1">
      <pivotArea type="data" outline="0" fieldPosition="0">
        <references count="3">
          <reference field="4294967294" count="1" selected="0">
            <x v="0"/>
          </reference>
          <reference field="0" count="1" selected="0">
            <x v="3"/>
          </reference>
          <reference field="1" count="1" selected="0">
            <x v="3"/>
          </reference>
        </references>
      </pivotArea>
    </chartFormat>
    <chartFormat chart="3" format="148" series="1">
      <pivotArea type="data" outline="0" fieldPosition="0">
        <references count="3">
          <reference field="4294967294" count="1" selected="0">
            <x v="0"/>
          </reference>
          <reference field="0" count="1" selected="0">
            <x v="4"/>
          </reference>
          <reference field="1" count="1" selected="0">
            <x v="1"/>
          </reference>
        </references>
      </pivotArea>
    </chartFormat>
    <chartFormat chart="3" format="149" series="1">
      <pivotArea type="data" outline="0" fieldPosition="0">
        <references count="3">
          <reference field="4294967294" count="1" selected="0">
            <x v="0"/>
          </reference>
          <reference field="0" count="1" selected="0">
            <x v="5"/>
          </reference>
          <reference field="1" count="1" selected="0">
            <x v="5"/>
          </reference>
        </references>
      </pivotArea>
    </chartFormat>
    <chartFormat chart="3" format="150" series="1">
      <pivotArea type="data" outline="0" fieldPosition="0">
        <references count="3">
          <reference field="4294967294" count="1" selected="0">
            <x v="0"/>
          </reference>
          <reference field="0" count="1" selected="0">
            <x v="6"/>
          </reference>
          <reference field="1" count="1" selected="0">
            <x v="7"/>
          </reference>
        </references>
      </pivotArea>
    </chartFormat>
    <chartFormat chart="3" format="151" series="1">
      <pivotArea type="data" outline="0" fieldPosition="0">
        <references count="3">
          <reference field="4294967294" count="1" selected="0">
            <x v="0"/>
          </reference>
          <reference field="0" count="1" selected="0">
            <x v="7"/>
          </reference>
          <reference field="1" count="1" selected="0">
            <x v="6"/>
          </reference>
        </references>
      </pivotArea>
    </chartFormat>
    <chartFormat chart="3" format="152" series="1">
      <pivotArea type="data" outline="0" fieldPosition="0">
        <references count="3">
          <reference field="4294967294" count="1" selected="0">
            <x v="0"/>
          </reference>
          <reference field="0" count="1" selected="0">
            <x v="8"/>
          </reference>
          <reference field="1" count="1" selected="0">
            <x v="0"/>
          </reference>
        </references>
      </pivotArea>
    </chartFormat>
    <chartFormat chart="3" format="153" series="1">
      <pivotArea type="data" outline="0" fieldPosition="0">
        <references count="2">
          <reference field="4294967294" count="1" selected="0">
            <x v="0"/>
          </reference>
          <reference field="0" count="1" selected="0">
            <x v="9"/>
          </reference>
        </references>
      </pivotArea>
    </chartFormat>
    <chartFormat chart="3" format="154" series="1">
      <pivotArea type="data" outline="0" fieldPosition="0">
        <references count="3">
          <reference field="4294967294" count="1" selected="0">
            <x v="0"/>
          </reference>
          <reference field="0" count="1" selected="0">
            <x v="0"/>
          </reference>
          <reference field="1" count="1" selected="0">
            <x v="8"/>
          </reference>
        </references>
      </pivotArea>
    </chartFormat>
    <chartFormat chart="5" format="165" series="1">
      <pivotArea type="data" outline="0" fieldPosition="0">
        <references count="3">
          <reference field="4294967294" count="1" selected="0">
            <x v="0"/>
          </reference>
          <reference field="0" count="1" selected="0">
            <x v="0"/>
          </reference>
          <reference field="1" count="1" selected="0">
            <x v="8"/>
          </reference>
        </references>
      </pivotArea>
    </chartFormat>
    <chartFormat chart="5" format="166" series="1">
      <pivotArea type="data" outline="0" fieldPosition="0">
        <references count="3">
          <reference field="4294967294" count="1" selected="0">
            <x v="0"/>
          </reference>
          <reference field="0" count="1" selected="0">
            <x v="1"/>
          </reference>
          <reference field="1" count="1" selected="0">
            <x v="2"/>
          </reference>
        </references>
      </pivotArea>
    </chartFormat>
    <chartFormat chart="5" format="167" series="1">
      <pivotArea type="data" outline="0" fieldPosition="0">
        <references count="3">
          <reference field="4294967294" count="1" selected="0">
            <x v="0"/>
          </reference>
          <reference field="0" count="1" selected="0">
            <x v="2"/>
          </reference>
          <reference field="1" count="1" selected="0">
            <x v="4"/>
          </reference>
        </references>
      </pivotArea>
    </chartFormat>
    <chartFormat chart="5" format="168" series="1">
      <pivotArea type="data" outline="0" fieldPosition="0">
        <references count="3">
          <reference field="4294967294" count="1" selected="0">
            <x v="0"/>
          </reference>
          <reference field="0" count="1" selected="0">
            <x v="3"/>
          </reference>
          <reference field="1" count="1" selected="0">
            <x v="3"/>
          </reference>
        </references>
      </pivotArea>
    </chartFormat>
    <chartFormat chart="5" format="169" series="1">
      <pivotArea type="data" outline="0" fieldPosition="0">
        <references count="3">
          <reference field="4294967294" count="1" selected="0">
            <x v="0"/>
          </reference>
          <reference field="0" count="1" selected="0">
            <x v="4"/>
          </reference>
          <reference field="1" count="1" selected="0">
            <x v="1"/>
          </reference>
        </references>
      </pivotArea>
    </chartFormat>
    <chartFormat chart="5" format="170" series="1">
      <pivotArea type="data" outline="0" fieldPosition="0">
        <references count="3">
          <reference field="4294967294" count="1" selected="0">
            <x v="0"/>
          </reference>
          <reference field="0" count="1" selected="0">
            <x v="5"/>
          </reference>
          <reference field="1" count="1" selected="0">
            <x v="5"/>
          </reference>
        </references>
      </pivotArea>
    </chartFormat>
    <chartFormat chart="5" format="171" series="1">
      <pivotArea type="data" outline="0" fieldPosition="0">
        <references count="3">
          <reference field="4294967294" count="1" selected="0">
            <x v="0"/>
          </reference>
          <reference field="0" count="1" selected="0">
            <x v="6"/>
          </reference>
          <reference field="1" count="1" selected="0">
            <x v="7"/>
          </reference>
        </references>
      </pivotArea>
    </chartFormat>
    <chartFormat chart="5" format="172" series="1">
      <pivotArea type="data" outline="0" fieldPosition="0">
        <references count="3">
          <reference field="4294967294" count="1" selected="0">
            <x v="0"/>
          </reference>
          <reference field="0" count="1" selected="0">
            <x v="7"/>
          </reference>
          <reference field="1" count="1" selected="0">
            <x v="6"/>
          </reference>
        </references>
      </pivotArea>
    </chartFormat>
    <chartFormat chart="5" format="173" series="1">
      <pivotArea type="data" outline="0" fieldPosition="0">
        <references count="3">
          <reference field="4294967294" count="1" selected="0">
            <x v="0"/>
          </reference>
          <reference field="0" count="1" selected="0">
            <x v="8"/>
          </reference>
          <reference field="1" count="1" selected="0">
            <x v="0"/>
          </reference>
        </references>
      </pivotArea>
    </chartFormat>
    <chartFormat chart="5" format="174" series="1">
      <pivotArea type="data" outline="0" fieldPosition="0">
        <references count="2">
          <reference field="4294967294" count="1" selected="0">
            <x v="0"/>
          </reference>
          <reference field="0" count="1" selected="0">
            <x v="9"/>
          </reference>
        </references>
      </pivotArea>
    </chartFormat>
    <chartFormat chart="5" format="17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6BE173C-08A2-4C32-B7B3-05E21B6DE07F}" name="Overall_Temp"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3">
  <location ref="A3:E13" firstHeaderRow="0" firstDataRow="1" firstDataCol="2"/>
  <pivotFields count="71">
    <pivotField axis="axisRow" compact="0" outline="0" showAll="0" defaultSubtotal="0">
      <items count="10">
        <item x="1"/>
        <item x="5"/>
        <item x="7"/>
        <item x="2"/>
        <item x="6"/>
        <item x="8"/>
        <item x="9"/>
        <item x="4"/>
        <item x="0"/>
        <item x="3"/>
      </items>
      <extLst>
        <ext xmlns:x14="http://schemas.microsoft.com/office/spreadsheetml/2009/9/main" uri="{2946ED86-A175-432a-8AC1-64E0C546D7DE}">
          <x14:pivotField fillDownLabels="1"/>
        </ext>
      </extLst>
    </pivotField>
    <pivotField axis="axisRow" compact="0" outline="0" showAll="0" defaultSubtotal="0">
      <items count="10">
        <item x="0"/>
        <item x="6"/>
        <item x="5"/>
        <item x="2"/>
        <item x="7"/>
        <item x="8"/>
        <item x="4"/>
        <item x="9"/>
        <item x="1"/>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0"/>
    <field x="1"/>
  </rowFields>
  <rowItems count="10">
    <i>
      <x/>
      <x v="8"/>
    </i>
    <i>
      <x v="1"/>
      <x v="2"/>
    </i>
    <i>
      <x v="2"/>
      <x v="4"/>
    </i>
    <i>
      <x v="3"/>
      <x v="3"/>
    </i>
    <i>
      <x v="4"/>
      <x v="1"/>
    </i>
    <i>
      <x v="5"/>
      <x v="5"/>
    </i>
    <i>
      <x v="6"/>
      <x v="7"/>
    </i>
    <i>
      <x v="7"/>
      <x v="6"/>
    </i>
    <i>
      <x v="8"/>
      <x/>
    </i>
    <i>
      <x v="9"/>
      <x v="9"/>
    </i>
  </rowItems>
  <colFields count="1">
    <field x="-2"/>
  </colFields>
  <colItems count="3">
    <i>
      <x/>
    </i>
    <i i="1">
      <x v="1"/>
    </i>
    <i i="2">
      <x v="2"/>
    </i>
  </colItems>
  <dataFields count="3">
    <dataField name="Min Temperature " fld="18" baseField="0" baseItem="0"/>
    <dataField name="Max Temperature " fld="19" baseField="0" baseItem="0"/>
    <dataField name="Avg Temperature " fld="20" baseField="0" baseItem="0"/>
  </dataFields>
  <chartFormats count="15">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4" format="6" series="1">
      <pivotArea type="data" outline="0" fieldPosition="0">
        <references count="1">
          <reference field="4294967294" count="1" selected="0">
            <x v="2"/>
          </reference>
        </references>
      </pivotArea>
    </chartFormat>
    <chartFormat chart="6"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 chart="6" format="12"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0"/>
          </reference>
        </references>
      </pivotArea>
    </chartFormat>
    <chartFormat chart="8" format="17" series="1">
      <pivotArea type="data" outline="0" fieldPosition="0">
        <references count="1">
          <reference field="4294967294" count="1" selected="0">
            <x v="1"/>
          </reference>
        </references>
      </pivotArea>
    </chartFormat>
    <chartFormat chart="8" format="18" series="1">
      <pivotArea type="data" outline="0" fieldPosition="0">
        <references count="1">
          <reference field="4294967294" count="1" selected="0">
            <x v="2"/>
          </reference>
        </references>
      </pivotArea>
    </chartFormat>
    <chartFormat chart="22" format="22" series="1">
      <pivotArea type="data" outline="0" fieldPosition="0">
        <references count="1">
          <reference field="4294967294" count="1" selected="0">
            <x v="0"/>
          </reference>
        </references>
      </pivotArea>
    </chartFormat>
    <chartFormat chart="22" format="23" series="1">
      <pivotArea type="data" outline="0" fieldPosition="0">
        <references count="1">
          <reference field="4294967294" count="1" selected="0">
            <x v="1"/>
          </reference>
        </references>
      </pivotArea>
    </chartFormat>
    <chartFormat chart="22" format="2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997E52E-FE30-4A0C-BFD7-D3F11E97DCCA}" name="Rest_Type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F1:S11" firstHeaderRow="0" firstDataRow="1" firstDataCol="2"/>
  <pivotFields count="71">
    <pivotField axis="axisRow" compact="0" outline="0" showAll="0" defaultSubtotal="0">
      <items count="10">
        <item x="1"/>
        <item x="5"/>
        <item x="7"/>
        <item x="2"/>
        <item x="6"/>
        <item x="8"/>
        <item x="9"/>
        <item x="4"/>
        <item x="0"/>
        <item x="3"/>
      </items>
      <extLst>
        <ext xmlns:x14="http://schemas.microsoft.com/office/spreadsheetml/2009/9/main" uri="{2946ED86-A175-432a-8AC1-64E0C546D7DE}">
          <x14:pivotField fillDownLabels="1"/>
        </ext>
      </extLst>
    </pivotField>
    <pivotField axis="axisRow" compact="0" outline="0" showAll="0" defaultSubtotal="0">
      <items count="10">
        <item x="0"/>
        <item x="6"/>
        <item x="5"/>
        <item x="2"/>
        <item x="7"/>
        <item x="8"/>
        <item x="4"/>
        <item x="9"/>
        <item x="1"/>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0"/>
    <field x="1"/>
  </rowFields>
  <rowItems count="10">
    <i>
      <x/>
      <x v="8"/>
    </i>
    <i>
      <x v="1"/>
      <x v="2"/>
    </i>
    <i>
      <x v="2"/>
      <x v="4"/>
    </i>
    <i>
      <x v="3"/>
      <x v="3"/>
    </i>
    <i>
      <x v="4"/>
      <x v="1"/>
    </i>
    <i>
      <x v="5"/>
      <x v="5"/>
    </i>
    <i>
      <x v="6"/>
      <x v="7"/>
    </i>
    <i>
      <x v="7"/>
      <x v="6"/>
    </i>
    <i>
      <x v="8"/>
      <x/>
    </i>
    <i>
      <x v="9"/>
      <x v="9"/>
    </i>
  </rowItems>
  <colFields count="1">
    <field x="-2"/>
  </colFields>
  <colItems count="12">
    <i>
      <x/>
    </i>
    <i i="1">
      <x v="1"/>
    </i>
    <i i="2">
      <x v="2"/>
    </i>
    <i i="3">
      <x v="3"/>
    </i>
    <i i="4">
      <x v="4"/>
    </i>
    <i i="5">
      <x v="5"/>
    </i>
    <i i="6">
      <x v="6"/>
    </i>
    <i i="7">
      <x v="7"/>
    </i>
    <i i="8">
      <x v="8"/>
    </i>
    <i i="9">
      <x v="9"/>
    </i>
    <i i="10">
      <x v="10"/>
    </i>
    <i i="11">
      <x v="11"/>
    </i>
  </colItems>
  <dataFields count="12">
    <dataField name="American " fld="4" baseField="0" baseItem="0"/>
    <dataField name="Café " fld="5" baseField="0" baseItem="0"/>
    <dataField name="Deserts " fld="6" baseField="0" baseItem="0"/>
    <dataField name="Others " fld="7" baseField="0" baseItem="0"/>
    <dataField name="Italian " fld="8" baseField="0" baseItem="0"/>
    <dataField name="Mexican " fld="9" baseField="0" baseItem="0"/>
    <dataField name="Barbecue " fld="10" baseField="0" baseItem="0"/>
    <dataField name="Healthy " fld="12" baseField="0" baseItem="0"/>
    <dataField name="Bar and Pub " fld="11" baseField="0" baseItem="0"/>
    <dataField name="Asian " fld="13" baseField="0" baseItem="0"/>
    <dataField name="Afghan " fld="14" baseField="0" baseItem="0"/>
    <dataField name="Indian " fld="15" baseField="0" baseItem="0"/>
  </dataFields>
  <chartFormats count="60">
    <chartFormat chart="1" format="12" series="1">
      <pivotArea type="data" outline="0" fieldPosition="0">
        <references count="1">
          <reference field="4294967294" count="1" selected="0">
            <x v="0"/>
          </reference>
        </references>
      </pivotArea>
    </chartFormat>
    <chartFormat chart="1" format="13" series="1">
      <pivotArea type="data" outline="0" fieldPosition="0">
        <references count="1">
          <reference field="4294967294" count="1" selected="0">
            <x v="1"/>
          </reference>
        </references>
      </pivotArea>
    </chartFormat>
    <chartFormat chart="1" format="14" series="1">
      <pivotArea type="data" outline="0" fieldPosition="0">
        <references count="1">
          <reference field="4294967294" count="1" selected="0">
            <x v="2"/>
          </reference>
        </references>
      </pivotArea>
    </chartFormat>
    <chartFormat chart="1" format="15" series="1">
      <pivotArea type="data" outline="0" fieldPosition="0">
        <references count="1">
          <reference field="4294967294" count="1" selected="0">
            <x v="3"/>
          </reference>
        </references>
      </pivotArea>
    </chartFormat>
    <chartFormat chart="1" format="16" series="1">
      <pivotArea type="data" outline="0" fieldPosition="0">
        <references count="1">
          <reference field="4294967294" count="1" selected="0">
            <x v="4"/>
          </reference>
        </references>
      </pivotArea>
    </chartFormat>
    <chartFormat chart="1" format="17" series="1">
      <pivotArea type="data" outline="0" fieldPosition="0">
        <references count="1">
          <reference field="4294967294" count="1" selected="0">
            <x v="5"/>
          </reference>
        </references>
      </pivotArea>
    </chartFormat>
    <chartFormat chart="1" format="18" series="1">
      <pivotArea type="data" outline="0" fieldPosition="0">
        <references count="1">
          <reference field="4294967294" count="1" selected="0">
            <x v="6"/>
          </reference>
        </references>
      </pivotArea>
    </chartFormat>
    <chartFormat chart="1" format="19" series="1">
      <pivotArea type="data" outline="0" fieldPosition="0">
        <references count="1">
          <reference field="4294967294" count="1" selected="0">
            <x v="7"/>
          </reference>
        </references>
      </pivotArea>
    </chartFormat>
    <chartFormat chart="1" format="20" series="1">
      <pivotArea type="data" outline="0" fieldPosition="0">
        <references count="1">
          <reference field="4294967294" count="1" selected="0">
            <x v="8"/>
          </reference>
        </references>
      </pivotArea>
    </chartFormat>
    <chartFormat chart="1" format="21" series="1">
      <pivotArea type="data" outline="0" fieldPosition="0">
        <references count="1">
          <reference field="4294967294" count="1" selected="0">
            <x v="9"/>
          </reference>
        </references>
      </pivotArea>
    </chartFormat>
    <chartFormat chart="1" format="22" series="1">
      <pivotArea type="data" outline="0" fieldPosition="0">
        <references count="1">
          <reference field="4294967294" count="1" selected="0">
            <x v="10"/>
          </reference>
        </references>
      </pivotArea>
    </chartFormat>
    <chartFormat chart="1" format="23" series="1">
      <pivotArea type="data" outline="0" fieldPosition="0">
        <references count="1">
          <reference field="4294967294" count="1" selected="0">
            <x v="11"/>
          </reference>
        </references>
      </pivotArea>
    </chartFormat>
    <chartFormat chart="3" format="36" series="1">
      <pivotArea type="data" outline="0" fieldPosition="0">
        <references count="1">
          <reference field="4294967294" count="1" selected="0">
            <x v="0"/>
          </reference>
        </references>
      </pivotArea>
    </chartFormat>
    <chartFormat chart="3" format="37" series="1">
      <pivotArea type="data" outline="0" fieldPosition="0">
        <references count="1">
          <reference field="4294967294" count="1" selected="0">
            <x v="1"/>
          </reference>
        </references>
      </pivotArea>
    </chartFormat>
    <chartFormat chart="3" format="38" series="1">
      <pivotArea type="data" outline="0" fieldPosition="0">
        <references count="1">
          <reference field="4294967294" count="1" selected="0">
            <x v="2"/>
          </reference>
        </references>
      </pivotArea>
    </chartFormat>
    <chartFormat chart="3" format="39" series="1">
      <pivotArea type="data" outline="0" fieldPosition="0">
        <references count="1">
          <reference field="4294967294" count="1" selected="0">
            <x v="3"/>
          </reference>
        </references>
      </pivotArea>
    </chartFormat>
    <chartFormat chart="3" format="40" series="1">
      <pivotArea type="data" outline="0" fieldPosition="0">
        <references count="1">
          <reference field="4294967294" count="1" selected="0">
            <x v="4"/>
          </reference>
        </references>
      </pivotArea>
    </chartFormat>
    <chartFormat chart="3" format="41" series="1">
      <pivotArea type="data" outline="0" fieldPosition="0">
        <references count="1">
          <reference field="4294967294" count="1" selected="0">
            <x v="5"/>
          </reference>
        </references>
      </pivotArea>
    </chartFormat>
    <chartFormat chart="3" format="42" series="1">
      <pivotArea type="data" outline="0" fieldPosition="0">
        <references count="1">
          <reference field="4294967294" count="1" selected="0">
            <x v="6"/>
          </reference>
        </references>
      </pivotArea>
    </chartFormat>
    <chartFormat chart="3" format="43" series="1">
      <pivotArea type="data" outline="0" fieldPosition="0">
        <references count="1">
          <reference field="4294967294" count="1" selected="0">
            <x v="7"/>
          </reference>
        </references>
      </pivotArea>
    </chartFormat>
    <chartFormat chart="3" format="44" series="1">
      <pivotArea type="data" outline="0" fieldPosition="0">
        <references count="1">
          <reference field="4294967294" count="1" selected="0">
            <x v="8"/>
          </reference>
        </references>
      </pivotArea>
    </chartFormat>
    <chartFormat chart="3" format="45" series="1">
      <pivotArea type="data" outline="0" fieldPosition="0">
        <references count="1">
          <reference field="4294967294" count="1" selected="0">
            <x v="9"/>
          </reference>
        </references>
      </pivotArea>
    </chartFormat>
    <chartFormat chart="3" format="46" series="1">
      <pivotArea type="data" outline="0" fieldPosition="0">
        <references count="1">
          <reference field="4294967294" count="1" selected="0">
            <x v="10"/>
          </reference>
        </references>
      </pivotArea>
    </chartFormat>
    <chartFormat chart="3" format="47" series="1">
      <pivotArea type="data" outline="0" fieldPosition="0">
        <references count="1">
          <reference field="4294967294" count="1" selected="0">
            <x v="11"/>
          </reference>
        </references>
      </pivotArea>
    </chartFormat>
    <chartFormat chart="5" format="60" series="1">
      <pivotArea type="data" outline="0" fieldPosition="0">
        <references count="1">
          <reference field="4294967294" count="1" selected="0">
            <x v="0"/>
          </reference>
        </references>
      </pivotArea>
    </chartFormat>
    <chartFormat chart="5" format="61" series="1">
      <pivotArea type="data" outline="0" fieldPosition="0">
        <references count="1">
          <reference field="4294967294" count="1" selected="0">
            <x v="1"/>
          </reference>
        </references>
      </pivotArea>
    </chartFormat>
    <chartFormat chart="5" format="62" series="1">
      <pivotArea type="data" outline="0" fieldPosition="0">
        <references count="1">
          <reference field="4294967294" count="1" selected="0">
            <x v="2"/>
          </reference>
        </references>
      </pivotArea>
    </chartFormat>
    <chartFormat chart="5" format="63" series="1">
      <pivotArea type="data" outline="0" fieldPosition="0">
        <references count="1">
          <reference field="4294967294" count="1" selected="0">
            <x v="3"/>
          </reference>
        </references>
      </pivotArea>
    </chartFormat>
    <chartFormat chart="5" format="64" series="1">
      <pivotArea type="data" outline="0" fieldPosition="0">
        <references count="1">
          <reference field="4294967294" count="1" selected="0">
            <x v="4"/>
          </reference>
        </references>
      </pivotArea>
    </chartFormat>
    <chartFormat chart="5" format="65" series="1">
      <pivotArea type="data" outline="0" fieldPosition="0">
        <references count="1">
          <reference field="4294967294" count="1" selected="0">
            <x v="5"/>
          </reference>
        </references>
      </pivotArea>
    </chartFormat>
    <chartFormat chart="5" format="66" series="1">
      <pivotArea type="data" outline="0" fieldPosition="0">
        <references count="1">
          <reference field="4294967294" count="1" selected="0">
            <x v="6"/>
          </reference>
        </references>
      </pivotArea>
    </chartFormat>
    <chartFormat chart="5" format="67" series="1">
      <pivotArea type="data" outline="0" fieldPosition="0">
        <references count="1">
          <reference field="4294967294" count="1" selected="0">
            <x v="7"/>
          </reference>
        </references>
      </pivotArea>
    </chartFormat>
    <chartFormat chart="5" format="68" series="1">
      <pivotArea type="data" outline="0" fieldPosition="0">
        <references count="1">
          <reference field="4294967294" count="1" selected="0">
            <x v="8"/>
          </reference>
        </references>
      </pivotArea>
    </chartFormat>
    <chartFormat chart="5" format="69" series="1">
      <pivotArea type="data" outline="0" fieldPosition="0">
        <references count="1">
          <reference field="4294967294" count="1" selected="0">
            <x v="9"/>
          </reference>
        </references>
      </pivotArea>
    </chartFormat>
    <chartFormat chart="5" format="70" series="1">
      <pivotArea type="data" outline="0" fieldPosition="0">
        <references count="1">
          <reference field="4294967294" count="1" selected="0">
            <x v="10"/>
          </reference>
        </references>
      </pivotArea>
    </chartFormat>
    <chartFormat chart="5" format="71" series="1">
      <pivotArea type="data" outline="0" fieldPosition="0">
        <references count="1">
          <reference field="4294967294" count="1" selected="0">
            <x v="11"/>
          </reference>
        </references>
      </pivotArea>
    </chartFormat>
    <chartFormat chart="7" format="60" series="1">
      <pivotArea type="data" outline="0" fieldPosition="0">
        <references count="1">
          <reference field="4294967294" count="1" selected="0">
            <x v="0"/>
          </reference>
        </references>
      </pivotArea>
    </chartFormat>
    <chartFormat chart="7" format="61" series="1">
      <pivotArea type="data" outline="0" fieldPosition="0">
        <references count="1">
          <reference field="4294967294" count="1" selected="0">
            <x v="1"/>
          </reference>
        </references>
      </pivotArea>
    </chartFormat>
    <chartFormat chart="7" format="62" series="1">
      <pivotArea type="data" outline="0" fieldPosition="0">
        <references count="1">
          <reference field="4294967294" count="1" selected="0">
            <x v="2"/>
          </reference>
        </references>
      </pivotArea>
    </chartFormat>
    <chartFormat chart="7" format="63" series="1">
      <pivotArea type="data" outline="0" fieldPosition="0">
        <references count="1">
          <reference field="4294967294" count="1" selected="0">
            <x v="3"/>
          </reference>
        </references>
      </pivotArea>
    </chartFormat>
    <chartFormat chart="7" format="64" series="1">
      <pivotArea type="data" outline="0" fieldPosition="0">
        <references count="1">
          <reference field="4294967294" count="1" selected="0">
            <x v="4"/>
          </reference>
        </references>
      </pivotArea>
    </chartFormat>
    <chartFormat chart="7" format="65" series="1">
      <pivotArea type="data" outline="0" fieldPosition="0">
        <references count="1">
          <reference field="4294967294" count="1" selected="0">
            <x v="5"/>
          </reference>
        </references>
      </pivotArea>
    </chartFormat>
    <chartFormat chart="7" format="66" series="1">
      <pivotArea type="data" outline="0" fieldPosition="0">
        <references count="1">
          <reference field="4294967294" count="1" selected="0">
            <x v="6"/>
          </reference>
        </references>
      </pivotArea>
    </chartFormat>
    <chartFormat chart="7" format="67" series="1">
      <pivotArea type="data" outline="0" fieldPosition="0">
        <references count="1">
          <reference field="4294967294" count="1" selected="0">
            <x v="7"/>
          </reference>
        </references>
      </pivotArea>
    </chartFormat>
    <chartFormat chart="7" format="68" series="1">
      <pivotArea type="data" outline="0" fieldPosition="0">
        <references count="1">
          <reference field="4294967294" count="1" selected="0">
            <x v="8"/>
          </reference>
        </references>
      </pivotArea>
    </chartFormat>
    <chartFormat chart="7" format="69" series="1">
      <pivotArea type="data" outline="0" fieldPosition="0">
        <references count="1">
          <reference field="4294967294" count="1" selected="0">
            <x v="9"/>
          </reference>
        </references>
      </pivotArea>
    </chartFormat>
    <chartFormat chart="7" format="70" series="1">
      <pivotArea type="data" outline="0" fieldPosition="0">
        <references count="1">
          <reference field="4294967294" count="1" selected="0">
            <x v="10"/>
          </reference>
        </references>
      </pivotArea>
    </chartFormat>
    <chartFormat chart="7" format="71" series="1">
      <pivotArea type="data" outline="0" fieldPosition="0">
        <references count="1">
          <reference field="4294967294" count="1" selected="0">
            <x v="11"/>
          </reference>
        </references>
      </pivotArea>
    </chartFormat>
    <chartFormat chart="9" format="84" series="1">
      <pivotArea type="data" outline="0" fieldPosition="0">
        <references count="1">
          <reference field="4294967294" count="1" selected="0">
            <x v="0"/>
          </reference>
        </references>
      </pivotArea>
    </chartFormat>
    <chartFormat chart="9" format="85" series="1">
      <pivotArea type="data" outline="0" fieldPosition="0">
        <references count="1">
          <reference field="4294967294" count="1" selected="0">
            <x v="1"/>
          </reference>
        </references>
      </pivotArea>
    </chartFormat>
    <chartFormat chart="9" format="86" series="1">
      <pivotArea type="data" outline="0" fieldPosition="0">
        <references count="1">
          <reference field="4294967294" count="1" selected="0">
            <x v="2"/>
          </reference>
        </references>
      </pivotArea>
    </chartFormat>
    <chartFormat chart="9" format="87" series="1">
      <pivotArea type="data" outline="0" fieldPosition="0">
        <references count="1">
          <reference field="4294967294" count="1" selected="0">
            <x v="3"/>
          </reference>
        </references>
      </pivotArea>
    </chartFormat>
    <chartFormat chart="9" format="88" series="1">
      <pivotArea type="data" outline="0" fieldPosition="0">
        <references count="1">
          <reference field="4294967294" count="1" selected="0">
            <x v="4"/>
          </reference>
        </references>
      </pivotArea>
    </chartFormat>
    <chartFormat chart="9" format="89" series="1">
      <pivotArea type="data" outline="0" fieldPosition="0">
        <references count="1">
          <reference field="4294967294" count="1" selected="0">
            <x v="5"/>
          </reference>
        </references>
      </pivotArea>
    </chartFormat>
    <chartFormat chart="9" format="90" series="1">
      <pivotArea type="data" outline="0" fieldPosition="0">
        <references count="1">
          <reference field="4294967294" count="1" selected="0">
            <x v="6"/>
          </reference>
        </references>
      </pivotArea>
    </chartFormat>
    <chartFormat chart="9" format="91" series="1">
      <pivotArea type="data" outline="0" fieldPosition="0">
        <references count="1">
          <reference field="4294967294" count="1" selected="0">
            <x v="7"/>
          </reference>
        </references>
      </pivotArea>
    </chartFormat>
    <chartFormat chart="9" format="92" series="1">
      <pivotArea type="data" outline="0" fieldPosition="0">
        <references count="1">
          <reference field="4294967294" count="1" selected="0">
            <x v="8"/>
          </reference>
        </references>
      </pivotArea>
    </chartFormat>
    <chartFormat chart="9" format="93" series="1">
      <pivotArea type="data" outline="0" fieldPosition="0">
        <references count="1">
          <reference field="4294967294" count="1" selected="0">
            <x v="9"/>
          </reference>
        </references>
      </pivotArea>
    </chartFormat>
    <chartFormat chart="9" format="94" series="1">
      <pivotArea type="data" outline="0" fieldPosition="0">
        <references count="1">
          <reference field="4294967294" count="1" selected="0">
            <x v="10"/>
          </reference>
        </references>
      </pivotArea>
    </chartFormat>
    <chartFormat chart="9" format="95" series="1">
      <pivotArea type="data" outline="0" fieldPosition="0">
        <references count="1">
          <reference field="429496729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6AAF0B3-2BCB-4FDC-9783-70F47DB41237}" name="Overall_Restaur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8">
  <location ref="A1:C11" firstHeaderRow="1" firstDataRow="1" firstDataCol="2"/>
  <pivotFields count="71">
    <pivotField axis="axisRow" compact="0" outline="0" showAll="0" defaultSubtotal="0">
      <items count="10">
        <item x="1"/>
        <item x="5"/>
        <item x="7"/>
        <item x="2"/>
        <item x="6"/>
        <item x="8"/>
        <item x="9"/>
        <item x="4"/>
        <item x="0"/>
        <item x="3"/>
      </items>
      <extLst>
        <ext xmlns:x14="http://schemas.microsoft.com/office/spreadsheetml/2009/9/main" uri="{2946ED86-A175-432a-8AC1-64E0C546D7DE}">
          <x14:pivotField fillDownLabels="1"/>
        </ext>
      </extLst>
    </pivotField>
    <pivotField axis="axisRow" compact="0" outline="0" showAll="0" defaultSubtotal="0">
      <items count="10">
        <item x="0"/>
        <item x="6"/>
        <item x="5"/>
        <item x="2"/>
        <item x="7"/>
        <item x="8"/>
        <item x="4"/>
        <item x="9"/>
        <item x="1"/>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0"/>
    <field x="1"/>
  </rowFields>
  <rowItems count="10">
    <i>
      <x/>
      <x v="8"/>
    </i>
    <i>
      <x v="1"/>
      <x v="2"/>
    </i>
    <i>
      <x v="2"/>
      <x v="4"/>
    </i>
    <i>
      <x v="3"/>
      <x v="3"/>
    </i>
    <i>
      <x v="4"/>
      <x v="1"/>
    </i>
    <i>
      <x v="5"/>
      <x v="5"/>
    </i>
    <i>
      <x v="6"/>
      <x v="7"/>
    </i>
    <i>
      <x v="7"/>
      <x v="6"/>
    </i>
    <i>
      <x v="8"/>
      <x/>
    </i>
    <i>
      <x v="9"/>
      <x v="9"/>
    </i>
  </rowItems>
  <colItems count="1">
    <i/>
  </colItems>
  <dataFields count="1">
    <dataField name="Overall Restaurants" fld="16" baseField="0" baseItem="0"/>
  </dataFields>
  <chartFormats count="3">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E428B77-4E26-435E-AC28-428B4F5446B9}" name="Hosp_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6">
  <location ref="H1:S11" firstHeaderRow="0" firstDataRow="1" firstDataCol="2"/>
  <pivotFields count="71">
    <pivotField axis="axisRow" compact="0" outline="0" showAll="0" defaultSubtotal="0">
      <items count="10">
        <item x="1"/>
        <item x="5"/>
        <item x="7"/>
        <item x="2"/>
        <item x="6"/>
        <item x="8"/>
        <item x="9"/>
        <item x="4"/>
        <item x="0"/>
        <item x="3"/>
      </items>
      <extLst>
        <ext xmlns:x14="http://schemas.microsoft.com/office/spreadsheetml/2009/9/main" uri="{2946ED86-A175-432a-8AC1-64E0C546D7DE}">
          <x14:pivotField fillDownLabels="1"/>
        </ext>
      </extLst>
    </pivotField>
    <pivotField axis="axisRow" compact="0" outline="0" showAll="0" defaultSubtotal="0">
      <items count="10">
        <item x="0"/>
        <item x="6"/>
        <item x="5"/>
        <item x="2"/>
        <item x="7"/>
        <item x="8"/>
        <item x="4"/>
        <item x="9"/>
        <item x="1"/>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0"/>
    <field x="1"/>
  </rowFields>
  <rowItems count="10">
    <i>
      <x/>
      <x v="8"/>
    </i>
    <i>
      <x v="1"/>
      <x v="2"/>
    </i>
    <i>
      <x v="2"/>
      <x v="4"/>
    </i>
    <i>
      <x v="3"/>
      <x v="3"/>
    </i>
    <i>
      <x v="4"/>
      <x v="1"/>
    </i>
    <i>
      <x v="5"/>
      <x v="5"/>
    </i>
    <i>
      <x v="6"/>
      <x v="7"/>
    </i>
    <i>
      <x v="7"/>
      <x v="6"/>
    </i>
    <i>
      <x v="8"/>
      <x/>
    </i>
    <i>
      <x v="9"/>
      <x v="9"/>
    </i>
  </rowItems>
  <colFields count="1">
    <field x="-2"/>
  </colFields>
  <colItems count="10">
    <i>
      <x/>
    </i>
    <i i="1">
      <x v="1"/>
    </i>
    <i i="2">
      <x v="2"/>
    </i>
    <i i="3">
      <x v="3"/>
    </i>
    <i i="4">
      <x v="4"/>
    </i>
    <i i="5">
      <x v="5"/>
    </i>
    <i i="6">
      <x v="6"/>
    </i>
    <i i="7">
      <x v="7"/>
    </i>
    <i i="8">
      <x v="8"/>
    </i>
    <i i="9">
      <x v="9"/>
    </i>
  </colItems>
  <dataFields count="10">
    <dataField name="GENERAL ACUTE CARE " fld="24" baseField="0" baseItem="0"/>
    <dataField name="SPECIAL " fld="25" baseField="0" baseItem="0"/>
    <dataField name="CHILDREN " fld="26" baseField="0" baseItem="0"/>
    <dataField name="LONG TERM CARE " fld="27" baseField="0" baseItem="0"/>
    <dataField name="PSYCHIATRIC " fld="28" baseField="0" baseItem="0"/>
    <dataField name="REHABILITATION " fld="29" baseField="0" baseItem="0"/>
    <dataField name="CRITICAL ACCESS " fld="30" baseField="0" baseItem="0"/>
    <dataField name="MILITARY " fld="31" baseField="0" baseItem="0"/>
    <dataField name="WOMEN " fld="32" baseField="0" baseItem="0"/>
    <dataField name="CHRONIC DISEASE " fld="33" baseField="0" baseItem="0"/>
  </dataFields>
  <chartFormats count="40">
    <chartFormat chart="1" format="10" series="1">
      <pivotArea type="data" outline="0" fieldPosition="0">
        <references count="1">
          <reference field="4294967294" count="1" selected="0">
            <x v="0"/>
          </reference>
        </references>
      </pivotArea>
    </chartFormat>
    <chartFormat chart="1" format="11" series="1">
      <pivotArea type="data" outline="0" fieldPosition="0">
        <references count="1">
          <reference field="4294967294" count="1" selected="0">
            <x v="1"/>
          </reference>
        </references>
      </pivotArea>
    </chartFormat>
    <chartFormat chart="1" format="12" series="1">
      <pivotArea type="data" outline="0" fieldPosition="0">
        <references count="1">
          <reference field="4294967294" count="1" selected="0">
            <x v="2"/>
          </reference>
        </references>
      </pivotArea>
    </chartFormat>
    <chartFormat chart="1" format="13" series="1">
      <pivotArea type="data" outline="0" fieldPosition="0">
        <references count="1">
          <reference field="4294967294" count="1" selected="0">
            <x v="3"/>
          </reference>
        </references>
      </pivotArea>
    </chartFormat>
    <chartFormat chart="1" format="14" series="1">
      <pivotArea type="data" outline="0" fieldPosition="0">
        <references count="1">
          <reference field="4294967294" count="1" selected="0">
            <x v="4"/>
          </reference>
        </references>
      </pivotArea>
    </chartFormat>
    <chartFormat chart="1" format="15" series="1">
      <pivotArea type="data" outline="0" fieldPosition="0">
        <references count="1">
          <reference field="4294967294" count="1" selected="0">
            <x v="5"/>
          </reference>
        </references>
      </pivotArea>
    </chartFormat>
    <chartFormat chart="1" format="16" series="1">
      <pivotArea type="data" outline="0" fieldPosition="0">
        <references count="1">
          <reference field="4294967294" count="1" selected="0">
            <x v="6"/>
          </reference>
        </references>
      </pivotArea>
    </chartFormat>
    <chartFormat chart="1" format="17" series="1">
      <pivotArea type="data" outline="0" fieldPosition="0">
        <references count="1">
          <reference field="4294967294" count="1" selected="0">
            <x v="7"/>
          </reference>
        </references>
      </pivotArea>
    </chartFormat>
    <chartFormat chart="1" format="18" series="1">
      <pivotArea type="data" outline="0" fieldPosition="0">
        <references count="1">
          <reference field="4294967294" count="1" selected="0">
            <x v="8"/>
          </reference>
        </references>
      </pivotArea>
    </chartFormat>
    <chartFormat chart="1" format="19" series="1">
      <pivotArea type="data" outline="0" fieldPosition="0">
        <references count="1">
          <reference field="4294967294" count="1" selected="0">
            <x v="9"/>
          </reference>
        </references>
      </pivotArea>
    </chartFormat>
    <chartFormat chart="2" format="20" series="1">
      <pivotArea type="data" outline="0" fieldPosition="0">
        <references count="1">
          <reference field="4294967294" count="1" selected="0">
            <x v="0"/>
          </reference>
        </references>
      </pivotArea>
    </chartFormat>
    <chartFormat chart="2" format="21" series="1">
      <pivotArea type="data" outline="0" fieldPosition="0">
        <references count="1">
          <reference field="4294967294" count="1" selected="0">
            <x v="1"/>
          </reference>
        </references>
      </pivotArea>
    </chartFormat>
    <chartFormat chart="2" format="22" series="1">
      <pivotArea type="data" outline="0" fieldPosition="0">
        <references count="1">
          <reference field="4294967294" count="1" selected="0">
            <x v="2"/>
          </reference>
        </references>
      </pivotArea>
    </chartFormat>
    <chartFormat chart="2" format="23" series="1">
      <pivotArea type="data" outline="0" fieldPosition="0">
        <references count="1">
          <reference field="4294967294" count="1" selected="0">
            <x v="3"/>
          </reference>
        </references>
      </pivotArea>
    </chartFormat>
    <chartFormat chart="2" format="24" series="1">
      <pivotArea type="data" outline="0" fieldPosition="0">
        <references count="1">
          <reference field="4294967294" count="1" selected="0">
            <x v="4"/>
          </reference>
        </references>
      </pivotArea>
    </chartFormat>
    <chartFormat chart="2" format="25" series="1">
      <pivotArea type="data" outline="0" fieldPosition="0">
        <references count="1">
          <reference field="4294967294" count="1" selected="0">
            <x v="5"/>
          </reference>
        </references>
      </pivotArea>
    </chartFormat>
    <chartFormat chart="2" format="26" series="1">
      <pivotArea type="data" outline="0" fieldPosition="0">
        <references count="1">
          <reference field="4294967294" count="1" selected="0">
            <x v="6"/>
          </reference>
        </references>
      </pivotArea>
    </chartFormat>
    <chartFormat chart="2" format="27" series="1">
      <pivotArea type="data" outline="0" fieldPosition="0">
        <references count="1">
          <reference field="4294967294" count="1" selected="0">
            <x v="7"/>
          </reference>
        </references>
      </pivotArea>
    </chartFormat>
    <chartFormat chart="2" format="28" series="1">
      <pivotArea type="data" outline="0" fieldPosition="0">
        <references count="1">
          <reference field="4294967294" count="1" selected="0">
            <x v="8"/>
          </reference>
        </references>
      </pivotArea>
    </chartFormat>
    <chartFormat chart="2" format="29" series="1">
      <pivotArea type="data" outline="0" fieldPosition="0">
        <references count="1">
          <reference field="4294967294" count="1" selected="0">
            <x v="9"/>
          </reference>
        </references>
      </pivotArea>
    </chartFormat>
    <chartFormat chart="3" format="30" series="1">
      <pivotArea type="data" outline="0" fieldPosition="0">
        <references count="1">
          <reference field="4294967294" count="1" selected="0">
            <x v="0"/>
          </reference>
        </references>
      </pivotArea>
    </chartFormat>
    <chartFormat chart="3" format="31" series="1">
      <pivotArea type="data" outline="0" fieldPosition="0">
        <references count="1">
          <reference field="4294967294" count="1" selected="0">
            <x v="1"/>
          </reference>
        </references>
      </pivotArea>
    </chartFormat>
    <chartFormat chart="3" format="32" series="1">
      <pivotArea type="data" outline="0" fieldPosition="0">
        <references count="1">
          <reference field="4294967294" count="1" selected="0">
            <x v="2"/>
          </reference>
        </references>
      </pivotArea>
    </chartFormat>
    <chartFormat chart="3" format="33" series="1">
      <pivotArea type="data" outline="0" fieldPosition="0">
        <references count="1">
          <reference field="4294967294" count="1" selected="0">
            <x v="3"/>
          </reference>
        </references>
      </pivotArea>
    </chartFormat>
    <chartFormat chart="3" format="34" series="1">
      <pivotArea type="data" outline="0" fieldPosition="0">
        <references count="1">
          <reference field="4294967294" count="1" selected="0">
            <x v="4"/>
          </reference>
        </references>
      </pivotArea>
    </chartFormat>
    <chartFormat chart="3" format="35" series="1">
      <pivotArea type="data" outline="0" fieldPosition="0">
        <references count="1">
          <reference field="4294967294" count="1" selected="0">
            <x v="5"/>
          </reference>
        </references>
      </pivotArea>
    </chartFormat>
    <chartFormat chart="3" format="36" series="1">
      <pivotArea type="data" outline="0" fieldPosition="0">
        <references count="1">
          <reference field="4294967294" count="1" selected="0">
            <x v="6"/>
          </reference>
        </references>
      </pivotArea>
    </chartFormat>
    <chartFormat chart="3" format="37" series="1">
      <pivotArea type="data" outline="0" fieldPosition="0">
        <references count="1">
          <reference field="4294967294" count="1" selected="0">
            <x v="7"/>
          </reference>
        </references>
      </pivotArea>
    </chartFormat>
    <chartFormat chart="3" format="38" series="1">
      <pivotArea type="data" outline="0" fieldPosition="0">
        <references count="1">
          <reference field="4294967294" count="1" selected="0">
            <x v="8"/>
          </reference>
        </references>
      </pivotArea>
    </chartFormat>
    <chartFormat chart="3" format="39" series="1">
      <pivotArea type="data" outline="0" fieldPosition="0">
        <references count="1">
          <reference field="4294967294" count="1" selected="0">
            <x v="9"/>
          </reference>
        </references>
      </pivotArea>
    </chartFormat>
    <chartFormat chart="5" format="50" series="1">
      <pivotArea type="data" outline="0" fieldPosition="0">
        <references count="1">
          <reference field="4294967294" count="1" selected="0">
            <x v="0"/>
          </reference>
        </references>
      </pivotArea>
    </chartFormat>
    <chartFormat chart="5" format="51" series="1">
      <pivotArea type="data" outline="0" fieldPosition="0">
        <references count="1">
          <reference field="4294967294" count="1" selected="0">
            <x v="1"/>
          </reference>
        </references>
      </pivotArea>
    </chartFormat>
    <chartFormat chart="5" format="52" series="1">
      <pivotArea type="data" outline="0" fieldPosition="0">
        <references count="1">
          <reference field="4294967294" count="1" selected="0">
            <x v="2"/>
          </reference>
        </references>
      </pivotArea>
    </chartFormat>
    <chartFormat chart="5" format="53" series="1">
      <pivotArea type="data" outline="0" fieldPosition="0">
        <references count="1">
          <reference field="4294967294" count="1" selected="0">
            <x v="3"/>
          </reference>
        </references>
      </pivotArea>
    </chartFormat>
    <chartFormat chart="5" format="54" series="1">
      <pivotArea type="data" outline="0" fieldPosition="0">
        <references count="1">
          <reference field="4294967294" count="1" selected="0">
            <x v="4"/>
          </reference>
        </references>
      </pivotArea>
    </chartFormat>
    <chartFormat chart="5" format="55" series="1">
      <pivotArea type="data" outline="0" fieldPosition="0">
        <references count="1">
          <reference field="4294967294" count="1" selected="0">
            <x v="5"/>
          </reference>
        </references>
      </pivotArea>
    </chartFormat>
    <chartFormat chart="5" format="56" series="1">
      <pivotArea type="data" outline="0" fieldPosition="0">
        <references count="1">
          <reference field="4294967294" count="1" selected="0">
            <x v="6"/>
          </reference>
        </references>
      </pivotArea>
    </chartFormat>
    <chartFormat chart="5" format="57" series="1">
      <pivotArea type="data" outline="0" fieldPosition="0">
        <references count="1">
          <reference field="4294967294" count="1" selected="0">
            <x v="7"/>
          </reference>
        </references>
      </pivotArea>
    </chartFormat>
    <chartFormat chart="5" format="58" series="1">
      <pivotArea type="data" outline="0" fieldPosition="0">
        <references count="1">
          <reference field="4294967294" count="1" selected="0">
            <x v="8"/>
          </reference>
        </references>
      </pivotArea>
    </chartFormat>
    <chartFormat chart="5" format="59"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FF7BCE6-08BC-4F91-86C6-DD2F73FE18D2}" name="Overall_Hospital"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6">
  <location ref="A1:C11" firstHeaderRow="1" firstDataRow="1" firstDataCol="2"/>
  <pivotFields count="71">
    <pivotField axis="axisRow" compact="0" outline="0" showAll="0" defaultSubtotal="0">
      <items count="10">
        <item x="1"/>
        <item x="5"/>
        <item x="7"/>
        <item x="2"/>
        <item x="6"/>
        <item x="8"/>
        <item x="9"/>
        <item x="4"/>
        <item x="0"/>
        <item x="3"/>
      </items>
    </pivotField>
    <pivotField axis="axisRow" compact="0" outline="0" showAll="0" defaultSubtotal="0">
      <items count="10">
        <item x="0"/>
        <item x="6"/>
        <item x="5"/>
        <item x="2"/>
        <item x="7"/>
        <item x="8"/>
        <item x="4"/>
        <item x="9"/>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2">
    <field x="0"/>
    <field x="1"/>
  </rowFields>
  <rowItems count="10">
    <i>
      <x/>
      <x v="8"/>
    </i>
    <i>
      <x v="1"/>
      <x v="2"/>
    </i>
    <i>
      <x v="2"/>
      <x v="4"/>
    </i>
    <i>
      <x v="3"/>
      <x v="3"/>
    </i>
    <i>
      <x v="4"/>
      <x v="1"/>
    </i>
    <i>
      <x v="5"/>
      <x v="5"/>
    </i>
    <i>
      <x v="6"/>
      <x v="7"/>
    </i>
    <i>
      <x v="7"/>
      <x v="6"/>
    </i>
    <i>
      <x v="8"/>
      <x/>
    </i>
    <i>
      <x v="9"/>
      <x v="9"/>
    </i>
  </rowItems>
  <colItems count="1">
    <i/>
  </colItems>
  <dataFields count="1">
    <dataField name="Overall Hospital" fld="34" baseField="0" baseItem="0"/>
  </dataFields>
  <chartFormats count="3">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DEBF9F0-FCD2-444F-ACBA-3D383B4B7140}" name="Overall_Rec"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3:C13" firstHeaderRow="1" firstDataRow="1" firstDataCol="2"/>
  <pivotFields count="71">
    <pivotField axis="axisRow" compact="0" outline="0" showAll="0" defaultSubtotal="0">
      <items count="10">
        <item x="1"/>
        <item x="5"/>
        <item x="7"/>
        <item x="2"/>
        <item x="6"/>
        <item x="8"/>
        <item x="9"/>
        <item x="4"/>
        <item x="0"/>
        <item x="3"/>
      </items>
    </pivotField>
    <pivotField axis="axisRow" compact="0" outline="0" showAll="0" defaultSubtotal="0">
      <items count="10">
        <item x="0"/>
        <item x="6"/>
        <item x="5"/>
        <item x="2"/>
        <item x="7"/>
        <item x="8"/>
        <item x="4"/>
        <item x="9"/>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ubtotalTop="0" showAll="0" defaultSubtotal="0"/>
  </pivotFields>
  <rowFields count="2">
    <field x="0"/>
    <field x="1"/>
  </rowFields>
  <rowItems count="10">
    <i>
      <x/>
      <x v="8"/>
    </i>
    <i>
      <x v="1"/>
      <x v="2"/>
    </i>
    <i>
      <x v="2"/>
      <x v="4"/>
    </i>
    <i>
      <x v="3"/>
      <x v="3"/>
    </i>
    <i>
      <x v="4"/>
      <x v="1"/>
    </i>
    <i>
      <x v="5"/>
      <x v="5"/>
    </i>
    <i>
      <x v="6"/>
      <x v="7"/>
    </i>
    <i>
      <x v="7"/>
      <x v="6"/>
    </i>
    <i>
      <x v="8"/>
      <x/>
    </i>
    <i>
      <x v="9"/>
      <x v="9"/>
    </i>
  </rowItems>
  <colItems count="1">
    <i/>
  </colItems>
  <dataFields count="1">
    <dataField name="Recreation " fld="7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BEB2911-86F7-48FA-9114-23F57028F737}" name="Rec_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
  <location ref="A16:K26" firstHeaderRow="0" firstDataRow="1" firstDataCol="1"/>
  <pivotFields count="71">
    <pivotField compact="0" outline="0" showAll="0" defaultSubtotal="0"/>
    <pivotField axis="axisRow" compact="0" outline="0" showAll="0" defaultSubtotal="0">
      <items count="10">
        <item x="0"/>
        <item x="6"/>
        <item x="5"/>
        <item x="2"/>
        <item x="7"/>
        <item x="8"/>
        <item x="4"/>
        <item x="9"/>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ubtotalTop="0" showAll="0" defaultSubtotal="0"/>
  </pivotFields>
  <rowFields count="1">
    <field x="1"/>
  </rowFields>
  <rowItems count="10">
    <i>
      <x/>
    </i>
    <i>
      <x v="1"/>
    </i>
    <i>
      <x v="2"/>
    </i>
    <i>
      <x v="3"/>
    </i>
    <i>
      <x v="4"/>
    </i>
    <i>
      <x v="5"/>
    </i>
    <i>
      <x v="6"/>
    </i>
    <i>
      <x v="7"/>
    </i>
    <i>
      <x v="8"/>
    </i>
    <i>
      <x v="9"/>
    </i>
  </rowItems>
  <colFields count="1">
    <field x="-2"/>
  </colFields>
  <colItems count="10">
    <i>
      <x/>
    </i>
    <i i="1">
      <x v="1"/>
    </i>
    <i i="2">
      <x v="2"/>
    </i>
    <i i="3">
      <x v="3"/>
    </i>
    <i i="4">
      <x v="4"/>
    </i>
    <i i="5">
      <x v="5"/>
    </i>
    <i i="6">
      <x v="6"/>
    </i>
    <i i="7">
      <x v="7"/>
    </i>
    <i i="8">
      <x v="8"/>
    </i>
    <i i="9">
      <x v="9"/>
    </i>
  </colItems>
  <dataFields count="10">
    <dataField name="BOATING " fld="60" baseField="1" baseItem="3"/>
    <dataField name="FISHING " fld="61" baseField="1" baseItem="3"/>
    <dataField name="PICNICKING " fld="62" baseField="1" baseItem="3"/>
    <dataField name="WILDLIFE VIEWING " fld="63" baseField="1" baseItem="3"/>
    <dataField name="HIKING " fld="64" baseField="1" baseItem="3"/>
    <dataField name="BIKING " fld="65" baseField="1" baseItem="3"/>
    <dataField name="CAMPING " fld="66" baseField="1" baseItem="3"/>
    <dataField name="WATER SPORTS " fld="67" baseField="1" baseItem="3"/>
    <dataField name="OFF HIGHWAY VEHICLE " fld="68" baseField="1" baseItem="3"/>
    <dataField name="HORSEBACK RIDING " fld="69" baseField="1" baseItem="3"/>
  </dataFields>
  <chartFormats count="30">
    <chartFormat chart="1" format="10" series="1">
      <pivotArea type="data" outline="0" fieldPosition="0">
        <references count="1">
          <reference field="4294967294" count="1" selected="0">
            <x v="0"/>
          </reference>
        </references>
      </pivotArea>
    </chartFormat>
    <chartFormat chart="1" format="11" series="1">
      <pivotArea type="data" outline="0" fieldPosition="0">
        <references count="1">
          <reference field="4294967294" count="1" selected="0">
            <x v="1"/>
          </reference>
        </references>
      </pivotArea>
    </chartFormat>
    <chartFormat chart="1" format="12" series="1">
      <pivotArea type="data" outline="0" fieldPosition="0">
        <references count="1">
          <reference field="4294967294" count="1" selected="0">
            <x v="2"/>
          </reference>
        </references>
      </pivotArea>
    </chartFormat>
    <chartFormat chart="1" format="13" series="1">
      <pivotArea type="data" outline="0" fieldPosition="0">
        <references count="1">
          <reference field="4294967294" count="1" selected="0">
            <x v="3"/>
          </reference>
        </references>
      </pivotArea>
    </chartFormat>
    <chartFormat chart="1" format="14" series="1">
      <pivotArea type="data" outline="0" fieldPosition="0">
        <references count="1">
          <reference field="4294967294" count="1" selected="0">
            <x v="4"/>
          </reference>
        </references>
      </pivotArea>
    </chartFormat>
    <chartFormat chart="1" format="15" series="1">
      <pivotArea type="data" outline="0" fieldPosition="0">
        <references count="1">
          <reference field="4294967294" count="1" selected="0">
            <x v="5"/>
          </reference>
        </references>
      </pivotArea>
    </chartFormat>
    <chartFormat chart="1" format="16" series="1">
      <pivotArea type="data" outline="0" fieldPosition="0">
        <references count="1">
          <reference field="4294967294" count="1" selected="0">
            <x v="6"/>
          </reference>
        </references>
      </pivotArea>
    </chartFormat>
    <chartFormat chart="1" format="17" series="1">
      <pivotArea type="data" outline="0" fieldPosition="0">
        <references count="1">
          <reference field="4294967294" count="1" selected="0">
            <x v="7"/>
          </reference>
        </references>
      </pivotArea>
    </chartFormat>
    <chartFormat chart="1" format="18" series="1">
      <pivotArea type="data" outline="0" fieldPosition="0">
        <references count="1">
          <reference field="4294967294" count="1" selected="0">
            <x v="8"/>
          </reference>
        </references>
      </pivotArea>
    </chartFormat>
    <chartFormat chart="1" format="19" series="1">
      <pivotArea type="data" outline="0" fieldPosition="0">
        <references count="1">
          <reference field="4294967294" count="1" selected="0">
            <x v="9"/>
          </reference>
        </references>
      </pivotArea>
    </chartFormat>
    <chartFormat chart="2" format="20" series="1">
      <pivotArea type="data" outline="0" fieldPosition="0">
        <references count="1">
          <reference field="4294967294" count="1" selected="0">
            <x v="0"/>
          </reference>
        </references>
      </pivotArea>
    </chartFormat>
    <chartFormat chart="2" format="21" series="1">
      <pivotArea type="data" outline="0" fieldPosition="0">
        <references count="1">
          <reference field="4294967294" count="1" selected="0">
            <x v="1"/>
          </reference>
        </references>
      </pivotArea>
    </chartFormat>
    <chartFormat chart="2" format="22" series="1">
      <pivotArea type="data" outline="0" fieldPosition="0">
        <references count="1">
          <reference field="4294967294" count="1" selected="0">
            <x v="2"/>
          </reference>
        </references>
      </pivotArea>
    </chartFormat>
    <chartFormat chart="2" format="23" series="1">
      <pivotArea type="data" outline="0" fieldPosition="0">
        <references count="1">
          <reference field="4294967294" count="1" selected="0">
            <x v="3"/>
          </reference>
        </references>
      </pivotArea>
    </chartFormat>
    <chartFormat chart="2" format="24" series="1">
      <pivotArea type="data" outline="0" fieldPosition="0">
        <references count="1">
          <reference field="4294967294" count="1" selected="0">
            <x v="4"/>
          </reference>
        </references>
      </pivotArea>
    </chartFormat>
    <chartFormat chart="2" format="25" series="1">
      <pivotArea type="data" outline="0" fieldPosition="0">
        <references count="1">
          <reference field="4294967294" count="1" selected="0">
            <x v="5"/>
          </reference>
        </references>
      </pivotArea>
    </chartFormat>
    <chartFormat chart="2" format="26" series="1">
      <pivotArea type="data" outline="0" fieldPosition="0">
        <references count="1">
          <reference field="4294967294" count="1" selected="0">
            <x v="6"/>
          </reference>
        </references>
      </pivotArea>
    </chartFormat>
    <chartFormat chart="2" format="27" series="1">
      <pivotArea type="data" outline="0" fieldPosition="0">
        <references count="1">
          <reference field="4294967294" count="1" selected="0">
            <x v="7"/>
          </reference>
        </references>
      </pivotArea>
    </chartFormat>
    <chartFormat chart="2" format="28" series="1">
      <pivotArea type="data" outline="0" fieldPosition="0">
        <references count="1">
          <reference field="4294967294" count="1" selected="0">
            <x v="8"/>
          </reference>
        </references>
      </pivotArea>
    </chartFormat>
    <chartFormat chart="2" format="29" series="1">
      <pivotArea type="data" outline="0" fieldPosition="0">
        <references count="1">
          <reference field="4294967294" count="1" selected="0">
            <x v="9"/>
          </reference>
        </references>
      </pivotArea>
    </chartFormat>
    <chartFormat chart="4" format="40" series="1">
      <pivotArea type="data" outline="0" fieldPosition="0">
        <references count="1">
          <reference field="4294967294" count="1" selected="0">
            <x v="0"/>
          </reference>
        </references>
      </pivotArea>
    </chartFormat>
    <chartFormat chart="4" format="41" series="1">
      <pivotArea type="data" outline="0" fieldPosition="0">
        <references count="1">
          <reference field="4294967294" count="1" selected="0">
            <x v="1"/>
          </reference>
        </references>
      </pivotArea>
    </chartFormat>
    <chartFormat chart="4" format="42" series="1">
      <pivotArea type="data" outline="0" fieldPosition="0">
        <references count="1">
          <reference field="4294967294" count="1" selected="0">
            <x v="2"/>
          </reference>
        </references>
      </pivotArea>
    </chartFormat>
    <chartFormat chart="4" format="43" series="1">
      <pivotArea type="data" outline="0" fieldPosition="0">
        <references count="1">
          <reference field="4294967294" count="1" selected="0">
            <x v="3"/>
          </reference>
        </references>
      </pivotArea>
    </chartFormat>
    <chartFormat chart="4" format="44" series="1">
      <pivotArea type="data" outline="0" fieldPosition="0">
        <references count="1">
          <reference field="4294967294" count="1" selected="0">
            <x v="4"/>
          </reference>
        </references>
      </pivotArea>
    </chartFormat>
    <chartFormat chart="4" format="45" series="1">
      <pivotArea type="data" outline="0" fieldPosition="0">
        <references count="1">
          <reference field="4294967294" count="1" selected="0">
            <x v="5"/>
          </reference>
        </references>
      </pivotArea>
    </chartFormat>
    <chartFormat chart="4" format="46" series="1">
      <pivotArea type="data" outline="0" fieldPosition="0">
        <references count="1">
          <reference field="4294967294" count="1" selected="0">
            <x v="6"/>
          </reference>
        </references>
      </pivotArea>
    </chartFormat>
    <chartFormat chart="4" format="47" series="1">
      <pivotArea type="data" outline="0" fieldPosition="0">
        <references count="1">
          <reference field="4294967294" count="1" selected="0">
            <x v="7"/>
          </reference>
        </references>
      </pivotArea>
    </chartFormat>
    <chartFormat chart="4" format="48" series="1">
      <pivotArea type="data" outline="0" fieldPosition="0">
        <references count="1">
          <reference field="4294967294" count="1" selected="0">
            <x v="8"/>
          </reference>
        </references>
      </pivotArea>
    </chartFormat>
    <chartFormat chart="4" format="49"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319BCB1-A8C4-4422-95C8-0361FBD1BF83}" name="Crime_Year" cacheId="0"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2">
  <location ref="A16:K28" firstHeaderRow="1" firstDataRow="3" firstDataCol="1"/>
  <pivotFields count="71">
    <pivotField axis="axisCol" compact="0" outline="0" showAll="0" defaultSubtotal="0">
      <items count="10">
        <item x="1"/>
        <item x="5"/>
        <item x="7"/>
        <item x="2"/>
        <item x="6"/>
        <item x="8"/>
        <item x="9"/>
        <item x="4"/>
        <item x="0"/>
        <item x="3"/>
      </items>
    </pivotField>
    <pivotField axis="axisCol" compact="0" outline="0" showAll="0" defaultSubtotal="0">
      <items count="10">
        <item x="0"/>
        <item x="6"/>
        <item x="5"/>
        <item x="2"/>
        <item x="7"/>
        <item x="8"/>
        <item x="4"/>
        <item x="9"/>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2"/>
  </rowFields>
  <rowItems count="10">
    <i>
      <x/>
    </i>
    <i i="1">
      <x v="1"/>
    </i>
    <i i="2">
      <x v="2"/>
    </i>
    <i i="3">
      <x v="3"/>
    </i>
    <i i="4">
      <x v="4"/>
    </i>
    <i i="5">
      <x v="5"/>
    </i>
    <i i="6">
      <x v="6"/>
    </i>
    <i i="7">
      <x v="7"/>
    </i>
    <i i="8">
      <x v="8"/>
    </i>
    <i i="9">
      <x v="9"/>
    </i>
  </rowItems>
  <colFields count="2">
    <field x="0"/>
    <field x="1"/>
  </colFields>
  <colItems count="10">
    <i>
      <x/>
      <x v="8"/>
    </i>
    <i>
      <x v="1"/>
      <x v="2"/>
    </i>
    <i>
      <x v="2"/>
      <x v="4"/>
    </i>
    <i>
      <x v="3"/>
      <x v="3"/>
    </i>
    <i>
      <x v="4"/>
      <x v="1"/>
    </i>
    <i>
      <x v="5"/>
      <x v="5"/>
    </i>
    <i>
      <x v="6"/>
      <x v="7"/>
    </i>
    <i>
      <x v="7"/>
      <x v="6"/>
    </i>
    <i>
      <x v="8"/>
      <x/>
    </i>
    <i>
      <x v="9"/>
      <x v="9"/>
    </i>
  </colItems>
  <dataFields count="10">
    <dataField name="2009 " fld="36" baseField="0" baseItem="0"/>
    <dataField name="2010 " fld="37" baseField="0" baseItem="0"/>
    <dataField name="2011 " fld="38" baseField="0" baseItem="0"/>
    <dataField name="2012 " fld="39" baseField="0" baseItem="0"/>
    <dataField name="2013 " fld="40" baseField="0" baseItem="0"/>
    <dataField name="2014 " fld="41" baseField="0" baseItem="0"/>
    <dataField name="2015 " fld="42" baseField="0" baseItem="0"/>
    <dataField name="2017 " fld="43" baseField="0" baseItem="0"/>
    <dataField name="2018 " fld="44" baseField="0" baseItem="0"/>
    <dataField name="2019 " fld="45" baseField="0" baseItem="0"/>
  </dataFields>
  <chartFormats count="41">
    <chartFormat chart="8" format="10" series="1">
      <pivotArea type="data" outline="0" fieldPosition="0">
        <references count="1">
          <reference field="4294967294" count="1" selected="0">
            <x v="0"/>
          </reference>
        </references>
      </pivotArea>
    </chartFormat>
    <chartFormat chart="8" format="11" series="1">
      <pivotArea type="data" outline="0" fieldPosition="0">
        <references count="1">
          <reference field="4294967294" count="1" selected="0">
            <x v="1"/>
          </reference>
        </references>
      </pivotArea>
    </chartFormat>
    <chartFormat chart="8" format="12" series="1">
      <pivotArea type="data" outline="0" fieldPosition="0">
        <references count="1">
          <reference field="4294967294" count="1" selected="0">
            <x v="2"/>
          </reference>
        </references>
      </pivotArea>
    </chartFormat>
    <chartFormat chart="8" format="13" series="1">
      <pivotArea type="data" outline="0" fieldPosition="0">
        <references count="1">
          <reference field="4294967294" count="1" selected="0">
            <x v="3"/>
          </reference>
        </references>
      </pivotArea>
    </chartFormat>
    <chartFormat chart="8" format="14" series="1">
      <pivotArea type="data" outline="0" fieldPosition="0">
        <references count="1">
          <reference field="4294967294" count="1" selected="0">
            <x v="4"/>
          </reference>
        </references>
      </pivotArea>
    </chartFormat>
    <chartFormat chart="8" format="15" series="1">
      <pivotArea type="data" outline="0" fieldPosition="0">
        <references count="1">
          <reference field="4294967294" count="1" selected="0">
            <x v="5"/>
          </reference>
        </references>
      </pivotArea>
    </chartFormat>
    <chartFormat chart="8" format="16" series="1">
      <pivotArea type="data" outline="0" fieldPosition="0">
        <references count="1">
          <reference field="4294967294" count="1" selected="0">
            <x v="6"/>
          </reference>
        </references>
      </pivotArea>
    </chartFormat>
    <chartFormat chart="8" format="17" series="1">
      <pivotArea type="data" outline="0" fieldPosition="0">
        <references count="1">
          <reference field="4294967294" count="1" selected="0">
            <x v="7"/>
          </reference>
        </references>
      </pivotArea>
    </chartFormat>
    <chartFormat chart="8" format="18" series="1">
      <pivotArea type="data" outline="0" fieldPosition="0">
        <references count="1">
          <reference field="4294967294" count="1" selected="0">
            <x v="8"/>
          </reference>
        </references>
      </pivotArea>
    </chartFormat>
    <chartFormat chart="8" format="19" series="1">
      <pivotArea type="data" outline="0" fieldPosition="0">
        <references count="1">
          <reference field="4294967294" count="1" selected="0">
            <x v="9"/>
          </reference>
        </references>
      </pivotArea>
    </chartFormat>
    <chartFormat chart="9" format="20" series="1">
      <pivotArea type="data" outline="0" fieldPosition="0">
        <references count="1">
          <reference field="4294967294" count="1" selected="0">
            <x v="0"/>
          </reference>
        </references>
      </pivotArea>
    </chartFormat>
    <chartFormat chart="9" format="21" series="1">
      <pivotArea type="data" outline="0" fieldPosition="0">
        <references count="1">
          <reference field="4294967294" count="1" selected="0">
            <x v="1"/>
          </reference>
        </references>
      </pivotArea>
    </chartFormat>
    <chartFormat chart="9" format="22" series="1">
      <pivotArea type="data" outline="0" fieldPosition="0">
        <references count="1">
          <reference field="4294967294" count="1" selected="0">
            <x v="2"/>
          </reference>
        </references>
      </pivotArea>
    </chartFormat>
    <chartFormat chart="9" format="23" series="1">
      <pivotArea type="data" outline="0" fieldPosition="0">
        <references count="1">
          <reference field="4294967294" count="1" selected="0">
            <x v="3"/>
          </reference>
        </references>
      </pivotArea>
    </chartFormat>
    <chartFormat chart="9" format="24" series="1">
      <pivotArea type="data" outline="0" fieldPosition="0">
        <references count="1">
          <reference field="4294967294" count="1" selected="0">
            <x v="4"/>
          </reference>
        </references>
      </pivotArea>
    </chartFormat>
    <chartFormat chart="9" format="25" series="1">
      <pivotArea type="data" outline="0" fieldPosition="0">
        <references count="1">
          <reference field="4294967294" count="1" selected="0">
            <x v="5"/>
          </reference>
        </references>
      </pivotArea>
    </chartFormat>
    <chartFormat chart="9" format="26" series="1">
      <pivotArea type="data" outline="0" fieldPosition="0">
        <references count="1">
          <reference field="4294967294" count="1" selected="0">
            <x v="6"/>
          </reference>
        </references>
      </pivotArea>
    </chartFormat>
    <chartFormat chart="9" format="27" series="1">
      <pivotArea type="data" outline="0" fieldPosition="0">
        <references count="1">
          <reference field="4294967294" count="1" selected="0">
            <x v="7"/>
          </reference>
        </references>
      </pivotArea>
    </chartFormat>
    <chartFormat chart="9" format="28" series="1">
      <pivotArea type="data" outline="0" fieldPosition="0">
        <references count="1">
          <reference field="4294967294" count="1" selected="0">
            <x v="8"/>
          </reference>
        </references>
      </pivotArea>
    </chartFormat>
    <chartFormat chart="9" format="29" series="1">
      <pivotArea type="data" outline="0" fieldPosition="0">
        <references count="1">
          <reference field="4294967294" count="1" selected="0">
            <x v="9"/>
          </reference>
        </references>
      </pivotArea>
    </chartFormat>
    <chartFormat chart="9" format="30" series="1">
      <pivotArea type="data" outline="0" fieldPosition="0">
        <references count="3">
          <reference field="4294967294" count="1" selected="0">
            <x v="0"/>
          </reference>
          <reference field="0" count="1" selected="0">
            <x v="1"/>
          </reference>
          <reference field="1" count="1" selected="0">
            <x v="2"/>
          </reference>
        </references>
      </pivotArea>
    </chartFormat>
    <chartFormat chart="9" format="31" series="1">
      <pivotArea type="data" outline="0" fieldPosition="0">
        <references count="3">
          <reference field="4294967294" count="1" selected="0">
            <x v="0"/>
          </reference>
          <reference field="0" count="1" selected="0">
            <x v="2"/>
          </reference>
          <reference field="1" count="1" selected="0">
            <x v="4"/>
          </reference>
        </references>
      </pivotArea>
    </chartFormat>
    <chartFormat chart="9" format="32" series="1">
      <pivotArea type="data" outline="0" fieldPosition="0">
        <references count="3">
          <reference field="4294967294" count="1" selected="0">
            <x v="0"/>
          </reference>
          <reference field="0" count="1" selected="0">
            <x v="3"/>
          </reference>
          <reference field="1" count="1" selected="0">
            <x v="3"/>
          </reference>
        </references>
      </pivotArea>
    </chartFormat>
    <chartFormat chart="9" format="33" series="1">
      <pivotArea type="data" outline="0" fieldPosition="0">
        <references count="3">
          <reference field="4294967294" count="1" selected="0">
            <x v="0"/>
          </reference>
          <reference field="0" count="1" selected="0">
            <x v="4"/>
          </reference>
          <reference field="1" count="1" selected="0">
            <x v="1"/>
          </reference>
        </references>
      </pivotArea>
    </chartFormat>
    <chartFormat chart="9" format="34" series="1">
      <pivotArea type="data" outline="0" fieldPosition="0">
        <references count="3">
          <reference field="4294967294" count="1" selected="0">
            <x v="0"/>
          </reference>
          <reference field="0" count="1" selected="0">
            <x v="5"/>
          </reference>
          <reference field="1" count="1" selected="0">
            <x v="5"/>
          </reference>
        </references>
      </pivotArea>
    </chartFormat>
    <chartFormat chart="9" format="35" series="1">
      <pivotArea type="data" outline="0" fieldPosition="0">
        <references count="3">
          <reference field="4294967294" count="1" selected="0">
            <x v="0"/>
          </reference>
          <reference field="0" count="1" selected="0">
            <x v="6"/>
          </reference>
          <reference field="1" count="1" selected="0">
            <x v="7"/>
          </reference>
        </references>
      </pivotArea>
    </chartFormat>
    <chartFormat chart="9" format="36" series="1">
      <pivotArea type="data" outline="0" fieldPosition="0">
        <references count="3">
          <reference field="4294967294" count="1" selected="0">
            <x v="0"/>
          </reference>
          <reference field="0" count="1" selected="0">
            <x v="7"/>
          </reference>
          <reference field="1" count="1" selected="0">
            <x v="6"/>
          </reference>
        </references>
      </pivotArea>
    </chartFormat>
    <chartFormat chart="9" format="37" series="1">
      <pivotArea type="data" outline="0" fieldPosition="0">
        <references count="3">
          <reference field="4294967294" count="1" selected="0">
            <x v="0"/>
          </reference>
          <reference field="0" count="1" selected="0">
            <x v="8"/>
          </reference>
          <reference field="1" count="1" selected="0">
            <x v="0"/>
          </reference>
        </references>
      </pivotArea>
    </chartFormat>
    <chartFormat chart="9" format="38" series="1">
      <pivotArea type="data" outline="0" fieldPosition="0">
        <references count="2">
          <reference field="4294967294" count="1" selected="0">
            <x v="0"/>
          </reference>
          <reference field="0" count="1" selected="0">
            <x v="9"/>
          </reference>
        </references>
      </pivotArea>
    </chartFormat>
    <chartFormat chart="9" format="39" series="1">
      <pivotArea type="data" outline="0" fieldPosition="0">
        <references count="3">
          <reference field="4294967294" count="1" selected="0">
            <x v="0"/>
          </reference>
          <reference field="0" count="1" selected="0">
            <x v="0"/>
          </reference>
          <reference field="1" count="1" selected="0">
            <x v="8"/>
          </reference>
        </references>
      </pivotArea>
    </chartFormat>
    <chartFormat chart="11" format="50" series="1">
      <pivotArea type="data" outline="0" fieldPosition="0">
        <references count="3">
          <reference field="4294967294" count="1" selected="0">
            <x v="0"/>
          </reference>
          <reference field="0" count="1" selected="0">
            <x v="0"/>
          </reference>
          <reference field="1" count="1" selected="0">
            <x v="8"/>
          </reference>
        </references>
      </pivotArea>
    </chartFormat>
    <chartFormat chart="11" format="51" series="1">
      <pivotArea type="data" outline="0" fieldPosition="0">
        <references count="3">
          <reference field="4294967294" count="1" selected="0">
            <x v="0"/>
          </reference>
          <reference field="0" count="1" selected="0">
            <x v="1"/>
          </reference>
          <reference field="1" count="1" selected="0">
            <x v="2"/>
          </reference>
        </references>
      </pivotArea>
    </chartFormat>
    <chartFormat chart="11" format="52" series="1">
      <pivotArea type="data" outline="0" fieldPosition="0">
        <references count="3">
          <reference field="4294967294" count="1" selected="0">
            <x v="0"/>
          </reference>
          <reference field="0" count="1" selected="0">
            <x v="2"/>
          </reference>
          <reference field="1" count="1" selected="0">
            <x v="4"/>
          </reference>
        </references>
      </pivotArea>
    </chartFormat>
    <chartFormat chart="11" format="53" series="1">
      <pivotArea type="data" outline="0" fieldPosition="0">
        <references count="3">
          <reference field="4294967294" count="1" selected="0">
            <x v="0"/>
          </reference>
          <reference field="0" count="1" selected="0">
            <x v="3"/>
          </reference>
          <reference field="1" count="1" selected="0">
            <x v="3"/>
          </reference>
        </references>
      </pivotArea>
    </chartFormat>
    <chartFormat chart="11" format="54" series="1">
      <pivotArea type="data" outline="0" fieldPosition="0">
        <references count="3">
          <reference field="4294967294" count="1" selected="0">
            <x v="0"/>
          </reference>
          <reference field="0" count="1" selected="0">
            <x v="4"/>
          </reference>
          <reference field="1" count="1" selected="0">
            <x v="1"/>
          </reference>
        </references>
      </pivotArea>
    </chartFormat>
    <chartFormat chart="11" format="55" series="1">
      <pivotArea type="data" outline="0" fieldPosition="0">
        <references count="3">
          <reference field="4294967294" count="1" selected="0">
            <x v="0"/>
          </reference>
          <reference field="0" count="1" selected="0">
            <x v="5"/>
          </reference>
          <reference field="1" count="1" selected="0">
            <x v="5"/>
          </reference>
        </references>
      </pivotArea>
    </chartFormat>
    <chartFormat chart="11" format="56" series="1">
      <pivotArea type="data" outline="0" fieldPosition="0">
        <references count="3">
          <reference field="4294967294" count="1" selected="0">
            <x v="0"/>
          </reference>
          <reference field="0" count="1" selected="0">
            <x v="6"/>
          </reference>
          <reference field="1" count="1" selected="0">
            <x v="7"/>
          </reference>
        </references>
      </pivotArea>
    </chartFormat>
    <chartFormat chart="11" format="57" series="1">
      <pivotArea type="data" outline="0" fieldPosition="0">
        <references count="3">
          <reference field="4294967294" count="1" selected="0">
            <x v="0"/>
          </reference>
          <reference field="0" count="1" selected="0">
            <x v="7"/>
          </reference>
          <reference field="1" count="1" selected="0">
            <x v="6"/>
          </reference>
        </references>
      </pivotArea>
    </chartFormat>
    <chartFormat chart="11" format="58" series="1">
      <pivotArea type="data" outline="0" fieldPosition="0">
        <references count="3">
          <reference field="4294967294" count="1" selected="0">
            <x v="0"/>
          </reference>
          <reference field="0" count="1" selected="0">
            <x v="8"/>
          </reference>
          <reference field="1" count="1" selected="0">
            <x v="0"/>
          </reference>
        </references>
      </pivotArea>
    </chartFormat>
    <chartFormat chart="11" format="59" series="1">
      <pivotArea type="data" outline="0" fieldPosition="0">
        <references count="2">
          <reference field="4294967294" count="1" selected="0">
            <x v="0"/>
          </reference>
          <reference field="0" count="1" selected="0">
            <x v="9"/>
          </reference>
        </references>
      </pivotArea>
    </chartFormat>
    <chartFormat chart="11" format="6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D9C61FF-FA46-4EEC-8C68-1A6F867B350B}" name="Overall_Crim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9">
  <location ref="A3:D13" firstHeaderRow="0" firstDataRow="1" firstDataCol="2"/>
  <pivotFields count="71">
    <pivotField axis="axisRow" compact="0" outline="0" showAll="0" defaultSubtotal="0">
      <items count="10">
        <item x="1"/>
        <item x="5"/>
        <item x="7"/>
        <item x="2"/>
        <item x="6"/>
        <item x="8"/>
        <item x="9"/>
        <item x="4"/>
        <item x="0"/>
        <item x="3"/>
      </items>
    </pivotField>
    <pivotField axis="axisRow" compact="0" outline="0" showAll="0" defaultSubtotal="0">
      <items count="10">
        <item x="0"/>
        <item x="6"/>
        <item x="5"/>
        <item x="2"/>
        <item x="7"/>
        <item x="8"/>
        <item x="4"/>
        <item x="9"/>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1"/>
  </rowFields>
  <rowItems count="10">
    <i>
      <x/>
      <x v="8"/>
    </i>
    <i>
      <x v="1"/>
      <x v="2"/>
    </i>
    <i>
      <x v="2"/>
      <x v="4"/>
    </i>
    <i>
      <x v="3"/>
      <x v="3"/>
    </i>
    <i>
      <x v="4"/>
      <x v="1"/>
    </i>
    <i>
      <x v="5"/>
      <x v="5"/>
    </i>
    <i>
      <x v="6"/>
      <x v="7"/>
    </i>
    <i>
      <x v="7"/>
      <x v="6"/>
    </i>
    <i>
      <x v="8"/>
      <x/>
    </i>
    <i>
      <x v="9"/>
      <x v="9"/>
    </i>
  </rowItems>
  <colFields count="1">
    <field x="-2"/>
  </colFields>
  <colItems count="2">
    <i>
      <x/>
    </i>
    <i i="1">
      <x v="1"/>
    </i>
  </colItems>
  <dataFields count="2">
    <dataField name="Crime rank " fld="47" baseField="0" baseItem="0"/>
    <dataField name="Average crime rate " fld="46" baseField="0" baseItem="0"/>
  </dataFields>
  <chartFormats count="4">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 chart="8" format="8" series="1">
      <pivotArea type="data" outline="0" fieldPosition="0">
        <references count="1">
          <reference field="4294967294" count="1" selected="0">
            <x v="1"/>
          </reference>
        </references>
      </pivotArea>
    </chartFormat>
    <chartFormat chart="8"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C3B5D1DD-4FCD-48E3-8337-40D1051F177F}" sourceName="City">
  <pivotTables>
    <pivotTable tabId="8" name="Overall_Rec"/>
    <pivotTable tabId="5" name="Overall_Temp"/>
    <pivotTable tabId="6" name="Overall_Restaurents"/>
    <pivotTable tabId="7" name="Overall_Hospital"/>
    <pivotTable tabId="10" name="Crime_Year"/>
    <pivotTable tabId="10" name="Overall_Crime"/>
    <pivotTable tabId="7" name="Hosp_Type"/>
    <pivotTable tabId="8" name="Rec_Type"/>
    <pivotTable tabId="6" name="Rest_Types"/>
    <pivotTable tabId="5" name="Month_Temperature"/>
  </pivotTables>
  <data>
    <tabular pivotCacheId="1491533532">
      <items count="10">
        <i x="0" s="1"/>
        <i x="6" s="1"/>
        <i x="5" s="1"/>
        <i x="2" s="1"/>
        <i x="7" s="1"/>
        <i x="8" s="1"/>
        <i x="4" s="1"/>
        <i x="9"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tors" xr10:uid="{8737C19A-A9FB-4300-8B42-C2B42C9FB988}" sourceName="Factors">
  <pivotTables>
    <pivotTable tabId="2" name="Factors"/>
  </pivotTables>
  <data>
    <tabular pivotCacheId="934354810">
      <items count="11">
        <i x="4"/>
        <i x="2"/>
        <i x="3"/>
        <i x="1" s="1"/>
        <i x="0"/>
        <i x="9" nd="1"/>
        <i x="7" nd="1"/>
        <i x="6" nd="1"/>
        <i x="8" nd="1"/>
        <i x="10" nd="1"/>
        <i x="5"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_of_Detail" xr10:uid="{FBF5019C-6B9F-4856-97DD-B40B09C72CE5}" sourceName="Level of Detail">
  <pivotTables>
    <pivotTable tabId="2" name="Level_of_Detail"/>
  </pivotTables>
  <data>
    <tabular pivotCacheId="1494434470">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C223A027-8498-4F5E-97AC-0235C8E6F46E}" cache="Slicer_City1" caption="City" columnCount="5" style="SlicerStyleDark6" rowHeight="234950"/>
  <slicer name="Factors" xr10:uid="{D3F47CB9-E2FE-48D5-B1D0-4A12585142A3}" cache="Slicer_Factors" caption="Factors" style="SlicerStyleDark6" rowHeight="234950"/>
  <slicer name="Level of Detail" xr10:uid="{075EE9A3-39F3-4123-85C7-AD7217F29D32}" cache="Slicer_Level_of_Detail" caption="Level of Detail"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150ED7-3991-48CE-8900-F998CE0E1D06}" name="Complete_data" displayName="Complete_data" ref="B1:N149" totalsRowShown="0">
  <autoFilter ref="B1:N149" xr:uid="{4E150ED7-3991-48CE-8900-F998CE0E1D06}"/>
  <sortState xmlns:xlrd2="http://schemas.microsoft.com/office/spreadsheetml/2017/richdata2" ref="B2:N149">
    <sortCondition ref="D1:D149"/>
  </sortState>
  <tableColumns count="13">
    <tableColumn id="1" xr3:uid="{FB42DD3B-E89E-4CAE-B604-340C11A2A5BF}" name="State"/>
    <tableColumn id="2" xr3:uid="{55665040-1909-4FD3-9903-EE7B515943B8}" name="City"/>
    <tableColumn id="48" xr3:uid="{03A6849F-C760-4D34-BFEF-DDB2E094DDCD}" name="Unemployment Rate" dataDxfId="83"/>
    <tableColumn id="62" xr3:uid="{5097284B-E020-4FF2-AEC2-E32BF2DACB8B}" name="Unemployment Rank" dataDxfId="82">
      <calculatedColumnFormula>_xlfn.RANK.EQ(Complete_data[[#This Row],[Unemployment Rate]],Complete_data[Unemployment Rate],1)</calculatedColumnFormula>
    </tableColumn>
    <tableColumn id="47" xr3:uid="{F158CA96-8B99-46EE-AD11-FA90EF4EE81F}" name="Restaurant count" dataDxfId="81"/>
    <tableColumn id="46" xr3:uid="{B8B04B5A-87B3-4D38-81C7-9758E299685D}" name="Restaurant rank" dataDxfId="80">
      <calculatedColumnFormula>_xlfn.RANK.EQ(Complete_data[[#This Row],[Restaurant count]],Complete_data[Restaurant count],0)</calculatedColumnFormula>
    </tableColumn>
    <tableColumn id="16" xr3:uid="{BB7850FC-D7B1-430D-B055-92AA000ED653}" name="Min Temperature"/>
    <tableColumn id="17" xr3:uid="{57D7F7B0-72E2-4303-BB09-521B6DA3FC98}" name="Max Temperature"/>
    <tableColumn id="18" xr3:uid="{C06D7641-E219-41AA-B0CB-BD67B67A69AE}" name="Avg Temperature" dataDxfId="79"/>
    <tableColumn id="29" xr3:uid="{74F2A8D0-8DB3-4E1C-9389-26C5CE494350}" name="Hospital Count"/>
    <tableColumn id="43" xr3:uid="{5F438F7A-4EBD-4D1C-8FE1-DD568FF5E749}" name="Hos Rank" dataDxfId="78">
      <calculatedColumnFormula>_xlfn.RANK.EQ(Complete_data[[#This Row],[Hospital Count]],Complete_data[Hospital Count],0)</calculatedColumnFormula>
    </tableColumn>
    <tableColumn id="44" xr3:uid="{AEF5CD39-D1C3-4C5A-B666-878A6BC163A7}" name="Average crime rate" dataDxfId="77"/>
    <tableColumn id="45" xr3:uid="{A32604FB-0839-46A1-A54D-65AAFB0C994E}" name="Crime rank" dataDxfId="76">
      <calculatedColumnFormula>_xlfn.RANK.EQ(Complete_data[[#This Row],[Average crime rate]],Complete_data[Average crime rate],1)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17F919-D87D-4357-A1B8-9156122846E7}" name="Top10_Table" displayName="Top10_Table" ref="A1:BS11" totalsRowShown="0" headerRowDxfId="75" dataDxfId="73" headerRowBorderDxfId="74" tableBorderDxfId="72" totalsRowBorderDxfId="71">
  <autoFilter ref="A1:BS11" xr:uid="{8617F919-D87D-4357-A1B8-9156122846E7}"/>
  <tableColumns count="71">
    <tableColumn id="1" xr3:uid="{654905C3-5A82-409F-B85E-2807EFC1BFEF}" name="State" dataDxfId="70"/>
    <tableColumn id="2" xr3:uid="{D0E2E4EC-162B-4A88-9281-9E2DFD372538}" name="City" dataDxfId="69"/>
    <tableColumn id="3" xr3:uid="{9AA69908-BCB2-42D9-9207-9D8354FA4F7C}" name="CONCAT" dataDxfId="68"/>
    <tableColumn id="4" xr3:uid="{CB2CCDC6-5FD8-4679-B56A-FE4AE02C10C5}" name="Unemployment Rate" dataDxfId="67"/>
    <tableColumn id="5" xr3:uid="{B8988F74-6F07-4392-9E98-0C54FD0D2725}" name="American" dataDxfId="66"/>
    <tableColumn id="6" xr3:uid="{4462A688-91AC-41F5-AD86-E8E4139ECEB2}" name="Cafe" dataDxfId="65"/>
    <tableColumn id="7" xr3:uid="{44A7E9A2-BCA0-4F17-96AB-F9702AA9C3FB}" name="Deserts" dataDxfId="64"/>
    <tableColumn id="8" xr3:uid="{9BFC77CC-EFDE-47CF-99E9-7ECBF9E2C095}" name="Others" dataDxfId="63"/>
    <tableColumn id="9" xr3:uid="{133DB102-23F8-4739-AA70-9232930AE536}" name="Italian" dataDxfId="62"/>
    <tableColumn id="10" xr3:uid="{283EC0BA-81E2-4248-971D-DD243851F41A}" name="Mexican" dataDxfId="61"/>
    <tableColumn id="11" xr3:uid="{D3640C52-5867-4F49-899A-A6010E450546}" name="Barbecue" dataDxfId="60"/>
    <tableColumn id="12" xr3:uid="{BBA5A8A7-5FD2-492C-85E4-F9B726B8F8B5}" name="Bar and Pub" dataDxfId="59"/>
    <tableColumn id="13" xr3:uid="{DC04D5B3-7798-4D8D-87BB-5350FB0F5BB3}" name="Healthy" dataDxfId="58"/>
    <tableColumn id="14" xr3:uid="{4C0329F1-06E2-48AE-B5DD-D0F93C050770}" name="Asian" dataDxfId="57"/>
    <tableColumn id="15" xr3:uid="{95F4E4EA-7D35-4238-A11A-094D3BFB6125}" name="Afghan" dataDxfId="56"/>
    <tableColumn id="16" xr3:uid="{3CC6A36B-D2EF-484A-B8C5-1B9F79100025}" name="Indian" dataDxfId="55"/>
    <tableColumn id="17" xr3:uid="{8EACFAA0-22E3-4FEA-B275-69AD1AAB5508}" name="Restaurant count" dataDxfId="54">
      <calculatedColumnFormula>SUM(#REF!)</calculatedColumnFormula>
    </tableColumn>
    <tableColumn id="18" xr3:uid="{AB351EAA-00A7-4702-9C0C-0D0DB6CCE4DE}" name="Restaurant rank" dataDxfId="53">
      <calculatedColumnFormula>_xlfn.RANK.EQ(Complete_data[[#This Row],[Restaurant count]],Complete_data[Restaurant count],0)</calculatedColumnFormula>
    </tableColumn>
    <tableColumn id="19" xr3:uid="{FFA12E88-1E51-471D-BA00-96417A4F1AC3}" name="Min Temperature" dataDxfId="52"/>
    <tableColumn id="20" xr3:uid="{24366536-9141-46F6-B929-50B306DB7133}" name="Max Temperature" dataDxfId="51"/>
    <tableColumn id="21" xr3:uid="{B22A46A3-3269-4DFD-9CC9-2074ABA29DB8}" name="Avg Temperature" dataDxfId="50"/>
    <tableColumn id="22" xr3:uid="{DB34AF22-5840-49B7-B54D-60A5F26C8D19}" name="Max Temperature Rank" dataDxfId="49">
      <calculatedColumnFormula>_xlfn.RANK.EQ(Complete_data[[#This Row],[Max Temperature]],Complete_data[Max Temperature],0)</calculatedColumnFormula>
    </tableColumn>
    <tableColumn id="23" xr3:uid="{8E9C0199-D0A2-4698-9DC2-A244D35CE53E}" name="Min Temp Rank" dataDxfId="48">
      <calculatedColumnFormula>_xlfn.RANK.EQ(Complete_data[[#This Row],[Min Temperature]],Complete_data[Min Temperature],0)</calculatedColumnFormula>
    </tableColumn>
    <tableColumn id="24" xr3:uid="{C6972BDF-0D3E-44CD-BA9E-44368A399CA3}" name="Avg Temp Rank" dataDxfId="47">
      <calculatedColumnFormula>_xlfn.RANK.EQ(Complete_data[[#This Row],[Avg Temperature]],Complete_data[Avg Temperature],0)</calculatedColumnFormula>
    </tableColumn>
    <tableColumn id="25" xr3:uid="{09BFAC38-674A-495E-8016-6C315A928C22}" name="GENERAL ACUTE CARE" dataDxfId="46"/>
    <tableColumn id="26" xr3:uid="{185BA0BD-E828-4377-B04E-AABC8041977D}" name="SPECIAL" dataDxfId="45"/>
    <tableColumn id="27" xr3:uid="{AEF23390-E701-4D20-9A90-53F4E4EAEF00}" name="CHILDREN" dataDxfId="44"/>
    <tableColumn id="28" xr3:uid="{8E9937B0-B308-4385-9AFC-7D73C222115A}" name="LONG TERM CARE" dataDxfId="43"/>
    <tableColumn id="29" xr3:uid="{F55E8F0E-9465-469C-833C-8C11AD0F33F0}" name="PSYCHIATRIC" dataDxfId="42"/>
    <tableColumn id="30" xr3:uid="{BDD18717-0A41-4CFA-9595-212EDB2EC7F4}" name="REHABILITATION" dataDxfId="41"/>
    <tableColumn id="31" xr3:uid="{EC14CEC3-9E08-4116-AF03-9F63D2DCE309}" name="CRITICAL ACCESS" dataDxfId="40"/>
    <tableColumn id="32" xr3:uid="{EB83A681-E5E7-4680-A5E4-D7ACCBAF2D25}" name="MILITARY" dataDxfId="39"/>
    <tableColumn id="33" xr3:uid="{A60CC583-880E-4B5F-9845-8CC0E4794A69}" name="WOMEN" dataDxfId="38"/>
    <tableColumn id="34" xr3:uid="{80CDD748-8831-495D-A66A-F3444B1BB1F9}" name="CHRONIC DISEASE" dataDxfId="37"/>
    <tableColumn id="35" xr3:uid="{70EC9F25-B691-4802-88E7-05386F255F2D}" name="Hospital Count" dataDxfId="36">
      <calculatedColumnFormula>SUM(#REF!)</calculatedColumnFormula>
    </tableColumn>
    <tableColumn id="36" xr3:uid="{85C95930-F57C-41D2-810D-639E0237581E}" name="Hos Rank" dataDxfId="35">
      <calculatedColumnFormula>_xlfn.RANK.EQ(Complete_data[[#This Row],[Hospital Count]],Complete_data[Hospital Count],0)</calculatedColumnFormula>
    </tableColumn>
    <tableColumn id="37" xr3:uid="{6C5B0CA0-2CEB-467D-A39F-F2E7E384E06A}" name="2009" dataDxfId="34"/>
    <tableColumn id="38" xr3:uid="{0EFD415F-9BC4-45FC-B33C-8FED992DF942}" name="2010" dataDxfId="33"/>
    <tableColumn id="39" xr3:uid="{0A11A108-3B3F-4C0C-B086-A412B80DE3D8}" name="2011" dataDxfId="32"/>
    <tableColumn id="40" xr3:uid="{D798FD6F-509D-4FED-8798-3C947E37E886}" name="2012" dataDxfId="31"/>
    <tableColumn id="41" xr3:uid="{C7C543C6-D634-475E-AB07-649C956ED809}" name="2013" dataDxfId="30"/>
    <tableColumn id="42" xr3:uid="{E428FF6F-A4E6-4764-836C-7C2412921F6C}" name="2014" dataDxfId="29"/>
    <tableColumn id="43" xr3:uid="{3725E381-F927-4AD5-9EF2-1C62000F199E}" name="2015" dataDxfId="28"/>
    <tableColumn id="44" xr3:uid="{0000311D-E9BC-474C-8D62-830989E4616A}" name="2017" dataDxfId="27"/>
    <tableColumn id="45" xr3:uid="{626C6139-7809-4905-9915-D2C531EF9C3A}" name="2018" dataDxfId="26"/>
    <tableColumn id="46" xr3:uid="{5A248076-2DA9-4392-9CBE-FB71DB21CBCB}" name="2019" dataDxfId="25"/>
    <tableColumn id="47" xr3:uid="{232FF0FA-FB48-4349-A77C-6C993FF325E7}" name="Average crime rate" dataDxfId="24">
      <calculatedColumnFormula>AVERAGE(#REF!)</calculatedColumnFormula>
    </tableColumn>
    <tableColumn id="48" xr3:uid="{9770420F-ED1F-4049-9660-349D1E23984D}" name="Crime rank" dataDxfId="23">
      <calculatedColumnFormula>_xlfn.RANK.EQ(Complete_data[[#This Row],[Average crime rate]],Complete_data[Average crime rate],1)</calculatedColumnFormula>
    </tableColumn>
    <tableColumn id="49" xr3:uid="{F9F16EA6-C159-4A5A-A749-D7EAE54DF6E8}" name="January  " dataDxfId="22"/>
    <tableColumn id="50" xr3:uid="{F7876B72-FD64-4718-A498-AEEEF3B21922}" name="February" dataDxfId="21"/>
    <tableColumn id="51" xr3:uid="{A0EB8CE0-02A6-4A1B-88B9-1B1911B63DCF}" name="March" dataDxfId="20"/>
    <tableColumn id="52" xr3:uid="{D9D9B709-01A2-4831-B536-F037B61C862E}" name="April" dataDxfId="19"/>
    <tableColumn id="53" xr3:uid="{9AEC18BB-694D-4C18-90CF-011095EE1C7B}" name="May" dataDxfId="18"/>
    <tableColumn id="54" xr3:uid="{CA81734E-6C9C-45BE-AE16-307BE2827366}" name="June" dataDxfId="17"/>
    <tableColumn id="55" xr3:uid="{7027AD3A-09D6-4247-B2AE-E1C6C661CC45}" name="July" dataDxfId="16"/>
    <tableColumn id="56" xr3:uid="{3BC2D485-4755-4399-8353-72D4A1C6148B}" name="August" dataDxfId="15"/>
    <tableColumn id="57" xr3:uid="{18055935-CF52-46CE-8657-340BF0D3B969}" name="September" dataDxfId="14"/>
    <tableColumn id="58" xr3:uid="{E0D5C80C-6B30-4D30-AE92-AB8963909D46}" name="October" dataDxfId="13"/>
    <tableColumn id="59" xr3:uid="{41BBD8E3-5FFF-41AF-B64D-4E8712D36BFD}" name="November" dataDxfId="12"/>
    <tableColumn id="60" xr3:uid="{208E9C9F-397F-436E-9C1E-ABC518127971}" name="December" dataDxfId="11"/>
    <tableColumn id="61" xr3:uid="{1A6688B6-0A80-4EA1-ADE3-94EBAC8CADBB}" name="BOATING" dataDxfId="10"/>
    <tableColumn id="62" xr3:uid="{22D03A3F-F245-4D65-8370-A87BFB2005BE}" name="FISHING" dataDxfId="9"/>
    <tableColumn id="63" xr3:uid="{6C1A4047-684F-4109-A0BD-1F2A03B053D9}" name="PICNICKING" dataDxfId="8"/>
    <tableColumn id="64" xr3:uid="{059AA1A7-D34F-45DE-B89A-80B9378E370F}" name="WILDLIFE VIEWING" dataDxfId="7"/>
    <tableColumn id="65" xr3:uid="{7974B4AC-2CD0-44DA-B767-EE62F5542000}" name="HIKING" dataDxfId="6"/>
    <tableColumn id="66" xr3:uid="{3E0AAC4A-8AFD-4164-9F3A-1E9EC187ECE5}" name="BIKING" dataDxfId="5"/>
    <tableColumn id="67" xr3:uid="{5A48D1D6-D3A4-4177-8402-36FD2E4CCAB1}" name="CAMPING" dataDxfId="4"/>
    <tableColumn id="68" xr3:uid="{9492F535-47F5-4DDE-8AF3-F6CB48675A62}" name="WATER SPORTS" dataDxfId="3"/>
    <tableColumn id="69" xr3:uid="{1B5A2887-9B81-4243-A7A5-32FDFC403B21}" name="OFF HIGHWAY VEHICLE" dataDxfId="2"/>
    <tableColumn id="70" xr3:uid="{3F09E961-9688-430D-BCF8-7271D755B6F5}" name="HORSEBACK RIDING" dataDxfId="1"/>
    <tableColumn id="72" xr3:uid="{AF236F28-221F-4CFF-B0F9-52E70725257B}" name="Recrea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kaggle.com/datasets/michaelbryantds/us-restaurants?resource=download" TargetMode="External"/><Relationship Id="rId2" Type="http://schemas.openxmlformats.org/officeDocument/2006/relationships/hyperlink" Target="https://ucr.fbi.gov/crime-in-the-u.s/2019/crime-in-the-u.s.-2019/topic-pages/tables/table-8/table-8.xls/view" TargetMode="External"/><Relationship Id="rId1" Type="http://schemas.openxmlformats.org/officeDocument/2006/relationships/hyperlink" Target="https://www.kaggle.com/datasets/carlosaguayo/usa-hospitals" TargetMode="External"/><Relationship Id="rId6" Type="http://schemas.openxmlformats.org/officeDocument/2006/relationships/drawing" Target="../drawings/drawing2.xml"/><Relationship Id="rId5" Type="http://schemas.openxmlformats.org/officeDocument/2006/relationships/hyperlink" Target="https://www.bls.gov/lau/lacilg19.htm" TargetMode="External"/><Relationship Id="rId4" Type="http://schemas.openxmlformats.org/officeDocument/2006/relationships/hyperlink" Target="https://ridb.recreation.gov/"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16804-E406-4520-A300-1756C7EEA736}">
  <sheetPr codeName="Sheet1">
    <pageSetUpPr autoPageBreaks="0"/>
  </sheetPr>
  <dimension ref="AB90:AN105"/>
  <sheetViews>
    <sheetView tabSelected="1" zoomScale="85" workbookViewId="0">
      <selection activeCell="C30" sqref="C30"/>
    </sheetView>
  </sheetViews>
  <sheetFormatPr defaultRowHeight="14.4" x14ac:dyDescent="0.3"/>
  <cols>
    <col min="7" max="7" width="14.88671875" bestFit="1" customWidth="1"/>
    <col min="8" max="8" width="20.109375" bestFit="1" customWidth="1"/>
    <col min="23" max="23" width="11.109375" customWidth="1"/>
    <col min="27" max="27" width="4.5546875" customWidth="1"/>
    <col min="28" max="28" width="8.88671875" hidden="1" customWidth="1"/>
    <col min="29" max="29" width="74.44140625" customWidth="1"/>
    <col min="30" max="30" width="67.88671875" customWidth="1"/>
    <col min="37" max="37" width="13.44140625" bestFit="1" customWidth="1"/>
    <col min="38" max="38" width="15.6640625" bestFit="1" customWidth="1"/>
    <col min="39" max="39" width="14" bestFit="1" customWidth="1"/>
    <col min="40" max="40" width="13.44140625" bestFit="1" customWidth="1"/>
  </cols>
  <sheetData>
    <row r="90" spans="34:40" x14ac:dyDescent="0.3">
      <c r="AH90" t="s">
        <v>11</v>
      </c>
      <c r="AI90" t="s">
        <v>12</v>
      </c>
      <c r="AK90" s="4" t="s">
        <v>13</v>
      </c>
    </row>
    <row r="91" spans="34:40" x14ac:dyDescent="0.3">
      <c r="AH91">
        <v>1</v>
      </c>
      <c r="AI91" t="s">
        <v>14</v>
      </c>
      <c r="AK91" s="12">
        <v>2</v>
      </c>
    </row>
    <row r="92" spans="34:40" x14ac:dyDescent="0.3">
      <c r="AH92">
        <v>2</v>
      </c>
      <c r="AI92" t="s">
        <v>511</v>
      </c>
      <c r="AK92" s="12" t="s">
        <v>16</v>
      </c>
    </row>
    <row r="93" spans="34:40" x14ac:dyDescent="0.3">
      <c r="AH93">
        <v>3</v>
      </c>
      <c r="AI93" t="s">
        <v>17</v>
      </c>
    </row>
    <row r="94" spans="34:40" x14ac:dyDescent="0.3">
      <c r="AH94">
        <v>4</v>
      </c>
      <c r="AI94" t="s">
        <v>18</v>
      </c>
      <c r="AL94" t="s">
        <v>11</v>
      </c>
      <c r="AM94" t="s">
        <v>19</v>
      </c>
      <c r="AN94" s="4" t="s">
        <v>13</v>
      </c>
    </row>
    <row r="95" spans="34:40" x14ac:dyDescent="0.3">
      <c r="AH95">
        <v>5</v>
      </c>
      <c r="AI95" t="s">
        <v>20</v>
      </c>
      <c r="AL95">
        <v>0</v>
      </c>
      <c r="AM95" t="s">
        <v>21</v>
      </c>
      <c r="AN95" s="12">
        <v>0</v>
      </c>
    </row>
    <row r="96" spans="34:40" x14ac:dyDescent="0.3">
      <c r="AL96">
        <v>1</v>
      </c>
      <c r="AM96" t="s">
        <v>22</v>
      </c>
      <c r="AN96" s="12" t="s">
        <v>16</v>
      </c>
    </row>
    <row r="99" spans="29:29" x14ac:dyDescent="0.3">
      <c r="AC99" t="s">
        <v>23</v>
      </c>
    </row>
    <row r="100" spans="29:29" ht="240.6" customHeight="1" x14ac:dyDescent="0.3"/>
    <row r="101" spans="29:29" ht="215.4" customHeight="1" x14ac:dyDescent="0.3"/>
    <row r="102" spans="29:29" ht="215.4" customHeight="1" x14ac:dyDescent="0.3"/>
    <row r="103" spans="29:29" ht="215.4" customHeight="1" x14ac:dyDescent="0.3"/>
    <row r="104" spans="29:29" ht="215.4" customHeight="1" x14ac:dyDescent="0.3"/>
    <row r="105" spans="29:29" ht="209.4" customHeight="1" x14ac:dyDescent="0.3"/>
  </sheetData>
  <pageMargins left="0.7" right="0.7" top="0.75" bottom="0.75" header="0.3" footer="0.3"/>
  <pageSetup orientation="portrait" r:id="rId3"/>
  <drawing r:id="rId4"/>
  <legacy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091F5-4DCF-4D1D-998A-A8733C43503B}">
  <sheetPr codeName="Sheet10"/>
  <dimension ref="B2:D8"/>
  <sheetViews>
    <sheetView workbookViewId="0">
      <selection activeCell="A5" sqref="A5"/>
    </sheetView>
  </sheetViews>
  <sheetFormatPr defaultColWidth="54.21875" defaultRowHeight="14.4" x14ac:dyDescent="0.3"/>
  <cols>
    <col min="1" max="1" width="16.33203125" customWidth="1"/>
  </cols>
  <sheetData>
    <row r="2" spans="2:4" ht="18" x14ac:dyDescent="0.35">
      <c r="B2" s="17" t="s">
        <v>499</v>
      </c>
      <c r="C2" s="17" t="s">
        <v>500</v>
      </c>
      <c r="D2" s="18" t="s">
        <v>501</v>
      </c>
    </row>
    <row r="3" spans="2:4" ht="28.8" x14ac:dyDescent="0.3">
      <c r="B3" s="15" t="s">
        <v>502</v>
      </c>
      <c r="C3" s="13" t="s">
        <v>503</v>
      </c>
      <c r="D3" s="15" t="s">
        <v>504</v>
      </c>
    </row>
    <row r="4" spans="2:4" ht="28.8" x14ac:dyDescent="0.3">
      <c r="B4" s="15" t="s">
        <v>505</v>
      </c>
      <c r="C4" s="14" t="s">
        <v>506</v>
      </c>
      <c r="D4" s="15" t="s">
        <v>507</v>
      </c>
    </row>
    <row r="5" spans="2:4" ht="119.4" x14ac:dyDescent="0.3">
      <c r="B5" s="15" t="s">
        <v>508</v>
      </c>
      <c r="C5" s="13" t="s">
        <v>509</v>
      </c>
      <c r="D5" s="16" t="s">
        <v>510</v>
      </c>
    </row>
    <row r="6" spans="2:4" ht="158.4" x14ac:dyDescent="0.3">
      <c r="B6" s="15" t="s">
        <v>511</v>
      </c>
      <c r="C6" s="13" t="s">
        <v>512</v>
      </c>
      <c r="D6" s="15" t="s">
        <v>513</v>
      </c>
    </row>
    <row r="7" spans="2:4" ht="57.6" x14ac:dyDescent="0.3">
      <c r="B7" s="15" t="s">
        <v>514</v>
      </c>
      <c r="C7" s="13" t="s">
        <v>515</v>
      </c>
      <c r="D7" s="15" t="s">
        <v>516</v>
      </c>
    </row>
    <row r="8" spans="2:4" ht="28.8" x14ac:dyDescent="0.3">
      <c r="B8" s="15" t="s">
        <v>517</v>
      </c>
      <c r="C8" s="13" t="s">
        <v>518</v>
      </c>
      <c r="D8" s="15" t="s">
        <v>519</v>
      </c>
    </row>
  </sheetData>
  <hyperlinks>
    <hyperlink ref="C3" r:id="rId1" xr:uid="{7BBB5B61-AFD1-482A-B04A-C875A4C568EF}"/>
    <hyperlink ref="C5" r:id="rId2" xr:uid="{A413C15C-9F98-4AB4-B8C3-08F9620DCD90}"/>
    <hyperlink ref="C6" r:id="rId3" xr:uid="{FCF5E420-9EAA-40B0-BD15-887239C79AF2}"/>
    <hyperlink ref="C7" r:id="rId4" display="https://ridb.recreation.gov/" xr:uid="{A594D2D5-EC2D-4DB4-AEC3-F601D5D9E011}"/>
    <hyperlink ref="C8" r:id="rId5" xr:uid="{DFFBEC60-CF9F-409A-8868-EA5BEF23B802}"/>
  </hyperlinks>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81901-02E9-4DED-83F7-6F8DD92DC1C2}">
  <sheetPr codeName="Sheet9">
    <pageSetUpPr autoPageBreaks="0"/>
  </sheetPr>
  <dimension ref="G11:AN102"/>
  <sheetViews>
    <sheetView topLeftCell="G1" workbookViewId="0">
      <selection activeCell="I12" sqref="I12"/>
    </sheetView>
  </sheetViews>
  <sheetFormatPr defaultRowHeight="14.4" x14ac:dyDescent="0.3"/>
  <cols>
    <col min="7" max="7" width="14.88671875" bestFit="1" customWidth="1"/>
    <col min="8" max="8" width="23" bestFit="1" customWidth="1"/>
    <col min="9" max="9" width="63.21875" customWidth="1"/>
    <col min="23" max="23" width="11.109375" customWidth="1"/>
    <col min="27" max="27" width="4.5546875" customWidth="1"/>
    <col min="28" max="28" width="8.88671875" hidden="1" customWidth="1"/>
    <col min="29" max="29" width="74.44140625" customWidth="1"/>
    <col min="30" max="30" width="67.88671875" customWidth="1"/>
    <col min="37" max="37" width="13.21875" bestFit="1" customWidth="1"/>
    <col min="38" max="38" width="15.6640625" bestFit="1" customWidth="1"/>
    <col min="39" max="39" width="14" bestFit="1" customWidth="1"/>
    <col min="40" max="40" width="13.21875" bestFit="1" customWidth="1"/>
  </cols>
  <sheetData>
    <row r="11" spans="7:14" x14ac:dyDescent="0.3">
      <c r="G11" s="20"/>
      <c r="H11" s="20"/>
      <c r="I11" s="20"/>
      <c r="J11" s="20"/>
      <c r="K11" s="20"/>
      <c r="L11" s="20"/>
      <c r="M11" s="20"/>
      <c r="N11" s="20"/>
    </row>
    <row r="12" spans="7:14" ht="31.2" x14ac:dyDescent="0.6">
      <c r="G12" s="20"/>
      <c r="H12" s="20"/>
      <c r="I12" s="22" t="s">
        <v>88</v>
      </c>
      <c r="J12" s="20"/>
      <c r="K12" s="20"/>
      <c r="L12" s="20"/>
      <c r="M12" s="20"/>
      <c r="N12" s="20"/>
    </row>
    <row r="13" spans="7:14" x14ac:dyDescent="0.3">
      <c r="G13" s="20"/>
      <c r="H13" s="20"/>
      <c r="I13" s="20"/>
      <c r="J13" s="20"/>
      <c r="K13" s="20"/>
      <c r="L13" s="20"/>
      <c r="M13" s="20"/>
      <c r="N13" s="20"/>
    </row>
    <row r="14" spans="7:14" x14ac:dyDescent="0.3">
      <c r="G14" s="20"/>
      <c r="H14" s="20" t="s">
        <v>520</v>
      </c>
      <c r="I14" s="21" t="str" cm="1">
        <f t="array" ref="I14">_xlfn.XLOOKUP($I$12,Data!$A$2:$A$149,Complete_data[State],"",,)</f>
        <v>HI</v>
      </c>
      <c r="J14" s="20"/>
      <c r="K14" s="23" t="s">
        <v>530</v>
      </c>
      <c r="L14" s="23"/>
      <c r="M14" s="23"/>
      <c r="N14" s="20"/>
    </row>
    <row r="15" spans="7:14" x14ac:dyDescent="0.3">
      <c r="G15" s="20"/>
      <c r="H15" s="20" t="s">
        <v>521</v>
      </c>
      <c r="I15" s="21" t="str" cm="1">
        <f t="array" ref="I15">_xlfn.XLOOKUP($I$12,Data!$A$2:$A$149,Complete_data[City],"",,)</f>
        <v>Honolulu</v>
      </c>
      <c r="J15" s="20"/>
      <c r="K15" s="24" t="str">
        <f>_xlfn.XLOOKUP(Data!$B$151,Data!A154:A158,Data!B154:B158,"",-1)</f>
        <v>B</v>
      </c>
      <c r="L15" s="24"/>
      <c r="M15" s="24"/>
      <c r="N15" s="20"/>
    </row>
    <row r="16" spans="7:14" x14ac:dyDescent="0.3">
      <c r="G16" s="20"/>
      <c r="H16" s="20" t="s">
        <v>522</v>
      </c>
      <c r="I16" s="21" cm="1">
        <f t="array" ref="I16">_xlfn.XLOOKUP($I$12,Data!$A$2:$A$149,Complete_data[Min Temperature],"",,)</f>
        <v>74</v>
      </c>
      <c r="J16" s="20"/>
      <c r="K16" s="24"/>
      <c r="L16" s="24"/>
      <c r="M16" s="24"/>
      <c r="N16" s="20"/>
    </row>
    <row r="17" spans="7:14" x14ac:dyDescent="0.3">
      <c r="G17" s="20"/>
      <c r="H17" s="20" t="s">
        <v>523</v>
      </c>
      <c r="I17" s="21" cm="1">
        <f t="array" ref="I17">_xlfn.XLOOKUP($I$12,Data!$A$2:$A$149,Complete_data[Max Temperature],"",,)</f>
        <v>81</v>
      </c>
      <c r="J17" s="20"/>
      <c r="K17" s="24"/>
      <c r="L17" s="24"/>
      <c r="M17" s="24"/>
      <c r="N17" s="20"/>
    </row>
    <row r="18" spans="7:14" x14ac:dyDescent="0.3">
      <c r="G18" s="20"/>
      <c r="H18" s="20" t="s">
        <v>524</v>
      </c>
      <c r="I18" s="21" cm="1">
        <f t="array" ref="I18">_xlfn.XLOOKUP($I$12,Data!$A$2:$A$149,Complete_data[Avg Temperature],"",,)</f>
        <v>77.583333333333329</v>
      </c>
      <c r="J18" s="20"/>
      <c r="K18" s="24"/>
      <c r="L18" s="24"/>
      <c r="M18" s="24"/>
      <c r="N18" s="20"/>
    </row>
    <row r="19" spans="7:14" x14ac:dyDescent="0.3">
      <c r="G19" s="20"/>
      <c r="H19" s="20" t="s">
        <v>526</v>
      </c>
      <c r="I19" s="21" cm="1">
        <f t="array" ref="I19">_xlfn.XLOOKUP($I$12,Data!$A$2:$A$149,Complete_data[Restaurant rank],"",,)</f>
        <v>33</v>
      </c>
      <c r="J19" s="20"/>
      <c r="K19" s="25" t="str">
        <f>_xlfn.XLOOKUP(Data!$B$151,Data!A154:A158,Data!C154:C158,"",-1)</f>
        <v>OK….</v>
      </c>
      <c r="L19" s="25"/>
      <c r="M19" s="25"/>
      <c r="N19" s="20"/>
    </row>
    <row r="20" spans="7:14" x14ac:dyDescent="0.3">
      <c r="G20" s="20"/>
      <c r="H20" s="20" t="s">
        <v>527</v>
      </c>
      <c r="I20" s="21" cm="1">
        <f t="array" ref="I20">_xlfn.XLOOKUP($I$12,Data!$A$2:$A$149,Complete_data[Hos Rank],"")</f>
        <v>61</v>
      </c>
      <c r="J20" s="20"/>
      <c r="K20" s="25"/>
      <c r="L20" s="25"/>
      <c r="M20" s="25"/>
      <c r="N20" s="20"/>
    </row>
    <row r="21" spans="7:14" x14ac:dyDescent="0.3">
      <c r="G21" s="20"/>
      <c r="H21" s="20" t="s">
        <v>525</v>
      </c>
      <c r="I21" s="21" cm="1">
        <f t="array" ref="I21">_xlfn.XLOOKUP($I$12,Data!$A$2:$A$149,Complete_data[Crime rank],"",,)</f>
        <v>8</v>
      </c>
      <c r="J21" s="20"/>
      <c r="K21" s="20"/>
      <c r="L21" s="20"/>
      <c r="M21" s="20"/>
      <c r="N21" s="20"/>
    </row>
    <row r="22" spans="7:14" x14ac:dyDescent="0.3">
      <c r="G22" s="20"/>
      <c r="H22" s="20" t="s">
        <v>528</v>
      </c>
      <c r="I22" s="21" cm="1">
        <f t="array" ref="I22">_xlfn.XLOOKUP($I$12,Data!$A$2:$A$149,Complete_data[Unemployment Rank],"",,)</f>
        <v>2</v>
      </c>
      <c r="J22" s="20"/>
      <c r="K22" s="20"/>
      <c r="L22" s="20"/>
      <c r="M22" s="20"/>
      <c r="N22" s="20"/>
    </row>
    <row r="23" spans="7:14" x14ac:dyDescent="0.3">
      <c r="G23" s="20"/>
      <c r="H23" s="20"/>
      <c r="I23" s="20"/>
      <c r="J23" s="20"/>
      <c r="K23" s="20"/>
      <c r="L23" s="20"/>
      <c r="M23" s="20"/>
      <c r="N23" s="20"/>
    </row>
    <row r="24" spans="7:14" x14ac:dyDescent="0.3">
      <c r="G24" s="20"/>
      <c r="H24" s="20"/>
      <c r="I24" s="20"/>
      <c r="J24" s="20"/>
      <c r="K24" s="20"/>
      <c r="L24" s="20"/>
      <c r="M24" s="20"/>
      <c r="N24" s="20"/>
    </row>
    <row r="87" spans="29:40" x14ac:dyDescent="0.3">
      <c r="AH87" t="s">
        <v>11</v>
      </c>
      <c r="AI87" t="s">
        <v>12</v>
      </c>
      <c r="AK87" t="s">
        <v>13</v>
      </c>
    </row>
    <row r="88" spans="29:40" x14ac:dyDescent="0.3">
      <c r="AH88">
        <v>1</v>
      </c>
      <c r="AI88" t="s">
        <v>14</v>
      </c>
      <c r="AK88" s="12">
        <v>1</v>
      </c>
    </row>
    <row r="89" spans="29:40" x14ac:dyDescent="0.3">
      <c r="AH89">
        <v>2</v>
      </c>
      <c r="AI89" t="s">
        <v>15</v>
      </c>
      <c r="AK89" s="12">
        <v>2</v>
      </c>
    </row>
    <row r="90" spans="29:40" x14ac:dyDescent="0.3">
      <c r="AH90">
        <v>3</v>
      </c>
      <c r="AI90" t="s">
        <v>17</v>
      </c>
      <c r="AK90" s="12">
        <v>3</v>
      </c>
    </row>
    <row r="91" spans="29:40" x14ac:dyDescent="0.3">
      <c r="AH91">
        <v>4</v>
      </c>
      <c r="AI91" t="s">
        <v>18</v>
      </c>
      <c r="AK91" s="12">
        <v>4</v>
      </c>
      <c r="AL91" t="s">
        <v>11</v>
      </c>
      <c r="AM91" t="s">
        <v>19</v>
      </c>
      <c r="AN91" t="s">
        <v>13</v>
      </c>
    </row>
    <row r="92" spans="29:40" x14ac:dyDescent="0.3">
      <c r="AH92">
        <v>5</v>
      </c>
      <c r="AI92" t="s">
        <v>20</v>
      </c>
      <c r="AK92" s="12">
        <v>5</v>
      </c>
      <c r="AL92">
        <v>0</v>
      </c>
      <c r="AM92" t="s">
        <v>21</v>
      </c>
      <c r="AN92" s="12">
        <v>0</v>
      </c>
    </row>
    <row r="93" spans="29:40" x14ac:dyDescent="0.3">
      <c r="AK93" s="12" t="s">
        <v>16</v>
      </c>
      <c r="AL93">
        <v>1</v>
      </c>
      <c r="AM93" t="s">
        <v>22</v>
      </c>
      <c r="AN93" s="12">
        <v>1</v>
      </c>
    </row>
    <row r="94" spans="29:40" x14ac:dyDescent="0.3">
      <c r="AN94" s="12" t="s">
        <v>16</v>
      </c>
    </row>
    <row r="96" spans="29:40" x14ac:dyDescent="0.3">
      <c r="AC96" t="s">
        <v>23</v>
      </c>
    </row>
    <row r="97" ht="240.6" customHeight="1" x14ac:dyDescent="0.3"/>
    <row r="98" ht="215.4" customHeight="1" x14ac:dyDescent="0.3"/>
    <row r="99" ht="215.4" customHeight="1" x14ac:dyDescent="0.3"/>
    <row r="100" ht="215.4" customHeight="1" x14ac:dyDescent="0.3"/>
    <row r="101" ht="215.4" customHeight="1" x14ac:dyDescent="0.3"/>
    <row r="102" ht="209.4" customHeight="1" x14ac:dyDescent="0.3"/>
  </sheetData>
  <mergeCells count="3">
    <mergeCell ref="K14:M14"/>
    <mergeCell ref="K15:M18"/>
    <mergeCell ref="K19:M20"/>
  </mergeCells>
  <phoneticPr fontId="18" type="noConversion"/>
  <pageMargins left="0.7" right="0.7" top="0.75" bottom="0.75" header="0.3" footer="0.3"/>
  <pageSetup orientation="portrait" r:id="rId3"/>
  <ignoredErrors>
    <ignoredError sqref="I20" formula="1"/>
  </ignoredErrors>
  <drawing r:id="rId4"/>
  <extLst>
    <ext xmlns:x14="http://schemas.microsoft.com/office/spreadsheetml/2009/9/main" uri="{78C0D931-6437-407d-A8EE-F0AAD7539E65}">
      <x14:conditionalFormattings>
        <x14:conditionalFormatting xmlns:xm="http://schemas.microsoft.com/office/excel/2006/main">
          <x14:cfRule type="iconSet" priority="1" id="{237DBAE6-4BC8-41EB-A089-61A8E3B67C41}">
            <x14:iconSet iconSet="3Stars" custom="1">
              <x14:cfvo type="percent">
                <xm:f>0</xm:f>
              </x14:cfvo>
              <x14:cfvo type="num">
                <xm:f>11</xm:f>
              </x14:cfvo>
              <x14:cfvo type="num" gte="0">
                <xm:f>44</xm:f>
              </x14:cfvo>
              <x14:cfIcon iconSet="3Stars" iconId="2"/>
              <x14:cfIcon iconSet="3Stars" iconId="1"/>
              <x14:cfIcon iconSet="3Stars" iconId="0"/>
            </x14:iconSet>
          </x14:cfRule>
          <xm:sqref>I22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OOPS" error="Oh No!!!_x000a_You have entered an unknown city Name. _x000a_Please select the one from the list" promptTitle="City Name" prompt="Find your favourite city-state pair from the dropdown" xr:uid="{1A5A8CCB-72A3-4AE1-B478-6251DB9C187D}">
          <x14:formula1>
            <xm:f>Data!$A$2:$A$149</xm:f>
          </x14:formula1>
          <xm:sqref>I12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43F5F-632E-4CD7-AFBA-A4E41632E39E}">
  <sheetPr codeName="Sheet3"/>
  <dimension ref="A3:Q17"/>
  <sheetViews>
    <sheetView workbookViewId="0"/>
  </sheetViews>
  <sheetFormatPr defaultRowHeight="14.4" x14ac:dyDescent="0.3"/>
  <cols>
    <col min="1" max="1" width="17" bestFit="1" customWidth="1"/>
    <col min="2" max="2" width="12.88671875" bestFit="1" customWidth="1"/>
    <col min="3" max="3" width="16.21875" bestFit="1" customWidth="1"/>
    <col min="4" max="4" width="16.5546875" bestFit="1" customWidth="1"/>
    <col min="5" max="5" width="16.109375" bestFit="1" customWidth="1"/>
    <col min="6" max="6" width="25.33203125" bestFit="1" customWidth="1"/>
    <col min="7" max="7" width="10.21875" bestFit="1" customWidth="1"/>
    <col min="8" max="8" width="15.5546875" bestFit="1" customWidth="1"/>
    <col min="9" max="9" width="7" bestFit="1" customWidth="1"/>
    <col min="10" max="10" width="11.88671875" bestFit="1" customWidth="1"/>
    <col min="11" max="11" width="8.6640625" bestFit="1" customWidth="1"/>
    <col min="12" max="12" width="6.88671875" bestFit="1" customWidth="1"/>
    <col min="13" max="13" width="11.33203125" bestFit="1" customWidth="1"/>
    <col min="14" max="14" width="13.44140625" bestFit="1" customWidth="1"/>
    <col min="15" max="15" width="8.5546875" bestFit="1" customWidth="1"/>
    <col min="16" max="16" width="6.33203125" bestFit="1" customWidth="1"/>
    <col min="17" max="17" width="6.77734375" bestFit="1" customWidth="1"/>
    <col min="18" max="18" width="8.21875" bestFit="1" customWidth="1"/>
    <col min="19" max="19" width="10.33203125" bestFit="1" customWidth="1"/>
    <col min="20" max="20" width="10" bestFit="1" customWidth="1"/>
    <col min="21" max="21" width="8.6640625" bestFit="1" customWidth="1"/>
    <col min="22" max="22" width="11.88671875" bestFit="1" customWidth="1"/>
    <col min="23" max="23" width="11.33203125" bestFit="1" customWidth="1"/>
    <col min="24" max="24" width="8.5546875" bestFit="1" customWidth="1"/>
    <col min="25" max="25" width="13.44140625" bestFit="1" customWidth="1"/>
    <col min="26" max="26" width="12.33203125" bestFit="1" customWidth="1"/>
    <col min="27" max="27" width="6.6640625" bestFit="1" customWidth="1"/>
    <col min="28" max="29" width="6.88671875" bestFit="1" customWidth="1"/>
    <col min="30" max="30" width="7" bestFit="1" customWidth="1"/>
    <col min="31" max="31" width="8.6640625" bestFit="1" customWidth="1"/>
    <col min="32" max="32" width="11.88671875" bestFit="1" customWidth="1"/>
    <col min="33" max="33" width="11.33203125" bestFit="1" customWidth="1"/>
    <col min="34" max="34" width="8.5546875" bestFit="1" customWidth="1"/>
    <col min="35" max="35" width="13.44140625" bestFit="1" customWidth="1"/>
    <col min="36" max="36" width="12.33203125" bestFit="1" customWidth="1"/>
    <col min="37" max="37" width="6.6640625" bestFit="1" customWidth="1"/>
    <col min="38" max="38" width="6.33203125" bestFit="1" customWidth="1"/>
    <col min="39" max="39" width="6.88671875" bestFit="1" customWidth="1"/>
    <col min="40" max="40" width="7" bestFit="1" customWidth="1"/>
    <col min="41" max="41" width="8.6640625" bestFit="1" customWidth="1"/>
    <col min="42" max="42" width="11.88671875" bestFit="1" customWidth="1"/>
    <col min="43" max="43" width="11.33203125" bestFit="1" customWidth="1"/>
    <col min="44" max="44" width="8.5546875" bestFit="1" customWidth="1"/>
    <col min="45" max="45" width="13.44140625" bestFit="1" customWidth="1"/>
    <col min="46" max="46" width="12.33203125" bestFit="1" customWidth="1"/>
    <col min="47" max="47" width="6.6640625" bestFit="1" customWidth="1"/>
    <col min="48" max="48" width="6.33203125" bestFit="1" customWidth="1"/>
    <col min="49" max="49" width="6.88671875" bestFit="1" customWidth="1"/>
    <col min="50" max="50" width="7" bestFit="1" customWidth="1"/>
    <col min="51" max="51" width="8.6640625" bestFit="1" customWidth="1"/>
    <col min="52" max="52" width="11.88671875" bestFit="1" customWidth="1"/>
    <col min="53" max="53" width="11.33203125" bestFit="1" customWidth="1"/>
    <col min="54" max="54" width="8.5546875" bestFit="1" customWidth="1"/>
    <col min="55" max="55" width="13.44140625" bestFit="1" customWidth="1"/>
    <col min="56" max="56" width="12.33203125" bestFit="1" customWidth="1"/>
    <col min="57" max="57" width="6.6640625" bestFit="1" customWidth="1"/>
    <col min="58" max="58" width="6.33203125" bestFit="1" customWidth="1"/>
    <col min="59" max="59" width="6.88671875" bestFit="1" customWidth="1"/>
    <col min="60" max="60" width="7" bestFit="1" customWidth="1"/>
    <col min="61" max="61" width="8.6640625" bestFit="1" customWidth="1"/>
    <col min="62" max="62" width="11.88671875" bestFit="1" customWidth="1"/>
    <col min="63" max="63" width="11.33203125" bestFit="1" customWidth="1"/>
    <col min="64" max="64" width="8.5546875" bestFit="1" customWidth="1"/>
    <col min="65" max="65" width="13.44140625" bestFit="1" customWidth="1"/>
    <col min="66" max="66" width="12.33203125" bestFit="1" customWidth="1"/>
    <col min="67" max="67" width="6.6640625" bestFit="1" customWidth="1"/>
    <col min="68" max="68" width="6.33203125" bestFit="1" customWidth="1"/>
    <col min="69" max="69" width="6.88671875" bestFit="1" customWidth="1"/>
    <col min="70" max="70" width="7" bestFit="1" customWidth="1"/>
    <col min="71" max="71" width="8.6640625" bestFit="1" customWidth="1"/>
    <col min="72" max="72" width="11.88671875" bestFit="1" customWidth="1"/>
    <col min="73" max="73" width="11.33203125" bestFit="1" customWidth="1"/>
    <col min="74" max="74" width="8.5546875" bestFit="1" customWidth="1"/>
    <col min="75" max="75" width="13.44140625" bestFit="1" customWidth="1"/>
    <col min="76" max="76" width="12.33203125" bestFit="1" customWidth="1"/>
    <col min="77" max="77" width="6.6640625" bestFit="1" customWidth="1"/>
    <col min="78" max="78" width="7.33203125" bestFit="1" customWidth="1"/>
    <col min="79" max="79" width="6.88671875" bestFit="1" customWidth="1"/>
    <col min="80" max="80" width="7" bestFit="1" customWidth="1"/>
    <col min="81" max="81" width="8.6640625" bestFit="1" customWidth="1"/>
    <col min="82" max="82" width="11.88671875" bestFit="1" customWidth="1"/>
    <col min="83" max="83" width="11.33203125" bestFit="1" customWidth="1"/>
    <col min="84" max="84" width="8.5546875" bestFit="1" customWidth="1"/>
    <col min="85" max="85" width="13.44140625" bestFit="1" customWidth="1"/>
    <col min="86" max="86" width="12.33203125" bestFit="1" customWidth="1"/>
    <col min="87" max="87" width="6.6640625" bestFit="1" customWidth="1"/>
    <col min="88" max="88" width="10.6640625" bestFit="1" customWidth="1"/>
    <col min="89" max="89" width="6.88671875" bestFit="1" customWidth="1"/>
    <col min="90" max="90" width="7" bestFit="1" customWidth="1"/>
    <col min="91" max="91" width="8.6640625" bestFit="1" customWidth="1"/>
    <col min="92" max="92" width="11.88671875" bestFit="1" customWidth="1"/>
    <col min="93" max="93" width="11.33203125" bestFit="1" customWidth="1"/>
    <col min="94" max="94" width="8.5546875" bestFit="1" customWidth="1"/>
    <col min="95" max="95" width="13.44140625" bestFit="1" customWidth="1"/>
    <col min="96" max="96" width="12.33203125" bestFit="1" customWidth="1"/>
    <col min="97" max="97" width="6.6640625" bestFit="1" customWidth="1"/>
    <col min="98" max="98" width="8.33203125" bestFit="1" customWidth="1"/>
    <col min="99" max="99" width="6.88671875" bestFit="1" customWidth="1"/>
    <col min="100" max="100" width="7" bestFit="1" customWidth="1"/>
    <col min="101" max="101" width="8.6640625" bestFit="1" customWidth="1"/>
    <col min="102" max="102" width="11.88671875" bestFit="1" customWidth="1"/>
    <col min="103" max="103" width="11.33203125" bestFit="1" customWidth="1"/>
    <col min="104" max="104" width="8.5546875" bestFit="1" customWidth="1"/>
    <col min="105" max="105" width="13.44140625" bestFit="1" customWidth="1"/>
    <col min="106" max="106" width="12.33203125" bestFit="1" customWidth="1"/>
    <col min="107" max="107" width="6.6640625" bestFit="1" customWidth="1"/>
    <col min="108" max="108" width="10.33203125" bestFit="1" customWidth="1"/>
    <col min="109" max="109" width="6.88671875" bestFit="1" customWidth="1"/>
    <col min="110" max="110" width="7" bestFit="1" customWidth="1"/>
    <col min="111" max="111" width="8.6640625" bestFit="1" customWidth="1"/>
    <col min="112" max="112" width="11.88671875" bestFit="1" customWidth="1"/>
    <col min="113" max="113" width="11.33203125" bestFit="1" customWidth="1"/>
    <col min="114" max="114" width="8.5546875" bestFit="1" customWidth="1"/>
    <col min="115" max="115" width="13.44140625" bestFit="1" customWidth="1"/>
    <col min="116" max="116" width="12.33203125" bestFit="1" customWidth="1"/>
    <col min="117" max="117" width="6.6640625" bestFit="1" customWidth="1"/>
    <col min="118" max="118" width="10" bestFit="1" customWidth="1"/>
    <col min="119" max="119" width="6.88671875" bestFit="1" customWidth="1"/>
    <col min="120" max="120" width="7" bestFit="1" customWidth="1"/>
    <col min="121" max="121" width="8.6640625" bestFit="1" customWidth="1"/>
    <col min="122" max="122" width="11.88671875" bestFit="1" customWidth="1"/>
    <col min="123" max="123" width="11.33203125" bestFit="1" customWidth="1"/>
    <col min="124" max="124" width="8.5546875" bestFit="1" customWidth="1"/>
    <col min="125" max="125" width="13.44140625" bestFit="1" customWidth="1"/>
    <col min="126" max="126" width="12.33203125" bestFit="1" customWidth="1"/>
    <col min="127" max="127" width="6.6640625" bestFit="1" customWidth="1"/>
  </cols>
  <sheetData>
    <row r="3" spans="1:17" x14ac:dyDescent="0.3">
      <c r="A3" s="4" t="s">
        <v>24</v>
      </c>
      <c r="B3" s="4" t="s">
        <v>0</v>
      </c>
      <c r="C3" t="s">
        <v>414</v>
      </c>
      <c r="D3" t="s">
        <v>415</v>
      </c>
      <c r="E3" t="s">
        <v>416</v>
      </c>
      <c r="H3" s="4" t="s">
        <v>497</v>
      </c>
    </row>
    <row r="4" spans="1:17" x14ac:dyDescent="0.3">
      <c r="A4" t="s">
        <v>85</v>
      </c>
      <c r="B4" t="s">
        <v>2</v>
      </c>
      <c r="C4" s="26">
        <v>52</v>
      </c>
      <c r="D4" s="26">
        <v>64</v>
      </c>
      <c r="E4" s="26">
        <v>57.916666666666664</v>
      </c>
      <c r="H4" t="s">
        <v>85</v>
      </c>
      <c r="I4" t="s">
        <v>93</v>
      </c>
      <c r="J4" t="s">
        <v>97</v>
      </c>
      <c r="K4" t="s">
        <v>87</v>
      </c>
      <c r="L4" t="s">
        <v>95</v>
      </c>
      <c r="M4" t="s">
        <v>99</v>
      </c>
      <c r="N4" t="s">
        <v>101</v>
      </c>
      <c r="O4" t="s">
        <v>91</v>
      </c>
      <c r="P4" t="s">
        <v>83</v>
      </c>
      <c r="Q4" t="s">
        <v>89</v>
      </c>
    </row>
    <row r="5" spans="1:17" x14ac:dyDescent="0.3">
      <c r="A5" t="s">
        <v>93</v>
      </c>
      <c r="B5" t="s">
        <v>6</v>
      </c>
      <c r="C5" s="26">
        <v>31</v>
      </c>
      <c r="D5" s="26">
        <v>75</v>
      </c>
      <c r="E5" s="26">
        <v>51.166666666666664</v>
      </c>
      <c r="G5" s="4" t="s">
        <v>498</v>
      </c>
      <c r="H5" t="s">
        <v>2</v>
      </c>
      <c r="I5" t="s">
        <v>6</v>
      </c>
      <c r="J5" t="s">
        <v>8</v>
      </c>
      <c r="K5" t="s">
        <v>3</v>
      </c>
      <c r="L5" t="s">
        <v>7</v>
      </c>
      <c r="M5" t="s">
        <v>9</v>
      </c>
      <c r="N5" t="s">
        <v>10</v>
      </c>
      <c r="O5" t="s">
        <v>5</v>
      </c>
      <c r="P5" t="s">
        <v>1</v>
      </c>
      <c r="Q5" t="s">
        <v>4</v>
      </c>
    </row>
    <row r="6" spans="1:17" x14ac:dyDescent="0.3">
      <c r="A6" t="s">
        <v>97</v>
      </c>
      <c r="B6" t="s">
        <v>8</v>
      </c>
      <c r="C6" s="26">
        <v>69</v>
      </c>
      <c r="D6" s="26">
        <v>84</v>
      </c>
      <c r="E6" s="26">
        <v>77.583333333333329</v>
      </c>
      <c r="G6" s="12" t="s">
        <v>417</v>
      </c>
      <c r="H6" s="26">
        <v>52</v>
      </c>
      <c r="I6" s="26">
        <v>32</v>
      </c>
      <c r="J6" s="26">
        <v>69</v>
      </c>
      <c r="K6" s="26">
        <v>74</v>
      </c>
      <c r="L6" s="26">
        <v>31</v>
      </c>
      <c r="M6" s="26">
        <v>17</v>
      </c>
      <c r="N6" s="26">
        <v>39</v>
      </c>
      <c r="O6" s="26">
        <v>39</v>
      </c>
      <c r="P6" s="26">
        <v>50</v>
      </c>
      <c r="Q6" s="26">
        <v>43</v>
      </c>
    </row>
    <row r="7" spans="1:17" x14ac:dyDescent="0.3">
      <c r="A7" t="s">
        <v>87</v>
      </c>
      <c r="B7" t="s">
        <v>3</v>
      </c>
      <c r="C7" s="26">
        <v>74</v>
      </c>
      <c r="D7" s="26">
        <v>81</v>
      </c>
      <c r="E7" s="26">
        <v>77.583333333333329</v>
      </c>
      <c r="G7" s="12" t="s">
        <v>418</v>
      </c>
      <c r="H7" s="26">
        <v>53</v>
      </c>
      <c r="I7" s="26">
        <v>31</v>
      </c>
      <c r="J7" s="26">
        <v>71</v>
      </c>
      <c r="K7" s="26">
        <v>74</v>
      </c>
      <c r="L7" s="26">
        <v>33</v>
      </c>
      <c r="M7" s="26">
        <v>19</v>
      </c>
      <c r="N7" s="26">
        <v>42</v>
      </c>
      <c r="O7" s="26">
        <v>43</v>
      </c>
      <c r="P7" s="26">
        <v>54</v>
      </c>
      <c r="Q7" s="26">
        <v>43</v>
      </c>
    </row>
    <row r="8" spans="1:17" x14ac:dyDescent="0.3">
      <c r="A8" t="s">
        <v>95</v>
      </c>
      <c r="B8" t="s">
        <v>7</v>
      </c>
      <c r="C8" s="26">
        <v>31</v>
      </c>
      <c r="D8" s="26">
        <v>75</v>
      </c>
      <c r="E8" s="26">
        <v>52.5</v>
      </c>
      <c r="G8" s="12" t="s">
        <v>419</v>
      </c>
      <c r="H8" s="26">
        <v>55</v>
      </c>
      <c r="I8" s="26">
        <v>42</v>
      </c>
      <c r="J8" s="26">
        <v>73</v>
      </c>
      <c r="K8" s="26">
        <v>74</v>
      </c>
      <c r="L8" s="26">
        <v>39</v>
      </c>
      <c r="M8" s="26">
        <v>35</v>
      </c>
      <c r="N8" s="26">
        <v>52</v>
      </c>
      <c r="O8" s="26">
        <v>52</v>
      </c>
      <c r="P8" s="26">
        <v>62</v>
      </c>
      <c r="Q8" s="26">
        <v>47</v>
      </c>
    </row>
    <row r="9" spans="1:17" x14ac:dyDescent="0.3">
      <c r="A9" t="s">
        <v>99</v>
      </c>
      <c r="B9" t="s">
        <v>9</v>
      </c>
      <c r="C9" s="26">
        <v>17</v>
      </c>
      <c r="D9" s="26">
        <v>76</v>
      </c>
      <c r="E9" s="26">
        <v>47.5</v>
      </c>
      <c r="G9" s="12" t="s">
        <v>420</v>
      </c>
      <c r="H9" s="26">
        <v>57</v>
      </c>
      <c r="I9" s="26">
        <v>48</v>
      </c>
      <c r="J9" s="26">
        <v>77</v>
      </c>
      <c r="K9" s="26">
        <v>76</v>
      </c>
      <c r="L9" s="26">
        <v>49</v>
      </c>
      <c r="M9" s="26">
        <v>47</v>
      </c>
      <c r="N9" s="26">
        <v>61</v>
      </c>
      <c r="O9" s="26">
        <v>61</v>
      </c>
      <c r="P9" s="26">
        <v>69</v>
      </c>
      <c r="Q9" s="26">
        <v>51</v>
      </c>
    </row>
    <row r="10" spans="1:17" x14ac:dyDescent="0.3">
      <c r="A10" t="s">
        <v>101</v>
      </c>
      <c r="B10" t="s">
        <v>10</v>
      </c>
      <c r="C10" s="26">
        <v>39</v>
      </c>
      <c r="D10" s="26">
        <v>83</v>
      </c>
      <c r="E10" s="26">
        <v>61.166666666666664</v>
      </c>
      <c r="G10" s="12" t="s">
        <v>421</v>
      </c>
      <c r="H10" s="26">
        <v>58</v>
      </c>
      <c r="I10" s="26">
        <v>55</v>
      </c>
      <c r="J10" s="26">
        <v>80</v>
      </c>
      <c r="K10" s="26">
        <v>78</v>
      </c>
      <c r="L10" s="26">
        <v>58</v>
      </c>
      <c r="M10" s="26">
        <v>60</v>
      </c>
      <c r="N10" s="26">
        <v>68</v>
      </c>
      <c r="O10" s="26">
        <v>69</v>
      </c>
      <c r="P10" s="26">
        <v>75</v>
      </c>
      <c r="Q10" s="26">
        <v>57</v>
      </c>
    </row>
    <row r="11" spans="1:17" x14ac:dyDescent="0.3">
      <c r="A11" t="s">
        <v>91</v>
      </c>
      <c r="B11" t="s">
        <v>5</v>
      </c>
      <c r="C11" s="26">
        <v>39</v>
      </c>
      <c r="D11" s="26">
        <v>80</v>
      </c>
      <c r="E11" s="26">
        <v>60.833333333333336</v>
      </c>
      <c r="G11" s="12" t="s">
        <v>422</v>
      </c>
      <c r="H11" s="26">
        <v>61</v>
      </c>
      <c r="I11" s="26">
        <v>70</v>
      </c>
      <c r="J11" s="26">
        <v>83</v>
      </c>
      <c r="K11" s="26">
        <v>79</v>
      </c>
      <c r="L11" s="26">
        <v>67</v>
      </c>
      <c r="M11" s="26">
        <v>70</v>
      </c>
      <c r="N11" s="26">
        <v>79</v>
      </c>
      <c r="O11" s="26">
        <v>78</v>
      </c>
      <c r="P11" s="26">
        <v>82</v>
      </c>
      <c r="Q11" s="26">
        <v>61</v>
      </c>
    </row>
    <row r="12" spans="1:17" x14ac:dyDescent="0.3">
      <c r="A12" t="s">
        <v>83</v>
      </c>
      <c r="B12" t="s">
        <v>1</v>
      </c>
      <c r="C12" s="26">
        <v>50</v>
      </c>
      <c r="D12" s="26">
        <v>85</v>
      </c>
      <c r="E12" s="26">
        <v>68.416666666666671</v>
      </c>
      <c r="G12" s="12" t="s">
        <v>423</v>
      </c>
      <c r="H12" s="26">
        <v>62</v>
      </c>
      <c r="I12" s="26">
        <v>75</v>
      </c>
      <c r="J12" s="26">
        <v>84</v>
      </c>
      <c r="K12" s="26">
        <v>81</v>
      </c>
      <c r="L12" s="26">
        <v>75</v>
      </c>
      <c r="M12" s="26">
        <v>76</v>
      </c>
      <c r="N12" s="26">
        <v>83</v>
      </c>
      <c r="O12" s="26">
        <v>80</v>
      </c>
      <c r="P12" s="26">
        <v>84</v>
      </c>
      <c r="Q12" s="26">
        <v>67</v>
      </c>
    </row>
    <row r="13" spans="1:17" x14ac:dyDescent="0.3">
      <c r="A13" t="s">
        <v>89</v>
      </c>
      <c r="B13" t="s">
        <v>4</v>
      </c>
      <c r="C13" s="26">
        <v>42</v>
      </c>
      <c r="D13" s="26">
        <v>68</v>
      </c>
      <c r="E13" s="26">
        <v>53.333333333333336</v>
      </c>
      <c r="G13" s="12" t="s">
        <v>424</v>
      </c>
      <c r="H13" s="26">
        <v>63</v>
      </c>
      <c r="I13" s="26">
        <v>73</v>
      </c>
      <c r="J13" s="26">
        <v>84</v>
      </c>
      <c r="K13" s="26">
        <v>81</v>
      </c>
      <c r="L13" s="26">
        <v>73</v>
      </c>
      <c r="M13" s="26">
        <v>73</v>
      </c>
      <c r="N13" s="26">
        <v>82</v>
      </c>
      <c r="O13" s="26">
        <v>79</v>
      </c>
      <c r="P13" s="26">
        <v>85</v>
      </c>
      <c r="Q13" s="26">
        <v>68</v>
      </c>
    </row>
    <row r="14" spans="1:17" x14ac:dyDescent="0.3">
      <c r="G14" s="12" t="s">
        <v>425</v>
      </c>
      <c r="H14" s="26">
        <v>64</v>
      </c>
      <c r="I14" s="26">
        <v>66</v>
      </c>
      <c r="J14" s="26">
        <v>83</v>
      </c>
      <c r="K14" s="26">
        <v>81</v>
      </c>
      <c r="L14" s="26">
        <v>67</v>
      </c>
      <c r="M14" s="26">
        <v>65</v>
      </c>
      <c r="N14" s="26">
        <v>75</v>
      </c>
      <c r="O14" s="26">
        <v>73</v>
      </c>
      <c r="P14" s="26">
        <v>79</v>
      </c>
      <c r="Q14" s="26">
        <v>62</v>
      </c>
    </row>
    <row r="15" spans="1:17" x14ac:dyDescent="0.3">
      <c r="G15" s="12" t="s">
        <v>426</v>
      </c>
      <c r="H15" s="26">
        <v>62</v>
      </c>
      <c r="I15" s="26">
        <v>51</v>
      </c>
      <c r="J15" s="26">
        <v>80</v>
      </c>
      <c r="K15" s="26">
        <v>80</v>
      </c>
      <c r="L15" s="26">
        <v>56</v>
      </c>
      <c r="M15" s="26">
        <v>50</v>
      </c>
      <c r="N15" s="26">
        <v>62</v>
      </c>
      <c r="O15" s="26">
        <v>62</v>
      </c>
      <c r="P15" s="26">
        <v>70</v>
      </c>
      <c r="Q15" s="26">
        <v>53</v>
      </c>
    </row>
    <row r="16" spans="1:17" x14ac:dyDescent="0.3">
      <c r="G16" s="12" t="s">
        <v>427</v>
      </c>
      <c r="H16" s="26">
        <v>56</v>
      </c>
      <c r="I16" s="26">
        <v>40</v>
      </c>
      <c r="J16" s="26">
        <v>75</v>
      </c>
      <c r="K16" s="26">
        <v>78</v>
      </c>
      <c r="L16" s="26">
        <v>45</v>
      </c>
      <c r="M16" s="26">
        <v>35</v>
      </c>
      <c r="N16" s="26">
        <v>50</v>
      </c>
      <c r="O16" s="26">
        <v>50</v>
      </c>
      <c r="P16" s="26">
        <v>59</v>
      </c>
      <c r="Q16" s="26">
        <v>46</v>
      </c>
    </row>
    <row r="17" spans="7:17" x14ac:dyDescent="0.3">
      <c r="G17" s="12" t="s">
        <v>428</v>
      </c>
      <c r="H17" s="26">
        <v>52</v>
      </c>
      <c r="I17" s="26">
        <v>31</v>
      </c>
      <c r="J17" s="26">
        <v>72</v>
      </c>
      <c r="K17" s="26">
        <v>75</v>
      </c>
      <c r="L17" s="26">
        <v>37</v>
      </c>
      <c r="M17" s="26">
        <v>23</v>
      </c>
      <c r="N17" s="26">
        <v>41</v>
      </c>
      <c r="O17" s="26">
        <v>44</v>
      </c>
      <c r="P17" s="26">
        <v>52</v>
      </c>
      <c r="Q17" s="26">
        <v>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158"/>
  <sheetViews>
    <sheetView topLeftCell="A149" workbookViewId="0">
      <selection activeCell="B151" sqref="B151"/>
    </sheetView>
  </sheetViews>
  <sheetFormatPr defaultRowHeight="14.4" x14ac:dyDescent="0.3"/>
  <cols>
    <col min="1" max="1" width="21.44140625" bestFit="1" customWidth="1"/>
    <col min="2" max="2" width="7.33203125" customWidth="1"/>
    <col min="3" max="3" width="15.33203125" bestFit="1" customWidth="1"/>
    <col min="4" max="4" width="21.44140625" bestFit="1" customWidth="1"/>
    <col min="5" max="5" width="21.44140625" customWidth="1"/>
    <col min="6" max="6" width="17.77734375" bestFit="1" customWidth="1"/>
    <col min="7" max="7" width="17.5546875" customWidth="1"/>
    <col min="8" max="8" width="17.88671875" customWidth="1"/>
    <col min="9" max="9" width="17.44140625" style="1" customWidth="1"/>
    <col min="10" max="10" width="21.6640625" customWidth="1"/>
  </cols>
  <sheetData>
    <row r="1" spans="1:14" x14ac:dyDescent="0.3">
      <c r="A1" s="19" t="s">
        <v>25</v>
      </c>
      <c r="B1" t="s">
        <v>24</v>
      </c>
      <c r="C1" t="s">
        <v>0</v>
      </c>
      <c r="D1" t="s">
        <v>26</v>
      </c>
      <c r="E1" t="s">
        <v>529</v>
      </c>
      <c r="F1" t="s">
        <v>39</v>
      </c>
      <c r="G1" t="s">
        <v>40</v>
      </c>
      <c r="H1" t="s">
        <v>41</v>
      </c>
      <c r="I1" t="s">
        <v>42</v>
      </c>
      <c r="J1" s="1" t="s">
        <v>43</v>
      </c>
      <c r="K1" t="s">
        <v>57</v>
      </c>
      <c r="L1" t="s">
        <v>58</v>
      </c>
      <c r="M1" t="s">
        <v>69</v>
      </c>
      <c r="N1" t="s">
        <v>70</v>
      </c>
    </row>
    <row r="2" spans="1:14" x14ac:dyDescent="0.3">
      <c r="A2" s="2" t="s">
        <v>86</v>
      </c>
      <c r="B2" t="s">
        <v>85</v>
      </c>
      <c r="C2" t="s">
        <v>2</v>
      </c>
      <c r="D2">
        <v>2.2000000000000002</v>
      </c>
      <c r="E2">
        <f>_xlfn.RANK.EQ(Complete_data[[#This Row],[Unemployment Rate]],Complete_data[Unemployment Rate],1)</f>
        <v>1</v>
      </c>
      <c r="F2">
        <v>9775</v>
      </c>
      <c r="G2">
        <f>_xlfn.RANK.EQ(Complete_data[[#This Row],[Restaurant count]],Complete_data[Restaurant count],0)</f>
        <v>5</v>
      </c>
      <c r="H2">
        <v>52</v>
      </c>
      <c r="I2">
        <v>64</v>
      </c>
      <c r="J2" s="1">
        <v>57.916666666666664</v>
      </c>
      <c r="K2">
        <v>17</v>
      </c>
      <c r="L2">
        <f>_xlfn.RANK.EQ(Complete_data[[#This Row],[Hospital Count]],Complete_data[Hospital Count],0)</f>
        <v>21</v>
      </c>
      <c r="M2">
        <v>59.006999999999991</v>
      </c>
      <c r="N2">
        <f>_xlfn.RANK.EQ(Complete_data[[#This Row],[Average crime rate]],Complete_data[Average crime rate],1)</f>
        <v>117</v>
      </c>
    </row>
    <row r="3" spans="1:14" x14ac:dyDescent="0.3">
      <c r="A3" s="3" t="s">
        <v>88</v>
      </c>
      <c r="B3" t="s">
        <v>87</v>
      </c>
      <c r="C3" t="s">
        <v>3</v>
      </c>
      <c r="D3">
        <v>2.4</v>
      </c>
      <c r="E3">
        <f>_xlfn.RANK.EQ(Complete_data[[#This Row],[Unemployment Rate]],Complete_data[Unemployment Rate],1)</f>
        <v>2</v>
      </c>
      <c r="F3">
        <v>2315</v>
      </c>
      <c r="G3">
        <f>_xlfn.RANK.EQ(Complete_data[[#This Row],[Restaurant count]],Complete_data[Restaurant count],0)</f>
        <v>33</v>
      </c>
      <c r="H3">
        <v>74</v>
      </c>
      <c r="I3">
        <v>81</v>
      </c>
      <c r="J3" s="1">
        <v>77.583333333333329</v>
      </c>
      <c r="K3">
        <v>9</v>
      </c>
      <c r="L3">
        <f>_xlfn.RANK.EQ(Complete_data[[#This Row],[Hospital Count]],Complete_data[Hospital Count],0)</f>
        <v>61</v>
      </c>
      <c r="M3">
        <v>20.589999999999996</v>
      </c>
      <c r="N3">
        <f>_xlfn.RANK.EQ(Complete_data[[#This Row],[Average crime rate]],Complete_data[Average crime rate],1)</f>
        <v>8</v>
      </c>
    </row>
    <row r="4" spans="1:14" x14ac:dyDescent="0.3">
      <c r="A4" s="2" t="s">
        <v>90</v>
      </c>
      <c r="B4" t="s">
        <v>89</v>
      </c>
      <c r="C4" t="s">
        <v>4</v>
      </c>
      <c r="D4">
        <v>2.4</v>
      </c>
      <c r="E4">
        <f>_xlfn.RANK.EQ(Complete_data[[#This Row],[Unemployment Rate]],Complete_data[Unemployment Rate],1)</f>
        <v>2</v>
      </c>
      <c r="F4">
        <v>6882</v>
      </c>
      <c r="G4">
        <f>_xlfn.RANK.EQ(Complete_data[[#This Row],[Restaurant count]],Complete_data[Restaurant count],0)</f>
        <v>11</v>
      </c>
      <c r="H4">
        <v>42</v>
      </c>
      <c r="I4">
        <v>68</v>
      </c>
      <c r="J4" s="1">
        <v>53.333333333333336</v>
      </c>
      <c r="K4">
        <v>15</v>
      </c>
      <c r="L4">
        <f>_xlfn.RANK.EQ(Complete_data[[#This Row],[Hospital Count]],Complete_data[Hospital Count],0)</f>
        <v>32</v>
      </c>
      <c r="M4">
        <v>59.788000000000011</v>
      </c>
      <c r="N4">
        <f>_xlfn.RANK.EQ(Complete_data[[#This Row],[Average crime rate]],Complete_data[Average crime rate],1)</f>
        <v>119</v>
      </c>
    </row>
    <row r="5" spans="1:14" x14ac:dyDescent="0.3">
      <c r="A5" s="3" t="s">
        <v>84</v>
      </c>
      <c r="B5" t="s">
        <v>83</v>
      </c>
      <c r="C5" t="s">
        <v>1</v>
      </c>
      <c r="D5">
        <v>2.5</v>
      </c>
      <c r="E5">
        <f>_xlfn.RANK.EQ(Complete_data[[#This Row],[Unemployment Rate]],Complete_data[Unemployment Rate],1)</f>
        <v>4</v>
      </c>
      <c r="F5">
        <v>3353</v>
      </c>
      <c r="G5">
        <f>_xlfn.RANK.EQ(Complete_data[[#This Row],[Restaurant count]],Complete_data[Restaurant count],0)</f>
        <v>23</v>
      </c>
      <c r="H5">
        <v>50</v>
      </c>
      <c r="I5">
        <v>85</v>
      </c>
      <c r="J5" s="1">
        <v>68.416666666666671</v>
      </c>
      <c r="K5">
        <v>27</v>
      </c>
      <c r="L5">
        <f>_xlfn.RANK.EQ(Complete_data[[#This Row],[Hospital Count]],Complete_data[Hospital Count],0)</f>
        <v>8</v>
      </c>
      <c r="M5">
        <v>49.85799999999999</v>
      </c>
      <c r="N5">
        <f>_xlfn.RANK.EQ(Complete_data[[#This Row],[Average crime rate]],Complete_data[Average crime rate],1)</f>
        <v>85</v>
      </c>
    </row>
    <row r="6" spans="1:14" x14ac:dyDescent="0.3">
      <c r="A6" s="2" t="s">
        <v>92</v>
      </c>
      <c r="B6" t="s">
        <v>91</v>
      </c>
      <c r="C6" t="s">
        <v>5</v>
      </c>
      <c r="D6">
        <v>2.5</v>
      </c>
      <c r="E6">
        <f>_xlfn.RANK.EQ(Complete_data[[#This Row],[Unemployment Rate]],Complete_data[Unemployment Rate],1)</f>
        <v>4</v>
      </c>
      <c r="F6">
        <v>2735</v>
      </c>
      <c r="G6">
        <f>_xlfn.RANK.EQ(Complete_data[[#This Row],[Restaurant count]],Complete_data[Restaurant count],0)</f>
        <v>28</v>
      </c>
      <c r="H6">
        <v>39</v>
      </c>
      <c r="I6">
        <v>80</v>
      </c>
      <c r="J6" s="1">
        <v>60.833333333333336</v>
      </c>
      <c r="K6">
        <v>13</v>
      </c>
      <c r="L6">
        <f>_xlfn.RANK.EQ(Complete_data[[#This Row],[Hospital Count]],Complete_data[Hospital Count],0)</f>
        <v>41</v>
      </c>
      <c r="M6">
        <v>33.097999999999999</v>
      </c>
      <c r="N6">
        <f>_xlfn.RANK.EQ(Complete_data[[#This Row],[Average crime rate]],Complete_data[Average crime rate],1)</f>
        <v>26</v>
      </c>
    </row>
    <row r="7" spans="1:14" x14ac:dyDescent="0.3">
      <c r="A7" s="3" t="s">
        <v>94</v>
      </c>
      <c r="B7" t="s">
        <v>93</v>
      </c>
      <c r="C7" t="s">
        <v>6</v>
      </c>
      <c r="D7">
        <v>2.6</v>
      </c>
      <c r="E7">
        <f>_xlfn.RANK.EQ(Complete_data[[#This Row],[Unemployment Rate]],Complete_data[Unemployment Rate],1)</f>
        <v>6</v>
      </c>
      <c r="F7">
        <v>5077</v>
      </c>
      <c r="G7">
        <f>_xlfn.RANK.EQ(Complete_data[[#This Row],[Restaurant count]],Complete_data[Restaurant count],0)</f>
        <v>15</v>
      </c>
      <c r="H7">
        <v>31</v>
      </c>
      <c r="I7">
        <v>75</v>
      </c>
      <c r="J7" s="1">
        <v>51.166666666666664</v>
      </c>
      <c r="K7">
        <v>15</v>
      </c>
      <c r="L7">
        <f>_xlfn.RANK.EQ(Complete_data[[#This Row],[Hospital Count]],Complete_data[Hospital Count],0)</f>
        <v>32</v>
      </c>
      <c r="M7">
        <v>42.456000000000003</v>
      </c>
      <c r="N7">
        <f>_xlfn.RANK.EQ(Complete_data[[#This Row],[Average crime rate]],Complete_data[Average crime rate],1)</f>
        <v>53</v>
      </c>
    </row>
    <row r="8" spans="1:14" x14ac:dyDescent="0.3">
      <c r="A8" s="2" t="s">
        <v>96</v>
      </c>
      <c r="B8" t="s">
        <v>95</v>
      </c>
      <c r="C8" t="s">
        <v>7</v>
      </c>
      <c r="D8">
        <v>2.7</v>
      </c>
      <c r="E8">
        <f>_xlfn.RANK.EQ(Complete_data[[#This Row],[Unemployment Rate]],Complete_data[Unemployment Rate],1)</f>
        <v>7</v>
      </c>
      <c r="F8">
        <v>9089</v>
      </c>
      <c r="G8">
        <f>_xlfn.RANK.EQ(Complete_data[[#This Row],[Restaurant count]],Complete_data[Restaurant count],0)</f>
        <v>7</v>
      </c>
      <c r="H8">
        <v>31</v>
      </c>
      <c r="I8">
        <v>75</v>
      </c>
      <c r="J8" s="1">
        <v>52.5</v>
      </c>
      <c r="K8">
        <v>22</v>
      </c>
      <c r="L8">
        <f>_xlfn.RANK.EQ(Complete_data[[#This Row],[Hospital Count]],Complete_data[Hospital Count],0)</f>
        <v>14</v>
      </c>
      <c r="M8">
        <v>31.481999999999999</v>
      </c>
      <c r="N8">
        <f>_xlfn.RANK.EQ(Complete_data[[#This Row],[Average crime rate]],Complete_data[Average crime rate],1)</f>
        <v>22</v>
      </c>
    </row>
    <row r="9" spans="1:14" x14ac:dyDescent="0.3">
      <c r="A9" s="3" t="s">
        <v>98</v>
      </c>
      <c r="B9" t="s">
        <v>97</v>
      </c>
      <c r="C9" t="s">
        <v>8</v>
      </c>
      <c r="D9">
        <v>2.8</v>
      </c>
      <c r="E9">
        <f>_xlfn.RANK.EQ(Complete_data[[#This Row],[Unemployment Rate]],Complete_data[Unemployment Rate],1)</f>
        <v>8</v>
      </c>
      <c r="F9">
        <v>11589</v>
      </c>
      <c r="G9">
        <f>_xlfn.RANK.EQ(Complete_data[[#This Row],[Restaurant count]],Complete_data[Restaurant count],0)</f>
        <v>4</v>
      </c>
      <c r="H9">
        <v>69</v>
      </c>
      <c r="I9">
        <v>84</v>
      </c>
      <c r="J9" s="1">
        <v>77.583333333333329</v>
      </c>
      <c r="K9">
        <v>1</v>
      </c>
      <c r="L9">
        <f>_xlfn.RANK.EQ(Complete_data[[#This Row],[Hospital Count]],Complete_data[Hospital Count],0)</f>
        <v>137</v>
      </c>
      <c r="M9">
        <v>104.58900000000001</v>
      </c>
      <c r="N9">
        <f>_xlfn.RANK.EQ(Complete_data[[#This Row],[Average crime rate]],Complete_data[Average crime rate],1)</f>
        <v>147</v>
      </c>
    </row>
    <row r="10" spans="1:14" x14ac:dyDescent="0.3">
      <c r="A10" s="2" t="s">
        <v>100</v>
      </c>
      <c r="B10" t="s">
        <v>99</v>
      </c>
      <c r="C10" t="s">
        <v>9</v>
      </c>
      <c r="D10">
        <v>2.8</v>
      </c>
      <c r="E10">
        <f>_xlfn.RANK.EQ(Complete_data[[#This Row],[Unemployment Rate]],Complete_data[Unemployment Rate],1)</f>
        <v>8</v>
      </c>
      <c r="F10">
        <v>4155</v>
      </c>
      <c r="G10">
        <f>_xlfn.RANK.EQ(Complete_data[[#This Row],[Restaurant count]],Complete_data[Restaurant count],0)</f>
        <v>18</v>
      </c>
      <c r="H10">
        <v>17</v>
      </c>
      <c r="I10">
        <v>76</v>
      </c>
      <c r="J10" s="1">
        <v>47.5</v>
      </c>
      <c r="K10">
        <v>7</v>
      </c>
      <c r="L10">
        <f>_xlfn.RANK.EQ(Complete_data[[#This Row],[Hospital Count]],Complete_data[Hospital Count],0)</f>
        <v>80</v>
      </c>
      <c r="M10">
        <v>56.544000000000004</v>
      </c>
      <c r="N10">
        <f>_xlfn.RANK.EQ(Complete_data[[#This Row],[Average crime rate]],Complete_data[Average crime rate],1)</f>
        <v>110</v>
      </c>
    </row>
    <row r="11" spans="1:14" x14ac:dyDescent="0.3">
      <c r="A11" s="3" t="s">
        <v>102</v>
      </c>
      <c r="B11" t="s">
        <v>101</v>
      </c>
      <c r="C11" t="s">
        <v>10</v>
      </c>
      <c r="D11">
        <v>3</v>
      </c>
      <c r="E11">
        <f>_xlfn.RANK.EQ(Complete_data[[#This Row],[Unemployment Rate]],Complete_data[Unemployment Rate],1)</f>
        <v>10</v>
      </c>
      <c r="F11">
        <v>1643</v>
      </c>
      <c r="G11">
        <f>_xlfn.RANK.EQ(Complete_data[[#This Row],[Restaurant count]],Complete_data[Restaurant count],0)</f>
        <v>46</v>
      </c>
      <c r="H11">
        <v>39</v>
      </c>
      <c r="I11">
        <v>83</v>
      </c>
      <c r="J11" s="1">
        <v>61.166666666666664</v>
      </c>
      <c r="K11">
        <v>24</v>
      </c>
      <c r="L11">
        <f>_xlfn.RANK.EQ(Complete_data[[#This Row],[Hospital Count]],Complete_data[Hospital Count],0)</f>
        <v>10</v>
      </c>
      <c r="M11">
        <v>57.838999999999984</v>
      </c>
      <c r="N11">
        <f>_xlfn.RANK.EQ(Complete_data[[#This Row],[Average crime rate]],Complete_data[Average crime rate],1)</f>
        <v>112</v>
      </c>
    </row>
    <row r="12" spans="1:14" x14ac:dyDescent="0.3">
      <c r="A12" s="2" t="s">
        <v>138</v>
      </c>
      <c r="B12" t="s">
        <v>93</v>
      </c>
      <c r="C12" t="s">
        <v>137</v>
      </c>
      <c r="D12">
        <v>3.1</v>
      </c>
      <c r="E12">
        <f>_xlfn.RANK.EQ(Complete_data[[#This Row],[Unemployment Rate]],Complete_data[Unemployment Rate],1)</f>
        <v>11</v>
      </c>
      <c r="F12">
        <v>1078</v>
      </c>
      <c r="G12">
        <f>_xlfn.RANK.EQ(Complete_data[[#This Row],[Restaurant count]],Complete_data[Restaurant count],0)</f>
        <v>62</v>
      </c>
      <c r="H12">
        <v>32</v>
      </c>
      <c r="I12">
        <v>72</v>
      </c>
      <c r="J12" s="1">
        <v>50.833333333333336</v>
      </c>
      <c r="K12">
        <v>10</v>
      </c>
      <c r="L12">
        <f>_xlfn.RANK.EQ(Complete_data[[#This Row],[Hospital Count]],Complete_data[Hospital Count],0)</f>
        <v>56</v>
      </c>
      <c r="M12">
        <v>42.585999999999991</v>
      </c>
      <c r="N12">
        <f>_xlfn.RANK.EQ(Complete_data[[#This Row],[Average crime rate]],Complete_data[Average crime rate],1)</f>
        <v>54</v>
      </c>
    </row>
    <row r="13" spans="1:14" x14ac:dyDescent="0.3">
      <c r="A13" s="3" t="s">
        <v>378</v>
      </c>
      <c r="B13" t="s">
        <v>83</v>
      </c>
      <c r="C13" t="s">
        <v>377</v>
      </c>
      <c r="D13">
        <v>3.1</v>
      </c>
      <c r="E13">
        <f>_xlfn.RANK.EQ(Complete_data[[#This Row],[Unemployment Rate]],Complete_data[Unemployment Rate],1)</f>
        <v>11</v>
      </c>
      <c r="F13">
        <v>3131</v>
      </c>
      <c r="G13">
        <f>_xlfn.RANK.EQ(Complete_data[[#This Row],[Restaurant count]],Complete_data[Restaurant count],0)</f>
        <v>24</v>
      </c>
      <c r="H13">
        <v>52</v>
      </c>
      <c r="I13">
        <v>86</v>
      </c>
      <c r="J13" s="1">
        <v>70.083333333333329</v>
      </c>
      <c r="K13">
        <v>44</v>
      </c>
      <c r="L13">
        <f>_xlfn.RANK.EQ(Complete_data[[#This Row],[Hospital Count]],Complete_data[Hospital Count],0)</f>
        <v>2</v>
      </c>
      <c r="M13">
        <v>60.484000000000016</v>
      </c>
      <c r="N13">
        <f>_xlfn.RANK.EQ(Complete_data[[#This Row],[Average crime rate]],Complete_data[Average crime rate],1)</f>
        <v>121</v>
      </c>
    </row>
    <row r="14" spans="1:14" x14ac:dyDescent="0.3">
      <c r="A14" s="2" t="s">
        <v>136</v>
      </c>
      <c r="B14" t="s">
        <v>85</v>
      </c>
      <c r="C14" t="s">
        <v>135</v>
      </c>
      <c r="D14">
        <v>3.1</v>
      </c>
      <c r="E14">
        <f>_xlfn.RANK.EQ(Complete_data[[#This Row],[Unemployment Rate]],Complete_data[Unemployment Rate],1)</f>
        <v>11</v>
      </c>
      <c r="F14">
        <v>5824</v>
      </c>
      <c r="G14">
        <f>_xlfn.RANK.EQ(Complete_data[[#This Row],[Restaurant count]],Complete_data[Restaurant count],0)</f>
        <v>12</v>
      </c>
      <c r="H14">
        <v>58</v>
      </c>
      <c r="I14">
        <v>72</v>
      </c>
      <c r="J14" s="1">
        <v>64.666666666666671</v>
      </c>
      <c r="K14">
        <v>17</v>
      </c>
      <c r="L14">
        <f>_xlfn.RANK.EQ(Complete_data[[#This Row],[Hospital Count]],Complete_data[Hospital Count],0)</f>
        <v>21</v>
      </c>
      <c r="M14">
        <v>25.524000000000001</v>
      </c>
      <c r="N14">
        <f>_xlfn.RANK.EQ(Complete_data[[#This Row],[Average crime rate]],Complete_data[Average crime rate],1)</f>
        <v>12</v>
      </c>
    </row>
    <row r="15" spans="1:14" x14ac:dyDescent="0.3">
      <c r="A15" s="3" t="s">
        <v>329</v>
      </c>
      <c r="B15" t="s">
        <v>324</v>
      </c>
      <c r="C15" t="s">
        <v>227</v>
      </c>
      <c r="D15">
        <v>3.2</v>
      </c>
      <c r="E15">
        <f>_xlfn.RANK.EQ(Complete_data[[#This Row],[Unemployment Rate]],Complete_data[Unemployment Rate],1)</f>
        <v>14</v>
      </c>
      <c r="F15">
        <v>4474</v>
      </c>
      <c r="G15">
        <f>_xlfn.RANK.EQ(Complete_data[[#This Row],[Restaurant count]],Complete_data[Restaurant count],0)</f>
        <v>17</v>
      </c>
      <c r="H15">
        <v>41</v>
      </c>
      <c r="I15">
        <v>70</v>
      </c>
      <c r="J15" s="1">
        <v>54.583333333333336</v>
      </c>
      <c r="K15">
        <v>12</v>
      </c>
      <c r="L15">
        <f>_xlfn.RANK.EQ(Complete_data[[#This Row],[Hospital Count]],Complete_data[Hospital Count],0)</f>
        <v>46</v>
      </c>
      <c r="M15">
        <v>45.572000000000003</v>
      </c>
      <c r="N15">
        <f>_xlfn.RANK.EQ(Complete_data[[#This Row],[Average crime rate]],Complete_data[Average crime rate],1)</f>
        <v>70</v>
      </c>
    </row>
    <row r="16" spans="1:14" x14ac:dyDescent="0.3">
      <c r="A16" s="2" t="s">
        <v>323</v>
      </c>
      <c r="B16" t="s">
        <v>101</v>
      </c>
      <c r="C16" t="s">
        <v>322</v>
      </c>
      <c r="D16">
        <v>3.2</v>
      </c>
      <c r="E16">
        <f>_xlfn.RANK.EQ(Complete_data[[#This Row],[Unemployment Rate]],Complete_data[Unemployment Rate],1)</f>
        <v>14</v>
      </c>
      <c r="F16">
        <v>1156</v>
      </c>
      <c r="G16">
        <f>_xlfn.RANK.EQ(Complete_data[[#This Row],[Restaurant count]],Complete_data[Restaurant count],0)</f>
        <v>58</v>
      </c>
      <c r="H16">
        <v>39</v>
      </c>
      <c r="I16">
        <v>84</v>
      </c>
      <c r="J16" s="1">
        <v>62</v>
      </c>
      <c r="K16">
        <v>17</v>
      </c>
      <c r="L16">
        <f>_xlfn.RANK.EQ(Complete_data[[#This Row],[Hospital Count]],Complete_data[Hospital Count],0)</f>
        <v>21</v>
      </c>
      <c r="M16">
        <v>64.472999999999985</v>
      </c>
      <c r="N16">
        <f>_xlfn.RANK.EQ(Complete_data[[#This Row],[Average crime rate]],Complete_data[Average crime rate],1)</f>
        <v>133</v>
      </c>
    </row>
    <row r="17" spans="1:14" x14ac:dyDescent="0.3">
      <c r="A17" s="3" t="s">
        <v>195</v>
      </c>
      <c r="B17" t="s">
        <v>189</v>
      </c>
      <c r="C17" t="s">
        <v>194</v>
      </c>
      <c r="D17">
        <v>3.3</v>
      </c>
      <c r="E17">
        <f>_xlfn.RANK.EQ(Complete_data[[#This Row],[Unemployment Rate]],Complete_data[Unemployment Rate],1)</f>
        <v>16</v>
      </c>
      <c r="F17">
        <v>2507</v>
      </c>
      <c r="G17">
        <f>_xlfn.RANK.EQ(Complete_data[[#This Row],[Restaurant count]],Complete_data[Restaurant count],0)</f>
        <v>30</v>
      </c>
      <c r="H17">
        <v>28</v>
      </c>
      <c r="I17">
        <v>77</v>
      </c>
      <c r="J17" s="1">
        <v>53.916666666666664</v>
      </c>
      <c r="K17">
        <v>23</v>
      </c>
      <c r="L17">
        <f>_xlfn.RANK.EQ(Complete_data[[#This Row],[Hospital Count]],Complete_data[Hospital Count],0)</f>
        <v>11</v>
      </c>
      <c r="M17">
        <v>50.600000000000009</v>
      </c>
      <c r="N17">
        <f>_xlfn.RANK.EQ(Complete_data[[#This Row],[Average crime rate]],Complete_data[Average crime rate],1)</f>
        <v>92</v>
      </c>
    </row>
    <row r="18" spans="1:14" x14ac:dyDescent="0.3">
      <c r="A18" s="2" t="s">
        <v>152</v>
      </c>
      <c r="B18" t="s">
        <v>97</v>
      </c>
      <c r="C18" t="s">
        <v>151</v>
      </c>
      <c r="D18">
        <v>3.4</v>
      </c>
      <c r="E18">
        <f>_xlfn.RANK.EQ(Complete_data[[#This Row],[Unemployment Rate]],Complete_data[Unemployment Rate],1)</f>
        <v>17</v>
      </c>
      <c r="F18">
        <v>1710</v>
      </c>
      <c r="G18">
        <f>_xlfn.RANK.EQ(Complete_data[[#This Row],[Restaurant count]],Complete_data[Restaurant count],0)</f>
        <v>45</v>
      </c>
      <c r="H18">
        <v>53</v>
      </c>
      <c r="I18">
        <v>81</v>
      </c>
      <c r="J18" s="1">
        <v>68.583333333333329</v>
      </c>
      <c r="K18">
        <v>14</v>
      </c>
      <c r="L18">
        <f>_xlfn.RANK.EQ(Complete_data[[#This Row],[Hospital Count]],Complete_data[Hospital Count],0)</f>
        <v>36</v>
      </c>
      <c r="M18">
        <v>46.518000000000008</v>
      </c>
      <c r="N18">
        <f>_xlfn.RANK.EQ(Complete_data[[#This Row],[Average crime rate]],Complete_data[Average crime rate],1)</f>
        <v>75</v>
      </c>
    </row>
    <row r="19" spans="1:14" x14ac:dyDescent="0.3">
      <c r="A19" s="3" t="s">
        <v>280</v>
      </c>
      <c r="B19" t="s">
        <v>274</v>
      </c>
      <c r="C19" t="s">
        <v>279</v>
      </c>
      <c r="D19">
        <v>3.4</v>
      </c>
      <c r="E19">
        <f>_xlfn.RANK.EQ(Complete_data[[#This Row],[Unemployment Rate]],Complete_data[Unemployment Rate],1)</f>
        <v>17</v>
      </c>
      <c r="F19">
        <v>1148</v>
      </c>
      <c r="G19">
        <f>_xlfn.RANK.EQ(Complete_data[[#This Row],[Restaurant count]],Complete_data[Restaurant count],0)</f>
        <v>59</v>
      </c>
      <c r="H19">
        <v>24</v>
      </c>
      <c r="I19">
        <v>79</v>
      </c>
      <c r="J19" s="1">
        <v>52.416666666666664</v>
      </c>
      <c r="K19">
        <v>16</v>
      </c>
      <c r="L19">
        <f>_xlfn.RANK.EQ(Complete_data[[#This Row],[Hospital Count]],Complete_data[Hospital Count],0)</f>
        <v>28</v>
      </c>
      <c r="M19">
        <v>46.216000000000001</v>
      </c>
      <c r="N19">
        <f>_xlfn.RANK.EQ(Complete_data[[#This Row],[Average crime rate]],Complete_data[Average crime rate],1)</f>
        <v>72</v>
      </c>
    </row>
    <row r="20" spans="1:14" x14ac:dyDescent="0.3">
      <c r="A20" s="2" t="s">
        <v>366</v>
      </c>
      <c r="B20" t="s">
        <v>83</v>
      </c>
      <c r="C20" t="s">
        <v>365</v>
      </c>
      <c r="D20">
        <v>3.5</v>
      </c>
      <c r="E20">
        <f>_xlfn.RANK.EQ(Complete_data[[#This Row],[Unemployment Rate]],Complete_data[Unemployment Rate],1)</f>
        <v>19</v>
      </c>
      <c r="F20">
        <v>8823</v>
      </c>
      <c r="G20">
        <f>_xlfn.RANK.EQ(Complete_data[[#This Row],[Restaurant count]],Complete_data[Restaurant count],0)</f>
        <v>8</v>
      </c>
      <c r="H20">
        <v>47</v>
      </c>
      <c r="I20">
        <v>87</v>
      </c>
      <c r="J20" s="1">
        <v>67.5</v>
      </c>
      <c r="K20">
        <v>32</v>
      </c>
      <c r="L20">
        <f>_xlfn.RANK.EQ(Complete_data[[#This Row],[Hospital Count]],Complete_data[Hospital Count],0)</f>
        <v>6</v>
      </c>
      <c r="M20">
        <v>48.441000000000003</v>
      </c>
      <c r="N20">
        <f>_xlfn.RANK.EQ(Complete_data[[#This Row],[Average crime rate]],Complete_data[Average crime rate],1)</f>
        <v>81</v>
      </c>
    </row>
    <row r="21" spans="1:14" x14ac:dyDescent="0.3">
      <c r="A21" s="3" t="s">
        <v>244</v>
      </c>
      <c r="B21" t="s">
        <v>242</v>
      </c>
      <c r="C21" t="s">
        <v>243</v>
      </c>
      <c r="D21">
        <v>3.5</v>
      </c>
      <c r="E21">
        <f>_xlfn.RANK.EQ(Complete_data[[#This Row],[Unemployment Rate]],Complete_data[Unemployment Rate],1)</f>
        <v>19</v>
      </c>
      <c r="F21">
        <v>1552</v>
      </c>
      <c r="G21">
        <f>_xlfn.RANK.EQ(Complete_data[[#This Row],[Restaurant count]],Complete_data[Restaurant count],0)</f>
        <v>47</v>
      </c>
      <c r="H21">
        <v>29</v>
      </c>
      <c r="I21">
        <v>79</v>
      </c>
      <c r="J21" s="1">
        <v>55.083333333333336</v>
      </c>
      <c r="K21">
        <v>17</v>
      </c>
      <c r="L21">
        <f>_xlfn.RANK.EQ(Complete_data[[#This Row],[Hospital Count]],Complete_data[Hospital Count],0)</f>
        <v>21</v>
      </c>
      <c r="M21">
        <v>63.5</v>
      </c>
      <c r="N21">
        <f>_xlfn.RANK.EQ(Complete_data[[#This Row],[Average crime rate]],Complete_data[Average crime rate],1)</f>
        <v>129</v>
      </c>
    </row>
    <row r="22" spans="1:14" x14ac:dyDescent="0.3">
      <c r="A22" s="2" t="s">
        <v>315</v>
      </c>
      <c r="B22" t="s">
        <v>308</v>
      </c>
      <c r="C22" t="s">
        <v>164</v>
      </c>
      <c r="D22">
        <v>3.6</v>
      </c>
      <c r="E22">
        <f>_xlfn.RANK.EQ(Complete_data[[#This Row],[Unemployment Rate]],Complete_data[Unemployment Rate],1)</f>
        <v>21</v>
      </c>
      <c r="F22">
        <v>2437</v>
      </c>
      <c r="G22">
        <f>_xlfn.RANK.EQ(Complete_data[[#This Row],[Restaurant count]],Complete_data[Restaurant count],0)</f>
        <v>31</v>
      </c>
      <c r="H22">
        <v>30</v>
      </c>
      <c r="I22">
        <v>76</v>
      </c>
      <c r="J22" s="1">
        <v>54</v>
      </c>
      <c r="K22">
        <v>20</v>
      </c>
      <c r="L22">
        <f>_xlfn.RANK.EQ(Complete_data[[#This Row],[Hospital Count]],Complete_data[Hospital Count],0)</f>
        <v>16</v>
      </c>
      <c r="M22">
        <v>42.988999999999997</v>
      </c>
      <c r="N22">
        <f>_xlfn.RANK.EQ(Complete_data[[#This Row],[Average crime rate]],Complete_data[Average crime rate],1)</f>
        <v>56</v>
      </c>
    </row>
    <row r="23" spans="1:14" x14ac:dyDescent="0.3">
      <c r="A23" s="3" t="s">
        <v>268</v>
      </c>
      <c r="B23" t="s">
        <v>260</v>
      </c>
      <c r="C23" t="s">
        <v>267</v>
      </c>
      <c r="D23">
        <v>3.6</v>
      </c>
      <c r="E23">
        <f>_xlfn.RANK.EQ(Complete_data[[#This Row],[Unemployment Rate]],Complete_data[Unemployment Rate],1)</f>
        <v>21</v>
      </c>
      <c r="F23">
        <v>1812</v>
      </c>
      <c r="G23">
        <f>_xlfn.RANK.EQ(Complete_data[[#This Row],[Restaurant count]],Complete_data[Restaurant count],0)</f>
        <v>43</v>
      </c>
      <c r="H23">
        <v>41</v>
      </c>
      <c r="I23">
        <v>80</v>
      </c>
      <c r="J23" s="1">
        <v>61.166666666666664</v>
      </c>
      <c r="K23">
        <v>6</v>
      </c>
      <c r="L23">
        <f>_xlfn.RANK.EQ(Complete_data[[#This Row],[Hospital Count]],Complete_data[Hospital Count],0)</f>
        <v>90</v>
      </c>
      <c r="M23">
        <v>20.345000000000002</v>
      </c>
      <c r="N23">
        <f>_xlfn.RANK.EQ(Complete_data[[#This Row],[Average crime rate]],Complete_data[Average crime rate],1)</f>
        <v>7</v>
      </c>
    </row>
    <row r="24" spans="1:14" x14ac:dyDescent="0.3">
      <c r="A24" s="2" t="s">
        <v>264</v>
      </c>
      <c r="B24" t="s">
        <v>260</v>
      </c>
      <c r="C24" t="s">
        <v>263</v>
      </c>
      <c r="D24">
        <v>3.7</v>
      </c>
      <c r="E24">
        <f>_xlfn.RANK.EQ(Complete_data[[#This Row],[Unemployment Rate]],Complete_data[Unemployment Rate],1)</f>
        <v>23</v>
      </c>
      <c r="F24">
        <v>2545</v>
      </c>
      <c r="G24">
        <f>_xlfn.RANK.EQ(Complete_data[[#This Row],[Restaurant count]],Complete_data[Restaurant count],0)</f>
        <v>29</v>
      </c>
      <c r="H24">
        <v>42</v>
      </c>
      <c r="I24">
        <v>80</v>
      </c>
      <c r="J24" s="1">
        <v>62</v>
      </c>
      <c r="K24">
        <v>11</v>
      </c>
      <c r="L24">
        <f>_xlfn.RANK.EQ(Complete_data[[#This Row],[Hospital Count]],Complete_data[Hospital Count],0)</f>
        <v>50</v>
      </c>
      <c r="M24">
        <v>45.301000000000002</v>
      </c>
      <c r="N24">
        <f>_xlfn.RANK.EQ(Complete_data[[#This Row],[Average crime rate]],Complete_data[Average crime rate],1)</f>
        <v>68</v>
      </c>
    </row>
    <row r="25" spans="1:14" x14ac:dyDescent="0.3">
      <c r="A25" s="3" t="s">
        <v>368</v>
      </c>
      <c r="B25" t="s">
        <v>83</v>
      </c>
      <c r="C25" t="s">
        <v>367</v>
      </c>
      <c r="D25">
        <v>3.7</v>
      </c>
      <c r="E25">
        <f>_xlfn.RANK.EQ(Complete_data[[#This Row],[Unemployment Rate]],Complete_data[Unemployment Rate],1)</f>
        <v>23</v>
      </c>
      <c r="F25">
        <v>1086</v>
      </c>
      <c r="G25">
        <f>_xlfn.RANK.EQ(Complete_data[[#This Row],[Restaurant count]],Complete_data[Restaurant count],0)</f>
        <v>61</v>
      </c>
      <c r="H25">
        <v>46</v>
      </c>
      <c r="I25">
        <v>87</v>
      </c>
      <c r="J25" s="1">
        <v>67.416666666666671</v>
      </c>
      <c r="K25">
        <v>18</v>
      </c>
      <c r="L25">
        <f>_xlfn.RANK.EQ(Complete_data[[#This Row],[Hospital Count]],Complete_data[Hospital Count],0)</f>
        <v>19</v>
      </c>
      <c r="M25">
        <v>25.958999999999996</v>
      </c>
      <c r="N25">
        <f>_xlfn.RANK.EQ(Complete_data[[#This Row],[Average crime rate]],Complete_data[Average crime rate],1)</f>
        <v>13</v>
      </c>
    </row>
    <row r="26" spans="1:14" x14ac:dyDescent="0.3">
      <c r="A26" s="2" t="s">
        <v>204</v>
      </c>
      <c r="B26" t="s">
        <v>198</v>
      </c>
      <c r="C26" t="s">
        <v>203</v>
      </c>
      <c r="D26">
        <v>3.7</v>
      </c>
      <c r="E26">
        <f>_xlfn.RANK.EQ(Complete_data[[#This Row],[Unemployment Rate]],Complete_data[Unemployment Rate],1)</f>
        <v>23</v>
      </c>
      <c r="F26">
        <v>788</v>
      </c>
      <c r="G26">
        <f>_xlfn.RANK.EQ(Complete_data[[#This Row],[Restaurant count]],Complete_data[Restaurant count],0)</f>
        <v>78</v>
      </c>
      <c r="H26">
        <v>33</v>
      </c>
      <c r="I26">
        <v>82</v>
      </c>
      <c r="J26" s="1">
        <v>58.166666666666664</v>
      </c>
      <c r="K26">
        <v>13</v>
      </c>
      <c r="L26">
        <f>_xlfn.RANK.EQ(Complete_data[[#This Row],[Hospital Count]],Complete_data[Hospital Count],0)</f>
        <v>41</v>
      </c>
      <c r="M26">
        <v>56.204000000000008</v>
      </c>
      <c r="N26">
        <f>_xlfn.RANK.EQ(Complete_data[[#This Row],[Average crime rate]],Complete_data[Average crime rate],1)</f>
        <v>108</v>
      </c>
    </row>
    <row r="27" spans="1:14" x14ac:dyDescent="0.3">
      <c r="A27" s="3" t="s">
        <v>163</v>
      </c>
      <c r="B27" t="s">
        <v>161</v>
      </c>
      <c r="C27" t="s">
        <v>162</v>
      </c>
      <c r="D27">
        <v>3.8</v>
      </c>
      <c r="E27">
        <f>_xlfn.RANK.EQ(Complete_data[[#This Row],[Unemployment Rate]],Complete_data[Unemployment Rate],1)</f>
        <v>26</v>
      </c>
      <c r="F27">
        <v>9339</v>
      </c>
      <c r="G27">
        <f>_xlfn.RANK.EQ(Complete_data[[#This Row],[Restaurant count]],Complete_data[Restaurant count],0)</f>
        <v>6</v>
      </c>
      <c r="H27">
        <v>44</v>
      </c>
      <c r="I27">
        <v>80</v>
      </c>
      <c r="J27" s="1">
        <v>63.666666666666664</v>
      </c>
      <c r="K27">
        <v>18</v>
      </c>
      <c r="L27">
        <f>_xlfn.RANK.EQ(Complete_data[[#This Row],[Hospital Count]],Complete_data[Hospital Count],0)</f>
        <v>19</v>
      </c>
      <c r="M27">
        <v>62.834999999999994</v>
      </c>
      <c r="N27">
        <f>_xlfn.RANK.EQ(Complete_data[[#This Row],[Average crime rate]],Complete_data[Average crime rate],1)</f>
        <v>127</v>
      </c>
    </row>
    <row r="28" spans="1:14" x14ac:dyDescent="0.3">
      <c r="A28" s="2" t="s">
        <v>370</v>
      </c>
      <c r="B28" t="s">
        <v>83</v>
      </c>
      <c r="C28" t="s">
        <v>369</v>
      </c>
      <c r="D28">
        <v>3.8</v>
      </c>
      <c r="E28">
        <f>_xlfn.RANK.EQ(Complete_data[[#This Row],[Unemployment Rate]],Complete_data[Unemployment Rate],1)</f>
        <v>26</v>
      </c>
      <c r="F28">
        <v>8012</v>
      </c>
      <c r="G28">
        <f>_xlfn.RANK.EQ(Complete_data[[#This Row],[Restaurant count]],Complete_data[Restaurant count],0)</f>
        <v>9</v>
      </c>
      <c r="H28">
        <v>53</v>
      </c>
      <c r="I28">
        <v>85</v>
      </c>
      <c r="J28" s="1">
        <v>70.166666666666671</v>
      </c>
      <c r="K28">
        <v>59</v>
      </c>
      <c r="L28">
        <f>_xlfn.RANK.EQ(Complete_data[[#This Row],[Hospital Count]],Complete_data[Hospital Count],0)</f>
        <v>1</v>
      </c>
      <c r="M28">
        <v>52.46</v>
      </c>
      <c r="N28">
        <f>_xlfn.RANK.EQ(Complete_data[[#This Row],[Average crime rate]],Complete_data[Average crime rate],1)</f>
        <v>96</v>
      </c>
    </row>
    <row r="29" spans="1:14" x14ac:dyDescent="0.3">
      <c r="A29" s="3" t="s">
        <v>134</v>
      </c>
      <c r="B29" t="s">
        <v>85</v>
      </c>
      <c r="C29" t="s">
        <v>133</v>
      </c>
      <c r="D29">
        <v>3.8</v>
      </c>
      <c r="E29">
        <f>_xlfn.RANK.EQ(Complete_data[[#This Row],[Unemployment Rate]],Complete_data[Unemployment Rate],1)</f>
        <v>26</v>
      </c>
      <c r="F29">
        <v>2890</v>
      </c>
      <c r="G29">
        <f>_xlfn.RANK.EQ(Complete_data[[#This Row],[Restaurant count]],Complete_data[Restaurant count],0)</f>
        <v>26</v>
      </c>
      <c r="H29">
        <v>47</v>
      </c>
      <c r="I29">
        <v>74</v>
      </c>
      <c r="J29" s="1">
        <v>61.083333333333336</v>
      </c>
      <c r="K29">
        <v>13</v>
      </c>
      <c r="L29">
        <f>_xlfn.RANK.EQ(Complete_data[[#This Row],[Hospital Count]],Complete_data[Hospital Count],0)</f>
        <v>41</v>
      </c>
      <c r="M29">
        <v>43.788000000000004</v>
      </c>
      <c r="N29">
        <f>_xlfn.RANK.EQ(Complete_data[[#This Row],[Average crime rate]],Complete_data[Average crime rate],1)</f>
        <v>61</v>
      </c>
    </row>
    <row r="30" spans="1:14" x14ac:dyDescent="0.3">
      <c r="A30" s="2" t="s">
        <v>209</v>
      </c>
      <c r="B30" t="s">
        <v>205</v>
      </c>
      <c r="C30" t="s">
        <v>208</v>
      </c>
      <c r="D30">
        <v>3.9</v>
      </c>
      <c r="E30">
        <f>_xlfn.RANK.EQ(Complete_data[[#This Row],[Unemployment Rate]],Complete_data[Unemployment Rate],1)</f>
        <v>29</v>
      </c>
      <c r="F30">
        <v>1344</v>
      </c>
      <c r="G30">
        <f>_xlfn.RANK.EQ(Complete_data[[#This Row],[Restaurant count]],Complete_data[Restaurant count],0)</f>
        <v>52</v>
      </c>
      <c r="H30">
        <v>35</v>
      </c>
      <c r="I30">
        <v>80</v>
      </c>
      <c r="J30" s="1">
        <v>59.166666666666664</v>
      </c>
      <c r="K30">
        <v>17</v>
      </c>
      <c r="L30">
        <f>_xlfn.RANK.EQ(Complete_data[[#This Row],[Hospital Count]],Complete_data[Hospital Count],0)</f>
        <v>21</v>
      </c>
      <c r="M30">
        <v>44.323</v>
      </c>
      <c r="N30">
        <f>_xlfn.RANK.EQ(Complete_data[[#This Row],[Average crime rate]],Complete_data[Average crime rate],1)</f>
        <v>63</v>
      </c>
    </row>
    <row r="31" spans="1:14" x14ac:dyDescent="0.3">
      <c r="A31" s="3" t="s">
        <v>303</v>
      </c>
      <c r="B31" t="s">
        <v>297</v>
      </c>
      <c r="C31" t="s">
        <v>302</v>
      </c>
      <c r="D31">
        <v>3.9</v>
      </c>
      <c r="E31">
        <f>_xlfn.RANK.EQ(Complete_data[[#This Row],[Unemployment Rate]],Complete_data[Unemployment Rate],1)</f>
        <v>29</v>
      </c>
      <c r="F31">
        <v>27516</v>
      </c>
      <c r="G31">
        <f>_xlfn.RANK.EQ(Complete_data[[#This Row],[Restaurant count]],Complete_data[Restaurant count],0)</f>
        <v>1</v>
      </c>
      <c r="H31">
        <v>34</v>
      </c>
      <c r="I31">
        <v>80</v>
      </c>
      <c r="J31" s="1">
        <v>56.583333333333336</v>
      </c>
      <c r="K31">
        <v>23</v>
      </c>
      <c r="L31">
        <f>_xlfn.RANK.EQ(Complete_data[[#This Row],[Hospital Count]],Complete_data[Hospital Count],0)</f>
        <v>11</v>
      </c>
      <c r="M31">
        <v>21.872000000000003</v>
      </c>
      <c r="N31">
        <f>_xlfn.RANK.EQ(Complete_data[[#This Row],[Average crime rate]],Complete_data[Average crime rate],1)</f>
        <v>10</v>
      </c>
    </row>
    <row r="32" spans="1:14" x14ac:dyDescent="0.3">
      <c r="A32" s="2" t="s">
        <v>182</v>
      </c>
      <c r="B32" t="s">
        <v>180</v>
      </c>
      <c r="C32" t="s">
        <v>181</v>
      </c>
      <c r="D32">
        <v>4.0999999999999996</v>
      </c>
      <c r="E32">
        <f>_xlfn.RANK.EQ(Complete_data[[#This Row],[Unemployment Rate]],Complete_data[Unemployment Rate],1)</f>
        <v>31</v>
      </c>
      <c r="F32">
        <v>14054</v>
      </c>
      <c r="G32">
        <f>_xlfn.RANK.EQ(Complete_data[[#This Row],[Restaurant count]],Complete_data[Restaurant count],0)</f>
        <v>3</v>
      </c>
      <c r="H32">
        <v>25</v>
      </c>
      <c r="I32">
        <v>76</v>
      </c>
      <c r="J32" s="1">
        <v>51</v>
      </c>
      <c r="K32">
        <v>40</v>
      </c>
      <c r="L32">
        <f>_xlfn.RANK.EQ(Complete_data[[#This Row],[Hospital Count]],Complete_data[Hospital Count],0)</f>
        <v>3</v>
      </c>
      <c r="M32">
        <v>37.435000000000002</v>
      </c>
      <c r="N32">
        <f>_xlfn.RANK.EQ(Complete_data[[#This Row],[Average crime rate]],Complete_data[Average crime rate],1)</f>
        <v>39</v>
      </c>
    </row>
    <row r="33" spans="1:14" x14ac:dyDescent="0.3">
      <c r="A33" s="3" t="s">
        <v>126</v>
      </c>
      <c r="B33" t="s">
        <v>124</v>
      </c>
      <c r="C33" t="s">
        <v>125</v>
      </c>
      <c r="D33">
        <v>4.2</v>
      </c>
      <c r="E33">
        <f>_xlfn.RANK.EQ(Complete_data[[#This Row],[Unemployment Rate]],Complete_data[Unemployment Rate],1)</f>
        <v>32</v>
      </c>
      <c r="F33">
        <v>5126</v>
      </c>
      <c r="G33">
        <f>_xlfn.RANK.EQ(Complete_data[[#This Row],[Restaurant count]],Complete_data[Restaurant count],0)</f>
        <v>14</v>
      </c>
      <c r="H33">
        <v>56</v>
      </c>
      <c r="I33">
        <v>96</v>
      </c>
      <c r="J33" s="1">
        <v>76.083333333333329</v>
      </c>
      <c r="K33">
        <v>28</v>
      </c>
      <c r="L33">
        <f>_xlfn.RANK.EQ(Complete_data[[#This Row],[Hospital Count]],Complete_data[Hospital Count],0)</f>
        <v>7</v>
      </c>
      <c r="M33">
        <v>44.671000000000006</v>
      </c>
      <c r="N33">
        <f>_xlfn.RANK.EQ(Complete_data[[#This Row],[Average crime rate]],Complete_data[Average crime rate],1)</f>
        <v>65</v>
      </c>
    </row>
    <row r="34" spans="1:14" x14ac:dyDescent="0.3">
      <c r="A34" s="2" t="s">
        <v>404</v>
      </c>
      <c r="B34" t="s">
        <v>398</v>
      </c>
      <c r="C34" t="s">
        <v>403</v>
      </c>
      <c r="D34">
        <v>4.3</v>
      </c>
      <c r="E34">
        <f>_xlfn.RANK.EQ(Complete_data[[#This Row],[Unemployment Rate]],Complete_data[Unemployment Rate],1)</f>
        <v>33</v>
      </c>
      <c r="F34">
        <v>2222</v>
      </c>
      <c r="G34">
        <f>_xlfn.RANK.EQ(Complete_data[[#This Row],[Restaurant count]],Complete_data[Restaurant count],0)</f>
        <v>37</v>
      </c>
      <c r="H34">
        <v>24</v>
      </c>
      <c r="I34">
        <v>74</v>
      </c>
      <c r="J34" s="1">
        <v>48.916666666666664</v>
      </c>
      <c r="K34">
        <v>11</v>
      </c>
      <c r="L34">
        <f>_xlfn.RANK.EQ(Complete_data[[#This Row],[Hospital Count]],Complete_data[Hospital Count],0)</f>
        <v>50</v>
      </c>
      <c r="M34">
        <v>57.390000000000008</v>
      </c>
      <c r="N34">
        <f>_xlfn.RANK.EQ(Complete_data[[#This Row],[Average crime rate]],Complete_data[Average crime rate],1)</f>
        <v>111</v>
      </c>
    </row>
    <row r="35" spans="1:14" x14ac:dyDescent="0.3">
      <c r="A35" s="3" t="s">
        <v>294</v>
      </c>
      <c r="B35" t="s">
        <v>292</v>
      </c>
      <c r="C35" t="s">
        <v>293</v>
      </c>
      <c r="D35">
        <v>4.4000000000000004</v>
      </c>
      <c r="E35">
        <f>_xlfn.RANK.EQ(Complete_data[[#This Row],[Unemployment Rate]],Complete_data[Unemployment Rate],1)</f>
        <v>34</v>
      </c>
      <c r="F35">
        <v>3381</v>
      </c>
      <c r="G35">
        <f>_xlfn.RANK.EQ(Complete_data[[#This Row],[Restaurant count]],Complete_data[Restaurant count],0)</f>
        <v>22</v>
      </c>
      <c r="H35">
        <v>49</v>
      </c>
      <c r="I35">
        <v>94</v>
      </c>
      <c r="J35" s="1">
        <v>71</v>
      </c>
      <c r="K35">
        <v>27</v>
      </c>
      <c r="L35">
        <f>_xlfn.RANK.EQ(Complete_data[[#This Row],[Hospital Count]],Complete_data[Hospital Count],0)</f>
        <v>8</v>
      </c>
      <c r="M35">
        <v>63.919999999999995</v>
      </c>
      <c r="N35">
        <f>_xlfn.RANK.EQ(Complete_data[[#This Row],[Average crime rate]],Complete_data[Average crime rate],1)</f>
        <v>131</v>
      </c>
    </row>
    <row r="36" spans="1:14" x14ac:dyDescent="0.3">
      <c r="A36" s="2" t="s">
        <v>356</v>
      </c>
      <c r="B36" t="s">
        <v>91</v>
      </c>
      <c r="C36" t="s">
        <v>355</v>
      </c>
      <c r="D36">
        <v>4.4000000000000004</v>
      </c>
      <c r="E36">
        <f>_xlfn.RANK.EQ(Complete_data[[#This Row],[Unemployment Rate]],Complete_data[Unemployment Rate],1)</f>
        <v>34</v>
      </c>
      <c r="F36">
        <v>1355</v>
      </c>
      <c r="G36">
        <f>_xlfn.RANK.EQ(Complete_data[[#This Row],[Restaurant count]],Complete_data[Restaurant count],0)</f>
        <v>51</v>
      </c>
      <c r="H36">
        <v>42</v>
      </c>
      <c r="I36">
        <v>83</v>
      </c>
      <c r="J36" s="1">
        <v>63.75</v>
      </c>
      <c r="K36">
        <v>16</v>
      </c>
      <c r="L36">
        <f>_xlfn.RANK.EQ(Complete_data[[#This Row],[Hospital Count]],Complete_data[Hospital Count],0)</f>
        <v>28</v>
      </c>
      <c r="M36">
        <v>80.812999999999988</v>
      </c>
      <c r="N36">
        <f>_xlfn.RANK.EQ(Complete_data[[#This Row],[Average crime rate]],Complete_data[Average crime rate],1)</f>
        <v>142</v>
      </c>
    </row>
    <row r="37" spans="1:14" x14ac:dyDescent="0.3">
      <c r="A37" s="3" t="s">
        <v>291</v>
      </c>
      <c r="B37" t="s">
        <v>289</v>
      </c>
      <c r="C37" t="s">
        <v>290</v>
      </c>
      <c r="D37">
        <v>4.5</v>
      </c>
      <c r="E37">
        <f>_xlfn.RANK.EQ(Complete_data[[#This Row],[Unemployment Rate]],Complete_data[Unemployment Rate],1)</f>
        <v>36</v>
      </c>
      <c r="F37">
        <v>1241</v>
      </c>
      <c r="G37">
        <f>_xlfn.RANK.EQ(Complete_data[[#This Row],[Restaurant count]],Complete_data[Restaurant count],0)</f>
        <v>56</v>
      </c>
      <c r="H37">
        <v>37</v>
      </c>
      <c r="I37">
        <v>79</v>
      </c>
      <c r="J37" s="1">
        <v>58.583333333333336</v>
      </c>
      <c r="K37">
        <v>17</v>
      </c>
      <c r="L37">
        <f>_xlfn.RANK.EQ(Complete_data[[#This Row],[Hospital Count]],Complete_data[Hospital Count],0)</f>
        <v>21</v>
      </c>
      <c r="M37">
        <v>61.237000000000002</v>
      </c>
      <c r="N37">
        <f>_xlfn.RANK.EQ(Complete_data[[#This Row],[Average crime rate]],Complete_data[Average crime rate],1)</f>
        <v>122</v>
      </c>
    </row>
    <row r="38" spans="1:14" x14ac:dyDescent="0.3">
      <c r="A38" s="2" t="s">
        <v>132</v>
      </c>
      <c r="B38" t="s">
        <v>85</v>
      </c>
      <c r="C38" t="s">
        <v>131</v>
      </c>
      <c r="D38">
        <v>4.5</v>
      </c>
      <c r="E38">
        <f>_xlfn.RANK.EQ(Complete_data[[#This Row],[Unemployment Rate]],Complete_data[Unemployment Rate],1)</f>
        <v>36</v>
      </c>
      <c r="F38">
        <v>21291</v>
      </c>
      <c r="G38">
        <f>_xlfn.RANK.EQ(Complete_data[[#This Row],[Restaurant count]],Complete_data[Restaurant count],0)</f>
        <v>2</v>
      </c>
      <c r="H38">
        <v>58</v>
      </c>
      <c r="I38">
        <v>70</v>
      </c>
      <c r="J38" s="1">
        <v>63.5</v>
      </c>
      <c r="K38">
        <v>33</v>
      </c>
      <c r="L38">
        <f>_xlfn.RANK.EQ(Complete_data[[#This Row],[Hospital Count]],Complete_data[Hospital Count],0)</f>
        <v>5</v>
      </c>
      <c r="M38">
        <v>29.773999999999994</v>
      </c>
      <c r="N38">
        <f>_xlfn.RANK.EQ(Complete_data[[#This Row],[Average crime rate]],Complete_data[Average crime rate],1)</f>
        <v>20</v>
      </c>
    </row>
    <row r="39" spans="1:14" x14ac:dyDescent="0.3">
      <c r="A39" s="3" t="s">
        <v>128</v>
      </c>
      <c r="B39" t="s">
        <v>124</v>
      </c>
      <c r="C39" t="s">
        <v>127</v>
      </c>
      <c r="D39">
        <v>4.7</v>
      </c>
      <c r="E39">
        <f>_xlfn.RANK.EQ(Complete_data[[#This Row],[Unemployment Rate]],Complete_data[Unemployment Rate],1)</f>
        <v>38</v>
      </c>
      <c r="F39">
        <v>1282</v>
      </c>
      <c r="G39">
        <f>_xlfn.RANK.EQ(Complete_data[[#This Row],[Restaurant count]],Complete_data[Restaurant count],0)</f>
        <v>54</v>
      </c>
      <c r="H39">
        <v>53</v>
      </c>
      <c r="I39">
        <v>89</v>
      </c>
      <c r="J39" s="1">
        <v>71</v>
      </c>
      <c r="K39">
        <v>17</v>
      </c>
      <c r="L39">
        <f>_xlfn.RANK.EQ(Complete_data[[#This Row],[Hospital Count]],Complete_data[Hospital Count],0)</f>
        <v>21</v>
      </c>
      <c r="M39">
        <v>33.158999999999999</v>
      </c>
      <c r="N39">
        <f>_xlfn.RANK.EQ(Complete_data[[#This Row],[Average crime rate]],Complete_data[Average crime rate],1)</f>
        <v>27</v>
      </c>
    </row>
    <row r="40" spans="1:14" x14ac:dyDescent="0.3">
      <c r="A40" s="2" t="s">
        <v>221</v>
      </c>
      <c r="B40" t="s">
        <v>219</v>
      </c>
      <c r="C40" t="s">
        <v>220</v>
      </c>
      <c r="D40">
        <v>4.9000000000000004</v>
      </c>
      <c r="E40">
        <f>_xlfn.RANK.EQ(Complete_data[[#This Row],[Unemployment Rate]],Complete_data[Unemployment Rate],1)</f>
        <v>39</v>
      </c>
      <c r="F40">
        <v>3979</v>
      </c>
      <c r="G40">
        <f>_xlfn.RANK.EQ(Complete_data[[#This Row],[Restaurant count]],Complete_data[Restaurant count],0)</f>
        <v>19</v>
      </c>
      <c r="H40">
        <v>34</v>
      </c>
      <c r="I40">
        <v>79</v>
      </c>
      <c r="J40" s="1">
        <v>56.833333333333336</v>
      </c>
      <c r="K40">
        <v>20</v>
      </c>
      <c r="L40">
        <f>_xlfn.RANK.EQ(Complete_data[[#This Row],[Hospital Count]],Complete_data[Hospital Count],0)</f>
        <v>16</v>
      </c>
      <c r="M40">
        <v>62.963000000000001</v>
      </c>
      <c r="N40">
        <f>_xlfn.RANK.EQ(Complete_data[[#This Row],[Average crime rate]],Complete_data[Average crime rate],1)</f>
        <v>128</v>
      </c>
    </row>
    <row r="41" spans="1:14" x14ac:dyDescent="0.3">
      <c r="A41" s="3" t="s">
        <v>314</v>
      </c>
      <c r="B41" t="s">
        <v>308</v>
      </c>
      <c r="C41" t="s">
        <v>313</v>
      </c>
      <c r="D41">
        <v>5.3</v>
      </c>
      <c r="E41">
        <f>_xlfn.RANK.EQ(Complete_data[[#This Row],[Unemployment Rate]],Complete_data[Unemployment Rate],1)</f>
        <v>40</v>
      </c>
      <c r="F41">
        <v>3128</v>
      </c>
      <c r="G41">
        <f>_xlfn.RANK.EQ(Complete_data[[#This Row],[Restaurant count]],Complete_data[Restaurant count],0)</f>
        <v>25</v>
      </c>
      <c r="H41">
        <v>28</v>
      </c>
      <c r="I41">
        <v>75</v>
      </c>
      <c r="J41" s="1">
        <v>52.416666666666664</v>
      </c>
      <c r="K41">
        <v>12</v>
      </c>
      <c r="L41">
        <f>_xlfn.RANK.EQ(Complete_data[[#This Row],[Hospital Count]],Complete_data[Hospital Count],0)</f>
        <v>46</v>
      </c>
      <c r="M41">
        <v>62.279999999999994</v>
      </c>
      <c r="N41">
        <f>_xlfn.RANK.EQ(Complete_data[[#This Row],[Average crime rate]],Complete_data[Average crime rate],1)</f>
        <v>123</v>
      </c>
    </row>
    <row r="42" spans="1:14" x14ac:dyDescent="0.3">
      <c r="A42" s="2" t="s">
        <v>338</v>
      </c>
      <c r="B42" t="s">
        <v>332</v>
      </c>
      <c r="C42" t="s">
        <v>337</v>
      </c>
      <c r="D42">
        <v>5.5</v>
      </c>
      <c r="E42">
        <f>_xlfn.RANK.EQ(Complete_data[[#This Row],[Unemployment Rate]],Complete_data[Unemployment Rate],1)</f>
        <v>41</v>
      </c>
      <c r="F42">
        <v>7439</v>
      </c>
      <c r="G42">
        <f>_xlfn.RANK.EQ(Complete_data[[#This Row],[Restaurant count]],Complete_data[Restaurant count],0)</f>
        <v>10</v>
      </c>
      <c r="H42">
        <v>34</v>
      </c>
      <c r="I42">
        <v>80</v>
      </c>
      <c r="J42" s="1">
        <v>57.083333333333336</v>
      </c>
      <c r="K42">
        <v>34</v>
      </c>
      <c r="L42">
        <f>_xlfn.RANK.EQ(Complete_data[[#This Row],[Hospital Count]],Complete_data[Hospital Count],0)</f>
        <v>4</v>
      </c>
      <c r="M42">
        <v>40.942</v>
      </c>
      <c r="N42">
        <f>_xlfn.RANK.EQ(Complete_data[[#This Row],[Average crime rate]],Complete_data[Average crime rate],1)</f>
        <v>49</v>
      </c>
    </row>
    <row r="43" spans="1:14" x14ac:dyDescent="0.3">
      <c r="A43" s="3" t="s">
        <v>150</v>
      </c>
      <c r="B43" t="s">
        <v>148</v>
      </c>
      <c r="C43" t="s">
        <v>149</v>
      </c>
      <c r="D43">
        <v>5.5</v>
      </c>
      <c r="E43">
        <f>_xlfn.RANK.EQ(Complete_data[[#This Row],[Unemployment Rate]],Complete_data[Unemployment Rate],1)</f>
        <v>41</v>
      </c>
      <c r="F43">
        <v>2264</v>
      </c>
      <c r="G43">
        <f>_xlfn.RANK.EQ(Complete_data[[#This Row],[Restaurant count]],Complete_data[Restaurant count],0)</f>
        <v>34</v>
      </c>
      <c r="H43">
        <v>37</v>
      </c>
      <c r="I43">
        <v>82</v>
      </c>
      <c r="J43" s="1">
        <v>59.583333333333336</v>
      </c>
      <c r="K43">
        <v>15</v>
      </c>
      <c r="L43">
        <f>_xlfn.RANK.EQ(Complete_data[[#This Row],[Hospital Count]],Complete_data[Hospital Count],0)</f>
        <v>32</v>
      </c>
      <c r="M43">
        <v>56.321000000000005</v>
      </c>
      <c r="N43">
        <f>_xlfn.RANK.EQ(Complete_data[[#This Row],[Average crime rate]],Complete_data[Average crime rate],1)</f>
        <v>109</v>
      </c>
    </row>
    <row r="44" spans="1:14" x14ac:dyDescent="0.3">
      <c r="A44" s="2" t="s">
        <v>130</v>
      </c>
      <c r="B44" t="s">
        <v>85</v>
      </c>
      <c r="C44" t="s">
        <v>129</v>
      </c>
      <c r="D44">
        <v>5.8</v>
      </c>
      <c r="E44">
        <f>_xlfn.RANK.EQ(Complete_data[[#This Row],[Unemployment Rate]],Complete_data[Unemployment Rate],1)</f>
        <v>43</v>
      </c>
      <c r="F44">
        <v>982</v>
      </c>
      <c r="G44">
        <f>_xlfn.RANK.EQ(Complete_data[[#This Row],[Restaurant count]],Complete_data[Restaurant count],0)</f>
        <v>67</v>
      </c>
      <c r="H44">
        <v>48</v>
      </c>
      <c r="I44">
        <v>85</v>
      </c>
      <c r="J44" s="1">
        <v>66</v>
      </c>
      <c r="K44">
        <v>10</v>
      </c>
      <c r="L44">
        <f>_xlfn.RANK.EQ(Complete_data[[#This Row],[Hospital Count]],Complete_data[Hospital Count],0)</f>
        <v>56</v>
      </c>
      <c r="M44">
        <v>44.805</v>
      </c>
      <c r="N44">
        <f>_xlfn.RANK.EQ(Complete_data[[#This Row],[Average crime rate]],Complete_data[Average crime rate],1)</f>
        <v>66</v>
      </c>
    </row>
    <row r="45" spans="1:14" x14ac:dyDescent="0.3">
      <c r="A45" s="3" t="s">
        <v>231</v>
      </c>
      <c r="B45" t="s">
        <v>229</v>
      </c>
      <c r="C45" t="s">
        <v>230</v>
      </c>
      <c r="D45">
        <v>8.6</v>
      </c>
      <c r="E45">
        <f>_xlfn.RANK.EQ(Complete_data[[#This Row],[Unemployment Rate]],Complete_data[Unemployment Rate],1)</f>
        <v>44</v>
      </c>
      <c r="F45">
        <v>5374</v>
      </c>
      <c r="G45">
        <f>_xlfn.RANK.EQ(Complete_data[[#This Row],[Restaurant count]],Complete_data[Restaurant count],0)</f>
        <v>13</v>
      </c>
      <c r="H45">
        <v>26</v>
      </c>
      <c r="I45">
        <v>75</v>
      </c>
      <c r="J45" s="1">
        <v>51.083333333333336</v>
      </c>
      <c r="K45">
        <v>14</v>
      </c>
      <c r="L45">
        <f>_xlfn.RANK.EQ(Complete_data[[#This Row],[Hospital Count]],Complete_data[Hospital Count],0)</f>
        <v>36</v>
      </c>
      <c r="M45">
        <v>71.736999999999995</v>
      </c>
      <c r="N45">
        <f>_xlfn.RANK.EQ(Complete_data[[#This Row],[Average crime rate]],Complete_data[Average crime rate],1)</f>
        <v>140</v>
      </c>
    </row>
    <row r="46" spans="1:14" x14ac:dyDescent="0.3">
      <c r="A46" s="2" t="s">
        <v>358</v>
      </c>
      <c r="B46" t="s">
        <v>83</v>
      </c>
      <c r="C46" t="s">
        <v>357</v>
      </c>
      <c r="D46">
        <v>10</v>
      </c>
      <c r="E46">
        <f>_xlfn.RANK.EQ(Complete_data[[#This Row],[Unemployment Rate]],Complete_data[Unemployment Rate],1)</f>
        <v>45</v>
      </c>
      <c r="F46">
        <v>216</v>
      </c>
      <c r="G46">
        <f>_xlfn.RANK.EQ(Complete_data[[#This Row],[Restaurant count]],Complete_data[Restaurant count],0)</f>
        <v>126</v>
      </c>
      <c r="H46">
        <v>45</v>
      </c>
      <c r="I46">
        <v>84</v>
      </c>
      <c r="J46" s="1">
        <v>65.333333333333329</v>
      </c>
      <c r="K46">
        <v>5</v>
      </c>
      <c r="L46">
        <f>_xlfn.RANK.EQ(Complete_data[[#This Row],[Hospital Count]],Complete_data[Hospital Count],0)</f>
        <v>99</v>
      </c>
      <c r="M46">
        <v>38.073999999999998</v>
      </c>
      <c r="N46">
        <f>_xlfn.RANK.EQ(Complete_data[[#This Row],[Average crime rate]],Complete_data[Average crime rate],1)</f>
        <v>42</v>
      </c>
    </row>
    <row r="47" spans="1:14" x14ac:dyDescent="0.3">
      <c r="A47" s="3" t="s">
        <v>310</v>
      </c>
      <c r="B47" t="s">
        <v>308</v>
      </c>
      <c r="C47" t="s">
        <v>309</v>
      </c>
      <c r="D47">
        <v>10</v>
      </c>
      <c r="E47">
        <f>_xlfn.RANK.EQ(Complete_data[[#This Row],[Unemployment Rate]],Complete_data[Unemployment Rate],1)</f>
        <v>45</v>
      </c>
      <c r="F47">
        <v>924</v>
      </c>
      <c r="G47">
        <f>_xlfn.RANK.EQ(Complete_data[[#This Row],[Restaurant count]],Complete_data[Restaurant count],0)</f>
        <v>70</v>
      </c>
      <c r="H47">
        <v>27</v>
      </c>
      <c r="I47">
        <v>74</v>
      </c>
      <c r="J47" s="1">
        <v>51.75</v>
      </c>
      <c r="K47">
        <v>11</v>
      </c>
      <c r="L47">
        <f>_xlfn.RANK.EQ(Complete_data[[#This Row],[Hospital Count]],Complete_data[Hospital Count],0)</f>
        <v>50</v>
      </c>
      <c r="M47">
        <v>54.033999999999992</v>
      </c>
      <c r="N47">
        <f>_xlfn.RANK.EQ(Complete_data[[#This Row],[Average crime rate]],Complete_data[Average crime rate],1)</f>
        <v>99</v>
      </c>
    </row>
    <row r="48" spans="1:14" x14ac:dyDescent="0.3">
      <c r="A48" s="2" t="s">
        <v>299</v>
      </c>
      <c r="B48" t="s">
        <v>297</v>
      </c>
      <c r="C48" t="s">
        <v>298</v>
      </c>
      <c r="D48">
        <v>10</v>
      </c>
      <c r="E48">
        <f>_xlfn.RANK.EQ(Complete_data[[#This Row],[Unemployment Rate]],Complete_data[Unemployment Rate],1)</f>
        <v>45</v>
      </c>
      <c r="F48">
        <v>1393</v>
      </c>
      <c r="G48">
        <f>_xlfn.RANK.EQ(Complete_data[[#This Row],[Restaurant count]],Complete_data[Restaurant count],0)</f>
        <v>49</v>
      </c>
      <c r="H48">
        <v>26</v>
      </c>
      <c r="I48">
        <v>74</v>
      </c>
      <c r="J48" s="1">
        <v>50.083333333333336</v>
      </c>
      <c r="K48">
        <v>6</v>
      </c>
      <c r="L48">
        <f>_xlfn.RANK.EQ(Complete_data[[#This Row],[Hospital Count]],Complete_data[Hospital Count],0)</f>
        <v>90</v>
      </c>
      <c r="M48">
        <v>48.64</v>
      </c>
      <c r="N48">
        <f>_xlfn.RANK.EQ(Complete_data[[#This Row],[Average crime rate]],Complete_data[Average crime rate],1)</f>
        <v>82</v>
      </c>
    </row>
    <row r="49" spans="1:14" x14ac:dyDescent="0.3">
      <c r="A49" s="3" t="s">
        <v>334</v>
      </c>
      <c r="B49" t="s">
        <v>332</v>
      </c>
      <c r="C49" t="s">
        <v>333</v>
      </c>
      <c r="D49">
        <v>10</v>
      </c>
      <c r="E49">
        <f>_xlfn.RANK.EQ(Complete_data[[#This Row],[Unemployment Rate]],Complete_data[Unemployment Rate],1)</f>
        <v>45</v>
      </c>
      <c r="F49">
        <v>1310</v>
      </c>
      <c r="G49">
        <f>_xlfn.RANK.EQ(Complete_data[[#This Row],[Restaurant count]],Complete_data[Restaurant count],0)</f>
        <v>53</v>
      </c>
      <c r="H49">
        <v>30</v>
      </c>
      <c r="I49">
        <v>76</v>
      </c>
      <c r="J49" s="1">
        <v>53.416666666666664</v>
      </c>
      <c r="K49">
        <v>5</v>
      </c>
      <c r="L49">
        <f>_xlfn.RANK.EQ(Complete_data[[#This Row],[Hospital Count]],Complete_data[Hospital Count],0)</f>
        <v>99</v>
      </c>
      <c r="M49">
        <v>39.446999999999996</v>
      </c>
      <c r="N49">
        <f>_xlfn.RANK.EQ(Complete_data[[#This Row],[Average crime rate]],Complete_data[Average crime rate],1)</f>
        <v>46</v>
      </c>
    </row>
    <row r="50" spans="1:14" x14ac:dyDescent="0.3">
      <c r="A50" s="2" t="s">
        <v>360</v>
      </c>
      <c r="B50" t="s">
        <v>83</v>
      </c>
      <c r="C50" t="s">
        <v>359</v>
      </c>
      <c r="D50">
        <v>10</v>
      </c>
      <c r="E50">
        <f>_xlfn.RANK.EQ(Complete_data[[#This Row],[Unemployment Rate]],Complete_data[Unemployment Rate],1)</f>
        <v>45</v>
      </c>
      <c r="F50">
        <v>338</v>
      </c>
      <c r="G50">
        <f>_xlfn.RANK.EQ(Complete_data[[#This Row],[Restaurant count]],Complete_data[Restaurant count],0)</f>
        <v>112</v>
      </c>
      <c r="H50">
        <v>37</v>
      </c>
      <c r="I50">
        <v>80</v>
      </c>
      <c r="J50" s="1">
        <v>58.416666666666664</v>
      </c>
      <c r="K50">
        <v>10</v>
      </c>
      <c r="L50">
        <f>_xlfn.RANK.EQ(Complete_data[[#This Row],[Hospital Count]],Complete_data[Hospital Count],0)</f>
        <v>56</v>
      </c>
      <c r="M50">
        <v>54.254000000000005</v>
      </c>
      <c r="N50">
        <f>_xlfn.RANK.EQ(Complete_data[[#This Row],[Average crime rate]],Complete_data[Average crime rate],1)</f>
        <v>101</v>
      </c>
    </row>
    <row r="51" spans="1:14" x14ac:dyDescent="0.3">
      <c r="A51" s="3" t="s">
        <v>105</v>
      </c>
      <c r="B51" t="s">
        <v>103</v>
      </c>
      <c r="C51" t="s">
        <v>104</v>
      </c>
      <c r="D51">
        <v>10</v>
      </c>
      <c r="E51">
        <f>_xlfn.RANK.EQ(Complete_data[[#This Row],[Unemployment Rate]],Complete_data[Unemployment Rate],1)</f>
        <v>45</v>
      </c>
      <c r="F51">
        <v>467</v>
      </c>
      <c r="G51">
        <f>_xlfn.RANK.EQ(Complete_data[[#This Row],[Restaurant count]],Complete_data[Restaurant count],0)</f>
        <v>97</v>
      </c>
      <c r="H51">
        <v>19</v>
      </c>
      <c r="I51">
        <v>60</v>
      </c>
      <c r="J51" s="1">
        <v>39</v>
      </c>
      <c r="K51">
        <v>9</v>
      </c>
      <c r="L51">
        <f>_xlfn.RANK.EQ(Complete_data[[#This Row],[Hospital Count]],Complete_data[Hospital Count],0)</f>
        <v>61</v>
      </c>
      <c r="M51">
        <v>50.393999999999998</v>
      </c>
      <c r="N51">
        <f>_xlfn.RANK.EQ(Complete_data[[#This Row],[Average crime rate]],Complete_data[Average crime rate],1)</f>
        <v>88</v>
      </c>
    </row>
    <row r="52" spans="1:14" x14ac:dyDescent="0.3">
      <c r="A52" s="2" t="s">
        <v>262</v>
      </c>
      <c r="B52" t="s">
        <v>260</v>
      </c>
      <c r="C52" t="s">
        <v>261</v>
      </c>
      <c r="D52">
        <v>10</v>
      </c>
      <c r="E52">
        <f>_xlfn.RANK.EQ(Complete_data[[#This Row],[Unemployment Rate]],Complete_data[Unemployment Rate],1)</f>
        <v>45</v>
      </c>
      <c r="F52">
        <v>1056</v>
      </c>
      <c r="G52">
        <f>_xlfn.RANK.EQ(Complete_data[[#This Row],[Restaurant count]],Complete_data[Restaurant count],0)</f>
        <v>63</v>
      </c>
      <c r="H52">
        <v>37</v>
      </c>
      <c r="I52">
        <v>74</v>
      </c>
      <c r="J52" s="1">
        <v>56.5</v>
      </c>
      <c r="K52">
        <v>4</v>
      </c>
      <c r="L52">
        <f>_xlfn.RANK.EQ(Complete_data[[#This Row],[Hospital Count]],Complete_data[Hospital Count],0)</f>
        <v>108</v>
      </c>
      <c r="M52">
        <v>50.193000000000005</v>
      </c>
      <c r="N52">
        <f>_xlfn.RANK.EQ(Complete_data[[#This Row],[Average crime rate]],Complete_data[Average crime rate],1)</f>
        <v>87</v>
      </c>
    </row>
    <row r="53" spans="1:14" x14ac:dyDescent="0.3">
      <c r="A53" s="3" t="s">
        <v>286</v>
      </c>
      <c r="B53" t="s">
        <v>284</v>
      </c>
      <c r="C53" t="s">
        <v>285</v>
      </c>
      <c r="D53">
        <v>10</v>
      </c>
      <c r="E53">
        <f>_xlfn.RANK.EQ(Complete_data[[#This Row],[Unemployment Rate]],Complete_data[Unemployment Rate],1)</f>
        <v>45</v>
      </c>
      <c r="F53">
        <v>1025</v>
      </c>
      <c r="G53">
        <f>_xlfn.RANK.EQ(Complete_data[[#This Row],[Restaurant count]],Complete_data[Restaurant count],0)</f>
        <v>66</v>
      </c>
      <c r="H53">
        <v>34</v>
      </c>
      <c r="I53">
        <v>76</v>
      </c>
      <c r="J53" s="1">
        <v>55.583333333333336</v>
      </c>
      <c r="K53">
        <v>3</v>
      </c>
      <c r="L53">
        <f>_xlfn.RANK.EQ(Complete_data[[#This Row],[Hospital Count]],Complete_data[Hospital Count],0)</f>
        <v>117</v>
      </c>
      <c r="M53">
        <v>73.628999999999991</v>
      </c>
      <c r="N53">
        <f>_xlfn.RANK.EQ(Complete_data[[#This Row],[Average crime rate]],Complete_data[Average crime rate],1)</f>
        <v>141</v>
      </c>
    </row>
    <row r="54" spans="1:14" x14ac:dyDescent="0.3">
      <c r="A54" s="2" t="s">
        <v>255</v>
      </c>
      <c r="B54" t="s">
        <v>253</v>
      </c>
      <c r="C54" t="s">
        <v>254</v>
      </c>
      <c r="D54">
        <v>10</v>
      </c>
      <c r="E54">
        <f>_xlfn.RANK.EQ(Complete_data[[#This Row],[Unemployment Rate]],Complete_data[Unemployment Rate],1)</f>
        <v>45</v>
      </c>
      <c r="F54">
        <v>275</v>
      </c>
      <c r="G54">
        <f>_xlfn.RANK.EQ(Complete_data[[#This Row],[Restaurant count]],Complete_data[Restaurant count],0)</f>
        <v>119</v>
      </c>
      <c r="H54">
        <v>26</v>
      </c>
      <c r="I54">
        <v>74</v>
      </c>
      <c r="J54" s="1">
        <v>48.166666666666664</v>
      </c>
      <c r="K54">
        <v>3</v>
      </c>
      <c r="L54">
        <f>_xlfn.RANK.EQ(Complete_data[[#This Row],[Hospital Count]],Complete_data[Hospital Count],0)</f>
        <v>117</v>
      </c>
      <c r="M54">
        <v>50.159000000000006</v>
      </c>
      <c r="N54">
        <f>_xlfn.RANK.EQ(Complete_data[[#This Row],[Average crime rate]],Complete_data[Average crime rate],1)</f>
        <v>86</v>
      </c>
    </row>
    <row r="55" spans="1:14" x14ac:dyDescent="0.3">
      <c r="A55" s="3" t="s">
        <v>112</v>
      </c>
      <c r="B55" t="s">
        <v>110</v>
      </c>
      <c r="C55" t="s">
        <v>111</v>
      </c>
      <c r="D55">
        <v>10</v>
      </c>
      <c r="E55">
        <f>_xlfn.RANK.EQ(Complete_data[[#This Row],[Unemployment Rate]],Complete_data[Unemployment Rate],1)</f>
        <v>45</v>
      </c>
      <c r="F55">
        <v>1252</v>
      </c>
      <c r="G55">
        <f>_xlfn.RANK.EQ(Complete_data[[#This Row],[Restaurant count]],Complete_data[Restaurant count],0)</f>
        <v>55</v>
      </c>
      <c r="H55">
        <v>44</v>
      </c>
      <c r="I55">
        <v>81</v>
      </c>
      <c r="J55" s="1">
        <v>64.083333333333329</v>
      </c>
      <c r="K55">
        <v>14</v>
      </c>
      <c r="L55">
        <f>_xlfn.RANK.EQ(Complete_data[[#This Row],[Hospital Count]],Complete_data[Hospital Count],0)</f>
        <v>36</v>
      </c>
      <c r="M55">
        <v>60.409999999999989</v>
      </c>
      <c r="N55">
        <f>_xlfn.RANK.EQ(Complete_data[[#This Row],[Average crime rate]],Complete_data[Average crime rate],1)</f>
        <v>120</v>
      </c>
    </row>
    <row r="56" spans="1:14" x14ac:dyDescent="0.3">
      <c r="A56" s="2" t="s">
        <v>271</v>
      </c>
      <c r="B56" t="s">
        <v>269</v>
      </c>
      <c r="C56" t="s">
        <v>270</v>
      </c>
      <c r="D56">
        <v>10</v>
      </c>
      <c r="E56">
        <f>_xlfn.RANK.EQ(Complete_data[[#This Row],[Unemployment Rate]],Complete_data[Unemployment Rate],1)</f>
        <v>45</v>
      </c>
      <c r="F56">
        <v>190</v>
      </c>
      <c r="G56">
        <f>_xlfn.RANK.EQ(Complete_data[[#This Row],[Restaurant count]],Complete_data[Restaurant count],0)</f>
        <v>129</v>
      </c>
      <c r="H56">
        <v>15</v>
      </c>
      <c r="I56">
        <v>72</v>
      </c>
      <c r="J56" s="1">
        <v>43.333333333333336</v>
      </c>
      <c r="K56">
        <v>2</v>
      </c>
      <c r="L56">
        <f>_xlfn.RANK.EQ(Complete_data[[#This Row],[Hospital Count]],Complete_data[Hospital Count],0)</f>
        <v>124</v>
      </c>
      <c r="M56">
        <v>29.079000000000001</v>
      </c>
      <c r="N56">
        <f>_xlfn.RANK.EQ(Complete_data[[#This Row],[Average crime rate]],Complete_data[Average crime rate],1)</f>
        <v>17</v>
      </c>
    </row>
    <row r="57" spans="1:14" x14ac:dyDescent="0.3">
      <c r="A57" s="3" t="s">
        <v>177</v>
      </c>
      <c r="B57" t="s">
        <v>175</v>
      </c>
      <c r="C57" t="s">
        <v>176</v>
      </c>
      <c r="D57">
        <v>10</v>
      </c>
      <c r="E57">
        <f>_xlfn.RANK.EQ(Complete_data[[#This Row],[Unemployment Rate]],Complete_data[Unemployment Rate],1)</f>
        <v>45</v>
      </c>
      <c r="F57">
        <v>803</v>
      </c>
      <c r="G57">
        <f>_xlfn.RANK.EQ(Complete_data[[#This Row],[Restaurant count]],Complete_data[Restaurant count],0)</f>
        <v>77</v>
      </c>
      <c r="H57">
        <v>31</v>
      </c>
      <c r="I57">
        <v>79</v>
      </c>
      <c r="J57" s="1">
        <v>53.5</v>
      </c>
      <c r="K57">
        <v>8</v>
      </c>
      <c r="L57">
        <f>_xlfn.RANK.EQ(Complete_data[[#This Row],[Hospital Count]],Complete_data[Hospital Count],0)</f>
        <v>69</v>
      </c>
      <c r="M57">
        <v>26.234999999999996</v>
      </c>
      <c r="N57">
        <f>_xlfn.RANK.EQ(Complete_data[[#This Row],[Average crime rate]],Complete_data[Average crime rate],1)</f>
        <v>14</v>
      </c>
    </row>
    <row r="58" spans="1:14" x14ac:dyDescent="0.3">
      <c r="A58" s="2" t="s">
        <v>145</v>
      </c>
      <c r="B58" t="s">
        <v>143</v>
      </c>
      <c r="C58" t="s">
        <v>144</v>
      </c>
      <c r="D58">
        <v>10</v>
      </c>
      <c r="E58">
        <f>_xlfn.RANK.EQ(Complete_data[[#This Row],[Unemployment Rate]],Complete_data[Unemployment Rate],1)</f>
        <v>45</v>
      </c>
      <c r="F58">
        <v>2093</v>
      </c>
      <c r="G58">
        <f>_xlfn.RANK.EQ(Complete_data[[#This Row],[Restaurant count]],Complete_data[Restaurant count],0)</f>
        <v>38</v>
      </c>
      <c r="H58">
        <v>32</v>
      </c>
      <c r="I58">
        <v>76</v>
      </c>
      <c r="J58" s="1">
        <v>53.666666666666664</v>
      </c>
      <c r="K58">
        <v>2</v>
      </c>
      <c r="L58">
        <f>_xlfn.RANK.EQ(Complete_data[[#This Row],[Hospital Count]],Complete_data[Hospital Count],0)</f>
        <v>124</v>
      </c>
      <c r="M58">
        <v>38.323999999999998</v>
      </c>
      <c r="N58">
        <f>_xlfn.RANK.EQ(Complete_data[[#This Row],[Average crime rate]],Complete_data[Average crime rate],1)</f>
        <v>43</v>
      </c>
    </row>
    <row r="59" spans="1:14" x14ac:dyDescent="0.3">
      <c r="A59" s="3" t="s">
        <v>362</v>
      </c>
      <c r="B59" t="s">
        <v>83</v>
      </c>
      <c r="C59" t="s">
        <v>361</v>
      </c>
      <c r="D59">
        <v>10</v>
      </c>
      <c r="E59">
        <f>_xlfn.RANK.EQ(Complete_data[[#This Row],[Unemployment Rate]],Complete_data[Unemployment Rate],1)</f>
        <v>45</v>
      </c>
      <c r="F59">
        <v>317</v>
      </c>
      <c r="G59">
        <f>_xlfn.RANK.EQ(Complete_data[[#This Row],[Restaurant count]],Complete_data[Restaurant count],0)</f>
        <v>115</v>
      </c>
      <c r="H59">
        <v>61</v>
      </c>
      <c r="I59">
        <v>85</v>
      </c>
      <c r="J59" s="1">
        <v>74.75</v>
      </c>
      <c r="K59">
        <v>4</v>
      </c>
      <c r="L59">
        <f>_xlfn.RANK.EQ(Complete_data[[#This Row],[Hospital Count]],Complete_data[Hospital Count],0)</f>
        <v>108</v>
      </c>
      <c r="M59">
        <v>43.337000000000003</v>
      </c>
      <c r="N59">
        <f>_xlfn.RANK.EQ(Complete_data[[#This Row],[Average crime rate]],Complete_data[Average crime rate],1)</f>
        <v>59</v>
      </c>
    </row>
    <row r="60" spans="1:14" x14ac:dyDescent="0.3">
      <c r="A60" s="2" t="s">
        <v>301</v>
      </c>
      <c r="B60" t="s">
        <v>297</v>
      </c>
      <c r="C60" t="s">
        <v>300</v>
      </c>
      <c r="D60">
        <v>10</v>
      </c>
      <c r="E60">
        <f>_xlfn.RANK.EQ(Complete_data[[#This Row],[Unemployment Rate]],Complete_data[Unemployment Rate],1)</f>
        <v>45</v>
      </c>
      <c r="F60">
        <v>1817</v>
      </c>
      <c r="G60">
        <f>_xlfn.RANK.EQ(Complete_data[[#This Row],[Restaurant count]],Complete_data[Restaurant count],0)</f>
        <v>42</v>
      </c>
      <c r="H60">
        <v>26</v>
      </c>
      <c r="I60">
        <v>73</v>
      </c>
      <c r="J60" s="1">
        <v>49.5</v>
      </c>
      <c r="K60">
        <v>10</v>
      </c>
      <c r="L60">
        <f>_xlfn.RANK.EQ(Complete_data[[#This Row],[Hospital Count]],Complete_data[Hospital Count],0)</f>
        <v>56</v>
      </c>
      <c r="M60">
        <v>58.974999999999987</v>
      </c>
      <c r="N60">
        <f>_xlfn.RANK.EQ(Complete_data[[#This Row],[Average crime rate]],Complete_data[Average crime rate],1)</f>
        <v>116</v>
      </c>
    </row>
    <row r="61" spans="1:14" x14ac:dyDescent="0.3">
      <c r="A61" s="3" t="s">
        <v>393</v>
      </c>
      <c r="B61" t="s">
        <v>391</v>
      </c>
      <c r="C61" t="s">
        <v>392</v>
      </c>
      <c r="D61">
        <v>10</v>
      </c>
      <c r="E61">
        <f>_xlfn.RANK.EQ(Complete_data[[#This Row],[Unemployment Rate]],Complete_data[Unemployment Rate],1)</f>
        <v>45</v>
      </c>
      <c r="F61">
        <v>378</v>
      </c>
      <c r="G61">
        <f>_xlfn.RANK.EQ(Complete_data[[#This Row],[Restaurant count]],Complete_data[Restaurant count],0)</f>
        <v>109</v>
      </c>
      <c r="H61">
        <v>22</v>
      </c>
      <c r="I61">
        <v>73</v>
      </c>
      <c r="J61" s="1">
        <v>48</v>
      </c>
      <c r="K61">
        <v>1</v>
      </c>
      <c r="L61">
        <f>_xlfn.RANK.EQ(Complete_data[[#This Row],[Hospital Count]],Complete_data[Hospital Count],0)</f>
        <v>137</v>
      </c>
      <c r="M61">
        <v>16.863999999999997</v>
      </c>
      <c r="N61">
        <f>_xlfn.RANK.EQ(Complete_data[[#This Row],[Average crime rate]],Complete_data[Average crime rate],1)</f>
        <v>4</v>
      </c>
    </row>
    <row r="62" spans="1:14" x14ac:dyDescent="0.3">
      <c r="A62" s="2" t="s">
        <v>226</v>
      </c>
      <c r="B62" t="s">
        <v>224</v>
      </c>
      <c r="C62" t="s">
        <v>225</v>
      </c>
      <c r="D62">
        <v>10</v>
      </c>
      <c r="E62">
        <f>_xlfn.RANK.EQ(Complete_data[[#This Row],[Unemployment Rate]],Complete_data[Unemployment Rate],1)</f>
        <v>45</v>
      </c>
      <c r="F62">
        <v>11</v>
      </c>
      <c r="G62">
        <f>_xlfn.RANK.EQ(Complete_data[[#This Row],[Restaurant count]],Complete_data[Restaurant count],0)</f>
        <v>147</v>
      </c>
      <c r="H62">
        <v>15</v>
      </c>
      <c r="I62">
        <v>68</v>
      </c>
      <c r="J62" s="1">
        <v>41.583333333333336</v>
      </c>
      <c r="K62">
        <v>1</v>
      </c>
      <c r="L62">
        <f>_xlfn.RANK.EQ(Complete_data[[#This Row],[Hospital Count]],Complete_data[Hospital Count],0)</f>
        <v>137</v>
      </c>
      <c r="M62">
        <v>17.939000000000004</v>
      </c>
      <c r="N62">
        <f>_xlfn.RANK.EQ(Complete_data[[#This Row],[Average crime rate]],Complete_data[Average crime rate],1)</f>
        <v>5</v>
      </c>
    </row>
    <row r="63" spans="1:14" x14ac:dyDescent="0.3">
      <c r="A63" s="3" t="s">
        <v>411</v>
      </c>
      <c r="B63" t="s">
        <v>409</v>
      </c>
      <c r="C63" t="s">
        <v>410</v>
      </c>
      <c r="D63">
        <v>10</v>
      </c>
      <c r="E63">
        <f>_xlfn.RANK.EQ(Complete_data[[#This Row],[Unemployment Rate]],Complete_data[Unemployment Rate],1)</f>
        <v>45</v>
      </c>
      <c r="F63">
        <v>131</v>
      </c>
      <c r="G63">
        <f>_xlfn.RANK.EQ(Complete_data[[#This Row],[Restaurant count]],Complete_data[Restaurant count],0)</f>
        <v>138</v>
      </c>
      <c r="H63">
        <v>25</v>
      </c>
      <c r="I63">
        <v>72</v>
      </c>
      <c r="J63" s="1">
        <v>45.916666666666664</v>
      </c>
      <c r="K63">
        <v>6</v>
      </c>
      <c r="L63">
        <f>_xlfn.RANK.EQ(Complete_data[[#This Row],[Hospital Count]],Complete_data[Hospital Count],0)</f>
        <v>90</v>
      </c>
      <c r="M63">
        <v>35.405000000000001</v>
      </c>
      <c r="N63">
        <f>_xlfn.RANK.EQ(Complete_data[[#This Row],[Average crime rate]],Complete_data[Average crime rate],1)</f>
        <v>33</v>
      </c>
    </row>
    <row r="64" spans="1:14" x14ac:dyDescent="0.3">
      <c r="A64" s="2" t="s">
        <v>343</v>
      </c>
      <c r="B64" t="s">
        <v>341</v>
      </c>
      <c r="C64" t="s">
        <v>342</v>
      </c>
      <c r="D64">
        <v>10</v>
      </c>
      <c r="E64">
        <f>_xlfn.RANK.EQ(Complete_data[[#This Row],[Unemployment Rate]],Complete_data[Unemployment Rate],1)</f>
        <v>45</v>
      </c>
      <c r="F64">
        <v>1543</v>
      </c>
      <c r="G64">
        <f>_xlfn.RANK.EQ(Complete_data[[#This Row],[Restaurant count]],Complete_data[Restaurant count],0)</f>
        <v>48</v>
      </c>
      <c r="H64">
        <v>49</v>
      </c>
      <c r="I64">
        <v>82</v>
      </c>
      <c r="J64" s="1">
        <v>66.583333333333329</v>
      </c>
      <c r="K64">
        <v>5</v>
      </c>
      <c r="L64">
        <f>_xlfn.RANK.EQ(Complete_data[[#This Row],[Hospital Count]],Complete_data[Hospital Count],0)</f>
        <v>99</v>
      </c>
      <c r="M64">
        <v>29.693000000000001</v>
      </c>
      <c r="N64">
        <f>_xlfn.RANK.EQ(Complete_data[[#This Row],[Average crime rate]],Complete_data[Average crime rate],1)</f>
        <v>19</v>
      </c>
    </row>
    <row r="65" spans="1:14" x14ac:dyDescent="0.3">
      <c r="A65" s="3" t="s">
        <v>406</v>
      </c>
      <c r="B65" t="s">
        <v>405</v>
      </c>
      <c r="C65" t="s">
        <v>342</v>
      </c>
      <c r="D65">
        <v>10</v>
      </c>
      <c r="E65">
        <f>_xlfn.RANK.EQ(Complete_data[[#This Row],[Unemployment Rate]],Complete_data[Unemployment Rate],1)</f>
        <v>45</v>
      </c>
      <c r="F65">
        <v>292</v>
      </c>
      <c r="G65">
        <f>_xlfn.RANK.EQ(Complete_data[[#This Row],[Restaurant count]],Complete_data[Restaurant count],0)</f>
        <v>118</v>
      </c>
      <c r="H65">
        <v>34</v>
      </c>
      <c r="I65">
        <v>76</v>
      </c>
      <c r="J65" s="1">
        <v>56.083333333333336</v>
      </c>
      <c r="K65">
        <v>7</v>
      </c>
      <c r="L65">
        <f>_xlfn.RANK.EQ(Complete_data[[#This Row],[Hospital Count]],Complete_data[Hospital Count],0)</f>
        <v>80</v>
      </c>
      <c r="M65">
        <v>44.176000000000002</v>
      </c>
      <c r="N65">
        <f>_xlfn.RANK.EQ(Complete_data[[#This Row],[Average crime rate]],Complete_data[Average crime rate],1)</f>
        <v>62</v>
      </c>
    </row>
    <row r="66" spans="1:14" x14ac:dyDescent="0.3">
      <c r="A66" s="2" t="s">
        <v>352</v>
      </c>
      <c r="B66" t="s">
        <v>91</v>
      </c>
      <c r="C66" t="s">
        <v>351</v>
      </c>
      <c r="D66">
        <v>10</v>
      </c>
      <c r="E66">
        <f>_xlfn.RANK.EQ(Complete_data[[#This Row],[Unemployment Rate]],Complete_data[Unemployment Rate],1)</f>
        <v>45</v>
      </c>
      <c r="F66">
        <v>762</v>
      </c>
      <c r="G66">
        <f>_xlfn.RANK.EQ(Complete_data[[#This Row],[Restaurant count]],Complete_data[Restaurant count],0)</f>
        <v>79</v>
      </c>
      <c r="H66">
        <v>41</v>
      </c>
      <c r="I66">
        <v>80</v>
      </c>
      <c r="J66" s="1">
        <v>61.916666666666664</v>
      </c>
      <c r="K66">
        <v>11</v>
      </c>
      <c r="L66">
        <f>_xlfn.RANK.EQ(Complete_data[[#This Row],[Hospital Count]],Complete_data[Hospital Count],0)</f>
        <v>50</v>
      </c>
      <c r="M66">
        <v>65.506999999999991</v>
      </c>
      <c r="N66">
        <f>_xlfn.RANK.EQ(Complete_data[[#This Row],[Average crime rate]],Complete_data[Average crime rate],1)</f>
        <v>134</v>
      </c>
    </row>
    <row r="67" spans="1:14" x14ac:dyDescent="0.3">
      <c r="A67" s="3" t="s">
        <v>413</v>
      </c>
      <c r="B67" t="s">
        <v>409</v>
      </c>
      <c r="C67" t="s">
        <v>412</v>
      </c>
      <c r="D67">
        <v>10</v>
      </c>
      <c r="E67">
        <f>_xlfn.RANK.EQ(Complete_data[[#This Row],[Unemployment Rate]],Complete_data[Unemployment Rate],1)</f>
        <v>45</v>
      </c>
      <c r="F67">
        <v>116</v>
      </c>
      <c r="G67">
        <f>_xlfn.RANK.EQ(Complete_data[[#This Row],[Restaurant count]],Complete_data[Restaurant count],0)</f>
        <v>140</v>
      </c>
      <c r="H67">
        <v>28</v>
      </c>
      <c r="I67">
        <v>70</v>
      </c>
      <c r="J67" s="1">
        <v>47.166666666666664</v>
      </c>
      <c r="K67">
        <v>2</v>
      </c>
      <c r="L67">
        <f>_xlfn.RANK.EQ(Complete_data[[#This Row],[Hospital Count]],Complete_data[Hospital Count],0)</f>
        <v>124</v>
      </c>
      <c r="M67">
        <v>37.307000000000002</v>
      </c>
      <c r="N67">
        <f>_xlfn.RANK.EQ(Complete_data[[#This Row],[Average crime rate]],Complete_data[Average crime rate],1)</f>
        <v>37</v>
      </c>
    </row>
    <row r="68" spans="1:14" x14ac:dyDescent="0.3">
      <c r="A68" s="2" t="s">
        <v>312</v>
      </c>
      <c r="B68" t="s">
        <v>308</v>
      </c>
      <c r="C68" t="s">
        <v>311</v>
      </c>
      <c r="D68">
        <v>10</v>
      </c>
      <c r="E68">
        <f>_xlfn.RANK.EQ(Complete_data[[#This Row],[Unemployment Rate]],Complete_data[Unemployment Rate],1)</f>
        <v>45</v>
      </c>
      <c r="F68">
        <v>2233</v>
      </c>
      <c r="G68">
        <f>_xlfn.RANK.EQ(Complete_data[[#This Row],[Restaurant count]],Complete_data[Restaurant count],0)</f>
        <v>36</v>
      </c>
      <c r="H68">
        <v>31</v>
      </c>
      <c r="I68">
        <v>77</v>
      </c>
      <c r="J68" s="1">
        <v>55.166666666666664</v>
      </c>
      <c r="K68">
        <v>22</v>
      </c>
      <c r="L68">
        <f>_xlfn.RANK.EQ(Complete_data[[#This Row],[Hospital Count]],Complete_data[Hospital Count],0)</f>
        <v>14</v>
      </c>
      <c r="M68">
        <v>66.486999999999995</v>
      </c>
      <c r="N68">
        <f>_xlfn.RANK.EQ(Complete_data[[#This Row],[Average crime rate]],Complete_data[Average crime rate],1)</f>
        <v>135</v>
      </c>
    </row>
    <row r="69" spans="1:14" x14ac:dyDescent="0.3">
      <c r="A69" s="3" t="s">
        <v>345</v>
      </c>
      <c r="B69" t="s">
        <v>341</v>
      </c>
      <c r="C69" t="s">
        <v>344</v>
      </c>
      <c r="D69">
        <v>10</v>
      </c>
      <c r="E69">
        <f>_xlfn.RANK.EQ(Complete_data[[#This Row],[Unemployment Rate]],Complete_data[Unemployment Rate],1)</f>
        <v>45</v>
      </c>
      <c r="F69">
        <v>1027</v>
      </c>
      <c r="G69">
        <f>_xlfn.RANK.EQ(Complete_data[[#This Row],[Restaurant count]],Complete_data[Restaurant count],0)</f>
        <v>65</v>
      </c>
      <c r="H69">
        <v>46</v>
      </c>
      <c r="I69">
        <v>83</v>
      </c>
      <c r="J69" s="1">
        <v>65.25</v>
      </c>
      <c r="K69">
        <v>15</v>
      </c>
      <c r="L69">
        <f>_xlfn.RANK.EQ(Complete_data[[#This Row],[Hospital Count]],Complete_data[Hospital Count],0)</f>
        <v>32</v>
      </c>
      <c r="M69">
        <v>51.152000000000001</v>
      </c>
      <c r="N69">
        <f>_xlfn.RANK.EQ(Complete_data[[#This Row],[Average crime rate]],Complete_data[Average crime rate],1)</f>
        <v>94</v>
      </c>
    </row>
    <row r="70" spans="1:14" x14ac:dyDescent="0.3">
      <c r="A70" s="2" t="s">
        <v>165</v>
      </c>
      <c r="B70" t="s">
        <v>161</v>
      </c>
      <c r="C70" t="s">
        <v>164</v>
      </c>
      <c r="D70">
        <v>10</v>
      </c>
      <c r="E70">
        <f>_xlfn.RANK.EQ(Complete_data[[#This Row],[Unemployment Rate]],Complete_data[Unemployment Rate],1)</f>
        <v>45</v>
      </c>
      <c r="F70">
        <v>391</v>
      </c>
      <c r="G70">
        <f>_xlfn.RANK.EQ(Complete_data[[#This Row],[Restaurant count]],Complete_data[Restaurant count],0)</f>
        <v>108</v>
      </c>
      <c r="H70">
        <v>47</v>
      </c>
      <c r="I70">
        <v>82</v>
      </c>
      <c r="J70" s="1">
        <v>66.166666666666671</v>
      </c>
      <c r="K70">
        <v>7</v>
      </c>
      <c r="L70">
        <f>_xlfn.RANK.EQ(Complete_data[[#This Row],[Hospital Count]],Complete_data[Hospital Count],0)</f>
        <v>80</v>
      </c>
      <c r="M70">
        <v>54.613999999999997</v>
      </c>
      <c r="N70">
        <f>_xlfn.RANK.EQ(Complete_data[[#This Row],[Average crime rate]],Complete_data[Average crime rate],1)</f>
        <v>103</v>
      </c>
    </row>
    <row r="71" spans="1:14" x14ac:dyDescent="0.3">
      <c r="A71" s="3" t="s">
        <v>283</v>
      </c>
      <c r="B71" t="s">
        <v>281</v>
      </c>
      <c r="C71" t="s">
        <v>282</v>
      </c>
      <c r="D71">
        <v>10</v>
      </c>
      <c r="E71">
        <f>_xlfn.RANK.EQ(Complete_data[[#This Row],[Unemployment Rate]],Complete_data[Unemployment Rate],1)</f>
        <v>45</v>
      </c>
      <c r="F71">
        <v>123</v>
      </c>
      <c r="G71">
        <f>_xlfn.RANK.EQ(Complete_data[[#This Row],[Restaurant count]],Complete_data[Restaurant count],0)</f>
        <v>139</v>
      </c>
      <c r="H71">
        <v>24</v>
      </c>
      <c r="I71">
        <v>68</v>
      </c>
      <c r="J71" s="1">
        <v>46.75</v>
      </c>
      <c r="K71">
        <v>2</v>
      </c>
      <c r="L71">
        <f>_xlfn.RANK.EQ(Complete_data[[#This Row],[Hospital Count]],Complete_data[Hospital Count],0)</f>
        <v>124</v>
      </c>
      <c r="M71">
        <v>26.887999999999998</v>
      </c>
      <c r="N71">
        <f>_xlfn.RANK.EQ(Complete_data[[#This Row],[Average crime rate]],Complete_data[Average crime rate],1)</f>
        <v>15</v>
      </c>
    </row>
    <row r="72" spans="1:14" x14ac:dyDescent="0.3">
      <c r="A72" s="2" t="s">
        <v>364</v>
      </c>
      <c r="B72" t="s">
        <v>83</v>
      </c>
      <c r="C72" t="s">
        <v>363</v>
      </c>
      <c r="D72">
        <v>10</v>
      </c>
      <c r="E72">
        <f>_xlfn.RANK.EQ(Complete_data[[#This Row],[Unemployment Rate]],Complete_data[Unemployment Rate],1)</f>
        <v>45</v>
      </c>
      <c r="F72">
        <v>531</v>
      </c>
      <c r="G72">
        <f>_xlfn.RANK.EQ(Complete_data[[#This Row],[Restaurant count]],Complete_data[Restaurant count],0)</f>
        <v>92</v>
      </c>
      <c r="H72">
        <v>57</v>
      </c>
      <c r="I72">
        <v>85</v>
      </c>
      <c r="J72" s="1">
        <v>72.583333333333329</v>
      </c>
      <c r="K72">
        <v>13</v>
      </c>
      <c r="L72">
        <f>_xlfn.RANK.EQ(Complete_data[[#This Row],[Hospital Count]],Complete_data[Hospital Count],0)</f>
        <v>41</v>
      </c>
      <c r="M72">
        <v>50.535000000000011</v>
      </c>
      <c r="N72">
        <f>_xlfn.RANK.EQ(Complete_data[[#This Row],[Average crime rate]],Complete_data[Average crime rate],1)</f>
        <v>91</v>
      </c>
    </row>
    <row r="73" spans="1:14" x14ac:dyDescent="0.3">
      <c r="A73" s="3" t="s">
        <v>317</v>
      </c>
      <c r="B73" t="s">
        <v>308</v>
      </c>
      <c r="C73" t="s">
        <v>316</v>
      </c>
      <c r="D73">
        <v>10</v>
      </c>
      <c r="E73">
        <f>_xlfn.RANK.EQ(Complete_data[[#This Row],[Unemployment Rate]],Complete_data[Unemployment Rate],1)</f>
        <v>45</v>
      </c>
      <c r="F73">
        <v>1148</v>
      </c>
      <c r="G73">
        <f>_xlfn.RANK.EQ(Complete_data[[#This Row],[Restaurant count]],Complete_data[Restaurant count],0)</f>
        <v>59</v>
      </c>
      <c r="H73">
        <v>28</v>
      </c>
      <c r="I73">
        <v>75</v>
      </c>
      <c r="J73" s="1">
        <v>53.333333333333336</v>
      </c>
      <c r="K73">
        <v>13</v>
      </c>
      <c r="L73">
        <f>_xlfn.RANK.EQ(Complete_data[[#This Row],[Hospital Count]],Complete_data[Hospital Count],0)</f>
        <v>41</v>
      </c>
      <c r="M73">
        <v>62.446999999999989</v>
      </c>
      <c r="N73">
        <f>_xlfn.RANK.EQ(Complete_data[[#This Row],[Average crime rate]],Complete_data[Average crime rate],1)</f>
        <v>125</v>
      </c>
    </row>
    <row r="74" spans="1:14" x14ac:dyDescent="0.3">
      <c r="A74" s="2" t="s">
        <v>172</v>
      </c>
      <c r="B74" t="s">
        <v>170</v>
      </c>
      <c r="C74" t="s">
        <v>171</v>
      </c>
      <c r="D74">
        <v>10</v>
      </c>
      <c r="E74">
        <f>_xlfn.RANK.EQ(Complete_data[[#This Row],[Unemployment Rate]],Complete_data[Unemployment Rate],1)</f>
        <v>45</v>
      </c>
      <c r="F74">
        <v>926</v>
      </c>
      <c r="G74">
        <f>_xlfn.RANK.EQ(Complete_data[[#This Row],[Restaurant count]],Complete_data[Restaurant count],0)</f>
        <v>69</v>
      </c>
      <c r="H74">
        <v>23</v>
      </c>
      <c r="I74">
        <v>78</v>
      </c>
      <c r="J74" s="1">
        <v>52.166666666666664</v>
      </c>
      <c r="K74">
        <v>7</v>
      </c>
      <c r="L74">
        <f>_xlfn.RANK.EQ(Complete_data[[#This Row],[Hospital Count]],Complete_data[Hospital Count],0)</f>
        <v>80</v>
      </c>
      <c r="M74">
        <v>46.503999999999998</v>
      </c>
      <c r="N74">
        <f>_xlfn.RANK.EQ(Complete_data[[#This Row],[Average crime rate]],Complete_data[Average crime rate],1)</f>
        <v>74</v>
      </c>
    </row>
    <row r="75" spans="1:14" x14ac:dyDescent="0.3">
      <c r="A75" s="3" t="s">
        <v>241</v>
      </c>
      <c r="B75" t="s">
        <v>99</v>
      </c>
      <c r="C75" t="s">
        <v>240</v>
      </c>
      <c r="D75">
        <v>10</v>
      </c>
      <c r="E75">
        <f>_xlfn.RANK.EQ(Complete_data[[#This Row],[Unemployment Rate]],Complete_data[Unemployment Rate],1)</f>
        <v>45</v>
      </c>
      <c r="F75">
        <v>203</v>
      </c>
      <c r="G75">
        <f>_xlfn.RANK.EQ(Complete_data[[#This Row],[Restaurant count]],Complete_data[Restaurant count],0)</f>
        <v>127</v>
      </c>
      <c r="H75">
        <v>12</v>
      </c>
      <c r="I75">
        <v>69</v>
      </c>
      <c r="J75" s="1">
        <v>41</v>
      </c>
      <c r="K75">
        <v>3</v>
      </c>
      <c r="L75">
        <f>_xlfn.RANK.EQ(Complete_data[[#This Row],[Hospital Count]],Complete_data[Hospital Count],0)</f>
        <v>117</v>
      </c>
      <c r="M75">
        <v>43.301000000000002</v>
      </c>
      <c r="N75">
        <f>_xlfn.RANK.EQ(Complete_data[[#This Row],[Average crime rate]],Complete_data[Average crime rate],1)</f>
        <v>58</v>
      </c>
    </row>
    <row r="76" spans="1:14" x14ac:dyDescent="0.3">
      <c r="A76" s="2" t="s">
        <v>408</v>
      </c>
      <c r="B76" t="s">
        <v>405</v>
      </c>
      <c r="C76" t="s">
        <v>407</v>
      </c>
      <c r="D76">
        <v>10</v>
      </c>
      <c r="E76">
        <f>_xlfn.RANK.EQ(Complete_data[[#This Row],[Unemployment Rate]],Complete_data[Unemployment Rate],1)</f>
        <v>45</v>
      </c>
      <c r="F76">
        <v>36</v>
      </c>
      <c r="G76">
        <f>_xlfn.RANK.EQ(Complete_data[[#This Row],[Restaurant count]],Complete_data[Restaurant count],0)</f>
        <v>145</v>
      </c>
      <c r="H76">
        <v>29</v>
      </c>
      <c r="I76">
        <v>71</v>
      </c>
      <c r="J76" s="1">
        <v>51.166666666666664</v>
      </c>
      <c r="K76">
        <v>1</v>
      </c>
      <c r="L76">
        <f>_xlfn.RANK.EQ(Complete_data[[#This Row],[Hospital Count]],Complete_data[Hospital Count],0)</f>
        <v>137</v>
      </c>
      <c r="M76">
        <v>19.265000000000001</v>
      </c>
      <c r="N76">
        <f>_xlfn.RANK.EQ(Complete_data[[#This Row],[Average crime rate]],Complete_data[Average crime rate],1)</f>
        <v>6</v>
      </c>
    </row>
    <row r="77" spans="1:14" x14ac:dyDescent="0.3">
      <c r="A77" s="3" t="s">
        <v>336</v>
      </c>
      <c r="B77" t="s">
        <v>332</v>
      </c>
      <c r="C77" t="s">
        <v>335</v>
      </c>
      <c r="D77">
        <v>10</v>
      </c>
      <c r="E77">
        <f>_xlfn.RANK.EQ(Complete_data[[#This Row],[Unemployment Rate]],Complete_data[Unemployment Rate],1)</f>
        <v>45</v>
      </c>
      <c r="F77">
        <v>330</v>
      </c>
      <c r="G77">
        <f>_xlfn.RANK.EQ(Complete_data[[#This Row],[Restaurant count]],Complete_data[Restaurant count],0)</f>
        <v>114</v>
      </c>
      <c r="H77">
        <v>28</v>
      </c>
      <c r="I77">
        <v>74</v>
      </c>
      <c r="J77" s="1">
        <v>50.916666666666664</v>
      </c>
      <c r="K77">
        <v>7</v>
      </c>
      <c r="L77">
        <f>_xlfn.RANK.EQ(Complete_data[[#This Row],[Hospital Count]],Complete_data[Hospital Count],0)</f>
        <v>80</v>
      </c>
      <c r="M77">
        <v>32.399999999999991</v>
      </c>
      <c r="N77">
        <f>_xlfn.RANK.EQ(Complete_data[[#This Row],[Average crime rate]],Complete_data[Average crime rate],1)</f>
        <v>24</v>
      </c>
    </row>
    <row r="78" spans="1:14" x14ac:dyDescent="0.3">
      <c r="A78" s="2" t="s">
        <v>326</v>
      </c>
      <c r="B78" t="s">
        <v>324</v>
      </c>
      <c r="C78" t="s">
        <v>325</v>
      </c>
      <c r="D78">
        <v>10</v>
      </c>
      <c r="E78">
        <f>_xlfn.RANK.EQ(Complete_data[[#This Row],[Unemployment Rate]],Complete_data[Unemployment Rate],1)</f>
        <v>45</v>
      </c>
      <c r="F78">
        <v>603</v>
      </c>
      <c r="G78">
        <f>_xlfn.RANK.EQ(Complete_data[[#This Row],[Restaurant count]],Complete_data[Restaurant count],0)</f>
        <v>86</v>
      </c>
      <c r="H78">
        <v>39</v>
      </c>
      <c r="I78">
        <v>69</v>
      </c>
      <c r="J78" s="1">
        <v>53.166666666666664</v>
      </c>
      <c r="K78">
        <v>1</v>
      </c>
      <c r="L78">
        <f>_xlfn.RANK.EQ(Complete_data[[#This Row],[Hospital Count]],Complete_data[Hospital Count],0)</f>
        <v>137</v>
      </c>
      <c r="M78">
        <v>38.972000000000001</v>
      </c>
      <c r="N78">
        <f>_xlfn.RANK.EQ(Complete_data[[#This Row],[Average crime rate]],Complete_data[Average crime rate],1)</f>
        <v>45</v>
      </c>
    </row>
    <row r="79" spans="1:14" x14ac:dyDescent="0.3">
      <c r="A79" s="3" t="s">
        <v>191</v>
      </c>
      <c r="B79" t="s">
        <v>189</v>
      </c>
      <c r="C79" t="s">
        <v>190</v>
      </c>
      <c r="D79">
        <v>10</v>
      </c>
      <c r="E79">
        <f>_xlfn.RANK.EQ(Complete_data[[#This Row],[Unemployment Rate]],Complete_data[Unemployment Rate],1)</f>
        <v>45</v>
      </c>
      <c r="F79">
        <v>373</v>
      </c>
      <c r="G79">
        <f>_xlfn.RANK.EQ(Complete_data[[#This Row],[Restaurant count]],Complete_data[Restaurant count],0)</f>
        <v>110</v>
      </c>
      <c r="H79">
        <v>33</v>
      </c>
      <c r="I79">
        <v>79</v>
      </c>
      <c r="J79" s="1">
        <v>57.333333333333336</v>
      </c>
      <c r="K79">
        <v>6</v>
      </c>
      <c r="L79">
        <f>_xlfn.RANK.EQ(Complete_data[[#This Row],[Hospital Count]],Complete_data[Hospital Count],0)</f>
        <v>90</v>
      </c>
      <c r="M79">
        <v>54.071000000000005</v>
      </c>
      <c r="N79">
        <f>_xlfn.RANK.EQ(Complete_data[[#This Row],[Average crime rate]],Complete_data[Average crime rate],1)</f>
        <v>100</v>
      </c>
    </row>
    <row r="80" spans="1:14" x14ac:dyDescent="0.3">
      <c r="A80" s="2" t="s">
        <v>107</v>
      </c>
      <c r="B80" t="s">
        <v>103</v>
      </c>
      <c r="C80" t="s">
        <v>106</v>
      </c>
      <c r="D80">
        <v>10</v>
      </c>
      <c r="E80">
        <f>_xlfn.RANK.EQ(Complete_data[[#This Row],[Unemployment Rate]],Complete_data[Unemployment Rate],1)</f>
        <v>45</v>
      </c>
      <c r="F80">
        <v>189</v>
      </c>
      <c r="G80">
        <f>_xlfn.RANK.EQ(Complete_data[[#This Row],[Restaurant count]],Complete_data[Restaurant count],0)</f>
        <v>130</v>
      </c>
      <c r="H80">
        <v>-7</v>
      </c>
      <c r="I80">
        <v>63</v>
      </c>
      <c r="J80" s="1">
        <v>29.666666666666668</v>
      </c>
      <c r="K80">
        <v>1</v>
      </c>
      <c r="L80">
        <f>_xlfn.RANK.EQ(Complete_data[[#This Row],[Hospital Count]],Complete_data[Hospital Count],0)</f>
        <v>137</v>
      </c>
      <c r="M80">
        <v>46.928000000000004</v>
      </c>
      <c r="N80">
        <f>_xlfn.RANK.EQ(Complete_data[[#This Row],[Average crime rate]],Complete_data[Average crime rate],1)</f>
        <v>77</v>
      </c>
    </row>
    <row r="81" spans="1:14" x14ac:dyDescent="0.3">
      <c r="A81" s="3" t="s">
        <v>273</v>
      </c>
      <c r="B81" t="s">
        <v>269</v>
      </c>
      <c r="C81" t="s">
        <v>272</v>
      </c>
      <c r="D81">
        <v>10</v>
      </c>
      <c r="E81">
        <f>_xlfn.RANK.EQ(Complete_data[[#This Row],[Unemployment Rate]],Complete_data[Unemployment Rate],1)</f>
        <v>45</v>
      </c>
      <c r="F81">
        <v>310</v>
      </c>
      <c r="G81">
        <f>_xlfn.RANK.EQ(Complete_data[[#This Row],[Restaurant count]],Complete_data[Restaurant count],0)</f>
        <v>116</v>
      </c>
      <c r="H81">
        <v>12</v>
      </c>
      <c r="I81">
        <v>73</v>
      </c>
      <c r="J81" s="1">
        <v>43.416666666666664</v>
      </c>
      <c r="K81">
        <v>8</v>
      </c>
      <c r="L81">
        <f>_xlfn.RANK.EQ(Complete_data[[#This Row],[Hospital Count]],Complete_data[Hospital Count],0)</f>
        <v>69</v>
      </c>
      <c r="M81">
        <v>32.983999999999995</v>
      </c>
      <c r="N81">
        <f>_xlfn.RANK.EQ(Complete_data[[#This Row],[Average crime rate]],Complete_data[Average crime rate],1)</f>
        <v>25</v>
      </c>
    </row>
    <row r="82" spans="1:14" x14ac:dyDescent="0.3">
      <c r="A82" s="2" t="s">
        <v>233</v>
      </c>
      <c r="B82" t="s">
        <v>229</v>
      </c>
      <c r="C82" t="s">
        <v>232</v>
      </c>
      <c r="D82">
        <v>10</v>
      </c>
      <c r="E82">
        <f>_xlfn.RANK.EQ(Complete_data[[#This Row],[Unemployment Rate]],Complete_data[Unemployment Rate],1)</f>
        <v>45</v>
      </c>
      <c r="F82">
        <v>455</v>
      </c>
      <c r="G82">
        <f>_xlfn.RANK.EQ(Complete_data[[#This Row],[Restaurant count]],Complete_data[Restaurant count],0)</f>
        <v>100</v>
      </c>
      <c r="H82">
        <v>25</v>
      </c>
      <c r="I82">
        <v>74</v>
      </c>
      <c r="J82" s="1">
        <v>49.5</v>
      </c>
      <c r="K82">
        <v>3</v>
      </c>
      <c r="L82">
        <f>_xlfn.RANK.EQ(Complete_data[[#This Row],[Hospital Count]],Complete_data[Hospital Count],0)</f>
        <v>117</v>
      </c>
      <c r="M82">
        <v>63.648000000000003</v>
      </c>
      <c r="N82">
        <f>_xlfn.RANK.EQ(Complete_data[[#This Row],[Average crime rate]],Complete_data[Average crime rate],1)</f>
        <v>130</v>
      </c>
    </row>
    <row r="83" spans="1:14" x14ac:dyDescent="0.3">
      <c r="A83" s="3" t="s">
        <v>121</v>
      </c>
      <c r="B83" t="s">
        <v>119</v>
      </c>
      <c r="C83" t="s">
        <v>120</v>
      </c>
      <c r="D83">
        <v>10</v>
      </c>
      <c r="E83">
        <f>_xlfn.RANK.EQ(Complete_data[[#This Row],[Unemployment Rate]],Complete_data[Unemployment Rate],1)</f>
        <v>45</v>
      </c>
      <c r="F83">
        <v>265</v>
      </c>
      <c r="G83">
        <f>_xlfn.RANK.EQ(Complete_data[[#This Row],[Restaurant count]],Complete_data[Restaurant count],0)</f>
        <v>121</v>
      </c>
      <c r="H83">
        <v>40</v>
      </c>
      <c r="I83">
        <v>84</v>
      </c>
      <c r="J83" s="1">
        <v>62.75</v>
      </c>
      <c r="K83">
        <v>6</v>
      </c>
      <c r="L83">
        <f>_xlfn.RANK.EQ(Complete_data[[#This Row],[Hospital Count]],Complete_data[Hospital Count],0)</f>
        <v>90</v>
      </c>
      <c r="M83">
        <v>62.688000000000002</v>
      </c>
      <c r="N83">
        <f>_xlfn.RANK.EQ(Complete_data[[#This Row],[Average crime rate]],Complete_data[Average crime rate],1)</f>
        <v>126</v>
      </c>
    </row>
    <row r="84" spans="1:14" x14ac:dyDescent="0.3">
      <c r="A84" s="2" t="s">
        <v>223</v>
      </c>
      <c r="B84" t="s">
        <v>219</v>
      </c>
      <c r="C84" t="s">
        <v>222</v>
      </c>
      <c r="D84">
        <v>10</v>
      </c>
      <c r="E84">
        <f>_xlfn.RANK.EQ(Complete_data[[#This Row],[Unemployment Rate]],Complete_data[Unemployment Rate],1)</f>
        <v>45</v>
      </c>
      <c r="F84">
        <v>2234</v>
      </c>
      <c r="G84">
        <f>_xlfn.RANK.EQ(Complete_data[[#This Row],[Restaurant count]],Complete_data[Restaurant count],0)</f>
        <v>35</v>
      </c>
      <c r="H84">
        <v>37</v>
      </c>
      <c r="I84">
        <v>82</v>
      </c>
      <c r="J84" s="1">
        <v>59.583333333333336</v>
      </c>
      <c r="K84">
        <v>1</v>
      </c>
      <c r="L84">
        <f>_xlfn.RANK.EQ(Complete_data[[#This Row],[Hospital Count]],Complete_data[Hospital Count],0)</f>
        <v>137</v>
      </c>
      <c r="M84">
        <v>0</v>
      </c>
      <c r="N84">
        <f>_xlfn.RANK.EQ(Complete_data[[#This Row],[Average crime rate]],Complete_data[Average crime rate],1)</f>
        <v>1</v>
      </c>
    </row>
    <row r="85" spans="1:14" x14ac:dyDescent="0.3">
      <c r="A85" s="3" t="s">
        <v>193</v>
      </c>
      <c r="B85" t="s">
        <v>189</v>
      </c>
      <c r="C85" t="s">
        <v>192</v>
      </c>
      <c r="D85">
        <v>10</v>
      </c>
      <c r="E85">
        <f>_xlfn.RANK.EQ(Complete_data[[#This Row],[Unemployment Rate]],Complete_data[Unemployment Rate],1)</f>
        <v>45</v>
      </c>
      <c r="F85">
        <v>500</v>
      </c>
      <c r="G85">
        <f>_xlfn.RANK.EQ(Complete_data[[#This Row],[Restaurant count]],Complete_data[Restaurant count],0)</f>
        <v>93</v>
      </c>
      <c r="H85">
        <v>26</v>
      </c>
      <c r="I85">
        <v>75</v>
      </c>
      <c r="J85" s="1">
        <v>51.166666666666664</v>
      </c>
      <c r="K85">
        <v>10</v>
      </c>
      <c r="L85">
        <f>_xlfn.RANK.EQ(Complete_data[[#This Row],[Hospital Count]],Complete_data[Hospital Count],0)</f>
        <v>56</v>
      </c>
      <c r="M85">
        <v>36.81</v>
      </c>
      <c r="N85">
        <f>_xlfn.RANK.EQ(Complete_data[[#This Row],[Average crime rate]],Complete_data[Average crime rate],1)</f>
        <v>36</v>
      </c>
    </row>
    <row r="86" spans="1:14" x14ac:dyDescent="0.3">
      <c r="A86" s="2" t="s">
        <v>200</v>
      </c>
      <c r="B86" t="s">
        <v>198</v>
      </c>
      <c r="C86" t="s">
        <v>199</v>
      </c>
      <c r="D86">
        <v>10</v>
      </c>
      <c r="E86">
        <f>_xlfn.RANK.EQ(Complete_data[[#This Row],[Unemployment Rate]],Complete_data[Unemployment Rate],1)</f>
        <v>45</v>
      </c>
      <c r="F86">
        <v>17</v>
      </c>
      <c r="G86">
        <f>_xlfn.RANK.EQ(Complete_data[[#This Row],[Restaurant count]],Complete_data[Restaurant count],0)</f>
        <v>146</v>
      </c>
      <c r="H86">
        <v>30</v>
      </c>
      <c r="I86">
        <v>76</v>
      </c>
      <c r="J86" s="1">
        <v>51.333333333333336</v>
      </c>
      <c r="K86">
        <v>1</v>
      </c>
      <c r="L86">
        <f>_xlfn.RANK.EQ(Complete_data[[#This Row],[Hospital Count]],Complete_data[Hospital Count],0)</f>
        <v>137</v>
      </c>
      <c r="M86">
        <v>5.0229999999999997</v>
      </c>
      <c r="N86">
        <f>_xlfn.RANK.EQ(Complete_data[[#This Row],[Average crime rate]],Complete_data[Average crime rate],1)</f>
        <v>2</v>
      </c>
    </row>
    <row r="87" spans="1:14" x14ac:dyDescent="0.3">
      <c r="A87" s="3" t="s">
        <v>140</v>
      </c>
      <c r="B87" t="s">
        <v>93</v>
      </c>
      <c r="C87" t="s">
        <v>139</v>
      </c>
      <c r="D87">
        <v>10</v>
      </c>
      <c r="E87">
        <f>_xlfn.RANK.EQ(Complete_data[[#This Row],[Unemployment Rate]],Complete_data[Unemployment Rate],1)</f>
        <v>45</v>
      </c>
      <c r="F87">
        <v>260</v>
      </c>
      <c r="G87">
        <f>_xlfn.RANK.EQ(Complete_data[[#This Row],[Restaurant count]],Complete_data[Restaurant count],0)</f>
        <v>122</v>
      </c>
      <c r="H87">
        <v>25</v>
      </c>
      <c r="I87">
        <v>79</v>
      </c>
      <c r="J87" s="1">
        <v>53.166666666666664</v>
      </c>
      <c r="K87">
        <v>3</v>
      </c>
      <c r="L87">
        <f>_xlfn.RANK.EQ(Complete_data[[#This Row],[Hospital Count]],Complete_data[Hospital Count],0)</f>
        <v>117</v>
      </c>
      <c r="M87">
        <v>48.237000000000002</v>
      </c>
      <c r="N87">
        <f>_xlfn.RANK.EQ(Complete_data[[#This Row],[Average crime rate]],Complete_data[Average crime rate],1)</f>
        <v>79</v>
      </c>
    </row>
    <row r="88" spans="1:14" x14ac:dyDescent="0.3">
      <c r="A88" s="2" t="s">
        <v>235</v>
      </c>
      <c r="B88" t="s">
        <v>229</v>
      </c>
      <c r="C88" t="s">
        <v>234</v>
      </c>
      <c r="D88">
        <v>10</v>
      </c>
      <c r="E88">
        <f>_xlfn.RANK.EQ(Complete_data[[#This Row],[Unemployment Rate]],Complete_data[Unemployment Rate],1)</f>
        <v>45</v>
      </c>
      <c r="F88">
        <v>1052</v>
      </c>
      <c r="G88">
        <f>_xlfn.RANK.EQ(Complete_data[[#This Row],[Restaurant count]],Complete_data[Restaurant count],0)</f>
        <v>64</v>
      </c>
      <c r="H88">
        <v>25</v>
      </c>
      <c r="I88">
        <v>74</v>
      </c>
      <c r="J88" s="1">
        <v>49.583333333333336</v>
      </c>
      <c r="K88">
        <v>7</v>
      </c>
      <c r="L88">
        <f>_xlfn.RANK.EQ(Complete_data[[#This Row],[Hospital Count]],Complete_data[Hospital Count],0)</f>
        <v>80</v>
      </c>
      <c r="M88">
        <v>34.557000000000002</v>
      </c>
      <c r="N88">
        <f>_xlfn.RANK.EQ(Complete_data[[#This Row],[Average crime rate]],Complete_data[Average crime rate],1)</f>
        <v>30</v>
      </c>
    </row>
    <row r="89" spans="1:14" x14ac:dyDescent="0.3">
      <c r="A89" s="3" t="s">
        <v>257</v>
      </c>
      <c r="B89" t="s">
        <v>253</v>
      </c>
      <c r="C89" t="s">
        <v>256</v>
      </c>
      <c r="D89">
        <v>10</v>
      </c>
      <c r="E89">
        <f>_xlfn.RANK.EQ(Complete_data[[#This Row],[Unemployment Rate]],Complete_data[Unemployment Rate],1)</f>
        <v>45</v>
      </c>
      <c r="F89">
        <v>144</v>
      </c>
      <c r="G89">
        <f>_xlfn.RANK.EQ(Complete_data[[#This Row],[Restaurant count]],Complete_data[Restaurant count],0)</f>
        <v>136</v>
      </c>
      <c r="H89">
        <v>24</v>
      </c>
      <c r="I89">
        <v>70</v>
      </c>
      <c r="J89" s="1">
        <v>45.25</v>
      </c>
      <c r="K89">
        <v>3</v>
      </c>
      <c r="L89">
        <f>_xlfn.RANK.EQ(Complete_data[[#This Row],[Hospital Count]],Complete_data[Hospital Count],0)</f>
        <v>117</v>
      </c>
      <c r="M89">
        <v>45.181999999999995</v>
      </c>
      <c r="N89">
        <f>_xlfn.RANK.EQ(Complete_data[[#This Row],[Average crime rate]],Complete_data[Average crime rate],1)</f>
        <v>67</v>
      </c>
    </row>
    <row r="90" spans="1:14" x14ac:dyDescent="0.3">
      <c r="A90" s="2" t="s">
        <v>400</v>
      </c>
      <c r="B90" t="s">
        <v>398</v>
      </c>
      <c r="C90" t="s">
        <v>399</v>
      </c>
      <c r="D90">
        <v>10</v>
      </c>
      <c r="E90">
        <f>_xlfn.RANK.EQ(Complete_data[[#This Row],[Unemployment Rate]],Complete_data[Unemployment Rate],1)</f>
        <v>45</v>
      </c>
      <c r="F90">
        <v>393</v>
      </c>
      <c r="G90">
        <f>_xlfn.RANK.EQ(Complete_data[[#This Row],[Restaurant count]],Complete_data[Restaurant count],0)</f>
        <v>107</v>
      </c>
      <c r="H90">
        <v>20</v>
      </c>
      <c r="I90">
        <v>72</v>
      </c>
      <c r="J90" s="1">
        <v>46.333333333333336</v>
      </c>
      <c r="K90">
        <v>8</v>
      </c>
      <c r="L90">
        <f>_xlfn.RANK.EQ(Complete_data[[#This Row],[Hospital Count]],Complete_data[Hospital Count],0)</f>
        <v>69</v>
      </c>
      <c r="M90">
        <v>27.314999999999998</v>
      </c>
      <c r="N90">
        <f>_xlfn.RANK.EQ(Complete_data[[#This Row],[Average crime rate]],Complete_data[Average crime rate],1)</f>
        <v>16</v>
      </c>
    </row>
    <row r="91" spans="1:14" x14ac:dyDescent="0.3">
      <c r="A91" s="3" t="s">
        <v>266</v>
      </c>
      <c r="B91" t="s">
        <v>260</v>
      </c>
      <c r="C91" t="s">
        <v>265</v>
      </c>
      <c r="D91">
        <v>10</v>
      </c>
      <c r="E91">
        <f>_xlfn.RANK.EQ(Complete_data[[#This Row],[Unemployment Rate]],Complete_data[Unemployment Rate],1)</f>
        <v>45</v>
      </c>
      <c r="F91">
        <v>667</v>
      </c>
      <c r="G91">
        <f>_xlfn.RANK.EQ(Complete_data[[#This Row],[Restaurant count]],Complete_data[Restaurant count],0)</f>
        <v>81</v>
      </c>
      <c r="H91">
        <v>39</v>
      </c>
      <c r="I91">
        <v>79</v>
      </c>
      <c r="J91" s="1">
        <v>59.75</v>
      </c>
      <c r="K91">
        <v>6</v>
      </c>
      <c r="L91">
        <f>_xlfn.RANK.EQ(Complete_data[[#This Row],[Hospital Count]],Complete_data[Hospital Count],0)</f>
        <v>90</v>
      </c>
      <c r="M91">
        <v>42.334000000000003</v>
      </c>
      <c r="N91">
        <f>_xlfn.RANK.EQ(Complete_data[[#This Row],[Average crime rate]],Complete_data[Average crime rate],1)</f>
        <v>52</v>
      </c>
    </row>
    <row r="92" spans="1:14" x14ac:dyDescent="0.3">
      <c r="A92" s="2" t="s">
        <v>147</v>
      </c>
      <c r="B92" t="s">
        <v>143</v>
      </c>
      <c r="C92" t="s">
        <v>146</v>
      </c>
      <c r="D92">
        <v>10</v>
      </c>
      <c r="E92">
        <f>_xlfn.RANK.EQ(Complete_data[[#This Row],[Unemployment Rate]],Complete_data[Unemployment Rate],1)</f>
        <v>45</v>
      </c>
      <c r="F92">
        <v>1837</v>
      </c>
      <c r="G92">
        <f>_xlfn.RANK.EQ(Complete_data[[#This Row],[Restaurant count]],Complete_data[Restaurant count],0)</f>
        <v>41</v>
      </c>
      <c r="H92">
        <v>28</v>
      </c>
      <c r="I92">
        <v>76</v>
      </c>
      <c r="J92" s="1">
        <v>51.75</v>
      </c>
      <c r="K92">
        <v>4</v>
      </c>
      <c r="L92">
        <f>_xlfn.RANK.EQ(Complete_data[[#This Row],[Hospital Count]],Complete_data[Hospital Count],0)</f>
        <v>108</v>
      </c>
      <c r="M92">
        <v>53.285999999999987</v>
      </c>
      <c r="N92">
        <f>_xlfn.RANK.EQ(Complete_data[[#This Row],[Average crime rate]],Complete_data[Average crime rate],1)</f>
        <v>98</v>
      </c>
    </row>
    <row r="93" spans="1:14" x14ac:dyDescent="0.3">
      <c r="A93" s="3" t="s">
        <v>259</v>
      </c>
      <c r="B93" t="s">
        <v>253</v>
      </c>
      <c r="C93" t="s">
        <v>258</v>
      </c>
      <c r="D93">
        <v>10</v>
      </c>
      <c r="E93">
        <f>_xlfn.RANK.EQ(Complete_data[[#This Row],[Unemployment Rate]],Complete_data[Unemployment Rate],1)</f>
        <v>45</v>
      </c>
      <c r="F93">
        <v>112</v>
      </c>
      <c r="G93">
        <f>_xlfn.RANK.EQ(Complete_data[[#This Row],[Restaurant count]],Complete_data[Restaurant count],0)</f>
        <v>141</v>
      </c>
      <c r="H93">
        <v>24</v>
      </c>
      <c r="I93">
        <v>72</v>
      </c>
      <c r="J93" s="1">
        <v>45.583333333333336</v>
      </c>
      <c r="K93">
        <v>2</v>
      </c>
      <c r="L93">
        <f>_xlfn.RANK.EQ(Complete_data[[#This Row],[Hospital Count]],Complete_data[Hospital Count],0)</f>
        <v>124</v>
      </c>
      <c r="M93">
        <v>44.42</v>
      </c>
      <c r="N93">
        <f>_xlfn.RANK.EQ(Complete_data[[#This Row],[Average crime rate]],Complete_data[Average crime rate],1)</f>
        <v>64</v>
      </c>
    </row>
    <row r="94" spans="1:14" x14ac:dyDescent="0.3">
      <c r="A94" s="2" t="s">
        <v>114</v>
      </c>
      <c r="B94" t="s">
        <v>110</v>
      </c>
      <c r="C94" t="s">
        <v>113</v>
      </c>
      <c r="D94">
        <v>10</v>
      </c>
      <c r="E94">
        <f>_xlfn.RANK.EQ(Complete_data[[#This Row],[Unemployment Rate]],Complete_data[Unemployment Rate],1)</f>
        <v>45</v>
      </c>
      <c r="F94">
        <v>588</v>
      </c>
      <c r="G94">
        <f>_xlfn.RANK.EQ(Complete_data[[#This Row],[Restaurant count]],Complete_data[Restaurant count],0)</f>
        <v>87</v>
      </c>
      <c r="H94">
        <v>42</v>
      </c>
      <c r="I94">
        <v>81</v>
      </c>
      <c r="J94" s="1">
        <v>62.75</v>
      </c>
      <c r="K94">
        <v>6</v>
      </c>
      <c r="L94">
        <f>_xlfn.RANK.EQ(Complete_data[[#This Row],[Hospital Count]],Complete_data[Hospital Count],0)</f>
        <v>90</v>
      </c>
      <c r="M94">
        <v>46.859000000000009</v>
      </c>
      <c r="N94">
        <f>_xlfn.RANK.EQ(Complete_data[[#This Row],[Average crime rate]],Complete_data[Average crime rate],1)</f>
        <v>76</v>
      </c>
    </row>
    <row r="95" spans="1:14" x14ac:dyDescent="0.3">
      <c r="A95" s="3" t="s">
        <v>250</v>
      </c>
      <c r="B95" t="s">
        <v>248</v>
      </c>
      <c r="C95" t="s">
        <v>249</v>
      </c>
      <c r="D95">
        <v>10</v>
      </c>
      <c r="E95">
        <f>_xlfn.RANK.EQ(Complete_data[[#This Row],[Unemployment Rate]],Complete_data[Unemployment Rate],1)</f>
        <v>45</v>
      </c>
      <c r="F95">
        <v>658</v>
      </c>
      <c r="G95">
        <f>_xlfn.RANK.EQ(Complete_data[[#This Row],[Restaurant count]],Complete_data[Restaurant count],0)</f>
        <v>82</v>
      </c>
      <c r="H95">
        <v>46</v>
      </c>
      <c r="I95">
        <v>81</v>
      </c>
      <c r="J95" s="1">
        <v>65.333333333333329</v>
      </c>
      <c r="K95">
        <v>9</v>
      </c>
      <c r="L95">
        <f>_xlfn.RANK.EQ(Complete_data[[#This Row],[Hospital Count]],Complete_data[Hospital Count],0)</f>
        <v>61</v>
      </c>
      <c r="M95">
        <v>66.891999999999996</v>
      </c>
      <c r="N95">
        <f>_xlfn.RANK.EQ(Complete_data[[#This Row],[Average crime rate]],Complete_data[Average crime rate],1)</f>
        <v>136</v>
      </c>
    </row>
    <row r="96" spans="1:14" x14ac:dyDescent="0.3">
      <c r="A96" s="2" t="s">
        <v>109</v>
      </c>
      <c r="B96" t="s">
        <v>103</v>
      </c>
      <c r="C96" t="s">
        <v>108</v>
      </c>
      <c r="D96">
        <v>10</v>
      </c>
      <c r="E96">
        <f>_xlfn.RANK.EQ(Complete_data[[#This Row],[Unemployment Rate]],Complete_data[Unemployment Rate],1)</f>
        <v>45</v>
      </c>
      <c r="F96">
        <v>77</v>
      </c>
      <c r="G96">
        <f>_xlfn.RANK.EQ(Complete_data[[#This Row],[Restaurant count]],Complete_data[Restaurant count],0)</f>
        <v>142</v>
      </c>
      <c r="H96">
        <v>30</v>
      </c>
      <c r="I96">
        <v>57</v>
      </c>
      <c r="J96" s="1">
        <v>42.75</v>
      </c>
      <c r="K96">
        <v>1</v>
      </c>
      <c r="L96">
        <f>_xlfn.RANK.EQ(Complete_data[[#This Row],[Hospital Count]],Complete_data[Hospital Count],0)</f>
        <v>137</v>
      </c>
      <c r="M96">
        <v>47.137</v>
      </c>
      <c r="N96">
        <f>_xlfn.RANK.EQ(Complete_data[[#This Row],[Average crime rate]],Complete_data[Average crime rate],1)</f>
        <v>78</v>
      </c>
    </row>
    <row r="97" spans="1:14" x14ac:dyDescent="0.3">
      <c r="A97" s="3" t="s">
        <v>354</v>
      </c>
      <c r="B97" t="s">
        <v>91</v>
      </c>
      <c r="C97" t="s">
        <v>353</v>
      </c>
      <c r="D97">
        <v>10</v>
      </c>
      <c r="E97">
        <f>_xlfn.RANK.EQ(Complete_data[[#This Row],[Unemployment Rate]],Complete_data[Unemployment Rate],1)</f>
        <v>45</v>
      </c>
      <c r="F97">
        <v>1219</v>
      </c>
      <c r="G97">
        <f>_xlfn.RANK.EQ(Complete_data[[#This Row],[Restaurant count]],Complete_data[Restaurant count],0)</f>
        <v>57</v>
      </c>
      <c r="H97">
        <v>39</v>
      </c>
      <c r="I97">
        <v>78</v>
      </c>
      <c r="J97" s="1">
        <v>59.833333333333336</v>
      </c>
      <c r="K97">
        <v>9</v>
      </c>
      <c r="L97">
        <f>_xlfn.RANK.EQ(Complete_data[[#This Row],[Hospital Count]],Complete_data[Hospital Count],0)</f>
        <v>61</v>
      </c>
      <c r="M97">
        <v>69.108000000000004</v>
      </c>
      <c r="N97">
        <f>_xlfn.RANK.EQ(Complete_data[[#This Row],[Average crime rate]],Complete_data[Average crime rate],1)</f>
        <v>137</v>
      </c>
    </row>
    <row r="98" spans="1:14" x14ac:dyDescent="0.3">
      <c r="A98" s="2" t="s">
        <v>214</v>
      </c>
      <c r="B98" t="s">
        <v>212</v>
      </c>
      <c r="C98" t="s">
        <v>213</v>
      </c>
      <c r="D98">
        <v>10</v>
      </c>
      <c r="E98">
        <f>_xlfn.RANK.EQ(Complete_data[[#This Row],[Unemployment Rate]],Complete_data[Unemployment Rate],1)</f>
        <v>45</v>
      </c>
      <c r="F98">
        <v>254</v>
      </c>
      <c r="G98">
        <f>_xlfn.RANK.EQ(Complete_data[[#This Row],[Restaurant count]],Complete_data[Restaurant count],0)</f>
        <v>123</v>
      </c>
      <c r="H98">
        <v>52</v>
      </c>
      <c r="I98">
        <v>83</v>
      </c>
      <c r="J98" s="1">
        <v>69.083333333333329</v>
      </c>
      <c r="K98">
        <v>8</v>
      </c>
      <c r="L98">
        <f>_xlfn.RANK.EQ(Complete_data[[#This Row],[Hospital Count]],Complete_data[Hospital Count],0)</f>
        <v>69</v>
      </c>
      <c r="M98">
        <v>36.132999999999996</v>
      </c>
      <c r="N98">
        <f>_xlfn.RANK.EQ(Complete_data[[#This Row],[Average crime rate]],Complete_data[Average crime rate],1)</f>
        <v>35</v>
      </c>
    </row>
    <row r="99" spans="1:14" x14ac:dyDescent="0.3">
      <c r="A99" s="3" t="s">
        <v>237</v>
      </c>
      <c r="B99" t="s">
        <v>229</v>
      </c>
      <c r="C99" t="s">
        <v>236</v>
      </c>
      <c r="D99">
        <v>10</v>
      </c>
      <c r="E99">
        <f>_xlfn.RANK.EQ(Complete_data[[#This Row],[Unemployment Rate]],Complete_data[Unemployment Rate],1)</f>
        <v>45</v>
      </c>
      <c r="F99">
        <v>641</v>
      </c>
      <c r="G99">
        <f>_xlfn.RANK.EQ(Complete_data[[#This Row],[Restaurant count]],Complete_data[Restaurant count],0)</f>
        <v>83</v>
      </c>
      <c r="H99">
        <v>24</v>
      </c>
      <c r="I99">
        <v>73</v>
      </c>
      <c r="J99" s="1">
        <v>48.916666666666664</v>
      </c>
      <c r="K99">
        <v>5</v>
      </c>
      <c r="L99">
        <f>_xlfn.RANK.EQ(Complete_data[[#This Row],[Hospital Count]],Complete_data[Hospital Count],0)</f>
        <v>99</v>
      </c>
      <c r="M99">
        <v>43.771000000000001</v>
      </c>
      <c r="N99">
        <f>_xlfn.RANK.EQ(Complete_data[[#This Row],[Average crime rate]],Complete_data[Average crime rate],1)</f>
        <v>60</v>
      </c>
    </row>
    <row r="100" spans="1:14" x14ac:dyDescent="0.3">
      <c r="A100" s="2" t="s">
        <v>207</v>
      </c>
      <c r="B100" t="s">
        <v>205</v>
      </c>
      <c r="C100" t="s">
        <v>206</v>
      </c>
      <c r="D100">
        <v>10</v>
      </c>
      <c r="E100">
        <f>_xlfn.RANK.EQ(Complete_data[[#This Row],[Unemployment Rate]],Complete_data[Unemployment Rate],1)</f>
        <v>45</v>
      </c>
      <c r="F100">
        <v>566</v>
      </c>
      <c r="G100">
        <f>_xlfn.RANK.EQ(Complete_data[[#This Row],[Restaurant count]],Complete_data[Restaurant count],0)</f>
        <v>88</v>
      </c>
      <c r="H100">
        <v>33</v>
      </c>
      <c r="I100">
        <v>77</v>
      </c>
      <c r="J100" s="1">
        <v>56.333333333333336</v>
      </c>
      <c r="K100">
        <v>11</v>
      </c>
      <c r="L100">
        <f>_xlfn.RANK.EQ(Complete_data[[#This Row],[Hospital Count]],Complete_data[Hospital Count],0)</f>
        <v>50</v>
      </c>
      <c r="M100">
        <v>41.555999999999997</v>
      </c>
      <c r="N100">
        <f>_xlfn.RANK.EQ(Complete_data[[#This Row],[Average crime rate]],Complete_data[Average crime rate],1)</f>
        <v>50</v>
      </c>
    </row>
    <row r="101" spans="1:14" x14ac:dyDescent="0.3">
      <c r="A101" s="3" t="s">
        <v>276</v>
      </c>
      <c r="B101" t="s">
        <v>274</v>
      </c>
      <c r="C101" t="s">
        <v>275</v>
      </c>
      <c r="D101">
        <v>10</v>
      </c>
      <c r="E101">
        <f>_xlfn.RANK.EQ(Complete_data[[#This Row],[Unemployment Rate]],Complete_data[Unemployment Rate],1)</f>
        <v>45</v>
      </c>
      <c r="F101">
        <v>491</v>
      </c>
      <c r="G101">
        <f>_xlfn.RANK.EQ(Complete_data[[#This Row],[Restaurant count]],Complete_data[Restaurant count],0)</f>
        <v>96</v>
      </c>
      <c r="H101">
        <v>25</v>
      </c>
      <c r="I101">
        <v>78</v>
      </c>
      <c r="J101" s="1">
        <v>52.416666666666664</v>
      </c>
      <c r="K101">
        <v>8</v>
      </c>
      <c r="L101">
        <f>_xlfn.RANK.EQ(Complete_data[[#This Row],[Hospital Count]],Complete_data[Hospital Count],0)</f>
        <v>69</v>
      </c>
      <c r="M101">
        <v>34.992000000000004</v>
      </c>
      <c r="N101">
        <f>_xlfn.RANK.EQ(Complete_data[[#This Row],[Average crime rate]],Complete_data[Average crime rate],1)</f>
        <v>32</v>
      </c>
    </row>
    <row r="102" spans="1:14" x14ac:dyDescent="0.3">
      <c r="A102" s="2" t="s">
        <v>123</v>
      </c>
      <c r="B102" t="s">
        <v>119</v>
      </c>
      <c r="C102" t="s">
        <v>122</v>
      </c>
      <c r="D102">
        <v>10</v>
      </c>
      <c r="E102">
        <f>_xlfn.RANK.EQ(Complete_data[[#This Row],[Unemployment Rate]],Complete_data[Unemployment Rate],1)</f>
        <v>45</v>
      </c>
      <c r="F102">
        <v>854</v>
      </c>
      <c r="G102">
        <f>_xlfn.RANK.EQ(Complete_data[[#This Row],[Restaurant count]],Complete_data[Restaurant count],0)</f>
        <v>73</v>
      </c>
      <c r="H102">
        <v>42</v>
      </c>
      <c r="I102">
        <v>83</v>
      </c>
      <c r="J102" s="1">
        <v>63</v>
      </c>
      <c r="K102">
        <v>14</v>
      </c>
      <c r="L102">
        <f>_xlfn.RANK.EQ(Complete_data[[#This Row],[Hospital Count]],Complete_data[Hospital Count],0)</f>
        <v>36</v>
      </c>
      <c r="M102">
        <v>88.217999999999989</v>
      </c>
      <c r="N102">
        <f>_xlfn.RANK.EQ(Complete_data[[#This Row],[Average crime rate]],Complete_data[Average crime rate],1)</f>
        <v>145</v>
      </c>
    </row>
    <row r="103" spans="1:14" x14ac:dyDescent="0.3">
      <c r="A103" s="3" t="s">
        <v>372</v>
      </c>
      <c r="B103" t="s">
        <v>83</v>
      </c>
      <c r="C103" t="s">
        <v>371</v>
      </c>
      <c r="D103">
        <v>10</v>
      </c>
      <c r="E103">
        <f>_xlfn.RANK.EQ(Complete_data[[#This Row],[Unemployment Rate]],Complete_data[Unemployment Rate],1)</f>
        <v>45</v>
      </c>
      <c r="F103">
        <v>463</v>
      </c>
      <c r="G103">
        <f>_xlfn.RANK.EQ(Complete_data[[#This Row],[Restaurant count]],Complete_data[Restaurant count],0)</f>
        <v>99</v>
      </c>
      <c r="H103">
        <v>40</v>
      </c>
      <c r="I103">
        <v>81</v>
      </c>
      <c r="J103" s="1">
        <v>61.416666666666664</v>
      </c>
      <c r="K103">
        <v>9</v>
      </c>
      <c r="L103">
        <f>_xlfn.RANK.EQ(Complete_data[[#This Row],[Hospital Count]],Complete_data[Hospital Count],0)</f>
        <v>61</v>
      </c>
      <c r="M103">
        <v>53.233000000000004</v>
      </c>
      <c r="N103">
        <f>_xlfn.RANK.EQ(Complete_data[[#This Row],[Average crime rate]],Complete_data[Average crime rate],1)</f>
        <v>97</v>
      </c>
    </row>
    <row r="104" spans="1:14" x14ac:dyDescent="0.3">
      <c r="A104" s="2" t="s">
        <v>167</v>
      </c>
      <c r="B104" t="s">
        <v>161</v>
      </c>
      <c r="C104" t="s">
        <v>166</v>
      </c>
      <c r="D104">
        <v>10</v>
      </c>
      <c r="E104">
        <f>_xlfn.RANK.EQ(Complete_data[[#This Row],[Unemployment Rate]],Complete_data[Unemployment Rate],1)</f>
        <v>45</v>
      </c>
      <c r="F104">
        <v>241</v>
      </c>
      <c r="G104">
        <f>_xlfn.RANK.EQ(Complete_data[[#This Row],[Restaurant count]],Complete_data[Restaurant count],0)</f>
        <v>125</v>
      </c>
      <c r="H104">
        <v>46</v>
      </c>
      <c r="I104">
        <v>81</v>
      </c>
      <c r="J104" s="1">
        <v>64.5</v>
      </c>
      <c r="K104">
        <v>7</v>
      </c>
      <c r="L104">
        <f>_xlfn.RANK.EQ(Complete_data[[#This Row],[Hospital Count]],Complete_data[Hospital Count],0)</f>
        <v>80</v>
      </c>
      <c r="M104">
        <v>42.763999999999996</v>
      </c>
      <c r="N104">
        <f>_xlfn.RANK.EQ(Complete_data[[#This Row],[Average crime rate]],Complete_data[Average crime rate],1)</f>
        <v>55</v>
      </c>
    </row>
    <row r="105" spans="1:14" x14ac:dyDescent="0.3">
      <c r="A105" s="3" t="s">
        <v>402</v>
      </c>
      <c r="B105" t="s">
        <v>398</v>
      </c>
      <c r="C105" t="s">
        <v>401</v>
      </c>
      <c r="D105">
        <v>10</v>
      </c>
      <c r="E105">
        <f>_xlfn.RANK.EQ(Complete_data[[#This Row],[Unemployment Rate]],Complete_data[Unemployment Rate],1)</f>
        <v>45</v>
      </c>
      <c r="F105">
        <v>956</v>
      </c>
      <c r="G105">
        <f>_xlfn.RANK.EQ(Complete_data[[#This Row],[Restaurant count]],Complete_data[Restaurant count],0)</f>
        <v>68</v>
      </c>
      <c r="H105">
        <v>20</v>
      </c>
      <c r="I105">
        <v>74</v>
      </c>
      <c r="J105" s="1">
        <v>47.916666666666664</v>
      </c>
      <c r="K105">
        <v>8</v>
      </c>
      <c r="L105">
        <f>_xlfn.RANK.EQ(Complete_data[[#This Row],[Hospital Count]],Complete_data[Hospital Count],0)</f>
        <v>69</v>
      </c>
      <c r="M105">
        <v>33.74</v>
      </c>
      <c r="N105">
        <f>_xlfn.RANK.EQ(Complete_data[[#This Row],[Average crime rate]],Complete_data[Average crime rate],1)</f>
        <v>28</v>
      </c>
    </row>
    <row r="106" spans="1:14" x14ac:dyDescent="0.3">
      <c r="A106" s="2" t="s">
        <v>328</v>
      </c>
      <c r="B106" t="s">
        <v>324</v>
      </c>
      <c r="C106" t="s">
        <v>327</v>
      </c>
      <c r="D106">
        <v>10</v>
      </c>
      <c r="E106">
        <f>_xlfn.RANK.EQ(Complete_data[[#This Row],[Unemployment Rate]],Complete_data[Unemployment Rate],1)</f>
        <v>45</v>
      </c>
      <c r="F106">
        <v>440</v>
      </c>
      <c r="G106">
        <f>_xlfn.RANK.EQ(Complete_data[[#This Row],[Restaurant count]],Complete_data[Restaurant count],0)</f>
        <v>102</v>
      </c>
      <c r="H106">
        <v>39</v>
      </c>
      <c r="I106">
        <v>76</v>
      </c>
      <c r="J106" s="1">
        <v>55.916666666666664</v>
      </c>
      <c r="K106">
        <v>2</v>
      </c>
      <c r="L106">
        <f>_xlfn.RANK.EQ(Complete_data[[#This Row],[Hospital Count]],Complete_data[Hospital Count],0)</f>
        <v>124</v>
      </c>
      <c r="M106">
        <v>54.47399999999999</v>
      </c>
      <c r="N106">
        <f>_xlfn.RANK.EQ(Complete_data[[#This Row],[Average crime rate]],Complete_data[Average crime rate],1)</f>
        <v>102</v>
      </c>
    </row>
    <row r="107" spans="1:14" x14ac:dyDescent="0.3">
      <c r="A107" s="3" t="s">
        <v>374</v>
      </c>
      <c r="B107" t="s">
        <v>83</v>
      </c>
      <c r="C107" t="s">
        <v>373</v>
      </c>
      <c r="D107">
        <v>10</v>
      </c>
      <c r="E107">
        <f>_xlfn.RANK.EQ(Complete_data[[#This Row],[Unemployment Rate]],Complete_data[Unemployment Rate],1)</f>
        <v>45</v>
      </c>
      <c r="F107">
        <v>439</v>
      </c>
      <c r="G107">
        <f>_xlfn.RANK.EQ(Complete_data[[#This Row],[Restaurant count]],Complete_data[Restaurant count],0)</f>
        <v>103</v>
      </c>
      <c r="H107">
        <v>44</v>
      </c>
      <c r="I107">
        <v>84</v>
      </c>
      <c r="J107" s="1">
        <v>65.75</v>
      </c>
      <c r="K107">
        <v>8</v>
      </c>
      <c r="L107">
        <f>_xlfn.RANK.EQ(Complete_data[[#This Row],[Hospital Count]],Complete_data[Hospital Count],0)</f>
        <v>69</v>
      </c>
      <c r="M107">
        <v>70.013999999999996</v>
      </c>
      <c r="N107">
        <f>_xlfn.RANK.EQ(Complete_data[[#This Row],[Average crime rate]],Complete_data[Average crime rate],1)</f>
        <v>138</v>
      </c>
    </row>
    <row r="108" spans="1:14" x14ac:dyDescent="0.3">
      <c r="A108" s="2" t="s">
        <v>116</v>
      </c>
      <c r="B108" t="s">
        <v>110</v>
      </c>
      <c r="C108" t="s">
        <v>115</v>
      </c>
      <c r="D108">
        <v>10</v>
      </c>
      <c r="E108">
        <f>_xlfn.RANK.EQ(Complete_data[[#This Row],[Unemployment Rate]],Complete_data[Unemployment Rate],1)</f>
        <v>45</v>
      </c>
      <c r="F108">
        <v>499</v>
      </c>
      <c r="G108">
        <f>_xlfn.RANK.EQ(Complete_data[[#This Row],[Restaurant count]],Complete_data[Restaurant count],0)</f>
        <v>94</v>
      </c>
      <c r="H108">
        <v>50</v>
      </c>
      <c r="I108">
        <v>81</v>
      </c>
      <c r="J108" s="1">
        <v>67.333333333333329</v>
      </c>
      <c r="K108">
        <v>7</v>
      </c>
      <c r="L108">
        <f>_xlfn.RANK.EQ(Complete_data[[#This Row],[Hospital Count]],Complete_data[Hospital Count],0)</f>
        <v>80</v>
      </c>
      <c r="M108">
        <v>52.064999999999998</v>
      </c>
      <c r="N108">
        <f>_xlfn.RANK.EQ(Complete_data[[#This Row],[Average crime rate]],Complete_data[Average crime rate],1)</f>
        <v>95</v>
      </c>
    </row>
    <row r="109" spans="1:14" x14ac:dyDescent="0.3">
      <c r="A109" s="3" t="s">
        <v>118</v>
      </c>
      <c r="B109" t="s">
        <v>110</v>
      </c>
      <c r="C109" t="s">
        <v>117</v>
      </c>
      <c r="D109">
        <v>10</v>
      </c>
      <c r="E109">
        <f>_xlfn.RANK.EQ(Complete_data[[#This Row],[Unemployment Rate]],Complete_data[Unemployment Rate],1)</f>
        <v>45</v>
      </c>
      <c r="F109">
        <v>433</v>
      </c>
      <c r="G109">
        <f>_xlfn.RANK.EQ(Complete_data[[#This Row],[Restaurant count]],Complete_data[Restaurant count],0)</f>
        <v>104</v>
      </c>
      <c r="H109">
        <v>48</v>
      </c>
      <c r="I109">
        <v>82</v>
      </c>
      <c r="J109" s="1">
        <v>66.333333333333329</v>
      </c>
      <c r="K109">
        <v>8</v>
      </c>
      <c r="L109">
        <f>_xlfn.RANK.EQ(Complete_data[[#This Row],[Hospital Count]],Complete_data[Hospital Count],0)</f>
        <v>69</v>
      </c>
      <c r="M109">
        <v>43.265000000000001</v>
      </c>
      <c r="N109">
        <f>_xlfn.RANK.EQ(Complete_data[[#This Row],[Average crime rate]],Complete_data[Average crime rate],1)</f>
        <v>57</v>
      </c>
    </row>
    <row r="110" spans="1:14" x14ac:dyDescent="0.3">
      <c r="A110" s="2" t="s">
        <v>216</v>
      </c>
      <c r="B110" t="s">
        <v>212</v>
      </c>
      <c r="C110" t="s">
        <v>215</v>
      </c>
      <c r="D110">
        <v>10</v>
      </c>
      <c r="E110">
        <f>_xlfn.RANK.EQ(Complete_data[[#This Row],[Unemployment Rate]],Complete_data[Unemployment Rate],1)</f>
        <v>45</v>
      </c>
      <c r="F110">
        <v>2404</v>
      </c>
      <c r="G110">
        <f>_xlfn.RANK.EQ(Complete_data[[#This Row],[Restaurant count]],Complete_data[Restaurant count],0)</f>
        <v>32</v>
      </c>
      <c r="H110">
        <v>54</v>
      </c>
      <c r="I110">
        <v>83</v>
      </c>
      <c r="J110" s="1">
        <v>70.666666666666671</v>
      </c>
      <c r="K110">
        <v>16</v>
      </c>
      <c r="L110">
        <f>_xlfn.RANK.EQ(Complete_data[[#This Row],[Hospital Count]],Complete_data[Hospital Count],0)</f>
        <v>28</v>
      </c>
      <c r="M110">
        <v>50.529999999999994</v>
      </c>
      <c r="N110">
        <f>_xlfn.RANK.EQ(Complete_data[[#This Row],[Average crime rate]],Complete_data[Average crime rate],1)</f>
        <v>90</v>
      </c>
    </row>
    <row r="111" spans="1:14" x14ac:dyDescent="0.3">
      <c r="A111" s="3" t="s">
        <v>288</v>
      </c>
      <c r="B111" t="s">
        <v>284</v>
      </c>
      <c r="C111" t="s">
        <v>287</v>
      </c>
      <c r="D111">
        <v>10</v>
      </c>
      <c r="E111">
        <f>_xlfn.RANK.EQ(Complete_data[[#This Row],[Unemployment Rate]],Complete_data[Unemployment Rate],1)</f>
        <v>45</v>
      </c>
      <c r="F111">
        <v>1</v>
      </c>
      <c r="G111">
        <f>_xlfn.RANK.EQ(Complete_data[[#This Row],[Restaurant count]],Complete_data[Restaurant count],0)</f>
        <v>148</v>
      </c>
      <c r="H111">
        <v>33</v>
      </c>
      <c r="I111">
        <v>80</v>
      </c>
      <c r="J111" s="1">
        <v>56.416666666666664</v>
      </c>
      <c r="K111">
        <v>5</v>
      </c>
      <c r="L111">
        <f>_xlfn.RANK.EQ(Complete_data[[#This Row],[Hospital Count]],Complete_data[Hospital Count],0)</f>
        <v>99</v>
      </c>
      <c r="M111">
        <v>34.853999999999999</v>
      </c>
      <c r="N111">
        <f>_xlfn.RANK.EQ(Complete_data[[#This Row],[Average crime rate]],Complete_data[Average crime rate],1)</f>
        <v>31</v>
      </c>
    </row>
    <row r="112" spans="1:14" x14ac:dyDescent="0.3">
      <c r="A112" s="2" t="s">
        <v>278</v>
      </c>
      <c r="B112" t="s">
        <v>274</v>
      </c>
      <c r="C112" t="s">
        <v>277</v>
      </c>
      <c r="D112">
        <v>10</v>
      </c>
      <c r="E112">
        <f>_xlfn.RANK.EQ(Complete_data[[#This Row],[Unemployment Rate]],Complete_data[Unemployment Rate],1)</f>
        <v>45</v>
      </c>
      <c r="F112">
        <v>44</v>
      </c>
      <c r="G112">
        <f>_xlfn.RANK.EQ(Complete_data[[#This Row],[Restaurant count]],Complete_data[Restaurant count],0)</f>
        <v>143</v>
      </c>
      <c r="H112">
        <v>26</v>
      </c>
      <c r="I112">
        <v>75</v>
      </c>
      <c r="J112" s="1">
        <v>49.416666666666664</v>
      </c>
      <c r="K112">
        <v>1</v>
      </c>
      <c r="L112">
        <f>_xlfn.RANK.EQ(Complete_data[[#This Row],[Hospital Count]],Complete_data[Hospital Count],0)</f>
        <v>137</v>
      </c>
      <c r="M112">
        <v>31.486000000000001</v>
      </c>
      <c r="N112">
        <f>_xlfn.RANK.EQ(Complete_data[[#This Row],[Average crime rate]],Complete_data[Average crime rate],1)</f>
        <v>23</v>
      </c>
    </row>
    <row r="113" spans="1:14" x14ac:dyDescent="0.3">
      <c r="A113" s="3" t="s">
        <v>154</v>
      </c>
      <c r="B113" t="s">
        <v>97</v>
      </c>
      <c r="C113" t="s">
        <v>153</v>
      </c>
      <c r="D113">
        <v>10</v>
      </c>
      <c r="E113">
        <f>_xlfn.RANK.EQ(Complete_data[[#This Row],[Unemployment Rate]],Complete_data[Unemployment Rate],1)</f>
        <v>45</v>
      </c>
      <c r="F113">
        <v>3482</v>
      </c>
      <c r="G113">
        <f>_xlfn.RANK.EQ(Complete_data[[#This Row],[Restaurant count]],Complete_data[Restaurant count],0)</f>
        <v>21</v>
      </c>
      <c r="H113">
        <v>60</v>
      </c>
      <c r="I113">
        <v>81</v>
      </c>
      <c r="J113" s="1">
        <v>72.583333333333329</v>
      </c>
      <c r="K113">
        <v>14</v>
      </c>
      <c r="L113">
        <f>_xlfn.RANK.EQ(Complete_data[[#This Row],[Hospital Count]],Complete_data[Hospital Count],0)</f>
        <v>36</v>
      </c>
      <c r="M113">
        <v>71.09</v>
      </c>
      <c r="N113">
        <f>_xlfn.RANK.EQ(Complete_data[[#This Row],[Average crime rate]],Complete_data[Average crime rate],1)</f>
        <v>139</v>
      </c>
    </row>
    <row r="114" spans="1:14" x14ac:dyDescent="0.3">
      <c r="A114" s="2" t="s">
        <v>211</v>
      </c>
      <c r="B114" t="s">
        <v>205</v>
      </c>
      <c r="C114" t="s">
        <v>210</v>
      </c>
      <c r="D114">
        <v>10</v>
      </c>
      <c r="E114">
        <f>_xlfn.RANK.EQ(Complete_data[[#This Row],[Unemployment Rate]],Complete_data[Unemployment Rate],1)</f>
        <v>45</v>
      </c>
      <c r="F114">
        <v>170</v>
      </c>
      <c r="G114">
        <f>_xlfn.RANK.EQ(Complete_data[[#This Row],[Restaurant count]],Complete_data[Restaurant count],0)</f>
        <v>133</v>
      </c>
      <c r="H114">
        <v>36</v>
      </c>
      <c r="I114">
        <v>79</v>
      </c>
      <c r="J114" s="1">
        <v>58.75</v>
      </c>
      <c r="K114">
        <v>2</v>
      </c>
      <c r="L114">
        <f>_xlfn.RANK.EQ(Complete_data[[#This Row],[Hospital Count]],Complete_data[Hospital Count],0)</f>
        <v>124</v>
      </c>
      <c r="M114">
        <v>50.488999999999997</v>
      </c>
      <c r="N114">
        <f>_xlfn.RANK.EQ(Complete_data[[#This Row],[Average crime rate]],Complete_data[Average crime rate],1)</f>
        <v>89</v>
      </c>
    </row>
    <row r="115" spans="1:14" x14ac:dyDescent="0.3">
      <c r="A115" s="3" t="s">
        <v>184</v>
      </c>
      <c r="B115" t="s">
        <v>180</v>
      </c>
      <c r="C115" t="s">
        <v>183</v>
      </c>
      <c r="D115">
        <v>10</v>
      </c>
      <c r="E115">
        <f>_xlfn.RANK.EQ(Complete_data[[#This Row],[Unemployment Rate]],Complete_data[Unemployment Rate],1)</f>
        <v>45</v>
      </c>
      <c r="F115">
        <v>557</v>
      </c>
      <c r="G115">
        <f>_xlfn.RANK.EQ(Complete_data[[#This Row],[Restaurant count]],Complete_data[Restaurant count],0)</f>
        <v>89</v>
      </c>
      <c r="H115">
        <v>25</v>
      </c>
      <c r="I115">
        <v>77</v>
      </c>
      <c r="J115" s="1">
        <v>52.75</v>
      </c>
      <c r="K115">
        <v>4</v>
      </c>
      <c r="L115">
        <f>_xlfn.RANK.EQ(Complete_data[[#This Row],[Hospital Count]],Complete_data[Hospital Count],0)</f>
        <v>108</v>
      </c>
      <c r="M115">
        <v>49.261000000000003</v>
      </c>
      <c r="N115">
        <f>_xlfn.RANK.EQ(Complete_data[[#This Row],[Average crime rate]],Complete_data[Average crime rate],1)</f>
        <v>83</v>
      </c>
    </row>
    <row r="116" spans="1:14" x14ac:dyDescent="0.3">
      <c r="A116" s="2" t="s">
        <v>340</v>
      </c>
      <c r="B116" t="s">
        <v>332</v>
      </c>
      <c r="C116" t="s">
        <v>339</v>
      </c>
      <c r="D116">
        <v>10</v>
      </c>
      <c r="E116">
        <f>_xlfn.RANK.EQ(Complete_data[[#This Row],[Unemployment Rate]],Complete_data[Unemployment Rate],1)</f>
        <v>45</v>
      </c>
      <c r="F116">
        <v>3541</v>
      </c>
      <c r="G116">
        <f>_xlfn.RANK.EQ(Complete_data[[#This Row],[Restaurant count]],Complete_data[Restaurant count],0)</f>
        <v>20</v>
      </c>
      <c r="H116">
        <v>28</v>
      </c>
      <c r="I116">
        <v>74</v>
      </c>
      <c r="J116" s="1">
        <v>52.333333333333336</v>
      </c>
      <c r="K116">
        <v>20</v>
      </c>
      <c r="L116">
        <f>_xlfn.RANK.EQ(Complete_data[[#This Row],[Hospital Count]],Complete_data[Hospital Count],0)</f>
        <v>16</v>
      </c>
      <c r="M116">
        <v>37.317999999999998</v>
      </c>
      <c r="N116">
        <f>_xlfn.RANK.EQ(Complete_data[[#This Row],[Average crime rate]],Complete_data[Average crime rate],1)</f>
        <v>38</v>
      </c>
    </row>
    <row r="117" spans="1:14" x14ac:dyDescent="0.3">
      <c r="A117" s="3" t="s">
        <v>179</v>
      </c>
      <c r="B117" t="s">
        <v>175</v>
      </c>
      <c r="C117" t="s">
        <v>178</v>
      </c>
      <c r="D117">
        <v>10</v>
      </c>
      <c r="E117">
        <f>_xlfn.RANK.EQ(Complete_data[[#This Row],[Unemployment Rate]],Complete_data[Unemployment Rate],1)</f>
        <v>45</v>
      </c>
      <c r="F117">
        <v>144</v>
      </c>
      <c r="G117">
        <f>_xlfn.RANK.EQ(Complete_data[[#This Row],[Restaurant count]],Complete_data[Restaurant count],0)</f>
        <v>136</v>
      </c>
      <c r="H117">
        <v>26</v>
      </c>
      <c r="I117">
        <v>73</v>
      </c>
      <c r="J117" s="1">
        <v>48</v>
      </c>
      <c r="K117">
        <v>2</v>
      </c>
      <c r="L117">
        <f>_xlfn.RANK.EQ(Complete_data[[#This Row],[Hospital Count]],Complete_data[Hospital Count],0)</f>
        <v>124</v>
      </c>
      <c r="M117">
        <v>29.504999999999995</v>
      </c>
      <c r="N117">
        <f>_xlfn.RANK.EQ(Complete_data[[#This Row],[Average crime rate]],Complete_data[Average crime rate],1)</f>
        <v>18</v>
      </c>
    </row>
    <row r="118" spans="1:14" x14ac:dyDescent="0.3">
      <c r="A118" s="2" t="s">
        <v>228</v>
      </c>
      <c r="B118" t="s">
        <v>224</v>
      </c>
      <c r="C118" t="s">
        <v>227</v>
      </c>
      <c r="D118">
        <v>10</v>
      </c>
      <c r="E118">
        <f>_xlfn.RANK.EQ(Complete_data[[#This Row],[Unemployment Rate]],Complete_data[Unemployment Rate],1)</f>
        <v>45</v>
      </c>
      <c r="F118">
        <v>921</v>
      </c>
      <c r="G118">
        <f>_xlfn.RANK.EQ(Complete_data[[#This Row],[Restaurant count]],Complete_data[Restaurant count],0)</f>
        <v>71</v>
      </c>
      <c r="H118">
        <v>26</v>
      </c>
      <c r="I118">
        <v>71</v>
      </c>
      <c r="J118" s="1">
        <v>48</v>
      </c>
      <c r="K118">
        <v>3</v>
      </c>
      <c r="L118">
        <f>_xlfn.RANK.EQ(Complete_data[[#This Row],[Hospital Count]],Complete_data[Hospital Count],0)</f>
        <v>117</v>
      </c>
      <c r="M118">
        <v>38.000000000000007</v>
      </c>
      <c r="N118">
        <f>_xlfn.RANK.EQ(Complete_data[[#This Row],[Average crime rate]],Complete_data[Average crime rate],1)</f>
        <v>40</v>
      </c>
    </row>
    <row r="119" spans="1:14" x14ac:dyDescent="0.3">
      <c r="A119" s="3" t="s">
        <v>142</v>
      </c>
      <c r="B119" t="s">
        <v>93</v>
      </c>
      <c r="C119" t="s">
        <v>141</v>
      </c>
      <c r="D119">
        <v>10</v>
      </c>
      <c r="E119">
        <f>_xlfn.RANK.EQ(Complete_data[[#This Row],[Unemployment Rate]],Complete_data[Unemployment Rate],1)</f>
        <v>45</v>
      </c>
      <c r="F119">
        <v>246</v>
      </c>
      <c r="G119">
        <f>_xlfn.RANK.EQ(Complete_data[[#This Row],[Restaurant count]],Complete_data[Restaurant count],0)</f>
        <v>124</v>
      </c>
      <c r="H119">
        <v>31</v>
      </c>
      <c r="I119">
        <v>78</v>
      </c>
      <c r="J119" s="1">
        <v>53.416666666666664</v>
      </c>
      <c r="K119">
        <v>4</v>
      </c>
      <c r="L119">
        <f>_xlfn.RANK.EQ(Complete_data[[#This Row],[Hospital Count]],Complete_data[Hospital Count],0)</f>
        <v>108</v>
      </c>
      <c r="M119">
        <v>64.122</v>
      </c>
      <c r="N119">
        <f>_xlfn.RANK.EQ(Complete_data[[#This Row],[Average crime rate]],Complete_data[Average crime rate],1)</f>
        <v>132</v>
      </c>
    </row>
    <row r="120" spans="1:14" x14ac:dyDescent="0.3">
      <c r="A120" s="2" t="s">
        <v>348</v>
      </c>
      <c r="B120" t="s">
        <v>346</v>
      </c>
      <c r="C120" t="s">
        <v>347</v>
      </c>
      <c r="D120">
        <v>10</v>
      </c>
      <c r="E120">
        <f>_xlfn.RANK.EQ(Complete_data[[#This Row],[Unemployment Rate]],Complete_data[Unemployment Rate],1)</f>
        <v>45</v>
      </c>
      <c r="F120">
        <v>188</v>
      </c>
      <c r="G120">
        <f>_xlfn.RANK.EQ(Complete_data[[#This Row],[Restaurant count]],Complete_data[Restaurant count],0)</f>
        <v>131</v>
      </c>
      <c r="H120">
        <v>24</v>
      </c>
      <c r="I120">
        <v>73</v>
      </c>
      <c r="J120" s="1">
        <v>46.583333333333336</v>
      </c>
      <c r="K120">
        <v>6</v>
      </c>
      <c r="L120">
        <f>_xlfn.RANK.EQ(Complete_data[[#This Row],[Hospital Count]],Complete_data[Hospital Count],0)</f>
        <v>90</v>
      </c>
      <c r="M120">
        <v>45.498000000000005</v>
      </c>
      <c r="N120">
        <f>_xlfn.RANK.EQ(Complete_data[[#This Row],[Average crime rate]],Complete_data[Average crime rate],1)</f>
        <v>69</v>
      </c>
    </row>
    <row r="121" spans="1:14" x14ac:dyDescent="0.3">
      <c r="A121" s="3" t="s">
        <v>296</v>
      </c>
      <c r="B121" t="s">
        <v>292</v>
      </c>
      <c r="C121" t="s">
        <v>295</v>
      </c>
      <c r="D121">
        <v>10</v>
      </c>
      <c r="E121">
        <f>_xlfn.RANK.EQ(Complete_data[[#This Row],[Unemployment Rate]],Complete_data[Unemployment Rate],1)</f>
        <v>45</v>
      </c>
      <c r="F121">
        <v>856</v>
      </c>
      <c r="G121">
        <f>_xlfn.RANK.EQ(Complete_data[[#This Row],[Restaurant count]],Complete_data[Restaurant count],0)</f>
        <v>72</v>
      </c>
      <c r="H121">
        <v>36</v>
      </c>
      <c r="I121">
        <v>78</v>
      </c>
      <c r="J121" s="1">
        <v>55.333333333333336</v>
      </c>
      <c r="K121">
        <v>9</v>
      </c>
      <c r="L121">
        <f>_xlfn.RANK.EQ(Complete_data[[#This Row],[Hospital Count]],Complete_data[Hospital Count],0)</f>
        <v>61</v>
      </c>
      <c r="M121">
        <v>35.905999999999992</v>
      </c>
      <c r="N121">
        <f>_xlfn.RANK.EQ(Complete_data[[#This Row],[Average crime rate]],Complete_data[Average crime rate],1)</f>
        <v>34</v>
      </c>
    </row>
    <row r="122" spans="1:14" x14ac:dyDescent="0.3">
      <c r="A122" s="2" t="s">
        <v>388</v>
      </c>
      <c r="B122" t="s">
        <v>386</v>
      </c>
      <c r="C122" t="s">
        <v>387</v>
      </c>
      <c r="D122">
        <v>10</v>
      </c>
      <c r="E122">
        <f>_xlfn.RANK.EQ(Complete_data[[#This Row],[Unemployment Rate]],Complete_data[Unemployment Rate],1)</f>
        <v>45</v>
      </c>
      <c r="F122">
        <v>2000</v>
      </c>
      <c r="G122">
        <f>_xlfn.RANK.EQ(Complete_data[[#This Row],[Restaurant count]],Complete_data[Restaurant count],0)</f>
        <v>39</v>
      </c>
      <c r="H122">
        <v>38</v>
      </c>
      <c r="I122">
        <v>80</v>
      </c>
      <c r="J122" s="1">
        <v>59.666666666666664</v>
      </c>
      <c r="K122">
        <v>12</v>
      </c>
      <c r="L122">
        <f>_xlfn.RANK.EQ(Complete_data[[#This Row],[Hospital Count]],Complete_data[Hospital Count],0)</f>
        <v>46</v>
      </c>
      <c r="M122">
        <v>41.821999999999996</v>
      </c>
      <c r="N122">
        <f>_xlfn.RANK.EQ(Complete_data[[#This Row],[Average crime rate]],Complete_data[Average crime rate],1)</f>
        <v>51</v>
      </c>
    </row>
    <row r="123" spans="1:14" x14ac:dyDescent="0.3">
      <c r="A123" s="3" t="s">
        <v>390</v>
      </c>
      <c r="B123" t="s">
        <v>386</v>
      </c>
      <c r="C123" t="s">
        <v>389</v>
      </c>
      <c r="D123">
        <v>10</v>
      </c>
      <c r="E123">
        <f>_xlfn.RANK.EQ(Complete_data[[#This Row],[Unemployment Rate]],Complete_data[Unemployment Rate],1)</f>
        <v>45</v>
      </c>
      <c r="F123">
        <v>465</v>
      </c>
      <c r="G123">
        <f>_xlfn.RANK.EQ(Complete_data[[#This Row],[Restaurant count]],Complete_data[Restaurant count],0)</f>
        <v>98</v>
      </c>
      <c r="H123">
        <v>37</v>
      </c>
      <c r="I123">
        <v>78</v>
      </c>
      <c r="J123" s="1">
        <v>58</v>
      </c>
      <c r="K123">
        <v>2</v>
      </c>
      <c r="L123">
        <f>_xlfn.RANK.EQ(Complete_data[[#This Row],[Hospital Count]],Complete_data[Hospital Count],0)</f>
        <v>124</v>
      </c>
      <c r="M123">
        <v>51.030999999999999</v>
      </c>
      <c r="N123">
        <f>_xlfn.RANK.EQ(Complete_data[[#This Row],[Average crime rate]],Complete_data[Average crime rate],1)</f>
        <v>93</v>
      </c>
    </row>
    <row r="124" spans="1:14" x14ac:dyDescent="0.3">
      <c r="A124" s="2" t="s">
        <v>305</v>
      </c>
      <c r="B124" t="s">
        <v>297</v>
      </c>
      <c r="C124" t="s">
        <v>304</v>
      </c>
      <c r="D124">
        <v>10</v>
      </c>
      <c r="E124">
        <f>_xlfn.RANK.EQ(Complete_data[[#This Row],[Unemployment Rate]],Complete_data[Unemployment Rate],1)</f>
        <v>45</v>
      </c>
      <c r="F124">
        <v>1385</v>
      </c>
      <c r="G124">
        <f>_xlfn.RANK.EQ(Complete_data[[#This Row],[Restaurant count]],Complete_data[Restaurant count],0)</f>
        <v>50</v>
      </c>
      <c r="H124">
        <v>26</v>
      </c>
      <c r="I124">
        <v>73</v>
      </c>
      <c r="J124" s="1">
        <v>49.5</v>
      </c>
      <c r="K124">
        <v>7</v>
      </c>
      <c r="L124">
        <f>_xlfn.RANK.EQ(Complete_data[[#This Row],[Hospital Count]],Complete_data[Hospital Count],0)</f>
        <v>80</v>
      </c>
      <c r="M124">
        <v>55.044999999999995</v>
      </c>
      <c r="N124">
        <f>_xlfn.RANK.EQ(Complete_data[[#This Row],[Average crime rate]],Complete_data[Average crime rate],1)</f>
        <v>104</v>
      </c>
    </row>
    <row r="125" spans="1:14" x14ac:dyDescent="0.3">
      <c r="A125" s="3" t="s">
        <v>186</v>
      </c>
      <c r="B125" t="s">
        <v>180</v>
      </c>
      <c r="C125" t="s">
        <v>185</v>
      </c>
      <c r="D125">
        <v>10</v>
      </c>
      <c r="E125">
        <f>_xlfn.RANK.EQ(Complete_data[[#This Row],[Unemployment Rate]],Complete_data[Unemployment Rate],1)</f>
        <v>45</v>
      </c>
      <c r="F125">
        <v>452</v>
      </c>
      <c r="G125">
        <f>_xlfn.RANK.EQ(Complete_data[[#This Row],[Restaurant count]],Complete_data[Restaurant count],0)</f>
        <v>101</v>
      </c>
      <c r="H125">
        <v>22</v>
      </c>
      <c r="I125">
        <v>75</v>
      </c>
      <c r="J125" s="1">
        <v>49.833333333333336</v>
      </c>
      <c r="K125">
        <v>4</v>
      </c>
      <c r="L125">
        <f>_xlfn.RANK.EQ(Complete_data[[#This Row],[Hospital Count]],Complete_data[Hospital Count],0)</f>
        <v>108</v>
      </c>
      <c r="M125">
        <v>57.887999999999998</v>
      </c>
      <c r="N125">
        <f>_xlfn.RANK.EQ(Complete_data[[#This Row],[Average crime rate]],Complete_data[Average crime rate],1)</f>
        <v>113</v>
      </c>
    </row>
    <row r="126" spans="1:14" x14ac:dyDescent="0.3">
      <c r="A126" s="2" t="s">
        <v>331</v>
      </c>
      <c r="B126" t="s">
        <v>324</v>
      </c>
      <c r="C126" t="s">
        <v>330</v>
      </c>
      <c r="D126">
        <v>10</v>
      </c>
      <c r="E126">
        <f>_xlfn.RANK.EQ(Complete_data[[#This Row],[Unemployment Rate]],Complete_data[Unemployment Rate],1)</f>
        <v>45</v>
      </c>
      <c r="F126">
        <v>493</v>
      </c>
      <c r="G126">
        <f>_xlfn.RANK.EQ(Complete_data[[#This Row],[Restaurant count]],Complete_data[Restaurant count],0)</f>
        <v>95</v>
      </c>
      <c r="H126">
        <v>41</v>
      </c>
      <c r="I126">
        <v>70</v>
      </c>
      <c r="J126" s="1">
        <v>54</v>
      </c>
      <c r="K126">
        <v>1</v>
      </c>
      <c r="L126">
        <f>_xlfn.RANK.EQ(Complete_data[[#This Row],[Hospital Count]],Complete_data[Hospital Count],0)</f>
        <v>137</v>
      </c>
      <c r="M126">
        <v>40.449999999999996</v>
      </c>
      <c r="N126">
        <f>_xlfn.RANK.EQ(Complete_data[[#This Row],[Average crime rate]],Complete_data[Average crime rate],1)</f>
        <v>48</v>
      </c>
    </row>
    <row r="127" spans="1:14" x14ac:dyDescent="0.3">
      <c r="A127" s="3" t="s">
        <v>385</v>
      </c>
      <c r="B127" t="s">
        <v>383</v>
      </c>
      <c r="C127" t="s">
        <v>384</v>
      </c>
      <c r="D127">
        <v>10</v>
      </c>
      <c r="E127">
        <f>_xlfn.RANK.EQ(Complete_data[[#This Row],[Unemployment Rate]],Complete_data[Unemployment Rate],1)</f>
        <v>45</v>
      </c>
      <c r="F127">
        <v>1765</v>
      </c>
      <c r="G127">
        <f>_xlfn.RANK.EQ(Complete_data[[#This Row],[Restaurant count]],Complete_data[Restaurant count],0)</f>
        <v>44</v>
      </c>
      <c r="H127">
        <v>30</v>
      </c>
      <c r="I127">
        <v>82</v>
      </c>
      <c r="J127" s="1">
        <v>54.75</v>
      </c>
      <c r="K127">
        <v>11</v>
      </c>
      <c r="L127">
        <f>_xlfn.RANK.EQ(Complete_data[[#This Row],[Hospital Count]],Complete_data[Hospital Count],0)</f>
        <v>50</v>
      </c>
      <c r="M127">
        <v>82.405999999999992</v>
      </c>
      <c r="N127">
        <f>_xlfn.RANK.EQ(Complete_data[[#This Row],[Average crime rate]],Complete_data[Average crime rate],1)</f>
        <v>144</v>
      </c>
    </row>
    <row r="128" spans="1:14" x14ac:dyDescent="0.3">
      <c r="A128" s="2" t="s">
        <v>376</v>
      </c>
      <c r="B128" t="s">
        <v>83</v>
      </c>
      <c r="C128" t="s">
        <v>375</v>
      </c>
      <c r="D128">
        <v>10</v>
      </c>
      <c r="E128">
        <f>_xlfn.RANK.EQ(Complete_data[[#This Row],[Unemployment Rate]],Complete_data[Unemployment Rate],1)</f>
        <v>45</v>
      </c>
      <c r="F128">
        <v>188</v>
      </c>
      <c r="G128">
        <f>_xlfn.RANK.EQ(Complete_data[[#This Row],[Restaurant count]],Complete_data[Restaurant count],0)</f>
        <v>131</v>
      </c>
      <c r="H128">
        <v>46</v>
      </c>
      <c r="I128">
        <v>85</v>
      </c>
      <c r="J128" s="1">
        <v>67</v>
      </c>
      <c r="K128">
        <v>4</v>
      </c>
      <c r="L128">
        <f>_xlfn.RANK.EQ(Complete_data[[#This Row],[Hospital Count]],Complete_data[Hospital Count],0)</f>
        <v>108</v>
      </c>
      <c r="M128">
        <v>38.494</v>
      </c>
      <c r="N128">
        <f>_xlfn.RANK.EQ(Complete_data[[#This Row],[Average crime rate]],Complete_data[Average crime rate],1)</f>
        <v>44</v>
      </c>
    </row>
    <row r="129" spans="1:14" x14ac:dyDescent="0.3">
      <c r="A129" s="3" t="s">
        <v>239</v>
      </c>
      <c r="B129" t="s">
        <v>229</v>
      </c>
      <c r="C129" t="s">
        <v>238</v>
      </c>
      <c r="D129">
        <v>10</v>
      </c>
      <c r="E129">
        <f>_xlfn.RANK.EQ(Complete_data[[#This Row],[Unemployment Rate]],Complete_data[Unemployment Rate],1)</f>
        <v>45</v>
      </c>
      <c r="F129">
        <v>39</v>
      </c>
      <c r="G129">
        <f>_xlfn.RANK.EQ(Complete_data[[#This Row],[Restaurant count]],Complete_data[Restaurant count],0)</f>
        <v>144</v>
      </c>
      <c r="H129">
        <v>18</v>
      </c>
      <c r="I129">
        <v>66</v>
      </c>
      <c r="J129" s="1">
        <v>42.25</v>
      </c>
      <c r="K129">
        <v>1</v>
      </c>
      <c r="L129">
        <f>_xlfn.RANK.EQ(Complete_data[[#This Row],[Hospital Count]],Complete_data[Hospital Count],0)</f>
        <v>137</v>
      </c>
      <c r="M129">
        <v>22.414999999999999</v>
      </c>
      <c r="N129">
        <f>_xlfn.RANK.EQ(Complete_data[[#This Row],[Average crime rate]],Complete_data[Average crime rate],1)</f>
        <v>11</v>
      </c>
    </row>
    <row r="130" spans="1:14" x14ac:dyDescent="0.3">
      <c r="A130" s="2" t="s">
        <v>169</v>
      </c>
      <c r="B130" t="s">
        <v>161</v>
      </c>
      <c r="C130" t="s">
        <v>168</v>
      </c>
      <c r="D130">
        <v>10</v>
      </c>
      <c r="E130">
        <f>_xlfn.RANK.EQ(Complete_data[[#This Row],[Unemployment Rate]],Complete_data[Unemployment Rate],1)</f>
        <v>45</v>
      </c>
      <c r="F130">
        <v>820</v>
      </c>
      <c r="G130">
        <f>_xlfn.RANK.EQ(Complete_data[[#This Row],[Restaurant count]],Complete_data[Restaurant count],0)</f>
        <v>75</v>
      </c>
      <c r="H130">
        <v>50</v>
      </c>
      <c r="I130">
        <v>82</v>
      </c>
      <c r="J130" s="1">
        <v>67.416666666666671</v>
      </c>
      <c r="K130">
        <v>9</v>
      </c>
      <c r="L130">
        <f>_xlfn.RANK.EQ(Complete_data[[#This Row],[Hospital Count]],Complete_data[Hospital Count],0)</f>
        <v>61</v>
      </c>
      <c r="M130">
        <v>38.063999999999993</v>
      </c>
      <c r="N130">
        <f>_xlfn.RANK.EQ(Complete_data[[#This Row],[Average crime rate]],Complete_data[Average crime rate],1)</f>
        <v>41</v>
      </c>
    </row>
    <row r="131" spans="1:14" x14ac:dyDescent="0.3">
      <c r="A131" s="3" t="s">
        <v>218</v>
      </c>
      <c r="B131" t="s">
        <v>212</v>
      </c>
      <c r="C131" t="s">
        <v>217</v>
      </c>
      <c r="D131">
        <v>10</v>
      </c>
      <c r="E131">
        <f>_xlfn.RANK.EQ(Complete_data[[#This Row],[Unemployment Rate]],Complete_data[Unemployment Rate],1)</f>
        <v>45</v>
      </c>
      <c r="F131">
        <v>535</v>
      </c>
      <c r="G131">
        <f>_xlfn.RANK.EQ(Complete_data[[#This Row],[Restaurant count]],Complete_data[Restaurant count],0)</f>
        <v>91</v>
      </c>
      <c r="H131">
        <v>47</v>
      </c>
      <c r="I131">
        <v>84</v>
      </c>
      <c r="J131" s="1">
        <v>66.583333333333329</v>
      </c>
      <c r="K131">
        <v>12</v>
      </c>
      <c r="L131">
        <f>_xlfn.RANK.EQ(Complete_data[[#This Row],[Hospital Count]],Complete_data[Hospital Count],0)</f>
        <v>46</v>
      </c>
      <c r="M131">
        <v>58.143999999999991</v>
      </c>
      <c r="N131">
        <f>_xlfn.RANK.EQ(Complete_data[[#This Row],[Average crime rate]],Complete_data[Average crime rate],1)</f>
        <v>114</v>
      </c>
    </row>
    <row r="132" spans="1:14" x14ac:dyDescent="0.3">
      <c r="A132" s="2" t="s">
        <v>174</v>
      </c>
      <c r="B132" t="s">
        <v>170</v>
      </c>
      <c r="C132" t="s">
        <v>173</v>
      </c>
      <c r="D132">
        <v>10</v>
      </c>
      <c r="E132">
        <f>_xlfn.RANK.EQ(Complete_data[[#This Row],[Unemployment Rate]],Complete_data[Unemployment Rate],1)</f>
        <v>45</v>
      </c>
      <c r="F132">
        <v>161</v>
      </c>
      <c r="G132">
        <f>_xlfn.RANK.EQ(Complete_data[[#This Row],[Restaurant count]],Complete_data[Restaurant count],0)</f>
        <v>134</v>
      </c>
      <c r="H132">
        <v>20</v>
      </c>
      <c r="I132">
        <v>76</v>
      </c>
      <c r="J132" s="1">
        <v>49.25</v>
      </c>
      <c r="K132">
        <v>2</v>
      </c>
      <c r="L132">
        <f>_xlfn.RANK.EQ(Complete_data[[#This Row],[Hospital Count]],Complete_data[Hospital Count],0)</f>
        <v>124</v>
      </c>
      <c r="M132">
        <v>39.934999999999988</v>
      </c>
      <c r="N132">
        <f>_xlfn.RANK.EQ(Complete_data[[#This Row],[Average crime rate]],Complete_data[Average crime rate],1)</f>
        <v>47</v>
      </c>
    </row>
    <row r="133" spans="1:14" x14ac:dyDescent="0.3">
      <c r="A133" s="3" t="s">
        <v>350</v>
      </c>
      <c r="B133" t="s">
        <v>346</v>
      </c>
      <c r="C133" t="s">
        <v>349</v>
      </c>
      <c r="D133">
        <v>10</v>
      </c>
      <c r="E133">
        <f>_xlfn.RANK.EQ(Complete_data[[#This Row],[Unemployment Rate]],Complete_data[Unemployment Rate],1)</f>
        <v>45</v>
      </c>
      <c r="F133">
        <v>336</v>
      </c>
      <c r="G133">
        <f>_xlfn.RANK.EQ(Complete_data[[#This Row],[Restaurant count]],Complete_data[Restaurant count],0)</f>
        <v>113</v>
      </c>
      <c r="H133">
        <v>18</v>
      </c>
      <c r="I133">
        <v>75</v>
      </c>
      <c r="J133" s="1">
        <v>47.166666666666664</v>
      </c>
      <c r="K133">
        <v>9</v>
      </c>
      <c r="L133">
        <f>_xlfn.RANK.EQ(Complete_data[[#This Row],[Hospital Count]],Complete_data[Hospital Count],0)</f>
        <v>61</v>
      </c>
      <c r="M133">
        <v>34.424999999999997</v>
      </c>
      <c r="N133">
        <f>_xlfn.RANK.EQ(Complete_data[[#This Row],[Average crime rate]],Complete_data[Average crime rate],1)</f>
        <v>29</v>
      </c>
    </row>
    <row r="134" spans="1:14" x14ac:dyDescent="0.3">
      <c r="A134" s="2" t="s">
        <v>197</v>
      </c>
      <c r="B134" t="s">
        <v>189</v>
      </c>
      <c r="C134" t="s">
        <v>196</v>
      </c>
      <c r="D134">
        <v>10</v>
      </c>
      <c r="E134">
        <f>_xlfn.RANK.EQ(Complete_data[[#This Row],[Unemployment Rate]],Complete_data[Unemployment Rate],1)</f>
        <v>45</v>
      </c>
      <c r="F134">
        <v>425</v>
      </c>
      <c r="G134">
        <f>_xlfn.RANK.EQ(Complete_data[[#This Row],[Restaurant count]],Complete_data[Restaurant count],0)</f>
        <v>105</v>
      </c>
      <c r="H134">
        <v>25</v>
      </c>
      <c r="I134">
        <v>74</v>
      </c>
      <c r="J134" s="1">
        <v>50.333333333333336</v>
      </c>
      <c r="K134">
        <v>2</v>
      </c>
      <c r="L134">
        <f>_xlfn.RANK.EQ(Complete_data[[#This Row],[Hospital Count]],Complete_data[Hospital Count],0)</f>
        <v>124</v>
      </c>
      <c r="M134">
        <v>59.474000000000004</v>
      </c>
      <c r="N134">
        <f>_xlfn.RANK.EQ(Complete_data[[#This Row],[Average crime rate]],Complete_data[Average crime rate],1)</f>
        <v>118</v>
      </c>
    </row>
    <row r="135" spans="1:14" x14ac:dyDescent="0.3">
      <c r="A135" s="3" t="s">
        <v>395</v>
      </c>
      <c r="B135" t="s">
        <v>89</v>
      </c>
      <c r="C135" t="s">
        <v>394</v>
      </c>
      <c r="D135">
        <v>10</v>
      </c>
      <c r="E135">
        <f>_xlfn.RANK.EQ(Complete_data[[#This Row],[Unemployment Rate]],Complete_data[Unemployment Rate],1)</f>
        <v>45</v>
      </c>
      <c r="F135">
        <v>752</v>
      </c>
      <c r="G135">
        <f>_xlfn.RANK.EQ(Complete_data[[#This Row],[Restaurant count]],Complete_data[Restaurant count],0)</f>
        <v>80</v>
      </c>
      <c r="H135">
        <v>30</v>
      </c>
      <c r="I135">
        <v>72</v>
      </c>
      <c r="J135" s="1">
        <v>49</v>
      </c>
      <c r="K135">
        <v>8</v>
      </c>
      <c r="L135">
        <f>_xlfn.RANK.EQ(Complete_data[[#This Row],[Hospital Count]],Complete_data[Hospital Count],0)</f>
        <v>69</v>
      </c>
      <c r="M135">
        <v>81.956999999999994</v>
      </c>
      <c r="N135">
        <f>_xlfn.RANK.EQ(Complete_data[[#This Row],[Average crime rate]],Complete_data[Average crime rate],1)</f>
        <v>143</v>
      </c>
    </row>
    <row r="136" spans="1:14" x14ac:dyDescent="0.3">
      <c r="A136" s="2" t="s">
        <v>188</v>
      </c>
      <c r="B136" t="s">
        <v>180</v>
      </c>
      <c r="C136" t="s">
        <v>187</v>
      </c>
      <c r="D136">
        <v>10</v>
      </c>
      <c r="E136">
        <f>_xlfn.RANK.EQ(Complete_data[[#This Row],[Unemployment Rate]],Complete_data[Unemployment Rate],1)</f>
        <v>45</v>
      </c>
      <c r="F136">
        <v>364</v>
      </c>
      <c r="G136">
        <f>_xlfn.RANK.EQ(Complete_data[[#This Row],[Restaurant count]],Complete_data[Restaurant count],0)</f>
        <v>111</v>
      </c>
      <c r="H136">
        <v>28</v>
      </c>
      <c r="I136">
        <v>78</v>
      </c>
      <c r="J136" s="1">
        <v>54.333333333333336</v>
      </c>
      <c r="K136">
        <v>4</v>
      </c>
      <c r="L136">
        <f>_xlfn.RANK.EQ(Complete_data[[#This Row],[Hospital Count]],Complete_data[Hospital Count],0)</f>
        <v>108</v>
      </c>
      <c r="M136">
        <v>62.442999999999998</v>
      </c>
      <c r="N136">
        <f>_xlfn.RANK.EQ(Complete_data[[#This Row],[Average crime rate]],Complete_data[Average crime rate],1)</f>
        <v>124</v>
      </c>
    </row>
    <row r="137" spans="1:14" x14ac:dyDescent="0.3">
      <c r="A137" s="3" t="s">
        <v>245</v>
      </c>
      <c r="B137" t="s">
        <v>242</v>
      </c>
      <c r="C137" t="s">
        <v>187</v>
      </c>
      <c r="D137">
        <v>10</v>
      </c>
      <c r="E137">
        <f>_xlfn.RANK.EQ(Complete_data[[#This Row],[Unemployment Rate]],Complete_data[Unemployment Rate],1)</f>
        <v>45</v>
      </c>
      <c r="F137">
        <v>636</v>
      </c>
      <c r="G137">
        <f>_xlfn.RANK.EQ(Complete_data[[#This Row],[Restaurant count]],Complete_data[Restaurant count],0)</f>
        <v>84</v>
      </c>
      <c r="H137">
        <v>34</v>
      </c>
      <c r="I137">
        <v>79</v>
      </c>
      <c r="J137" s="1">
        <v>57.083333333333336</v>
      </c>
      <c r="K137">
        <v>8</v>
      </c>
      <c r="L137">
        <f>_xlfn.RANK.EQ(Complete_data[[#This Row],[Hospital Count]],Complete_data[Hospital Count],0)</f>
        <v>69</v>
      </c>
      <c r="M137">
        <v>96.424999999999997</v>
      </c>
      <c r="N137">
        <f>_xlfn.RANK.EQ(Complete_data[[#This Row],[Average crime rate]],Complete_data[Average crime rate],1)</f>
        <v>146</v>
      </c>
    </row>
    <row r="138" spans="1:14" x14ac:dyDescent="0.3">
      <c r="A138" s="2" t="s">
        <v>247</v>
      </c>
      <c r="B138" t="s">
        <v>242</v>
      </c>
      <c r="C138" t="s">
        <v>246</v>
      </c>
      <c r="D138">
        <v>10</v>
      </c>
      <c r="E138">
        <f>_xlfn.RANK.EQ(Complete_data[[#This Row],[Unemployment Rate]],Complete_data[Unemployment Rate],1)</f>
        <v>45</v>
      </c>
      <c r="F138">
        <v>2857</v>
      </c>
      <c r="G138">
        <f>_xlfn.RANK.EQ(Complete_data[[#This Row],[Restaurant count]],Complete_data[Restaurant count],0)</f>
        <v>27</v>
      </c>
      <c r="H138">
        <v>33</v>
      </c>
      <c r="I138">
        <v>82</v>
      </c>
      <c r="J138" s="1">
        <v>58.25</v>
      </c>
      <c r="K138">
        <v>23</v>
      </c>
      <c r="L138">
        <f>_xlfn.RANK.EQ(Complete_data[[#This Row],[Hospital Count]],Complete_data[Hospital Count],0)</f>
        <v>11</v>
      </c>
      <c r="M138">
        <v>106.774</v>
      </c>
      <c r="N138">
        <f>_xlfn.RANK.EQ(Complete_data[[#This Row],[Average crime rate]],Complete_data[Average crime rate],1)</f>
        <v>148</v>
      </c>
    </row>
    <row r="139" spans="1:14" x14ac:dyDescent="0.3">
      <c r="A139" s="3" t="s">
        <v>307</v>
      </c>
      <c r="B139" t="s">
        <v>297</v>
      </c>
      <c r="C139" t="s">
        <v>306</v>
      </c>
      <c r="D139">
        <v>10</v>
      </c>
      <c r="E139">
        <f>_xlfn.RANK.EQ(Complete_data[[#This Row],[Unemployment Rate]],Complete_data[Unemployment Rate],1)</f>
        <v>45</v>
      </c>
      <c r="F139">
        <v>809</v>
      </c>
      <c r="G139">
        <f>_xlfn.RANK.EQ(Complete_data[[#This Row],[Restaurant count]],Complete_data[Restaurant count],0)</f>
        <v>76</v>
      </c>
      <c r="H139">
        <v>25</v>
      </c>
      <c r="I139">
        <v>73</v>
      </c>
      <c r="J139" s="1">
        <v>49.25</v>
      </c>
      <c r="K139">
        <v>7</v>
      </c>
      <c r="L139">
        <f>_xlfn.RANK.EQ(Complete_data[[#This Row],[Hospital Count]],Complete_data[Hospital Count],0)</f>
        <v>80</v>
      </c>
      <c r="M139">
        <v>46.441000000000003</v>
      </c>
      <c r="N139">
        <f>_xlfn.RANK.EQ(Complete_data[[#This Row],[Average crime rate]],Complete_data[Average crime rate],1)</f>
        <v>73</v>
      </c>
    </row>
    <row r="140" spans="1:14" x14ac:dyDescent="0.3">
      <c r="A140" s="2" t="s">
        <v>156</v>
      </c>
      <c r="B140" t="s">
        <v>97</v>
      </c>
      <c r="C140" t="s">
        <v>155</v>
      </c>
      <c r="D140">
        <v>10</v>
      </c>
      <c r="E140">
        <f>_xlfn.RANK.EQ(Complete_data[[#This Row],[Unemployment Rate]],Complete_data[Unemployment Rate],1)</f>
        <v>45</v>
      </c>
      <c r="F140">
        <v>549</v>
      </c>
      <c r="G140">
        <f>_xlfn.RANK.EQ(Complete_data[[#This Row],[Restaurant count]],Complete_data[Restaurant count],0)</f>
        <v>90</v>
      </c>
      <c r="H140">
        <v>52</v>
      </c>
      <c r="I140">
        <v>82</v>
      </c>
      <c r="J140" s="1">
        <v>68.833333333333329</v>
      </c>
      <c r="K140">
        <v>5</v>
      </c>
      <c r="L140">
        <f>_xlfn.RANK.EQ(Complete_data[[#This Row],[Hospital Count]],Complete_data[Hospital Count],0)</f>
        <v>99</v>
      </c>
      <c r="M140">
        <v>55.881999999999991</v>
      </c>
      <c r="N140">
        <f>_xlfn.RANK.EQ(Complete_data[[#This Row],[Average crime rate]],Complete_data[Average crime rate],1)</f>
        <v>107</v>
      </c>
    </row>
    <row r="141" spans="1:14" x14ac:dyDescent="0.3">
      <c r="A141" s="3" t="s">
        <v>158</v>
      </c>
      <c r="B141" t="s">
        <v>97</v>
      </c>
      <c r="C141" t="s">
        <v>157</v>
      </c>
      <c r="D141">
        <v>10</v>
      </c>
      <c r="E141">
        <f>_xlfn.RANK.EQ(Complete_data[[#This Row],[Unemployment Rate]],Complete_data[Unemployment Rate],1)</f>
        <v>45</v>
      </c>
      <c r="F141">
        <v>4892</v>
      </c>
      <c r="G141">
        <f>_xlfn.RANK.EQ(Complete_data[[#This Row],[Restaurant count]],Complete_data[Restaurant count],0)</f>
        <v>16</v>
      </c>
      <c r="H141">
        <v>61</v>
      </c>
      <c r="I141">
        <v>83</v>
      </c>
      <c r="J141" s="1">
        <v>74</v>
      </c>
      <c r="K141">
        <v>16</v>
      </c>
      <c r="L141">
        <f>_xlfn.RANK.EQ(Complete_data[[#This Row],[Hospital Count]],Complete_data[Hospital Count],0)</f>
        <v>28</v>
      </c>
      <c r="M141">
        <v>31.158000000000005</v>
      </c>
      <c r="N141">
        <f>_xlfn.RANK.EQ(Complete_data[[#This Row],[Average crime rate]],Complete_data[Average crime rate],1)</f>
        <v>21</v>
      </c>
    </row>
    <row r="142" spans="1:14" x14ac:dyDescent="0.3">
      <c r="A142" s="2" t="s">
        <v>319</v>
      </c>
      <c r="B142" t="s">
        <v>308</v>
      </c>
      <c r="C142" t="s">
        <v>318</v>
      </c>
      <c r="D142">
        <v>10</v>
      </c>
      <c r="E142">
        <f>_xlfn.RANK.EQ(Complete_data[[#This Row],[Unemployment Rate]],Complete_data[Unemployment Rate],1)</f>
        <v>45</v>
      </c>
      <c r="F142">
        <v>833</v>
      </c>
      <c r="G142">
        <f>_xlfn.RANK.EQ(Complete_data[[#This Row],[Restaurant count]],Complete_data[Restaurant count],0)</f>
        <v>74</v>
      </c>
      <c r="H142">
        <v>26</v>
      </c>
      <c r="I142">
        <v>74</v>
      </c>
      <c r="J142" s="1">
        <v>50.75</v>
      </c>
      <c r="K142">
        <v>8</v>
      </c>
      <c r="L142">
        <f>_xlfn.RANK.EQ(Complete_data[[#This Row],[Hospital Count]],Complete_data[Hospital Count],0)</f>
        <v>69</v>
      </c>
      <c r="M142">
        <v>21.584</v>
      </c>
      <c r="N142">
        <f>_xlfn.RANK.EQ(Complete_data[[#This Row],[Average crime rate]],Complete_data[Average crime rate],1)</f>
        <v>9</v>
      </c>
    </row>
    <row r="143" spans="1:14" x14ac:dyDescent="0.3">
      <c r="A143" s="3" t="s">
        <v>202</v>
      </c>
      <c r="B143" t="s">
        <v>198</v>
      </c>
      <c r="C143" t="s">
        <v>201</v>
      </c>
      <c r="D143">
        <v>10</v>
      </c>
      <c r="E143">
        <f>_xlfn.RANK.EQ(Complete_data[[#This Row],[Unemployment Rate]],Complete_data[Unemployment Rate],1)</f>
        <v>45</v>
      </c>
      <c r="F143">
        <v>271</v>
      </c>
      <c r="G143">
        <f>_xlfn.RANK.EQ(Complete_data[[#This Row],[Restaurant count]],Complete_data[Restaurant count],0)</f>
        <v>120</v>
      </c>
      <c r="H143">
        <v>30</v>
      </c>
      <c r="I143">
        <v>81</v>
      </c>
      <c r="J143" s="1">
        <v>56.5</v>
      </c>
      <c r="K143">
        <v>5</v>
      </c>
      <c r="L143">
        <f>_xlfn.RANK.EQ(Complete_data[[#This Row],[Hospital Count]],Complete_data[Hospital Count],0)</f>
        <v>99</v>
      </c>
      <c r="M143">
        <v>58.893999999999991</v>
      </c>
      <c r="N143">
        <f>_xlfn.RANK.EQ(Complete_data[[#This Row],[Average crime rate]],Complete_data[Average crime rate],1)</f>
        <v>115</v>
      </c>
    </row>
    <row r="144" spans="1:14" x14ac:dyDescent="0.3">
      <c r="A144" s="2" t="s">
        <v>252</v>
      </c>
      <c r="B144" t="s">
        <v>248</v>
      </c>
      <c r="C144" t="s">
        <v>251</v>
      </c>
      <c r="D144">
        <v>10</v>
      </c>
      <c r="E144">
        <f>_xlfn.RANK.EQ(Complete_data[[#This Row],[Unemployment Rate]],Complete_data[Unemployment Rate],1)</f>
        <v>45</v>
      </c>
      <c r="F144">
        <v>153</v>
      </c>
      <c r="G144">
        <f>_xlfn.RANK.EQ(Complete_data[[#This Row],[Restaurant count]],Complete_data[Restaurant count],0)</f>
        <v>135</v>
      </c>
      <c r="H144">
        <v>42</v>
      </c>
      <c r="I144">
        <v>81</v>
      </c>
      <c r="J144" s="1">
        <v>62.916666666666664</v>
      </c>
      <c r="K144">
        <v>2</v>
      </c>
      <c r="L144">
        <f>_xlfn.RANK.EQ(Complete_data[[#This Row],[Hospital Count]],Complete_data[Hospital Count],0)</f>
        <v>124</v>
      </c>
      <c r="M144">
        <v>10.304</v>
      </c>
      <c r="N144">
        <f>_xlfn.RANK.EQ(Complete_data[[#This Row],[Average crime rate]],Complete_data[Average crime rate],1)</f>
        <v>3</v>
      </c>
    </row>
    <row r="145" spans="1:14" x14ac:dyDescent="0.3">
      <c r="A145" s="3" t="s">
        <v>380</v>
      </c>
      <c r="B145" t="s">
        <v>83</v>
      </c>
      <c r="C145" t="s">
        <v>379</v>
      </c>
      <c r="D145">
        <v>10</v>
      </c>
      <c r="E145">
        <f>_xlfn.RANK.EQ(Complete_data[[#This Row],[Unemployment Rate]],Complete_data[Unemployment Rate],1)</f>
        <v>45</v>
      </c>
      <c r="F145">
        <v>400</v>
      </c>
      <c r="G145">
        <f>_xlfn.RANK.EQ(Complete_data[[#This Row],[Restaurant count]],Complete_data[Restaurant count],0)</f>
        <v>106</v>
      </c>
      <c r="H145">
        <v>47</v>
      </c>
      <c r="I145">
        <v>86</v>
      </c>
      <c r="J145" s="1">
        <v>67.416666666666671</v>
      </c>
      <c r="K145">
        <v>4</v>
      </c>
      <c r="L145">
        <f>_xlfn.RANK.EQ(Complete_data[[#This Row],[Hospital Count]],Complete_data[Hospital Count],0)</f>
        <v>108</v>
      </c>
      <c r="M145">
        <v>48.363999999999997</v>
      </c>
      <c r="N145">
        <f>_xlfn.RANK.EQ(Complete_data[[#This Row],[Average crime rate]],Complete_data[Average crime rate],1)</f>
        <v>80</v>
      </c>
    </row>
    <row r="146" spans="1:14" x14ac:dyDescent="0.3">
      <c r="A146" s="2" t="s">
        <v>160</v>
      </c>
      <c r="B146" t="s">
        <v>97</v>
      </c>
      <c r="C146" t="s">
        <v>159</v>
      </c>
      <c r="D146">
        <v>10</v>
      </c>
      <c r="E146">
        <f>_xlfn.RANK.EQ(Complete_data[[#This Row],[Unemployment Rate]],Complete_data[Unemployment Rate],1)</f>
        <v>45</v>
      </c>
      <c r="F146">
        <v>1856</v>
      </c>
      <c r="G146">
        <f>_xlfn.RANK.EQ(Complete_data[[#This Row],[Restaurant count]],Complete_data[Restaurant count],0)</f>
        <v>40</v>
      </c>
      <c r="H146">
        <v>67</v>
      </c>
      <c r="I146">
        <v>83</v>
      </c>
      <c r="J146" s="1">
        <v>76.416666666666671</v>
      </c>
      <c r="K146">
        <v>5</v>
      </c>
      <c r="L146">
        <f>_xlfn.RANK.EQ(Complete_data[[#This Row],[Hospital Count]],Complete_data[Hospital Count],0)</f>
        <v>99</v>
      </c>
      <c r="M146">
        <v>55.836999999999989</v>
      </c>
      <c r="N146">
        <f>_xlfn.RANK.EQ(Complete_data[[#This Row],[Average crime rate]],Complete_data[Average crime rate],1)</f>
        <v>106</v>
      </c>
    </row>
    <row r="147" spans="1:14" x14ac:dyDescent="0.3">
      <c r="A147" s="3" t="s">
        <v>382</v>
      </c>
      <c r="B147" t="s">
        <v>83</v>
      </c>
      <c r="C147" t="s">
        <v>381</v>
      </c>
      <c r="D147">
        <v>10</v>
      </c>
      <c r="E147">
        <f>_xlfn.RANK.EQ(Complete_data[[#This Row],[Unemployment Rate]],Complete_data[Unemployment Rate],1)</f>
        <v>45</v>
      </c>
      <c r="F147">
        <v>200</v>
      </c>
      <c r="G147">
        <f>_xlfn.RANK.EQ(Complete_data[[#This Row],[Restaurant count]],Complete_data[Restaurant count],0)</f>
        <v>128</v>
      </c>
      <c r="H147">
        <v>42</v>
      </c>
      <c r="I147">
        <v>85</v>
      </c>
      <c r="J147" s="1">
        <v>63.833333333333336</v>
      </c>
      <c r="K147">
        <v>6</v>
      </c>
      <c r="L147">
        <f>_xlfn.RANK.EQ(Complete_data[[#This Row],[Hospital Count]],Complete_data[Hospital Count],0)</f>
        <v>90</v>
      </c>
      <c r="M147">
        <v>45.650999999999996</v>
      </c>
      <c r="N147">
        <f>_xlfn.RANK.EQ(Complete_data[[#This Row],[Average crime rate]],Complete_data[Average crime rate],1)</f>
        <v>71</v>
      </c>
    </row>
    <row r="148" spans="1:14" x14ac:dyDescent="0.3">
      <c r="A148" s="2" t="s">
        <v>397</v>
      </c>
      <c r="B148" t="s">
        <v>89</v>
      </c>
      <c r="C148" t="s">
        <v>396</v>
      </c>
      <c r="D148">
        <v>10</v>
      </c>
      <c r="E148">
        <f>_xlfn.RANK.EQ(Complete_data[[#This Row],[Unemployment Rate]],Complete_data[Unemployment Rate],1)</f>
        <v>45</v>
      </c>
      <c r="F148">
        <v>305</v>
      </c>
      <c r="G148">
        <f>_xlfn.RANK.EQ(Complete_data[[#This Row],[Restaurant count]],Complete_data[Restaurant count],0)</f>
        <v>117</v>
      </c>
      <c r="H148">
        <v>31</v>
      </c>
      <c r="I148">
        <v>76</v>
      </c>
      <c r="J148" s="1">
        <v>52.583333333333336</v>
      </c>
      <c r="K148">
        <v>2</v>
      </c>
      <c r="L148">
        <f>_xlfn.RANK.EQ(Complete_data[[#This Row],[Hospital Count]],Complete_data[Hospital Count],0)</f>
        <v>124</v>
      </c>
      <c r="M148">
        <v>49.481000000000002</v>
      </c>
      <c r="N148">
        <f>_xlfn.RANK.EQ(Complete_data[[#This Row],[Average crime rate]],Complete_data[Average crime rate],1)</f>
        <v>84</v>
      </c>
    </row>
    <row r="149" spans="1:14" x14ac:dyDescent="0.3">
      <c r="A149" s="3" t="s">
        <v>321</v>
      </c>
      <c r="B149" t="s">
        <v>308</v>
      </c>
      <c r="C149" t="s">
        <v>320</v>
      </c>
      <c r="D149">
        <v>10</v>
      </c>
      <c r="E149">
        <f>_xlfn.RANK.EQ(Complete_data[[#This Row],[Unemployment Rate]],Complete_data[Unemployment Rate],1)</f>
        <v>45</v>
      </c>
      <c r="F149">
        <v>616</v>
      </c>
      <c r="G149">
        <f>_xlfn.RANK.EQ(Complete_data[[#This Row],[Restaurant count]],Complete_data[Restaurant count],0)</f>
        <v>85</v>
      </c>
      <c r="H149">
        <v>27</v>
      </c>
      <c r="I149">
        <v>72</v>
      </c>
      <c r="J149" s="1">
        <v>50.333333333333336</v>
      </c>
      <c r="K149">
        <v>5</v>
      </c>
      <c r="L149">
        <f>_xlfn.RANK.EQ(Complete_data[[#This Row],[Hospital Count]],Complete_data[Hospital Count],0)</f>
        <v>99</v>
      </c>
      <c r="M149">
        <v>55.60799999999999</v>
      </c>
      <c r="N149">
        <f>_xlfn.RANK.EQ(Complete_data[[#This Row],[Average crime rate]],Complete_data[Average crime rate],1)</f>
        <v>105</v>
      </c>
    </row>
    <row r="151" spans="1:14" x14ac:dyDescent="0.3">
      <c r="A151" t="s">
        <v>531</v>
      </c>
      <c r="B151">
        <f>IF((355-SUM(FYFC!I19:I22))/355 = 1,-1,(355-SUM(FYFC!I19:I22))/355)</f>
        <v>0.70704225352112671</v>
      </c>
    </row>
    <row r="153" spans="1:14" x14ac:dyDescent="0.3">
      <c r="A153" t="s">
        <v>531</v>
      </c>
      <c r="B153" t="s">
        <v>532</v>
      </c>
      <c r="C153" t="s">
        <v>533</v>
      </c>
    </row>
    <row r="154" spans="1:14" x14ac:dyDescent="0.3">
      <c r="A154">
        <v>0.9</v>
      </c>
      <c r="B154" t="s">
        <v>534</v>
      </c>
      <c r="C154" t="s">
        <v>535</v>
      </c>
    </row>
    <row r="155" spans="1:14" x14ac:dyDescent="0.3">
      <c r="A155">
        <v>0.75</v>
      </c>
      <c r="B155" t="s">
        <v>536</v>
      </c>
      <c r="C155" t="s">
        <v>537</v>
      </c>
    </row>
    <row r="156" spans="1:14" x14ac:dyDescent="0.3">
      <c r="A156">
        <v>0.5</v>
      </c>
      <c r="B156" t="s">
        <v>538</v>
      </c>
      <c r="C156" t="s">
        <v>539</v>
      </c>
    </row>
    <row r="157" spans="1:14" x14ac:dyDescent="0.3">
      <c r="A157">
        <v>0.25</v>
      </c>
      <c r="B157" t="s">
        <v>540</v>
      </c>
      <c r="C157" t="s">
        <v>541</v>
      </c>
    </row>
    <row r="158" spans="1:14" x14ac:dyDescent="0.3">
      <c r="A158">
        <v>0</v>
      </c>
      <c r="B158" t="s">
        <v>542</v>
      </c>
      <c r="C158" t="s">
        <v>543</v>
      </c>
    </row>
  </sheetData>
  <phoneticPr fontId="18" type="noConversion"/>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2CE7-1E4D-46A1-B81A-710AF9590ABF}">
  <sheetPr codeName="Sheet4"/>
  <dimension ref="A1:S11"/>
  <sheetViews>
    <sheetView workbookViewId="0"/>
  </sheetViews>
  <sheetFormatPr defaultRowHeight="14.4" x14ac:dyDescent="0.3"/>
  <cols>
    <col min="1" max="1" width="17" bestFit="1" customWidth="1"/>
    <col min="2" max="2" width="12.88671875" bestFit="1" customWidth="1"/>
    <col min="3" max="3" width="17.44140625" bestFit="1" customWidth="1"/>
    <col min="7" max="7" width="12.88671875" bestFit="1" customWidth="1"/>
    <col min="8" max="8" width="9.44140625" bestFit="1" customWidth="1"/>
    <col min="9" max="9" width="5.21875" bestFit="1" customWidth="1"/>
    <col min="10" max="10" width="7.5546875" bestFit="1" customWidth="1"/>
    <col min="11" max="11" width="7" bestFit="1" customWidth="1"/>
    <col min="12" max="12" width="6.6640625" bestFit="1" customWidth="1"/>
    <col min="13" max="13" width="8.5546875" bestFit="1" customWidth="1"/>
    <col min="14" max="14" width="9.33203125" bestFit="1" customWidth="1"/>
    <col min="15" max="15" width="7.88671875" bestFit="1" customWidth="1"/>
    <col min="16" max="16" width="11.6640625" bestFit="1" customWidth="1"/>
    <col min="17" max="17" width="6" bestFit="1" customWidth="1"/>
    <col min="18" max="18" width="7.5546875" bestFit="1" customWidth="1"/>
    <col min="19" max="19" width="6.77734375" bestFit="1" customWidth="1"/>
    <col min="20" max="20" width="12" bestFit="1" customWidth="1"/>
    <col min="21" max="21" width="13.6640625" bestFit="1" customWidth="1"/>
    <col min="22" max="22" width="12.6640625" bestFit="1" customWidth="1"/>
  </cols>
  <sheetData>
    <row r="1" spans="1:19" x14ac:dyDescent="0.3">
      <c r="A1" s="4" t="s">
        <v>24</v>
      </c>
      <c r="B1" s="4" t="s">
        <v>0</v>
      </c>
      <c r="C1" t="s">
        <v>429</v>
      </c>
      <c r="F1" s="4" t="s">
        <v>24</v>
      </c>
      <c r="G1" s="4" t="s">
        <v>0</v>
      </c>
      <c r="H1" t="s">
        <v>430</v>
      </c>
      <c r="I1" t="s">
        <v>431</v>
      </c>
      <c r="J1" t="s">
        <v>432</v>
      </c>
      <c r="K1" t="s">
        <v>433</v>
      </c>
      <c r="L1" t="s">
        <v>434</v>
      </c>
      <c r="M1" t="s">
        <v>435</v>
      </c>
      <c r="N1" t="s">
        <v>436</v>
      </c>
      <c r="O1" t="s">
        <v>437</v>
      </c>
      <c r="P1" t="s">
        <v>438</v>
      </c>
      <c r="Q1" t="s">
        <v>439</v>
      </c>
      <c r="R1" t="s">
        <v>440</v>
      </c>
      <c r="S1" t="s">
        <v>441</v>
      </c>
    </row>
    <row r="2" spans="1:19" x14ac:dyDescent="0.3">
      <c r="A2" t="s">
        <v>85</v>
      </c>
      <c r="B2" t="s">
        <v>2</v>
      </c>
      <c r="C2" s="26">
        <v>924</v>
      </c>
      <c r="F2" t="s">
        <v>85</v>
      </c>
      <c r="G2" t="s">
        <v>2</v>
      </c>
      <c r="H2" s="26">
        <v>1813</v>
      </c>
      <c r="I2" s="26">
        <v>829</v>
      </c>
      <c r="J2" s="26">
        <v>350</v>
      </c>
      <c r="K2" s="26">
        <v>2756</v>
      </c>
      <c r="L2" s="26">
        <v>871</v>
      </c>
      <c r="M2" s="26">
        <v>620</v>
      </c>
      <c r="N2" s="26">
        <v>104</v>
      </c>
      <c r="O2" s="26">
        <v>39</v>
      </c>
      <c r="P2" s="26">
        <v>304</v>
      </c>
      <c r="Q2" s="26">
        <v>1846</v>
      </c>
      <c r="R2" s="26">
        <v>52</v>
      </c>
      <c r="S2" s="26">
        <v>191</v>
      </c>
    </row>
    <row r="3" spans="1:19" x14ac:dyDescent="0.3">
      <c r="A3" t="s">
        <v>93</v>
      </c>
      <c r="B3" t="s">
        <v>6</v>
      </c>
      <c r="C3" s="26">
        <v>338</v>
      </c>
      <c r="F3" t="s">
        <v>93</v>
      </c>
      <c r="G3" t="s">
        <v>6</v>
      </c>
      <c r="H3" s="26">
        <v>1371</v>
      </c>
      <c r="I3" s="26">
        <v>326</v>
      </c>
      <c r="J3" s="26">
        <v>195</v>
      </c>
      <c r="K3" s="26">
        <v>1105</v>
      </c>
      <c r="L3" s="26">
        <v>496</v>
      </c>
      <c r="M3" s="26">
        <v>552</v>
      </c>
      <c r="N3" s="26">
        <v>53</v>
      </c>
      <c r="O3" s="26">
        <v>29</v>
      </c>
      <c r="P3" s="26">
        <v>239</v>
      </c>
      <c r="Q3" s="26">
        <v>636</v>
      </c>
      <c r="R3" s="26">
        <v>7</v>
      </c>
      <c r="S3" s="26">
        <v>68</v>
      </c>
    </row>
    <row r="4" spans="1:19" x14ac:dyDescent="0.3">
      <c r="A4" t="s">
        <v>97</v>
      </c>
      <c r="B4" t="s">
        <v>8</v>
      </c>
      <c r="C4" s="26">
        <v>1056</v>
      </c>
      <c r="F4" t="s">
        <v>97</v>
      </c>
      <c r="G4" t="s">
        <v>8</v>
      </c>
      <c r="H4" s="26">
        <v>3061</v>
      </c>
      <c r="I4" s="26">
        <v>730</v>
      </c>
      <c r="J4" s="26">
        <v>556</v>
      </c>
      <c r="K4" s="26">
        <v>2798</v>
      </c>
      <c r="L4" s="26">
        <v>1549</v>
      </c>
      <c r="M4" s="26">
        <v>955</v>
      </c>
      <c r="N4" s="26">
        <v>118</v>
      </c>
      <c r="O4" s="26">
        <v>159</v>
      </c>
      <c r="P4" s="26">
        <v>409</v>
      </c>
      <c r="Q4" s="26">
        <v>1160</v>
      </c>
      <c r="R4" s="26">
        <v>27</v>
      </c>
      <c r="S4" s="26">
        <v>67</v>
      </c>
    </row>
    <row r="5" spans="1:19" x14ac:dyDescent="0.3">
      <c r="A5" t="s">
        <v>87</v>
      </c>
      <c r="B5" t="s">
        <v>3</v>
      </c>
      <c r="C5" s="26">
        <v>1393</v>
      </c>
      <c r="F5" t="s">
        <v>87</v>
      </c>
      <c r="G5" t="s">
        <v>3</v>
      </c>
      <c r="H5" s="26">
        <v>528</v>
      </c>
      <c r="I5" s="26">
        <v>154</v>
      </c>
      <c r="J5" s="26">
        <v>81</v>
      </c>
      <c r="K5" s="26">
        <v>545</v>
      </c>
      <c r="L5" s="26">
        <v>131</v>
      </c>
      <c r="M5" s="26">
        <v>62</v>
      </c>
      <c r="N5" s="26">
        <v>46</v>
      </c>
      <c r="O5" s="26">
        <v>19</v>
      </c>
      <c r="P5" s="26">
        <v>59</v>
      </c>
      <c r="Q5" s="26">
        <v>673</v>
      </c>
      <c r="R5" s="26">
        <v>2</v>
      </c>
      <c r="S5" s="26">
        <v>15</v>
      </c>
    </row>
    <row r="6" spans="1:19" x14ac:dyDescent="0.3">
      <c r="A6" t="s">
        <v>95</v>
      </c>
      <c r="B6" t="s">
        <v>7</v>
      </c>
      <c r="C6" s="26">
        <v>467</v>
      </c>
      <c r="F6" t="s">
        <v>95</v>
      </c>
      <c r="G6" t="s">
        <v>7</v>
      </c>
      <c r="H6" s="26">
        <v>2525</v>
      </c>
      <c r="I6" s="26">
        <v>583</v>
      </c>
      <c r="J6" s="26">
        <v>370</v>
      </c>
      <c r="K6" s="26">
        <v>1907</v>
      </c>
      <c r="L6" s="26">
        <v>1709</v>
      </c>
      <c r="M6" s="26">
        <v>366</v>
      </c>
      <c r="N6" s="26">
        <v>58</v>
      </c>
      <c r="O6" s="26">
        <v>44</v>
      </c>
      <c r="P6" s="26">
        <v>244</v>
      </c>
      <c r="Q6" s="26">
        <v>1150</v>
      </c>
      <c r="R6" s="26">
        <v>36</v>
      </c>
      <c r="S6" s="26">
        <v>97</v>
      </c>
    </row>
    <row r="7" spans="1:19" x14ac:dyDescent="0.3">
      <c r="A7" t="s">
        <v>99</v>
      </c>
      <c r="B7" t="s">
        <v>9</v>
      </c>
      <c r="C7" s="26">
        <v>9339</v>
      </c>
      <c r="F7" t="s">
        <v>99</v>
      </c>
      <c r="G7" t="s">
        <v>9</v>
      </c>
      <c r="H7" s="26">
        <v>1483</v>
      </c>
      <c r="I7" s="26">
        <v>256</v>
      </c>
      <c r="J7" s="26">
        <v>178</v>
      </c>
      <c r="K7" s="26">
        <v>729</v>
      </c>
      <c r="L7" s="26">
        <v>457</v>
      </c>
      <c r="M7" s="26">
        <v>251</v>
      </c>
      <c r="N7" s="26">
        <v>23</v>
      </c>
      <c r="O7" s="26">
        <v>17</v>
      </c>
      <c r="P7" s="26">
        <v>143</v>
      </c>
      <c r="Q7" s="26">
        <v>570</v>
      </c>
      <c r="R7" s="26">
        <v>7</v>
      </c>
      <c r="S7" s="26">
        <v>41</v>
      </c>
    </row>
    <row r="8" spans="1:19" x14ac:dyDescent="0.3">
      <c r="A8" t="s">
        <v>101</v>
      </c>
      <c r="B8" t="s">
        <v>10</v>
      </c>
      <c r="C8" s="26">
        <v>1025</v>
      </c>
      <c r="F8" t="s">
        <v>101</v>
      </c>
      <c r="G8" t="s">
        <v>10</v>
      </c>
      <c r="H8" s="26">
        <v>508</v>
      </c>
      <c r="I8" s="26">
        <v>102</v>
      </c>
      <c r="J8" s="26">
        <v>55</v>
      </c>
      <c r="K8" s="26">
        <v>363</v>
      </c>
      <c r="L8" s="26">
        <v>153</v>
      </c>
      <c r="M8" s="26">
        <v>168</v>
      </c>
      <c r="N8" s="26">
        <v>29</v>
      </c>
      <c r="O8" s="26">
        <v>8</v>
      </c>
      <c r="P8" s="26">
        <v>54</v>
      </c>
      <c r="Q8" s="26">
        <v>189</v>
      </c>
      <c r="R8" s="26"/>
      <c r="S8" s="26">
        <v>14</v>
      </c>
    </row>
    <row r="9" spans="1:19" x14ac:dyDescent="0.3">
      <c r="A9" t="s">
        <v>91</v>
      </c>
      <c r="B9" t="s">
        <v>5</v>
      </c>
      <c r="C9" s="26">
        <v>1310</v>
      </c>
      <c r="F9" t="s">
        <v>91</v>
      </c>
      <c r="G9" t="s">
        <v>5</v>
      </c>
      <c r="H9" s="26">
        <v>990</v>
      </c>
      <c r="I9" s="26">
        <v>159</v>
      </c>
      <c r="J9" s="26">
        <v>107</v>
      </c>
      <c r="K9" s="26">
        <v>528</v>
      </c>
      <c r="L9" s="26">
        <v>252</v>
      </c>
      <c r="M9" s="26">
        <v>225</v>
      </c>
      <c r="N9" s="26">
        <v>60</v>
      </c>
      <c r="O9" s="26">
        <v>21</v>
      </c>
      <c r="P9" s="26">
        <v>120</v>
      </c>
      <c r="Q9" s="26">
        <v>244</v>
      </c>
      <c r="R9" s="26">
        <v>10</v>
      </c>
      <c r="S9" s="26">
        <v>19</v>
      </c>
    </row>
    <row r="10" spans="1:19" x14ac:dyDescent="0.3">
      <c r="A10" t="s">
        <v>83</v>
      </c>
      <c r="B10" t="s">
        <v>1</v>
      </c>
      <c r="C10" s="26">
        <v>216</v>
      </c>
      <c r="F10" t="s">
        <v>83</v>
      </c>
      <c r="G10" t="s">
        <v>1</v>
      </c>
      <c r="H10" s="26">
        <v>781</v>
      </c>
      <c r="I10" s="26">
        <v>218</v>
      </c>
      <c r="J10" s="26">
        <v>113</v>
      </c>
      <c r="K10" s="26">
        <v>864</v>
      </c>
      <c r="L10" s="26">
        <v>277</v>
      </c>
      <c r="M10" s="26">
        <v>405</v>
      </c>
      <c r="N10" s="26">
        <v>92</v>
      </c>
      <c r="O10" s="26">
        <v>31</v>
      </c>
      <c r="P10" s="26">
        <v>150</v>
      </c>
      <c r="Q10" s="26">
        <v>360</v>
      </c>
      <c r="R10" s="26">
        <v>17</v>
      </c>
      <c r="S10" s="26">
        <v>45</v>
      </c>
    </row>
    <row r="11" spans="1:19" x14ac:dyDescent="0.3">
      <c r="A11" t="s">
        <v>89</v>
      </c>
      <c r="B11" t="s">
        <v>4</v>
      </c>
      <c r="C11" s="26">
        <v>1241</v>
      </c>
      <c r="F11" t="s">
        <v>89</v>
      </c>
      <c r="G11" t="s">
        <v>4</v>
      </c>
      <c r="H11" s="26">
        <v>1549</v>
      </c>
      <c r="I11" s="26">
        <v>545</v>
      </c>
      <c r="J11" s="26">
        <v>214</v>
      </c>
      <c r="K11" s="26">
        <v>1625</v>
      </c>
      <c r="L11" s="26">
        <v>584</v>
      </c>
      <c r="M11" s="26">
        <v>438</v>
      </c>
      <c r="N11" s="26">
        <v>60</v>
      </c>
      <c r="O11" s="26">
        <v>35</v>
      </c>
      <c r="P11" s="26">
        <v>344</v>
      </c>
      <c r="Q11" s="26">
        <v>1364</v>
      </c>
      <c r="R11" s="26">
        <v>17</v>
      </c>
      <c r="S11" s="26">
        <v>107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42BEC-0936-4C0B-989B-B891F9FBF484}">
  <sheetPr codeName="Sheet5"/>
  <dimension ref="A1:S11"/>
  <sheetViews>
    <sheetView workbookViewId="0"/>
  </sheetViews>
  <sheetFormatPr defaultRowHeight="14.4" x14ac:dyDescent="0.3"/>
  <cols>
    <col min="1" max="1" width="17" bestFit="1" customWidth="1"/>
    <col min="2" max="2" width="12.88671875" bestFit="1" customWidth="1"/>
    <col min="3" max="3" width="14.21875" bestFit="1" customWidth="1"/>
    <col min="8" max="8" width="17" bestFit="1" customWidth="1"/>
    <col min="9" max="9" width="12.88671875" bestFit="1" customWidth="1"/>
    <col min="10" max="10" width="20.44140625" bestFit="1" customWidth="1"/>
    <col min="11" max="11" width="8.33203125" bestFit="1" customWidth="1"/>
    <col min="12" max="12" width="9.88671875" bestFit="1" customWidth="1"/>
    <col min="13" max="13" width="16.5546875" bestFit="1" customWidth="1"/>
    <col min="14" max="14" width="12.44140625" bestFit="1" customWidth="1"/>
    <col min="15" max="15" width="15.6640625" bestFit="1" customWidth="1"/>
    <col min="16" max="16" width="16" bestFit="1" customWidth="1"/>
    <col min="17" max="17" width="9.5546875" bestFit="1" customWidth="1"/>
    <col min="18" max="18" width="8.6640625" bestFit="1" customWidth="1"/>
    <col min="19" max="19" width="16.77734375" bestFit="1" customWidth="1"/>
  </cols>
  <sheetData>
    <row r="1" spans="1:19" x14ac:dyDescent="0.3">
      <c r="A1" s="4" t="s">
        <v>24</v>
      </c>
      <c r="B1" s="4" t="s">
        <v>0</v>
      </c>
      <c r="C1" t="s">
        <v>442</v>
      </c>
      <c r="H1" s="4" t="s">
        <v>24</v>
      </c>
      <c r="I1" s="4" t="s">
        <v>0</v>
      </c>
      <c r="J1" t="s">
        <v>443</v>
      </c>
      <c r="K1" t="s">
        <v>444</v>
      </c>
      <c r="L1" t="s">
        <v>445</v>
      </c>
      <c r="M1" t="s">
        <v>446</v>
      </c>
      <c r="N1" t="s">
        <v>447</v>
      </c>
      <c r="O1" t="s">
        <v>448</v>
      </c>
      <c r="P1" t="s">
        <v>449</v>
      </c>
      <c r="Q1" t="s">
        <v>450</v>
      </c>
      <c r="R1" t="s">
        <v>451</v>
      </c>
      <c r="S1" t="s">
        <v>452</v>
      </c>
    </row>
    <row r="2" spans="1:19" x14ac:dyDescent="0.3">
      <c r="A2" t="s">
        <v>85</v>
      </c>
      <c r="B2" t="s">
        <v>2</v>
      </c>
      <c r="C2" s="26">
        <v>11</v>
      </c>
      <c r="H2" t="s">
        <v>85</v>
      </c>
      <c r="I2" t="s">
        <v>2</v>
      </c>
      <c r="J2" s="26">
        <v>13</v>
      </c>
      <c r="K2" s="26">
        <v>0</v>
      </c>
      <c r="L2" s="26">
        <v>0</v>
      </c>
      <c r="M2" s="26">
        <v>1</v>
      </c>
      <c r="N2" s="26">
        <v>2</v>
      </c>
      <c r="O2" s="26">
        <v>0</v>
      </c>
      <c r="P2" s="26">
        <v>0</v>
      </c>
      <c r="Q2" s="26">
        <v>1</v>
      </c>
      <c r="R2" s="26">
        <v>0</v>
      </c>
      <c r="S2" s="26">
        <v>0</v>
      </c>
    </row>
    <row r="3" spans="1:19" x14ac:dyDescent="0.3">
      <c r="A3" t="s">
        <v>93</v>
      </c>
      <c r="B3" t="s">
        <v>6</v>
      </c>
      <c r="C3" s="26">
        <v>10</v>
      </c>
      <c r="H3" t="s">
        <v>93</v>
      </c>
      <c r="I3" t="s">
        <v>6</v>
      </c>
      <c r="J3" s="26">
        <v>7</v>
      </c>
      <c r="K3" s="26">
        <v>1</v>
      </c>
      <c r="L3" s="26">
        <v>0</v>
      </c>
      <c r="M3" s="26">
        <v>2</v>
      </c>
      <c r="N3" s="26">
        <v>4</v>
      </c>
      <c r="O3" s="26">
        <v>0</v>
      </c>
      <c r="P3" s="26">
        <v>0</v>
      </c>
      <c r="Q3" s="26">
        <v>1</v>
      </c>
      <c r="R3" s="26">
        <v>0</v>
      </c>
      <c r="S3" s="26">
        <v>0</v>
      </c>
    </row>
    <row r="4" spans="1:19" x14ac:dyDescent="0.3">
      <c r="A4" t="s">
        <v>97</v>
      </c>
      <c r="B4" t="s">
        <v>8</v>
      </c>
      <c r="C4" s="26">
        <v>4</v>
      </c>
      <c r="H4" t="s">
        <v>97</v>
      </c>
      <c r="I4" t="s">
        <v>8</v>
      </c>
      <c r="J4" s="26">
        <v>1</v>
      </c>
      <c r="K4" s="26">
        <v>0</v>
      </c>
      <c r="L4" s="26">
        <v>0</v>
      </c>
      <c r="M4" s="26">
        <v>0</v>
      </c>
      <c r="N4" s="26">
        <v>0</v>
      </c>
      <c r="O4" s="26">
        <v>0</v>
      </c>
      <c r="P4" s="26">
        <v>0</v>
      </c>
      <c r="Q4" s="26">
        <v>0</v>
      </c>
      <c r="R4" s="26">
        <v>0</v>
      </c>
      <c r="S4" s="26">
        <v>0</v>
      </c>
    </row>
    <row r="5" spans="1:19" x14ac:dyDescent="0.3">
      <c r="A5" t="s">
        <v>87</v>
      </c>
      <c r="B5" t="s">
        <v>3</v>
      </c>
      <c r="C5" s="26">
        <v>6</v>
      </c>
      <c r="H5" t="s">
        <v>87</v>
      </c>
      <c r="I5" t="s">
        <v>3</v>
      </c>
      <c r="J5" s="26">
        <v>4</v>
      </c>
      <c r="K5" s="26">
        <v>1</v>
      </c>
      <c r="L5" s="26">
        <v>2</v>
      </c>
      <c r="M5" s="26">
        <v>0</v>
      </c>
      <c r="N5" s="26">
        <v>0</v>
      </c>
      <c r="O5" s="26">
        <v>1</v>
      </c>
      <c r="P5" s="26">
        <v>0</v>
      </c>
      <c r="Q5" s="26">
        <v>1</v>
      </c>
      <c r="R5" s="26">
        <v>0</v>
      </c>
      <c r="S5" s="26">
        <v>0</v>
      </c>
    </row>
    <row r="6" spans="1:19" x14ac:dyDescent="0.3">
      <c r="A6" t="s">
        <v>95</v>
      </c>
      <c r="B6" t="s">
        <v>7</v>
      </c>
      <c r="C6" s="26">
        <v>9</v>
      </c>
      <c r="H6" t="s">
        <v>95</v>
      </c>
      <c r="I6" t="s">
        <v>7</v>
      </c>
      <c r="J6" s="26">
        <v>14</v>
      </c>
      <c r="K6" s="26">
        <v>0</v>
      </c>
      <c r="L6" s="26">
        <v>2</v>
      </c>
      <c r="M6" s="26">
        <v>1</v>
      </c>
      <c r="N6" s="26">
        <v>3</v>
      </c>
      <c r="O6" s="26">
        <v>2</v>
      </c>
      <c r="P6" s="26">
        <v>0</v>
      </c>
      <c r="Q6" s="26">
        <v>0</v>
      </c>
      <c r="R6" s="26">
        <v>0</v>
      </c>
      <c r="S6" s="26">
        <v>0</v>
      </c>
    </row>
    <row r="7" spans="1:19" x14ac:dyDescent="0.3">
      <c r="A7" t="s">
        <v>99</v>
      </c>
      <c r="B7" t="s">
        <v>9</v>
      </c>
      <c r="C7" s="26">
        <v>18</v>
      </c>
      <c r="H7" t="s">
        <v>99</v>
      </c>
      <c r="I7" t="s">
        <v>9</v>
      </c>
      <c r="J7" s="26">
        <v>6</v>
      </c>
      <c r="K7" s="26">
        <v>0</v>
      </c>
      <c r="L7" s="26">
        <v>1</v>
      </c>
      <c r="M7" s="26">
        <v>0</v>
      </c>
      <c r="N7" s="26">
        <v>0</v>
      </c>
      <c r="O7" s="26">
        <v>0</v>
      </c>
      <c r="P7" s="26">
        <v>0</v>
      </c>
      <c r="Q7" s="26">
        <v>0</v>
      </c>
      <c r="R7" s="26">
        <v>0</v>
      </c>
      <c r="S7" s="26">
        <v>0</v>
      </c>
    </row>
    <row r="8" spans="1:19" x14ac:dyDescent="0.3">
      <c r="A8" t="s">
        <v>101</v>
      </c>
      <c r="B8" t="s">
        <v>10</v>
      </c>
      <c r="C8" s="26">
        <v>3</v>
      </c>
      <c r="H8" t="s">
        <v>101</v>
      </c>
      <c r="I8" t="s">
        <v>10</v>
      </c>
      <c r="J8" s="26">
        <v>11</v>
      </c>
      <c r="K8" s="26">
        <v>6</v>
      </c>
      <c r="L8" s="26">
        <v>1</v>
      </c>
      <c r="M8" s="26">
        <v>1</v>
      </c>
      <c r="N8" s="26">
        <v>2</v>
      </c>
      <c r="O8" s="26">
        <v>2</v>
      </c>
      <c r="P8" s="26">
        <v>0</v>
      </c>
      <c r="Q8" s="26">
        <v>1</v>
      </c>
      <c r="R8" s="26">
        <v>0</v>
      </c>
      <c r="S8" s="26">
        <v>0</v>
      </c>
    </row>
    <row r="9" spans="1:19" x14ac:dyDescent="0.3">
      <c r="A9" t="s">
        <v>91</v>
      </c>
      <c r="B9" t="s">
        <v>5</v>
      </c>
      <c r="C9" s="26">
        <v>5</v>
      </c>
      <c r="H9" t="s">
        <v>91</v>
      </c>
      <c r="I9" t="s">
        <v>5</v>
      </c>
      <c r="J9" s="26">
        <v>8</v>
      </c>
      <c r="K9" s="26">
        <v>0</v>
      </c>
      <c r="L9" s="26">
        <v>0</v>
      </c>
      <c r="M9" s="26">
        <v>2</v>
      </c>
      <c r="N9" s="26">
        <v>0</v>
      </c>
      <c r="O9" s="26">
        <v>1</v>
      </c>
      <c r="P9" s="26">
        <v>0</v>
      </c>
      <c r="Q9" s="26">
        <v>1</v>
      </c>
      <c r="R9" s="26">
        <v>1</v>
      </c>
      <c r="S9" s="26">
        <v>0</v>
      </c>
    </row>
    <row r="10" spans="1:19" x14ac:dyDescent="0.3">
      <c r="A10" t="s">
        <v>83</v>
      </c>
      <c r="B10" t="s">
        <v>1</v>
      </c>
      <c r="C10" s="26">
        <v>5</v>
      </c>
      <c r="H10" t="s">
        <v>83</v>
      </c>
      <c r="I10" t="s">
        <v>1</v>
      </c>
      <c r="J10" s="26">
        <v>12</v>
      </c>
      <c r="K10" s="26">
        <v>2</v>
      </c>
      <c r="L10" s="26">
        <v>1</v>
      </c>
      <c r="M10" s="26">
        <v>2</v>
      </c>
      <c r="N10" s="26">
        <v>6</v>
      </c>
      <c r="O10" s="26">
        <v>3</v>
      </c>
      <c r="P10" s="26">
        <v>0</v>
      </c>
      <c r="Q10" s="26">
        <v>1</v>
      </c>
      <c r="R10" s="26">
        <v>0</v>
      </c>
      <c r="S10" s="26">
        <v>0</v>
      </c>
    </row>
    <row r="11" spans="1:19" x14ac:dyDescent="0.3">
      <c r="A11" t="s">
        <v>89</v>
      </c>
      <c r="B11" t="s">
        <v>4</v>
      </c>
      <c r="C11" s="26">
        <v>17</v>
      </c>
      <c r="H11" t="s">
        <v>89</v>
      </c>
      <c r="I11" t="s">
        <v>4</v>
      </c>
      <c r="J11" s="26">
        <v>8</v>
      </c>
      <c r="K11" s="26">
        <v>1</v>
      </c>
      <c r="L11" s="26">
        <v>1</v>
      </c>
      <c r="M11" s="26">
        <v>1</v>
      </c>
      <c r="N11" s="26">
        <v>2</v>
      </c>
      <c r="O11" s="26">
        <v>0</v>
      </c>
      <c r="P11" s="26">
        <v>0</v>
      </c>
      <c r="Q11" s="26">
        <v>2</v>
      </c>
      <c r="R11" s="26">
        <v>0</v>
      </c>
      <c r="S11" s="2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347F6-CF88-4E4F-9162-1B78E5C0720F}">
  <sheetPr codeName="Sheet6"/>
  <dimension ref="A3:Z38"/>
  <sheetViews>
    <sheetView workbookViewId="0"/>
  </sheetViews>
  <sheetFormatPr defaultRowHeight="14.4" x14ac:dyDescent="0.3"/>
  <cols>
    <col min="1" max="1" width="12.88671875" bestFit="1" customWidth="1"/>
    <col min="2" max="2" width="9.21875" bestFit="1" customWidth="1"/>
    <col min="3" max="3" width="8.21875" bestFit="1" customWidth="1"/>
    <col min="4" max="4" width="11.44140625" bestFit="1" customWidth="1"/>
    <col min="5" max="5" width="17.5546875" bestFit="1" customWidth="1"/>
    <col min="6" max="6" width="7.44140625" bestFit="1" customWidth="1"/>
    <col min="7" max="7" width="7.33203125" bestFit="1" customWidth="1"/>
    <col min="8" max="8" width="9.77734375" bestFit="1" customWidth="1"/>
    <col min="9" max="9" width="14.6640625" bestFit="1" customWidth="1"/>
    <col min="10" max="10" width="20.88671875" bestFit="1" customWidth="1"/>
    <col min="11" max="12" width="18.33203125" bestFit="1" customWidth="1"/>
  </cols>
  <sheetData>
    <row r="3" spans="1:26" x14ac:dyDescent="0.3">
      <c r="A3" s="4" t="s">
        <v>24</v>
      </c>
      <c r="B3" s="4" t="s">
        <v>0</v>
      </c>
      <c r="C3" t="s">
        <v>453</v>
      </c>
      <c r="N3" t="s">
        <v>24</v>
      </c>
      <c r="O3" t="s">
        <v>0</v>
      </c>
      <c r="P3" t="s">
        <v>454</v>
      </c>
      <c r="Q3" t="s">
        <v>455</v>
      </c>
      <c r="R3" t="s">
        <v>456</v>
      </c>
      <c r="S3" t="s">
        <v>457</v>
      </c>
      <c r="T3" t="s">
        <v>458</v>
      </c>
      <c r="U3" t="s">
        <v>459</v>
      </c>
      <c r="V3" t="s">
        <v>460</v>
      </c>
      <c r="W3" t="s">
        <v>461</v>
      </c>
      <c r="X3" t="s">
        <v>462</v>
      </c>
      <c r="Y3" t="s">
        <v>463</v>
      </c>
      <c r="Z3" t="s">
        <v>464</v>
      </c>
    </row>
    <row r="4" spans="1:26" x14ac:dyDescent="0.3">
      <c r="A4" t="s">
        <v>85</v>
      </c>
      <c r="B4" t="s">
        <v>2</v>
      </c>
      <c r="C4" s="26">
        <v>1196</v>
      </c>
      <c r="N4" t="s">
        <v>85</v>
      </c>
      <c r="O4" t="s">
        <v>2</v>
      </c>
      <c r="P4">
        <v>47</v>
      </c>
      <c r="Q4">
        <v>146</v>
      </c>
      <c r="R4">
        <v>244</v>
      </c>
      <c r="S4">
        <v>48</v>
      </c>
      <c r="T4">
        <v>319</v>
      </c>
      <c r="U4">
        <v>69</v>
      </c>
      <c r="V4">
        <v>86</v>
      </c>
      <c r="W4">
        <v>5</v>
      </c>
      <c r="X4">
        <v>101</v>
      </c>
      <c r="Y4">
        <v>131</v>
      </c>
      <c r="Z4">
        <f>SUM(P4:Y4)</f>
        <v>1196</v>
      </c>
    </row>
    <row r="5" spans="1:26" x14ac:dyDescent="0.3">
      <c r="A5" t="s">
        <v>93</v>
      </c>
      <c r="B5" t="s">
        <v>6</v>
      </c>
      <c r="C5" s="26">
        <v>1610</v>
      </c>
      <c r="N5" t="s">
        <v>93</v>
      </c>
      <c r="O5" t="s">
        <v>6</v>
      </c>
      <c r="P5">
        <v>62</v>
      </c>
      <c r="Q5">
        <v>148</v>
      </c>
      <c r="R5">
        <v>145</v>
      </c>
      <c r="S5">
        <v>74</v>
      </c>
      <c r="T5">
        <v>419</v>
      </c>
      <c r="U5">
        <v>200</v>
      </c>
      <c r="V5">
        <v>110</v>
      </c>
      <c r="W5">
        <v>4</v>
      </c>
      <c r="X5">
        <v>151</v>
      </c>
      <c r="Y5">
        <v>297</v>
      </c>
      <c r="Z5">
        <f t="shared" ref="Z5:Z13" si="0">SUM(P5:Y5)</f>
        <v>1610</v>
      </c>
    </row>
    <row r="6" spans="1:26" x14ac:dyDescent="0.3">
      <c r="A6" t="s">
        <v>97</v>
      </c>
      <c r="B6" t="s">
        <v>8</v>
      </c>
      <c r="C6" s="26">
        <v>59</v>
      </c>
      <c r="N6" t="s">
        <v>97</v>
      </c>
      <c r="O6" t="s">
        <v>8</v>
      </c>
      <c r="P6">
        <v>13</v>
      </c>
      <c r="Q6">
        <v>7</v>
      </c>
      <c r="R6">
        <v>12</v>
      </c>
      <c r="S6">
        <v>1</v>
      </c>
      <c r="T6">
        <v>2</v>
      </c>
      <c r="U6">
        <v>0</v>
      </c>
      <c r="V6">
        <v>11</v>
      </c>
      <c r="W6">
        <v>13</v>
      </c>
      <c r="X6">
        <v>0</v>
      </c>
      <c r="Y6">
        <v>0</v>
      </c>
      <c r="Z6">
        <f t="shared" si="0"/>
        <v>59</v>
      </c>
    </row>
    <row r="7" spans="1:26" x14ac:dyDescent="0.3">
      <c r="A7" t="s">
        <v>87</v>
      </c>
      <c r="B7" t="s">
        <v>3</v>
      </c>
      <c r="C7" s="26">
        <v>13</v>
      </c>
      <c r="N7" t="s">
        <v>87</v>
      </c>
      <c r="O7" t="s">
        <v>3</v>
      </c>
      <c r="P7">
        <v>0</v>
      </c>
      <c r="Q7">
        <v>2</v>
      </c>
      <c r="R7">
        <v>0</v>
      </c>
      <c r="S7">
        <v>4</v>
      </c>
      <c r="T7">
        <v>0</v>
      </c>
      <c r="U7">
        <v>2</v>
      </c>
      <c r="V7">
        <v>1</v>
      </c>
      <c r="W7">
        <v>4</v>
      </c>
      <c r="X7">
        <v>0</v>
      </c>
      <c r="Y7">
        <v>0</v>
      </c>
      <c r="Z7">
        <f t="shared" si="0"/>
        <v>13</v>
      </c>
    </row>
    <row r="8" spans="1:26" x14ac:dyDescent="0.3">
      <c r="A8" t="s">
        <v>95</v>
      </c>
      <c r="B8" t="s">
        <v>7</v>
      </c>
      <c r="C8" s="26">
        <v>8</v>
      </c>
      <c r="N8" t="s">
        <v>95</v>
      </c>
      <c r="O8" t="s">
        <v>7</v>
      </c>
      <c r="P8">
        <v>1</v>
      </c>
      <c r="Q8">
        <v>0</v>
      </c>
      <c r="R8">
        <v>2</v>
      </c>
      <c r="S8">
        <v>2</v>
      </c>
      <c r="T8">
        <v>1</v>
      </c>
      <c r="U8">
        <v>0</v>
      </c>
      <c r="V8">
        <v>1</v>
      </c>
      <c r="W8">
        <v>1</v>
      </c>
      <c r="X8">
        <v>0</v>
      </c>
      <c r="Y8">
        <v>0</v>
      </c>
      <c r="Z8">
        <f t="shared" si="0"/>
        <v>8</v>
      </c>
    </row>
    <row r="9" spans="1:26" x14ac:dyDescent="0.3">
      <c r="A9" t="s">
        <v>99</v>
      </c>
      <c r="B9" t="s">
        <v>9</v>
      </c>
      <c r="C9" s="26">
        <v>84</v>
      </c>
      <c r="N9" t="s">
        <v>99</v>
      </c>
      <c r="O9" t="s">
        <v>9</v>
      </c>
      <c r="P9">
        <v>25</v>
      </c>
      <c r="Q9">
        <v>28</v>
      </c>
      <c r="R9">
        <v>6</v>
      </c>
      <c r="S9">
        <v>8</v>
      </c>
      <c r="T9">
        <v>7</v>
      </c>
      <c r="U9">
        <v>4</v>
      </c>
      <c r="V9">
        <v>5</v>
      </c>
      <c r="W9">
        <v>0</v>
      </c>
      <c r="X9">
        <v>0</v>
      </c>
      <c r="Y9">
        <v>1</v>
      </c>
      <c r="Z9">
        <f t="shared" si="0"/>
        <v>84</v>
      </c>
    </row>
    <row r="10" spans="1:26" x14ac:dyDescent="0.3">
      <c r="A10" t="s">
        <v>101</v>
      </c>
      <c r="B10" t="s">
        <v>10</v>
      </c>
      <c r="C10" s="26">
        <v>233</v>
      </c>
      <c r="N10" t="s">
        <v>101</v>
      </c>
      <c r="O10" t="s">
        <v>10</v>
      </c>
      <c r="P10">
        <v>59</v>
      </c>
      <c r="Q10">
        <v>13</v>
      </c>
      <c r="R10">
        <v>34</v>
      </c>
      <c r="S10">
        <v>1</v>
      </c>
      <c r="T10">
        <v>15</v>
      </c>
      <c r="U10">
        <v>2</v>
      </c>
      <c r="V10">
        <v>43</v>
      </c>
      <c r="W10">
        <v>59</v>
      </c>
      <c r="X10">
        <v>1</v>
      </c>
      <c r="Y10">
        <v>6</v>
      </c>
      <c r="Z10">
        <f t="shared" si="0"/>
        <v>233</v>
      </c>
    </row>
    <row r="11" spans="1:26" x14ac:dyDescent="0.3">
      <c r="A11" t="s">
        <v>91</v>
      </c>
      <c r="B11" t="s">
        <v>5</v>
      </c>
      <c r="C11" s="26">
        <v>197</v>
      </c>
      <c r="N11" t="s">
        <v>91</v>
      </c>
      <c r="O11" t="s">
        <v>5</v>
      </c>
      <c r="P11">
        <v>40</v>
      </c>
      <c r="Q11">
        <v>29</v>
      </c>
      <c r="R11">
        <v>34</v>
      </c>
      <c r="S11">
        <v>5</v>
      </c>
      <c r="T11">
        <v>21</v>
      </c>
      <c r="U11">
        <v>2</v>
      </c>
      <c r="V11">
        <v>26</v>
      </c>
      <c r="W11">
        <v>32</v>
      </c>
      <c r="X11">
        <v>1</v>
      </c>
      <c r="Y11">
        <v>7</v>
      </c>
      <c r="Z11">
        <f t="shared" si="0"/>
        <v>197</v>
      </c>
    </row>
    <row r="12" spans="1:26" x14ac:dyDescent="0.3">
      <c r="A12" t="s">
        <v>83</v>
      </c>
      <c r="B12" t="s">
        <v>1</v>
      </c>
      <c r="C12" s="26">
        <v>447</v>
      </c>
      <c r="N12" t="s">
        <v>83</v>
      </c>
      <c r="O12" t="s">
        <v>1</v>
      </c>
      <c r="P12">
        <v>85</v>
      </c>
      <c r="Q12">
        <v>47</v>
      </c>
      <c r="R12">
        <v>75</v>
      </c>
      <c r="S12">
        <v>3</v>
      </c>
      <c r="T12">
        <v>56</v>
      </c>
      <c r="U12">
        <v>12</v>
      </c>
      <c r="V12">
        <v>68</v>
      </c>
      <c r="W12">
        <v>78</v>
      </c>
      <c r="X12">
        <v>5</v>
      </c>
      <c r="Y12">
        <v>18</v>
      </c>
      <c r="Z12">
        <f t="shared" si="0"/>
        <v>447</v>
      </c>
    </row>
    <row r="13" spans="1:26" x14ac:dyDescent="0.3">
      <c r="A13" t="s">
        <v>89</v>
      </c>
      <c r="B13" t="s">
        <v>4</v>
      </c>
      <c r="C13" s="26">
        <v>413</v>
      </c>
      <c r="N13" t="s">
        <v>89</v>
      </c>
      <c r="O13" t="s">
        <v>4</v>
      </c>
      <c r="P13">
        <v>19</v>
      </c>
      <c r="Q13">
        <v>29</v>
      </c>
      <c r="R13">
        <v>45</v>
      </c>
      <c r="S13">
        <v>32</v>
      </c>
      <c r="T13">
        <v>130</v>
      </c>
      <c r="U13">
        <v>30</v>
      </c>
      <c r="V13">
        <v>27</v>
      </c>
      <c r="W13">
        <v>6</v>
      </c>
      <c r="X13">
        <v>18</v>
      </c>
      <c r="Y13">
        <v>77</v>
      </c>
      <c r="Z13">
        <f t="shared" si="0"/>
        <v>413</v>
      </c>
    </row>
    <row r="16" spans="1:26" x14ac:dyDescent="0.3">
      <c r="A16" s="4" t="s">
        <v>0</v>
      </c>
      <c r="B16" t="s">
        <v>454</v>
      </c>
      <c r="C16" t="s">
        <v>455</v>
      </c>
      <c r="D16" t="s">
        <v>456</v>
      </c>
      <c r="E16" t="s">
        <v>457</v>
      </c>
      <c r="F16" t="s">
        <v>458</v>
      </c>
      <c r="G16" t="s">
        <v>459</v>
      </c>
      <c r="H16" t="s">
        <v>460</v>
      </c>
      <c r="I16" t="s">
        <v>461</v>
      </c>
      <c r="J16" t="s">
        <v>462</v>
      </c>
      <c r="K16" t="s">
        <v>463</v>
      </c>
    </row>
    <row r="17" spans="1:11" x14ac:dyDescent="0.3">
      <c r="A17" t="s">
        <v>1</v>
      </c>
      <c r="B17" s="26">
        <v>85</v>
      </c>
      <c r="C17" s="26">
        <v>47</v>
      </c>
      <c r="D17" s="26">
        <v>75</v>
      </c>
      <c r="E17" s="26">
        <v>3</v>
      </c>
      <c r="F17" s="26">
        <v>56</v>
      </c>
      <c r="G17" s="26">
        <v>12</v>
      </c>
      <c r="H17" s="26">
        <v>68</v>
      </c>
      <c r="I17" s="26">
        <v>78</v>
      </c>
      <c r="J17" s="26">
        <v>5</v>
      </c>
      <c r="K17" s="26">
        <v>18</v>
      </c>
    </row>
    <row r="18" spans="1:11" x14ac:dyDescent="0.3">
      <c r="A18" t="s">
        <v>7</v>
      </c>
      <c r="B18" s="26">
        <v>1</v>
      </c>
      <c r="C18" s="26">
        <v>0</v>
      </c>
      <c r="D18" s="26">
        <v>2</v>
      </c>
      <c r="E18" s="26">
        <v>2</v>
      </c>
      <c r="F18" s="26">
        <v>1</v>
      </c>
      <c r="G18" s="26">
        <v>0</v>
      </c>
      <c r="H18" s="26">
        <v>1</v>
      </c>
      <c r="I18" s="26">
        <v>1</v>
      </c>
      <c r="J18" s="26">
        <v>0</v>
      </c>
      <c r="K18" s="26">
        <v>0</v>
      </c>
    </row>
    <row r="19" spans="1:11" x14ac:dyDescent="0.3">
      <c r="A19" t="s">
        <v>6</v>
      </c>
      <c r="B19" s="26">
        <v>62</v>
      </c>
      <c r="C19" s="26">
        <v>148</v>
      </c>
      <c r="D19" s="26">
        <v>145</v>
      </c>
      <c r="E19" s="26">
        <v>74</v>
      </c>
      <c r="F19" s="26">
        <v>419</v>
      </c>
      <c r="G19" s="26">
        <v>200</v>
      </c>
      <c r="H19" s="26">
        <v>110</v>
      </c>
      <c r="I19" s="26">
        <v>4</v>
      </c>
      <c r="J19" s="26">
        <v>151</v>
      </c>
      <c r="K19" s="26">
        <v>297</v>
      </c>
    </row>
    <row r="20" spans="1:11" x14ac:dyDescent="0.3">
      <c r="A20" t="s">
        <v>3</v>
      </c>
      <c r="B20" s="26">
        <v>0</v>
      </c>
      <c r="C20" s="26">
        <v>2</v>
      </c>
      <c r="D20" s="26">
        <v>0</v>
      </c>
      <c r="E20" s="26">
        <v>4</v>
      </c>
      <c r="F20" s="26">
        <v>0</v>
      </c>
      <c r="G20" s="26">
        <v>2</v>
      </c>
      <c r="H20" s="26">
        <v>1</v>
      </c>
      <c r="I20" s="26">
        <v>4</v>
      </c>
      <c r="J20" s="26">
        <v>0</v>
      </c>
      <c r="K20" s="26">
        <v>0</v>
      </c>
    </row>
    <row r="21" spans="1:11" x14ac:dyDescent="0.3">
      <c r="A21" t="s">
        <v>8</v>
      </c>
      <c r="B21" s="26">
        <v>13</v>
      </c>
      <c r="C21" s="26">
        <v>7</v>
      </c>
      <c r="D21" s="26">
        <v>12</v>
      </c>
      <c r="E21" s="26">
        <v>1</v>
      </c>
      <c r="F21" s="26">
        <v>2</v>
      </c>
      <c r="G21" s="26">
        <v>0</v>
      </c>
      <c r="H21" s="26">
        <v>11</v>
      </c>
      <c r="I21" s="26">
        <v>13</v>
      </c>
      <c r="J21" s="26">
        <v>0</v>
      </c>
      <c r="K21" s="26">
        <v>0</v>
      </c>
    </row>
    <row r="22" spans="1:11" x14ac:dyDescent="0.3">
      <c r="A22" t="s">
        <v>9</v>
      </c>
      <c r="B22" s="26">
        <v>25</v>
      </c>
      <c r="C22" s="26">
        <v>28</v>
      </c>
      <c r="D22" s="26">
        <v>6</v>
      </c>
      <c r="E22" s="26">
        <v>8</v>
      </c>
      <c r="F22" s="26">
        <v>7</v>
      </c>
      <c r="G22" s="26">
        <v>4</v>
      </c>
      <c r="H22" s="26">
        <v>5</v>
      </c>
      <c r="I22" s="26">
        <v>0</v>
      </c>
      <c r="J22" s="26">
        <v>0</v>
      </c>
      <c r="K22" s="26">
        <v>1</v>
      </c>
    </row>
    <row r="23" spans="1:11" x14ac:dyDescent="0.3">
      <c r="A23" t="s">
        <v>5</v>
      </c>
      <c r="B23" s="26">
        <v>40</v>
      </c>
      <c r="C23" s="26">
        <v>29</v>
      </c>
      <c r="D23" s="26">
        <v>34</v>
      </c>
      <c r="E23" s="26">
        <v>5</v>
      </c>
      <c r="F23" s="26">
        <v>21</v>
      </c>
      <c r="G23" s="26">
        <v>2</v>
      </c>
      <c r="H23" s="26">
        <v>26</v>
      </c>
      <c r="I23" s="26">
        <v>32</v>
      </c>
      <c r="J23" s="26">
        <v>1</v>
      </c>
      <c r="K23" s="26">
        <v>7</v>
      </c>
    </row>
    <row r="24" spans="1:11" x14ac:dyDescent="0.3">
      <c r="A24" t="s">
        <v>10</v>
      </c>
      <c r="B24" s="26">
        <v>59</v>
      </c>
      <c r="C24" s="26">
        <v>13</v>
      </c>
      <c r="D24" s="26">
        <v>34</v>
      </c>
      <c r="E24" s="26">
        <v>1</v>
      </c>
      <c r="F24" s="26">
        <v>15</v>
      </c>
      <c r="G24" s="26">
        <v>2</v>
      </c>
      <c r="H24" s="26">
        <v>43</v>
      </c>
      <c r="I24" s="26">
        <v>59</v>
      </c>
      <c r="J24" s="26">
        <v>1</v>
      </c>
      <c r="K24" s="26">
        <v>6</v>
      </c>
    </row>
    <row r="25" spans="1:11" x14ac:dyDescent="0.3">
      <c r="A25" t="s">
        <v>2</v>
      </c>
      <c r="B25" s="26">
        <v>47</v>
      </c>
      <c r="C25" s="26">
        <v>146</v>
      </c>
      <c r="D25" s="26">
        <v>244</v>
      </c>
      <c r="E25" s="26">
        <v>48</v>
      </c>
      <c r="F25" s="26">
        <v>319</v>
      </c>
      <c r="G25" s="26">
        <v>69</v>
      </c>
      <c r="H25" s="26">
        <v>86</v>
      </c>
      <c r="I25" s="26">
        <v>5</v>
      </c>
      <c r="J25" s="26">
        <v>101</v>
      </c>
      <c r="K25" s="26">
        <v>131</v>
      </c>
    </row>
    <row r="26" spans="1:11" x14ac:dyDescent="0.3">
      <c r="A26" t="s">
        <v>4</v>
      </c>
      <c r="B26" s="26">
        <v>19</v>
      </c>
      <c r="C26" s="26">
        <v>29</v>
      </c>
      <c r="D26" s="26">
        <v>45</v>
      </c>
      <c r="E26" s="26">
        <v>32</v>
      </c>
      <c r="F26" s="26">
        <v>130</v>
      </c>
      <c r="G26" s="26">
        <v>30</v>
      </c>
      <c r="H26" s="26">
        <v>27</v>
      </c>
      <c r="I26" s="26">
        <v>6</v>
      </c>
      <c r="J26" s="26">
        <v>18</v>
      </c>
      <c r="K26" s="26">
        <v>77</v>
      </c>
    </row>
    <row r="28" spans="1:11" x14ac:dyDescent="0.3">
      <c r="A28" t="s">
        <v>0</v>
      </c>
      <c r="B28" t="s">
        <v>465</v>
      </c>
      <c r="C28" t="s">
        <v>466</v>
      </c>
      <c r="D28" t="s">
        <v>467</v>
      </c>
      <c r="E28" t="s">
        <v>468</v>
      </c>
      <c r="F28" t="s">
        <v>469</v>
      </c>
      <c r="G28" t="s">
        <v>470</v>
      </c>
      <c r="H28" t="s">
        <v>471</v>
      </c>
      <c r="I28" t="s">
        <v>472</v>
      </c>
      <c r="J28" t="s">
        <v>473</v>
      </c>
      <c r="K28" t="s">
        <v>474</v>
      </c>
    </row>
    <row r="29" spans="1:11" x14ac:dyDescent="0.3">
      <c r="A29" t="s">
        <v>1</v>
      </c>
      <c r="B29">
        <v>85</v>
      </c>
      <c r="C29">
        <v>47</v>
      </c>
      <c r="D29">
        <v>75</v>
      </c>
      <c r="E29">
        <v>3</v>
      </c>
      <c r="F29">
        <v>56</v>
      </c>
      <c r="G29">
        <v>12</v>
      </c>
      <c r="H29">
        <v>68</v>
      </c>
      <c r="I29">
        <v>78</v>
      </c>
      <c r="J29">
        <v>5</v>
      </c>
      <c r="K29">
        <v>18</v>
      </c>
    </row>
    <row r="30" spans="1:11" x14ac:dyDescent="0.3">
      <c r="A30" t="s">
        <v>7</v>
      </c>
      <c r="B30">
        <v>1</v>
      </c>
      <c r="C30">
        <v>0</v>
      </c>
      <c r="D30">
        <v>2</v>
      </c>
      <c r="E30">
        <v>2</v>
      </c>
      <c r="F30">
        <v>1</v>
      </c>
      <c r="G30">
        <v>0</v>
      </c>
      <c r="H30">
        <v>1</v>
      </c>
      <c r="I30">
        <v>1</v>
      </c>
      <c r="J30">
        <v>0</v>
      </c>
      <c r="K30">
        <v>0</v>
      </c>
    </row>
    <row r="31" spans="1:11" x14ac:dyDescent="0.3">
      <c r="A31" t="s">
        <v>6</v>
      </c>
      <c r="B31">
        <v>62</v>
      </c>
      <c r="C31">
        <v>148</v>
      </c>
      <c r="D31">
        <v>145</v>
      </c>
      <c r="E31">
        <v>74</v>
      </c>
      <c r="F31">
        <v>419</v>
      </c>
      <c r="G31">
        <v>200</v>
      </c>
      <c r="H31">
        <v>110</v>
      </c>
      <c r="I31">
        <v>4</v>
      </c>
      <c r="J31">
        <v>151</v>
      </c>
      <c r="K31">
        <v>297</v>
      </c>
    </row>
    <row r="32" spans="1:11" x14ac:dyDescent="0.3">
      <c r="A32" t="s">
        <v>3</v>
      </c>
      <c r="B32">
        <v>0</v>
      </c>
      <c r="C32">
        <v>2</v>
      </c>
      <c r="D32">
        <v>0</v>
      </c>
      <c r="E32">
        <v>4</v>
      </c>
      <c r="F32">
        <v>0</v>
      </c>
      <c r="G32">
        <v>2</v>
      </c>
      <c r="H32">
        <v>1</v>
      </c>
      <c r="I32">
        <v>4</v>
      </c>
      <c r="J32">
        <v>0</v>
      </c>
      <c r="K32">
        <v>0</v>
      </c>
    </row>
    <row r="33" spans="1:11" x14ac:dyDescent="0.3">
      <c r="A33" t="s">
        <v>8</v>
      </c>
      <c r="B33">
        <v>13</v>
      </c>
      <c r="C33">
        <v>7</v>
      </c>
      <c r="D33">
        <v>12</v>
      </c>
      <c r="E33">
        <v>1</v>
      </c>
      <c r="F33">
        <v>2</v>
      </c>
      <c r="G33">
        <v>0</v>
      </c>
      <c r="H33">
        <v>11</v>
      </c>
      <c r="I33">
        <v>13</v>
      </c>
      <c r="J33">
        <v>0</v>
      </c>
      <c r="K33">
        <v>0</v>
      </c>
    </row>
    <row r="34" spans="1:11" x14ac:dyDescent="0.3">
      <c r="A34" t="s">
        <v>9</v>
      </c>
      <c r="B34">
        <v>25</v>
      </c>
      <c r="C34">
        <v>28</v>
      </c>
      <c r="D34">
        <v>6</v>
      </c>
      <c r="E34">
        <v>8</v>
      </c>
      <c r="F34">
        <v>7</v>
      </c>
      <c r="G34">
        <v>4</v>
      </c>
      <c r="H34">
        <v>5</v>
      </c>
      <c r="I34">
        <v>0</v>
      </c>
      <c r="J34">
        <v>0</v>
      </c>
      <c r="K34">
        <v>1</v>
      </c>
    </row>
    <row r="35" spans="1:11" x14ac:dyDescent="0.3">
      <c r="A35" t="s">
        <v>5</v>
      </c>
      <c r="B35">
        <v>40</v>
      </c>
      <c r="C35">
        <v>29</v>
      </c>
      <c r="D35">
        <v>34</v>
      </c>
      <c r="E35">
        <v>5</v>
      </c>
      <c r="F35">
        <v>21</v>
      </c>
      <c r="G35">
        <v>2</v>
      </c>
      <c r="H35">
        <v>26</v>
      </c>
      <c r="I35">
        <v>32</v>
      </c>
      <c r="J35">
        <v>1</v>
      </c>
      <c r="K35">
        <v>7</v>
      </c>
    </row>
    <row r="36" spans="1:11" x14ac:dyDescent="0.3">
      <c r="A36" t="s">
        <v>10</v>
      </c>
      <c r="B36">
        <v>59</v>
      </c>
      <c r="C36">
        <v>13</v>
      </c>
      <c r="D36">
        <v>34</v>
      </c>
      <c r="E36">
        <v>1</v>
      </c>
      <c r="F36">
        <v>15</v>
      </c>
      <c r="G36">
        <v>2</v>
      </c>
      <c r="H36">
        <v>43</v>
      </c>
      <c r="I36">
        <v>59</v>
      </c>
      <c r="J36">
        <v>1</v>
      </c>
      <c r="K36">
        <v>6</v>
      </c>
    </row>
    <row r="37" spans="1:11" x14ac:dyDescent="0.3">
      <c r="A37" t="s">
        <v>2</v>
      </c>
      <c r="B37">
        <v>47</v>
      </c>
      <c r="C37">
        <v>146</v>
      </c>
      <c r="D37">
        <v>244</v>
      </c>
      <c r="E37">
        <v>48</v>
      </c>
      <c r="F37">
        <v>319</v>
      </c>
      <c r="G37">
        <v>69</v>
      </c>
      <c r="H37">
        <v>86</v>
      </c>
      <c r="I37">
        <v>5</v>
      </c>
      <c r="J37">
        <v>101</v>
      </c>
      <c r="K37">
        <v>131</v>
      </c>
    </row>
    <row r="38" spans="1:11" x14ac:dyDescent="0.3">
      <c r="A38" t="s">
        <v>4</v>
      </c>
      <c r="B38">
        <v>19</v>
      </c>
      <c r="C38">
        <v>29</v>
      </c>
      <c r="D38">
        <v>45</v>
      </c>
      <c r="E38">
        <v>32</v>
      </c>
      <c r="F38">
        <v>130</v>
      </c>
      <c r="G38">
        <v>30</v>
      </c>
      <c r="H38">
        <v>27</v>
      </c>
      <c r="I38">
        <v>6</v>
      </c>
      <c r="J38">
        <v>18</v>
      </c>
      <c r="K38">
        <v>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831EA-7593-4ECC-B8B2-F91376CAFD3C}">
  <sheetPr codeName="Sheet7"/>
  <dimension ref="A3:K28"/>
  <sheetViews>
    <sheetView workbookViewId="0"/>
  </sheetViews>
  <sheetFormatPr defaultRowHeight="14.4" x14ac:dyDescent="0.3"/>
  <cols>
    <col min="1" max="1" width="6.5546875" bestFit="1" customWidth="1"/>
    <col min="2" max="2" width="12.88671875" bestFit="1" customWidth="1"/>
    <col min="3" max="3" width="10.5546875" bestFit="1" customWidth="1"/>
    <col min="4" max="4" width="17.44140625" bestFit="1" customWidth="1"/>
    <col min="5" max="11" width="13.44140625" bestFit="1" customWidth="1"/>
    <col min="12" max="12" width="6" bestFit="1" customWidth="1"/>
    <col min="13" max="14" width="11.44140625" bestFit="1" customWidth="1"/>
  </cols>
  <sheetData>
    <row r="3" spans="1:4" x14ac:dyDescent="0.3">
      <c r="A3" s="4" t="s">
        <v>24</v>
      </c>
      <c r="B3" s="4" t="s">
        <v>0</v>
      </c>
      <c r="C3" t="s">
        <v>495</v>
      </c>
      <c r="D3" t="s">
        <v>496</v>
      </c>
    </row>
    <row r="4" spans="1:4" x14ac:dyDescent="0.3">
      <c r="A4" t="s">
        <v>85</v>
      </c>
      <c r="B4" t="s">
        <v>2</v>
      </c>
      <c r="C4" s="26">
        <v>99</v>
      </c>
      <c r="D4" s="26">
        <v>54.033999999999992</v>
      </c>
    </row>
    <row r="5" spans="1:4" x14ac:dyDescent="0.3">
      <c r="A5" t="s">
        <v>93</v>
      </c>
      <c r="B5" t="s">
        <v>6</v>
      </c>
      <c r="C5" s="26">
        <v>101</v>
      </c>
      <c r="D5" s="26">
        <v>54.254000000000005</v>
      </c>
    </row>
    <row r="6" spans="1:4" x14ac:dyDescent="0.3">
      <c r="A6" t="s">
        <v>97</v>
      </c>
      <c r="B6" t="s">
        <v>8</v>
      </c>
      <c r="C6" s="26">
        <v>87</v>
      </c>
      <c r="D6" s="26">
        <v>50.193000000000005</v>
      </c>
    </row>
    <row r="7" spans="1:4" x14ac:dyDescent="0.3">
      <c r="A7" t="s">
        <v>87</v>
      </c>
      <c r="B7" t="s">
        <v>3</v>
      </c>
      <c r="C7" s="26">
        <v>82</v>
      </c>
      <c r="D7" s="26">
        <v>48.64</v>
      </c>
    </row>
    <row r="8" spans="1:4" x14ac:dyDescent="0.3">
      <c r="A8" t="s">
        <v>95</v>
      </c>
      <c r="B8" t="s">
        <v>7</v>
      </c>
      <c r="C8" s="26">
        <v>88</v>
      </c>
      <c r="D8" s="26">
        <v>50.393999999999998</v>
      </c>
    </row>
    <row r="9" spans="1:4" x14ac:dyDescent="0.3">
      <c r="A9" t="s">
        <v>99</v>
      </c>
      <c r="B9" t="s">
        <v>9</v>
      </c>
      <c r="C9" s="26">
        <v>127</v>
      </c>
      <c r="D9" s="26">
        <v>62.834999999999994</v>
      </c>
    </row>
    <row r="10" spans="1:4" x14ac:dyDescent="0.3">
      <c r="A10" t="s">
        <v>101</v>
      </c>
      <c r="B10" t="s">
        <v>10</v>
      </c>
      <c r="C10" s="26">
        <v>141</v>
      </c>
      <c r="D10" s="26">
        <v>73.628999999999991</v>
      </c>
    </row>
    <row r="11" spans="1:4" x14ac:dyDescent="0.3">
      <c r="A11" t="s">
        <v>91</v>
      </c>
      <c r="B11" t="s">
        <v>5</v>
      </c>
      <c r="C11" s="26">
        <v>46</v>
      </c>
      <c r="D11" s="26">
        <v>39.446999999999996</v>
      </c>
    </row>
    <row r="12" spans="1:4" x14ac:dyDescent="0.3">
      <c r="A12" t="s">
        <v>83</v>
      </c>
      <c r="B12" t="s">
        <v>1</v>
      </c>
      <c r="C12" s="26">
        <v>42</v>
      </c>
      <c r="D12" s="26">
        <v>38.073999999999998</v>
      </c>
    </row>
    <row r="13" spans="1:4" x14ac:dyDescent="0.3">
      <c r="A13" t="s">
        <v>89</v>
      </c>
      <c r="B13" t="s">
        <v>4</v>
      </c>
      <c r="C13" s="26">
        <v>122</v>
      </c>
      <c r="D13" s="26">
        <v>61.237000000000002</v>
      </c>
    </row>
    <row r="16" spans="1:4" x14ac:dyDescent="0.3">
      <c r="B16" s="4" t="s">
        <v>24</v>
      </c>
      <c r="C16" s="4" t="s">
        <v>0</v>
      </c>
    </row>
    <row r="17" spans="1:11" x14ac:dyDescent="0.3">
      <c r="B17" t="s">
        <v>85</v>
      </c>
      <c r="C17" t="s">
        <v>93</v>
      </c>
      <c r="D17" t="s">
        <v>97</v>
      </c>
      <c r="E17" t="s">
        <v>87</v>
      </c>
      <c r="F17" t="s">
        <v>95</v>
      </c>
      <c r="G17" t="s">
        <v>99</v>
      </c>
      <c r="H17" t="s">
        <v>101</v>
      </c>
      <c r="I17" t="s">
        <v>91</v>
      </c>
      <c r="J17" t="s">
        <v>83</v>
      </c>
      <c r="K17" t="s">
        <v>89</v>
      </c>
    </row>
    <row r="18" spans="1:11" x14ac:dyDescent="0.3">
      <c r="A18" s="4" t="s">
        <v>498</v>
      </c>
      <c r="B18" t="s">
        <v>2</v>
      </c>
      <c r="C18" t="s">
        <v>6</v>
      </c>
      <c r="D18" t="s">
        <v>8</v>
      </c>
      <c r="E18" t="s">
        <v>3</v>
      </c>
      <c r="F18" t="s">
        <v>7</v>
      </c>
      <c r="G18" t="s">
        <v>9</v>
      </c>
      <c r="H18" t="s">
        <v>10</v>
      </c>
      <c r="I18" t="s">
        <v>5</v>
      </c>
      <c r="J18" t="s">
        <v>1</v>
      </c>
      <c r="K18" t="s">
        <v>4</v>
      </c>
    </row>
    <row r="19" spans="1:11" x14ac:dyDescent="0.3">
      <c r="A19" t="s">
        <v>485</v>
      </c>
      <c r="B19" s="26">
        <v>50.22</v>
      </c>
      <c r="C19" s="26">
        <v>40.53</v>
      </c>
      <c r="D19" s="26">
        <v>111.04</v>
      </c>
      <c r="E19" s="26">
        <v>40.04</v>
      </c>
      <c r="F19" s="26">
        <v>43.16</v>
      </c>
      <c r="G19" s="26">
        <v>58.14</v>
      </c>
      <c r="H19" s="26">
        <v>70.5</v>
      </c>
      <c r="I19" s="26">
        <v>59.3</v>
      </c>
      <c r="J19" s="26">
        <v>67.81</v>
      </c>
      <c r="K19" s="26">
        <v>64.900000000000006</v>
      </c>
    </row>
    <row r="20" spans="1:11" x14ac:dyDescent="0.3">
      <c r="A20" t="s">
        <v>486</v>
      </c>
      <c r="B20" s="26">
        <v>46.75</v>
      </c>
      <c r="C20" s="26">
        <v>39.68</v>
      </c>
      <c r="D20" s="26">
        <v>109.29</v>
      </c>
      <c r="E20" s="26">
        <v>36.369999999999997</v>
      </c>
      <c r="F20" s="26">
        <v>41.06</v>
      </c>
      <c r="G20" s="26">
        <v>58.28</v>
      </c>
      <c r="H20" s="26">
        <v>67.650000000000006</v>
      </c>
      <c r="I20" s="26">
        <v>60.99</v>
      </c>
      <c r="J20" s="26">
        <v>62.46</v>
      </c>
      <c r="K20" s="26">
        <v>59.38</v>
      </c>
    </row>
    <row r="21" spans="1:11" x14ac:dyDescent="0.3">
      <c r="A21" t="s">
        <v>487</v>
      </c>
      <c r="B21" s="26">
        <v>47.16</v>
      </c>
      <c r="C21" s="26">
        <v>43.07</v>
      </c>
      <c r="D21" s="26">
        <v>117.91</v>
      </c>
      <c r="E21" s="26">
        <v>0</v>
      </c>
      <c r="F21" s="26">
        <v>39.75</v>
      </c>
      <c r="G21" s="26">
        <v>59.79</v>
      </c>
      <c r="H21" s="26">
        <v>67.06</v>
      </c>
      <c r="I21" s="26">
        <v>59.72</v>
      </c>
      <c r="J21" s="26">
        <v>56.81</v>
      </c>
      <c r="K21" s="26">
        <v>57.49</v>
      </c>
    </row>
    <row r="22" spans="1:11" x14ac:dyDescent="0.3">
      <c r="A22" t="s">
        <v>488</v>
      </c>
      <c r="B22" s="26">
        <v>54.71</v>
      </c>
      <c r="C22" s="26">
        <v>43.45</v>
      </c>
      <c r="D22" s="26">
        <v>109.5</v>
      </c>
      <c r="E22" s="26">
        <v>0</v>
      </c>
      <c r="F22" s="26">
        <v>37.450000000000003</v>
      </c>
      <c r="G22" s="26">
        <v>59.83</v>
      </c>
      <c r="H22" s="26">
        <v>68.81</v>
      </c>
      <c r="I22" s="26">
        <v>54.27</v>
      </c>
      <c r="J22" s="26">
        <v>56.43</v>
      </c>
      <c r="K22" s="26">
        <v>57.04</v>
      </c>
    </row>
    <row r="23" spans="1:11" x14ac:dyDescent="0.3">
      <c r="A23" t="s">
        <v>489</v>
      </c>
      <c r="B23" s="26">
        <v>66.7</v>
      </c>
      <c r="C23" s="26">
        <v>42.98</v>
      </c>
      <c r="D23" s="26">
        <v>116.76</v>
      </c>
      <c r="E23" s="26">
        <v>0</v>
      </c>
      <c r="F23" s="26">
        <v>35.549999999999997</v>
      </c>
      <c r="G23" s="26">
        <v>59.36</v>
      </c>
      <c r="H23" s="26">
        <v>62.16</v>
      </c>
      <c r="I23" s="26">
        <v>49.02</v>
      </c>
      <c r="J23" s="26">
        <v>52.25</v>
      </c>
      <c r="K23" s="26">
        <v>61.81</v>
      </c>
    </row>
    <row r="24" spans="1:11" x14ac:dyDescent="0.3">
      <c r="A24" t="s">
        <v>490</v>
      </c>
      <c r="B24" s="26">
        <v>61.27</v>
      </c>
      <c r="C24" s="26">
        <v>39.79</v>
      </c>
      <c r="D24" s="26">
        <v>112.48</v>
      </c>
      <c r="E24" s="26">
        <v>0</v>
      </c>
      <c r="F24" s="26">
        <v>33.65</v>
      </c>
      <c r="G24" s="26">
        <v>57.69</v>
      </c>
      <c r="H24" s="26">
        <v>52</v>
      </c>
      <c r="I24" s="26">
        <v>47.68</v>
      </c>
      <c r="J24" s="26">
        <v>45.49</v>
      </c>
      <c r="K24" s="26">
        <v>67.42</v>
      </c>
    </row>
    <row r="25" spans="1:11" x14ac:dyDescent="0.3">
      <c r="A25" t="s">
        <v>491</v>
      </c>
      <c r="B25" s="26">
        <v>69.459999999999994</v>
      </c>
      <c r="C25" s="26">
        <v>42.2</v>
      </c>
      <c r="D25" s="26">
        <v>108.09</v>
      </c>
      <c r="E25" s="26">
        <v>33.78</v>
      </c>
      <c r="F25" s="26">
        <v>30.23</v>
      </c>
      <c r="G25" s="26">
        <v>52.85</v>
      </c>
      <c r="H25" s="26">
        <v>47.36</v>
      </c>
      <c r="I25" s="26">
        <v>0</v>
      </c>
      <c r="J25" s="26">
        <v>41.53</v>
      </c>
      <c r="K25" s="26">
        <v>61.34</v>
      </c>
    </row>
    <row r="26" spans="1:11" x14ac:dyDescent="0.3">
      <c r="A26" t="s">
        <v>492</v>
      </c>
      <c r="B26" s="26">
        <v>69.17</v>
      </c>
      <c r="C26" s="26">
        <v>43.61</v>
      </c>
      <c r="D26" s="26">
        <v>91.53</v>
      </c>
      <c r="E26" s="26">
        <v>30.54</v>
      </c>
      <c r="F26" s="26">
        <v>27.58</v>
      </c>
      <c r="G26" s="26">
        <v>57.68</v>
      </c>
      <c r="H26" s="26">
        <v>45.52</v>
      </c>
      <c r="I26" s="26">
        <v>0</v>
      </c>
      <c r="J26" s="26">
        <v>36.119999999999997</v>
      </c>
      <c r="K26" s="26">
        <v>59.12</v>
      </c>
    </row>
    <row r="27" spans="1:11" x14ac:dyDescent="0.3">
      <c r="A27" t="s">
        <v>493</v>
      </c>
      <c r="B27" s="26">
        <v>62.57</v>
      </c>
      <c r="C27" s="26">
        <v>44.18</v>
      </c>
      <c r="D27" s="26">
        <v>84.25</v>
      </c>
      <c r="E27" s="26">
        <v>32.17</v>
      </c>
      <c r="F27" s="26">
        <v>26.39</v>
      </c>
      <c r="G27" s="26">
        <v>47.22</v>
      </c>
      <c r="H27" s="26">
        <v>49.05</v>
      </c>
      <c r="I27" s="26">
        <v>0</v>
      </c>
      <c r="J27" s="26">
        <v>38.46</v>
      </c>
      <c r="K27" s="26">
        <v>58.44</v>
      </c>
    </row>
    <row r="28" spans="1:11" x14ac:dyDescent="0.3">
      <c r="A28" t="s">
        <v>494</v>
      </c>
      <c r="B28" s="26">
        <v>62.06</v>
      </c>
      <c r="C28" s="26">
        <v>45.07</v>
      </c>
      <c r="D28" s="26">
        <v>85.04</v>
      </c>
      <c r="E28" s="26">
        <v>33</v>
      </c>
      <c r="F28" s="26">
        <v>0</v>
      </c>
      <c r="G28" s="26">
        <v>54.6</v>
      </c>
      <c r="H28" s="26">
        <v>48.28</v>
      </c>
      <c r="I28" s="26">
        <v>0</v>
      </c>
      <c r="J28" s="26">
        <v>41.22</v>
      </c>
      <c r="K28" s="26">
        <v>50.94</v>
      </c>
    </row>
  </sheetData>
  <sortState xmlns:xlrd2="http://schemas.microsoft.com/office/spreadsheetml/2017/richdata2" columnSort="1" ref="A3:D13">
    <sortCondition descending="1" ref="C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FBEF9-5323-4CEC-99DC-F468A35A9B56}">
  <sheetPr codeName="Sheet8"/>
  <dimension ref="A1:BS11"/>
  <sheetViews>
    <sheetView workbookViewId="0"/>
  </sheetViews>
  <sheetFormatPr defaultRowHeight="14.4" x14ac:dyDescent="0.3"/>
  <cols>
    <col min="3" max="3" width="10" customWidth="1"/>
    <col min="4" max="4" width="20.33203125" customWidth="1"/>
    <col min="5" max="5" width="10.88671875" customWidth="1"/>
    <col min="7" max="7" width="9" customWidth="1"/>
    <col min="10" max="10" width="10" customWidth="1"/>
    <col min="11" max="11" width="10.6640625" customWidth="1"/>
    <col min="12" max="12" width="13.109375" customWidth="1"/>
    <col min="13" max="13" width="9.33203125" customWidth="1"/>
    <col min="15" max="15" width="9" customWidth="1"/>
    <col min="17" max="17" width="17.33203125" customWidth="1"/>
    <col min="18" max="18" width="16.33203125" customWidth="1"/>
    <col min="19" max="19" width="17.5546875" customWidth="1"/>
    <col min="20" max="20" width="17.88671875" customWidth="1"/>
    <col min="21" max="21" width="17.44140625" customWidth="1"/>
    <col min="22" max="22" width="22.5546875" customWidth="1"/>
    <col min="23" max="23" width="16.109375" customWidth="1"/>
    <col min="24" max="24" width="16" customWidth="1"/>
    <col min="25" max="25" width="21.6640625" customWidth="1"/>
    <col min="26" max="26" width="9.6640625" customWidth="1"/>
    <col min="27" max="27" width="11.33203125" customWidth="1"/>
    <col min="28" max="28" width="17.88671875" customWidth="1"/>
    <col min="29" max="29" width="13.88671875" customWidth="1"/>
    <col min="30" max="30" width="17" customWidth="1"/>
    <col min="31" max="31" width="17.33203125" customWidth="1"/>
    <col min="32" max="32" width="11" customWidth="1"/>
    <col min="33" max="33" width="10.109375" customWidth="1"/>
    <col min="34" max="34" width="18.109375" customWidth="1"/>
    <col min="35" max="35" width="15.33203125" customWidth="1"/>
    <col min="36" max="36" width="10.6640625" customWidth="1"/>
    <col min="47" max="47" width="18.6640625" customWidth="1"/>
    <col min="48" max="48" width="12" customWidth="1"/>
  </cols>
  <sheetData>
    <row r="1" spans="1:71" x14ac:dyDescent="0.3">
      <c r="A1" s="7" t="s">
        <v>24</v>
      </c>
      <c r="B1" s="7" t="s">
        <v>0</v>
      </c>
      <c r="C1" s="7" t="s">
        <v>25</v>
      </c>
      <c r="D1" s="7" t="s">
        <v>26</v>
      </c>
      <c r="E1" s="7" t="s">
        <v>27</v>
      </c>
      <c r="F1" s="7" t="s">
        <v>28</v>
      </c>
      <c r="G1" s="7" t="s">
        <v>29</v>
      </c>
      <c r="H1" s="7" t="s">
        <v>30</v>
      </c>
      <c r="I1" s="7" t="s">
        <v>31</v>
      </c>
      <c r="J1" s="7" t="s">
        <v>32</v>
      </c>
      <c r="K1" s="7" t="s">
        <v>33</v>
      </c>
      <c r="L1" s="7" t="s">
        <v>34</v>
      </c>
      <c r="M1" s="7" t="s">
        <v>35</v>
      </c>
      <c r="N1" s="7" t="s">
        <v>36</v>
      </c>
      <c r="O1" s="7" t="s">
        <v>37</v>
      </c>
      <c r="P1" s="7" t="s">
        <v>38</v>
      </c>
      <c r="Q1" s="7" t="s">
        <v>39</v>
      </c>
      <c r="R1" s="7" t="s">
        <v>40</v>
      </c>
      <c r="S1" s="7" t="s">
        <v>41</v>
      </c>
      <c r="T1" s="7" t="s">
        <v>42</v>
      </c>
      <c r="U1" s="8" t="s">
        <v>43</v>
      </c>
      <c r="V1" s="8" t="s">
        <v>44</v>
      </c>
      <c r="W1" s="8" t="s">
        <v>45</v>
      </c>
      <c r="X1" s="8" t="s">
        <v>46</v>
      </c>
      <c r="Y1" s="7" t="s">
        <v>47</v>
      </c>
      <c r="Z1" s="7" t="s">
        <v>48</v>
      </c>
      <c r="AA1" s="7" t="s">
        <v>49</v>
      </c>
      <c r="AB1" s="7" t="s">
        <v>50</v>
      </c>
      <c r="AC1" s="7" t="s">
        <v>51</v>
      </c>
      <c r="AD1" s="7" t="s">
        <v>52</v>
      </c>
      <c r="AE1" s="7" t="s">
        <v>53</v>
      </c>
      <c r="AF1" s="7" t="s">
        <v>54</v>
      </c>
      <c r="AG1" s="7" t="s">
        <v>55</v>
      </c>
      <c r="AH1" s="7" t="s">
        <v>56</v>
      </c>
      <c r="AI1" s="7" t="s">
        <v>57</v>
      </c>
      <c r="AJ1" s="7" t="s">
        <v>58</v>
      </c>
      <c r="AK1" s="7" t="s">
        <v>59</v>
      </c>
      <c r="AL1" s="7" t="s">
        <v>60</v>
      </c>
      <c r="AM1" s="7" t="s">
        <v>61</v>
      </c>
      <c r="AN1" s="7" t="s">
        <v>62</v>
      </c>
      <c r="AO1" s="7" t="s">
        <v>63</v>
      </c>
      <c r="AP1" s="7" t="s">
        <v>64</v>
      </c>
      <c r="AQ1" s="7" t="s">
        <v>65</v>
      </c>
      <c r="AR1" s="7" t="s">
        <v>66</v>
      </c>
      <c r="AS1" s="7" t="s">
        <v>67</v>
      </c>
      <c r="AT1" s="7" t="s">
        <v>68</v>
      </c>
      <c r="AU1" s="7" t="s">
        <v>69</v>
      </c>
      <c r="AV1" s="7" t="s">
        <v>70</v>
      </c>
      <c r="AW1" s="7" t="s">
        <v>71</v>
      </c>
      <c r="AX1" s="7" t="s">
        <v>72</v>
      </c>
      <c r="AY1" s="7" t="s">
        <v>73</v>
      </c>
      <c r="AZ1" s="7" t="s">
        <v>74</v>
      </c>
      <c r="BA1" s="7" t="s">
        <v>75</v>
      </c>
      <c r="BB1" s="7" t="s">
        <v>76</v>
      </c>
      <c r="BC1" s="7" t="s">
        <v>77</v>
      </c>
      <c r="BD1" s="7" t="s">
        <v>78</v>
      </c>
      <c r="BE1" s="7" t="s">
        <v>79</v>
      </c>
      <c r="BF1" s="7" t="s">
        <v>80</v>
      </c>
      <c r="BG1" s="7" t="s">
        <v>81</v>
      </c>
      <c r="BH1" s="7" t="s">
        <v>82</v>
      </c>
      <c r="BI1" s="7" t="s">
        <v>475</v>
      </c>
      <c r="BJ1" s="7" t="s">
        <v>476</v>
      </c>
      <c r="BK1" s="7" t="s">
        <v>477</v>
      </c>
      <c r="BL1" s="7" t="s">
        <v>478</v>
      </c>
      <c r="BM1" s="7" t="s">
        <v>479</v>
      </c>
      <c r="BN1" s="7" t="s">
        <v>480</v>
      </c>
      <c r="BO1" s="7" t="s">
        <v>481</v>
      </c>
      <c r="BP1" s="7" t="s">
        <v>482</v>
      </c>
      <c r="BQ1" s="7" t="s">
        <v>483</v>
      </c>
      <c r="BR1" s="7" t="s">
        <v>484</v>
      </c>
      <c r="BS1" s="7" t="s">
        <v>18</v>
      </c>
    </row>
    <row r="2" spans="1:71" x14ac:dyDescent="0.3">
      <c r="A2" s="2" t="s">
        <v>83</v>
      </c>
      <c r="B2" s="2" t="s">
        <v>1</v>
      </c>
      <c r="C2" s="2" t="s">
        <v>84</v>
      </c>
      <c r="D2" s="2">
        <v>2</v>
      </c>
      <c r="E2" s="2">
        <v>781</v>
      </c>
      <c r="F2" s="2">
        <v>218</v>
      </c>
      <c r="G2" s="2">
        <v>113</v>
      </c>
      <c r="H2" s="2">
        <v>864</v>
      </c>
      <c r="I2" s="2">
        <v>277</v>
      </c>
      <c r="J2" s="2">
        <v>405</v>
      </c>
      <c r="K2" s="2">
        <v>92</v>
      </c>
      <c r="L2" s="2">
        <v>150</v>
      </c>
      <c r="M2" s="2">
        <v>31</v>
      </c>
      <c r="N2" s="2">
        <v>360</v>
      </c>
      <c r="O2" s="2">
        <v>17</v>
      </c>
      <c r="P2" s="2">
        <v>45</v>
      </c>
      <c r="Q2" s="2" t="e">
        <f>SUM(#REF!)</f>
        <v>#REF!</v>
      </c>
      <c r="R2" s="2">
        <f>_xlfn.RANK.EQ(Complete_data[[#This Row],[Restaurant count]],Complete_data[Restaurant count],0)</f>
        <v>5</v>
      </c>
      <c r="S2" s="2">
        <v>50</v>
      </c>
      <c r="T2" s="2">
        <v>85</v>
      </c>
      <c r="U2" s="5">
        <v>68.416666666666671</v>
      </c>
      <c r="V2" s="5">
        <f>_xlfn.RANK.EQ(Complete_data[[#This Row],[Max Temperature]],Complete_data[Max Temperature],0)</f>
        <v>145</v>
      </c>
      <c r="W2" s="5">
        <f>_xlfn.RANK.EQ(Complete_data[[#This Row],[Min Temperature]],Complete_data[Min Temperature],0)</f>
        <v>15</v>
      </c>
      <c r="X2" s="5">
        <f>_xlfn.RANK.EQ(Complete_data[[#This Row],[Avg Temperature]],Complete_data[Avg Temperature],0)</f>
        <v>64</v>
      </c>
      <c r="Y2" s="2">
        <v>12</v>
      </c>
      <c r="Z2" s="2">
        <v>2</v>
      </c>
      <c r="AA2" s="2">
        <v>1</v>
      </c>
      <c r="AB2" s="2">
        <v>2</v>
      </c>
      <c r="AC2" s="2">
        <v>6</v>
      </c>
      <c r="AD2" s="2">
        <v>3</v>
      </c>
      <c r="AE2" s="2">
        <v>0</v>
      </c>
      <c r="AF2" s="2">
        <v>1</v>
      </c>
      <c r="AG2" s="2">
        <v>0</v>
      </c>
      <c r="AH2" s="2">
        <v>0</v>
      </c>
      <c r="AI2" s="2" t="e">
        <f>SUM(#REF!)</f>
        <v>#REF!</v>
      </c>
      <c r="AJ2" s="2">
        <f>_xlfn.RANK.EQ(Complete_data[[#This Row],[Hospital Count]],Complete_data[Hospital Count],0)</f>
        <v>21</v>
      </c>
      <c r="AK2" s="2">
        <v>67.81</v>
      </c>
      <c r="AL2" s="2">
        <v>62.46</v>
      </c>
      <c r="AM2" s="2">
        <v>56.81</v>
      </c>
      <c r="AN2" s="2">
        <v>56.43</v>
      </c>
      <c r="AO2" s="2">
        <v>52.25</v>
      </c>
      <c r="AP2" s="2">
        <v>45.49</v>
      </c>
      <c r="AQ2" s="2">
        <v>41.53</v>
      </c>
      <c r="AR2" s="2">
        <v>36.119999999999997</v>
      </c>
      <c r="AS2" s="2">
        <v>38.46</v>
      </c>
      <c r="AT2" s="2">
        <v>41.22</v>
      </c>
      <c r="AU2" s="2" t="e">
        <f>AVERAGE(#REF!)</f>
        <v>#REF!</v>
      </c>
      <c r="AV2" s="2">
        <f>_xlfn.RANK.EQ(Complete_data[[#This Row],[Average crime rate]],Complete_data[Average crime rate],1)</f>
        <v>117</v>
      </c>
      <c r="AW2" s="11">
        <v>50</v>
      </c>
      <c r="AX2" s="11">
        <v>54</v>
      </c>
      <c r="AY2" s="11">
        <v>62</v>
      </c>
      <c r="AZ2" s="11">
        <v>69</v>
      </c>
      <c r="BA2" s="11">
        <v>75</v>
      </c>
      <c r="BB2" s="11">
        <v>82</v>
      </c>
      <c r="BC2" s="11">
        <v>84</v>
      </c>
      <c r="BD2" s="11">
        <v>85</v>
      </c>
      <c r="BE2" s="11">
        <v>79</v>
      </c>
      <c r="BF2" s="11">
        <v>70</v>
      </c>
      <c r="BG2" s="11">
        <v>59</v>
      </c>
      <c r="BH2" s="11">
        <v>52</v>
      </c>
      <c r="BI2" s="11">
        <v>85</v>
      </c>
      <c r="BJ2" s="11">
        <v>47</v>
      </c>
      <c r="BK2" s="11">
        <v>75</v>
      </c>
      <c r="BL2" s="11">
        <v>3</v>
      </c>
      <c r="BM2" s="11">
        <v>56</v>
      </c>
      <c r="BN2" s="11">
        <v>12</v>
      </c>
      <c r="BO2" s="11">
        <v>68</v>
      </c>
      <c r="BP2" s="11">
        <v>78</v>
      </c>
      <c r="BQ2" s="11">
        <v>5</v>
      </c>
      <c r="BR2" s="11">
        <v>18</v>
      </c>
      <c r="BS2" s="11">
        <v>447</v>
      </c>
    </row>
    <row r="3" spans="1:71" x14ac:dyDescent="0.3">
      <c r="A3" s="3" t="s">
        <v>85</v>
      </c>
      <c r="B3" s="3" t="s">
        <v>2</v>
      </c>
      <c r="C3" s="3" t="s">
        <v>86</v>
      </c>
      <c r="D3" s="3">
        <v>2.2000000000000002</v>
      </c>
      <c r="E3" s="3">
        <v>1813</v>
      </c>
      <c r="F3" s="3">
        <v>829</v>
      </c>
      <c r="G3" s="3">
        <v>350</v>
      </c>
      <c r="H3" s="3">
        <v>2756</v>
      </c>
      <c r="I3" s="3">
        <v>871</v>
      </c>
      <c r="J3" s="3">
        <v>620</v>
      </c>
      <c r="K3" s="3">
        <v>104</v>
      </c>
      <c r="L3" s="3">
        <v>304</v>
      </c>
      <c r="M3" s="3">
        <v>39</v>
      </c>
      <c r="N3" s="3">
        <v>1846</v>
      </c>
      <c r="O3" s="3">
        <v>52</v>
      </c>
      <c r="P3" s="3">
        <v>191</v>
      </c>
      <c r="Q3" s="3" t="e">
        <f>SUM(#REF!)</f>
        <v>#REF!</v>
      </c>
      <c r="R3" s="3">
        <f>_xlfn.RANK.EQ(Complete_data[[#This Row],[Restaurant count]],Complete_data[Restaurant count],0)</f>
        <v>33</v>
      </c>
      <c r="S3" s="3">
        <v>52</v>
      </c>
      <c r="T3" s="3">
        <v>64</v>
      </c>
      <c r="U3" s="6">
        <v>57.916666666666664</v>
      </c>
      <c r="V3" s="6">
        <f>_xlfn.RANK.EQ(Complete_data[[#This Row],[Max Temperature]],Complete_data[Max Temperature],0)</f>
        <v>39</v>
      </c>
      <c r="W3" s="6">
        <f>_xlfn.RANK.EQ(Complete_data[[#This Row],[Min Temperature]],Complete_data[Min Temperature],0)</f>
        <v>1</v>
      </c>
      <c r="X3" s="6">
        <f>_xlfn.RANK.EQ(Complete_data[[#This Row],[Avg Temperature]],Complete_data[Avg Temperature],0)</f>
        <v>1</v>
      </c>
      <c r="Y3" s="3">
        <v>13</v>
      </c>
      <c r="Z3" s="3">
        <v>0</v>
      </c>
      <c r="AA3" s="3">
        <v>0</v>
      </c>
      <c r="AB3" s="3">
        <v>1</v>
      </c>
      <c r="AC3" s="3">
        <v>2</v>
      </c>
      <c r="AD3" s="3">
        <v>0</v>
      </c>
      <c r="AE3" s="3">
        <v>0</v>
      </c>
      <c r="AF3" s="3">
        <v>1</v>
      </c>
      <c r="AG3" s="3">
        <v>0</v>
      </c>
      <c r="AH3" s="3">
        <v>0</v>
      </c>
      <c r="AI3" s="3" t="e">
        <f>SUM(#REF!)</f>
        <v>#REF!</v>
      </c>
      <c r="AJ3" s="3">
        <f>_xlfn.RANK.EQ(Complete_data[[#This Row],[Hospital Count]],Complete_data[Hospital Count],0)</f>
        <v>61</v>
      </c>
      <c r="AK3" s="3">
        <v>50.22</v>
      </c>
      <c r="AL3" s="3">
        <v>46.75</v>
      </c>
      <c r="AM3" s="3">
        <v>47.16</v>
      </c>
      <c r="AN3" s="3">
        <v>54.71</v>
      </c>
      <c r="AO3" s="3">
        <v>66.7</v>
      </c>
      <c r="AP3" s="3">
        <v>61.27</v>
      </c>
      <c r="AQ3" s="3">
        <v>69.459999999999994</v>
      </c>
      <c r="AR3" s="3">
        <v>69.17</v>
      </c>
      <c r="AS3" s="3">
        <v>62.57</v>
      </c>
      <c r="AT3" s="3">
        <v>62.06</v>
      </c>
      <c r="AU3" s="3" t="e">
        <f>AVERAGE(#REF!)</f>
        <v>#REF!</v>
      </c>
      <c r="AV3" s="3">
        <f>_xlfn.RANK.EQ(Complete_data[[#This Row],[Average crime rate]],Complete_data[Average crime rate],1)</f>
        <v>8</v>
      </c>
      <c r="AW3" s="3">
        <v>52</v>
      </c>
      <c r="AX3" s="3">
        <v>53</v>
      </c>
      <c r="AY3" s="3">
        <v>55</v>
      </c>
      <c r="AZ3" s="3">
        <v>57</v>
      </c>
      <c r="BA3" s="3">
        <v>58</v>
      </c>
      <c r="BB3" s="3">
        <v>61</v>
      </c>
      <c r="BC3" s="3">
        <v>62</v>
      </c>
      <c r="BD3" s="3">
        <v>63</v>
      </c>
      <c r="BE3" s="3">
        <v>64</v>
      </c>
      <c r="BF3" s="3">
        <v>62</v>
      </c>
      <c r="BG3" s="3">
        <v>56</v>
      </c>
      <c r="BH3" s="3">
        <v>52</v>
      </c>
      <c r="BI3" s="3">
        <v>47</v>
      </c>
      <c r="BJ3" s="3">
        <v>146</v>
      </c>
      <c r="BK3" s="3">
        <v>244</v>
      </c>
      <c r="BL3" s="3">
        <v>48</v>
      </c>
      <c r="BM3" s="3">
        <v>319</v>
      </c>
      <c r="BN3" s="3">
        <v>69</v>
      </c>
      <c r="BO3" s="3">
        <v>86</v>
      </c>
      <c r="BP3" s="3">
        <v>5</v>
      </c>
      <c r="BQ3" s="3">
        <v>101</v>
      </c>
      <c r="BR3" s="3">
        <v>131</v>
      </c>
      <c r="BS3" s="3">
        <v>1196</v>
      </c>
    </row>
    <row r="4" spans="1:71" x14ac:dyDescent="0.3">
      <c r="A4" s="2" t="s">
        <v>87</v>
      </c>
      <c r="B4" s="2" t="s">
        <v>3</v>
      </c>
      <c r="C4" s="2" t="s">
        <v>88</v>
      </c>
      <c r="D4" s="2">
        <v>2.4</v>
      </c>
      <c r="E4" s="2">
        <v>528</v>
      </c>
      <c r="F4" s="2">
        <v>154</v>
      </c>
      <c r="G4" s="2">
        <v>81</v>
      </c>
      <c r="H4" s="2">
        <v>545</v>
      </c>
      <c r="I4" s="2">
        <v>131</v>
      </c>
      <c r="J4" s="2">
        <v>62</v>
      </c>
      <c r="K4" s="2">
        <v>46</v>
      </c>
      <c r="L4" s="2">
        <v>59</v>
      </c>
      <c r="M4" s="2">
        <v>19</v>
      </c>
      <c r="N4" s="2">
        <v>673</v>
      </c>
      <c r="O4" s="2">
        <v>2</v>
      </c>
      <c r="P4" s="2">
        <v>15</v>
      </c>
      <c r="Q4" s="2" t="e">
        <f>SUM(#REF!)</f>
        <v>#REF!</v>
      </c>
      <c r="R4" s="2">
        <f>_xlfn.RANK.EQ(Complete_data[[#This Row],[Restaurant count]],Complete_data[Restaurant count],0)</f>
        <v>11</v>
      </c>
      <c r="S4" s="2">
        <v>74</v>
      </c>
      <c r="T4" s="2">
        <v>81</v>
      </c>
      <c r="U4" s="5">
        <v>77.583333333333329</v>
      </c>
      <c r="V4" s="5">
        <f>_xlfn.RANK.EQ(Complete_data[[#This Row],[Max Temperature]],Complete_data[Max Temperature],0)</f>
        <v>141</v>
      </c>
      <c r="W4" s="5">
        <f>_xlfn.RANK.EQ(Complete_data[[#This Row],[Min Temperature]],Complete_data[Min Temperature],0)</f>
        <v>40</v>
      </c>
      <c r="X4" s="5">
        <f>_xlfn.RANK.EQ(Complete_data[[#This Row],[Avg Temperature]],Complete_data[Avg Temperature],0)</f>
        <v>90</v>
      </c>
      <c r="Y4" s="2">
        <v>4</v>
      </c>
      <c r="Z4" s="2">
        <v>1</v>
      </c>
      <c r="AA4" s="2">
        <v>2</v>
      </c>
      <c r="AB4" s="2">
        <v>0</v>
      </c>
      <c r="AC4" s="2">
        <v>0</v>
      </c>
      <c r="AD4" s="2">
        <v>1</v>
      </c>
      <c r="AE4" s="2">
        <v>0</v>
      </c>
      <c r="AF4" s="2">
        <v>1</v>
      </c>
      <c r="AG4" s="2">
        <v>0</v>
      </c>
      <c r="AH4" s="2">
        <v>0</v>
      </c>
      <c r="AI4" s="2" t="e">
        <f>SUM(#REF!)</f>
        <v>#REF!</v>
      </c>
      <c r="AJ4" s="2">
        <f>_xlfn.RANK.EQ(Complete_data[[#This Row],[Hospital Count]],Complete_data[Hospital Count],0)</f>
        <v>32</v>
      </c>
      <c r="AK4" s="2">
        <v>40.04</v>
      </c>
      <c r="AL4" s="2">
        <v>36.369999999999997</v>
      </c>
      <c r="AM4" s="2">
        <v>0</v>
      </c>
      <c r="AN4" s="2">
        <v>0</v>
      </c>
      <c r="AO4" s="2">
        <v>0</v>
      </c>
      <c r="AP4" s="2">
        <v>0</v>
      </c>
      <c r="AQ4" s="2">
        <v>33.78</v>
      </c>
      <c r="AR4" s="2">
        <v>30.54</v>
      </c>
      <c r="AS4" s="2">
        <v>32.17</v>
      </c>
      <c r="AT4" s="2">
        <v>33</v>
      </c>
      <c r="AU4" s="2" t="e">
        <f>AVERAGE(#REF!)</f>
        <v>#REF!</v>
      </c>
      <c r="AV4" s="2">
        <f>_xlfn.RANK.EQ(Complete_data[[#This Row],[Average crime rate]],Complete_data[Average crime rate],1)</f>
        <v>119</v>
      </c>
      <c r="AW4" s="3">
        <v>74</v>
      </c>
      <c r="AX4" s="3">
        <v>74</v>
      </c>
      <c r="AY4" s="3">
        <v>74</v>
      </c>
      <c r="AZ4" s="3">
        <v>76</v>
      </c>
      <c r="BA4" s="3">
        <v>78</v>
      </c>
      <c r="BB4" s="3">
        <v>79</v>
      </c>
      <c r="BC4" s="3">
        <v>81</v>
      </c>
      <c r="BD4" s="3">
        <v>81</v>
      </c>
      <c r="BE4" s="3">
        <v>81</v>
      </c>
      <c r="BF4" s="3">
        <v>80</v>
      </c>
      <c r="BG4" s="3">
        <v>78</v>
      </c>
      <c r="BH4" s="3">
        <v>75</v>
      </c>
      <c r="BI4" s="3">
        <v>0</v>
      </c>
      <c r="BJ4" s="3">
        <v>2</v>
      </c>
      <c r="BK4" s="3">
        <v>0</v>
      </c>
      <c r="BL4" s="3">
        <v>4</v>
      </c>
      <c r="BM4" s="3">
        <v>0</v>
      </c>
      <c r="BN4" s="3">
        <v>2</v>
      </c>
      <c r="BO4" s="3">
        <v>1</v>
      </c>
      <c r="BP4" s="3">
        <v>4</v>
      </c>
      <c r="BQ4" s="3">
        <v>0</v>
      </c>
      <c r="BR4" s="3">
        <v>0</v>
      </c>
      <c r="BS4" s="3">
        <v>13</v>
      </c>
    </row>
    <row r="5" spans="1:71" x14ac:dyDescent="0.3">
      <c r="A5" s="3" t="s">
        <v>89</v>
      </c>
      <c r="B5" s="3" t="s">
        <v>4</v>
      </c>
      <c r="C5" s="3" t="s">
        <v>90</v>
      </c>
      <c r="D5" s="3">
        <v>2.4</v>
      </c>
      <c r="E5" s="3">
        <v>1549</v>
      </c>
      <c r="F5" s="3">
        <v>545</v>
      </c>
      <c r="G5" s="3">
        <v>214</v>
      </c>
      <c r="H5" s="3">
        <v>1625</v>
      </c>
      <c r="I5" s="3">
        <v>584</v>
      </c>
      <c r="J5" s="3">
        <v>438</v>
      </c>
      <c r="K5" s="3">
        <v>60</v>
      </c>
      <c r="L5" s="3">
        <v>344</v>
      </c>
      <c r="M5" s="3">
        <v>35</v>
      </c>
      <c r="N5" s="3">
        <v>1364</v>
      </c>
      <c r="O5" s="3">
        <v>17</v>
      </c>
      <c r="P5" s="3">
        <v>107</v>
      </c>
      <c r="Q5" s="3" t="e">
        <f>SUM(#REF!)</f>
        <v>#REF!</v>
      </c>
      <c r="R5" s="3">
        <f>_xlfn.RANK.EQ(Complete_data[[#This Row],[Restaurant count]],Complete_data[Restaurant count],0)</f>
        <v>23</v>
      </c>
      <c r="S5" s="3">
        <v>42</v>
      </c>
      <c r="T5" s="3">
        <v>68</v>
      </c>
      <c r="U5" s="6">
        <v>53.333333333333336</v>
      </c>
      <c r="V5" s="6">
        <f>_xlfn.RANK.EQ(Complete_data[[#This Row],[Max Temperature]],Complete_data[Max Temperature],0)</f>
        <v>8</v>
      </c>
      <c r="W5" s="6">
        <f>_xlfn.RANK.EQ(Complete_data[[#This Row],[Min Temperature]],Complete_data[Min Temperature],0)</f>
        <v>19</v>
      </c>
      <c r="X5" s="6">
        <f>_xlfn.RANK.EQ(Complete_data[[#This Row],[Avg Temperature]],Complete_data[Avg Temperature],0)</f>
        <v>17</v>
      </c>
      <c r="Y5" s="3">
        <v>8</v>
      </c>
      <c r="Z5" s="3">
        <v>1</v>
      </c>
      <c r="AA5" s="3">
        <v>1</v>
      </c>
      <c r="AB5" s="3">
        <v>1</v>
      </c>
      <c r="AC5" s="3">
        <v>2</v>
      </c>
      <c r="AD5" s="3">
        <v>0</v>
      </c>
      <c r="AE5" s="3">
        <v>0</v>
      </c>
      <c r="AF5" s="3">
        <v>2</v>
      </c>
      <c r="AG5" s="3">
        <v>0</v>
      </c>
      <c r="AH5" s="3">
        <v>0</v>
      </c>
      <c r="AI5" s="3" t="e">
        <f>SUM(#REF!)</f>
        <v>#REF!</v>
      </c>
      <c r="AJ5" s="3">
        <f>_xlfn.RANK.EQ(Complete_data[[#This Row],[Hospital Count]],Complete_data[Hospital Count],0)</f>
        <v>8</v>
      </c>
      <c r="AK5" s="3">
        <v>64.900000000000006</v>
      </c>
      <c r="AL5" s="3">
        <v>59.38</v>
      </c>
      <c r="AM5" s="3">
        <v>57.49</v>
      </c>
      <c r="AN5" s="3">
        <v>57.04</v>
      </c>
      <c r="AO5" s="3">
        <v>61.81</v>
      </c>
      <c r="AP5" s="3">
        <v>67.42</v>
      </c>
      <c r="AQ5" s="3">
        <v>61.34</v>
      </c>
      <c r="AR5" s="3">
        <v>59.12</v>
      </c>
      <c r="AS5" s="3">
        <v>58.44</v>
      </c>
      <c r="AT5" s="3">
        <v>50.94</v>
      </c>
      <c r="AU5" s="3" t="e">
        <f>AVERAGE(#REF!)</f>
        <v>#REF!</v>
      </c>
      <c r="AV5" s="3">
        <f>_xlfn.RANK.EQ(Complete_data[[#This Row],[Average crime rate]],Complete_data[Average crime rate],1)</f>
        <v>85</v>
      </c>
      <c r="AW5" s="3">
        <v>43</v>
      </c>
      <c r="AX5" s="3">
        <v>43</v>
      </c>
      <c r="AY5" s="3">
        <v>47</v>
      </c>
      <c r="AZ5" s="3">
        <v>51</v>
      </c>
      <c r="BA5" s="3">
        <v>57</v>
      </c>
      <c r="BB5" s="3">
        <v>61</v>
      </c>
      <c r="BC5" s="3">
        <v>67</v>
      </c>
      <c r="BD5" s="3">
        <v>68</v>
      </c>
      <c r="BE5" s="3">
        <v>62</v>
      </c>
      <c r="BF5" s="3">
        <v>53</v>
      </c>
      <c r="BG5" s="3">
        <v>46</v>
      </c>
      <c r="BH5" s="3">
        <v>42</v>
      </c>
      <c r="BI5" s="3">
        <v>19</v>
      </c>
      <c r="BJ5" s="3">
        <v>29</v>
      </c>
      <c r="BK5" s="3">
        <v>45</v>
      </c>
      <c r="BL5" s="3">
        <v>32</v>
      </c>
      <c r="BM5" s="3">
        <v>130</v>
      </c>
      <c r="BN5" s="3">
        <v>30</v>
      </c>
      <c r="BO5" s="3">
        <v>27</v>
      </c>
      <c r="BP5" s="3">
        <v>6</v>
      </c>
      <c r="BQ5" s="3">
        <v>18</v>
      </c>
      <c r="BR5" s="3">
        <v>77</v>
      </c>
      <c r="BS5" s="3">
        <v>413</v>
      </c>
    </row>
    <row r="6" spans="1:71" x14ac:dyDescent="0.3">
      <c r="A6" s="2" t="s">
        <v>91</v>
      </c>
      <c r="B6" s="2" t="s">
        <v>5</v>
      </c>
      <c r="C6" s="2" t="s">
        <v>92</v>
      </c>
      <c r="D6" s="2">
        <v>2.5</v>
      </c>
      <c r="E6" s="2">
        <v>990</v>
      </c>
      <c r="F6" s="2">
        <v>159</v>
      </c>
      <c r="G6" s="2">
        <v>107</v>
      </c>
      <c r="H6" s="2">
        <v>528</v>
      </c>
      <c r="I6" s="2">
        <v>252</v>
      </c>
      <c r="J6" s="2">
        <v>225</v>
      </c>
      <c r="K6" s="2">
        <v>60</v>
      </c>
      <c r="L6" s="2">
        <v>120</v>
      </c>
      <c r="M6" s="2">
        <v>21</v>
      </c>
      <c r="N6" s="2">
        <v>244</v>
      </c>
      <c r="O6" s="2">
        <v>10</v>
      </c>
      <c r="P6" s="2">
        <v>19</v>
      </c>
      <c r="Q6" s="2" t="e">
        <f>SUM(#REF!)</f>
        <v>#REF!</v>
      </c>
      <c r="R6" s="2">
        <f>_xlfn.RANK.EQ(Complete_data[[#This Row],[Restaurant count]],Complete_data[Restaurant count],0)</f>
        <v>28</v>
      </c>
      <c r="S6" s="2">
        <v>39</v>
      </c>
      <c r="T6" s="2">
        <v>80</v>
      </c>
      <c r="U6" s="5">
        <v>60.833333333333336</v>
      </c>
      <c r="V6" s="5">
        <f>_xlfn.RANK.EQ(Complete_data[[#This Row],[Max Temperature]],Complete_data[Max Temperature],0)</f>
        <v>50</v>
      </c>
      <c r="W6" s="5">
        <f>_xlfn.RANK.EQ(Complete_data[[#This Row],[Min Temperature]],Complete_data[Min Temperature],0)</f>
        <v>53</v>
      </c>
      <c r="X6" s="5">
        <f>_xlfn.RANK.EQ(Complete_data[[#This Row],[Avg Temperature]],Complete_data[Avg Temperature],0)</f>
        <v>51</v>
      </c>
      <c r="Y6" s="2">
        <v>8</v>
      </c>
      <c r="Z6" s="2">
        <v>0</v>
      </c>
      <c r="AA6" s="2">
        <v>0</v>
      </c>
      <c r="AB6" s="2">
        <v>2</v>
      </c>
      <c r="AC6" s="2">
        <v>0</v>
      </c>
      <c r="AD6" s="2">
        <v>1</v>
      </c>
      <c r="AE6" s="2">
        <v>0</v>
      </c>
      <c r="AF6" s="2">
        <v>1</v>
      </c>
      <c r="AG6" s="2">
        <v>1</v>
      </c>
      <c r="AH6" s="2">
        <v>0</v>
      </c>
      <c r="AI6" s="2" t="e">
        <f>SUM(#REF!)</f>
        <v>#REF!</v>
      </c>
      <c r="AJ6" s="2">
        <f>_xlfn.RANK.EQ(Complete_data[[#This Row],[Hospital Count]],Complete_data[Hospital Count],0)</f>
        <v>41</v>
      </c>
      <c r="AK6" s="2">
        <v>59.3</v>
      </c>
      <c r="AL6" s="2">
        <v>60.99</v>
      </c>
      <c r="AM6" s="2">
        <v>59.72</v>
      </c>
      <c r="AN6" s="2">
        <v>54.27</v>
      </c>
      <c r="AO6" s="2">
        <v>49.02</v>
      </c>
      <c r="AP6" s="2">
        <v>47.68</v>
      </c>
      <c r="AQ6" s="2">
        <v>0</v>
      </c>
      <c r="AR6" s="2">
        <v>0</v>
      </c>
      <c r="AS6" s="2">
        <v>0</v>
      </c>
      <c r="AT6" s="2">
        <v>0</v>
      </c>
      <c r="AU6" s="2" t="e">
        <f>AVERAGE(#REF!)</f>
        <v>#REF!</v>
      </c>
      <c r="AV6" s="2">
        <f>_xlfn.RANK.EQ(Complete_data[[#This Row],[Average crime rate]],Complete_data[Average crime rate],1)</f>
        <v>26</v>
      </c>
      <c r="AW6" s="3">
        <v>39</v>
      </c>
      <c r="AX6" s="3">
        <v>43</v>
      </c>
      <c r="AY6" s="3">
        <v>52</v>
      </c>
      <c r="AZ6" s="3">
        <v>61</v>
      </c>
      <c r="BA6" s="3">
        <v>69</v>
      </c>
      <c r="BB6" s="3">
        <v>78</v>
      </c>
      <c r="BC6" s="3">
        <v>80</v>
      </c>
      <c r="BD6" s="3">
        <v>79</v>
      </c>
      <c r="BE6" s="3">
        <v>73</v>
      </c>
      <c r="BF6" s="3">
        <v>62</v>
      </c>
      <c r="BG6" s="3">
        <v>50</v>
      </c>
      <c r="BH6" s="3">
        <v>44</v>
      </c>
      <c r="BI6" s="3">
        <v>40</v>
      </c>
      <c r="BJ6" s="3">
        <v>29</v>
      </c>
      <c r="BK6" s="3">
        <v>34</v>
      </c>
      <c r="BL6" s="3">
        <v>5</v>
      </c>
      <c r="BM6" s="3">
        <v>21</v>
      </c>
      <c r="BN6" s="3">
        <v>2</v>
      </c>
      <c r="BO6" s="3">
        <v>26</v>
      </c>
      <c r="BP6" s="3">
        <v>32</v>
      </c>
      <c r="BQ6" s="3">
        <v>1</v>
      </c>
      <c r="BR6" s="3">
        <v>7</v>
      </c>
      <c r="BS6" s="3">
        <v>197</v>
      </c>
    </row>
    <row r="7" spans="1:71" x14ac:dyDescent="0.3">
      <c r="A7" s="3" t="s">
        <v>93</v>
      </c>
      <c r="B7" s="3" t="s">
        <v>6</v>
      </c>
      <c r="C7" s="3" t="s">
        <v>94</v>
      </c>
      <c r="D7" s="3">
        <v>2.6</v>
      </c>
      <c r="E7" s="3">
        <v>1371</v>
      </c>
      <c r="F7" s="3">
        <v>326</v>
      </c>
      <c r="G7" s="3">
        <v>195</v>
      </c>
      <c r="H7" s="3">
        <v>1105</v>
      </c>
      <c r="I7" s="3">
        <v>496</v>
      </c>
      <c r="J7" s="3">
        <v>552</v>
      </c>
      <c r="K7" s="3">
        <v>53</v>
      </c>
      <c r="L7" s="3">
        <v>239</v>
      </c>
      <c r="M7" s="3">
        <v>29</v>
      </c>
      <c r="N7" s="3">
        <v>636</v>
      </c>
      <c r="O7" s="3">
        <v>7</v>
      </c>
      <c r="P7" s="3">
        <v>68</v>
      </c>
      <c r="Q7" s="3" t="e">
        <f>SUM(#REF!)</f>
        <v>#REF!</v>
      </c>
      <c r="R7" s="3">
        <f>_xlfn.RANK.EQ(Complete_data[[#This Row],[Restaurant count]],Complete_data[Restaurant count],0)</f>
        <v>15</v>
      </c>
      <c r="S7" s="3">
        <v>31</v>
      </c>
      <c r="T7" s="3">
        <v>75</v>
      </c>
      <c r="U7" s="6">
        <v>51.166666666666664</v>
      </c>
      <c r="V7" s="6">
        <f>_xlfn.RANK.EQ(Complete_data[[#This Row],[Max Temperature]],Complete_data[Max Temperature],0)</f>
        <v>94</v>
      </c>
      <c r="W7" s="6">
        <f>_xlfn.RANK.EQ(Complete_data[[#This Row],[Min Temperature]],Complete_data[Min Temperature],0)</f>
        <v>83</v>
      </c>
      <c r="X7" s="6">
        <f>_xlfn.RANK.EQ(Complete_data[[#This Row],[Avg Temperature]],Complete_data[Avg Temperature],0)</f>
        <v>105</v>
      </c>
      <c r="Y7" s="3">
        <v>7</v>
      </c>
      <c r="Z7" s="3">
        <v>1</v>
      </c>
      <c r="AA7" s="3">
        <v>0</v>
      </c>
      <c r="AB7" s="3">
        <v>2</v>
      </c>
      <c r="AC7" s="3">
        <v>4</v>
      </c>
      <c r="AD7" s="3">
        <v>0</v>
      </c>
      <c r="AE7" s="3">
        <v>0</v>
      </c>
      <c r="AF7" s="3">
        <v>1</v>
      </c>
      <c r="AG7" s="3">
        <v>0</v>
      </c>
      <c r="AH7" s="3">
        <v>0</v>
      </c>
      <c r="AI7" s="3" t="e">
        <f>SUM(#REF!)</f>
        <v>#REF!</v>
      </c>
      <c r="AJ7" s="3">
        <f>_xlfn.RANK.EQ(Complete_data[[#This Row],[Hospital Count]],Complete_data[Hospital Count],0)</f>
        <v>32</v>
      </c>
      <c r="AK7" s="3">
        <v>40.53</v>
      </c>
      <c r="AL7" s="3">
        <v>39.68</v>
      </c>
      <c r="AM7" s="3">
        <v>43.07</v>
      </c>
      <c r="AN7" s="3">
        <v>43.45</v>
      </c>
      <c r="AO7" s="3">
        <v>42.98</v>
      </c>
      <c r="AP7" s="3">
        <v>39.79</v>
      </c>
      <c r="AQ7" s="3">
        <v>42.2</v>
      </c>
      <c r="AR7" s="3">
        <v>43.61</v>
      </c>
      <c r="AS7" s="3">
        <v>44.18</v>
      </c>
      <c r="AT7" s="3">
        <v>45.07</v>
      </c>
      <c r="AU7" s="3" t="e">
        <f>AVERAGE(#REF!)</f>
        <v>#REF!</v>
      </c>
      <c r="AV7" s="3">
        <f>_xlfn.RANK.EQ(Complete_data[[#This Row],[Average crime rate]],Complete_data[Average crime rate],1)</f>
        <v>53</v>
      </c>
      <c r="AW7" s="3">
        <v>32</v>
      </c>
      <c r="AX7" s="3">
        <v>31</v>
      </c>
      <c r="AY7" s="3">
        <v>42</v>
      </c>
      <c r="AZ7" s="3">
        <v>48</v>
      </c>
      <c r="BA7" s="3">
        <v>55</v>
      </c>
      <c r="BB7" s="3">
        <v>70</v>
      </c>
      <c r="BC7" s="3">
        <v>75</v>
      </c>
      <c r="BD7" s="3">
        <v>73</v>
      </c>
      <c r="BE7" s="3">
        <v>66</v>
      </c>
      <c r="BF7" s="3">
        <v>51</v>
      </c>
      <c r="BG7" s="3">
        <v>40</v>
      </c>
      <c r="BH7" s="3">
        <v>31</v>
      </c>
      <c r="BI7" s="3">
        <v>62</v>
      </c>
      <c r="BJ7" s="3">
        <v>148</v>
      </c>
      <c r="BK7" s="3">
        <v>145</v>
      </c>
      <c r="BL7" s="3">
        <v>74</v>
      </c>
      <c r="BM7" s="3">
        <v>419</v>
      </c>
      <c r="BN7" s="3">
        <v>200</v>
      </c>
      <c r="BO7" s="3">
        <v>110</v>
      </c>
      <c r="BP7" s="3">
        <v>4</v>
      </c>
      <c r="BQ7" s="3">
        <v>151</v>
      </c>
      <c r="BR7" s="3">
        <v>297</v>
      </c>
      <c r="BS7" s="3">
        <v>1610</v>
      </c>
    </row>
    <row r="8" spans="1:71" x14ac:dyDescent="0.3">
      <c r="A8" s="2" t="s">
        <v>95</v>
      </c>
      <c r="B8" s="2" t="s">
        <v>7</v>
      </c>
      <c r="C8" s="2" t="s">
        <v>96</v>
      </c>
      <c r="D8" s="2">
        <v>2.7</v>
      </c>
      <c r="E8" s="2">
        <v>2525</v>
      </c>
      <c r="F8" s="2">
        <v>583</v>
      </c>
      <c r="G8" s="2">
        <v>370</v>
      </c>
      <c r="H8" s="2">
        <v>1907</v>
      </c>
      <c r="I8" s="2">
        <v>1709</v>
      </c>
      <c r="J8" s="2">
        <v>366</v>
      </c>
      <c r="K8" s="2">
        <v>58</v>
      </c>
      <c r="L8" s="2">
        <v>244</v>
      </c>
      <c r="M8" s="2">
        <v>44</v>
      </c>
      <c r="N8" s="2">
        <v>1150</v>
      </c>
      <c r="O8" s="2">
        <v>36</v>
      </c>
      <c r="P8" s="2">
        <v>97</v>
      </c>
      <c r="Q8" s="2" t="e">
        <f>SUM(#REF!)</f>
        <v>#REF!</v>
      </c>
      <c r="R8" s="2">
        <f>_xlfn.RANK.EQ(Complete_data[[#This Row],[Restaurant count]],Complete_data[Restaurant count],0)</f>
        <v>7</v>
      </c>
      <c r="S8" s="2">
        <v>31</v>
      </c>
      <c r="T8" s="2">
        <v>75</v>
      </c>
      <c r="U8" s="5">
        <v>52.5</v>
      </c>
      <c r="V8" s="5">
        <f>_xlfn.RANK.EQ(Complete_data[[#This Row],[Max Temperature]],Complete_data[Max Temperature],0)</f>
        <v>94</v>
      </c>
      <c r="W8" s="5">
        <f>_xlfn.RANK.EQ(Complete_data[[#This Row],[Min Temperature]],Complete_data[Min Temperature],0)</f>
        <v>83</v>
      </c>
      <c r="X8" s="5">
        <f>_xlfn.RANK.EQ(Complete_data[[#This Row],[Avg Temperature]],Complete_data[Avg Temperature],0)</f>
        <v>96</v>
      </c>
      <c r="Y8" s="2">
        <v>14</v>
      </c>
      <c r="Z8" s="2">
        <v>0</v>
      </c>
      <c r="AA8" s="2">
        <v>2</v>
      </c>
      <c r="AB8" s="2">
        <v>1</v>
      </c>
      <c r="AC8" s="2">
        <v>3</v>
      </c>
      <c r="AD8" s="2">
        <v>2</v>
      </c>
      <c r="AE8" s="2">
        <v>0</v>
      </c>
      <c r="AF8" s="2">
        <v>0</v>
      </c>
      <c r="AG8" s="2">
        <v>0</v>
      </c>
      <c r="AH8" s="2">
        <v>0</v>
      </c>
      <c r="AI8" s="2" t="e">
        <f>SUM(#REF!)</f>
        <v>#REF!</v>
      </c>
      <c r="AJ8" s="2">
        <f>_xlfn.RANK.EQ(Complete_data[[#This Row],[Hospital Count]],Complete_data[Hospital Count],0)</f>
        <v>14</v>
      </c>
      <c r="AK8" s="2">
        <v>43.16</v>
      </c>
      <c r="AL8" s="2">
        <v>41.06</v>
      </c>
      <c r="AM8" s="2">
        <v>39.75</v>
      </c>
      <c r="AN8" s="2">
        <v>37.450000000000003</v>
      </c>
      <c r="AO8" s="2">
        <v>35.549999999999997</v>
      </c>
      <c r="AP8" s="2">
        <v>33.65</v>
      </c>
      <c r="AQ8" s="2">
        <v>30.23</v>
      </c>
      <c r="AR8" s="2">
        <v>27.58</v>
      </c>
      <c r="AS8" s="2">
        <v>26.39</v>
      </c>
      <c r="AT8" s="2">
        <v>0</v>
      </c>
      <c r="AU8" s="2" t="e">
        <f>AVERAGE(#REF!)</f>
        <v>#REF!</v>
      </c>
      <c r="AV8" s="2">
        <f>_xlfn.RANK.EQ(Complete_data[[#This Row],[Average crime rate]],Complete_data[Average crime rate],1)</f>
        <v>22</v>
      </c>
      <c r="AW8" s="3">
        <v>31</v>
      </c>
      <c r="AX8" s="3">
        <v>33</v>
      </c>
      <c r="AY8" s="3">
        <v>39</v>
      </c>
      <c r="AZ8" s="3">
        <v>49</v>
      </c>
      <c r="BA8" s="3">
        <v>58</v>
      </c>
      <c r="BB8" s="3">
        <v>67</v>
      </c>
      <c r="BC8" s="3">
        <v>75</v>
      </c>
      <c r="BD8" s="3">
        <v>73</v>
      </c>
      <c r="BE8" s="3">
        <v>67</v>
      </c>
      <c r="BF8" s="3">
        <v>56</v>
      </c>
      <c r="BG8" s="3">
        <v>45</v>
      </c>
      <c r="BH8" s="3">
        <v>37</v>
      </c>
      <c r="BI8" s="3">
        <v>1</v>
      </c>
      <c r="BJ8" s="3">
        <v>0</v>
      </c>
      <c r="BK8" s="3">
        <v>2</v>
      </c>
      <c r="BL8" s="3">
        <v>2</v>
      </c>
      <c r="BM8" s="3">
        <v>1</v>
      </c>
      <c r="BN8" s="3">
        <v>0</v>
      </c>
      <c r="BO8" s="3">
        <v>1</v>
      </c>
      <c r="BP8" s="3">
        <v>1</v>
      </c>
      <c r="BQ8" s="3">
        <v>0</v>
      </c>
      <c r="BR8" s="3">
        <v>0</v>
      </c>
      <c r="BS8" s="3">
        <v>8</v>
      </c>
    </row>
    <row r="9" spans="1:71" x14ac:dyDescent="0.3">
      <c r="A9" s="3" t="s">
        <v>97</v>
      </c>
      <c r="B9" s="3" t="s">
        <v>8</v>
      </c>
      <c r="C9" s="3" t="s">
        <v>98</v>
      </c>
      <c r="D9" s="3">
        <v>2.8</v>
      </c>
      <c r="E9" s="3">
        <v>3061</v>
      </c>
      <c r="F9" s="3">
        <v>730</v>
      </c>
      <c r="G9" s="3">
        <v>556</v>
      </c>
      <c r="H9" s="3">
        <v>2798</v>
      </c>
      <c r="I9" s="3">
        <v>1549</v>
      </c>
      <c r="J9" s="3">
        <v>955</v>
      </c>
      <c r="K9" s="3">
        <v>118</v>
      </c>
      <c r="L9" s="3">
        <v>409</v>
      </c>
      <c r="M9" s="3">
        <v>159</v>
      </c>
      <c r="N9" s="3">
        <v>1160</v>
      </c>
      <c r="O9" s="3">
        <v>27</v>
      </c>
      <c r="P9" s="3">
        <v>67</v>
      </c>
      <c r="Q9" s="3" t="e">
        <f>SUM(#REF!)</f>
        <v>#REF!</v>
      </c>
      <c r="R9" s="3">
        <f>_xlfn.RANK.EQ(Complete_data[[#This Row],[Restaurant count]],Complete_data[Restaurant count],0)</f>
        <v>4</v>
      </c>
      <c r="S9" s="3">
        <v>69</v>
      </c>
      <c r="T9" s="3">
        <v>84</v>
      </c>
      <c r="U9" s="6">
        <v>77.583333333333329</v>
      </c>
      <c r="V9" s="6">
        <f>_xlfn.RANK.EQ(Complete_data[[#This Row],[Max Temperature]],Complete_data[Max Temperature],0)</f>
        <v>15</v>
      </c>
      <c r="W9" s="6">
        <f>_xlfn.RANK.EQ(Complete_data[[#This Row],[Min Temperature]],Complete_data[Min Temperature],0)</f>
        <v>2</v>
      </c>
      <c r="X9" s="6">
        <f>_xlfn.RANK.EQ(Complete_data[[#This Row],[Avg Temperature]],Complete_data[Avg Temperature],0)</f>
        <v>1</v>
      </c>
      <c r="Y9" s="3">
        <v>1</v>
      </c>
      <c r="Z9" s="3">
        <v>0</v>
      </c>
      <c r="AA9" s="3">
        <v>0</v>
      </c>
      <c r="AB9" s="3">
        <v>0</v>
      </c>
      <c r="AC9" s="3">
        <v>0</v>
      </c>
      <c r="AD9" s="3">
        <v>0</v>
      </c>
      <c r="AE9" s="3">
        <v>0</v>
      </c>
      <c r="AF9" s="3">
        <v>0</v>
      </c>
      <c r="AG9" s="3">
        <v>0</v>
      </c>
      <c r="AH9" s="3">
        <v>0</v>
      </c>
      <c r="AI9" s="3" t="e">
        <f>SUM(#REF!)</f>
        <v>#REF!</v>
      </c>
      <c r="AJ9" s="3">
        <f>_xlfn.RANK.EQ(Complete_data[[#This Row],[Hospital Count]],Complete_data[Hospital Count],0)</f>
        <v>137</v>
      </c>
      <c r="AK9" s="3">
        <v>111.04</v>
      </c>
      <c r="AL9" s="3">
        <v>109.29</v>
      </c>
      <c r="AM9" s="3">
        <v>117.91</v>
      </c>
      <c r="AN9" s="3">
        <v>109.5</v>
      </c>
      <c r="AO9" s="3">
        <v>116.76</v>
      </c>
      <c r="AP9" s="3">
        <v>112.48</v>
      </c>
      <c r="AQ9" s="3">
        <v>108.09</v>
      </c>
      <c r="AR9" s="3">
        <v>91.53</v>
      </c>
      <c r="AS9" s="3">
        <v>84.25</v>
      </c>
      <c r="AT9" s="3">
        <v>85.04</v>
      </c>
      <c r="AU9" s="3" t="e">
        <f>AVERAGE(#REF!)</f>
        <v>#REF!</v>
      </c>
      <c r="AV9" s="3">
        <f>_xlfn.RANK.EQ(Complete_data[[#This Row],[Average crime rate]],Complete_data[Average crime rate],1)</f>
        <v>147</v>
      </c>
      <c r="AW9" s="3">
        <v>69</v>
      </c>
      <c r="AX9" s="3">
        <v>71</v>
      </c>
      <c r="AY9" s="3">
        <v>73</v>
      </c>
      <c r="AZ9" s="3">
        <v>77</v>
      </c>
      <c r="BA9" s="3">
        <v>80</v>
      </c>
      <c r="BB9" s="3">
        <v>83</v>
      </c>
      <c r="BC9" s="3">
        <v>84</v>
      </c>
      <c r="BD9" s="3">
        <v>84</v>
      </c>
      <c r="BE9" s="3">
        <v>83</v>
      </c>
      <c r="BF9" s="3">
        <v>80</v>
      </c>
      <c r="BG9" s="3">
        <v>75</v>
      </c>
      <c r="BH9" s="3">
        <v>72</v>
      </c>
      <c r="BI9" s="3">
        <v>13</v>
      </c>
      <c r="BJ9" s="3">
        <v>7</v>
      </c>
      <c r="BK9" s="3">
        <v>12</v>
      </c>
      <c r="BL9" s="3">
        <v>1</v>
      </c>
      <c r="BM9" s="3">
        <v>2</v>
      </c>
      <c r="BN9" s="3">
        <v>0</v>
      </c>
      <c r="BO9" s="3">
        <v>11</v>
      </c>
      <c r="BP9" s="3">
        <v>13</v>
      </c>
      <c r="BQ9" s="3">
        <v>0</v>
      </c>
      <c r="BR9" s="3">
        <v>0</v>
      </c>
      <c r="BS9" s="3">
        <v>59</v>
      </c>
    </row>
    <row r="10" spans="1:71" x14ac:dyDescent="0.3">
      <c r="A10" s="2" t="s">
        <v>99</v>
      </c>
      <c r="B10" s="2" t="s">
        <v>9</v>
      </c>
      <c r="C10" s="2" t="s">
        <v>100</v>
      </c>
      <c r="D10" s="2">
        <v>2.8</v>
      </c>
      <c r="E10" s="2">
        <v>1483</v>
      </c>
      <c r="F10" s="2">
        <v>256</v>
      </c>
      <c r="G10" s="2">
        <v>178</v>
      </c>
      <c r="H10" s="2">
        <v>729</v>
      </c>
      <c r="I10" s="2">
        <v>457</v>
      </c>
      <c r="J10" s="2">
        <v>251</v>
      </c>
      <c r="K10" s="2">
        <v>23</v>
      </c>
      <c r="L10" s="2">
        <v>143</v>
      </c>
      <c r="M10" s="2">
        <v>17</v>
      </c>
      <c r="N10" s="2">
        <v>570</v>
      </c>
      <c r="O10" s="2">
        <v>7</v>
      </c>
      <c r="P10" s="2">
        <v>41</v>
      </c>
      <c r="Q10" s="2" t="e">
        <f>SUM(#REF!)</f>
        <v>#REF!</v>
      </c>
      <c r="R10" s="2">
        <f>_xlfn.RANK.EQ(Complete_data[[#This Row],[Restaurant count]],Complete_data[Restaurant count],0)</f>
        <v>18</v>
      </c>
      <c r="S10" s="2">
        <v>17</v>
      </c>
      <c r="T10" s="2">
        <v>76</v>
      </c>
      <c r="U10" s="5">
        <v>47.5</v>
      </c>
      <c r="V10" s="5">
        <f>_xlfn.RANK.EQ(Complete_data[[#This Row],[Max Temperature]],Complete_data[Max Temperature],0)</f>
        <v>82</v>
      </c>
      <c r="W10" s="5">
        <f>_xlfn.RANK.EQ(Complete_data[[#This Row],[Min Temperature]],Complete_data[Min Temperature],0)</f>
        <v>143</v>
      </c>
      <c r="X10" s="5">
        <f>_xlfn.RANK.EQ(Complete_data[[#This Row],[Avg Temperature]],Complete_data[Avg Temperature],0)</f>
        <v>132</v>
      </c>
      <c r="Y10" s="2">
        <v>6</v>
      </c>
      <c r="Z10" s="2">
        <v>0</v>
      </c>
      <c r="AA10" s="2">
        <v>1</v>
      </c>
      <c r="AB10" s="2">
        <v>0</v>
      </c>
      <c r="AC10" s="2">
        <v>0</v>
      </c>
      <c r="AD10" s="2">
        <v>0</v>
      </c>
      <c r="AE10" s="2">
        <v>0</v>
      </c>
      <c r="AF10" s="2">
        <v>0</v>
      </c>
      <c r="AG10" s="2">
        <v>0</v>
      </c>
      <c r="AH10" s="2">
        <v>0</v>
      </c>
      <c r="AI10" s="2" t="e">
        <f>SUM(#REF!)</f>
        <v>#REF!</v>
      </c>
      <c r="AJ10" s="2">
        <f>_xlfn.RANK.EQ(Complete_data[[#This Row],[Hospital Count]],Complete_data[Hospital Count],0)</f>
        <v>80</v>
      </c>
      <c r="AK10" s="2">
        <v>58.14</v>
      </c>
      <c r="AL10" s="2">
        <v>58.28</v>
      </c>
      <c r="AM10" s="2">
        <v>59.79</v>
      </c>
      <c r="AN10" s="2">
        <v>59.83</v>
      </c>
      <c r="AO10" s="2">
        <v>59.36</v>
      </c>
      <c r="AP10" s="2">
        <v>57.69</v>
      </c>
      <c r="AQ10" s="2">
        <v>52.85</v>
      </c>
      <c r="AR10" s="2">
        <v>57.68</v>
      </c>
      <c r="AS10" s="2">
        <v>47.22</v>
      </c>
      <c r="AT10" s="2">
        <v>54.6</v>
      </c>
      <c r="AU10" s="2" t="e">
        <f>AVERAGE(#REF!)</f>
        <v>#REF!</v>
      </c>
      <c r="AV10" s="2">
        <f>_xlfn.RANK.EQ(Complete_data[[#This Row],[Average crime rate]],Complete_data[Average crime rate],1)</f>
        <v>110</v>
      </c>
      <c r="AW10" s="3">
        <v>17</v>
      </c>
      <c r="AX10" s="3">
        <v>19</v>
      </c>
      <c r="AY10" s="3">
        <v>35</v>
      </c>
      <c r="AZ10" s="3">
        <v>47</v>
      </c>
      <c r="BA10" s="3">
        <v>60</v>
      </c>
      <c r="BB10" s="3">
        <v>70</v>
      </c>
      <c r="BC10" s="3">
        <v>76</v>
      </c>
      <c r="BD10" s="3">
        <v>73</v>
      </c>
      <c r="BE10" s="3">
        <v>65</v>
      </c>
      <c r="BF10" s="3">
        <v>50</v>
      </c>
      <c r="BG10" s="3">
        <v>35</v>
      </c>
      <c r="BH10" s="3">
        <v>23</v>
      </c>
      <c r="BI10" s="3">
        <v>25</v>
      </c>
      <c r="BJ10" s="3">
        <v>28</v>
      </c>
      <c r="BK10" s="3">
        <v>6</v>
      </c>
      <c r="BL10" s="3">
        <v>8</v>
      </c>
      <c r="BM10" s="3">
        <v>7</v>
      </c>
      <c r="BN10" s="3">
        <v>4</v>
      </c>
      <c r="BO10" s="3">
        <v>5</v>
      </c>
      <c r="BP10" s="3">
        <v>0</v>
      </c>
      <c r="BQ10" s="3">
        <v>0</v>
      </c>
      <c r="BR10" s="3">
        <v>1</v>
      </c>
      <c r="BS10" s="3">
        <v>84</v>
      </c>
    </row>
    <row r="11" spans="1:71" x14ac:dyDescent="0.3">
      <c r="A11" s="9" t="s">
        <v>101</v>
      </c>
      <c r="B11" s="9" t="s">
        <v>10</v>
      </c>
      <c r="C11" s="9" t="s">
        <v>102</v>
      </c>
      <c r="D11" s="9">
        <v>3</v>
      </c>
      <c r="E11" s="9">
        <v>508</v>
      </c>
      <c r="F11" s="9">
        <v>102</v>
      </c>
      <c r="G11" s="9">
        <v>55</v>
      </c>
      <c r="H11" s="9">
        <v>363</v>
      </c>
      <c r="I11" s="9">
        <v>153</v>
      </c>
      <c r="J11" s="9">
        <v>168</v>
      </c>
      <c r="K11" s="9">
        <v>29</v>
      </c>
      <c r="L11" s="9">
        <v>54</v>
      </c>
      <c r="M11" s="9">
        <v>8</v>
      </c>
      <c r="N11" s="9">
        <v>189</v>
      </c>
      <c r="O11" s="9"/>
      <c r="P11" s="9">
        <v>14</v>
      </c>
      <c r="Q11" s="9" t="e">
        <f>SUM(#REF!)</f>
        <v>#REF!</v>
      </c>
      <c r="R11" s="9">
        <f>_xlfn.RANK.EQ(Complete_data[[#This Row],[Restaurant count]],Complete_data[Restaurant count],0)</f>
        <v>46</v>
      </c>
      <c r="S11" s="9">
        <v>39</v>
      </c>
      <c r="T11" s="9">
        <v>83</v>
      </c>
      <c r="U11" s="10">
        <v>61.166666666666664</v>
      </c>
      <c r="V11" s="10">
        <f>_xlfn.RANK.EQ(Complete_data[[#This Row],[Max Temperature]],Complete_data[Max Temperature],0)</f>
        <v>21</v>
      </c>
      <c r="W11" s="10">
        <f>_xlfn.RANK.EQ(Complete_data[[#This Row],[Min Temperature]],Complete_data[Min Temperature],0)</f>
        <v>53</v>
      </c>
      <c r="X11" s="10">
        <f>_xlfn.RANK.EQ(Complete_data[[#This Row],[Avg Temperature]],Complete_data[Avg Temperature],0)</f>
        <v>48</v>
      </c>
      <c r="Y11" s="9">
        <v>11</v>
      </c>
      <c r="Z11" s="9">
        <v>6</v>
      </c>
      <c r="AA11" s="9">
        <v>1</v>
      </c>
      <c r="AB11" s="9">
        <v>1</v>
      </c>
      <c r="AC11" s="9">
        <v>2</v>
      </c>
      <c r="AD11" s="9">
        <v>2</v>
      </c>
      <c r="AE11" s="9">
        <v>0</v>
      </c>
      <c r="AF11" s="9">
        <v>1</v>
      </c>
      <c r="AG11" s="9">
        <v>0</v>
      </c>
      <c r="AH11" s="9">
        <v>0</v>
      </c>
      <c r="AI11" s="9" t="e">
        <f>SUM(#REF!)</f>
        <v>#REF!</v>
      </c>
      <c r="AJ11" s="9">
        <f>_xlfn.RANK.EQ(Complete_data[[#This Row],[Hospital Count]],Complete_data[Hospital Count],0)</f>
        <v>10</v>
      </c>
      <c r="AK11" s="9">
        <v>70.5</v>
      </c>
      <c r="AL11" s="9">
        <v>67.650000000000006</v>
      </c>
      <c r="AM11" s="9">
        <v>67.06</v>
      </c>
      <c r="AN11" s="9">
        <v>68.81</v>
      </c>
      <c r="AO11" s="9">
        <v>62.16</v>
      </c>
      <c r="AP11" s="9">
        <v>52</v>
      </c>
      <c r="AQ11" s="9">
        <v>47.36</v>
      </c>
      <c r="AR11" s="9">
        <v>45.52</v>
      </c>
      <c r="AS11" s="9">
        <v>49.05</v>
      </c>
      <c r="AT11" s="9">
        <v>48.28</v>
      </c>
      <c r="AU11" s="9" t="e">
        <f>AVERAGE(#REF!)</f>
        <v>#REF!</v>
      </c>
      <c r="AV11" s="9">
        <f>_xlfn.RANK.EQ(Complete_data[[#This Row],[Average crime rate]],Complete_data[Average crime rate],1)</f>
        <v>112</v>
      </c>
      <c r="AW11" s="9">
        <v>39</v>
      </c>
      <c r="AX11" s="9">
        <v>42</v>
      </c>
      <c r="AY11" s="9">
        <v>52</v>
      </c>
      <c r="AZ11" s="9">
        <v>61</v>
      </c>
      <c r="BA11" s="9">
        <v>68</v>
      </c>
      <c r="BB11" s="9">
        <v>79</v>
      </c>
      <c r="BC11" s="9">
        <v>83</v>
      </c>
      <c r="BD11" s="9">
        <v>82</v>
      </c>
      <c r="BE11" s="9">
        <v>75</v>
      </c>
      <c r="BF11" s="9">
        <v>62</v>
      </c>
      <c r="BG11" s="9">
        <v>50</v>
      </c>
      <c r="BH11" s="9">
        <v>41</v>
      </c>
      <c r="BI11" s="9">
        <v>59</v>
      </c>
      <c r="BJ11" s="9">
        <v>13</v>
      </c>
      <c r="BK11" s="9">
        <v>34</v>
      </c>
      <c r="BL11" s="9">
        <v>1</v>
      </c>
      <c r="BM11" s="9">
        <v>15</v>
      </c>
      <c r="BN11" s="9">
        <v>2</v>
      </c>
      <c r="BO11" s="9">
        <v>43</v>
      </c>
      <c r="BP11" s="9">
        <v>59</v>
      </c>
      <c r="BQ11" s="9">
        <v>1</v>
      </c>
      <c r="BR11" s="9">
        <v>6</v>
      </c>
      <c r="BS11" s="9">
        <v>233</v>
      </c>
    </row>
  </sheetData>
  <phoneticPr fontId="18"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Dashboard</vt:lpstr>
      <vt:lpstr>Sources</vt:lpstr>
      <vt:lpstr>FYFC</vt:lpstr>
      <vt:lpstr>Temp Pivot </vt:lpstr>
      <vt:lpstr>Data</vt:lpstr>
      <vt:lpstr>Rest Pivot</vt:lpstr>
      <vt:lpstr>Hosp Pivot </vt:lpstr>
      <vt:lpstr>Rec Pivot</vt:lpstr>
      <vt:lpstr>Crime Pivot</vt:lpstr>
      <vt:lpstr>Top 10 Data</vt:lpstr>
      <vt:lpstr>FYFC!Columns</vt:lpstr>
      <vt:lpstr>Columns</vt:lpstr>
      <vt:lpstr>FYFC!Rows</vt:lpstr>
      <vt:lpstr>Rows</vt:lpstr>
      <vt:lpstr>FYFC!Start</vt:lpstr>
      <vt:lpstr>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Rahul Addagatla</dc:creator>
  <cp:keywords/>
  <dc:description/>
  <cp:lastModifiedBy>Tarun Sai Ghanta</cp:lastModifiedBy>
  <cp:revision/>
  <dcterms:created xsi:type="dcterms:W3CDTF">2023-05-10T21:27:06Z</dcterms:created>
  <dcterms:modified xsi:type="dcterms:W3CDTF">2023-07-20T13:52:51Z</dcterms:modified>
  <cp:category/>
  <cp:contentStatus/>
</cp:coreProperties>
</file>