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DNC/Curso Iniciante/Excel- inicio/"/>
    </mc:Choice>
  </mc:AlternateContent>
  <xr:revisionPtr revIDLastSave="198" documentId="13_ncr:1_{DAF434F7-7844-4F1A-ABE0-2D5391BEBDAD}" xr6:coauthVersionLast="47" xr6:coauthVersionMax="47" xr10:uidLastSave="{393648BE-DFB3-48CC-8308-3B40579DF889}"/>
  <bookViews>
    <workbookView xWindow="20370" yWindow="-120" windowWidth="20730" windowHeight="11040" activeTab="1" xr2:uid="{00000000-000D-0000-FFFF-FFFF00000000}"/>
  </bookViews>
  <sheets>
    <sheet name="CONTEÚDO" sheetId="1" r:id="rId1"/>
    <sheet name="EXERCÍCIO" sheetId="4" r:id="rId2"/>
    <sheet name="Planilha1" sheetId="6" r:id="rId3"/>
    <sheet name="EXERCÍCIO-RESOLVIDO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2" i="4" l="1"/>
  <c r="L23" i="4"/>
  <c r="L24" i="4"/>
  <c r="L25" i="4"/>
  <c r="L26" i="4"/>
  <c r="L27" i="4"/>
  <c r="L28" i="4"/>
  <c r="L21" i="4"/>
  <c r="J24" i="4"/>
  <c r="J25" i="4"/>
  <c r="J26" i="4"/>
  <c r="J27" i="4"/>
  <c r="J28" i="4"/>
  <c r="J23" i="4"/>
  <c r="O27" i="4" s="1"/>
  <c r="P25" i="4"/>
  <c r="P23" i="4"/>
  <c r="C9" i="6" a="1"/>
  <c r="C9" i="6" s="1"/>
  <c r="E4" i="6" a="1"/>
  <c r="E4" i="6" s="1"/>
  <c r="B22" i="5"/>
  <c r="B23" i="5" s="1"/>
  <c r="B24" i="5" s="1"/>
  <c r="B25" i="5" s="1"/>
  <c r="B26" i="5" s="1"/>
  <c r="B27" i="5" s="1"/>
  <c r="B28" i="5" s="1"/>
  <c r="J26" i="5"/>
  <c r="J25" i="5"/>
  <c r="J24" i="5"/>
  <c r="J23" i="5"/>
  <c r="J22" i="5"/>
  <c r="J21" i="5"/>
  <c r="J29" i="5" s="1"/>
  <c r="B2" i="5"/>
  <c r="L29" i="4" l="1"/>
  <c r="J31" i="5"/>
  <c r="J3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<sst xmlns="http://schemas.openxmlformats.org/spreadsheetml/2006/main" count="127" uniqueCount="51">
  <si>
    <t>Manufatura</t>
  </si>
  <si>
    <t>Processos</t>
  </si>
  <si>
    <t>Desenvolvimento</t>
  </si>
  <si>
    <t>Máquina</t>
  </si>
  <si>
    <t>Preço</t>
  </si>
  <si>
    <t>Husky</t>
  </si>
  <si>
    <t>Linha</t>
  </si>
  <si>
    <t>Consultoria</t>
  </si>
  <si>
    <t>Torno</t>
  </si>
  <si>
    <t>Máquina 1</t>
  </si>
  <si>
    <t>Projeto</t>
  </si>
  <si>
    <t>CNC</t>
  </si>
  <si>
    <t>Papel</t>
  </si>
  <si>
    <t>Fresadora</t>
  </si>
  <si>
    <t>Fita</t>
  </si>
  <si>
    <t>Forno 1</t>
  </si>
  <si>
    <t>Roletes</t>
  </si>
  <si>
    <t>Estoque</t>
  </si>
  <si>
    <t>PEDIDO DE COMPRA</t>
  </si>
  <si>
    <t>ITEM</t>
  </si>
  <si>
    <t>TIPO</t>
  </si>
  <si>
    <t>DESCRIÇÃO</t>
  </si>
  <si>
    <t>QUANTIDADE</t>
  </si>
  <si>
    <t>TOTAL PARCIAL</t>
  </si>
  <si>
    <t>DESCONTO</t>
  </si>
  <si>
    <t>TOTAL FINAL</t>
  </si>
  <si>
    <t>TOTAL (SEM DESCONTO)</t>
  </si>
  <si>
    <t>MANUFATURA</t>
  </si>
  <si>
    <t>TORNO</t>
  </si>
  <si>
    <t>EXERCÍCIO</t>
  </si>
  <si>
    <t>UTILIZAÇÃO DE PROCV, VALIDAÇÃO, FORMATAÇÃO CONDICIONAL, E FORMULA SE</t>
  </si>
  <si>
    <t>Descontos</t>
  </si>
  <si>
    <t>Acima de 5000</t>
  </si>
  <si>
    <t>Acima de 10000</t>
  </si>
  <si>
    <t>Acima de 25000</t>
  </si>
  <si>
    <t>Formatação condicional</t>
  </si>
  <si>
    <t>itens da manufatura AZUL</t>
  </si>
  <si>
    <t>itens processo AMARELO</t>
  </si>
  <si>
    <t>itens desenvolvimento VERMELHO</t>
  </si>
  <si>
    <t>Super Exercício #3</t>
  </si>
  <si>
    <t>PEDIDOS DE COMPRA</t>
  </si>
  <si>
    <t>Existem 3 tabelas (manufatura, processos e desenvolvimento), e cada tabela possui a quantidade em estoque e o valor unitário. Precisamos criar uma planilha de pedidos, que o usuário possa selecionar o tipo (através de uma validação do tipo lista), em seguida a descrição (validação também do tipo lista) que dependerá do tipo selecionado. A quantidade desejada da compra fica a critério do solicitante.
Automaticamente deverá sair o valor total (valor unitário*quantidade). No entanto, caso não tenha quantidade desejada em estoque, deve ser alertado através de uma mensagem (ALERTA DE ESTOQUE!). Qualquer erro deve ser avisado para usuário verificar o preenchimento. 
Utilize a tabela de descontos abaixo como base de cálculo; e insira uma formatação condicional por tipo, conforme tabela abaixo, para deixar visualmente fácil a interepretação do pedido. 
Faça o exercício na aba Exercício.</t>
  </si>
  <si>
    <t>ALERTA DE ERRO!</t>
  </si>
  <si>
    <t>*resolução = aba oculta</t>
  </si>
  <si>
    <t>Filtro de consulta</t>
  </si>
  <si>
    <t>Tipo</t>
  </si>
  <si>
    <t>acha a quantidade</t>
  </si>
  <si>
    <t>c23</t>
  </si>
  <si>
    <t>h23</t>
  </si>
  <si>
    <t>e23</t>
  </si>
  <si>
    <t>total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</si>
</sst>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6F90DB"/>
        <bgColor indexed="64"/>
      </patternFill>
    </fill>
    <fill>
      <patternFill patternType="solid">
        <fgColor rgb="FFD1DCF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7">
    <xf numFmtId="0" fontId="0" fillId="0" borderId="0" xfId="0"/>
    <xf numFmtId="0" fontId="0" fillId="2" borderId="9" xfId="0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44" fontId="0" fillId="0" borderId="8" xfId="1" applyFont="1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8" fillId="0" borderId="0" xfId="0" applyFont="1"/>
    <xf numFmtId="0" fontId="8" fillId="0" borderId="25" xfId="0" applyFont="1" applyBorder="1"/>
    <xf numFmtId="0" fontId="0" fillId="0" borderId="25" xfId="0" applyBorder="1"/>
    <xf numFmtId="0" fontId="9" fillId="0" borderId="0" xfId="0" applyFont="1"/>
    <xf numFmtId="0" fontId="1" fillId="4" borderId="21" xfId="0" applyFont="1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0" xfId="0" applyFill="1"/>
    <xf numFmtId="9" fontId="0" fillId="4" borderId="27" xfId="0" applyNumberFormat="1" applyFill="1" applyBorder="1"/>
    <xf numFmtId="0" fontId="0" fillId="4" borderId="24" xfId="0" applyFill="1" applyBorder="1"/>
    <xf numFmtId="0" fontId="0" fillId="4" borderId="25" xfId="0" applyFill="1" applyBorder="1"/>
    <xf numFmtId="9" fontId="0" fillId="4" borderId="28" xfId="0" applyNumberFormat="1" applyFill="1" applyBorder="1"/>
    <xf numFmtId="0" fontId="0" fillId="4" borderId="27" xfId="0" applyFill="1" applyBorder="1"/>
    <xf numFmtId="0" fontId="0" fillId="4" borderId="28" xfId="0" applyFill="1" applyBorder="1"/>
    <xf numFmtId="0" fontId="6" fillId="8" borderId="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1" fillId="0" borderId="0" xfId="0" applyFont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5" fillId="10" borderId="29" xfId="0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44" fontId="0" fillId="4" borderId="29" xfId="1" applyFont="1" applyFill="1" applyBorder="1" applyAlignment="1">
      <alignment horizontal="center"/>
    </xf>
    <xf numFmtId="44" fontId="0" fillId="4" borderId="30" xfId="1" applyFont="1" applyFill="1" applyBorder="1" applyAlignment="1">
      <alignment horizontal="center"/>
    </xf>
    <xf numFmtId="44" fontId="0" fillId="4" borderId="32" xfId="1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44" fontId="0" fillId="5" borderId="11" xfId="1" applyFont="1" applyFill="1" applyBorder="1" applyAlignment="1">
      <alignment horizontal="center"/>
    </xf>
    <xf numFmtId="0" fontId="0" fillId="12" borderId="0" xfId="0" applyFill="1"/>
    <xf numFmtId="44" fontId="0" fillId="11" borderId="29" xfId="0" applyNumberFormat="1" applyFill="1" applyBorder="1" applyAlignment="1">
      <alignment horizontal="center"/>
    </xf>
    <xf numFmtId="44" fontId="0" fillId="4" borderId="29" xfId="0" applyNumberForma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2"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colors>
    <mruColors>
      <color rgb="FF224086"/>
      <color rgb="FFD1DCF3"/>
      <color rgb="FF6F90DB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4ECD2E-F63F-4E9F-9149-24E0AAB2C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97C9A-A120-4EC8-A6FE-DCE096ED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46567B8-67DB-4DF2-874E-99EDBA79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AAEB5-0D40-4FC8-99A0-C9DE62A8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148226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opLeftCell="A10" workbookViewId="0">
      <selection activeCell="B10" sqref="B10:Q15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8" spans="2:17" ht="15.75" x14ac:dyDescent="0.25">
      <c r="B8" s="11" t="s">
        <v>29</v>
      </c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5.25" customHeight="1" thickBot="1" x14ac:dyDescent="0.3">
      <c r="B9" s="10"/>
      <c r="D9" s="10"/>
    </row>
    <row r="10" spans="2:17" ht="30" customHeight="1" x14ac:dyDescent="0.25">
      <c r="B10" s="39" t="s">
        <v>41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30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30" customHeight="1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2:17" ht="30" customHeight="1" x14ac:dyDescent="0.2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ht="30" customHeight="1" x14ac:dyDescent="0.25"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2:17" ht="30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17" x14ac:dyDescent="0.25">
      <c r="B16" s="13" t="s">
        <v>30</v>
      </c>
    </row>
    <row r="17" spans="2:5" ht="15.75" thickBot="1" x14ac:dyDescent="0.3"/>
    <row r="18" spans="2:5" x14ac:dyDescent="0.25">
      <c r="B18" s="14" t="s">
        <v>31</v>
      </c>
      <c r="C18" s="15"/>
      <c r="D18" s="16"/>
    </row>
    <row r="19" spans="2:5" x14ac:dyDescent="0.25">
      <c r="B19" s="17" t="s">
        <v>32</v>
      </c>
      <c r="C19" s="18"/>
      <c r="D19" s="19">
        <v>0.04</v>
      </c>
    </row>
    <row r="20" spans="2:5" x14ac:dyDescent="0.25">
      <c r="B20" s="17" t="s">
        <v>33</v>
      </c>
      <c r="C20" s="18"/>
      <c r="D20" s="19">
        <v>7.0000000000000007E-2</v>
      </c>
    </row>
    <row r="21" spans="2:5" x14ac:dyDescent="0.25">
      <c r="B21" s="20" t="s">
        <v>34</v>
      </c>
      <c r="C21" s="21"/>
      <c r="D21" s="22">
        <v>0.11</v>
      </c>
    </row>
    <row r="22" spans="2:5" ht="15.75" thickBot="1" x14ac:dyDescent="0.3"/>
    <row r="23" spans="2:5" x14ac:dyDescent="0.25">
      <c r="B23" s="14" t="s">
        <v>35</v>
      </c>
      <c r="C23" s="15"/>
      <c r="D23" s="15"/>
      <c r="E23" s="16"/>
    </row>
    <row r="24" spans="2:5" x14ac:dyDescent="0.25">
      <c r="B24" s="17" t="s">
        <v>36</v>
      </c>
      <c r="C24" s="18"/>
      <c r="D24" s="18"/>
      <c r="E24" s="23"/>
    </row>
    <row r="25" spans="2:5" x14ac:dyDescent="0.25">
      <c r="B25" s="17" t="s">
        <v>37</v>
      </c>
      <c r="C25" s="18"/>
      <c r="D25" s="18"/>
      <c r="E25" s="23"/>
    </row>
    <row r="26" spans="2:5" x14ac:dyDescent="0.25">
      <c r="B26" s="20" t="s">
        <v>38</v>
      </c>
      <c r="C26" s="21"/>
      <c r="D26" s="21"/>
      <c r="E26" s="24"/>
    </row>
  </sheetData>
  <mergeCells count="2">
    <mergeCell ref="B2:Q6"/>
    <mergeCell ref="B10:Q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1"/>
  <sheetViews>
    <sheetView showGridLines="0" tabSelected="1" topLeftCell="A15" workbookViewId="0">
      <selection activeCell="N29" sqref="N29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1" max="11" width="11.42578125" customWidth="1"/>
    <col min="12" max="12" width="10.5703125" bestFit="1" customWidth="1"/>
  </cols>
  <sheetData>
    <row r="1" spans="2:19" ht="15.75" thickBot="1" x14ac:dyDescent="0.3"/>
    <row r="2" spans="2:19" ht="15" customHeight="1" x14ac:dyDescent="0.2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9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9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9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9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9" x14ac:dyDescent="0.25">
      <c r="P7" s="29" t="s">
        <v>43</v>
      </c>
    </row>
    <row r="8" spans="2:19" ht="15.75" thickBot="1" x14ac:dyDescent="0.3">
      <c r="B8" s="63" t="s">
        <v>0</v>
      </c>
      <c r="C8" s="63"/>
      <c r="D8" s="63"/>
      <c r="F8" s="63" t="s">
        <v>1</v>
      </c>
      <c r="G8" s="63"/>
      <c r="H8" s="63"/>
      <c r="J8" s="63" t="s">
        <v>2</v>
      </c>
      <c r="K8" s="63"/>
      <c r="L8" s="63"/>
    </row>
    <row r="9" spans="2:19" x14ac:dyDescent="0.25">
      <c r="B9" s="25" t="s">
        <v>3</v>
      </c>
      <c r="C9" s="25" t="s">
        <v>17</v>
      </c>
      <c r="D9" s="25" t="s">
        <v>4</v>
      </c>
      <c r="F9" s="25" t="s">
        <v>3</v>
      </c>
      <c r="G9" s="25" t="s">
        <v>17</v>
      </c>
      <c r="H9" s="25" t="s">
        <v>4</v>
      </c>
      <c r="J9" s="25" t="s">
        <v>3</v>
      </c>
      <c r="K9" s="25" t="s">
        <v>17</v>
      </c>
      <c r="L9" s="25" t="s">
        <v>4</v>
      </c>
      <c r="P9" s="14" t="s">
        <v>31</v>
      </c>
      <c r="Q9" s="15"/>
      <c r="R9" s="16"/>
    </row>
    <row r="10" spans="2:19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  <c r="P10" s="17" t="s">
        <v>32</v>
      </c>
      <c r="Q10" s="18"/>
      <c r="R10" s="19">
        <v>0.04</v>
      </c>
    </row>
    <row r="11" spans="2:19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  <c r="P11" s="17" t="s">
        <v>33</v>
      </c>
      <c r="Q11" s="18"/>
      <c r="R11" s="19">
        <v>7.0000000000000007E-2</v>
      </c>
    </row>
    <row r="12" spans="2:19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  <c r="P12" s="20" t="s">
        <v>34</v>
      </c>
      <c r="Q12" s="21"/>
      <c r="R12" s="22">
        <v>0.11</v>
      </c>
    </row>
    <row r="13" spans="2:19" ht="15.75" thickBot="1" x14ac:dyDescent="0.3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9" x14ac:dyDescent="0.25">
      <c r="B14" s="2" t="s">
        <v>15</v>
      </c>
      <c r="C14">
        <v>230</v>
      </c>
      <c r="D14" s="3">
        <v>8900</v>
      </c>
      <c r="M14" t="s">
        <v>47</v>
      </c>
      <c r="P14" s="14" t="s">
        <v>35</v>
      </c>
      <c r="Q14" s="15"/>
      <c r="R14" s="15"/>
      <c r="S14" s="16"/>
    </row>
    <row r="15" spans="2:19" x14ac:dyDescent="0.25">
      <c r="B15" s="4" t="s">
        <v>16</v>
      </c>
      <c r="C15" s="5">
        <v>8</v>
      </c>
      <c r="D15" s="6">
        <v>1200</v>
      </c>
      <c r="M15" t="s">
        <v>48</v>
      </c>
      <c r="P15" s="17" t="s">
        <v>36</v>
      </c>
      <c r="Q15" s="18"/>
      <c r="R15" s="18"/>
      <c r="S15" s="23"/>
    </row>
    <row r="16" spans="2:19" ht="15.75" thickBot="1" x14ac:dyDescent="0.3">
      <c r="M16" t="s">
        <v>49</v>
      </c>
      <c r="P16" s="17" t="s">
        <v>37</v>
      </c>
      <c r="Q16" s="18"/>
      <c r="R16" s="18"/>
      <c r="S16" s="23"/>
    </row>
    <row r="17" spans="2:19" x14ac:dyDescent="0.25">
      <c r="B17" s="64" t="s">
        <v>40</v>
      </c>
      <c r="C17" s="65"/>
      <c r="D17" s="65"/>
      <c r="E17" s="65"/>
      <c r="F17" s="65"/>
      <c r="G17" s="65"/>
      <c r="H17" s="65"/>
      <c r="I17" s="65"/>
      <c r="J17" s="65"/>
      <c r="K17" s="66"/>
      <c r="P17" s="20" t="s">
        <v>38</v>
      </c>
      <c r="Q17" s="21"/>
      <c r="R17" s="21"/>
      <c r="S17" s="24"/>
    </row>
    <row r="18" spans="2:19" x14ac:dyDescent="0.25">
      <c r="B18" s="67"/>
      <c r="C18" s="68"/>
      <c r="D18" s="68"/>
      <c r="E18" s="68"/>
      <c r="F18" s="68"/>
      <c r="G18" s="68"/>
      <c r="H18" s="68"/>
      <c r="I18" s="68"/>
      <c r="J18" s="68"/>
      <c r="K18" s="69"/>
    </row>
    <row r="19" spans="2:19" ht="5.25" customHeight="1" x14ac:dyDescent="0.25"/>
    <row r="20" spans="2:19" x14ac:dyDescent="0.25">
      <c r="B20" s="26" t="s">
        <v>19</v>
      </c>
      <c r="C20" s="62" t="s">
        <v>20</v>
      </c>
      <c r="D20" s="62"/>
      <c r="E20" s="62" t="s">
        <v>21</v>
      </c>
      <c r="F20" s="62"/>
      <c r="G20" s="62"/>
      <c r="H20" s="62" t="s">
        <v>22</v>
      </c>
      <c r="I20" s="62"/>
      <c r="J20" s="62" t="s">
        <v>23</v>
      </c>
      <c r="K20" s="62"/>
      <c r="L20" s="62" t="s">
        <v>50</v>
      </c>
      <c r="M20" s="62"/>
    </row>
    <row r="21" spans="2:19" x14ac:dyDescent="0.25">
      <c r="B21" s="27">
        <v>1</v>
      </c>
      <c r="C21" s="55" t="s">
        <v>27</v>
      </c>
      <c r="D21" s="55"/>
      <c r="E21" s="56" t="s">
        <v>28</v>
      </c>
      <c r="F21" s="57"/>
      <c r="G21" s="58"/>
      <c r="H21" s="55">
        <v>1</v>
      </c>
      <c r="I21" s="55"/>
      <c r="J21" s="59">
        <v>9000</v>
      </c>
      <c r="K21" s="59"/>
      <c r="L21" s="105">
        <f>IF(J21="Alerta de erro!",0,J21*H21)</f>
        <v>9000</v>
      </c>
      <c r="M21" s="51"/>
    </row>
    <row r="22" spans="2:19" x14ac:dyDescent="0.25">
      <c r="B22" s="28">
        <v>2</v>
      </c>
      <c r="C22" s="51" t="s">
        <v>27</v>
      </c>
      <c r="D22" s="51"/>
      <c r="E22" s="52" t="s">
        <v>28</v>
      </c>
      <c r="F22" s="53"/>
      <c r="G22" s="54"/>
      <c r="H22" s="51">
        <v>2</v>
      </c>
      <c r="I22" s="51"/>
      <c r="J22" s="51" t="s">
        <v>42</v>
      </c>
      <c r="K22" s="51"/>
      <c r="L22" s="105">
        <f t="shared" ref="L22:L28" si="0">IF(J22="Alerta de erro!",0,J22*H22)</f>
        <v>0</v>
      </c>
      <c r="M22" s="51"/>
      <c r="P22" t="s">
        <v>46</v>
      </c>
    </row>
    <row r="23" spans="2:19" x14ac:dyDescent="0.25">
      <c r="B23" s="27">
        <v>3</v>
      </c>
      <c r="C23" s="51" t="s">
        <v>27</v>
      </c>
      <c r="D23" s="51"/>
      <c r="E23" s="56" t="s">
        <v>8</v>
      </c>
      <c r="F23" s="57"/>
      <c r="G23" s="58"/>
      <c r="H23" s="55">
        <v>181</v>
      </c>
      <c r="I23" s="55"/>
      <c r="J23" s="60" t="str">
        <f>IF(H23&lt;=VLOOKUP(E23,IF(C23=$B$8,$B$9:$D$15,IF(C23=$F$8,$F$9:$H$13,IF(C23=$J$8,$J$9:$L$11,"deu ruim"))),2,FALSE),VLOOKUP(E23,IF(C23=$B$8,$B$9:$D$15,IF(C23=$F$8,$F$9:$H$13,IF(C23=$J$8,$J$9:$L$11,"deu ruim"))),3,FALSE),"Alerta de erro!")</f>
        <v>Alerta de erro!</v>
      </c>
      <c r="K23" s="61"/>
      <c r="L23" s="105">
        <f t="shared" si="0"/>
        <v>0</v>
      </c>
      <c r="M23" s="51"/>
      <c r="P23">
        <f>VLOOKUP(E23,IF(C23=B8,B9:D15,IF(C23=F8,F9:H13,IF(C23=J8,J9:L11,"deu ruim"))),2,FALSE)</f>
        <v>180</v>
      </c>
    </row>
    <row r="24" spans="2:19" x14ac:dyDescent="0.25">
      <c r="B24" s="28">
        <v>4</v>
      </c>
      <c r="C24" s="51" t="s">
        <v>27</v>
      </c>
      <c r="D24" s="51"/>
      <c r="E24" s="56" t="s">
        <v>11</v>
      </c>
      <c r="F24" s="57"/>
      <c r="G24" s="58"/>
      <c r="H24" s="51">
        <v>2</v>
      </c>
      <c r="I24" s="51"/>
      <c r="J24" s="60">
        <f t="shared" ref="J24:J28" si="1">IF(H24&lt;=VLOOKUP(E24,IF(C24=$B$8,$B$9:$D$15,IF(C24=$F$8,$F$9:$H$13,IF(C24=$J$8,$J$9:$L$11,"deu ruim"))),2,FALSE),VLOOKUP(E24,IF(C24=$B$8,$B$9:$D$15,IF(C24=$F$8,$F$9:$H$13,IF(C24=$J$8,$J$9:$L$11,"deu ruim"))),3,FALSE),"Alerta de erro!")</f>
        <v>30200</v>
      </c>
      <c r="K24" s="61"/>
      <c r="L24" s="105">
        <f t="shared" si="0"/>
        <v>60400</v>
      </c>
      <c r="M24" s="51"/>
    </row>
    <row r="25" spans="2:19" x14ac:dyDescent="0.25">
      <c r="B25" s="27">
        <v>5</v>
      </c>
      <c r="C25" s="51" t="s">
        <v>27</v>
      </c>
      <c r="D25" s="51"/>
      <c r="E25" s="56" t="s">
        <v>8</v>
      </c>
      <c r="F25" s="57"/>
      <c r="G25" s="58"/>
      <c r="H25" s="55"/>
      <c r="I25" s="55"/>
      <c r="J25" s="60">
        <f t="shared" si="1"/>
        <v>9000</v>
      </c>
      <c r="K25" s="61"/>
      <c r="L25" s="105">
        <f t="shared" si="0"/>
        <v>0</v>
      </c>
      <c r="M25" s="51"/>
      <c r="P25" t="str">
        <f>IF(H23&lt;=VLOOKUP(E23,IF(C23=B8,B9:D15,IF(C23=F8,F9:H13,IF(C23=J8,J9:L11,"deu ruim"))),2,FALSE),VLOOKUP(E23,IF(C23=B8,B9:D15,IF(C23=F8,F9:H13,IF(C23=J8,J9:L11,"deu ruim"))),3,FALSE),"Alerta de erro!")</f>
        <v>Alerta de erro!</v>
      </c>
    </row>
    <row r="26" spans="2:19" x14ac:dyDescent="0.25">
      <c r="B26" s="28">
        <v>6</v>
      </c>
      <c r="C26" s="51" t="s">
        <v>27</v>
      </c>
      <c r="D26" s="51"/>
      <c r="E26" s="56" t="s">
        <v>8</v>
      </c>
      <c r="F26" s="57"/>
      <c r="G26" s="58"/>
      <c r="H26" s="51"/>
      <c r="I26" s="51"/>
      <c r="J26" s="60">
        <f t="shared" si="1"/>
        <v>9000</v>
      </c>
      <c r="K26" s="61"/>
      <c r="L26" s="105">
        <f t="shared" si="0"/>
        <v>0</v>
      </c>
      <c r="M26" s="51"/>
    </row>
    <row r="27" spans="2:19" x14ac:dyDescent="0.25">
      <c r="B27" s="27">
        <v>7</v>
      </c>
      <c r="C27" s="51" t="s">
        <v>27</v>
      </c>
      <c r="D27" s="51"/>
      <c r="E27" s="56" t="s">
        <v>8</v>
      </c>
      <c r="F27" s="57"/>
      <c r="G27" s="58"/>
      <c r="H27" s="55"/>
      <c r="I27" s="55"/>
      <c r="J27" s="60">
        <f t="shared" si="1"/>
        <v>9000</v>
      </c>
      <c r="K27" s="61"/>
      <c r="L27" s="105">
        <f t="shared" si="0"/>
        <v>0</v>
      </c>
      <c r="M27" s="51"/>
      <c r="O27">
        <f>IF(J23="Alerta de erro!",1,0)</f>
        <v>1</v>
      </c>
    </row>
    <row r="28" spans="2:19" x14ac:dyDescent="0.25">
      <c r="B28" s="28">
        <v>8</v>
      </c>
      <c r="C28" s="51" t="s">
        <v>27</v>
      </c>
      <c r="D28" s="51"/>
      <c r="E28" s="56" t="s">
        <v>8</v>
      </c>
      <c r="F28" s="57"/>
      <c r="G28" s="58"/>
      <c r="H28" s="51"/>
      <c r="I28" s="51"/>
      <c r="J28" s="60">
        <f t="shared" si="1"/>
        <v>9000</v>
      </c>
      <c r="K28" s="61"/>
      <c r="L28" s="105">
        <f t="shared" si="0"/>
        <v>0</v>
      </c>
      <c r="M28" s="51"/>
    </row>
    <row r="29" spans="2:19" x14ac:dyDescent="0.25">
      <c r="J29" s="49" t="s">
        <v>26</v>
      </c>
      <c r="K29" s="49"/>
      <c r="L29" s="106">
        <f>SUM(L21:M28)</f>
        <v>69400</v>
      </c>
      <c r="M29" s="55"/>
    </row>
    <row r="30" spans="2:19" x14ac:dyDescent="0.25">
      <c r="J30" s="49" t="s">
        <v>24</v>
      </c>
      <c r="K30" s="49"/>
      <c r="L30" s="55"/>
      <c r="M30" s="55"/>
    </row>
    <row r="31" spans="2:19" x14ac:dyDescent="0.25">
      <c r="J31" s="50" t="s">
        <v>25</v>
      </c>
      <c r="K31" s="50"/>
      <c r="L31" s="55"/>
      <c r="M31" s="55"/>
    </row>
  </sheetData>
  <mergeCells count="56">
    <mergeCell ref="L30:M30"/>
    <mergeCell ref="L31:M31"/>
    <mergeCell ref="L25:M25"/>
    <mergeCell ref="L26:M26"/>
    <mergeCell ref="L27:M27"/>
    <mergeCell ref="L28:M28"/>
    <mergeCell ref="L29:M29"/>
    <mergeCell ref="L20:M20"/>
    <mergeCell ref="L21:M21"/>
    <mergeCell ref="L22:M22"/>
    <mergeCell ref="L23:M23"/>
    <mergeCell ref="L24:M24"/>
    <mergeCell ref="B2:Q6"/>
    <mergeCell ref="B8:D8"/>
    <mergeCell ref="F8:H8"/>
    <mergeCell ref="J8:L8"/>
    <mergeCell ref="B17:K18"/>
    <mergeCell ref="C20:D20"/>
    <mergeCell ref="E20:G20"/>
    <mergeCell ref="H20:I20"/>
    <mergeCell ref="J20:K20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J30:K30"/>
    <mergeCell ref="J31:K31"/>
    <mergeCell ref="C28:D28"/>
    <mergeCell ref="E28:G28"/>
    <mergeCell ref="H28:I28"/>
    <mergeCell ref="J28:K28"/>
    <mergeCell ref="J29:K29"/>
  </mergeCells>
  <conditionalFormatting sqref="B21:K28">
    <cfRule type="cellIs" dxfId="6" priority="3" operator="equal">
      <formula>$J$22</formula>
    </cfRule>
  </conditionalFormatting>
  <conditionalFormatting sqref="L21:M28">
    <cfRule type="cellIs" dxfId="5" priority="2" operator="equal">
      <formula>$J$22</formula>
    </cfRule>
  </conditionalFormatting>
  <conditionalFormatting sqref="L29:M31">
    <cfRule type="cellIs" dxfId="0" priority="1" operator="equal">
      <formula>$J$22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EFF20BCC-B774-4FE5-876A-4BFC3C3692ED}">
          <x14:formula1>
            <xm:f>Planilha1!$E$4:$E$6</xm:f>
          </x14:formula1>
          <xm:sqref>C23:D28</xm:sqref>
        </x14:dataValidation>
        <x14:dataValidation type="list" allowBlank="1" showInputMessage="1" showErrorMessage="1" xr:uid="{EE30D6F2-9A44-4D1E-825B-9B586FFD3D41}">
          <x14:formula1>
            <xm:f>Planilha1!$C$9:$C$20</xm:f>
          </x14:formula1>
          <xm:sqref>E23:G28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2201-1EC9-461F-80CC-44C088FA900D}">
  <dimension ref="C3:E14"/>
  <sheetViews>
    <sheetView workbookViewId="0">
      <selection activeCell="C21" sqref="C21:D22"/>
    </sheetView>
  </sheetViews>
  <sheetFormatPr defaultRowHeight="15" x14ac:dyDescent="0.25"/>
  <cols>
    <col min="3" max="3" width="16.85546875" bestFit="1" customWidth="1"/>
    <col min="5" max="5" width="19" bestFit="1" customWidth="1"/>
  </cols>
  <sheetData>
    <row r="3" spans="3:5" x14ac:dyDescent="0.25">
      <c r="E3" s="104" t="s">
        <v>45</v>
      </c>
    </row>
    <row r="4" spans="3:5" x14ac:dyDescent="0.25">
      <c r="C4" t="s">
        <v>0</v>
      </c>
      <c r="E4" t="str" cm="1">
        <f t="array" ref="E4:E6">UPPER(C4:C6)</f>
        <v>MANUFATURA</v>
      </c>
    </row>
    <row r="5" spans="3:5" x14ac:dyDescent="0.25">
      <c r="C5" t="s">
        <v>1</v>
      </c>
      <c r="E5" t="str">
        <v>PROCESSOS</v>
      </c>
    </row>
    <row r="6" spans="3:5" x14ac:dyDescent="0.25">
      <c r="C6" t="s">
        <v>2</v>
      </c>
      <c r="E6" t="str">
        <v>DESENVOLVIMENTO</v>
      </c>
    </row>
    <row r="8" spans="3:5" x14ac:dyDescent="0.25">
      <c r="C8" s="104" t="s">
        <v>44</v>
      </c>
    </row>
    <row r="9" spans="3:5" x14ac:dyDescent="0.25">
      <c r="C9" t="str" cm="1">
        <f t="array" ref="C9:C14">IF(EXERCÍCIO!C23=Planilha1!E4,EXERCÍCIO!B10:B15,IF(EXERCÍCIO!C23=Planilha1!E5,EXERCÍCIO!F10:F13,IF(EXERCÍCIO!C23=Planilha1!E6,EXERCÍCIO!J10:J11,"Deu ruim ")))</f>
        <v>Husky</v>
      </c>
    </row>
    <row r="10" spans="3:5" x14ac:dyDescent="0.25">
      <c r="C10" t="str">
        <v>Torno</v>
      </c>
    </row>
    <row r="11" spans="3:5" x14ac:dyDescent="0.25">
      <c r="C11" t="str">
        <v>CNC</v>
      </c>
    </row>
    <row r="12" spans="3:5" x14ac:dyDescent="0.25">
      <c r="C12" t="str">
        <v>Fresadora</v>
      </c>
    </row>
    <row r="13" spans="3:5" x14ac:dyDescent="0.25">
      <c r="C13" t="str">
        <v>Forno 1</v>
      </c>
    </row>
    <row r="14" spans="3:5" x14ac:dyDescent="0.25">
      <c r="C14" t="str">
        <v>Roletes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1"/>
  <sheetViews>
    <sheetView showGridLines="0" workbookViewId="0">
      <selection activeCell="O29" sqref="O29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2" spans="2:17" x14ac:dyDescent="0.25">
      <c r="B2" s="73" t="str">
        <f>CONTEÚDO!B2</f>
        <v>Super Exercício #3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</row>
    <row r="3" spans="2:17" x14ac:dyDescent="0.25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8"/>
    </row>
    <row r="4" spans="2:17" x14ac:dyDescent="0.25"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2:17" x14ac:dyDescent="0.2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8"/>
    </row>
    <row r="6" spans="2:17" x14ac:dyDescent="0.25"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1"/>
    </row>
    <row r="8" spans="2:17" x14ac:dyDescent="0.25">
      <c r="B8" s="82" t="s">
        <v>0</v>
      </c>
      <c r="C8" s="82"/>
      <c r="D8" s="82"/>
      <c r="F8" s="82" t="s">
        <v>1</v>
      </c>
      <c r="G8" s="82"/>
      <c r="H8" s="82"/>
      <c r="J8" s="82" t="s">
        <v>2</v>
      </c>
      <c r="K8" s="82"/>
      <c r="L8" s="82"/>
    </row>
    <row r="9" spans="2:17" x14ac:dyDescent="0.25">
      <c r="B9" s="1" t="s">
        <v>3</v>
      </c>
      <c r="C9" s="1" t="s">
        <v>17</v>
      </c>
      <c r="D9" s="1" t="s">
        <v>4</v>
      </c>
      <c r="F9" s="1" t="s">
        <v>3</v>
      </c>
      <c r="G9" s="1" t="s">
        <v>17</v>
      </c>
      <c r="H9" s="1" t="s">
        <v>4</v>
      </c>
      <c r="J9" s="1" t="s">
        <v>3</v>
      </c>
      <c r="K9" s="1" t="s">
        <v>17</v>
      </c>
      <c r="L9" s="1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7" spans="2:11" x14ac:dyDescent="0.25">
      <c r="B17" s="83" t="s">
        <v>18</v>
      </c>
      <c r="C17" s="84"/>
      <c r="D17" s="84"/>
      <c r="E17" s="84"/>
      <c r="F17" s="84"/>
      <c r="G17" s="84"/>
      <c r="H17" s="84"/>
      <c r="I17" s="84"/>
      <c r="J17" s="84"/>
      <c r="K17" s="85"/>
    </row>
    <row r="18" spans="2:11" x14ac:dyDescent="0.25">
      <c r="B18" s="86"/>
      <c r="C18" s="87"/>
      <c r="D18" s="87"/>
      <c r="E18" s="87"/>
      <c r="F18" s="87"/>
      <c r="G18" s="87"/>
      <c r="H18" s="87"/>
      <c r="I18" s="87"/>
      <c r="J18" s="87"/>
      <c r="K18" s="88"/>
    </row>
    <row r="20" spans="2:11" x14ac:dyDescent="0.25">
      <c r="B20" s="8" t="s">
        <v>19</v>
      </c>
      <c r="C20" s="70" t="s">
        <v>20</v>
      </c>
      <c r="D20" s="71"/>
      <c r="E20" s="70" t="s">
        <v>21</v>
      </c>
      <c r="F20" s="72"/>
      <c r="G20" s="71"/>
      <c r="H20" s="70" t="s">
        <v>22</v>
      </c>
      <c r="I20" s="71"/>
      <c r="J20" s="70" t="s">
        <v>23</v>
      </c>
      <c r="K20" s="71"/>
    </row>
    <row r="21" spans="2:11" x14ac:dyDescent="0.25">
      <c r="B21" s="9">
        <v>1</v>
      </c>
      <c r="C21" s="89" t="s">
        <v>2</v>
      </c>
      <c r="D21" s="90"/>
      <c r="E21" s="89" t="s">
        <v>10</v>
      </c>
      <c r="F21" s="91"/>
      <c r="G21" s="90"/>
      <c r="H21" s="89">
        <v>2</v>
      </c>
      <c r="I21" s="90"/>
      <c r="J21" s="92" t="str">
        <f>IFERROR(IF(VLOOKUP(E21,IF($C21=$B$8,$B$10:$D$15,IF($C21=$F$8,$F$10:$H$13,IF($C21=$J$8,$J$10:$L$11,""))),2,0)&lt;H21,"ALERTA ESTOQUE!",VLOOKUP(E21,IF($C21=$B$8,$B$10:$D$15,IF($C21=$F$8,$F$10:$H$13,IF($C21=$J$8,$J$10:$L$11,""))),3,0)*H21),"&lt;- Verifique")</f>
        <v>ALERTA ESTOQUE!</v>
      </c>
      <c r="K21" s="93"/>
    </row>
    <row r="22" spans="2:11" x14ac:dyDescent="0.25">
      <c r="B22" s="9">
        <f>B21+1</f>
        <v>2</v>
      </c>
      <c r="C22" s="89" t="s">
        <v>0</v>
      </c>
      <c r="D22" s="90"/>
      <c r="E22" s="89" t="s">
        <v>8</v>
      </c>
      <c r="F22" s="91"/>
      <c r="G22" s="90"/>
      <c r="H22" s="89">
        <v>2</v>
      </c>
      <c r="I22" s="90"/>
      <c r="J22" s="92">
        <f t="shared" ref="J22:J26" si="0">IFERROR(IF(VLOOKUP(E22,IF($C22=$B$8,$B$10:$D$15,IF($C22=$F$8,$F$10:$H$13,IF($C22=$J$8,$J$10:$L$11,""))),2,0)&lt;H22,"ALERTA ESTOQUE!",VLOOKUP(E22,IF($C22=$B$8,$B$10:$D$15,IF($C22=$F$8,$F$10:$H$13,IF($C22=$J$8,$J$10:$L$11,""))),3,0)*H22),"&lt;- Verifique")</f>
        <v>18000</v>
      </c>
      <c r="K22" s="93"/>
    </row>
    <row r="23" spans="2:11" x14ac:dyDescent="0.25">
      <c r="B23" s="9">
        <f t="shared" ref="B23:B28" si="1">B22+1</f>
        <v>3</v>
      </c>
      <c r="C23" s="89" t="s">
        <v>1</v>
      </c>
      <c r="D23" s="90"/>
      <c r="E23" s="89" t="s">
        <v>13</v>
      </c>
      <c r="F23" s="91"/>
      <c r="G23" s="90"/>
      <c r="H23" s="89">
        <v>2</v>
      </c>
      <c r="I23" s="90"/>
      <c r="J23" s="92" t="str">
        <f t="shared" si="0"/>
        <v>&lt;- Verifique</v>
      </c>
      <c r="K23" s="93"/>
    </row>
    <row r="24" spans="2:11" x14ac:dyDescent="0.25">
      <c r="B24" s="9">
        <f t="shared" si="1"/>
        <v>4</v>
      </c>
      <c r="C24" s="89" t="s">
        <v>0</v>
      </c>
      <c r="D24" s="90"/>
      <c r="E24" s="89" t="s">
        <v>8</v>
      </c>
      <c r="F24" s="91"/>
      <c r="G24" s="90"/>
      <c r="H24" s="89">
        <v>2</v>
      </c>
      <c r="I24" s="90"/>
      <c r="J24" s="92">
        <f t="shared" si="0"/>
        <v>18000</v>
      </c>
      <c r="K24" s="93"/>
    </row>
    <row r="25" spans="2:11" x14ac:dyDescent="0.25">
      <c r="B25" s="9">
        <f t="shared" si="1"/>
        <v>5</v>
      </c>
      <c r="C25" s="89" t="s">
        <v>1</v>
      </c>
      <c r="D25" s="90"/>
      <c r="E25" s="89" t="s">
        <v>12</v>
      </c>
      <c r="F25" s="91"/>
      <c r="G25" s="90"/>
      <c r="H25" s="89">
        <v>2</v>
      </c>
      <c r="I25" s="90"/>
      <c r="J25" s="92" t="str">
        <f t="shared" si="0"/>
        <v>ALERTA ESTOQUE!</v>
      </c>
      <c r="K25" s="93"/>
    </row>
    <row r="26" spans="2:11" x14ac:dyDescent="0.25">
      <c r="B26" s="9">
        <f t="shared" si="1"/>
        <v>6</v>
      </c>
      <c r="C26" s="89" t="s">
        <v>2</v>
      </c>
      <c r="D26" s="90"/>
      <c r="E26" s="89" t="s">
        <v>10</v>
      </c>
      <c r="F26" s="91"/>
      <c r="G26" s="90"/>
      <c r="H26" s="89">
        <v>1</v>
      </c>
      <c r="I26" s="90"/>
      <c r="J26" s="92">
        <f t="shared" si="0"/>
        <v>200</v>
      </c>
      <c r="K26" s="93"/>
    </row>
    <row r="27" spans="2:11" x14ac:dyDescent="0.25">
      <c r="B27" s="9">
        <f t="shared" si="1"/>
        <v>7</v>
      </c>
      <c r="C27" s="89"/>
      <c r="D27" s="90"/>
      <c r="E27" s="89"/>
      <c r="F27" s="91"/>
      <c r="G27" s="90"/>
      <c r="H27" s="89"/>
      <c r="I27" s="90"/>
      <c r="J27" s="92"/>
      <c r="K27" s="93"/>
    </row>
    <row r="28" spans="2:11" x14ac:dyDescent="0.25">
      <c r="B28" s="9">
        <f t="shared" si="1"/>
        <v>8</v>
      </c>
      <c r="C28" s="89"/>
      <c r="D28" s="90"/>
      <c r="E28" s="89"/>
      <c r="F28" s="91"/>
      <c r="G28" s="90"/>
      <c r="H28" s="89"/>
      <c r="I28" s="90"/>
      <c r="J28" s="92"/>
      <c r="K28" s="93"/>
    </row>
    <row r="29" spans="2:11" x14ac:dyDescent="0.25">
      <c r="H29" s="94" t="s">
        <v>26</v>
      </c>
      <c r="I29" s="95"/>
      <c r="J29" s="96">
        <f>SUM(J21:K28)</f>
        <v>36200</v>
      </c>
      <c r="K29" s="97"/>
    </row>
    <row r="30" spans="2:11" x14ac:dyDescent="0.25">
      <c r="H30" s="94" t="s">
        <v>24</v>
      </c>
      <c r="I30" s="95"/>
      <c r="J30" s="98">
        <f>IF(J29&gt;25000,0.11,IF(J29&gt;10000,0.07,IF(J29&gt;5000,0.04,0)))</f>
        <v>0.11</v>
      </c>
      <c r="K30" s="99"/>
    </row>
    <row r="31" spans="2:11" x14ac:dyDescent="0.25">
      <c r="H31" s="100" t="s">
        <v>25</v>
      </c>
      <c r="I31" s="101"/>
      <c r="J31" s="102">
        <f>J29*(1-J30)</f>
        <v>32218</v>
      </c>
      <c r="K31" s="103"/>
    </row>
  </sheetData>
  <mergeCells count="47">
    <mergeCell ref="H29:I29"/>
    <mergeCell ref="J29:K29"/>
    <mergeCell ref="H30:I30"/>
    <mergeCell ref="J30:K30"/>
    <mergeCell ref="H31:I31"/>
    <mergeCell ref="J31:K31"/>
    <mergeCell ref="C27:D27"/>
    <mergeCell ref="E27:G27"/>
    <mergeCell ref="H27:I27"/>
    <mergeCell ref="J27:K27"/>
    <mergeCell ref="C28:D28"/>
    <mergeCell ref="E28:G28"/>
    <mergeCell ref="H28:I28"/>
    <mergeCell ref="J28:K28"/>
    <mergeCell ref="C25:D25"/>
    <mergeCell ref="E25:G25"/>
    <mergeCell ref="H25:I25"/>
    <mergeCell ref="J25:K25"/>
    <mergeCell ref="C26:D26"/>
    <mergeCell ref="E26:G26"/>
    <mergeCell ref="H26:I26"/>
    <mergeCell ref="J26:K26"/>
    <mergeCell ref="C23:D23"/>
    <mergeCell ref="E23:G23"/>
    <mergeCell ref="H23:I23"/>
    <mergeCell ref="J23:K23"/>
    <mergeCell ref="C24:D24"/>
    <mergeCell ref="E24:G24"/>
    <mergeCell ref="H24:I24"/>
    <mergeCell ref="J24:K24"/>
    <mergeCell ref="C21:D21"/>
    <mergeCell ref="E21:G21"/>
    <mergeCell ref="H21:I21"/>
    <mergeCell ref="J21:K21"/>
    <mergeCell ref="C22:D22"/>
    <mergeCell ref="E22:G22"/>
    <mergeCell ref="H22:I22"/>
    <mergeCell ref="J22:K22"/>
    <mergeCell ref="C20:D20"/>
    <mergeCell ref="E20:G20"/>
    <mergeCell ref="H20:I20"/>
    <mergeCell ref="J20:K20"/>
    <mergeCell ref="B2:Q6"/>
    <mergeCell ref="B8:D8"/>
    <mergeCell ref="F8:H8"/>
    <mergeCell ref="J8:L8"/>
    <mergeCell ref="B17:K18"/>
  </mergeCells>
  <conditionalFormatting sqref="B21:K22 C23:K26 B23:B28">
    <cfRule type="expression" dxfId="4" priority="2">
      <formula>$C21=$J$8</formula>
    </cfRule>
    <cfRule type="expression" dxfId="3" priority="3">
      <formula>$C21=$F$8</formula>
    </cfRule>
    <cfRule type="expression" dxfId="2" priority="4">
      <formula>$C21=$B$8</formula>
    </cfRule>
  </conditionalFormatting>
  <conditionalFormatting sqref="J21:K28">
    <cfRule type="cellIs" dxfId="1" priority="1" operator="equal">
      <formula>"ALERTA ESTOQUE!"</formula>
    </cfRule>
  </conditionalFormatting>
  <dataValidations count="2">
    <dataValidation type="list" allowBlank="1" showInputMessage="1" showErrorMessage="1" sqref="C21:D26" xr:uid="{00000000-0002-0000-0200-000000000000}">
      <formula1>"Manufatura,Processos,Desenvolvimento"</formula1>
    </dataValidation>
    <dataValidation type="list" allowBlank="1" showInputMessage="1" showErrorMessage="1" sqref="E21:G26" xr:uid="{00000000-0002-0000-0200-000001000000}">
      <formula1>IF($C21=$B$8,$B$10:$B$15,IF($C21=$F$8,$F$10:$F$13,IF($C21=$J$8,$J$10:$J$11,$J$13)))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EXERCÍCIO</vt:lpstr>
      <vt:lpstr>Planilha1</vt:lpstr>
      <vt:lpstr>EXERCÍCIO-RESOLVIDO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Torres Belini</cp:lastModifiedBy>
  <dcterms:created xsi:type="dcterms:W3CDTF">2015-11-17T16:12:59Z</dcterms:created>
  <dcterms:modified xsi:type="dcterms:W3CDTF">2023-06-12T23:28:40Z</dcterms:modified>
</cp:coreProperties>
</file>