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66925"/>
  <xr:revisionPtr revIDLastSave="0" documentId="13_ncr:1_{05F0CB85-D135-4E31-925E-AE04384DB82F}" xr6:coauthVersionLast="47" xr6:coauthVersionMax="47" xr10:uidLastSave="{00000000-0000-0000-0000-000000000000}"/>
  <bookViews>
    <workbookView xWindow="-108" yWindow="-108" windowWidth="23256" windowHeight="12456" xr2:uid="{AAAA48B3-7BB5-4A6C-8FE1-E834AA02F139}"/>
  </bookViews>
  <sheets>
    <sheet name="One Trial" sheetId="1" r:id="rId1"/>
    <sheet name="Experi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2" l="1"/>
  <c r="F24" i="2"/>
  <c r="F22" i="2"/>
  <c r="F21" i="2"/>
  <c r="E16" i="2"/>
  <c r="F5" i="2" a="1"/>
  <c r="F14" i="2" s="1"/>
  <c r="S25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20" i="1"/>
  <c r="U6" i="1"/>
  <c r="Y7" i="1"/>
  <c r="Y8" i="1"/>
  <c r="Y9" i="1"/>
  <c r="Y10" i="1"/>
  <c r="Y11" i="1"/>
  <c r="Y12" i="1"/>
  <c r="Y6" i="1"/>
  <c r="U7" i="1"/>
  <c r="U8" i="1"/>
  <c r="U9" i="1"/>
  <c r="U10" i="1"/>
  <c r="U11" i="1"/>
  <c r="U12" i="1"/>
  <c r="Q7" i="1"/>
  <c r="Q8" i="1"/>
  <c r="Q9" i="1"/>
  <c r="Q10" i="1"/>
  <c r="Q11" i="1"/>
  <c r="Q12" i="1"/>
  <c r="Q6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0" i="1"/>
  <c r="F8" i="2" l="1"/>
  <c r="F12" i="2"/>
  <c r="F16" i="2"/>
  <c r="F5" i="2"/>
  <c r="F18" i="2" s="1"/>
  <c r="F13" i="2"/>
  <c r="F7" i="2"/>
  <c r="F11" i="2"/>
  <c r="F15" i="2"/>
  <c r="F9" i="2"/>
  <c r="F6" i="2"/>
  <c r="F10" i="2"/>
  <c r="L6" i="1"/>
  <c r="H6" i="1"/>
  <c r="G6" i="1"/>
  <c r="F6" i="1"/>
  <c r="R6" i="1" s="1"/>
  <c r="F7" i="1" l="1"/>
  <c r="R7" i="1" s="1"/>
  <c r="D27" i="1"/>
  <c r="E27" i="1" s="1"/>
  <c r="H27" i="1" s="1"/>
  <c r="D30" i="1"/>
  <c r="E30" i="1" s="1"/>
  <c r="H30" i="1" s="1"/>
  <c r="H7" i="1"/>
  <c r="Z6" i="1"/>
  <c r="G7" i="1"/>
  <c r="V6" i="1"/>
  <c r="L7" i="1"/>
  <c r="L8" i="1" s="1"/>
  <c r="F30" i="1" l="1"/>
  <c r="G30" i="1"/>
  <c r="F27" i="1"/>
  <c r="G27" i="1"/>
  <c r="F8" i="1"/>
  <c r="R8" i="1" s="1"/>
  <c r="D34" i="1"/>
  <c r="E34" i="1" s="1"/>
  <c r="H34" i="1" s="1"/>
  <c r="D35" i="1"/>
  <c r="E35" i="1" s="1"/>
  <c r="D37" i="1"/>
  <c r="E37" i="1" s="1"/>
  <c r="H37" i="1" s="1"/>
  <c r="D20" i="1"/>
  <c r="E20" i="1" s="1"/>
  <c r="D26" i="1"/>
  <c r="E26" i="1" s="1"/>
  <c r="H26" i="1" s="1"/>
  <c r="D31" i="1"/>
  <c r="E31" i="1" s="1"/>
  <c r="H31" i="1" s="1"/>
  <c r="D39" i="1"/>
  <c r="E39" i="1" s="1"/>
  <c r="H39" i="1" s="1"/>
  <c r="D28" i="1"/>
  <c r="E28" i="1" s="1"/>
  <c r="H28" i="1" s="1"/>
  <c r="D21" i="1"/>
  <c r="E21" i="1" s="1"/>
  <c r="G21" i="1" s="1"/>
  <c r="D25" i="1"/>
  <c r="E25" i="1" s="1"/>
  <c r="H25" i="1" s="1"/>
  <c r="D22" i="1"/>
  <c r="D23" i="1"/>
  <c r="D24" i="1"/>
  <c r="E24" i="1" s="1"/>
  <c r="H24" i="1" s="1"/>
  <c r="D32" i="1"/>
  <c r="E32" i="1" s="1"/>
  <c r="H32" i="1" s="1"/>
  <c r="D29" i="1"/>
  <c r="E29" i="1" s="1"/>
  <c r="H29" i="1" s="1"/>
  <c r="D38" i="1"/>
  <c r="E38" i="1" s="1"/>
  <c r="H38" i="1" s="1"/>
  <c r="D36" i="1"/>
  <c r="E36" i="1" s="1"/>
  <c r="H36" i="1" s="1"/>
  <c r="D33" i="1"/>
  <c r="E33" i="1" s="1"/>
  <c r="H33" i="1" s="1"/>
  <c r="F9" i="1"/>
  <c r="R9" i="1" s="1"/>
  <c r="G8" i="1"/>
  <c r="V7" i="1"/>
  <c r="H8" i="1"/>
  <c r="Z7" i="1"/>
  <c r="H35" i="1" l="1"/>
  <c r="G35" i="1"/>
  <c r="H21" i="1"/>
  <c r="J30" i="1"/>
  <c r="J27" i="1"/>
  <c r="G20" i="1"/>
  <c r="H20" i="1"/>
  <c r="F36" i="1"/>
  <c r="G36" i="1"/>
  <c r="F26" i="1"/>
  <c r="G26" i="1"/>
  <c r="F38" i="1"/>
  <c r="G38" i="1"/>
  <c r="F28" i="1"/>
  <c r="G28" i="1"/>
  <c r="F24" i="1"/>
  <c r="G24" i="1"/>
  <c r="F34" i="1"/>
  <c r="G34" i="1"/>
  <c r="F29" i="1"/>
  <c r="G29" i="1"/>
  <c r="F39" i="1"/>
  <c r="G39" i="1"/>
  <c r="F37" i="1"/>
  <c r="G37" i="1"/>
  <c r="F21" i="1"/>
  <c r="F33" i="1"/>
  <c r="G33" i="1"/>
  <c r="F32" i="1"/>
  <c r="G32" i="1"/>
  <c r="F25" i="1"/>
  <c r="G25" i="1"/>
  <c r="F31" i="1"/>
  <c r="G31" i="1"/>
  <c r="F35" i="1"/>
  <c r="F20" i="1"/>
  <c r="E23" i="1"/>
  <c r="H23" i="1" s="1"/>
  <c r="E22" i="1"/>
  <c r="G9" i="1"/>
  <c r="V8" i="1"/>
  <c r="H9" i="1"/>
  <c r="Z8" i="1"/>
  <c r="F10" i="1"/>
  <c r="R10" i="1" s="1"/>
  <c r="J39" i="1" l="1"/>
  <c r="H22" i="1"/>
  <c r="G22" i="1"/>
  <c r="J35" i="1"/>
  <c r="J25" i="1"/>
  <c r="J33" i="1"/>
  <c r="J37" i="1"/>
  <c r="J29" i="1"/>
  <c r="J24" i="1"/>
  <c r="J38" i="1"/>
  <c r="J36" i="1"/>
  <c r="J31" i="1"/>
  <c r="J32" i="1"/>
  <c r="J21" i="1"/>
  <c r="J34" i="1"/>
  <c r="J28" i="1"/>
  <c r="J26" i="1"/>
  <c r="F23" i="1"/>
  <c r="G23" i="1"/>
  <c r="F22" i="1"/>
  <c r="F11" i="1"/>
  <c r="R11" i="1" s="1"/>
  <c r="H10" i="1"/>
  <c r="Z9" i="1"/>
  <c r="G10" i="1"/>
  <c r="V9" i="1"/>
  <c r="J22" i="1" l="1"/>
  <c r="J23" i="1"/>
  <c r="H11" i="1"/>
  <c r="Z10" i="1"/>
  <c r="G11" i="1"/>
  <c r="V10" i="1"/>
  <c r="F12" i="1"/>
  <c r="R12" i="1" s="1"/>
  <c r="G12" i="1" l="1"/>
  <c r="V12" i="1" s="1"/>
  <c r="V11" i="1"/>
  <c r="H12" i="1"/>
  <c r="Z11" i="1"/>
  <c r="Z12" i="1" l="1"/>
  <c r="J20" i="1" l="1"/>
  <c r="J40" i="1" s="1"/>
  <c r="T18" i="1" l="1" a="1"/>
  <c r="T18" i="1" l="1"/>
  <c r="T22" i="1"/>
  <c r="T19" i="1"/>
  <c r="T23" i="1"/>
  <c r="T20" i="1"/>
  <c r="T24" i="1"/>
  <c r="T21" i="1"/>
  <c r="T25" i="1"/>
</calcChain>
</file>

<file path=xl/sharedStrings.xml><?xml version="1.0" encoding="utf-8"?>
<sst xmlns="http://schemas.openxmlformats.org/spreadsheetml/2006/main" count="70" uniqueCount="45">
  <si>
    <t>The News Dealer's Inventory Problem</t>
  </si>
  <si>
    <t>Distribution of Newspapers Demanded</t>
  </si>
  <si>
    <t>Demand</t>
  </si>
  <si>
    <t>Demand Probabilities</t>
  </si>
  <si>
    <t>Cumulative Probabilities</t>
  </si>
  <si>
    <t>Good</t>
  </si>
  <si>
    <t>Fair</t>
  </si>
  <si>
    <t>Poor</t>
  </si>
  <si>
    <t>Simulation Table</t>
  </si>
  <si>
    <t>Day</t>
  </si>
  <si>
    <t>Type of Newsday</t>
  </si>
  <si>
    <t>Revenue from Sales</t>
  </si>
  <si>
    <t>Lost Profit from Excess Demand</t>
  </si>
  <si>
    <t>Salvage from Sale of Scrap</t>
  </si>
  <si>
    <t>Daily Cost</t>
  </si>
  <si>
    <t>Daily Profit</t>
  </si>
  <si>
    <t xml:space="preserve">TOTAL PROFIT = </t>
  </si>
  <si>
    <t>Type</t>
  </si>
  <si>
    <t>Probability</t>
  </si>
  <si>
    <t>Cumulative
Probability</t>
  </si>
  <si>
    <t>General Parameters</t>
  </si>
  <si>
    <t>Purchase Price</t>
  </si>
  <si>
    <t>Selling Price</t>
  </si>
  <si>
    <t>Scrap Value</t>
  </si>
  <si>
    <t>Number Purchased by News Dealer</t>
  </si>
  <si>
    <t>Random Mapping</t>
  </si>
  <si>
    <t>0-34</t>
  </si>
  <si>
    <t>35-79</t>
  </si>
  <si>
    <t>80-99</t>
  </si>
  <si>
    <t>Random Number</t>
  </si>
  <si>
    <t>Rounding Numbers</t>
  </si>
  <si>
    <t>Lower Limit</t>
  </si>
  <si>
    <t>Upper Limit</t>
  </si>
  <si>
    <t>Prodbability</t>
  </si>
  <si>
    <t>Bins</t>
  </si>
  <si>
    <t>Frequency</t>
  </si>
  <si>
    <t>Response Table</t>
  </si>
  <si>
    <t>Trial</t>
  </si>
  <si>
    <t>Total (20-Day) Profit</t>
  </si>
  <si>
    <t>Multi-Trial Summary</t>
  </si>
  <si>
    <t xml:space="preserve">Total = </t>
  </si>
  <si>
    <t>Average</t>
  </si>
  <si>
    <t>Median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</si>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</sst>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573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10" xfId="0" applyFont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12" xfId="0" applyFont="1" applyBorder="1" applyAlignment="1">
      <alignment horizontal="center" vertical="top" wrapText="1"/>
    </xf>
    <xf numFmtId="0" fontId="0" fillId="2" borderId="13" xfId="0" applyFill="1" applyBorder="1" applyAlignment="1">
      <alignment horizontal="center"/>
    </xf>
    <xf numFmtId="2" fontId="0" fillId="2" borderId="14" xfId="0" applyNumberForma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2" borderId="16" xfId="0" applyFill="1" applyBorder="1" applyAlignment="1">
      <alignment horizontal="center"/>
    </xf>
    <xf numFmtId="2" fontId="0" fillId="2" borderId="17" xfId="0" applyNumberFormat="1" applyFill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2" borderId="19" xfId="0" applyFill="1" applyBorder="1" applyAlignment="1">
      <alignment horizontal="center"/>
    </xf>
    <xf numFmtId="2" fontId="0" fillId="2" borderId="20" xfId="0" applyNumberFormat="1" applyFill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2" fontId="0" fillId="2" borderId="25" xfId="0" applyNumberForma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2" fontId="0" fillId="2" borderId="33" xfId="0" applyNumberFormat="1" applyFill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8" fontId="0" fillId="2" borderId="23" xfId="0" applyNumberFormat="1" applyFill="1" applyBorder="1" applyAlignment="1">
      <alignment horizontal="center"/>
    </xf>
    <xf numFmtId="8" fontId="0" fillId="2" borderId="26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2" fontId="0" fillId="0" borderId="44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2" fontId="0" fillId="0" borderId="47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2" xfId="0" applyBorder="1"/>
    <xf numFmtId="0" fontId="0" fillId="0" borderId="31" xfId="0" applyBorder="1"/>
    <xf numFmtId="0" fontId="0" fillId="0" borderId="12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4" borderId="0" xfId="0" applyFont="1" applyFill="1"/>
    <xf numFmtId="0" fontId="0" fillId="4" borderId="0" xfId="0" applyFill="1"/>
    <xf numFmtId="2" fontId="0" fillId="0" borderId="53" xfId="0" applyNumberFormat="1" applyBorder="1" applyAlignment="1">
      <alignment horizontal="center" vertical="center"/>
    </xf>
    <xf numFmtId="2" fontId="0" fillId="0" borderId="54" xfId="0" applyNumberFormat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2" fontId="0" fillId="0" borderId="44" xfId="0" applyNumberFormat="1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2" fontId="0" fillId="0" borderId="47" xfId="0" applyNumberFormat="1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8" fontId="0" fillId="0" borderId="0" xfId="0" applyNumberFormat="1"/>
    <xf numFmtId="0" fontId="0" fillId="2" borderId="35" xfId="0" applyFill="1" applyBorder="1" applyAlignment="1">
      <alignment horizontal="center" vertical="center"/>
    </xf>
    <xf numFmtId="0" fontId="2" fillId="0" borderId="3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2" borderId="34" xfId="0" applyFill="1" applyBorder="1"/>
    <xf numFmtId="0" fontId="0" fillId="0" borderId="8" xfId="0" applyBorder="1"/>
    <xf numFmtId="0" fontId="0" fillId="2" borderId="29" xfId="0" applyFill="1" applyBorder="1"/>
    <xf numFmtId="0" fontId="4" fillId="0" borderId="30" xfId="0" applyFont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right"/>
    </xf>
    <xf numFmtId="164" fontId="1" fillId="6" borderId="3" xfId="0" applyNumberFormat="1" applyFont="1" applyFill="1" applyBorder="1" applyAlignment="1">
      <alignment horizontal="center"/>
    </xf>
    <xf numFmtId="165" fontId="0" fillId="2" borderId="29" xfId="0" applyNumberFormat="1" applyFill="1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0" fontId="0" fillId="0" borderId="29" xfId="0" applyBorder="1"/>
    <xf numFmtId="0" fontId="2" fillId="0" borderId="29" xfId="0" applyFont="1" applyBorder="1" applyAlignment="1">
      <alignment horizontal="right"/>
    </xf>
    <xf numFmtId="0" fontId="2" fillId="0" borderId="43" xfId="0" applyFont="1" applyBorder="1" applyAlignment="1">
      <alignment horizontal="right"/>
    </xf>
    <xf numFmtId="164" fontId="0" fillId="0" borderId="44" xfId="0" applyNumberFormat="1" applyBorder="1" applyAlignment="1">
      <alignment horizontal="center"/>
    </xf>
    <xf numFmtId="0" fontId="2" fillId="0" borderId="45" xfId="0" applyFont="1" applyBorder="1" applyAlignment="1">
      <alignment horizontal="right"/>
    </xf>
    <xf numFmtId="164" fontId="0" fillId="0" borderId="47" xfId="0" applyNumberFormat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0" xfId="0" applyFont="1" applyBorder="1" applyAlignment="1">
      <alignment horizontal="center" wrapText="1"/>
    </xf>
    <xf numFmtId="0" fontId="2" fillId="0" borderId="58" xfId="0" applyFont="1" applyBorder="1" applyAlignment="1">
      <alignment horizontal="center" wrapText="1"/>
    </xf>
    <xf numFmtId="0" fontId="2" fillId="0" borderId="34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1" fillId="4" borderId="48" xfId="0" applyFont="1" applyFill="1" applyBorder="1" applyAlignment="1">
      <alignment horizontal="center"/>
    </xf>
    <xf numFmtId="0" fontId="1" fillId="4" borderId="49" xfId="0" applyFont="1" applyFill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5" borderId="48" xfId="0" applyFont="1" applyFill="1" applyBorder="1" applyAlignment="1">
      <alignment horizontal="center"/>
    </xf>
    <xf numFmtId="0" fontId="1" fillId="5" borderId="49" xfId="0" applyFont="1" applyFill="1" applyBorder="1" applyAlignment="1">
      <alignment horizontal="center"/>
    </xf>
    <xf numFmtId="0" fontId="1" fillId="5" borderId="50" xfId="0" applyFont="1" applyFill="1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51" xfId="0" applyFont="1" applyBorder="1" applyAlignment="1">
      <alignment horizontal="center" wrapText="1"/>
    </xf>
    <xf numFmtId="0" fontId="1" fillId="0" borderId="52" xfId="0" applyFont="1" applyBorder="1" applyAlignment="1">
      <alignment horizont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49" xfId="0" applyFont="1" applyFill="1" applyBorder="1" applyAlignment="1">
      <alignment horizontal="center"/>
    </xf>
    <xf numFmtId="0" fontId="1" fillId="3" borderId="5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0" borderId="2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993366"/>
      <color rgb="FF9999FF"/>
      <color rgb="FFF57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Frequency of Daily Profit</a:t>
            </a:r>
          </a:p>
        </c:rich>
      </c:tx>
      <c:layout>
        <c:manualLayout>
          <c:xMode val="edge"/>
          <c:yMode val="edge"/>
          <c:x val="0.21131013796891848"/>
          <c:y val="3.98406374501992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131013796891848"/>
          <c:y val="0.2788844621513944"/>
          <c:w val="0.74702598070702164"/>
          <c:h val="0.494023904382470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'One Trial'!$S$18:$S$25</c:f>
              <c:strCache>
                <c:ptCount val="8"/>
                <c:pt idx="0">
                  <c:v>-4</c:v>
                </c:pt>
                <c:pt idx="1">
                  <c:v>0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&gt;20</c:v>
                </c:pt>
              </c:strCache>
            </c:strRef>
          </c:cat>
          <c:val>
            <c:numRef>
              <c:f>'One Trial'!$T$18:$T$25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17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3-47BC-809D-72C884AB5B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840503936"/>
        <c:axId val="1"/>
      </c:barChart>
      <c:catAx>
        <c:axId val="840503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Upper limit of bin</a:t>
                </a:r>
              </a:p>
            </c:rich>
          </c:tx>
          <c:layout>
            <c:manualLayout>
              <c:xMode val="edge"/>
              <c:yMode val="edge"/>
              <c:x val="0.34226289952712147"/>
              <c:y val="0.8924302788844621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Occurrences</a:t>
                </a:r>
              </a:p>
            </c:rich>
          </c:tx>
          <c:layout>
            <c:manualLayout>
              <c:xMode val="edge"/>
              <c:yMode val="edge"/>
              <c:x val="4.1666787768519134E-2"/>
              <c:y val="0.362549800796812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0503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Histogram (Bin Frequencies for Total 20-Day Profit)</a:t>
            </a:r>
          </a:p>
        </c:rich>
      </c:tx>
      <c:layout>
        <c:manualLayout>
          <c:xMode val="edge"/>
          <c:yMode val="edge"/>
          <c:x val="0.11287139626333952"/>
          <c:y val="3.25204112688729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41599475556423"/>
          <c:y val="0.21680274179248654"/>
          <c:w val="0.78415917404004298"/>
          <c:h val="0.5582670601156528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Experiment!$F$4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993366"/>
            </a:solidFill>
            <a:ln>
              <a:solidFill>
                <a:srgbClr val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Experiment!$E$5:$E$16</c:f>
              <c:strCache>
                <c:ptCount val="12"/>
                <c:pt idx="0">
                  <c:v>$40</c:v>
                </c:pt>
                <c:pt idx="1">
                  <c:v>$60</c:v>
                </c:pt>
                <c:pt idx="2">
                  <c:v>$80</c:v>
                </c:pt>
                <c:pt idx="3">
                  <c:v>$100</c:v>
                </c:pt>
                <c:pt idx="4">
                  <c:v>$120</c:v>
                </c:pt>
                <c:pt idx="5">
                  <c:v>$140</c:v>
                </c:pt>
                <c:pt idx="6">
                  <c:v>$160</c:v>
                </c:pt>
                <c:pt idx="7">
                  <c:v>$180</c:v>
                </c:pt>
                <c:pt idx="8">
                  <c:v>$200</c:v>
                </c:pt>
                <c:pt idx="9">
                  <c:v>$220</c:v>
                </c:pt>
                <c:pt idx="10">
                  <c:v>$240</c:v>
                </c:pt>
                <c:pt idx="11">
                  <c:v>&gt;$240</c:v>
                </c:pt>
              </c:strCache>
            </c:strRef>
          </c:cat>
          <c:val>
            <c:numRef>
              <c:f>Experiment!$F$5:$F$16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14</c:v>
                </c:pt>
                <c:pt idx="4">
                  <c:v>57</c:v>
                </c:pt>
                <c:pt idx="5">
                  <c:v>135</c:v>
                </c:pt>
                <c:pt idx="6">
                  <c:v>133</c:v>
                </c:pt>
                <c:pt idx="7">
                  <c:v>53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B4-44F9-8AA2-F2D45E4D73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840492288"/>
        <c:axId val="1"/>
      </c:barChart>
      <c:catAx>
        <c:axId val="840492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67331825622511"/>
              <c:y val="0.859080864352727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Occurrences (No. of Trials)</a:t>
                </a:r>
              </a:p>
            </c:rich>
          </c:tx>
          <c:layout>
            <c:manualLayout>
              <c:xMode val="edge"/>
              <c:yMode val="edge"/>
              <c:x val="2.7722799082223741E-2"/>
              <c:y val="0.2655833586957960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04922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714374</xdr:colOff>
      <xdr:row>14</xdr:row>
      <xdr:rowOff>190500</xdr:rowOff>
    </xdr:from>
    <xdr:to>
      <xdr:col>16</xdr:col>
      <xdr:colOff>152400</xdr:colOff>
      <xdr:row>27</xdr:row>
      <xdr:rowOff>38100</xdr:rowOff>
    </xdr:to>
    <xdr:graphicFrame macro="">
      <xdr:nvGraphicFramePr>
        <xdr:cNvPr id="2" name="Chart 11">
          <a:extLst>
            <a:ext uri="{FF2B5EF4-FFF2-40B4-BE49-F238E27FC236}">
              <a16:creationId xmlns:a16="http://schemas.microsoft.com/office/drawing/2014/main" id="{116E3B0C-597C-4B19-8335-5C175CECB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600075</xdr:colOff>
      <xdr:row>2</xdr:row>
      <xdr:rowOff>0</xdr:rowOff>
    </xdr:from>
    <xdr:to>
      <xdr:col>14</xdr:col>
      <xdr:colOff>533400</xdr:colOff>
      <xdr:row>19</xdr:row>
      <xdr:rowOff>123825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D56D0E03-CB98-48F8-B686-D27726016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2146-B061-44F7-A665-54721F7C2DA8}">
  <dimension ref="A1:Z40"/>
  <sheetViews>
    <sheetView tabSelected="1" workbookViewId="0">
      <selection activeCell="P14" sqref="P14"/>
    </sheetView>
  </sheetViews>
  <sheetFormatPr defaultRowHeight="14.4" x14ac:dyDescent="0.3"/>
  <cols>
    <col min="1" max="1" width="1.6640625" customWidth="1"/>
    <col min="2" max="2" width="8.5546875" bestFit="1" customWidth="1"/>
    <col min="3" max="3" width="10.88671875" customWidth="1"/>
    <col min="6" max="6" width="10.5546875" customWidth="1"/>
    <col min="7" max="7" width="13.88671875" customWidth="1"/>
    <col min="8" max="8" width="10.6640625" customWidth="1"/>
    <col min="11" max="11" width="10.88671875" bestFit="1" customWidth="1"/>
    <col min="12" max="12" width="11.33203125" bestFit="1" customWidth="1"/>
    <col min="15" max="16" width="11.33203125" bestFit="1" customWidth="1"/>
    <col min="17" max="17" width="8.44140625" bestFit="1" customWidth="1"/>
    <col min="18" max="18" width="11.88671875" bestFit="1" customWidth="1"/>
    <col min="19" max="20" width="11.33203125" bestFit="1" customWidth="1"/>
    <col min="21" max="21" width="8.44140625" bestFit="1" customWidth="1"/>
    <col min="22" max="22" width="11.88671875" bestFit="1" customWidth="1"/>
    <col min="23" max="24" width="11.33203125" bestFit="1" customWidth="1"/>
    <col min="25" max="25" width="8.44140625" bestFit="1" customWidth="1"/>
    <col min="26" max="26" width="11.88671875" bestFit="1" customWidth="1"/>
  </cols>
  <sheetData>
    <row r="1" spans="1:26" s="45" customFormat="1" ht="23.4" x14ac:dyDescent="0.45">
      <c r="A1" s="44" t="s">
        <v>0</v>
      </c>
    </row>
    <row r="2" spans="1:26" ht="15" thickBot="1" x14ac:dyDescent="0.35"/>
    <row r="3" spans="1:26" ht="15" thickBot="1" x14ac:dyDescent="0.35">
      <c r="B3" s="121" t="s">
        <v>1</v>
      </c>
      <c r="C3" s="122"/>
      <c r="D3" s="122"/>
      <c r="E3" s="122"/>
      <c r="F3" s="122"/>
      <c r="G3" s="122"/>
      <c r="H3" s="123"/>
      <c r="J3" s="121" t="s">
        <v>10</v>
      </c>
      <c r="K3" s="122"/>
      <c r="L3" s="122"/>
      <c r="M3" s="123"/>
      <c r="N3" s="38"/>
      <c r="O3" s="118" t="s">
        <v>5</v>
      </c>
      <c r="P3" s="119"/>
      <c r="Q3" s="119"/>
      <c r="R3" s="120"/>
      <c r="S3" s="95" t="s">
        <v>6</v>
      </c>
      <c r="T3" s="96"/>
      <c r="U3" s="96"/>
      <c r="V3" s="97"/>
      <c r="W3" s="100" t="s">
        <v>7</v>
      </c>
      <c r="X3" s="101"/>
      <c r="Y3" s="101"/>
      <c r="Z3" s="102"/>
    </row>
    <row r="4" spans="1:26" ht="15" customHeight="1" x14ac:dyDescent="0.3">
      <c r="B4" s="127" t="s">
        <v>2</v>
      </c>
      <c r="C4" s="134" t="s">
        <v>3</v>
      </c>
      <c r="D4" s="132"/>
      <c r="E4" s="135"/>
      <c r="F4" s="136" t="s">
        <v>4</v>
      </c>
      <c r="G4" s="136"/>
      <c r="H4" s="137"/>
      <c r="J4" s="127" t="s">
        <v>17</v>
      </c>
      <c r="K4" s="129" t="s">
        <v>18</v>
      </c>
      <c r="L4" s="124" t="s">
        <v>19</v>
      </c>
      <c r="M4" s="112" t="s">
        <v>25</v>
      </c>
      <c r="N4" s="39"/>
      <c r="O4" s="98" t="s">
        <v>30</v>
      </c>
      <c r="P4" s="99"/>
      <c r="Q4" s="107" t="s">
        <v>2</v>
      </c>
      <c r="R4" s="105" t="s">
        <v>33</v>
      </c>
      <c r="S4" s="98" t="s">
        <v>30</v>
      </c>
      <c r="T4" s="99"/>
      <c r="U4" s="107" t="s">
        <v>2</v>
      </c>
      <c r="V4" s="105" t="s">
        <v>33</v>
      </c>
      <c r="W4" s="103" t="s">
        <v>30</v>
      </c>
      <c r="X4" s="104"/>
      <c r="Y4" s="108" t="s">
        <v>2</v>
      </c>
      <c r="Z4" s="109" t="s">
        <v>33</v>
      </c>
    </row>
    <row r="5" spans="1:26" ht="15" thickBot="1" x14ac:dyDescent="0.35">
      <c r="B5" s="133"/>
      <c r="C5" s="1" t="s">
        <v>5</v>
      </c>
      <c r="D5" s="2" t="s">
        <v>6</v>
      </c>
      <c r="E5" s="3" t="s">
        <v>7</v>
      </c>
      <c r="F5" s="4" t="s">
        <v>5</v>
      </c>
      <c r="G5" s="2" t="s">
        <v>6</v>
      </c>
      <c r="H5" s="5" t="s">
        <v>7</v>
      </c>
      <c r="J5" s="128"/>
      <c r="K5" s="130"/>
      <c r="L5" s="126"/>
      <c r="M5" s="113"/>
      <c r="N5" s="39"/>
      <c r="O5" s="56" t="s">
        <v>31</v>
      </c>
      <c r="P5" s="57" t="s">
        <v>32</v>
      </c>
      <c r="Q5" s="117"/>
      <c r="R5" s="106"/>
      <c r="S5" s="56" t="s">
        <v>31</v>
      </c>
      <c r="T5" s="58" t="s">
        <v>32</v>
      </c>
      <c r="U5" s="108"/>
      <c r="V5" s="109"/>
      <c r="W5" s="62" t="s">
        <v>31</v>
      </c>
      <c r="X5" s="58" t="s">
        <v>32</v>
      </c>
      <c r="Y5" s="108"/>
      <c r="Z5" s="106"/>
    </row>
    <row r="6" spans="1:26" x14ac:dyDescent="0.3">
      <c r="B6" s="6">
        <v>40</v>
      </c>
      <c r="C6" s="7">
        <v>0.03</v>
      </c>
      <c r="D6" s="7">
        <v>0.1</v>
      </c>
      <c r="E6" s="7">
        <v>0.44</v>
      </c>
      <c r="F6" s="8">
        <f>C6</f>
        <v>0.03</v>
      </c>
      <c r="G6" s="8">
        <f>D6</f>
        <v>0.1</v>
      </c>
      <c r="H6" s="9">
        <f>E6</f>
        <v>0.44</v>
      </c>
      <c r="J6" s="23" t="s">
        <v>5</v>
      </c>
      <c r="K6" s="24">
        <v>0.35</v>
      </c>
      <c r="L6" s="25">
        <f>K6</f>
        <v>0.35</v>
      </c>
      <c r="M6" s="42" t="s">
        <v>26</v>
      </c>
      <c r="O6" s="33">
        <v>0</v>
      </c>
      <c r="P6" s="32">
        <v>2</v>
      </c>
      <c r="Q6" s="32">
        <f>B6</f>
        <v>40</v>
      </c>
      <c r="R6" s="34">
        <f t="shared" ref="R6:R12" si="0">F6</f>
        <v>0.03</v>
      </c>
      <c r="S6" s="33">
        <v>0</v>
      </c>
      <c r="T6" s="32">
        <v>9</v>
      </c>
      <c r="U6" s="51">
        <f>B6</f>
        <v>40</v>
      </c>
      <c r="V6" s="50">
        <f t="shared" ref="V6:V12" si="1">G6</f>
        <v>0.1</v>
      </c>
      <c r="W6" s="59">
        <v>0</v>
      </c>
      <c r="X6" s="48">
        <v>43</v>
      </c>
      <c r="Y6" s="49">
        <f>B6</f>
        <v>40</v>
      </c>
      <c r="Z6" s="46">
        <f t="shared" ref="Z6:Z12" si="2">H6</f>
        <v>0.44</v>
      </c>
    </row>
    <row r="7" spans="1:26" x14ac:dyDescent="0.3">
      <c r="B7" s="10">
        <v>50</v>
      </c>
      <c r="C7" s="11">
        <v>0.05</v>
      </c>
      <c r="D7" s="11">
        <v>0.18</v>
      </c>
      <c r="E7" s="11">
        <v>0.22</v>
      </c>
      <c r="F7" s="12">
        <f t="shared" ref="F7:H12" si="3">F6+C7</f>
        <v>0.08</v>
      </c>
      <c r="G7" s="12">
        <f t="shared" si="3"/>
        <v>0.28000000000000003</v>
      </c>
      <c r="H7" s="13">
        <f t="shared" si="3"/>
        <v>0.66</v>
      </c>
      <c r="J7" s="23" t="s">
        <v>6</v>
      </c>
      <c r="K7" s="24">
        <v>0.45</v>
      </c>
      <c r="L7" s="25">
        <f>L6+K7</f>
        <v>0.8</v>
      </c>
      <c r="M7" s="42" t="s">
        <v>27</v>
      </c>
      <c r="O7" s="33">
        <v>3</v>
      </c>
      <c r="P7" s="32">
        <v>7</v>
      </c>
      <c r="Q7" s="32">
        <f t="shared" ref="Q7:Q12" si="4">B7</f>
        <v>50</v>
      </c>
      <c r="R7" s="34">
        <f t="shared" si="0"/>
        <v>0.08</v>
      </c>
      <c r="S7" s="33">
        <v>10</v>
      </c>
      <c r="T7" s="32">
        <v>27</v>
      </c>
      <c r="U7" s="51">
        <f t="shared" ref="U7:U12" si="5">B7</f>
        <v>50</v>
      </c>
      <c r="V7" s="50">
        <f t="shared" si="1"/>
        <v>0.28000000000000003</v>
      </c>
      <c r="W7" s="60">
        <v>44</v>
      </c>
      <c r="X7" s="51">
        <v>65</v>
      </c>
      <c r="Y7" s="52">
        <f t="shared" ref="Y7:Y12" si="6">B7</f>
        <v>50</v>
      </c>
      <c r="Z7" s="46">
        <f t="shared" si="2"/>
        <v>0.66</v>
      </c>
    </row>
    <row r="8" spans="1:26" ht="15" thickBot="1" x14ac:dyDescent="0.35">
      <c r="B8" s="10">
        <v>60</v>
      </c>
      <c r="C8" s="11">
        <v>0.15</v>
      </c>
      <c r="D8" s="11">
        <v>0.4</v>
      </c>
      <c r="E8" s="11">
        <v>0.16</v>
      </c>
      <c r="F8" s="12">
        <f t="shared" si="3"/>
        <v>0.22999999999999998</v>
      </c>
      <c r="G8" s="12">
        <f t="shared" si="3"/>
        <v>0.68</v>
      </c>
      <c r="H8" s="13">
        <f t="shared" si="3"/>
        <v>0.82000000000000006</v>
      </c>
      <c r="J8" s="26" t="s">
        <v>7</v>
      </c>
      <c r="K8" s="27">
        <v>0.2</v>
      </c>
      <c r="L8" s="28">
        <f>L7+K8</f>
        <v>1</v>
      </c>
      <c r="M8" s="43" t="s">
        <v>28</v>
      </c>
      <c r="O8" s="33">
        <v>8</v>
      </c>
      <c r="P8" s="32">
        <v>22</v>
      </c>
      <c r="Q8" s="32">
        <f t="shared" si="4"/>
        <v>60</v>
      </c>
      <c r="R8" s="34">
        <f t="shared" si="0"/>
        <v>0.22999999999999998</v>
      </c>
      <c r="S8" s="33">
        <v>28</v>
      </c>
      <c r="T8" s="32">
        <v>67</v>
      </c>
      <c r="U8" s="51">
        <f t="shared" si="5"/>
        <v>60</v>
      </c>
      <c r="V8" s="50">
        <f t="shared" si="1"/>
        <v>0.68</v>
      </c>
      <c r="W8" s="60">
        <v>66</v>
      </c>
      <c r="X8" s="51">
        <v>81</v>
      </c>
      <c r="Y8" s="52">
        <f t="shared" si="6"/>
        <v>60</v>
      </c>
      <c r="Z8" s="46">
        <f t="shared" si="2"/>
        <v>0.82000000000000006</v>
      </c>
    </row>
    <row r="9" spans="1:26" ht="15" thickBot="1" x14ac:dyDescent="0.35">
      <c r="B9" s="10">
        <v>70</v>
      </c>
      <c r="C9" s="11">
        <v>0.2</v>
      </c>
      <c r="D9" s="11">
        <v>0.2</v>
      </c>
      <c r="E9" s="11">
        <v>0.12</v>
      </c>
      <c r="F9" s="12">
        <f t="shared" si="3"/>
        <v>0.43</v>
      </c>
      <c r="G9" s="12">
        <f t="shared" si="3"/>
        <v>0.88000000000000012</v>
      </c>
      <c r="H9" s="13">
        <f t="shared" si="3"/>
        <v>0.94000000000000006</v>
      </c>
      <c r="O9" s="33">
        <v>23</v>
      </c>
      <c r="P9" s="32">
        <v>42</v>
      </c>
      <c r="Q9" s="32">
        <f t="shared" si="4"/>
        <v>70</v>
      </c>
      <c r="R9" s="34">
        <f t="shared" si="0"/>
        <v>0.43</v>
      </c>
      <c r="S9" s="33">
        <v>68</v>
      </c>
      <c r="T9" s="32">
        <v>87</v>
      </c>
      <c r="U9" s="51">
        <f t="shared" si="5"/>
        <v>70</v>
      </c>
      <c r="V9" s="50">
        <f t="shared" si="1"/>
        <v>0.88000000000000012</v>
      </c>
      <c r="W9" s="60">
        <v>82</v>
      </c>
      <c r="X9" s="51">
        <v>93</v>
      </c>
      <c r="Y9" s="52">
        <f t="shared" si="6"/>
        <v>70</v>
      </c>
      <c r="Z9" s="46">
        <f t="shared" si="2"/>
        <v>0.94000000000000006</v>
      </c>
    </row>
    <row r="10" spans="1:26" ht="15" thickBot="1" x14ac:dyDescent="0.35">
      <c r="B10" s="10">
        <v>80</v>
      </c>
      <c r="C10" s="11">
        <v>0.35</v>
      </c>
      <c r="D10" s="11">
        <v>0.08</v>
      </c>
      <c r="E10" s="11">
        <v>0.06</v>
      </c>
      <c r="F10" s="12">
        <f t="shared" si="3"/>
        <v>0.78</v>
      </c>
      <c r="G10" s="12">
        <f t="shared" si="3"/>
        <v>0.96000000000000008</v>
      </c>
      <c r="H10" s="13">
        <f t="shared" si="3"/>
        <v>1</v>
      </c>
      <c r="J10" s="121" t="s">
        <v>20</v>
      </c>
      <c r="K10" s="122"/>
      <c r="L10" s="123"/>
      <c r="O10" s="33">
        <v>43</v>
      </c>
      <c r="P10" s="32">
        <v>77</v>
      </c>
      <c r="Q10" s="32">
        <f t="shared" si="4"/>
        <v>80</v>
      </c>
      <c r="R10" s="34">
        <f t="shared" si="0"/>
        <v>0.78</v>
      </c>
      <c r="S10" s="33">
        <v>88</v>
      </c>
      <c r="T10" s="32">
        <v>95</v>
      </c>
      <c r="U10" s="51">
        <f t="shared" si="5"/>
        <v>80</v>
      </c>
      <c r="V10" s="50">
        <f t="shared" si="1"/>
        <v>0.96000000000000008</v>
      </c>
      <c r="W10" s="60">
        <v>94</v>
      </c>
      <c r="X10" s="51">
        <v>99</v>
      </c>
      <c r="Y10" s="52">
        <f t="shared" si="6"/>
        <v>80</v>
      </c>
      <c r="Z10" s="46">
        <f t="shared" si="2"/>
        <v>1</v>
      </c>
    </row>
    <row r="11" spans="1:26" x14ac:dyDescent="0.3">
      <c r="B11" s="10">
        <v>90</v>
      </c>
      <c r="C11" s="11">
        <v>0.15</v>
      </c>
      <c r="D11" s="11">
        <v>0.04</v>
      </c>
      <c r="E11" s="11">
        <v>0</v>
      </c>
      <c r="F11" s="12">
        <f t="shared" si="3"/>
        <v>0.93</v>
      </c>
      <c r="G11" s="12">
        <f t="shared" si="3"/>
        <v>1</v>
      </c>
      <c r="H11" s="13">
        <f t="shared" si="3"/>
        <v>1</v>
      </c>
      <c r="J11" s="131" t="s">
        <v>21</v>
      </c>
      <c r="K11" s="132"/>
      <c r="L11" s="29">
        <v>0.33</v>
      </c>
      <c r="O11" s="33">
        <v>78</v>
      </c>
      <c r="P11" s="32">
        <v>92</v>
      </c>
      <c r="Q11" s="32">
        <f t="shared" si="4"/>
        <v>90</v>
      </c>
      <c r="R11" s="34">
        <f t="shared" si="0"/>
        <v>0.93</v>
      </c>
      <c r="S11" s="33">
        <v>96</v>
      </c>
      <c r="T11" s="32">
        <v>99</v>
      </c>
      <c r="U11" s="51">
        <f t="shared" si="5"/>
        <v>90</v>
      </c>
      <c r="V11" s="50">
        <f t="shared" si="1"/>
        <v>1</v>
      </c>
      <c r="W11" s="60">
        <v>94</v>
      </c>
      <c r="X11" s="51">
        <v>99</v>
      </c>
      <c r="Y11" s="52">
        <f t="shared" si="6"/>
        <v>90</v>
      </c>
      <c r="Z11" s="46">
        <f t="shared" si="2"/>
        <v>1</v>
      </c>
    </row>
    <row r="12" spans="1:26" ht="15" thickBot="1" x14ac:dyDescent="0.35">
      <c r="B12" s="14">
        <v>100</v>
      </c>
      <c r="C12" s="15">
        <v>7.0000000000000007E-2</v>
      </c>
      <c r="D12" s="15">
        <v>0</v>
      </c>
      <c r="E12" s="15">
        <v>0</v>
      </c>
      <c r="F12" s="16">
        <f t="shared" si="3"/>
        <v>1</v>
      </c>
      <c r="G12" s="16">
        <f t="shared" si="3"/>
        <v>1</v>
      </c>
      <c r="H12" s="17">
        <f t="shared" si="3"/>
        <v>1</v>
      </c>
      <c r="J12" s="110" t="s">
        <v>22</v>
      </c>
      <c r="K12" s="111"/>
      <c r="L12" s="30">
        <v>0.5</v>
      </c>
      <c r="O12" s="35">
        <v>93</v>
      </c>
      <c r="P12" s="36">
        <v>99</v>
      </c>
      <c r="Q12" s="36">
        <f t="shared" si="4"/>
        <v>100</v>
      </c>
      <c r="R12" s="37">
        <f t="shared" si="0"/>
        <v>1</v>
      </c>
      <c r="S12" s="35">
        <v>96</v>
      </c>
      <c r="T12" s="36">
        <v>99</v>
      </c>
      <c r="U12" s="54">
        <f t="shared" si="5"/>
        <v>100</v>
      </c>
      <c r="V12" s="53">
        <f t="shared" si="1"/>
        <v>1</v>
      </c>
      <c r="W12" s="61">
        <v>94</v>
      </c>
      <c r="X12" s="54">
        <v>99</v>
      </c>
      <c r="Y12" s="55">
        <f t="shared" si="6"/>
        <v>100</v>
      </c>
      <c r="Z12" s="47">
        <f t="shared" si="2"/>
        <v>1</v>
      </c>
    </row>
    <row r="13" spans="1:26" x14ac:dyDescent="0.3">
      <c r="J13" s="110" t="s">
        <v>23</v>
      </c>
      <c r="K13" s="111"/>
      <c r="L13" s="30">
        <v>0.05</v>
      </c>
    </row>
    <row r="14" spans="1:26" ht="29.25" customHeight="1" thickBot="1" x14ac:dyDescent="0.35">
      <c r="J14" s="90" t="s">
        <v>24</v>
      </c>
      <c r="K14" s="91"/>
      <c r="L14" s="64">
        <v>70</v>
      </c>
    </row>
    <row r="15" spans="1:26" ht="15" thickBot="1" x14ac:dyDescent="0.35">
      <c r="S15" s="92" t="s">
        <v>15</v>
      </c>
      <c r="T15" s="93"/>
    </row>
    <row r="16" spans="1:26" ht="15" thickBot="1" x14ac:dyDescent="0.35">
      <c r="B16" s="87" t="s">
        <v>8</v>
      </c>
      <c r="C16" s="88"/>
      <c r="D16" s="88"/>
      <c r="E16" s="88"/>
      <c r="F16" s="88"/>
      <c r="G16" s="88"/>
      <c r="H16" s="88"/>
      <c r="I16" s="88"/>
      <c r="J16" s="89"/>
      <c r="S16" s="90"/>
      <c r="T16" s="94"/>
    </row>
    <row r="17" spans="2:20" ht="15" thickBot="1" x14ac:dyDescent="0.35">
      <c r="B17" s="127" t="s">
        <v>9</v>
      </c>
      <c r="C17" s="114" t="s">
        <v>29</v>
      </c>
      <c r="D17" s="114" t="s">
        <v>10</v>
      </c>
      <c r="E17" s="114" t="s">
        <v>2</v>
      </c>
      <c r="F17" s="114" t="s">
        <v>11</v>
      </c>
      <c r="G17" s="114" t="s">
        <v>12</v>
      </c>
      <c r="H17" s="114" t="s">
        <v>13</v>
      </c>
      <c r="I17" s="114" t="s">
        <v>14</v>
      </c>
      <c r="J17" s="124" t="s">
        <v>15</v>
      </c>
      <c r="S17" s="65" t="s">
        <v>34</v>
      </c>
      <c r="T17" s="66" t="s">
        <v>35</v>
      </c>
    </row>
    <row r="18" spans="2:20" x14ac:dyDescent="0.3">
      <c r="B18" s="138"/>
      <c r="C18" s="115"/>
      <c r="D18" s="115"/>
      <c r="E18" s="115"/>
      <c r="F18" s="115"/>
      <c r="G18" s="115"/>
      <c r="H18" s="115"/>
      <c r="I18" s="115"/>
      <c r="J18" s="125"/>
      <c r="S18" s="67">
        <v>-4</v>
      </c>
      <c r="T18" s="68">
        <f t="array" aca="1" ref="T18:T25" ca="1">FREQUENCY(J20:J39,S18:S25)</f>
        <v>0</v>
      </c>
    </row>
    <row r="19" spans="2:20" ht="15" thickBot="1" x14ac:dyDescent="0.35">
      <c r="B19" s="128"/>
      <c r="C19" s="116"/>
      <c r="D19" s="116"/>
      <c r="E19" s="116"/>
      <c r="F19" s="116"/>
      <c r="G19" s="116"/>
      <c r="H19" s="116"/>
      <c r="I19" s="116"/>
      <c r="J19" s="126"/>
      <c r="S19" s="69">
        <v>0</v>
      </c>
      <c r="T19" s="40">
        <f ca="1"/>
        <v>0</v>
      </c>
    </row>
    <row r="20" spans="2:20" x14ac:dyDescent="0.3">
      <c r="B20" s="18">
        <v>1</v>
      </c>
      <c r="C20" s="31">
        <f ca="1">RANDBETWEEN(0,99)</f>
        <v>24</v>
      </c>
      <c r="D20" s="19" t="str">
        <f ca="1">IF(C20/100&lt;$L$6,$J$6,IF(C20/100&lt;$L$7,$J$7,$J$8))</f>
        <v>Good</v>
      </c>
      <c r="E20" s="19">
        <f ca="1">IF(D20=$F$5,VLOOKUP(C20,$O$6:$R$12,3),IF(D20=$G$5,VLOOKUP(C20,$S$6:$V$12,3),VLOOKUP(C20,$W$6:$Z$12,3)))</f>
        <v>70</v>
      </c>
      <c r="F20" s="20">
        <f ca="1">MIN(E20,$L$14)*$L$12</f>
        <v>35</v>
      </c>
      <c r="G20" s="20">
        <f ca="1">IF(E20&gt;$L$14,(E20-$L$14)*($L$12-$L$11),0)</f>
        <v>0</v>
      </c>
      <c r="H20" s="20">
        <f ca="1">IF($L$14-E20&gt;0,($L$14-E20)*$L$13,0)</f>
        <v>0</v>
      </c>
      <c r="I20" s="20">
        <f>$L$14*$L$11</f>
        <v>23.1</v>
      </c>
      <c r="J20" s="21">
        <f ca="1">F20-G20+H20-I20</f>
        <v>11.899999999999999</v>
      </c>
      <c r="S20" s="69">
        <v>4</v>
      </c>
      <c r="T20" s="40">
        <f ca="1"/>
        <v>0</v>
      </c>
    </row>
    <row r="21" spans="2:20" x14ac:dyDescent="0.3">
      <c r="B21" s="18">
        <v>2</v>
      </c>
      <c r="C21" s="31">
        <f t="shared" ref="C21:C39" ca="1" si="7">RANDBETWEEN(0,99)</f>
        <v>35</v>
      </c>
      <c r="D21" s="19" t="str">
        <f t="shared" ref="D21:D39" ca="1" si="8">IF(C21/100&lt;$L$6,$J$6,IF(C21/100&lt;$L$7,$J$7,$J$8))</f>
        <v>Fair</v>
      </c>
      <c r="E21" s="19">
        <f t="shared" ref="E21:E39" ca="1" si="9">IF(D21=$F$5,VLOOKUP(C21,$O$6:$R$12,3),IF(D21=$G$5,VLOOKUP(C21,$S$6:$V$12,3),VLOOKUP(C21,$W$6:$Z$12,3)))</f>
        <v>60</v>
      </c>
      <c r="F21" s="20">
        <f t="shared" ref="F21:F39" ca="1" si="10">MIN(E21,$L$14)*$L$12</f>
        <v>30</v>
      </c>
      <c r="G21" s="20">
        <f ca="1">IF(E21&gt;$L$14,(E21-$L$14)*($L$12-$L$11),0)</f>
        <v>0</v>
      </c>
      <c r="H21" s="20">
        <f t="shared" ref="H21:H39" ca="1" si="11">IF($L$14-E21&gt;0,($L$14-E21)*$L$13,0)</f>
        <v>0.5</v>
      </c>
      <c r="I21" s="20">
        <f t="shared" ref="I21:I39" si="12">$L$14*$L$11</f>
        <v>23.1</v>
      </c>
      <c r="J21" s="21">
        <f t="shared" ref="J21:J38" ca="1" si="13">F21-G21+H21-I21</f>
        <v>7.3999999999999986</v>
      </c>
      <c r="K21" s="63"/>
      <c r="S21" s="69">
        <v>8</v>
      </c>
      <c r="T21" s="40">
        <f ca="1"/>
        <v>17</v>
      </c>
    </row>
    <row r="22" spans="2:20" x14ac:dyDescent="0.3">
      <c r="B22" s="18">
        <v>3</v>
      </c>
      <c r="C22" s="31">
        <f t="shared" ca="1" si="7"/>
        <v>67</v>
      </c>
      <c r="D22" s="19" t="str">
        <f t="shared" ca="1" si="8"/>
        <v>Fair</v>
      </c>
      <c r="E22" s="19">
        <f t="shared" ca="1" si="9"/>
        <v>60</v>
      </c>
      <c r="F22" s="20">
        <f t="shared" ca="1" si="10"/>
        <v>30</v>
      </c>
      <c r="G22" s="20">
        <f ca="1">IF(E22&gt;$L$14,(E22-$L$14)*($L$12-$L$11),0)</f>
        <v>0</v>
      </c>
      <c r="H22" s="20">
        <f t="shared" ca="1" si="11"/>
        <v>0.5</v>
      </c>
      <c r="I22" s="20">
        <f t="shared" si="12"/>
        <v>23.1</v>
      </c>
      <c r="J22" s="21">
        <f t="shared" ca="1" si="13"/>
        <v>7.3999999999999986</v>
      </c>
      <c r="S22" s="69">
        <v>12</v>
      </c>
      <c r="T22" s="40">
        <f ca="1"/>
        <v>3</v>
      </c>
    </row>
    <row r="23" spans="2:20" x14ac:dyDescent="0.3">
      <c r="B23" s="18">
        <v>4</v>
      </c>
      <c r="C23" s="31">
        <f t="shared" ca="1" si="7"/>
        <v>80</v>
      </c>
      <c r="D23" s="19" t="str">
        <f t="shared" ca="1" si="8"/>
        <v>Poor</v>
      </c>
      <c r="E23" s="19">
        <f t="shared" ca="1" si="9"/>
        <v>60</v>
      </c>
      <c r="F23" s="20">
        <f t="shared" ca="1" si="10"/>
        <v>30</v>
      </c>
      <c r="G23" s="20">
        <f t="shared" ref="G23:G39" ca="1" si="14">IF(E23&gt;$L$14,(E23-$L$14)*($L$12-$L$11),0)</f>
        <v>0</v>
      </c>
      <c r="H23" s="20">
        <f t="shared" ca="1" si="11"/>
        <v>0.5</v>
      </c>
      <c r="I23" s="20">
        <f t="shared" si="12"/>
        <v>23.1</v>
      </c>
      <c r="J23" s="21">
        <f t="shared" ca="1" si="13"/>
        <v>7.3999999999999986</v>
      </c>
      <c r="S23" s="69">
        <v>16</v>
      </c>
      <c r="T23" s="40">
        <f ca="1"/>
        <v>0</v>
      </c>
    </row>
    <row r="24" spans="2:20" x14ac:dyDescent="0.3">
      <c r="B24" s="18">
        <v>5</v>
      </c>
      <c r="C24" s="31">
        <f t="shared" ca="1" si="7"/>
        <v>65</v>
      </c>
      <c r="D24" s="19" t="str">
        <f t="shared" ca="1" si="8"/>
        <v>Fair</v>
      </c>
      <c r="E24" s="19">
        <f t="shared" ca="1" si="9"/>
        <v>60</v>
      </c>
      <c r="F24" s="20">
        <f t="shared" ca="1" si="10"/>
        <v>30</v>
      </c>
      <c r="G24" s="20">
        <f t="shared" ca="1" si="14"/>
        <v>0</v>
      </c>
      <c r="H24" s="20">
        <f t="shared" ca="1" si="11"/>
        <v>0.5</v>
      </c>
      <c r="I24" s="20">
        <f t="shared" si="12"/>
        <v>23.1</v>
      </c>
      <c r="J24" s="21">
        <f t="shared" ca="1" si="13"/>
        <v>7.3999999999999986</v>
      </c>
      <c r="S24" s="69">
        <v>20</v>
      </c>
      <c r="T24" s="40">
        <f ca="1"/>
        <v>0</v>
      </c>
    </row>
    <row r="25" spans="2:20" ht="15" thickBot="1" x14ac:dyDescent="0.35">
      <c r="B25" s="18">
        <v>6</v>
      </c>
      <c r="C25" s="31">
        <f t="shared" ca="1" si="7"/>
        <v>9</v>
      </c>
      <c r="D25" s="19" t="str">
        <f t="shared" ca="1" si="8"/>
        <v>Good</v>
      </c>
      <c r="E25" s="19">
        <f t="shared" ca="1" si="9"/>
        <v>60</v>
      </c>
      <c r="F25" s="20">
        <f t="shared" ca="1" si="10"/>
        <v>30</v>
      </c>
      <c r="G25" s="20">
        <f t="shared" ca="1" si="14"/>
        <v>0</v>
      </c>
      <c r="H25" s="20">
        <f t="shared" ca="1" si="11"/>
        <v>0.5</v>
      </c>
      <c r="I25" s="20">
        <f t="shared" si="12"/>
        <v>23.1</v>
      </c>
      <c r="J25" s="21">
        <f t="shared" ca="1" si="13"/>
        <v>7.3999999999999986</v>
      </c>
      <c r="S25" s="70" t="str">
        <f>"&gt;" &amp;S24</f>
        <v>&gt;20</v>
      </c>
      <c r="T25" s="41">
        <f ca="1"/>
        <v>0</v>
      </c>
    </row>
    <row r="26" spans="2:20" x14ac:dyDescent="0.3">
      <c r="B26" s="18">
        <v>7</v>
      </c>
      <c r="C26" s="31">
        <f t="shared" ca="1" si="7"/>
        <v>13</v>
      </c>
      <c r="D26" s="19" t="str">
        <f t="shared" ca="1" si="8"/>
        <v>Good</v>
      </c>
      <c r="E26" s="19">
        <f t="shared" ca="1" si="9"/>
        <v>60</v>
      </c>
      <c r="F26" s="20">
        <f t="shared" ca="1" si="10"/>
        <v>30</v>
      </c>
      <c r="G26" s="20">
        <f t="shared" ca="1" si="14"/>
        <v>0</v>
      </c>
      <c r="H26" s="20">
        <f t="shared" ca="1" si="11"/>
        <v>0.5</v>
      </c>
      <c r="I26" s="20">
        <f t="shared" si="12"/>
        <v>23.1</v>
      </c>
      <c r="J26" s="21">
        <f t="shared" ca="1" si="13"/>
        <v>7.3999999999999986</v>
      </c>
    </row>
    <row r="27" spans="2:20" x14ac:dyDescent="0.3">
      <c r="B27" s="18">
        <v>8</v>
      </c>
      <c r="C27" s="31">
        <f t="shared" ca="1" si="7"/>
        <v>44</v>
      </c>
      <c r="D27" s="19" t="str">
        <f t="shared" ca="1" si="8"/>
        <v>Fair</v>
      </c>
      <c r="E27" s="19">
        <f t="shared" ca="1" si="9"/>
        <v>60</v>
      </c>
      <c r="F27" s="20">
        <f t="shared" ca="1" si="10"/>
        <v>30</v>
      </c>
      <c r="G27" s="20">
        <f t="shared" ca="1" si="14"/>
        <v>0</v>
      </c>
      <c r="H27" s="20">
        <f t="shared" ca="1" si="11"/>
        <v>0.5</v>
      </c>
      <c r="I27" s="20">
        <f t="shared" si="12"/>
        <v>23.1</v>
      </c>
      <c r="J27" s="21">
        <f t="shared" ca="1" si="13"/>
        <v>7.3999999999999986</v>
      </c>
    </row>
    <row r="28" spans="2:20" x14ac:dyDescent="0.3">
      <c r="B28" s="18">
        <v>9</v>
      </c>
      <c r="C28" s="31">
        <f t="shared" ca="1" si="7"/>
        <v>39</v>
      </c>
      <c r="D28" s="19" t="str">
        <f t="shared" ca="1" si="8"/>
        <v>Fair</v>
      </c>
      <c r="E28" s="19">
        <f t="shared" ca="1" si="9"/>
        <v>60</v>
      </c>
      <c r="F28" s="20">
        <f t="shared" ca="1" si="10"/>
        <v>30</v>
      </c>
      <c r="G28" s="20">
        <f t="shared" ca="1" si="14"/>
        <v>0</v>
      </c>
      <c r="H28" s="20">
        <f t="shared" ca="1" si="11"/>
        <v>0.5</v>
      </c>
      <c r="I28" s="20">
        <f t="shared" si="12"/>
        <v>23.1</v>
      </c>
      <c r="J28" s="21">
        <f t="shared" ca="1" si="13"/>
        <v>7.3999999999999986</v>
      </c>
    </row>
    <row r="29" spans="2:20" x14ac:dyDescent="0.3">
      <c r="B29" s="18">
        <v>10</v>
      </c>
      <c r="C29" s="31">
        <f t="shared" ca="1" si="7"/>
        <v>18</v>
      </c>
      <c r="D29" s="19" t="str">
        <f t="shared" ca="1" si="8"/>
        <v>Good</v>
      </c>
      <c r="E29" s="19">
        <f t="shared" ca="1" si="9"/>
        <v>60</v>
      </c>
      <c r="F29" s="20">
        <f t="shared" ca="1" si="10"/>
        <v>30</v>
      </c>
      <c r="G29" s="20">
        <f t="shared" ca="1" si="14"/>
        <v>0</v>
      </c>
      <c r="H29" s="20">
        <f t="shared" ca="1" si="11"/>
        <v>0.5</v>
      </c>
      <c r="I29" s="20">
        <f t="shared" si="12"/>
        <v>23.1</v>
      </c>
      <c r="J29" s="21">
        <f t="shared" ca="1" si="13"/>
        <v>7.3999999999999986</v>
      </c>
    </row>
    <row r="30" spans="2:20" x14ac:dyDescent="0.3">
      <c r="B30" s="18">
        <v>11</v>
      </c>
      <c r="C30" s="31">
        <f t="shared" ca="1" si="7"/>
        <v>83</v>
      </c>
      <c r="D30" s="19" t="str">
        <f t="shared" ca="1" si="8"/>
        <v>Poor</v>
      </c>
      <c r="E30" s="19">
        <f t="shared" ca="1" si="9"/>
        <v>70</v>
      </c>
      <c r="F30" s="20">
        <f t="shared" ca="1" si="10"/>
        <v>35</v>
      </c>
      <c r="G30" s="20">
        <f t="shared" ca="1" si="14"/>
        <v>0</v>
      </c>
      <c r="H30" s="20">
        <f t="shared" ca="1" si="11"/>
        <v>0</v>
      </c>
      <c r="I30" s="20">
        <f t="shared" si="12"/>
        <v>23.1</v>
      </c>
      <c r="J30" s="21">
        <f t="shared" ca="1" si="13"/>
        <v>11.899999999999999</v>
      </c>
    </row>
    <row r="31" spans="2:20" x14ac:dyDescent="0.3">
      <c r="B31" s="18">
        <v>12</v>
      </c>
      <c r="C31" s="31">
        <f t="shared" ca="1" si="7"/>
        <v>35</v>
      </c>
      <c r="D31" s="19" t="str">
        <f t="shared" ca="1" si="8"/>
        <v>Fair</v>
      </c>
      <c r="E31" s="19">
        <f t="shared" ca="1" si="9"/>
        <v>60</v>
      </c>
      <c r="F31" s="20">
        <f t="shared" ca="1" si="10"/>
        <v>30</v>
      </c>
      <c r="G31" s="20">
        <f t="shared" ca="1" si="14"/>
        <v>0</v>
      </c>
      <c r="H31" s="20">
        <f t="shared" ca="1" si="11"/>
        <v>0.5</v>
      </c>
      <c r="I31" s="20">
        <f t="shared" si="12"/>
        <v>23.1</v>
      </c>
      <c r="J31" s="21">
        <f t="shared" ca="1" si="13"/>
        <v>7.3999999999999986</v>
      </c>
    </row>
    <row r="32" spans="2:20" x14ac:dyDescent="0.3">
      <c r="B32" s="18">
        <v>13</v>
      </c>
      <c r="C32" s="31">
        <f t="shared" ca="1" si="7"/>
        <v>56</v>
      </c>
      <c r="D32" s="19" t="str">
        <f t="shared" ca="1" si="8"/>
        <v>Fair</v>
      </c>
      <c r="E32" s="19">
        <f t="shared" ca="1" si="9"/>
        <v>60</v>
      </c>
      <c r="F32" s="20">
        <f t="shared" ca="1" si="10"/>
        <v>30</v>
      </c>
      <c r="G32" s="20">
        <f t="shared" ca="1" si="14"/>
        <v>0</v>
      </c>
      <c r="H32" s="20">
        <f t="shared" ca="1" si="11"/>
        <v>0.5</v>
      </c>
      <c r="I32" s="20">
        <f t="shared" si="12"/>
        <v>23.1</v>
      </c>
      <c r="J32" s="21">
        <f t="shared" ca="1" si="13"/>
        <v>7.3999999999999986</v>
      </c>
    </row>
    <row r="33" spans="2:10" x14ac:dyDescent="0.3">
      <c r="B33" s="18">
        <v>14</v>
      </c>
      <c r="C33" s="31">
        <f t="shared" ca="1" si="7"/>
        <v>96</v>
      </c>
      <c r="D33" s="19" t="str">
        <f t="shared" ca="1" si="8"/>
        <v>Poor</v>
      </c>
      <c r="E33" s="19">
        <f t="shared" ca="1" si="9"/>
        <v>100</v>
      </c>
      <c r="F33" s="20">
        <f t="shared" ca="1" si="10"/>
        <v>35</v>
      </c>
      <c r="G33" s="20">
        <f t="shared" ca="1" si="14"/>
        <v>5.0999999999999996</v>
      </c>
      <c r="H33" s="20">
        <f t="shared" ca="1" si="11"/>
        <v>0</v>
      </c>
      <c r="I33" s="20">
        <f t="shared" si="12"/>
        <v>23.1</v>
      </c>
      <c r="J33" s="21">
        <f t="shared" ca="1" si="13"/>
        <v>6.7999999999999972</v>
      </c>
    </row>
    <row r="34" spans="2:10" x14ac:dyDescent="0.3">
      <c r="B34" s="18">
        <v>15</v>
      </c>
      <c r="C34" s="31">
        <f t="shared" ca="1" si="7"/>
        <v>92</v>
      </c>
      <c r="D34" s="19" t="str">
        <f t="shared" ca="1" si="8"/>
        <v>Poor</v>
      </c>
      <c r="E34" s="19">
        <f t="shared" ca="1" si="9"/>
        <v>70</v>
      </c>
      <c r="F34" s="20">
        <f t="shared" ca="1" si="10"/>
        <v>35</v>
      </c>
      <c r="G34" s="20">
        <f t="shared" ca="1" si="14"/>
        <v>0</v>
      </c>
      <c r="H34" s="20">
        <f t="shared" ca="1" si="11"/>
        <v>0</v>
      </c>
      <c r="I34" s="20">
        <f t="shared" si="12"/>
        <v>23.1</v>
      </c>
      <c r="J34" s="21">
        <f t="shared" ca="1" si="13"/>
        <v>11.899999999999999</v>
      </c>
    </row>
    <row r="35" spans="2:10" x14ac:dyDescent="0.3">
      <c r="B35" s="18">
        <v>16</v>
      </c>
      <c r="C35" s="31">
        <f t="shared" ca="1" si="7"/>
        <v>41</v>
      </c>
      <c r="D35" s="19" t="str">
        <f t="shared" ca="1" si="8"/>
        <v>Fair</v>
      </c>
      <c r="E35" s="19">
        <f t="shared" ca="1" si="9"/>
        <v>60</v>
      </c>
      <c r="F35" s="20">
        <f t="shared" ca="1" si="10"/>
        <v>30</v>
      </c>
      <c r="G35" s="20">
        <f ca="1">IF(E35&gt;$L$14,(E35-$L$14)*($L$12-$L$11),0)</f>
        <v>0</v>
      </c>
      <c r="H35" s="20">
        <f t="shared" ca="1" si="11"/>
        <v>0.5</v>
      </c>
      <c r="I35" s="20">
        <f t="shared" si="12"/>
        <v>23.1</v>
      </c>
      <c r="J35" s="21">
        <f t="shared" ca="1" si="13"/>
        <v>7.3999999999999986</v>
      </c>
    </row>
    <row r="36" spans="2:10" x14ac:dyDescent="0.3">
      <c r="B36" s="18">
        <v>17</v>
      </c>
      <c r="C36" s="31">
        <f t="shared" ca="1" si="7"/>
        <v>94</v>
      </c>
      <c r="D36" s="19" t="str">
        <f t="shared" ca="1" si="8"/>
        <v>Poor</v>
      </c>
      <c r="E36" s="19">
        <f t="shared" ca="1" si="9"/>
        <v>100</v>
      </c>
      <c r="F36" s="20">
        <f t="shared" ca="1" si="10"/>
        <v>35</v>
      </c>
      <c r="G36" s="20">
        <f t="shared" ca="1" si="14"/>
        <v>5.0999999999999996</v>
      </c>
      <c r="H36" s="20">
        <f t="shared" ca="1" si="11"/>
        <v>0</v>
      </c>
      <c r="I36" s="20">
        <f t="shared" si="12"/>
        <v>23.1</v>
      </c>
      <c r="J36" s="21">
        <f t="shared" ca="1" si="13"/>
        <v>6.7999999999999972</v>
      </c>
    </row>
    <row r="37" spans="2:10" x14ac:dyDescent="0.3">
      <c r="B37" s="18">
        <v>18</v>
      </c>
      <c r="C37" s="31">
        <f t="shared" ca="1" si="7"/>
        <v>96</v>
      </c>
      <c r="D37" s="19" t="str">
        <f t="shared" ca="1" si="8"/>
        <v>Poor</v>
      </c>
      <c r="E37" s="19">
        <f t="shared" ca="1" si="9"/>
        <v>100</v>
      </c>
      <c r="F37" s="20">
        <f t="shared" ca="1" si="10"/>
        <v>35</v>
      </c>
      <c r="G37" s="20">
        <f t="shared" ca="1" si="14"/>
        <v>5.0999999999999996</v>
      </c>
      <c r="H37" s="20">
        <f t="shared" ca="1" si="11"/>
        <v>0</v>
      </c>
      <c r="I37" s="20">
        <f t="shared" si="12"/>
        <v>23.1</v>
      </c>
      <c r="J37" s="21">
        <f t="shared" ca="1" si="13"/>
        <v>6.7999999999999972</v>
      </c>
    </row>
    <row r="38" spans="2:10" x14ac:dyDescent="0.3">
      <c r="B38" s="18">
        <v>19</v>
      </c>
      <c r="C38" s="31">
        <f t="shared" ca="1" si="7"/>
        <v>42</v>
      </c>
      <c r="D38" s="19" t="str">
        <f t="shared" ca="1" si="8"/>
        <v>Fair</v>
      </c>
      <c r="E38" s="19">
        <f t="shared" ca="1" si="9"/>
        <v>60</v>
      </c>
      <c r="F38" s="20">
        <f t="shared" ca="1" si="10"/>
        <v>30</v>
      </c>
      <c r="G38" s="20">
        <f t="shared" ca="1" si="14"/>
        <v>0</v>
      </c>
      <c r="H38" s="20">
        <f t="shared" ca="1" si="11"/>
        <v>0.5</v>
      </c>
      <c r="I38" s="20">
        <f t="shared" si="12"/>
        <v>23.1</v>
      </c>
      <c r="J38" s="21">
        <f t="shared" ca="1" si="13"/>
        <v>7.3999999999999986</v>
      </c>
    </row>
    <row r="39" spans="2:10" ht="15" thickBot="1" x14ac:dyDescent="0.35">
      <c r="B39" s="22">
        <v>20</v>
      </c>
      <c r="C39" s="31">
        <f t="shared" ca="1" si="7"/>
        <v>80</v>
      </c>
      <c r="D39" s="19" t="str">
        <f t="shared" ca="1" si="8"/>
        <v>Poor</v>
      </c>
      <c r="E39" s="19">
        <f t="shared" ca="1" si="9"/>
        <v>60</v>
      </c>
      <c r="F39" s="20">
        <f t="shared" ca="1" si="10"/>
        <v>30</v>
      </c>
      <c r="G39" s="20">
        <f t="shared" ca="1" si="14"/>
        <v>0</v>
      </c>
      <c r="H39" s="20">
        <f t="shared" ca="1" si="11"/>
        <v>0.5</v>
      </c>
      <c r="I39" s="20">
        <f t="shared" si="12"/>
        <v>23.1</v>
      </c>
      <c r="J39" s="21">
        <f ca="1">F39-G39+H39-I39</f>
        <v>7.3999999999999986</v>
      </c>
    </row>
    <row r="40" spans="2:10" ht="15" thickBot="1" x14ac:dyDescent="0.35">
      <c r="B40" s="71"/>
      <c r="C40" s="72"/>
      <c r="D40" s="72"/>
      <c r="E40" s="72"/>
      <c r="F40" s="73"/>
      <c r="G40" s="73"/>
      <c r="H40" s="73"/>
      <c r="I40" s="74" t="s">
        <v>16</v>
      </c>
      <c r="J40" s="75">
        <f ca="1">SUM(J20:J39)</f>
        <v>159.70000000000005</v>
      </c>
    </row>
  </sheetData>
  <mergeCells count="37">
    <mergeCell ref="B17:B19"/>
    <mergeCell ref="D17:D19"/>
    <mergeCell ref="E17:E19"/>
    <mergeCell ref="F17:F19"/>
    <mergeCell ref="G17:G19"/>
    <mergeCell ref="C17:C19"/>
    <mergeCell ref="Q4:Q5"/>
    <mergeCell ref="O3:R3"/>
    <mergeCell ref="O4:P4"/>
    <mergeCell ref="J3:M3"/>
    <mergeCell ref="H17:H19"/>
    <mergeCell ref="I17:I19"/>
    <mergeCell ref="J17:J19"/>
    <mergeCell ref="J4:J5"/>
    <mergeCell ref="K4:K5"/>
    <mergeCell ref="L4:L5"/>
    <mergeCell ref="J10:L10"/>
    <mergeCell ref="J11:K11"/>
    <mergeCell ref="J12:K12"/>
    <mergeCell ref="B3:H3"/>
    <mergeCell ref="B4:B5"/>
    <mergeCell ref="W3:Z3"/>
    <mergeCell ref="W4:X4"/>
    <mergeCell ref="R4:R5"/>
    <mergeCell ref="U4:U5"/>
    <mergeCell ref="V4:V5"/>
    <mergeCell ref="Y4:Y5"/>
    <mergeCell ref="Z4:Z5"/>
    <mergeCell ref="B16:J16"/>
    <mergeCell ref="J14:K14"/>
    <mergeCell ref="S15:T16"/>
    <mergeCell ref="S3:V3"/>
    <mergeCell ref="S4:T4"/>
    <mergeCell ref="J13:K13"/>
    <mergeCell ref="M4:M5"/>
    <mergeCell ref="C4:E4"/>
    <mergeCell ref="F4:H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4604-AFE6-4DF6-A4CF-3F21FA6E81F5}">
  <dimension ref="B2:F404"/>
  <sheetViews>
    <sheetView showGridLines="0" workbookViewId="0">
      <selection activeCell="P11" sqref="P11"/>
    </sheetView>
  </sheetViews>
  <sheetFormatPr defaultRowHeight="14.4" x14ac:dyDescent="0.3"/>
  <cols>
    <col min="1" max="1" width="1" customWidth="1"/>
    <col min="3" max="3" width="13.88671875" customWidth="1"/>
    <col min="5" max="5" width="10" bestFit="1" customWidth="1"/>
    <col min="6" max="6" width="10.5546875" bestFit="1" customWidth="1"/>
  </cols>
  <sheetData>
    <row r="2" spans="2:6" ht="15" thickBot="1" x14ac:dyDescent="0.35"/>
    <row r="3" spans="2:6" ht="15" thickBot="1" x14ac:dyDescent="0.35">
      <c r="B3" s="87" t="s">
        <v>36</v>
      </c>
      <c r="C3" s="89"/>
      <c r="E3" s="87" t="s">
        <v>39</v>
      </c>
      <c r="F3" s="89"/>
    </row>
    <row r="4" spans="2:6" ht="27" thickBot="1" x14ac:dyDescent="0.35">
      <c r="B4" s="84" t="s">
        <v>37</v>
      </c>
      <c r="C4" s="85" t="s">
        <v>38</v>
      </c>
      <c r="E4" s="84" t="s">
        <v>34</v>
      </c>
      <c r="F4" s="86" t="s">
        <v>35</v>
      </c>
    </row>
    <row r="5" spans="2:6" x14ac:dyDescent="0.3">
      <c r="B5" s="19">
        <v>1</v>
      </c>
      <c r="C5" s="20">
        <v>132.20000000000002</v>
      </c>
      <c r="E5" s="76">
        <v>40</v>
      </c>
      <c r="F5" s="42">
        <f t="array" ref="F5:F16">FREQUENCY(C5:C404,E5:E16)</f>
        <v>0</v>
      </c>
    </row>
    <row r="6" spans="2:6" x14ac:dyDescent="0.3">
      <c r="B6" s="19">
        <v>2</v>
      </c>
      <c r="C6" s="20">
        <v>125.4</v>
      </c>
      <c r="E6" s="76">
        <v>60</v>
      </c>
      <c r="F6" s="42">
        <v>0</v>
      </c>
    </row>
    <row r="7" spans="2:6" x14ac:dyDescent="0.3">
      <c r="B7" s="19">
        <v>3</v>
      </c>
      <c r="C7" s="20">
        <v>156.89999999999998</v>
      </c>
      <c r="E7" s="76">
        <v>80</v>
      </c>
      <c r="F7" s="42">
        <v>4</v>
      </c>
    </row>
    <row r="8" spans="2:6" x14ac:dyDescent="0.3">
      <c r="B8" s="19">
        <v>4</v>
      </c>
      <c r="C8" s="20">
        <v>135.5</v>
      </c>
      <c r="E8" s="76">
        <v>100</v>
      </c>
      <c r="F8" s="42">
        <v>14</v>
      </c>
    </row>
    <row r="9" spans="2:6" x14ac:dyDescent="0.3">
      <c r="B9" s="19">
        <v>5</v>
      </c>
      <c r="C9" s="20">
        <v>150.20000000000005</v>
      </c>
      <c r="E9" s="76">
        <v>120</v>
      </c>
      <c r="F9" s="42">
        <v>57</v>
      </c>
    </row>
    <row r="10" spans="2:6" x14ac:dyDescent="0.3">
      <c r="B10" s="19">
        <v>6</v>
      </c>
      <c r="C10" s="20">
        <v>139.5</v>
      </c>
      <c r="E10" s="76">
        <v>140</v>
      </c>
      <c r="F10" s="42">
        <v>135</v>
      </c>
    </row>
    <row r="11" spans="2:6" x14ac:dyDescent="0.3">
      <c r="B11" s="19">
        <v>7</v>
      </c>
      <c r="C11" s="20">
        <v>136.69999999999999</v>
      </c>
      <c r="E11" s="76">
        <v>160</v>
      </c>
      <c r="F11" s="42">
        <v>133</v>
      </c>
    </row>
    <row r="12" spans="2:6" x14ac:dyDescent="0.3">
      <c r="B12" s="19">
        <v>8</v>
      </c>
      <c r="C12" s="20">
        <v>169.3</v>
      </c>
      <c r="E12" s="76">
        <v>180</v>
      </c>
      <c r="F12" s="42">
        <v>53</v>
      </c>
    </row>
    <row r="13" spans="2:6" x14ac:dyDescent="0.3">
      <c r="B13" s="19">
        <v>9</v>
      </c>
      <c r="C13" s="20">
        <v>110.20000000000002</v>
      </c>
      <c r="E13" s="76">
        <v>200</v>
      </c>
      <c r="F13" s="42">
        <v>4</v>
      </c>
    </row>
    <row r="14" spans="2:6" x14ac:dyDescent="0.3">
      <c r="B14" s="19">
        <v>10</v>
      </c>
      <c r="C14" s="20">
        <v>136.1</v>
      </c>
      <c r="E14" s="76">
        <v>220</v>
      </c>
      <c r="F14" s="42">
        <v>0</v>
      </c>
    </row>
    <row r="15" spans="2:6" x14ac:dyDescent="0.3">
      <c r="B15" s="19">
        <v>11</v>
      </c>
      <c r="C15" s="20">
        <v>151.30000000000001</v>
      </c>
      <c r="E15" s="76">
        <v>240</v>
      </c>
      <c r="F15" s="42">
        <v>0</v>
      </c>
    </row>
    <row r="16" spans="2:6" x14ac:dyDescent="0.3">
      <c r="B16" s="19">
        <v>12</v>
      </c>
      <c r="C16" s="20">
        <v>170.4</v>
      </c>
      <c r="E16" s="77" t="str">
        <f>"&gt;"&amp;"$"&amp;E15</f>
        <v>&gt;$240</v>
      </c>
      <c r="F16" s="42">
        <v>0</v>
      </c>
    </row>
    <row r="17" spans="2:6" x14ac:dyDescent="0.3">
      <c r="B17" s="19">
        <v>13</v>
      </c>
      <c r="C17" s="20">
        <v>159.09999999999994</v>
      </c>
      <c r="E17" s="78"/>
      <c r="F17" s="40"/>
    </row>
    <row r="18" spans="2:6" x14ac:dyDescent="0.3">
      <c r="B18" s="19">
        <v>14</v>
      </c>
      <c r="C18" s="20">
        <v>162.99999999999997</v>
      </c>
      <c r="E18" s="79" t="s">
        <v>40</v>
      </c>
      <c r="F18" s="42">
        <f>SUM(F5:F17)</f>
        <v>400</v>
      </c>
    </row>
    <row r="19" spans="2:6" x14ac:dyDescent="0.3">
      <c r="B19" s="19">
        <v>15</v>
      </c>
      <c r="C19" s="20">
        <v>165.2</v>
      </c>
      <c r="E19" s="78"/>
      <c r="F19" s="40"/>
    </row>
    <row r="20" spans="2:6" x14ac:dyDescent="0.3">
      <c r="B20" s="19">
        <v>16</v>
      </c>
      <c r="C20" s="20">
        <v>173.1</v>
      </c>
      <c r="E20" s="78"/>
      <c r="F20" s="40"/>
    </row>
    <row r="21" spans="2:6" x14ac:dyDescent="0.3">
      <c r="B21" s="19">
        <v>17</v>
      </c>
      <c r="C21" s="20">
        <v>130.50000000000003</v>
      </c>
      <c r="E21" s="80" t="s">
        <v>41</v>
      </c>
      <c r="F21" s="81">
        <f>AVERAGE(C5:C404)</f>
        <v>138.0385</v>
      </c>
    </row>
    <row r="22" spans="2:6" x14ac:dyDescent="0.3">
      <c r="B22" s="19">
        <v>18</v>
      </c>
      <c r="C22" s="20">
        <v>159.70000000000002</v>
      </c>
      <c r="E22" s="80" t="s">
        <v>42</v>
      </c>
      <c r="F22" s="81">
        <f>MEDIAN(C5:C404)</f>
        <v>138.40000000000003</v>
      </c>
    </row>
    <row r="23" spans="2:6" x14ac:dyDescent="0.3">
      <c r="B23" s="19">
        <v>19</v>
      </c>
      <c r="C23" s="20">
        <v>111.4</v>
      </c>
      <c r="E23" s="79"/>
      <c r="F23" s="21"/>
    </row>
    <row r="24" spans="2:6" x14ac:dyDescent="0.3">
      <c r="B24" s="19">
        <v>20</v>
      </c>
      <c r="C24" s="20">
        <v>165.3</v>
      </c>
      <c r="E24" s="80" t="s">
        <v>43</v>
      </c>
      <c r="F24" s="81">
        <f>MIN(C5:C404)</f>
        <v>70.299999999999969</v>
      </c>
    </row>
    <row r="25" spans="2:6" ht="15" thickBot="1" x14ac:dyDescent="0.35">
      <c r="B25" s="19">
        <v>21</v>
      </c>
      <c r="C25" s="20">
        <v>119.80000000000001</v>
      </c>
      <c r="E25" s="82" t="s">
        <v>44</v>
      </c>
      <c r="F25" s="83">
        <f>MAX(C5:C404)</f>
        <v>196.3</v>
      </c>
    </row>
    <row r="26" spans="2:6" x14ac:dyDescent="0.3">
      <c r="B26" s="19">
        <v>22</v>
      </c>
      <c r="C26" s="20">
        <v>125.39999999999995</v>
      </c>
    </row>
    <row r="27" spans="2:6" x14ac:dyDescent="0.3">
      <c r="B27" s="19">
        <v>23</v>
      </c>
      <c r="C27" s="20">
        <v>124.30000000000001</v>
      </c>
    </row>
    <row r="28" spans="2:6" x14ac:dyDescent="0.3">
      <c r="B28" s="19">
        <v>24</v>
      </c>
      <c r="C28" s="20">
        <v>157.4</v>
      </c>
    </row>
    <row r="29" spans="2:6" x14ac:dyDescent="0.3">
      <c r="B29" s="19">
        <v>25</v>
      </c>
      <c r="C29" s="20">
        <v>165.89999999999998</v>
      </c>
    </row>
    <row r="30" spans="2:6" x14ac:dyDescent="0.3">
      <c r="B30" s="19">
        <v>26</v>
      </c>
      <c r="C30" s="20">
        <v>81.599999999999966</v>
      </c>
    </row>
    <row r="31" spans="2:6" x14ac:dyDescent="0.3">
      <c r="B31" s="19">
        <v>27</v>
      </c>
      <c r="C31" s="20">
        <v>116.99999999999997</v>
      </c>
    </row>
    <row r="32" spans="2:6" x14ac:dyDescent="0.3">
      <c r="B32" s="19">
        <v>28</v>
      </c>
      <c r="C32" s="20">
        <v>136.09999999999997</v>
      </c>
    </row>
    <row r="33" spans="2:3" x14ac:dyDescent="0.3">
      <c r="B33" s="19">
        <v>29</v>
      </c>
      <c r="C33" s="20">
        <v>156.89999999999998</v>
      </c>
    </row>
    <row r="34" spans="2:3" x14ac:dyDescent="0.3">
      <c r="B34" s="19">
        <v>30</v>
      </c>
      <c r="C34" s="20">
        <v>103.50000000000003</v>
      </c>
    </row>
    <row r="35" spans="2:3" x14ac:dyDescent="0.3">
      <c r="B35" s="19">
        <v>31</v>
      </c>
      <c r="C35" s="20">
        <v>134.4</v>
      </c>
    </row>
    <row r="36" spans="2:3" x14ac:dyDescent="0.3">
      <c r="B36" s="19">
        <v>32</v>
      </c>
      <c r="C36" s="20">
        <v>149.10000000000005</v>
      </c>
    </row>
    <row r="37" spans="2:3" x14ac:dyDescent="0.3">
      <c r="B37" s="19">
        <v>33</v>
      </c>
      <c r="C37" s="20">
        <v>156.89999999999998</v>
      </c>
    </row>
    <row r="38" spans="2:3" x14ac:dyDescent="0.3">
      <c r="B38" s="19">
        <v>34</v>
      </c>
      <c r="C38" s="20">
        <v>135.00000000000003</v>
      </c>
    </row>
    <row r="39" spans="2:3" x14ac:dyDescent="0.3">
      <c r="B39" s="19">
        <v>35</v>
      </c>
      <c r="C39" s="20">
        <v>155.20000000000005</v>
      </c>
    </row>
    <row r="40" spans="2:3" x14ac:dyDescent="0.3">
      <c r="B40" s="19">
        <v>36</v>
      </c>
      <c r="C40" s="20">
        <v>196.3</v>
      </c>
    </row>
    <row r="41" spans="2:3" x14ac:dyDescent="0.3">
      <c r="B41" s="19">
        <v>37</v>
      </c>
      <c r="C41" s="20">
        <v>169.20000000000002</v>
      </c>
    </row>
    <row r="42" spans="2:3" x14ac:dyDescent="0.3">
      <c r="B42" s="19">
        <v>38</v>
      </c>
      <c r="C42" s="20">
        <v>132.69999999999999</v>
      </c>
    </row>
    <row r="43" spans="2:3" x14ac:dyDescent="0.3">
      <c r="B43" s="19">
        <v>39</v>
      </c>
      <c r="C43" s="20">
        <v>164.8</v>
      </c>
    </row>
    <row r="44" spans="2:3" x14ac:dyDescent="0.3">
      <c r="B44" s="19">
        <v>40</v>
      </c>
      <c r="C44" s="20">
        <v>153</v>
      </c>
    </row>
    <row r="45" spans="2:3" x14ac:dyDescent="0.3">
      <c r="B45" s="19">
        <v>41</v>
      </c>
      <c r="C45" s="20">
        <v>159.1</v>
      </c>
    </row>
    <row r="46" spans="2:3" x14ac:dyDescent="0.3">
      <c r="B46" s="19">
        <v>42</v>
      </c>
      <c r="C46" s="20">
        <v>100.10000000000002</v>
      </c>
    </row>
    <row r="47" spans="2:3" x14ac:dyDescent="0.3">
      <c r="B47" s="19">
        <v>43</v>
      </c>
      <c r="C47" s="20">
        <v>112.50000000000003</v>
      </c>
    </row>
    <row r="48" spans="2:3" x14ac:dyDescent="0.3">
      <c r="B48" s="19">
        <v>44</v>
      </c>
      <c r="C48" s="20">
        <v>110.19999999999996</v>
      </c>
    </row>
    <row r="49" spans="2:3" x14ac:dyDescent="0.3">
      <c r="B49" s="19">
        <v>45</v>
      </c>
      <c r="C49" s="20">
        <v>109.60000000000002</v>
      </c>
    </row>
    <row r="50" spans="2:3" x14ac:dyDescent="0.3">
      <c r="B50" s="19">
        <v>46</v>
      </c>
      <c r="C50" s="20">
        <v>123.1</v>
      </c>
    </row>
    <row r="51" spans="2:3" x14ac:dyDescent="0.3">
      <c r="B51" s="19">
        <v>47</v>
      </c>
      <c r="C51" s="20">
        <v>99.000000000000028</v>
      </c>
    </row>
    <row r="52" spans="2:3" x14ac:dyDescent="0.3">
      <c r="B52" s="19">
        <v>48</v>
      </c>
      <c r="C52" s="20">
        <v>114.20000000000002</v>
      </c>
    </row>
    <row r="53" spans="2:3" x14ac:dyDescent="0.3">
      <c r="B53" s="19">
        <v>49</v>
      </c>
      <c r="C53" s="20">
        <v>146.80000000000001</v>
      </c>
    </row>
    <row r="54" spans="2:3" x14ac:dyDescent="0.3">
      <c r="B54" s="19">
        <v>50</v>
      </c>
      <c r="C54" s="20">
        <v>129.9</v>
      </c>
    </row>
    <row r="55" spans="2:3" x14ac:dyDescent="0.3">
      <c r="B55" s="19">
        <v>51</v>
      </c>
      <c r="C55" s="20">
        <v>123.20000000000002</v>
      </c>
    </row>
    <row r="56" spans="2:3" x14ac:dyDescent="0.3">
      <c r="B56" s="19">
        <v>52</v>
      </c>
      <c r="C56" s="20">
        <v>172.70000000000005</v>
      </c>
    </row>
    <row r="57" spans="2:3" x14ac:dyDescent="0.3">
      <c r="B57" s="19">
        <v>53</v>
      </c>
      <c r="C57" s="20">
        <v>107.4</v>
      </c>
    </row>
    <row r="58" spans="2:3" x14ac:dyDescent="0.3">
      <c r="B58" s="19">
        <v>54</v>
      </c>
      <c r="C58" s="20">
        <v>75.899999999999977</v>
      </c>
    </row>
    <row r="59" spans="2:3" x14ac:dyDescent="0.3">
      <c r="B59" s="19">
        <v>55</v>
      </c>
      <c r="C59" s="20">
        <v>155.69999999999996</v>
      </c>
    </row>
    <row r="60" spans="2:3" x14ac:dyDescent="0.3">
      <c r="B60" s="19">
        <v>56</v>
      </c>
      <c r="C60" s="20">
        <v>156.9</v>
      </c>
    </row>
    <row r="61" spans="2:3" x14ac:dyDescent="0.3">
      <c r="B61" s="19">
        <v>57</v>
      </c>
      <c r="C61" s="20">
        <v>104.59999999999997</v>
      </c>
    </row>
    <row r="62" spans="2:3" x14ac:dyDescent="0.3">
      <c r="B62" s="19">
        <v>58</v>
      </c>
      <c r="C62" s="20">
        <v>112.49999999999997</v>
      </c>
    </row>
    <row r="63" spans="2:3" x14ac:dyDescent="0.3">
      <c r="B63" s="19">
        <v>59</v>
      </c>
      <c r="C63" s="20">
        <v>154.09999999999997</v>
      </c>
    </row>
    <row r="64" spans="2:3" x14ac:dyDescent="0.3">
      <c r="B64" s="19">
        <v>60</v>
      </c>
      <c r="C64" s="20">
        <v>123.20000000000002</v>
      </c>
    </row>
    <row r="65" spans="2:3" x14ac:dyDescent="0.3">
      <c r="B65" s="19">
        <v>61</v>
      </c>
      <c r="C65" s="20">
        <v>132.70000000000002</v>
      </c>
    </row>
    <row r="66" spans="2:3" x14ac:dyDescent="0.3">
      <c r="B66" s="19">
        <v>62</v>
      </c>
      <c r="C66" s="20">
        <v>107.40000000000003</v>
      </c>
    </row>
    <row r="67" spans="2:3" x14ac:dyDescent="0.3">
      <c r="B67" s="19">
        <v>63</v>
      </c>
      <c r="C67" s="20">
        <v>127.1</v>
      </c>
    </row>
    <row r="68" spans="2:3" x14ac:dyDescent="0.3">
      <c r="B68" s="19">
        <v>64</v>
      </c>
      <c r="C68" s="20">
        <v>108.49999999999997</v>
      </c>
    </row>
    <row r="69" spans="2:3" x14ac:dyDescent="0.3">
      <c r="B69" s="19">
        <v>65</v>
      </c>
      <c r="C69" s="20">
        <v>119.80000000000001</v>
      </c>
    </row>
    <row r="70" spans="2:3" x14ac:dyDescent="0.3">
      <c r="B70" s="19">
        <v>66</v>
      </c>
      <c r="C70" s="20">
        <v>106.90000000000003</v>
      </c>
    </row>
    <row r="71" spans="2:3" x14ac:dyDescent="0.3">
      <c r="B71" s="19">
        <v>67</v>
      </c>
      <c r="C71" s="20">
        <v>153.00000000000003</v>
      </c>
    </row>
    <row r="72" spans="2:3" x14ac:dyDescent="0.3">
      <c r="B72" s="19">
        <v>68</v>
      </c>
      <c r="C72" s="20">
        <v>120.29999999999998</v>
      </c>
    </row>
    <row r="73" spans="2:3" x14ac:dyDescent="0.3">
      <c r="B73" s="19">
        <v>69</v>
      </c>
      <c r="C73" s="20">
        <v>95.599999999999966</v>
      </c>
    </row>
    <row r="74" spans="2:3" x14ac:dyDescent="0.3">
      <c r="B74" s="19">
        <v>70</v>
      </c>
      <c r="C74" s="20">
        <v>136.1</v>
      </c>
    </row>
    <row r="75" spans="2:3" x14ac:dyDescent="0.3">
      <c r="B75" s="19">
        <v>71</v>
      </c>
      <c r="C75" s="20">
        <v>138.30000000000001</v>
      </c>
    </row>
    <row r="76" spans="2:3" x14ac:dyDescent="0.3">
      <c r="B76" s="19">
        <v>72</v>
      </c>
      <c r="C76" s="20">
        <v>136.70000000000002</v>
      </c>
    </row>
    <row r="77" spans="2:3" x14ac:dyDescent="0.3">
      <c r="B77" s="19">
        <v>73</v>
      </c>
      <c r="C77" s="20">
        <v>169.79999999999995</v>
      </c>
    </row>
    <row r="78" spans="2:3" x14ac:dyDescent="0.3">
      <c r="B78" s="19">
        <v>74</v>
      </c>
      <c r="C78" s="20">
        <v>124.80000000000004</v>
      </c>
    </row>
    <row r="79" spans="2:3" x14ac:dyDescent="0.3">
      <c r="B79" s="19">
        <v>75</v>
      </c>
      <c r="C79" s="20">
        <v>127.70000000000002</v>
      </c>
    </row>
    <row r="80" spans="2:3" x14ac:dyDescent="0.3">
      <c r="B80" s="19">
        <v>76</v>
      </c>
      <c r="C80" s="20">
        <v>154.10000000000002</v>
      </c>
    </row>
    <row r="81" spans="2:3" x14ac:dyDescent="0.3">
      <c r="B81" s="19">
        <v>77</v>
      </c>
      <c r="C81" s="20">
        <v>143.39999999999998</v>
      </c>
    </row>
    <row r="82" spans="2:3" x14ac:dyDescent="0.3">
      <c r="B82" s="19">
        <v>78</v>
      </c>
      <c r="C82" s="20">
        <v>146.20000000000002</v>
      </c>
    </row>
    <row r="83" spans="2:3" x14ac:dyDescent="0.3">
      <c r="B83" s="19">
        <v>79</v>
      </c>
      <c r="C83" s="20">
        <v>91.699999999999989</v>
      </c>
    </row>
    <row r="84" spans="2:3" x14ac:dyDescent="0.3">
      <c r="B84" s="19">
        <v>80</v>
      </c>
      <c r="C84" s="20">
        <v>149</v>
      </c>
    </row>
    <row r="85" spans="2:3" x14ac:dyDescent="0.3">
      <c r="B85" s="19">
        <v>81</v>
      </c>
      <c r="C85" s="20">
        <v>132.69999999999999</v>
      </c>
    </row>
    <row r="86" spans="2:3" x14ac:dyDescent="0.3">
      <c r="B86" s="19">
        <v>82</v>
      </c>
      <c r="C86" s="20">
        <v>158.6</v>
      </c>
    </row>
    <row r="87" spans="2:3" x14ac:dyDescent="0.3">
      <c r="B87" s="19">
        <v>83</v>
      </c>
      <c r="C87" s="20">
        <v>115.29999999999998</v>
      </c>
    </row>
    <row r="88" spans="2:3" x14ac:dyDescent="0.3">
      <c r="B88" s="19">
        <v>84</v>
      </c>
      <c r="C88" s="20">
        <v>142.80000000000001</v>
      </c>
    </row>
    <row r="89" spans="2:3" x14ac:dyDescent="0.3">
      <c r="B89" s="19">
        <v>85</v>
      </c>
      <c r="C89" s="20">
        <v>111.90000000000003</v>
      </c>
    </row>
    <row r="90" spans="2:3" x14ac:dyDescent="0.3">
      <c r="B90" s="19">
        <v>86</v>
      </c>
      <c r="C90" s="20">
        <v>141.20000000000002</v>
      </c>
    </row>
    <row r="91" spans="2:3" x14ac:dyDescent="0.3">
      <c r="B91" s="19">
        <v>87</v>
      </c>
      <c r="C91" s="20">
        <v>125.39999999999999</v>
      </c>
    </row>
    <row r="92" spans="2:3" x14ac:dyDescent="0.3">
      <c r="B92" s="19">
        <v>88</v>
      </c>
      <c r="C92" s="20">
        <v>136.1</v>
      </c>
    </row>
    <row r="93" spans="2:3" x14ac:dyDescent="0.3">
      <c r="B93" s="19">
        <v>89</v>
      </c>
      <c r="C93" s="20">
        <v>112.50000000000003</v>
      </c>
    </row>
    <row r="94" spans="2:3" x14ac:dyDescent="0.3">
      <c r="B94" s="19">
        <v>90</v>
      </c>
      <c r="C94" s="20">
        <v>117</v>
      </c>
    </row>
    <row r="95" spans="2:3" x14ac:dyDescent="0.3">
      <c r="B95" s="19">
        <v>91</v>
      </c>
      <c r="C95" s="20">
        <v>120.40000000000003</v>
      </c>
    </row>
    <row r="96" spans="2:3" x14ac:dyDescent="0.3">
      <c r="B96" s="19">
        <v>92</v>
      </c>
      <c r="C96" s="20">
        <v>119.19999999999999</v>
      </c>
    </row>
    <row r="97" spans="2:3" x14ac:dyDescent="0.3">
      <c r="B97" s="19">
        <v>93</v>
      </c>
      <c r="C97" s="20">
        <v>129.9</v>
      </c>
    </row>
    <row r="98" spans="2:3" x14ac:dyDescent="0.3">
      <c r="B98" s="19">
        <v>94</v>
      </c>
      <c r="C98" s="20">
        <v>154.10000000000002</v>
      </c>
    </row>
    <row r="99" spans="2:3" x14ac:dyDescent="0.3">
      <c r="B99" s="19">
        <v>95</v>
      </c>
      <c r="C99" s="20">
        <v>121.50000000000001</v>
      </c>
    </row>
    <row r="100" spans="2:3" x14ac:dyDescent="0.3">
      <c r="B100" s="19">
        <v>96</v>
      </c>
      <c r="C100" s="20">
        <v>118.1</v>
      </c>
    </row>
    <row r="101" spans="2:3" x14ac:dyDescent="0.3">
      <c r="B101" s="19">
        <v>97</v>
      </c>
      <c r="C101" s="20">
        <v>153</v>
      </c>
    </row>
    <row r="102" spans="2:3" x14ac:dyDescent="0.3">
      <c r="B102" s="19">
        <v>98</v>
      </c>
      <c r="C102" s="20">
        <v>117.5</v>
      </c>
    </row>
    <row r="103" spans="2:3" x14ac:dyDescent="0.3">
      <c r="B103" s="19">
        <v>99</v>
      </c>
      <c r="C103" s="20">
        <v>99.499999999999972</v>
      </c>
    </row>
    <row r="104" spans="2:3" x14ac:dyDescent="0.3">
      <c r="B104" s="19">
        <v>100</v>
      </c>
      <c r="C104" s="20">
        <v>134.40000000000003</v>
      </c>
    </row>
    <row r="105" spans="2:3" x14ac:dyDescent="0.3">
      <c r="B105" s="19">
        <v>101</v>
      </c>
      <c r="C105" s="20">
        <v>131.6</v>
      </c>
    </row>
    <row r="106" spans="2:3" x14ac:dyDescent="0.3">
      <c r="B106" s="19">
        <v>102</v>
      </c>
      <c r="C106" s="20">
        <v>130.99999999999997</v>
      </c>
    </row>
    <row r="107" spans="2:3" x14ac:dyDescent="0.3">
      <c r="B107" s="19">
        <v>103</v>
      </c>
      <c r="C107" s="20">
        <v>150.20000000000005</v>
      </c>
    </row>
    <row r="108" spans="2:3" x14ac:dyDescent="0.3">
      <c r="B108" s="19">
        <v>104</v>
      </c>
      <c r="C108" s="20">
        <v>133.79999999999998</v>
      </c>
    </row>
    <row r="109" spans="2:3" x14ac:dyDescent="0.3">
      <c r="B109" s="19">
        <v>105</v>
      </c>
      <c r="C109" s="20">
        <v>152.4</v>
      </c>
    </row>
    <row r="110" spans="2:3" x14ac:dyDescent="0.3">
      <c r="B110" s="19">
        <v>106</v>
      </c>
      <c r="C110" s="20">
        <v>137.80000000000001</v>
      </c>
    </row>
    <row r="111" spans="2:3" x14ac:dyDescent="0.3">
      <c r="B111" s="19">
        <v>107</v>
      </c>
      <c r="C111" s="20">
        <v>149</v>
      </c>
    </row>
    <row r="112" spans="2:3" x14ac:dyDescent="0.3">
      <c r="B112" s="19">
        <v>108</v>
      </c>
      <c r="C112" s="20">
        <v>123.69999999999999</v>
      </c>
    </row>
    <row r="113" spans="2:3" x14ac:dyDescent="0.3">
      <c r="B113" s="19">
        <v>109</v>
      </c>
      <c r="C113" s="20">
        <v>159.69999999999999</v>
      </c>
    </row>
    <row r="114" spans="2:3" x14ac:dyDescent="0.3">
      <c r="B114" s="19">
        <v>110</v>
      </c>
      <c r="C114" s="20">
        <v>141.09999999999997</v>
      </c>
    </row>
    <row r="115" spans="2:3" x14ac:dyDescent="0.3">
      <c r="B115" s="19">
        <v>111</v>
      </c>
      <c r="C115" s="20">
        <v>162.5</v>
      </c>
    </row>
    <row r="116" spans="2:3" x14ac:dyDescent="0.3">
      <c r="B116" s="19">
        <v>112</v>
      </c>
      <c r="C116" s="20">
        <v>119.19999999999999</v>
      </c>
    </row>
    <row r="117" spans="2:3" x14ac:dyDescent="0.3">
      <c r="B117" s="19">
        <v>113</v>
      </c>
      <c r="C117" s="20">
        <v>159.10000000000002</v>
      </c>
    </row>
    <row r="118" spans="2:3" x14ac:dyDescent="0.3">
      <c r="B118" s="19">
        <v>114</v>
      </c>
      <c r="C118" s="20">
        <v>119.79999999999998</v>
      </c>
    </row>
    <row r="119" spans="2:3" x14ac:dyDescent="0.3">
      <c r="B119" s="19">
        <v>115</v>
      </c>
      <c r="C119" s="20">
        <v>138.40000000000006</v>
      </c>
    </row>
    <row r="120" spans="2:3" x14ac:dyDescent="0.3">
      <c r="B120" s="19">
        <v>116</v>
      </c>
      <c r="C120" s="20">
        <v>130.99999999999997</v>
      </c>
    </row>
    <row r="121" spans="2:3" x14ac:dyDescent="0.3">
      <c r="B121" s="19">
        <v>117</v>
      </c>
      <c r="C121" s="20">
        <v>113.6</v>
      </c>
    </row>
    <row r="122" spans="2:3" x14ac:dyDescent="0.3">
      <c r="B122" s="19">
        <v>118</v>
      </c>
      <c r="C122" s="20">
        <v>147.29999999999995</v>
      </c>
    </row>
    <row r="123" spans="2:3" x14ac:dyDescent="0.3">
      <c r="B123" s="19">
        <v>119</v>
      </c>
      <c r="C123" s="20">
        <v>144.49999999999997</v>
      </c>
    </row>
    <row r="124" spans="2:3" x14ac:dyDescent="0.3">
      <c r="B124" s="19">
        <v>120</v>
      </c>
      <c r="C124" s="20">
        <v>109.1</v>
      </c>
    </row>
    <row r="125" spans="2:3" x14ac:dyDescent="0.3">
      <c r="B125" s="19">
        <v>121</v>
      </c>
      <c r="C125" s="20">
        <v>129.79999999999998</v>
      </c>
    </row>
    <row r="126" spans="2:3" x14ac:dyDescent="0.3">
      <c r="B126" s="19">
        <v>122</v>
      </c>
      <c r="C126" s="20">
        <v>113.00000000000003</v>
      </c>
    </row>
    <row r="127" spans="2:3" x14ac:dyDescent="0.3">
      <c r="B127" s="19">
        <v>123</v>
      </c>
      <c r="C127" s="20">
        <v>157.39999999999998</v>
      </c>
    </row>
    <row r="128" spans="2:3" x14ac:dyDescent="0.3">
      <c r="B128" s="19">
        <v>124</v>
      </c>
      <c r="C128" s="20">
        <v>144.49999999999997</v>
      </c>
    </row>
    <row r="129" spans="2:3" x14ac:dyDescent="0.3">
      <c r="B129" s="19">
        <v>125</v>
      </c>
      <c r="C129" s="20">
        <v>107.39999999999998</v>
      </c>
    </row>
    <row r="130" spans="2:3" x14ac:dyDescent="0.3">
      <c r="B130" s="19">
        <v>126</v>
      </c>
      <c r="C130" s="20">
        <v>146.79999999999998</v>
      </c>
    </row>
    <row r="131" spans="2:3" x14ac:dyDescent="0.3">
      <c r="B131" s="19">
        <v>127</v>
      </c>
      <c r="C131" s="20">
        <v>129.9</v>
      </c>
    </row>
    <row r="132" spans="2:3" x14ac:dyDescent="0.3">
      <c r="B132" s="19">
        <v>128</v>
      </c>
      <c r="C132" s="20">
        <v>125.89999999999998</v>
      </c>
    </row>
    <row r="133" spans="2:3" x14ac:dyDescent="0.3">
      <c r="B133" s="19">
        <v>129</v>
      </c>
      <c r="C133" s="20">
        <v>150.19999999999999</v>
      </c>
    </row>
    <row r="134" spans="2:3" x14ac:dyDescent="0.3">
      <c r="B134" s="19">
        <v>130</v>
      </c>
      <c r="C134" s="20">
        <v>125.4</v>
      </c>
    </row>
    <row r="135" spans="2:3" x14ac:dyDescent="0.3">
      <c r="B135" s="19">
        <v>131</v>
      </c>
      <c r="C135" s="20">
        <v>142.29999999999998</v>
      </c>
    </row>
    <row r="136" spans="2:3" x14ac:dyDescent="0.3">
      <c r="B136" s="19">
        <v>132</v>
      </c>
      <c r="C136" s="20">
        <v>148.00000000000003</v>
      </c>
    </row>
    <row r="137" spans="2:3" x14ac:dyDescent="0.3">
      <c r="B137" s="19">
        <v>133</v>
      </c>
      <c r="C137" s="20">
        <v>133.29999999999995</v>
      </c>
    </row>
    <row r="138" spans="2:3" x14ac:dyDescent="0.3">
      <c r="B138" s="19">
        <v>134</v>
      </c>
      <c r="C138" s="20">
        <v>164.2</v>
      </c>
    </row>
    <row r="139" spans="2:3" x14ac:dyDescent="0.3">
      <c r="B139" s="19">
        <v>135</v>
      </c>
      <c r="C139" s="20">
        <v>132.69999999999996</v>
      </c>
    </row>
    <row r="140" spans="2:3" x14ac:dyDescent="0.3">
      <c r="B140" s="19">
        <v>136</v>
      </c>
      <c r="C140" s="20">
        <v>183.89999999999998</v>
      </c>
    </row>
    <row r="141" spans="2:3" x14ac:dyDescent="0.3">
      <c r="B141" s="19">
        <v>137</v>
      </c>
      <c r="C141" s="20">
        <v>127</v>
      </c>
    </row>
    <row r="142" spans="2:3" x14ac:dyDescent="0.3">
      <c r="B142" s="19">
        <v>138</v>
      </c>
      <c r="C142" s="20">
        <v>128.20000000000002</v>
      </c>
    </row>
    <row r="143" spans="2:3" x14ac:dyDescent="0.3">
      <c r="B143" s="19">
        <v>139</v>
      </c>
      <c r="C143" s="20">
        <v>109</v>
      </c>
    </row>
    <row r="144" spans="2:3" x14ac:dyDescent="0.3">
      <c r="B144" s="19">
        <v>140</v>
      </c>
      <c r="C144" s="20">
        <v>140.60000000000002</v>
      </c>
    </row>
    <row r="145" spans="2:3" x14ac:dyDescent="0.3">
      <c r="B145" s="19">
        <v>141</v>
      </c>
      <c r="C145" s="20">
        <v>137.19999999999996</v>
      </c>
    </row>
    <row r="146" spans="2:3" x14ac:dyDescent="0.3">
      <c r="B146" s="19">
        <v>142</v>
      </c>
      <c r="C146" s="20">
        <v>140.6</v>
      </c>
    </row>
    <row r="147" spans="2:3" x14ac:dyDescent="0.3">
      <c r="B147" s="19">
        <v>143</v>
      </c>
      <c r="C147" s="20">
        <v>133.30000000000001</v>
      </c>
    </row>
    <row r="148" spans="2:3" x14ac:dyDescent="0.3">
      <c r="B148" s="19">
        <v>144</v>
      </c>
      <c r="C148" s="20">
        <v>165.29999999999998</v>
      </c>
    </row>
    <row r="149" spans="2:3" x14ac:dyDescent="0.3">
      <c r="B149" s="19">
        <v>145</v>
      </c>
      <c r="C149" s="20">
        <v>129.89999999999998</v>
      </c>
    </row>
    <row r="150" spans="2:3" x14ac:dyDescent="0.3">
      <c r="B150" s="19">
        <v>146</v>
      </c>
      <c r="C150" s="20">
        <v>159.09999999999997</v>
      </c>
    </row>
    <row r="151" spans="2:3" x14ac:dyDescent="0.3">
      <c r="B151" s="19">
        <v>147</v>
      </c>
      <c r="C151" s="20">
        <v>136.1</v>
      </c>
    </row>
    <row r="152" spans="2:3" x14ac:dyDescent="0.3">
      <c r="B152" s="19">
        <v>148</v>
      </c>
      <c r="C152" s="20">
        <v>150.20000000000002</v>
      </c>
    </row>
    <row r="153" spans="2:3" x14ac:dyDescent="0.3">
      <c r="B153" s="19">
        <v>149</v>
      </c>
      <c r="C153" s="20">
        <v>141.59999999999997</v>
      </c>
    </row>
    <row r="154" spans="2:3" x14ac:dyDescent="0.3">
      <c r="B154" s="19">
        <v>150</v>
      </c>
      <c r="C154" s="20">
        <v>144.49999999999997</v>
      </c>
    </row>
    <row r="155" spans="2:3" x14ac:dyDescent="0.3">
      <c r="B155" s="19">
        <v>151</v>
      </c>
      <c r="C155" s="20">
        <v>143.99999999999994</v>
      </c>
    </row>
    <row r="156" spans="2:3" x14ac:dyDescent="0.3">
      <c r="B156" s="19">
        <v>152</v>
      </c>
      <c r="C156" s="20">
        <v>155.30000000000001</v>
      </c>
    </row>
    <row r="157" spans="2:3" x14ac:dyDescent="0.3">
      <c r="B157" s="19">
        <v>153</v>
      </c>
      <c r="C157" s="20">
        <v>139.50000000000003</v>
      </c>
    </row>
    <row r="158" spans="2:3" x14ac:dyDescent="0.3">
      <c r="B158" s="19">
        <v>154</v>
      </c>
      <c r="C158" s="20">
        <v>126.5</v>
      </c>
    </row>
    <row r="159" spans="2:3" x14ac:dyDescent="0.3">
      <c r="B159" s="19">
        <v>155</v>
      </c>
      <c r="C159" s="20">
        <v>120.89999999999998</v>
      </c>
    </row>
    <row r="160" spans="2:3" x14ac:dyDescent="0.3">
      <c r="B160" s="19">
        <v>156</v>
      </c>
      <c r="C160" s="20">
        <v>113.60000000000002</v>
      </c>
    </row>
    <row r="161" spans="2:3" x14ac:dyDescent="0.3">
      <c r="B161" s="19">
        <v>157</v>
      </c>
      <c r="C161" s="20">
        <v>149.6</v>
      </c>
    </row>
    <row r="162" spans="2:3" x14ac:dyDescent="0.3">
      <c r="B162" s="19">
        <v>158</v>
      </c>
      <c r="C162" s="20">
        <v>120.30000000000001</v>
      </c>
    </row>
    <row r="163" spans="2:3" x14ac:dyDescent="0.3">
      <c r="B163" s="19">
        <v>159</v>
      </c>
      <c r="C163" s="20">
        <v>169.2</v>
      </c>
    </row>
    <row r="164" spans="2:3" x14ac:dyDescent="0.3">
      <c r="B164" s="19">
        <v>160</v>
      </c>
      <c r="C164" s="20">
        <v>135.00000000000003</v>
      </c>
    </row>
    <row r="165" spans="2:3" x14ac:dyDescent="0.3">
      <c r="B165" s="19">
        <v>161</v>
      </c>
      <c r="C165" s="20">
        <v>120.9</v>
      </c>
    </row>
    <row r="166" spans="2:3" x14ac:dyDescent="0.3">
      <c r="B166" s="19">
        <v>162</v>
      </c>
      <c r="C166" s="20">
        <v>113</v>
      </c>
    </row>
    <row r="167" spans="2:3" x14ac:dyDescent="0.3">
      <c r="B167" s="19">
        <v>163</v>
      </c>
      <c r="C167" s="20">
        <v>132.19999999999999</v>
      </c>
    </row>
    <row r="168" spans="2:3" x14ac:dyDescent="0.3">
      <c r="B168" s="19">
        <v>164</v>
      </c>
      <c r="C168" s="20">
        <v>146.20000000000002</v>
      </c>
    </row>
    <row r="169" spans="2:3" x14ac:dyDescent="0.3">
      <c r="B169" s="19">
        <v>165</v>
      </c>
      <c r="C169" s="20">
        <v>133.80000000000001</v>
      </c>
    </row>
    <row r="170" spans="2:3" x14ac:dyDescent="0.3">
      <c r="B170" s="19">
        <v>166</v>
      </c>
      <c r="C170" s="20">
        <v>140.1</v>
      </c>
    </row>
    <row r="171" spans="2:3" x14ac:dyDescent="0.3">
      <c r="B171" s="19">
        <v>167</v>
      </c>
      <c r="C171" s="20">
        <v>93.4</v>
      </c>
    </row>
    <row r="172" spans="2:3" x14ac:dyDescent="0.3">
      <c r="B172" s="19">
        <v>168</v>
      </c>
      <c r="C172" s="20">
        <v>111.9</v>
      </c>
    </row>
    <row r="173" spans="2:3" x14ac:dyDescent="0.3">
      <c r="B173" s="19">
        <v>169</v>
      </c>
      <c r="C173" s="20">
        <v>146.69999999999999</v>
      </c>
    </row>
    <row r="174" spans="2:3" x14ac:dyDescent="0.3">
      <c r="B174" s="19">
        <v>170</v>
      </c>
      <c r="C174" s="20">
        <v>119.80000000000001</v>
      </c>
    </row>
    <row r="175" spans="2:3" x14ac:dyDescent="0.3">
      <c r="B175" s="19">
        <v>171</v>
      </c>
      <c r="C175" s="20">
        <v>131.59999999999997</v>
      </c>
    </row>
    <row r="176" spans="2:3" x14ac:dyDescent="0.3">
      <c r="B176" s="19">
        <v>172</v>
      </c>
      <c r="C176" s="20">
        <v>144.5</v>
      </c>
    </row>
    <row r="177" spans="2:3" x14ac:dyDescent="0.3">
      <c r="B177" s="19">
        <v>173</v>
      </c>
      <c r="C177" s="20">
        <v>152.4</v>
      </c>
    </row>
    <row r="178" spans="2:3" x14ac:dyDescent="0.3">
      <c r="B178" s="19">
        <v>174</v>
      </c>
      <c r="C178" s="20">
        <v>180</v>
      </c>
    </row>
    <row r="179" spans="2:3" x14ac:dyDescent="0.3">
      <c r="B179" s="19">
        <v>175</v>
      </c>
      <c r="C179" s="20">
        <v>123.69999999999999</v>
      </c>
    </row>
    <row r="180" spans="2:3" x14ac:dyDescent="0.3">
      <c r="B180" s="19">
        <v>176</v>
      </c>
      <c r="C180" s="20">
        <v>151.29999999999995</v>
      </c>
    </row>
    <row r="181" spans="2:3" x14ac:dyDescent="0.3">
      <c r="B181" s="19">
        <v>177</v>
      </c>
      <c r="C181" s="20">
        <v>194.6</v>
      </c>
    </row>
    <row r="182" spans="2:3" x14ac:dyDescent="0.3">
      <c r="B182" s="19">
        <v>178</v>
      </c>
      <c r="C182" s="20">
        <v>115.89999999999998</v>
      </c>
    </row>
    <row r="183" spans="2:3" x14ac:dyDescent="0.3">
      <c r="B183" s="19">
        <v>179</v>
      </c>
      <c r="C183" s="20">
        <v>88.799999999999983</v>
      </c>
    </row>
    <row r="184" spans="2:3" x14ac:dyDescent="0.3">
      <c r="B184" s="19">
        <v>180</v>
      </c>
      <c r="C184" s="20">
        <v>158.10000000000005</v>
      </c>
    </row>
    <row r="185" spans="2:3" x14ac:dyDescent="0.3">
      <c r="B185" s="19">
        <v>181</v>
      </c>
      <c r="C185" s="20">
        <v>130.99999999999997</v>
      </c>
    </row>
    <row r="186" spans="2:3" x14ac:dyDescent="0.3">
      <c r="B186" s="19">
        <v>182</v>
      </c>
      <c r="C186" s="20">
        <v>145.60000000000002</v>
      </c>
    </row>
    <row r="187" spans="2:3" x14ac:dyDescent="0.3">
      <c r="B187" s="19">
        <v>183</v>
      </c>
      <c r="C187" s="20">
        <v>165.3</v>
      </c>
    </row>
    <row r="188" spans="2:3" x14ac:dyDescent="0.3">
      <c r="B188" s="19">
        <v>184</v>
      </c>
      <c r="C188" s="20">
        <v>106.30000000000001</v>
      </c>
    </row>
    <row r="189" spans="2:3" x14ac:dyDescent="0.3">
      <c r="B189" s="19">
        <v>185</v>
      </c>
      <c r="C189" s="20">
        <v>146.80000000000001</v>
      </c>
    </row>
    <row r="190" spans="2:3" x14ac:dyDescent="0.3">
      <c r="B190" s="19">
        <v>186</v>
      </c>
      <c r="C190" s="20">
        <v>136.09999999999997</v>
      </c>
    </row>
    <row r="191" spans="2:3" x14ac:dyDescent="0.3">
      <c r="B191" s="19">
        <v>187</v>
      </c>
      <c r="C191" s="20">
        <v>91.1</v>
      </c>
    </row>
    <row r="192" spans="2:3" x14ac:dyDescent="0.3">
      <c r="B192" s="19">
        <v>188</v>
      </c>
      <c r="C192" s="20">
        <v>156.30000000000001</v>
      </c>
    </row>
    <row r="193" spans="2:3" x14ac:dyDescent="0.3">
      <c r="B193" s="19">
        <v>189</v>
      </c>
      <c r="C193" s="20">
        <v>146.20000000000002</v>
      </c>
    </row>
    <row r="194" spans="2:3" x14ac:dyDescent="0.3">
      <c r="B194" s="19">
        <v>190</v>
      </c>
      <c r="C194" s="20">
        <v>157.50000000000003</v>
      </c>
    </row>
    <row r="195" spans="2:3" x14ac:dyDescent="0.3">
      <c r="B195" s="19">
        <v>191</v>
      </c>
      <c r="C195" s="20">
        <v>108</v>
      </c>
    </row>
    <row r="196" spans="2:3" x14ac:dyDescent="0.3">
      <c r="B196" s="19">
        <v>192</v>
      </c>
      <c r="C196" s="20">
        <v>129.89999999999998</v>
      </c>
    </row>
    <row r="197" spans="2:3" x14ac:dyDescent="0.3">
      <c r="B197" s="19">
        <v>193</v>
      </c>
      <c r="C197" s="20">
        <v>141.69999999999996</v>
      </c>
    </row>
    <row r="198" spans="2:3" x14ac:dyDescent="0.3">
      <c r="B198" s="19">
        <v>194</v>
      </c>
      <c r="C198" s="20">
        <v>137.20000000000002</v>
      </c>
    </row>
    <row r="199" spans="2:3" x14ac:dyDescent="0.3">
      <c r="B199" s="19">
        <v>195</v>
      </c>
      <c r="C199" s="20">
        <v>122.6</v>
      </c>
    </row>
    <row r="200" spans="2:3" x14ac:dyDescent="0.3">
      <c r="B200" s="19">
        <v>196</v>
      </c>
      <c r="C200" s="20">
        <v>176.00000000000003</v>
      </c>
    </row>
    <row r="201" spans="2:3" x14ac:dyDescent="0.3">
      <c r="B201" s="19">
        <v>197</v>
      </c>
      <c r="C201" s="20">
        <v>146.20000000000002</v>
      </c>
    </row>
    <row r="202" spans="2:3" x14ac:dyDescent="0.3">
      <c r="B202" s="19">
        <v>198</v>
      </c>
      <c r="C202" s="20">
        <v>102.89999999999998</v>
      </c>
    </row>
    <row r="203" spans="2:3" x14ac:dyDescent="0.3">
      <c r="B203" s="19">
        <v>199</v>
      </c>
      <c r="C203" s="20">
        <v>160.30000000000001</v>
      </c>
    </row>
    <row r="204" spans="2:3" x14ac:dyDescent="0.3">
      <c r="B204" s="19">
        <v>200</v>
      </c>
      <c r="C204" s="20">
        <v>176.6</v>
      </c>
    </row>
    <row r="205" spans="2:3" x14ac:dyDescent="0.3">
      <c r="B205" s="19">
        <v>201</v>
      </c>
      <c r="C205" s="20">
        <v>118.70000000000002</v>
      </c>
    </row>
    <row r="206" spans="2:3" x14ac:dyDescent="0.3">
      <c r="B206" s="19">
        <v>202</v>
      </c>
      <c r="C206" s="20">
        <v>132.20000000000002</v>
      </c>
    </row>
    <row r="207" spans="2:3" x14ac:dyDescent="0.3">
      <c r="B207" s="19">
        <v>203</v>
      </c>
      <c r="C207" s="20">
        <v>140.60000000000002</v>
      </c>
    </row>
    <row r="208" spans="2:3" x14ac:dyDescent="0.3">
      <c r="B208" s="19">
        <v>204</v>
      </c>
      <c r="C208" s="20">
        <v>150.69999999999999</v>
      </c>
    </row>
    <row r="209" spans="2:3" x14ac:dyDescent="0.3">
      <c r="B209" s="19">
        <v>205</v>
      </c>
      <c r="C209" s="20">
        <v>142.19999999999999</v>
      </c>
    </row>
    <row r="210" spans="2:3" x14ac:dyDescent="0.3">
      <c r="B210" s="19">
        <v>206</v>
      </c>
      <c r="C210" s="20">
        <v>104.59999999999997</v>
      </c>
    </row>
    <row r="211" spans="2:3" x14ac:dyDescent="0.3">
      <c r="B211" s="19">
        <v>207</v>
      </c>
      <c r="C211" s="20">
        <v>114.80000000000001</v>
      </c>
    </row>
    <row r="212" spans="2:3" x14ac:dyDescent="0.3">
      <c r="B212" s="19">
        <v>208</v>
      </c>
      <c r="C212" s="20">
        <v>145.59999999999997</v>
      </c>
    </row>
    <row r="213" spans="2:3" x14ac:dyDescent="0.3">
      <c r="B213" s="19">
        <v>209</v>
      </c>
      <c r="C213" s="20">
        <v>123.1</v>
      </c>
    </row>
    <row r="214" spans="2:3" x14ac:dyDescent="0.3">
      <c r="B214" s="19">
        <v>210</v>
      </c>
      <c r="C214" s="20">
        <v>137.80000000000001</v>
      </c>
    </row>
    <row r="215" spans="2:3" x14ac:dyDescent="0.3">
      <c r="B215" s="19">
        <v>211</v>
      </c>
      <c r="C215" s="20">
        <v>122.1</v>
      </c>
    </row>
    <row r="216" spans="2:3" x14ac:dyDescent="0.3">
      <c r="B216" s="19">
        <v>212</v>
      </c>
      <c r="C216" s="20">
        <v>83.299999999999983</v>
      </c>
    </row>
    <row r="217" spans="2:3" x14ac:dyDescent="0.3">
      <c r="B217" s="19">
        <v>213</v>
      </c>
      <c r="C217" s="20">
        <v>141.1</v>
      </c>
    </row>
    <row r="218" spans="2:3" x14ac:dyDescent="0.3">
      <c r="B218" s="19">
        <v>214</v>
      </c>
      <c r="C218" s="20">
        <v>149.59999999999997</v>
      </c>
    </row>
    <row r="219" spans="2:3" x14ac:dyDescent="0.3">
      <c r="B219" s="19">
        <v>215</v>
      </c>
      <c r="C219" s="20">
        <v>130.99999999999997</v>
      </c>
    </row>
    <row r="220" spans="2:3" x14ac:dyDescent="0.3">
      <c r="B220" s="19">
        <v>216</v>
      </c>
      <c r="C220" s="20">
        <v>155.69999999999999</v>
      </c>
    </row>
    <row r="221" spans="2:3" x14ac:dyDescent="0.3">
      <c r="B221" s="19">
        <v>217</v>
      </c>
      <c r="C221" s="20">
        <v>150.1</v>
      </c>
    </row>
    <row r="222" spans="2:3" x14ac:dyDescent="0.3">
      <c r="B222" s="19">
        <v>218</v>
      </c>
      <c r="C222" s="20">
        <v>179.4</v>
      </c>
    </row>
    <row r="223" spans="2:3" x14ac:dyDescent="0.3">
      <c r="B223" s="19">
        <v>219</v>
      </c>
      <c r="C223" s="20">
        <v>134.40000000000003</v>
      </c>
    </row>
    <row r="224" spans="2:3" x14ac:dyDescent="0.3">
      <c r="B224" s="19">
        <v>220</v>
      </c>
      <c r="C224" s="20">
        <v>133.80000000000001</v>
      </c>
    </row>
    <row r="225" spans="2:3" x14ac:dyDescent="0.3">
      <c r="B225" s="19">
        <v>221</v>
      </c>
      <c r="C225" s="20">
        <v>168.2</v>
      </c>
    </row>
    <row r="226" spans="2:3" x14ac:dyDescent="0.3">
      <c r="B226" s="19">
        <v>222</v>
      </c>
      <c r="C226" s="20">
        <v>138.29999999999995</v>
      </c>
    </row>
    <row r="227" spans="2:3" x14ac:dyDescent="0.3">
      <c r="B227" s="19">
        <v>223</v>
      </c>
      <c r="C227" s="20">
        <v>158.49999999999997</v>
      </c>
    </row>
    <row r="228" spans="2:3" x14ac:dyDescent="0.3">
      <c r="B228" s="19">
        <v>224</v>
      </c>
      <c r="C228" s="20">
        <v>131</v>
      </c>
    </row>
    <row r="229" spans="2:3" x14ac:dyDescent="0.3">
      <c r="B229" s="19">
        <v>225</v>
      </c>
      <c r="C229" s="20">
        <v>173.7</v>
      </c>
    </row>
    <row r="230" spans="2:3" x14ac:dyDescent="0.3">
      <c r="B230" s="19">
        <v>226</v>
      </c>
      <c r="C230" s="20">
        <v>117.60000000000002</v>
      </c>
    </row>
    <row r="231" spans="2:3" x14ac:dyDescent="0.3">
      <c r="B231" s="19">
        <v>227</v>
      </c>
      <c r="C231" s="20">
        <v>140.00000000000003</v>
      </c>
    </row>
    <row r="232" spans="2:3" x14ac:dyDescent="0.3">
      <c r="B232" s="19">
        <v>228</v>
      </c>
      <c r="C232" s="20">
        <v>121.5</v>
      </c>
    </row>
    <row r="233" spans="2:3" x14ac:dyDescent="0.3">
      <c r="B233" s="19">
        <v>229</v>
      </c>
      <c r="C233" s="20">
        <v>165.9</v>
      </c>
    </row>
    <row r="234" spans="2:3" x14ac:dyDescent="0.3">
      <c r="B234" s="19">
        <v>230</v>
      </c>
      <c r="C234" s="20">
        <v>108.49999999999997</v>
      </c>
    </row>
    <row r="235" spans="2:3" x14ac:dyDescent="0.3">
      <c r="B235" s="19">
        <v>231</v>
      </c>
      <c r="C235" s="20">
        <v>124.30000000000001</v>
      </c>
    </row>
    <row r="236" spans="2:3" x14ac:dyDescent="0.3">
      <c r="B236" s="19">
        <v>232</v>
      </c>
      <c r="C236" s="20">
        <v>107.99999999999997</v>
      </c>
    </row>
    <row r="237" spans="2:3" x14ac:dyDescent="0.3">
      <c r="B237" s="19">
        <v>233</v>
      </c>
      <c r="C237" s="20">
        <v>126.5</v>
      </c>
    </row>
    <row r="238" spans="2:3" x14ac:dyDescent="0.3">
      <c r="B238" s="19">
        <v>234</v>
      </c>
      <c r="C238" s="20">
        <v>147.30000000000001</v>
      </c>
    </row>
    <row r="239" spans="2:3" x14ac:dyDescent="0.3">
      <c r="B239" s="19">
        <v>235</v>
      </c>
      <c r="C239" s="20">
        <v>146.79999999999998</v>
      </c>
    </row>
    <row r="240" spans="2:3" x14ac:dyDescent="0.3">
      <c r="B240" s="19">
        <v>236</v>
      </c>
      <c r="C240" s="20">
        <v>154.1</v>
      </c>
    </row>
    <row r="241" spans="2:3" x14ac:dyDescent="0.3">
      <c r="B241" s="19">
        <v>237</v>
      </c>
      <c r="C241" s="20">
        <v>140.00000000000003</v>
      </c>
    </row>
    <row r="242" spans="2:3" x14ac:dyDescent="0.3">
      <c r="B242" s="19">
        <v>238</v>
      </c>
      <c r="C242" s="20">
        <v>162.00000000000003</v>
      </c>
    </row>
    <row r="243" spans="2:3" x14ac:dyDescent="0.3">
      <c r="B243" s="19">
        <v>239</v>
      </c>
      <c r="C243" s="20">
        <v>125.39999999999998</v>
      </c>
    </row>
    <row r="244" spans="2:3" x14ac:dyDescent="0.3">
      <c r="B244" s="19">
        <v>240</v>
      </c>
      <c r="C244" s="20">
        <v>126</v>
      </c>
    </row>
    <row r="245" spans="2:3" x14ac:dyDescent="0.3">
      <c r="B245" s="19">
        <v>241</v>
      </c>
      <c r="C245" s="20">
        <v>177.7</v>
      </c>
    </row>
    <row r="246" spans="2:3" x14ac:dyDescent="0.3">
      <c r="B246" s="19">
        <v>242</v>
      </c>
      <c r="C246" s="20">
        <v>139.5</v>
      </c>
    </row>
    <row r="247" spans="2:3" x14ac:dyDescent="0.3">
      <c r="B247" s="19">
        <v>243</v>
      </c>
      <c r="C247" s="20">
        <v>143.99999999999997</v>
      </c>
    </row>
    <row r="248" spans="2:3" x14ac:dyDescent="0.3">
      <c r="B248" s="19">
        <v>244</v>
      </c>
      <c r="C248" s="20">
        <v>97.799999999999983</v>
      </c>
    </row>
    <row r="249" spans="2:3" x14ac:dyDescent="0.3">
      <c r="B249" s="19">
        <v>245</v>
      </c>
      <c r="C249" s="20">
        <v>127.70000000000005</v>
      </c>
    </row>
    <row r="250" spans="2:3" x14ac:dyDescent="0.3">
      <c r="B250" s="19">
        <v>246</v>
      </c>
      <c r="C250" s="20">
        <v>79.299999999999955</v>
      </c>
    </row>
    <row r="251" spans="2:3" x14ac:dyDescent="0.3">
      <c r="B251" s="19">
        <v>247</v>
      </c>
      <c r="C251" s="20">
        <v>162.00000000000003</v>
      </c>
    </row>
    <row r="252" spans="2:3" x14ac:dyDescent="0.3">
      <c r="B252" s="19">
        <v>248</v>
      </c>
      <c r="C252" s="20">
        <v>119.79999999999998</v>
      </c>
    </row>
    <row r="253" spans="2:3" x14ac:dyDescent="0.3">
      <c r="B253" s="19">
        <v>249</v>
      </c>
      <c r="C253" s="20">
        <v>102.29999999999995</v>
      </c>
    </row>
    <row r="254" spans="2:3" x14ac:dyDescent="0.3">
      <c r="B254" s="19">
        <v>250</v>
      </c>
      <c r="C254" s="20">
        <v>123.70000000000002</v>
      </c>
    </row>
    <row r="255" spans="2:3" x14ac:dyDescent="0.3">
      <c r="B255" s="19">
        <v>251</v>
      </c>
      <c r="C255" s="20">
        <v>79.299999999999955</v>
      </c>
    </row>
    <row r="256" spans="2:3" x14ac:dyDescent="0.3">
      <c r="B256" s="19">
        <v>252</v>
      </c>
      <c r="C256" s="20">
        <v>140.10000000000005</v>
      </c>
    </row>
    <row r="257" spans="2:3" x14ac:dyDescent="0.3">
      <c r="B257" s="19">
        <v>253</v>
      </c>
      <c r="C257" s="20">
        <v>133.79999999999998</v>
      </c>
    </row>
    <row r="258" spans="2:3" x14ac:dyDescent="0.3">
      <c r="B258" s="19">
        <v>254</v>
      </c>
      <c r="C258" s="20">
        <v>148.99999999999997</v>
      </c>
    </row>
    <row r="259" spans="2:3" x14ac:dyDescent="0.3">
      <c r="B259" s="19">
        <v>255</v>
      </c>
      <c r="C259" s="20">
        <v>140.6</v>
      </c>
    </row>
    <row r="260" spans="2:3" x14ac:dyDescent="0.3">
      <c r="B260" s="19">
        <v>256</v>
      </c>
      <c r="C260" s="20">
        <v>128.79999999999998</v>
      </c>
    </row>
    <row r="261" spans="2:3" x14ac:dyDescent="0.3">
      <c r="B261" s="19">
        <v>257</v>
      </c>
      <c r="C261" s="20">
        <v>181.10000000000002</v>
      </c>
    </row>
    <row r="262" spans="2:3" x14ac:dyDescent="0.3">
      <c r="B262" s="19">
        <v>258</v>
      </c>
      <c r="C262" s="20">
        <v>117</v>
      </c>
    </row>
    <row r="263" spans="2:3" x14ac:dyDescent="0.3">
      <c r="B263" s="19">
        <v>259</v>
      </c>
      <c r="C263" s="20">
        <v>154.70000000000002</v>
      </c>
    </row>
    <row r="264" spans="2:3" x14ac:dyDescent="0.3">
      <c r="B264" s="19">
        <v>260</v>
      </c>
      <c r="C264" s="20">
        <v>150.20000000000002</v>
      </c>
    </row>
    <row r="265" spans="2:3" x14ac:dyDescent="0.3">
      <c r="B265" s="19">
        <v>261</v>
      </c>
      <c r="C265" s="20">
        <v>129.9</v>
      </c>
    </row>
    <row r="266" spans="2:3" x14ac:dyDescent="0.3">
      <c r="B266" s="19">
        <v>262</v>
      </c>
      <c r="C266" s="20">
        <v>119.79999999999998</v>
      </c>
    </row>
    <row r="267" spans="2:3" x14ac:dyDescent="0.3">
      <c r="B267" s="19">
        <v>263</v>
      </c>
      <c r="C267" s="20">
        <v>149.60000000000002</v>
      </c>
    </row>
    <row r="268" spans="2:3" x14ac:dyDescent="0.3">
      <c r="B268" s="19">
        <v>264</v>
      </c>
      <c r="C268" s="20">
        <v>136.59999999999997</v>
      </c>
    </row>
    <row r="269" spans="2:3" x14ac:dyDescent="0.3">
      <c r="B269" s="19">
        <v>265</v>
      </c>
      <c r="C269" s="20">
        <v>139.49999999999997</v>
      </c>
    </row>
    <row r="270" spans="2:3" x14ac:dyDescent="0.3">
      <c r="B270" s="19">
        <v>266</v>
      </c>
      <c r="C270" s="20">
        <v>176.6</v>
      </c>
    </row>
    <row r="271" spans="2:3" x14ac:dyDescent="0.3">
      <c r="B271" s="19">
        <v>267</v>
      </c>
      <c r="C271" s="20">
        <v>127.1</v>
      </c>
    </row>
    <row r="272" spans="2:3" x14ac:dyDescent="0.3">
      <c r="B272" s="19">
        <v>268</v>
      </c>
      <c r="C272" s="20">
        <v>141.80000000000004</v>
      </c>
    </row>
    <row r="273" spans="2:3" x14ac:dyDescent="0.3">
      <c r="B273" s="19">
        <v>269</v>
      </c>
      <c r="C273" s="20">
        <v>134.4</v>
      </c>
    </row>
    <row r="274" spans="2:3" x14ac:dyDescent="0.3">
      <c r="B274" s="19">
        <v>270</v>
      </c>
      <c r="C274" s="20">
        <v>70.299999999999969</v>
      </c>
    </row>
    <row r="275" spans="2:3" x14ac:dyDescent="0.3">
      <c r="B275" s="19">
        <v>271</v>
      </c>
      <c r="C275" s="20">
        <v>150.59999999999997</v>
      </c>
    </row>
    <row r="276" spans="2:3" x14ac:dyDescent="0.3">
      <c r="B276" s="19">
        <v>272</v>
      </c>
      <c r="C276" s="20">
        <v>145.70000000000002</v>
      </c>
    </row>
    <row r="277" spans="2:3" x14ac:dyDescent="0.3">
      <c r="B277" s="19">
        <v>273</v>
      </c>
      <c r="C277" s="20">
        <v>132.20000000000002</v>
      </c>
    </row>
    <row r="278" spans="2:3" x14ac:dyDescent="0.3">
      <c r="B278" s="19">
        <v>274</v>
      </c>
      <c r="C278" s="20">
        <v>160.80000000000001</v>
      </c>
    </row>
    <row r="279" spans="2:3" x14ac:dyDescent="0.3">
      <c r="B279" s="19">
        <v>275</v>
      </c>
      <c r="C279" s="20">
        <v>136.59999999999997</v>
      </c>
    </row>
    <row r="280" spans="2:3" x14ac:dyDescent="0.3">
      <c r="B280" s="19">
        <v>276</v>
      </c>
      <c r="C280" s="20">
        <v>135.49999999999997</v>
      </c>
    </row>
    <row r="281" spans="2:3" x14ac:dyDescent="0.3">
      <c r="B281" s="19">
        <v>277</v>
      </c>
      <c r="C281" s="20">
        <v>127.1</v>
      </c>
    </row>
    <row r="282" spans="2:3" x14ac:dyDescent="0.3">
      <c r="B282" s="19">
        <v>278</v>
      </c>
      <c r="C282" s="20">
        <v>143.4</v>
      </c>
    </row>
    <row r="283" spans="2:3" x14ac:dyDescent="0.3">
      <c r="B283" s="19">
        <v>279</v>
      </c>
      <c r="C283" s="20">
        <v>124.29999999999998</v>
      </c>
    </row>
    <row r="284" spans="2:3" x14ac:dyDescent="0.3">
      <c r="B284" s="19">
        <v>280</v>
      </c>
      <c r="C284" s="20">
        <v>138.40000000000003</v>
      </c>
    </row>
    <row r="285" spans="2:3" x14ac:dyDescent="0.3">
      <c r="B285" s="19">
        <v>281</v>
      </c>
      <c r="C285" s="20">
        <v>137.20000000000002</v>
      </c>
    </row>
    <row r="286" spans="2:3" x14ac:dyDescent="0.3">
      <c r="B286" s="19">
        <v>282</v>
      </c>
      <c r="C286" s="20">
        <v>153</v>
      </c>
    </row>
    <row r="287" spans="2:3" x14ac:dyDescent="0.3">
      <c r="B287" s="19">
        <v>283</v>
      </c>
      <c r="C287" s="20">
        <v>134.9</v>
      </c>
    </row>
    <row r="288" spans="2:3" x14ac:dyDescent="0.3">
      <c r="B288" s="19">
        <v>284</v>
      </c>
      <c r="C288" s="20">
        <v>153.5</v>
      </c>
    </row>
    <row r="289" spans="2:3" x14ac:dyDescent="0.3">
      <c r="B289" s="19">
        <v>285</v>
      </c>
      <c r="C289" s="20">
        <v>140</v>
      </c>
    </row>
    <row r="290" spans="2:3" x14ac:dyDescent="0.3">
      <c r="B290" s="19">
        <v>286</v>
      </c>
      <c r="C290" s="20">
        <v>142.80000000000001</v>
      </c>
    </row>
    <row r="291" spans="2:3" x14ac:dyDescent="0.3">
      <c r="B291" s="19">
        <v>287</v>
      </c>
      <c r="C291" s="20">
        <v>110.19999999999996</v>
      </c>
    </row>
    <row r="292" spans="2:3" x14ac:dyDescent="0.3">
      <c r="B292" s="19">
        <v>288</v>
      </c>
      <c r="C292" s="20">
        <v>138.90000000000003</v>
      </c>
    </row>
    <row r="293" spans="2:3" x14ac:dyDescent="0.3">
      <c r="B293" s="19">
        <v>289</v>
      </c>
      <c r="C293" s="20">
        <v>170.39999999999998</v>
      </c>
    </row>
    <row r="294" spans="2:3" x14ac:dyDescent="0.3">
      <c r="B294" s="19">
        <v>290</v>
      </c>
      <c r="C294" s="20">
        <v>146.20000000000002</v>
      </c>
    </row>
    <row r="295" spans="2:3" x14ac:dyDescent="0.3">
      <c r="B295" s="19">
        <v>291</v>
      </c>
      <c r="C295" s="20">
        <v>163.59999999999997</v>
      </c>
    </row>
    <row r="296" spans="2:3" x14ac:dyDescent="0.3">
      <c r="B296" s="19">
        <v>292</v>
      </c>
      <c r="C296" s="20">
        <v>140.10000000000002</v>
      </c>
    </row>
    <row r="297" spans="2:3" x14ac:dyDescent="0.3">
      <c r="B297" s="19">
        <v>293</v>
      </c>
      <c r="C297" s="20">
        <v>140</v>
      </c>
    </row>
    <row r="298" spans="2:3" x14ac:dyDescent="0.3">
      <c r="B298" s="19">
        <v>294</v>
      </c>
      <c r="C298" s="20">
        <v>164.8</v>
      </c>
    </row>
    <row r="299" spans="2:3" x14ac:dyDescent="0.3">
      <c r="B299" s="19">
        <v>295</v>
      </c>
      <c r="C299" s="20">
        <v>167.60000000000002</v>
      </c>
    </row>
    <row r="300" spans="2:3" x14ac:dyDescent="0.3">
      <c r="B300" s="19">
        <v>296</v>
      </c>
      <c r="C300" s="20">
        <v>135</v>
      </c>
    </row>
    <row r="301" spans="2:3" x14ac:dyDescent="0.3">
      <c r="B301" s="19">
        <v>297</v>
      </c>
      <c r="C301" s="20">
        <v>123.20000000000002</v>
      </c>
    </row>
    <row r="302" spans="2:3" x14ac:dyDescent="0.3">
      <c r="B302" s="19">
        <v>298</v>
      </c>
      <c r="C302" s="20">
        <v>158.99999999999997</v>
      </c>
    </row>
    <row r="303" spans="2:3" x14ac:dyDescent="0.3">
      <c r="B303" s="19">
        <v>299</v>
      </c>
      <c r="C303" s="20">
        <v>145.49999999999997</v>
      </c>
    </row>
    <row r="304" spans="2:3" x14ac:dyDescent="0.3">
      <c r="B304" s="19">
        <v>300</v>
      </c>
      <c r="C304" s="20">
        <v>92.799999999999983</v>
      </c>
    </row>
    <row r="305" spans="2:3" x14ac:dyDescent="0.3">
      <c r="B305" s="19">
        <v>301</v>
      </c>
      <c r="C305" s="20">
        <v>177.7</v>
      </c>
    </row>
    <row r="306" spans="2:3" x14ac:dyDescent="0.3">
      <c r="B306" s="19">
        <v>302</v>
      </c>
      <c r="C306" s="20">
        <v>135</v>
      </c>
    </row>
    <row r="307" spans="2:3" x14ac:dyDescent="0.3">
      <c r="B307" s="19">
        <v>303</v>
      </c>
      <c r="C307" s="20">
        <v>144.60000000000002</v>
      </c>
    </row>
    <row r="308" spans="2:3" x14ac:dyDescent="0.3">
      <c r="B308" s="19">
        <v>304</v>
      </c>
      <c r="C308" s="20">
        <v>136</v>
      </c>
    </row>
    <row r="309" spans="2:3" x14ac:dyDescent="0.3">
      <c r="B309" s="19">
        <v>305</v>
      </c>
      <c r="C309" s="20">
        <v>160.80000000000001</v>
      </c>
    </row>
    <row r="310" spans="2:3" x14ac:dyDescent="0.3">
      <c r="B310" s="19">
        <v>306</v>
      </c>
      <c r="C310" s="20">
        <v>131.6</v>
      </c>
    </row>
    <row r="311" spans="2:3" x14ac:dyDescent="0.3">
      <c r="B311" s="19">
        <v>307</v>
      </c>
      <c r="C311" s="20">
        <v>140.60000000000002</v>
      </c>
    </row>
    <row r="312" spans="2:3" x14ac:dyDescent="0.3">
      <c r="B312" s="19">
        <v>308</v>
      </c>
      <c r="C312" s="20">
        <v>137.79999999999998</v>
      </c>
    </row>
    <row r="313" spans="2:3" x14ac:dyDescent="0.3">
      <c r="B313" s="19">
        <v>309</v>
      </c>
      <c r="C313" s="20">
        <v>155.30000000000004</v>
      </c>
    </row>
    <row r="314" spans="2:3" x14ac:dyDescent="0.3">
      <c r="B314" s="19">
        <v>310</v>
      </c>
      <c r="C314" s="20">
        <v>150.69999999999999</v>
      </c>
    </row>
    <row r="315" spans="2:3" x14ac:dyDescent="0.3">
      <c r="B315" s="19">
        <v>311</v>
      </c>
      <c r="C315" s="20">
        <v>141.20000000000002</v>
      </c>
    </row>
    <row r="316" spans="2:3" x14ac:dyDescent="0.3">
      <c r="B316" s="19">
        <v>312</v>
      </c>
      <c r="C316" s="20">
        <v>100.1</v>
      </c>
    </row>
    <row r="317" spans="2:3" x14ac:dyDescent="0.3">
      <c r="B317" s="19">
        <v>313</v>
      </c>
      <c r="C317" s="20">
        <v>160.79999999999995</v>
      </c>
    </row>
    <row r="318" spans="2:3" x14ac:dyDescent="0.3">
      <c r="B318" s="19">
        <v>314</v>
      </c>
      <c r="C318" s="20">
        <v>150.70000000000002</v>
      </c>
    </row>
    <row r="319" spans="2:3" x14ac:dyDescent="0.3">
      <c r="B319" s="19">
        <v>315</v>
      </c>
      <c r="C319" s="20">
        <v>125.39999999999996</v>
      </c>
    </row>
    <row r="320" spans="2:3" x14ac:dyDescent="0.3">
      <c r="B320" s="19">
        <v>316</v>
      </c>
      <c r="C320" s="20">
        <v>145.70000000000002</v>
      </c>
    </row>
    <row r="321" spans="2:3" x14ac:dyDescent="0.3">
      <c r="B321" s="19">
        <v>317</v>
      </c>
      <c r="C321" s="20">
        <v>132.1</v>
      </c>
    </row>
    <row r="322" spans="2:3" x14ac:dyDescent="0.3">
      <c r="B322" s="19">
        <v>318</v>
      </c>
      <c r="C322" s="20">
        <v>128.20000000000002</v>
      </c>
    </row>
    <row r="323" spans="2:3" x14ac:dyDescent="0.3">
      <c r="B323" s="19">
        <v>319</v>
      </c>
      <c r="C323" s="20">
        <v>123.10000000000001</v>
      </c>
    </row>
    <row r="324" spans="2:3" x14ac:dyDescent="0.3">
      <c r="B324" s="19">
        <v>320</v>
      </c>
      <c r="C324" s="20">
        <v>112.99999999999997</v>
      </c>
    </row>
    <row r="325" spans="2:3" x14ac:dyDescent="0.3">
      <c r="B325" s="19">
        <v>321</v>
      </c>
      <c r="C325" s="20">
        <v>153.00000000000003</v>
      </c>
    </row>
    <row r="326" spans="2:3" x14ac:dyDescent="0.3">
      <c r="B326" s="19">
        <v>322</v>
      </c>
      <c r="C326" s="20">
        <v>145.70000000000002</v>
      </c>
    </row>
    <row r="327" spans="2:3" x14ac:dyDescent="0.3">
      <c r="B327" s="19">
        <v>323</v>
      </c>
      <c r="C327" s="20">
        <v>150.69999999999999</v>
      </c>
    </row>
    <row r="328" spans="2:3" x14ac:dyDescent="0.3">
      <c r="B328" s="19">
        <v>324</v>
      </c>
      <c r="C328" s="20">
        <v>167.50000000000003</v>
      </c>
    </row>
    <row r="329" spans="2:3" x14ac:dyDescent="0.3">
      <c r="B329" s="19">
        <v>325</v>
      </c>
      <c r="C329" s="20">
        <v>134.29999999999998</v>
      </c>
    </row>
    <row r="330" spans="2:3" x14ac:dyDescent="0.3">
      <c r="B330" s="19">
        <v>326</v>
      </c>
      <c r="C330" s="20">
        <v>119.20000000000002</v>
      </c>
    </row>
    <row r="331" spans="2:3" x14ac:dyDescent="0.3">
      <c r="B331" s="19">
        <v>327</v>
      </c>
      <c r="C331" s="20">
        <v>177.09999999999997</v>
      </c>
    </row>
    <row r="332" spans="2:3" x14ac:dyDescent="0.3">
      <c r="B332" s="19">
        <v>328</v>
      </c>
      <c r="C332" s="20">
        <v>149</v>
      </c>
    </row>
    <row r="333" spans="2:3" x14ac:dyDescent="0.3">
      <c r="B333" s="19">
        <v>329</v>
      </c>
      <c r="C333" s="20">
        <v>122</v>
      </c>
    </row>
    <row r="334" spans="2:3" x14ac:dyDescent="0.3">
      <c r="B334" s="19">
        <v>330</v>
      </c>
      <c r="C334" s="20">
        <v>123.69999999999996</v>
      </c>
    </row>
    <row r="335" spans="2:3" x14ac:dyDescent="0.3">
      <c r="B335" s="19">
        <v>331</v>
      </c>
      <c r="C335" s="20">
        <v>105.69999999999999</v>
      </c>
    </row>
    <row r="336" spans="2:3" x14ac:dyDescent="0.3">
      <c r="B336" s="19">
        <v>332</v>
      </c>
      <c r="C336" s="20">
        <v>129.4</v>
      </c>
    </row>
    <row r="337" spans="2:3" x14ac:dyDescent="0.3">
      <c r="B337" s="19">
        <v>333</v>
      </c>
      <c r="C337" s="20">
        <v>140</v>
      </c>
    </row>
    <row r="338" spans="2:3" x14ac:dyDescent="0.3">
      <c r="B338" s="19">
        <v>334</v>
      </c>
      <c r="C338" s="20">
        <v>153.00000000000003</v>
      </c>
    </row>
    <row r="339" spans="2:3" x14ac:dyDescent="0.3">
      <c r="B339" s="19">
        <v>335</v>
      </c>
      <c r="C339" s="20">
        <v>135</v>
      </c>
    </row>
    <row r="340" spans="2:3" x14ac:dyDescent="0.3">
      <c r="B340" s="19">
        <v>336</v>
      </c>
      <c r="C340" s="20">
        <v>154.10000000000002</v>
      </c>
    </row>
    <row r="341" spans="2:3" x14ac:dyDescent="0.3">
      <c r="B341" s="19">
        <v>337</v>
      </c>
      <c r="C341" s="20">
        <v>129.4</v>
      </c>
    </row>
    <row r="342" spans="2:3" x14ac:dyDescent="0.3">
      <c r="B342" s="19">
        <v>338</v>
      </c>
      <c r="C342" s="20">
        <v>148.50000000000003</v>
      </c>
    </row>
    <row r="343" spans="2:3" x14ac:dyDescent="0.3">
      <c r="B343" s="19">
        <v>339</v>
      </c>
      <c r="C343" s="20">
        <v>176.60000000000002</v>
      </c>
    </row>
    <row r="344" spans="2:3" x14ac:dyDescent="0.3">
      <c r="B344" s="19">
        <v>340</v>
      </c>
      <c r="C344" s="20">
        <v>151.79999999999998</v>
      </c>
    </row>
    <row r="345" spans="2:3" x14ac:dyDescent="0.3">
      <c r="B345" s="19">
        <v>341</v>
      </c>
      <c r="C345" s="20">
        <v>177.70000000000005</v>
      </c>
    </row>
    <row r="346" spans="2:3" x14ac:dyDescent="0.3">
      <c r="B346" s="19">
        <v>342</v>
      </c>
      <c r="C346" s="20">
        <v>170.39999999999998</v>
      </c>
    </row>
    <row r="347" spans="2:3" x14ac:dyDescent="0.3">
      <c r="B347" s="19">
        <v>343</v>
      </c>
      <c r="C347" s="20">
        <v>143.39999999999998</v>
      </c>
    </row>
    <row r="348" spans="2:3" x14ac:dyDescent="0.3">
      <c r="B348" s="19">
        <v>344</v>
      </c>
      <c r="C348" s="20">
        <v>141.09999999999997</v>
      </c>
    </row>
    <row r="349" spans="2:3" x14ac:dyDescent="0.3">
      <c r="B349" s="19">
        <v>345</v>
      </c>
      <c r="C349" s="20">
        <v>155.80000000000001</v>
      </c>
    </row>
    <row r="350" spans="2:3" x14ac:dyDescent="0.3">
      <c r="B350" s="19">
        <v>346</v>
      </c>
      <c r="C350" s="20">
        <v>133.80000000000001</v>
      </c>
    </row>
    <row r="351" spans="2:3" x14ac:dyDescent="0.3">
      <c r="B351" s="19">
        <v>347</v>
      </c>
      <c r="C351" s="20">
        <v>110.20000000000002</v>
      </c>
    </row>
    <row r="352" spans="2:3" x14ac:dyDescent="0.3">
      <c r="B352" s="19">
        <v>348</v>
      </c>
      <c r="C352" s="20">
        <v>151.30000000000001</v>
      </c>
    </row>
    <row r="353" spans="2:3" x14ac:dyDescent="0.3">
      <c r="B353" s="19">
        <v>349</v>
      </c>
      <c r="C353" s="20">
        <v>142.30000000000004</v>
      </c>
    </row>
    <row r="354" spans="2:3" x14ac:dyDescent="0.3">
      <c r="B354" s="19">
        <v>350</v>
      </c>
      <c r="C354" s="20">
        <v>165.29999999999998</v>
      </c>
    </row>
    <row r="355" spans="2:3" x14ac:dyDescent="0.3">
      <c r="B355" s="19">
        <v>351</v>
      </c>
      <c r="C355" s="20">
        <v>126</v>
      </c>
    </row>
    <row r="356" spans="2:3" x14ac:dyDescent="0.3">
      <c r="B356" s="19">
        <v>352</v>
      </c>
      <c r="C356" s="20">
        <v>130.99999999999994</v>
      </c>
    </row>
    <row r="357" spans="2:3" x14ac:dyDescent="0.3">
      <c r="B357" s="19">
        <v>353</v>
      </c>
      <c r="C357" s="20">
        <v>122.10000000000002</v>
      </c>
    </row>
    <row r="358" spans="2:3" x14ac:dyDescent="0.3">
      <c r="B358" s="19">
        <v>354</v>
      </c>
      <c r="C358" s="20">
        <v>132.70000000000002</v>
      </c>
    </row>
    <row r="359" spans="2:3" x14ac:dyDescent="0.3">
      <c r="B359" s="19">
        <v>355</v>
      </c>
      <c r="C359" s="20">
        <v>157.50000000000003</v>
      </c>
    </row>
    <row r="360" spans="2:3" x14ac:dyDescent="0.3">
      <c r="B360" s="19">
        <v>356</v>
      </c>
      <c r="C360" s="20">
        <v>156.9</v>
      </c>
    </row>
    <row r="361" spans="2:3" x14ac:dyDescent="0.3">
      <c r="B361" s="19">
        <v>357</v>
      </c>
      <c r="C361" s="20">
        <v>119.19999999999999</v>
      </c>
    </row>
    <row r="362" spans="2:3" x14ac:dyDescent="0.3">
      <c r="B362" s="19">
        <v>358</v>
      </c>
      <c r="C362" s="20">
        <v>152.4</v>
      </c>
    </row>
    <row r="363" spans="2:3" x14ac:dyDescent="0.3">
      <c r="B363" s="19">
        <v>359</v>
      </c>
      <c r="C363" s="20">
        <v>133.29999999999998</v>
      </c>
    </row>
    <row r="364" spans="2:3" x14ac:dyDescent="0.3">
      <c r="B364" s="19">
        <v>360</v>
      </c>
      <c r="C364" s="20">
        <v>175.99999999999994</v>
      </c>
    </row>
    <row r="365" spans="2:3" x14ac:dyDescent="0.3">
      <c r="B365" s="19">
        <v>361</v>
      </c>
      <c r="C365" s="20">
        <v>136.10000000000002</v>
      </c>
    </row>
    <row r="366" spans="2:3" x14ac:dyDescent="0.3">
      <c r="B366" s="19">
        <v>362</v>
      </c>
      <c r="C366" s="20">
        <v>179.39999999999995</v>
      </c>
    </row>
    <row r="367" spans="2:3" x14ac:dyDescent="0.3">
      <c r="B367" s="19">
        <v>363</v>
      </c>
      <c r="C367" s="20">
        <v>134.4</v>
      </c>
    </row>
    <row r="368" spans="2:3" x14ac:dyDescent="0.3">
      <c r="B368" s="19">
        <v>364</v>
      </c>
      <c r="C368" s="20">
        <v>144</v>
      </c>
    </row>
    <row r="369" spans="2:3" x14ac:dyDescent="0.3">
      <c r="B369" s="19">
        <v>365</v>
      </c>
      <c r="C369" s="20">
        <v>134.39999999999998</v>
      </c>
    </row>
    <row r="370" spans="2:3" x14ac:dyDescent="0.3">
      <c r="B370" s="19">
        <v>366</v>
      </c>
      <c r="C370" s="20">
        <v>93.9</v>
      </c>
    </row>
    <row r="371" spans="2:3" x14ac:dyDescent="0.3">
      <c r="B371" s="19">
        <v>367</v>
      </c>
      <c r="C371" s="20">
        <v>148.39999999999995</v>
      </c>
    </row>
    <row r="372" spans="2:3" x14ac:dyDescent="0.3">
      <c r="B372" s="19">
        <v>368</v>
      </c>
      <c r="C372" s="20">
        <v>172.1</v>
      </c>
    </row>
    <row r="373" spans="2:3" x14ac:dyDescent="0.3">
      <c r="B373" s="19">
        <v>369</v>
      </c>
      <c r="C373" s="20">
        <v>141.69999999999999</v>
      </c>
    </row>
    <row r="374" spans="2:3" x14ac:dyDescent="0.3">
      <c r="B374" s="19">
        <v>370</v>
      </c>
      <c r="C374" s="20">
        <v>162.49999999999997</v>
      </c>
    </row>
    <row r="375" spans="2:3" x14ac:dyDescent="0.3">
      <c r="B375" s="19">
        <v>371</v>
      </c>
      <c r="C375" s="20">
        <v>165.29999999999998</v>
      </c>
    </row>
    <row r="376" spans="2:3" x14ac:dyDescent="0.3">
      <c r="B376" s="19">
        <v>372</v>
      </c>
      <c r="C376" s="20">
        <v>153.00000000000003</v>
      </c>
    </row>
    <row r="377" spans="2:3" x14ac:dyDescent="0.3">
      <c r="B377" s="19">
        <v>373</v>
      </c>
      <c r="C377" s="20">
        <v>123.20000000000002</v>
      </c>
    </row>
    <row r="378" spans="2:3" x14ac:dyDescent="0.3">
      <c r="B378" s="19">
        <v>374</v>
      </c>
      <c r="C378" s="20">
        <v>145.09999999999997</v>
      </c>
    </row>
    <row r="379" spans="2:3" x14ac:dyDescent="0.3">
      <c r="B379" s="19">
        <v>375</v>
      </c>
      <c r="C379" s="20">
        <v>175.39999999999998</v>
      </c>
    </row>
    <row r="380" spans="2:3" x14ac:dyDescent="0.3">
      <c r="B380" s="19">
        <v>376</v>
      </c>
      <c r="C380" s="20">
        <v>144.49999999999997</v>
      </c>
    </row>
    <row r="381" spans="2:3" x14ac:dyDescent="0.3">
      <c r="B381" s="19">
        <v>377</v>
      </c>
      <c r="C381" s="20">
        <v>137.30000000000001</v>
      </c>
    </row>
    <row r="382" spans="2:3" x14ac:dyDescent="0.3">
      <c r="B382" s="19">
        <v>378</v>
      </c>
      <c r="C382" s="20">
        <v>138.4</v>
      </c>
    </row>
    <row r="383" spans="2:3" x14ac:dyDescent="0.3">
      <c r="B383" s="19">
        <v>379</v>
      </c>
      <c r="C383" s="20">
        <v>93.4</v>
      </c>
    </row>
    <row r="384" spans="2:3" x14ac:dyDescent="0.3">
      <c r="B384" s="19">
        <v>380</v>
      </c>
      <c r="C384" s="20">
        <v>143.4</v>
      </c>
    </row>
    <row r="385" spans="2:3" x14ac:dyDescent="0.3">
      <c r="B385" s="19">
        <v>381</v>
      </c>
      <c r="C385" s="20">
        <v>140.10000000000002</v>
      </c>
    </row>
    <row r="386" spans="2:3" x14ac:dyDescent="0.3">
      <c r="B386" s="19">
        <v>382</v>
      </c>
      <c r="C386" s="20">
        <v>138.40000000000003</v>
      </c>
    </row>
    <row r="387" spans="2:3" x14ac:dyDescent="0.3">
      <c r="B387" s="19">
        <v>383</v>
      </c>
      <c r="C387" s="20">
        <v>175.49999999999997</v>
      </c>
    </row>
    <row r="388" spans="2:3" x14ac:dyDescent="0.3">
      <c r="B388" s="19">
        <v>384</v>
      </c>
      <c r="C388" s="20">
        <v>130.5</v>
      </c>
    </row>
    <row r="389" spans="2:3" x14ac:dyDescent="0.3">
      <c r="B389" s="19">
        <v>385</v>
      </c>
      <c r="C389" s="20">
        <v>155.69999999999999</v>
      </c>
    </row>
    <row r="390" spans="2:3" x14ac:dyDescent="0.3">
      <c r="B390" s="19">
        <v>386</v>
      </c>
      <c r="C390" s="20">
        <v>169.19999999999996</v>
      </c>
    </row>
    <row r="391" spans="2:3" x14ac:dyDescent="0.3">
      <c r="B391" s="19">
        <v>387</v>
      </c>
      <c r="C391" s="20">
        <v>153.49999999999994</v>
      </c>
    </row>
    <row r="392" spans="2:3" x14ac:dyDescent="0.3">
      <c r="B392" s="19">
        <v>388</v>
      </c>
      <c r="C392" s="20">
        <v>97.300000000000011</v>
      </c>
    </row>
    <row r="393" spans="2:3" x14ac:dyDescent="0.3">
      <c r="B393" s="19">
        <v>389</v>
      </c>
      <c r="C393" s="20">
        <v>144.5</v>
      </c>
    </row>
    <row r="394" spans="2:3" x14ac:dyDescent="0.3">
      <c r="B394" s="19">
        <v>390</v>
      </c>
      <c r="C394" s="20">
        <v>124.9</v>
      </c>
    </row>
    <row r="395" spans="2:3" x14ac:dyDescent="0.3">
      <c r="B395" s="19">
        <v>391</v>
      </c>
      <c r="C395" s="20">
        <v>164.2</v>
      </c>
    </row>
    <row r="396" spans="2:3" x14ac:dyDescent="0.3">
      <c r="B396" s="19">
        <v>392</v>
      </c>
      <c r="C396" s="20">
        <v>151.29999999999998</v>
      </c>
    </row>
    <row r="397" spans="2:3" x14ac:dyDescent="0.3">
      <c r="B397" s="19">
        <v>393</v>
      </c>
      <c r="C397" s="20">
        <v>130.5</v>
      </c>
    </row>
    <row r="398" spans="2:3" x14ac:dyDescent="0.3">
      <c r="B398" s="19">
        <v>394</v>
      </c>
      <c r="C398" s="20">
        <v>131.6</v>
      </c>
    </row>
    <row r="399" spans="2:3" x14ac:dyDescent="0.3">
      <c r="B399" s="19">
        <v>395</v>
      </c>
      <c r="C399" s="20">
        <v>142.29999999999998</v>
      </c>
    </row>
    <row r="400" spans="2:3" x14ac:dyDescent="0.3">
      <c r="B400" s="19">
        <v>396</v>
      </c>
      <c r="C400" s="20">
        <v>152.9</v>
      </c>
    </row>
    <row r="401" spans="2:3" x14ac:dyDescent="0.3">
      <c r="B401" s="19">
        <v>397</v>
      </c>
      <c r="C401" s="20">
        <v>143.39999999999998</v>
      </c>
    </row>
    <row r="402" spans="2:3" x14ac:dyDescent="0.3">
      <c r="B402" s="19">
        <v>398</v>
      </c>
      <c r="C402" s="20">
        <v>163.69999999999999</v>
      </c>
    </row>
    <row r="403" spans="2:3" x14ac:dyDescent="0.3">
      <c r="B403" s="19">
        <v>399</v>
      </c>
      <c r="C403" s="20">
        <v>117.50000000000003</v>
      </c>
    </row>
    <row r="404" spans="2:3" x14ac:dyDescent="0.3">
      <c r="B404" s="19">
        <v>400</v>
      </c>
      <c r="C404" s="20">
        <v>161.39999999999998</v>
      </c>
    </row>
  </sheetData>
  <mergeCells count="2">
    <mergeCell ref="B3:C3"/>
    <mergeCell ref="E3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Trial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2022-04-23T10:24:17Z</dcterms:created>
  <dcterms:modified xsi:type="dcterms:W3CDTF">2022-04-23T10:30:47Z</dcterms:modified>
</cp:coreProperties>
</file>