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_PRACTISE\EXCEL\"/>
    </mc:Choice>
  </mc:AlternateContent>
  <xr:revisionPtr revIDLastSave="0" documentId="13_ncr:1_{A3320970-1611-40E0-AAF2-D92011DA5752}" xr6:coauthVersionLast="47" xr6:coauthVersionMax="47" xr10:uidLastSave="{00000000-0000-0000-0000-000000000000}"/>
  <bookViews>
    <workbookView xWindow="-108" yWindow="-108" windowWidth="23256" windowHeight="13896" xr2:uid="{3C619C8C-C039-4BA1-9585-D98D0636ECED}"/>
  </bookViews>
  <sheets>
    <sheet name="Expense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G28" i="1"/>
  <c r="I28" i="1"/>
  <c r="M28" i="1"/>
  <c r="B28" i="1"/>
  <c r="C25" i="1"/>
  <c r="D25" i="1"/>
  <c r="E25" i="1"/>
  <c r="F25" i="1"/>
  <c r="G25" i="1"/>
  <c r="H25" i="1"/>
  <c r="I25" i="1"/>
  <c r="J25" i="1"/>
  <c r="K25" i="1"/>
  <c r="L25" i="1"/>
  <c r="M25" i="1"/>
  <c r="B25" i="1"/>
  <c r="N24" i="1"/>
  <c r="N18" i="1"/>
  <c r="N19" i="1"/>
  <c r="N20" i="1"/>
  <c r="N21" i="1"/>
  <c r="N22" i="1"/>
  <c r="N23" i="1"/>
  <c r="C10" i="1"/>
  <c r="D10" i="1"/>
  <c r="E10" i="1"/>
  <c r="E28" i="1" s="1"/>
  <c r="F10" i="1"/>
  <c r="F28" i="1" s="1"/>
  <c r="G10" i="1"/>
  <c r="H10" i="1"/>
  <c r="H28" i="1" s="1"/>
  <c r="I10" i="1"/>
  <c r="J10" i="1"/>
  <c r="J28" i="1" s="1"/>
  <c r="K10" i="1"/>
  <c r="K28" i="1" s="1"/>
  <c r="L10" i="1"/>
  <c r="L28" i="1" s="1"/>
  <c r="M10" i="1"/>
  <c r="B10" i="1"/>
  <c r="N8" i="1"/>
  <c r="N9" i="1"/>
  <c r="N10" i="1" s="1"/>
  <c r="N25" i="1" l="1"/>
  <c r="N28" i="1" s="1"/>
</calcChain>
</file>

<file path=xl/sharedStrings.xml><?xml version="1.0" encoding="utf-8"?>
<sst xmlns="http://schemas.openxmlformats.org/spreadsheetml/2006/main" count="47" uniqueCount="31">
  <si>
    <t>Monthly Saving Target : 5000</t>
  </si>
  <si>
    <t>PERSONAL INCOME AND SAVINGS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</si>
  <si>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</si>
  <si>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</si>
  <si>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</si>
  <si>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</si>
  <si>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</si>
  <si>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</si>
  <si>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</si>
  <si>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</si>
  <si>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</si>
  <si>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</si>
  <si>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</si>
  <si>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</si>
  <si>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</si>
  <si>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</si>
  <si>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YET TILL DATE</t>
  </si>
  <si>
    <t>Salary</t>
  </si>
  <si>
    <t>Stock Market</t>
  </si>
  <si>
    <t>Total</t>
  </si>
  <si>
    <t>Total Income</t>
  </si>
  <si>
    <t>EXPENSES</t>
  </si>
  <si>
    <t>Credit Card Bills</t>
  </si>
  <si>
    <t>Rent</t>
  </si>
  <si>
    <t>Sakshi Expense</t>
  </si>
  <si>
    <t>EMI</t>
  </si>
  <si>
    <t>RD + PLI + SBI RD</t>
  </si>
  <si>
    <t>Options</t>
  </si>
  <si>
    <t>MF + PPF</t>
  </si>
  <si>
    <t>SAVINGS / DEFICIT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</si>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</sst>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5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8">
    <dxf>
      <font>
        <b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Expenses!$A$8:$E$8</c:f>
              <c:strCache>
                <c:ptCount val="5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99901671583087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EE-4F63-BF11-9BE96A40B6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Expenses!$F$7:$M$7</c:f>
              <c:strCache>
                <c:ptCount val="8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</c:strCache>
            </c:strRef>
          </c:cat>
          <c:val>
            <c:numRef>
              <c:f>Expenses!$F$8:$M$8</c:f>
              <c:numCache>
                <c:formatCode>General</c:formatCode>
                <c:ptCount val="8"/>
                <c:pt idx="0">
                  <c:v>54814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E-4F63-BF11-9BE96A40B685}"/>
            </c:ext>
          </c:extLst>
        </c:ser>
        <c:ser>
          <c:idx val="1"/>
          <c:order val="1"/>
          <c:tx>
            <c:strRef>
              <c:f>Expenses!$A$9:$E$9</c:f>
              <c:strCache>
                <c:ptCount val="5"/>
                <c:pt idx="0">
                  <c:v>Stock Market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Expenses!$F$7:$M$7</c:f>
              <c:strCache>
                <c:ptCount val="8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</c:strCache>
            </c:strRef>
          </c:cat>
          <c:val>
            <c:numRef>
              <c:f>Expenses!$F$9:$M$9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0EE-4F63-BF11-9BE96A40B6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8888496"/>
        <c:axId val="218888016"/>
      </c:barChart>
      <c:catAx>
        <c:axId val="2188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8016"/>
        <c:crosses val="autoZero"/>
        <c:auto val="1"/>
        <c:lblAlgn val="ctr"/>
        <c:lblOffset val="100"/>
        <c:noMultiLvlLbl val="0"/>
      </c:catAx>
      <c:valAx>
        <c:axId val="2188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Expenses!$B$18:$B$24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665-49FE-846F-6DFF8C3DEE4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Expenses!$C$18:$C$24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665-49FE-846F-6DFF8C3DEE4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Expenses!$D$18:$D$24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665-49FE-846F-6DFF8C3DEE4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Expenses!$E$18:$E$24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665-49FE-846F-6DFF8C3DEE4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2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Expenses!$F$18:$F$24</c:f>
              <c:numCache>
                <c:formatCode>General</c:formatCode>
                <c:ptCount val="7"/>
                <c:pt idx="0">
                  <c:v>16946</c:v>
                </c:pt>
                <c:pt idx="1">
                  <c:v>4000</c:v>
                </c:pt>
                <c:pt idx="2">
                  <c:v>5000</c:v>
                </c:pt>
                <c:pt idx="3">
                  <c:v>9469</c:v>
                </c:pt>
                <c:pt idx="4">
                  <c:v>2000</c:v>
                </c:pt>
                <c:pt idx="5">
                  <c:v>3386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5-49FE-846F-6DFF8C3DEE4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2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Expenses!$G$18:$G$24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C665-49FE-846F-6DFF8C3DEE4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2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Expenses!$H$18:$H$24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C665-49FE-846F-6DFF8C3DEE4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Expenses!$I$18:$I$24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C665-49FE-846F-6DFF8C3DEE4B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2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Expenses!$J$18:$J$24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C665-49FE-846F-6DFF8C3DEE4B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2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Expenses!$K$18:$K$24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C665-49FE-846F-6DFF8C3DEE4B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2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Expenses!$L$18:$L$24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C665-49FE-846F-6DFF8C3DEE4B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2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Expenses!$A$18:$A$24</c:f>
              <c:strCache>
                <c:ptCount val="7"/>
                <c:pt idx="0">
                  <c:v>Credit Card Bills</c:v>
                </c:pt>
                <c:pt idx="1">
                  <c:v>Rent</c:v>
                </c:pt>
                <c:pt idx="2">
                  <c:v>Sakshi Expense</c:v>
                </c:pt>
                <c:pt idx="3">
                  <c:v>RD + PLI + SBI RD</c:v>
                </c:pt>
                <c:pt idx="4">
                  <c:v>MF + PPF</c:v>
                </c:pt>
                <c:pt idx="5">
                  <c:v>EMI</c:v>
                </c:pt>
                <c:pt idx="6">
                  <c:v>Options</c:v>
                </c:pt>
              </c:strCache>
            </c:strRef>
          </c:cat>
          <c:val>
            <c:numRef>
              <c:f>Expenses!$M$18:$M$24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C665-49FE-846F-6DFF8C3DE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0900800"/>
        <c:axId val="300901280"/>
      </c:barChart>
      <c:catAx>
        <c:axId val="3009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1280"/>
        <c:crosses val="autoZero"/>
        <c:auto val="1"/>
        <c:lblAlgn val="ctr"/>
        <c:lblOffset val="100"/>
        <c:noMultiLvlLbl val="0"/>
      </c:catAx>
      <c:valAx>
        <c:axId val="3009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Expenses!$A$28</c:f>
              <c:strCache>
                <c:ptCount val="1"/>
                <c:pt idx="0">
                  <c:v>SAVINGS / DEFICIT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Expenses!$B$28:$M$28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C-4990-BDF2-BBAE0E0F38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7716416"/>
        <c:axId val="227717376"/>
      </c:barChart>
      <c:catAx>
        <c:axId val="22771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7376"/>
        <c:crosses val="autoZero"/>
        <c:auto val="1"/>
        <c:lblAlgn val="ctr"/>
        <c:lblOffset val="100"/>
        <c:noMultiLvlLbl val="0"/>
      </c:catAx>
      <c:valAx>
        <c:axId val="2277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175260</xdr:rowOff>
    </xdr:from>
    <xdr:to>
      <xdr:col>6</xdr:col>
      <xdr:colOff>7620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1C692-20B7-4485-8746-3F85A5F2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3</xdr:row>
      <xdr:rowOff>7620</xdr:rowOff>
    </xdr:from>
    <xdr:to>
      <xdr:col>13</xdr:col>
      <xdr:colOff>586740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4F24F-F036-4998-BB98-807EF0DA8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</xdr:row>
      <xdr:rowOff>7620</xdr:rowOff>
    </xdr:from>
    <xdr:to>
      <xdr:col>22</xdr:col>
      <xdr:colOff>15240</xdr:colOff>
      <xdr:row>17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81430-3638-4372-B179-734B01EDE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E9997-DAB5-46D5-B71D-B1B065D85FAF}" name="Table1" displayName="Table1" ref="A7:N10" totalsRowCount="1">
  <autoFilter ref="A7:N9" xr:uid="{495E9997-DAB5-46D5-B71D-B1B065D85FAF}"/>
  <tableColumns count="14">
    <tableColumn id="1" xr3:uid="{3D422F9F-89B6-4AC9-8F45-8F2D561E7594}" name="ITEM" totalsRowLabel="Total Income" dataDxfId="13"/>
    <tableColumn id="2" xr3:uid="{A0B24CCE-79DF-40F6-89DD-5A9140A3E3AE}" name="JAN" totalsRowFunction="custom" dataDxfId="12">
      <totalsRowFormula>SUM(Table1[JAN])</totalsRowFormula>
    </tableColumn>
    <tableColumn id="3" xr3:uid="{9C085DCD-E2B6-4EE9-B8E1-20A9D8ED0AEB}" name="FEB" totalsRowFunction="custom" dataDxfId="11">
      <totalsRowFormula>SUM(Table1[FEB])</totalsRowFormula>
    </tableColumn>
    <tableColumn id="4" xr3:uid="{DACE334A-2328-4353-BB30-C01CF2D18362}" name="MAR" totalsRowFunction="custom" dataDxfId="10">
      <totalsRowFormula>SUM(Table1[MAR])</totalsRowFormula>
    </tableColumn>
    <tableColumn id="5" xr3:uid="{B59072A4-DFD7-4188-8708-624F574000A0}" name="APR" totalsRowFunction="custom" dataDxfId="9">
      <totalsRowFormula>SUM(Table1[APR])</totalsRowFormula>
    </tableColumn>
    <tableColumn id="6" xr3:uid="{EFE86B99-A4B1-4C27-89F7-D03B44FDD91E}" name="MAY" totalsRowFunction="custom" dataDxfId="8">
      <totalsRowFormula>SUM(Table1[MAY])</totalsRowFormula>
    </tableColumn>
    <tableColumn id="7" xr3:uid="{2CF3C3B5-024D-44CB-A502-2411BF3283A1}" name="JUN" totalsRowFunction="custom" dataDxfId="7">
      <totalsRowFormula>SUM(Table1[JUN])</totalsRowFormula>
    </tableColumn>
    <tableColumn id="8" xr3:uid="{371FC4E0-7088-4804-A0F9-A90EAAC328C4}" name="JUL" totalsRowFunction="custom" dataDxfId="6">
      <totalsRowFormula>SUM(Table1[JUL])</totalsRowFormula>
    </tableColumn>
    <tableColumn id="9" xr3:uid="{A9C5251F-996C-4EB9-8F1D-866EC5A5F2C1}" name="AUG" totalsRowFunction="custom" dataDxfId="5">
      <totalsRowFormula>SUM(Table1[AUG])</totalsRowFormula>
    </tableColumn>
    <tableColumn id="10" xr3:uid="{32F410F0-0364-467E-9DC7-7CEE503283BB}" name="SEP" totalsRowFunction="custom" dataDxfId="4">
      <totalsRowFormula>SUM(Table1[SEP])</totalsRowFormula>
    </tableColumn>
    <tableColumn id="11" xr3:uid="{2E19FD55-4C8C-4B12-B956-D4EA71E36F78}" name="OCT" totalsRowFunction="custom" dataDxfId="3">
      <totalsRowFormula>SUM(Table1[OCT])</totalsRowFormula>
    </tableColumn>
    <tableColumn id="12" xr3:uid="{A43417F2-8EB2-45CA-8921-49B467F6653F}" name="NOV" totalsRowFunction="custom" dataDxfId="2">
      <totalsRowFormula>SUM(Table1[NOV])</totalsRowFormula>
    </tableColumn>
    <tableColumn id="13" xr3:uid="{E709E450-43FA-4DF6-AC36-51980573C8C8}" name="DEC" totalsRowFunction="custom" dataDxfId="1">
      <totalsRowFormula>SUM(Table1[DEC])</totalsRowFormula>
    </tableColumn>
    <tableColumn id="14" xr3:uid="{FE4DE963-3F1E-46E0-8D68-5B82F187BF9B}" name="YET TILL DATE" totalsRowFunction="custom" dataDxfId="0">
      <calculatedColumnFormula>SUM(Table1[[#This Row],[JAN]:[DEC]])</calculatedColumnFormula>
      <totalsRowFormula>SUM(Table1[YET TILL DATE])</totalsRowFormula>
    </tableColumn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3433CF-E74D-405A-B698-031930931BD7}" name="Table2" displayName="Table2" ref="A17:N25" totalsRowCount="1">
  <autoFilter ref="A17:N24" xr:uid="{903433CF-E74D-405A-B698-031930931BD7}"/>
  <tableColumns count="14">
    <tableColumn id="1" xr3:uid="{CCEE0891-3170-408D-A28C-4BE5B9DB8ACE}" name="ITEM" totalsRowLabel="Total" dataDxfId="16"/>
    <tableColumn id="2" xr3:uid="{1AA618DD-4C5E-4D28-B2AB-1FE475773E28}" name="JAN" totalsRowFunction="custom">
      <totalsRowFormula>SUM(Table2[JAN])</totalsRowFormula>
    </tableColumn>
    <tableColumn id="3" xr3:uid="{9F3D2467-DBC3-433E-803C-50C354682B8B}" name="FEB" totalsRowFunction="custom">
      <totalsRowFormula>SUM(Table2[FEB])</totalsRowFormula>
    </tableColumn>
    <tableColumn id="4" xr3:uid="{71DEABED-247F-4DF9-9E8D-C44504A28BD5}" name="MAR" totalsRowFunction="custom">
      <totalsRowFormula>SUM(Table2[MAR])</totalsRowFormula>
    </tableColumn>
    <tableColumn id="5" xr3:uid="{E5635271-D491-4792-AC79-3224034C20A7}" name="APR" totalsRowFunction="custom">
      <totalsRowFormula>SUM(Table2[APR])</totalsRowFormula>
    </tableColumn>
    <tableColumn id="6" xr3:uid="{3A6A6629-A965-47D6-AE1D-A1EEAB733198}" name="MAY" totalsRowFunction="custom" dataDxfId="15">
      <totalsRowFormula>SUM(Table2[MAY])</totalsRowFormula>
    </tableColumn>
    <tableColumn id="7" xr3:uid="{270120DE-65DC-40E9-A149-2B44E2A1DE74}" name="JUN" totalsRowFunction="custom">
      <totalsRowFormula>SUM(Table2[JUN])</totalsRowFormula>
    </tableColumn>
    <tableColumn id="8" xr3:uid="{277304DF-E182-4470-847D-658AF0FF7044}" name="JUL" totalsRowFunction="custom">
      <totalsRowFormula>SUM(Table2[JUL])</totalsRowFormula>
    </tableColumn>
    <tableColumn id="9" xr3:uid="{3FA7E78D-0774-4FD2-BE83-5BAF9C4D60F3}" name="AUG" totalsRowFunction="custom">
      <totalsRowFormula>SUM(Table2[AUG])</totalsRowFormula>
    </tableColumn>
    <tableColumn id="10" xr3:uid="{7A493C9A-CA77-4F0B-89DA-9FF0031298D4}" name="SEP" totalsRowFunction="custom">
      <totalsRowFormula>SUM(Table2[SEP])</totalsRowFormula>
    </tableColumn>
    <tableColumn id="11" xr3:uid="{0510EFCB-2277-453A-A9AC-7627BA4CE5F7}" name="OCT" totalsRowFunction="custom">
      <totalsRowFormula>SUM(Table2[OCT])</totalsRowFormula>
    </tableColumn>
    <tableColumn id="12" xr3:uid="{DC6756EB-1553-4208-BD06-8A8CCF02C1CD}" name="NOV" totalsRowFunction="custom">
      <totalsRowFormula>SUM(Table2[NOV])</totalsRowFormula>
    </tableColumn>
    <tableColumn id="13" xr3:uid="{4AED68A1-D639-4253-B3B2-AB90A17054EF}" name="DEC" totalsRowFunction="custom">
      <totalsRowFormula>SUM(Table2[DEC])</totalsRowFormula>
    </tableColumn>
    <tableColumn id="14" xr3:uid="{71898FB0-1EF6-4A8F-A548-461F56C96B88}" name="YET TILL DATE" totalsRowFunction="sum" dataDxfId="14">
      <calculatedColumnFormula>SUM(Table2[[#This Row],[JAN]:[DEC]])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F12E-551D-45DA-B5ED-FB270B3E9C83}">
  <dimension ref="A1:R28"/>
  <sheetViews>
    <sheetView showGridLines="0" showRowColHeaders="0" tabSelected="1" zoomScale="92" zoomScaleNormal="92" workbookViewId="0">
      <selection activeCell="O12" sqref="O12"/>
    </sheetView>
  </sheetViews>
  <sheetFormatPr defaultColWidth="15.109375" defaultRowHeight="14.4" x14ac:dyDescent="0.3"/>
  <cols>
    <col min="1" max="1" width="17.109375" customWidth="1"/>
  </cols>
  <sheetData>
    <row r="1" spans="1:18" s="1" customFormat="1" ht="23.4" x14ac:dyDescent="0.45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"/>
      <c r="P1" s="2"/>
      <c r="Q1" s="2"/>
      <c r="R1" s="2"/>
    </row>
    <row r="3" spans="1:18" s="2" customFormat="1" ht="21" x14ac:dyDescent="0.4">
      <c r="A3" s="5" t="s">
        <v>0</v>
      </c>
      <c r="B3" s="6"/>
      <c r="C3" s="6"/>
      <c r="D3" s="6"/>
      <c r="E3" s="6"/>
    </row>
    <row r="6" spans="1:18" ht="23.4" x14ac:dyDescent="0.45">
      <c r="A6" s="4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8" x14ac:dyDescent="0.3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</row>
    <row r="8" spans="1:18" x14ac:dyDescent="0.3">
      <c r="A8" s="9" t="s">
        <v>17</v>
      </c>
      <c r="B8" s="9"/>
      <c r="C8" s="9"/>
      <c r="D8" s="9"/>
      <c r="E8" s="9"/>
      <c r="F8" s="9">
        <v>54814</v>
      </c>
      <c r="G8" s="9"/>
      <c r="H8" s="9"/>
      <c r="I8" s="9"/>
      <c r="J8" s="9"/>
      <c r="K8" s="9"/>
      <c r="L8" s="9"/>
      <c r="M8" s="9"/>
      <c r="N8" s="9">
        <f>SUM(Table1[[#This Row],[JAN]:[DEC]])</f>
        <v>54814</v>
      </c>
    </row>
    <row r="9" spans="1:18" x14ac:dyDescent="0.3">
      <c r="A9" s="9" t="s">
        <v>18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>
        <f>SUM(Table1[[#This Row],[JAN]:[DEC]])</f>
        <v>0</v>
      </c>
    </row>
    <row r="10" spans="1:18" x14ac:dyDescent="0.3">
      <c r="A10" t="s">
        <v>20</v>
      </c>
      <c r="B10">
        <f>SUM(Table1[JAN])</f>
        <v>0</v>
      </c>
      <c r="C10">
        <f>SUM(Table1[FEB])</f>
        <v>0</v>
      </c>
      <c r="D10">
        <f>SUM(Table1[MAR])</f>
        <v>0</v>
      </c>
      <c r="E10">
        <f>SUM(Table1[APR])</f>
        <v>0</v>
      </c>
      <c r="F10">
        <f>SUM(Table1[MAY])</f>
        <v>54814</v>
      </c>
      <c r="G10">
        <f>SUM(Table1[JUN])</f>
        <v>0</v>
      </c>
      <c r="H10">
        <f>SUM(Table1[JUL])</f>
        <v>0</v>
      </c>
      <c r="I10">
        <f>SUM(Table1[AUG])</f>
        <v>0</v>
      </c>
      <c r="J10">
        <f>SUM(Table1[SEP])</f>
        <v>0</v>
      </c>
      <c r="K10">
        <f>SUM(Table1[OCT])</f>
        <v>0</v>
      </c>
      <c r="L10">
        <f>SUM(Table1[NOV])</f>
        <v>0</v>
      </c>
      <c r="M10">
        <f>SUM(Table1[DEC])</f>
        <v>0</v>
      </c>
      <c r="N10">
        <f>SUM(Table1[YET TILL DATE])</f>
        <v>54814</v>
      </c>
    </row>
    <row r="16" spans="1:18" ht="23.4" x14ac:dyDescent="0.45">
      <c r="A16" s="4" t="s">
        <v>21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 t="s">
        <v>15</v>
      </c>
      <c r="N17" t="s">
        <v>16</v>
      </c>
    </row>
    <row r="18" spans="1:14" x14ac:dyDescent="0.3">
      <c r="A18" s="9" t="s">
        <v>22</v>
      </c>
      <c r="F18" s="9">
        <v>16946</v>
      </c>
      <c r="N18" s="9">
        <f>SUM(Table2[[#This Row],[JAN]:[DEC]])</f>
        <v>16946</v>
      </c>
    </row>
    <row r="19" spans="1:14" x14ac:dyDescent="0.3">
      <c r="A19" s="9" t="s">
        <v>23</v>
      </c>
      <c r="F19" s="9">
        <v>4000</v>
      </c>
      <c r="N19" s="9">
        <f>SUM(Table2[[#This Row],[JAN]:[DEC]])</f>
        <v>4000</v>
      </c>
    </row>
    <row r="20" spans="1:14" x14ac:dyDescent="0.3">
      <c r="A20" s="9" t="s">
        <v>24</v>
      </c>
      <c r="F20" s="9">
        <v>5000</v>
      </c>
      <c r="N20" s="9">
        <f>SUM(Table2[[#This Row],[JAN]:[DEC]])</f>
        <v>5000</v>
      </c>
    </row>
    <row r="21" spans="1:14" x14ac:dyDescent="0.3">
      <c r="A21" s="9" t="s">
        <v>26</v>
      </c>
      <c r="F21" s="9">
        <v>9469</v>
      </c>
      <c r="N21" s="9">
        <f>SUM(Table2[[#This Row],[JAN]:[DEC]])</f>
        <v>9469</v>
      </c>
    </row>
    <row r="22" spans="1:14" x14ac:dyDescent="0.3">
      <c r="A22" s="9" t="s">
        <v>28</v>
      </c>
      <c r="F22" s="9">
        <v>2000</v>
      </c>
      <c r="N22" s="9">
        <f>SUM(Table2[[#This Row],[JAN]:[DEC]])</f>
        <v>2000</v>
      </c>
    </row>
    <row r="23" spans="1:14" x14ac:dyDescent="0.3">
      <c r="A23" s="9" t="s">
        <v>25</v>
      </c>
      <c r="F23" s="9">
        <v>3386</v>
      </c>
      <c r="N23" s="9">
        <f>SUM(Table2[[#This Row],[JAN]:[DEC]])</f>
        <v>3386</v>
      </c>
    </row>
    <row r="24" spans="1:14" x14ac:dyDescent="0.3">
      <c r="A24" s="9" t="s">
        <v>27</v>
      </c>
      <c r="F24" s="9">
        <v>4000</v>
      </c>
      <c r="N24" s="9">
        <f>SUM(Table2[[#This Row],[JAN]:[DEC]])</f>
        <v>4000</v>
      </c>
    </row>
    <row r="25" spans="1:14" x14ac:dyDescent="0.3">
      <c r="A25" t="s">
        <v>19</v>
      </c>
      <c r="B25">
        <f>SUM(Table2[JAN])</f>
        <v>0</v>
      </c>
      <c r="C25">
        <f>SUM(Table2[FEB])</f>
        <v>0</v>
      </c>
      <c r="D25">
        <f>SUM(Table2[MAR])</f>
        <v>0</v>
      </c>
      <c r="E25">
        <f>SUM(Table2[APR])</f>
        <v>0</v>
      </c>
      <c r="F25">
        <f>SUM(Table2[MAY])</f>
        <v>44801</v>
      </c>
      <c r="G25">
        <f>SUM(Table2[JUN])</f>
        <v>0</v>
      </c>
      <c r="H25">
        <f>SUM(Table2[JUL])</f>
        <v>0</v>
      </c>
      <c r="I25">
        <f>SUM(Table2[AUG])</f>
        <v>0</v>
      </c>
      <c r="J25">
        <f>SUM(Table2[SEP])</f>
        <v>0</v>
      </c>
      <c r="K25">
        <f>SUM(Table2[OCT])</f>
        <v>0</v>
      </c>
      <c r="L25">
        <f>SUM(Table2[NOV])</f>
        <v>0</v>
      </c>
      <c r="M25">
        <f>SUM(Table2[DEC])</f>
        <v>0</v>
      </c>
      <c r="N25">
        <f>SUBTOTAL(109,Table2[YET TILL DATE])</f>
        <v>44801</v>
      </c>
    </row>
    <row r="28" spans="1:14" x14ac:dyDescent="0.3">
      <c r="A28" s="3" t="s">
        <v>29</v>
      </c>
      <c r="B28" s="3">
        <f>Table1[[#Totals],[JAN]] - Table2[[#Totals],[JAN]]</f>
        <v>0</v>
      </c>
      <c r="C28" s="3">
        <f>Table1[[#Totals],[FEB]] - Table2[[#Totals],[FEB]]</f>
        <v>0</v>
      </c>
      <c r="D28" s="3">
        <f>Table1[[#Totals],[MAR]] - Table2[[#Totals],[MAR]]</f>
        <v>0</v>
      </c>
      <c r="E28" s="3">
        <f>Table1[[#Totals],[APR]] - Table2[[#Totals],[APR]]</f>
        <v>0</v>
      </c>
      <c r="F28" s="3">
        <f>Table1[[#Totals],[MAY]] - Table2[[#Totals],[MAY]]</f>
        <v>10013</v>
      </c>
      <c r="G28" s="3">
        <f>Table1[[#Totals],[JUN]] - Table2[[#Totals],[JUN]]</f>
        <v>0</v>
      </c>
      <c r="H28" s="3">
        <f>Table1[[#Totals],[JUL]] - Table2[[#Totals],[JUL]]</f>
        <v>0</v>
      </c>
      <c r="I28" s="3">
        <f>Table1[[#Totals],[AUG]] - Table2[[#Totals],[AUG]]</f>
        <v>0</v>
      </c>
      <c r="J28" s="3">
        <f>Table1[[#Totals],[SEP]] - Table2[[#Totals],[SEP]]</f>
        <v>0</v>
      </c>
      <c r="K28" s="3">
        <f>Table1[[#Totals],[OCT]] - Table2[[#Totals],[OCT]]</f>
        <v>0</v>
      </c>
      <c r="L28" s="3">
        <f>Table1[[#Totals],[NOV]] - Table2[[#Totals],[NOV]]</f>
        <v>0</v>
      </c>
      <c r="M28" s="3">
        <f>Table1[[#Totals],[DEC]] - Table2[[#Totals],[DEC]]</f>
        <v>0</v>
      </c>
      <c r="N28" s="3">
        <f>Table1[[#Totals],[YET TILL DATE]] - Table2[[#Totals],[YET TILL DATE]]</f>
        <v>10013</v>
      </c>
    </row>
  </sheetData>
  <mergeCells count="4">
    <mergeCell ref="A16:N16"/>
    <mergeCell ref="A3:E3"/>
    <mergeCell ref="A1:N1"/>
    <mergeCell ref="A6:N6"/>
  </mergeCells>
  <phoneticPr fontId="6" type="noConversion"/>
  <conditionalFormatting sqref="B28:N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17" priority="2" operator="greaterThan">
      <formula>5000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B301-E56F-4304-B3E6-B1962A9463DC}">
  <dimension ref="A2:V2"/>
  <sheetViews>
    <sheetView showGridLines="0" showRowColHeaders="0" workbookViewId="0">
      <selection activeCell="G23" sqref="G23"/>
    </sheetView>
  </sheetViews>
  <sheetFormatPr defaultRowHeight="14.4" x14ac:dyDescent="0.3"/>
  <sheetData>
    <row r="2" spans="1:22" ht="23.4" x14ac:dyDescent="0.45">
      <c r="A2" s="7" t="s">
        <v>2</v>
      </c>
      <c r="B2" s="7"/>
      <c r="C2" s="7"/>
      <c r="D2" s="7"/>
      <c r="E2" s="7"/>
      <c r="F2" s="7"/>
      <c r="H2" s="8" t="s">
        <v>21</v>
      </c>
      <c r="I2" s="8"/>
      <c r="J2" s="8"/>
      <c r="K2" s="8"/>
      <c r="L2" s="8"/>
      <c r="M2" s="8"/>
      <c r="N2" s="8"/>
      <c r="P2" s="8" t="s">
        <v>30</v>
      </c>
      <c r="Q2" s="8"/>
      <c r="R2" s="8"/>
      <c r="S2" s="8"/>
      <c r="T2" s="8"/>
      <c r="U2" s="8"/>
      <c r="V2" s="8"/>
    </row>
  </sheetData>
  <mergeCells count="3">
    <mergeCell ref="A2:F2"/>
    <mergeCell ref="H2:N2"/>
    <mergeCell ref="P2:V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nikhilkumardubey@hotmail.com</dc:creator>
  <cp:lastModifiedBy>nikhilkumardubey@hotmail.com</cp:lastModifiedBy>
  <cp:lastPrinted>2024-05-28T19:52:32Z</cp:lastPrinted>
  <dcterms:created xsi:type="dcterms:W3CDTF">2024-05-28T18:43:48Z</dcterms:created>
  <dcterms:modified xsi:type="dcterms:W3CDTF">2024-05-28T19:56:53Z</dcterms:modified>
</cp:coreProperties>
</file>