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xel Roman\Dropbox\Archivos Simplemente Madera\"/>
    </mc:Choice>
  </mc:AlternateContent>
  <bookViews>
    <workbookView xWindow="0" yWindow="0" windowWidth="20490" windowHeight="6855" activeTab="2"/>
  </bookViews>
  <sheets>
    <sheet name="Sema del 25 al 31 Marzo" sheetId="1" r:id="rId1"/>
    <sheet name="Sema del 01 al 07 Abril" sheetId="3" r:id="rId2"/>
    <sheet name="Sema del 08 al 14 Abril" sheetId="4" r:id="rId3"/>
  </sheets>
  <definedNames>
    <definedName name="_xlnm.Print_Area" localSheetId="1">'Sema del 01 al 07 Abril'!$B$2:$H$24</definedName>
    <definedName name="_xlnm.Print_Area" localSheetId="2">'Sema del 08 al 14 Abril'!$B$2:$H$24</definedName>
    <definedName name="_xlnm.Print_Area" localSheetId="0">'Sema del 25 al 31 Marzo'!$B$2:$H$24</definedName>
    <definedName name="ColumnTitle1" localSheetId="1">TimeSheet4[[#Headers],[Date(s)]]</definedName>
    <definedName name="ColumnTitle1" localSheetId="2">TimeSheet43[[#Headers],[Date(s)]]</definedName>
    <definedName name="ColumnTitle1">TimeSheet[[#Headers],[Date(s)]]</definedName>
    <definedName name="ColumnTitleRegion1..E6.1" localSheetId="1">'Sema del 01 al 07 Abril'!$B$8</definedName>
    <definedName name="ColumnTitleRegion1..E6.1" localSheetId="2">'Sema del 08 al 14 Abril'!$B$8</definedName>
    <definedName name="ColumnTitleRegion1..E6.1">'Sema del 25 al 31 Marzo'!$B$8</definedName>
    <definedName name="_xlnm.Print_Titles" localSheetId="1">'Sema del 01 al 07 Abril'!$10:$10</definedName>
    <definedName name="_xlnm.Print_Titles" localSheetId="2">'Sema del 08 al 14 Abril'!$10:$10</definedName>
    <definedName name="_xlnm.Print_Titles" localSheetId="0">'Sema del 25 al 31 Marzo'!$10:$10</definedName>
    <definedName name="WorkweekHours" localSheetId="1">'Sema del 01 al 07 Abril'!$B$9</definedName>
    <definedName name="WorkweekHours" localSheetId="2">'Sema del 08 al 14 Abril'!$B$9</definedName>
    <definedName name="WorkweekHours">'Sema del 25 al 31 Marzo'!$B$9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4" l="1"/>
  <c r="G13" i="4"/>
  <c r="G12" i="4"/>
  <c r="G16" i="4"/>
  <c r="G11" i="4"/>
  <c r="C9" i="4"/>
  <c r="D9" i="4"/>
  <c r="F9" i="4"/>
  <c r="G9" i="4"/>
  <c r="E9" i="4"/>
  <c r="G5" i="4"/>
  <c r="G4" i="4"/>
  <c r="G4" i="3"/>
  <c r="G16" i="3"/>
  <c r="G15" i="3"/>
  <c r="G14" i="3"/>
  <c r="G13" i="3"/>
  <c r="G12" i="3"/>
  <c r="G11" i="3"/>
  <c r="C9" i="3"/>
  <c r="D9" i="3"/>
  <c r="F9" i="3"/>
  <c r="G9" i="3"/>
  <c r="E9" i="3"/>
  <c r="G5" i="3"/>
  <c r="G12" i="1"/>
  <c r="G14" i="1"/>
  <c r="G15" i="1"/>
  <c r="G11" i="1"/>
  <c r="C9" i="1"/>
  <c r="D9" i="1"/>
  <c r="G9" i="1"/>
  <c r="G5" i="1"/>
  <c r="F9" i="1"/>
  <c r="G13" i="1"/>
  <c r="G16" i="1"/>
  <c r="E9" i="1"/>
</calcChain>
</file>

<file path=xl/sharedStrings.xml><?xml version="1.0" encoding="utf-8"?>
<sst xmlns="http://schemas.openxmlformats.org/spreadsheetml/2006/main" count="105" uniqueCount="42">
  <si>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</si>
  <si>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</si>
  <si>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</si>
  <si>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</si>
  <si>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</si>
  <si>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</si>
  <si>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</si>
  <si>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</si>
  <si>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</si>
  <si>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</si>
  <si>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</si>
  <si>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</si>
  <si>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</si>
  <si>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</si>
  <si>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</si>
  <si>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>Axel Miguel Román Espinoza</t>
  </si>
  <si>
    <t>axelroman1992@gmail.com</t>
  </si>
  <si>
    <t>Raúl Saborío</t>
  </si>
  <si>
    <t>Reunión inicial</t>
  </si>
  <si>
    <t>Diagramación, documentación de requerimientos</t>
  </si>
  <si>
    <t>Description</t>
  </si>
  <si>
    <t>Project Name:</t>
  </si>
  <si>
    <t>Cost Tracking</t>
  </si>
  <si>
    <t>Sesión de Trabajo</t>
  </si>
  <si>
    <t>Diseño inicial de base de datos</t>
  </si>
  <si>
    <t>Realizado por</t>
  </si>
  <si>
    <t>Autorizado por</t>
  </si>
  <si>
    <t>Ing. Axel Román</t>
  </si>
  <si>
    <t>Ing. Raúl Saborío</t>
  </si>
  <si>
    <t>$/hr</t>
  </si>
  <si>
    <t>Total Amount</t>
  </si>
  <si>
    <t>Start Date</t>
  </si>
  <si>
    <t>End Date</t>
  </si>
  <si>
    <t># of Week</t>
  </si>
  <si>
    <t>Sesion de Trabajo</t>
  </si>
  <si>
    <t>Sesión de Trabajo cancelada. No asistió Kenia</t>
  </si>
  <si>
    <t>Análisis de procesos OT</t>
  </si>
  <si>
    <t>Sesión de trabajo</t>
  </si>
  <si>
    <t>Creación de tablas en SQL</t>
  </si>
  <si>
    <t>Codificación de módulos de Edición de principales tablas</t>
  </si>
  <si>
    <t>Sesión de Trabajo en SMC con Guillermo</t>
  </si>
  <si>
    <t>Sesión de Trabajo en SMM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</si>
</sst>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h:mm\ AM/PM;@"/>
    <numFmt numFmtId="165" formatCode="m/d/yy;@"/>
    <numFmt numFmtId="166" formatCode="[&lt;=9999999]###\-####;\(###\)\ ###\-####"/>
    <numFmt numFmtId="167" formatCode="dd/mm/yyyy;@"/>
    <numFmt numFmtId="168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0"/>
      <name val="Calibri"/>
      <family val="2"/>
      <scheme val="major"/>
    </font>
    <font>
      <sz val="16"/>
      <color rgb="FF00B050"/>
      <name val="Calibri"/>
      <family val="2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2">
    <xf numFmtId="0" fontId="0" fillId="0" borderId="0" xfId="0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167" fontId="0" fillId="0" borderId="0" xfId="6" applyNumberFormat="1" applyFont="1" applyFill="1" applyBorder="1">
      <alignment horizontal="left"/>
    </xf>
    <xf numFmtId="0" fontId="7" fillId="3" borderId="1" xfId="1" applyFont="1" applyFill="1">
      <alignment horizontal="left"/>
    </xf>
    <xf numFmtId="165" fontId="8" fillId="0" borderId="0" xfId="6" applyFont="1" applyAlignment="1">
      <alignment horizontal="left"/>
    </xf>
    <xf numFmtId="165" fontId="8" fillId="0" borderId="0" xfId="6" quotePrefix="1" applyFont="1" applyAlignment="1">
      <alignment horizontal="left"/>
    </xf>
    <xf numFmtId="0" fontId="0" fillId="0" borderId="2" xfId="0" applyBorder="1">
      <alignment horizontal="left"/>
    </xf>
    <xf numFmtId="0" fontId="9" fillId="0" borderId="0" xfId="0" applyFont="1">
      <alignment horizontal="left"/>
    </xf>
    <xf numFmtId="16" fontId="0" fillId="0" borderId="0" xfId="0" applyNumberFormat="1">
      <alignment horizontal="left"/>
    </xf>
    <xf numFmtId="165" fontId="0" fillId="0" borderId="0" xfId="6" applyFont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168" fontId="4" fillId="0" borderId="0" xfId="5" applyNumberFormat="1">
      <alignment horizontal="left"/>
    </xf>
    <xf numFmtId="0" fontId="7" fillId="0" borderId="1" xfId="1" applyFont="1" applyFill="1">
      <alignment horizontal="left"/>
    </xf>
    <xf numFmtId="168" fontId="0" fillId="0" borderId="0" xfId="0" applyNumberFormat="1">
      <alignment horizontal="left"/>
    </xf>
  </cellXfs>
  <cellStyles count="12">
    <cellStyle name="Date" xfId="6"/>
    <cellStyle name="Encabezado 1" xfId="2" builtinId="16" customBuiltin="1"/>
    <cellStyle name="Encabezado 4" xfId="5" builtinId="19" customBuiltin="1"/>
    <cellStyle name="Hipervínculo" xfId="10" builtinId="8" customBuiltin="1"/>
    <cellStyle name="Hipervínculo visitado" xfId="11" builtinId="9" customBuiltin="1"/>
    <cellStyle name="Hours" xfId="7"/>
    <cellStyle name="Normal" xfId="0" builtinId="0" customBuiltin="1"/>
    <cellStyle name="Phone" xfId="9"/>
    <cellStyle name="Time" xfId="8"/>
    <cellStyle name="Título" xfId="1" builtinId="15" customBuiltin="1"/>
    <cellStyle name="Título 2" xfId="3" builtinId="17" customBuiltin="1"/>
    <cellStyle name="Título 3" xfId="4" builtinId="18" customBuiltin="1"/>
  </cellStyles>
  <dxfs count="13">
    <dxf>
      <border diagonalUp="0" diagonalDown="0">
        <left/>
        <right/>
        <top/>
        <bottom/>
        <vertical/>
        <horizontal/>
      </border>
    </dxf>
    <dxf>
      <border>
        <top style="thin">
          <color rgb="FF00B050"/>
        </top>
        <bottom style="thin">
          <color rgb="FF00B050"/>
        </bottom>
        <vertical/>
      </border>
    </dxf>
    <dxf>
      <border>
        <left/>
        <right/>
        <top style="thin">
          <color rgb="FF00B050"/>
        </top>
        <bottom style="thin">
          <color rgb="FF00B050"/>
        </bottom>
        <vertical/>
        <horizontal style="thin">
          <color rgb="FF00B050"/>
        </horizontal>
      </border>
    </dxf>
    <dxf>
      <font>
        <color theme="1"/>
      </font>
      <border>
        <bottom style="medium">
          <color rgb="FF00B050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00B050"/>
        </patternFill>
      </fill>
      <border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8" tint="0.79995117038483843"/>
          <bgColor rgb="FF00B050"/>
        </patternFill>
      </fill>
    </dxf>
    <dxf>
      <fill>
        <patternFill patternType="solid">
          <fgColor theme="8" tint="0.79995117038483843"/>
          <bgColor rgb="FF00B050"/>
        </patternFill>
      </fill>
    </dxf>
    <dxf>
      <font>
        <b/>
        <color theme="8" tint="-0.249977111117893"/>
      </font>
    </dxf>
    <dxf>
      <font>
        <b/>
        <color theme="8" tint="-0.249977111117893"/>
      </font>
    </dxf>
    <dxf>
      <font>
        <b/>
        <color theme="8" tint="-0.249977111117893"/>
      </font>
      <border>
        <top style="thin">
          <color theme="8"/>
        </top>
      </border>
    </dxf>
    <dxf>
      <font>
        <b/>
        <color theme="8" tint="-0.249977111117893"/>
      </font>
      <border>
        <bottom style="thin">
          <color theme="8"/>
        </bottom>
      </border>
    </dxf>
    <dxf>
      <font>
        <color theme="8" tint="-0.24997711111789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ime Sheet" defaultPivotStyle="PivotStyleLight16">
    <tableStyle name="TableStyleLight6 2" pivot="0" count="8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  <tableStyleElement type="secondColumnStripe" dxfId="5"/>
    </tableStyle>
    <tableStyle name="Time Sheet" pivot="0" count="5">
      <tableStyleElement type="wholeTable" dxfId="4"/>
      <tableStyleElement type="headerRow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10:H16" totalsRowShown="0">
  <autoFilter ref="B10:H16"/>
  <tableColumns count="7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2.xml><?xml version="1.0" encoding="utf-8"?>
<table xmlns="http://schemas.openxmlformats.org/spreadsheetml/2006/main" id="3" name="TimeSheet4" displayName="TimeSheet4" ref="B10:H16" totalsRowShown="0">
  <autoFilter ref="B10:H16"/>
  <tableColumns count="7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IFERROR(IF(COUNT(TimeSheet4[[#This Row],[Time In]:[Time Out]])=4,(IF(TimeSheet4[[#This Row],[Time Out]]&lt;TimeSheet4[[#This Row],[Time In]],1,0)+TimeSheet4[[#This Row],[Time Out]])-TimeSheet4[[#This Row],[Lunch End]]+TimeSheet4[[#This Row],[Lunch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3.xml><?xml version="1.0" encoding="utf-8"?>
<table xmlns="http://schemas.openxmlformats.org/spreadsheetml/2006/main" id="2" name="TimeSheet43" displayName="TimeSheet43" ref="B10:H16" totalsRowShown="0">
  <autoFilter ref="B10:H16"/>
  <tableColumns count="7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IFERROR(IF(COUNT(TimeSheet43[[#This Row],[Time In]:[Time Out]])=4,(IF(TimeSheet43[[#This Row],[Time Out]]&lt;TimeSheet43[[#This Row],[Time In]],1,0)+TimeSheet43[[#This Row],[Time Out]])-TimeSheet43[[#This Row],[Lunch End]]+TimeSheet43[[#This Row],[Lunch Start]]-TimeSheet43[[#This Row],[Time In]],IF(AND(LEN(TimeSheet43[[#This Row],[Time In]])&lt;&gt;0,LEN(TimeSheet43[[#This Row],[Time Out]])&lt;&gt;0),(IF(TimeSheet43[[#This Row],[Time Out]]&lt;TimeSheet43[[#This Row],[Time In]],1,0)+TimeSheet43[[#This Row],[Time Out]])-TimeSheet43[[#This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elroman199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xelroman1992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xelroman19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23"/>
  <sheetViews>
    <sheetView showGridLines="0" showRowColHeaders="0" topLeftCell="A7" zoomScaleNormal="100" workbookViewId="0">
      <selection activeCell="G9" sqref="G9"/>
    </sheetView>
  </sheetViews>
  <sheetFormatPr baseColWidth="10" defaultColWidth="9.140625" defaultRowHeight="20.100000000000001" customHeight="1" x14ac:dyDescent="0.25"/>
  <cols>
    <col min="1" max="1" width="2.7109375" customWidth="1"/>
    <col min="2" max="2" width="22.85546875" bestFit="1" customWidth="1"/>
    <col min="3" max="3" width="26.7109375" bestFit="1" customWidth="1"/>
    <col min="4" max="4" width="28" customWidth="1"/>
    <col min="5" max="5" width="20.7109375" customWidth="1"/>
    <col min="6" max="6" width="18.140625" customWidth="1"/>
    <col min="7" max="7" width="22.28515625" customWidth="1"/>
    <col min="8" max="8" width="45.5703125" bestFit="1" customWidth="1"/>
  </cols>
  <sheetData>
    <row r="1" spans="2:8" ht="35.1" customHeight="1" thickTop="1" thickBot="1" x14ac:dyDescent="0.55000000000000004">
      <c r="B1" s="20"/>
      <c r="C1" s="20"/>
      <c r="D1" s="20"/>
      <c r="E1" s="20"/>
      <c r="F1" s="20"/>
      <c r="G1" s="20"/>
      <c r="H1" s="20"/>
    </row>
    <row r="2" spans="2:8" ht="35.1" customHeight="1" thickTop="1" x14ac:dyDescent="0.5">
      <c r="B2" s="10" t="s">
        <v>7</v>
      </c>
      <c r="C2" s="10"/>
      <c r="D2" s="10"/>
      <c r="E2" s="10"/>
      <c r="F2" s="10"/>
      <c r="G2" s="10"/>
      <c r="H2" s="10"/>
    </row>
    <row r="3" spans="2:8" ht="30" customHeight="1" x14ac:dyDescent="0.25">
      <c r="B3" s="6" t="s">
        <v>10</v>
      </c>
      <c r="C3" s="6" t="s">
        <v>15</v>
      </c>
      <c r="D3" s="8" t="s">
        <v>16</v>
      </c>
      <c r="E3" s="7"/>
      <c r="F3" s="6" t="s">
        <v>31</v>
      </c>
      <c r="G3" s="15">
        <v>43549</v>
      </c>
    </row>
    <row r="4" spans="2:8" ht="30" customHeight="1" x14ac:dyDescent="0.25">
      <c r="B4" t="s">
        <v>9</v>
      </c>
      <c r="C4" t="s">
        <v>17</v>
      </c>
      <c r="F4" t="s">
        <v>32</v>
      </c>
      <c r="G4" s="15">
        <v>43555</v>
      </c>
    </row>
    <row r="5" spans="2:8" ht="30" customHeight="1" x14ac:dyDescent="0.25">
      <c r="B5" t="s">
        <v>21</v>
      </c>
      <c r="C5" t="s">
        <v>22</v>
      </c>
      <c r="F5" t="s">
        <v>33</v>
      </c>
      <c r="G5">
        <f>WEEKNUM(G3)</f>
        <v>13</v>
      </c>
    </row>
    <row r="6" spans="2:8" ht="30" customHeight="1" x14ac:dyDescent="0.25"/>
    <row r="7" spans="2:8" ht="35.1" customHeight="1" x14ac:dyDescent="0.35">
      <c r="B7" s="11" t="s">
        <v>14</v>
      </c>
      <c r="C7" s="12" t="s">
        <v>11</v>
      </c>
    </row>
    <row r="8" spans="2:8" ht="45" customHeight="1" x14ac:dyDescent="0.25">
      <c r="B8" s="1" t="s">
        <v>12</v>
      </c>
      <c r="C8" s="1" t="s">
        <v>13</v>
      </c>
      <c r="D8" s="1" t="s">
        <v>1</v>
      </c>
      <c r="E8" s="1" t="s">
        <v>2</v>
      </c>
      <c r="F8" s="1" t="s">
        <v>29</v>
      </c>
      <c r="G8" s="1" t="s">
        <v>30</v>
      </c>
    </row>
    <row r="9" spans="2:8" ht="30" customHeight="1" x14ac:dyDescent="0.4">
      <c r="B9" s="2">
        <v>40</v>
      </c>
      <c r="C9" s="2">
        <f>SUBTOTAL(109,TimeSheet[Hours Worked])</f>
        <v>9.5000000000000018</v>
      </c>
      <c r="D9" s="2">
        <f>IFERROR(IF(C9&lt;=WorkweekHours,C9,WorkweekHours),"")</f>
        <v>9.5000000000000018</v>
      </c>
      <c r="E9" s="2">
        <f>IFERROR(C9-D9, "")</f>
        <v>0</v>
      </c>
      <c r="F9" s="19">
        <f>50/8</f>
        <v>6.25</v>
      </c>
      <c r="G9" s="19">
        <f>D9*F9</f>
        <v>59.375000000000014</v>
      </c>
    </row>
    <row r="10" spans="2:8" ht="39.950000000000003" customHeight="1" x14ac:dyDescent="0.25">
      <c r="B10" s="5" t="s">
        <v>8</v>
      </c>
      <c r="C10" s="5" t="s">
        <v>3</v>
      </c>
      <c r="D10" s="5" t="s">
        <v>4</v>
      </c>
      <c r="E10" s="5" t="s">
        <v>5</v>
      </c>
      <c r="F10" s="5" t="s">
        <v>6</v>
      </c>
      <c r="G10" s="5" t="s">
        <v>0</v>
      </c>
      <c r="H10" s="5" t="s">
        <v>20</v>
      </c>
    </row>
    <row r="11" spans="2:8" ht="20.100000000000001" customHeight="1" x14ac:dyDescent="0.25">
      <c r="B11" s="9">
        <v>43552</v>
      </c>
      <c r="C11" s="4">
        <v>0.33333333333333331</v>
      </c>
      <c r="D11" s="4"/>
      <c r="E11" s="4"/>
      <c r="F11" s="4">
        <v>0.5</v>
      </c>
      <c r="G11" s="3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1" s="4" t="s">
        <v>18</v>
      </c>
    </row>
    <row r="12" spans="2:8" ht="20.100000000000001" customHeight="1" x14ac:dyDescent="0.25">
      <c r="B12" s="9">
        <v>43552</v>
      </c>
      <c r="C12" s="4">
        <v>0.625</v>
      </c>
      <c r="D12" s="4"/>
      <c r="E12" s="4"/>
      <c r="F12" s="4">
        <v>0.66666666666666663</v>
      </c>
      <c r="G12" s="3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  <c r="H12" s="4" t="s">
        <v>19</v>
      </c>
    </row>
    <row r="13" spans="2:8" ht="20.100000000000001" customHeight="1" x14ac:dyDescent="0.25">
      <c r="B13" s="9">
        <v>43553</v>
      </c>
      <c r="C13" s="4">
        <v>0.33333333333333331</v>
      </c>
      <c r="D13" s="4"/>
      <c r="E13" s="4"/>
      <c r="F13" s="4">
        <v>0.375</v>
      </c>
      <c r="G13" s="3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1.0000000000000004</v>
      </c>
      <c r="H13" s="4" t="s">
        <v>23</v>
      </c>
    </row>
    <row r="14" spans="2:8" ht="20.100000000000001" customHeight="1" x14ac:dyDescent="0.25">
      <c r="B14" s="9">
        <v>43553</v>
      </c>
      <c r="C14" s="4">
        <v>0.375</v>
      </c>
      <c r="D14" s="4"/>
      <c r="E14" s="4"/>
      <c r="F14" s="4">
        <v>0.41666666666666669</v>
      </c>
      <c r="G14" s="3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1.0000000000000004</v>
      </c>
      <c r="H14" s="4" t="s">
        <v>36</v>
      </c>
    </row>
    <row r="15" spans="2:8" ht="20.100000000000001" customHeight="1" x14ac:dyDescent="0.25">
      <c r="B15" s="9">
        <v>43553</v>
      </c>
      <c r="C15" s="4">
        <v>0.54166666666666663</v>
      </c>
      <c r="D15" s="4"/>
      <c r="E15" s="4"/>
      <c r="F15" s="4">
        <v>0.58333333333333337</v>
      </c>
      <c r="G15" s="3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  <c r="H15" s="4" t="s">
        <v>24</v>
      </c>
    </row>
    <row r="16" spans="2:8" ht="20.100000000000001" customHeight="1" x14ac:dyDescent="0.25">
      <c r="B16" s="16">
        <v>43554</v>
      </c>
      <c r="C16" s="17">
        <v>0.5</v>
      </c>
      <c r="D16" s="17"/>
      <c r="E16" s="17"/>
      <c r="F16" s="17">
        <v>0.5625</v>
      </c>
      <c r="G16" s="18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  <c r="H16" s="17" t="s">
        <v>23</v>
      </c>
    </row>
    <row r="19" spans="2:3" ht="20.100000000000001" customHeight="1" x14ac:dyDescent="0.25">
      <c r="B19" s="14" t="s">
        <v>25</v>
      </c>
      <c r="C19" s="13" t="s">
        <v>27</v>
      </c>
    </row>
    <row r="20" spans="2:3" ht="20.100000000000001" customHeight="1" x14ac:dyDescent="0.25">
      <c r="B20" s="14"/>
    </row>
    <row r="21" spans="2:3" ht="20.100000000000001" customHeight="1" x14ac:dyDescent="0.25">
      <c r="B21" s="14"/>
    </row>
    <row r="22" spans="2:3" ht="20.100000000000001" customHeight="1" x14ac:dyDescent="0.25">
      <c r="B22" s="14"/>
    </row>
    <row r="23" spans="2:3" ht="20.100000000000001" customHeight="1" x14ac:dyDescent="0.25">
      <c r="B23" s="14" t="s">
        <v>26</v>
      </c>
      <c r="C23" s="13" t="s">
        <v>28</v>
      </c>
    </row>
  </sheetData>
  <dataValidations count="1">
    <dataValidation allowBlank="1" showErrorMessage="1" sqref="A1:XFD1048576"/>
  </dataValidations>
  <hyperlinks>
    <hyperlink ref="D3" r:id="rId1"/>
  </hyperlinks>
  <printOptions horizontalCentered="1"/>
  <pageMargins left="0.4" right="0.4" top="0.4" bottom="0.4" header="0.3" footer="0.3"/>
  <pageSetup scale="72" fitToHeight="0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23"/>
  <sheetViews>
    <sheetView showGridLines="0" showRowColHeaders="0" topLeftCell="A7" zoomScaleNormal="100" workbookViewId="0">
      <selection activeCell="H3" sqref="H3"/>
    </sheetView>
  </sheetViews>
  <sheetFormatPr baseColWidth="10" defaultColWidth="9.140625" defaultRowHeight="20.100000000000001" customHeight="1" x14ac:dyDescent="0.25"/>
  <cols>
    <col min="1" max="1" width="2.7109375" customWidth="1"/>
    <col min="2" max="2" width="22.85546875" bestFit="1" customWidth="1"/>
    <col min="3" max="3" width="26.7109375" bestFit="1" customWidth="1"/>
    <col min="4" max="4" width="28" customWidth="1"/>
    <col min="5" max="5" width="20.7109375" customWidth="1"/>
    <col min="6" max="6" width="18.140625" customWidth="1"/>
    <col min="7" max="7" width="22.28515625" customWidth="1"/>
    <col min="8" max="8" width="45.5703125" bestFit="1" customWidth="1"/>
  </cols>
  <sheetData>
    <row r="1" spans="2:8" ht="35.1" customHeight="1" thickTop="1" thickBot="1" x14ac:dyDescent="0.55000000000000004">
      <c r="B1" s="20"/>
      <c r="C1" s="20"/>
      <c r="D1" s="20"/>
      <c r="E1" s="20"/>
      <c r="F1" s="20"/>
      <c r="G1" s="20"/>
      <c r="H1" s="20"/>
    </row>
    <row r="2" spans="2:8" ht="35.1" customHeight="1" thickTop="1" x14ac:dyDescent="0.5">
      <c r="B2" s="10" t="s">
        <v>7</v>
      </c>
      <c r="C2" s="10"/>
      <c r="D2" s="10"/>
      <c r="E2" s="10"/>
      <c r="F2" s="10"/>
      <c r="G2" s="10"/>
      <c r="H2" s="10"/>
    </row>
    <row r="3" spans="2:8" ht="30" customHeight="1" x14ac:dyDescent="0.25">
      <c r="B3" s="6" t="s">
        <v>10</v>
      </c>
      <c r="C3" s="6" t="s">
        <v>15</v>
      </c>
      <c r="D3" s="8" t="s">
        <v>16</v>
      </c>
      <c r="E3" s="7"/>
      <c r="F3" s="6" t="s">
        <v>31</v>
      </c>
      <c r="G3" s="15">
        <v>43556</v>
      </c>
      <c r="H3" s="21"/>
    </row>
    <row r="4" spans="2:8" ht="30" customHeight="1" x14ac:dyDescent="0.25">
      <c r="B4" t="s">
        <v>9</v>
      </c>
      <c r="C4" t="s">
        <v>17</v>
      </c>
      <c r="F4" t="s">
        <v>32</v>
      </c>
      <c r="G4" s="15">
        <f>G3+6</f>
        <v>43562</v>
      </c>
    </row>
    <row r="5" spans="2:8" ht="30" customHeight="1" x14ac:dyDescent="0.25">
      <c r="B5" t="s">
        <v>21</v>
      </c>
      <c r="C5" t="s">
        <v>22</v>
      </c>
      <c r="F5" t="s">
        <v>33</v>
      </c>
      <c r="G5">
        <f>WEEKNUM(G3)</f>
        <v>14</v>
      </c>
    </row>
    <row r="6" spans="2:8" ht="30" customHeight="1" x14ac:dyDescent="0.25"/>
    <row r="7" spans="2:8" ht="35.1" customHeight="1" x14ac:dyDescent="0.35">
      <c r="B7" s="11" t="s">
        <v>14</v>
      </c>
      <c r="C7" s="12" t="s">
        <v>11</v>
      </c>
      <c r="G7" s="21"/>
      <c r="H7" s="21"/>
    </row>
    <row r="8" spans="2:8" ht="45" customHeight="1" x14ac:dyDescent="0.25">
      <c r="B8" s="1" t="s">
        <v>12</v>
      </c>
      <c r="C8" s="1" t="s">
        <v>13</v>
      </c>
      <c r="D8" s="1" t="s">
        <v>1</v>
      </c>
      <c r="E8" s="1" t="s">
        <v>2</v>
      </c>
      <c r="F8" s="1" t="s">
        <v>29</v>
      </c>
      <c r="G8" s="1" t="s">
        <v>30</v>
      </c>
      <c r="H8" s="21"/>
    </row>
    <row r="9" spans="2:8" ht="30" customHeight="1" x14ac:dyDescent="0.4">
      <c r="B9" s="2">
        <v>40</v>
      </c>
      <c r="C9" s="2">
        <f>SUBTOTAL(109,TimeSheet4[Hours Worked])</f>
        <v>10.000000000000002</v>
      </c>
      <c r="D9" s="2">
        <f>IFERROR(IF(C9&lt;=WorkweekHours,C9,WorkweekHours),"")</f>
        <v>10.000000000000002</v>
      </c>
      <c r="E9" s="2">
        <f>IFERROR(C9-D9, "")</f>
        <v>0</v>
      </c>
      <c r="F9" s="19">
        <f>50/8</f>
        <v>6.25</v>
      </c>
      <c r="G9" s="19">
        <f>D9*F9</f>
        <v>62.500000000000014</v>
      </c>
    </row>
    <row r="10" spans="2:8" ht="39.950000000000003" customHeight="1" x14ac:dyDescent="0.25">
      <c r="B10" s="5" t="s">
        <v>8</v>
      </c>
      <c r="C10" s="5" t="s">
        <v>3</v>
      </c>
      <c r="D10" s="5" t="s">
        <v>4</v>
      </c>
      <c r="E10" s="5" t="s">
        <v>5</v>
      </c>
      <c r="F10" s="5" t="s">
        <v>6</v>
      </c>
      <c r="G10" s="5" t="s">
        <v>0</v>
      </c>
      <c r="H10" s="5" t="s">
        <v>20</v>
      </c>
    </row>
    <row r="11" spans="2:8" ht="20.100000000000001" customHeight="1" x14ac:dyDescent="0.25">
      <c r="B11" s="9">
        <v>43556</v>
      </c>
      <c r="C11" s="4">
        <v>0.5</v>
      </c>
      <c r="D11" s="4"/>
      <c r="E11" s="4"/>
      <c r="F11" s="4">
        <v>0.70833333333333337</v>
      </c>
      <c r="G11" s="3">
        <f>IFERROR(IF(COUNT(TimeSheet4[[#This Row],[Time In]:[Time Out]])=4,(IF(TimeSheet4[[#This Row],[Time Out]]&lt;TimeSheet4[[#This Row],[Time In]],1,0)+TimeSheet4[[#This Row],[Time Out]])-TimeSheet4[[#This Row],[Lunch End]]+TimeSheet4[[#This Row],[Lunch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5.0000000000000009</v>
      </c>
      <c r="H11" s="4" t="s">
        <v>34</v>
      </c>
    </row>
    <row r="12" spans="2:8" ht="20.100000000000001" customHeight="1" x14ac:dyDescent="0.25">
      <c r="B12" s="9">
        <v>43559</v>
      </c>
      <c r="C12" s="4">
        <v>0.54166666666666663</v>
      </c>
      <c r="D12" s="4"/>
      <c r="E12" s="4"/>
      <c r="F12" s="4">
        <v>0.58333333333333337</v>
      </c>
      <c r="G12" s="3">
        <f>IFERROR(IF(COUNT(TimeSheet4[[#This Row],[Time In]:[Time Out]])=4,(IF(TimeSheet4[[#This Row],[Time Out]]&lt;TimeSheet4[[#This Row],[Time In]],1,0)+TimeSheet4[[#This Row],[Time Out]])-TimeSheet4[[#This Row],[Lunch End]]+TimeSheet4[[#This Row],[Lunch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1.0000000000000018</v>
      </c>
      <c r="H12" s="4" t="s">
        <v>35</v>
      </c>
    </row>
    <row r="13" spans="2:8" ht="20.100000000000001" customHeight="1" x14ac:dyDescent="0.25">
      <c r="B13" s="9">
        <v>43561</v>
      </c>
      <c r="C13" s="4">
        <v>0.5</v>
      </c>
      <c r="D13" s="4"/>
      <c r="E13" s="4"/>
      <c r="F13" s="4">
        <v>0.5625</v>
      </c>
      <c r="G13" s="3">
        <f>IFERROR(IF(COUNT(TimeSheet4[[#This Row],[Time In]:[Time Out]])=4,(IF(TimeSheet4[[#This Row],[Time Out]]&lt;TimeSheet4[[#This Row],[Time In]],1,0)+TimeSheet4[[#This Row],[Time Out]])-TimeSheet4[[#This Row],[Lunch End]]+TimeSheet4[[#This Row],[Lunch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1.5</v>
      </c>
      <c r="H13" s="4" t="s">
        <v>37</v>
      </c>
    </row>
    <row r="14" spans="2:8" ht="20.100000000000001" customHeight="1" x14ac:dyDescent="0.25">
      <c r="B14" s="9">
        <v>43561</v>
      </c>
      <c r="C14" s="4">
        <v>0.5625</v>
      </c>
      <c r="D14" s="4"/>
      <c r="E14" s="4"/>
      <c r="F14" s="4">
        <v>0.60416666666666663</v>
      </c>
      <c r="G14" s="3">
        <f>IFERROR(IF(COUNT(TimeSheet4[[#This Row],[Time In]:[Time Out]])=4,(IF(TimeSheet4[[#This Row],[Time Out]]&lt;TimeSheet4[[#This Row],[Time In]],1,0)+TimeSheet4[[#This Row],[Time Out]])-TimeSheet4[[#This Row],[Lunch End]]+TimeSheet4[[#This Row],[Lunch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0.99999999999999911</v>
      </c>
      <c r="H14" s="4" t="s">
        <v>38</v>
      </c>
    </row>
    <row r="15" spans="2:8" ht="20.100000000000001" customHeight="1" x14ac:dyDescent="0.25">
      <c r="B15" s="9">
        <v>43562</v>
      </c>
      <c r="C15" s="4">
        <v>0.375</v>
      </c>
      <c r="D15" s="4"/>
      <c r="E15" s="4"/>
      <c r="F15" s="4">
        <v>0.4375</v>
      </c>
      <c r="G15" s="3">
        <f>IFERROR(IF(COUNT(TimeSheet4[[#This Row],[Time In]:[Time Out]])=4,(IF(TimeSheet4[[#This Row],[Time Out]]&lt;TimeSheet4[[#This Row],[Time In]],1,0)+TimeSheet4[[#This Row],[Time Out]])-TimeSheet4[[#This Row],[Lunch End]]+TimeSheet4[[#This Row],[Lunch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1.5</v>
      </c>
      <c r="H15" s="4" t="s">
        <v>37</v>
      </c>
    </row>
    <row r="16" spans="2:8" ht="20.100000000000001" customHeight="1" x14ac:dyDescent="0.25">
      <c r="B16" s="16"/>
      <c r="C16" s="17"/>
      <c r="D16" s="17"/>
      <c r="E16" s="17"/>
      <c r="F16" s="17"/>
      <c r="G16" s="18">
        <f>IFERROR(IF(COUNT(TimeSheet4[[#This Row],[Time In]:[Time Out]])=4,(IF(TimeSheet4[[#This Row],[Time Out]]&lt;TimeSheet4[[#This Row],[Time In]],1,0)+TimeSheet4[[#This Row],[Time Out]])-TimeSheet4[[#This Row],[Lunch End]]+TimeSheet4[[#This Row],[Lunch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6" s="17"/>
    </row>
    <row r="19" spans="2:3" ht="20.100000000000001" customHeight="1" x14ac:dyDescent="0.25">
      <c r="B19" s="14" t="s">
        <v>25</v>
      </c>
      <c r="C19" s="13" t="s">
        <v>27</v>
      </c>
    </row>
    <row r="20" spans="2:3" ht="20.100000000000001" customHeight="1" x14ac:dyDescent="0.25">
      <c r="B20" s="14"/>
    </row>
    <row r="21" spans="2:3" ht="20.100000000000001" customHeight="1" x14ac:dyDescent="0.25">
      <c r="B21" s="14"/>
    </row>
    <row r="22" spans="2:3" ht="20.100000000000001" customHeight="1" x14ac:dyDescent="0.25">
      <c r="B22" s="14"/>
    </row>
    <row r="23" spans="2:3" ht="20.100000000000001" customHeight="1" x14ac:dyDescent="0.25">
      <c r="B23" s="14" t="s">
        <v>26</v>
      </c>
      <c r="C23" s="13" t="s">
        <v>28</v>
      </c>
    </row>
  </sheetData>
  <dataValidations count="1">
    <dataValidation allowBlank="1" showErrorMessage="1" sqref="A1:XFD1048576"/>
  </dataValidations>
  <hyperlinks>
    <hyperlink ref="D3" r:id="rId1"/>
  </hyperlinks>
  <printOptions horizontalCentered="1"/>
  <pageMargins left="0.4" right="0.4" top="0.4" bottom="0.4" header="0.3" footer="0.3"/>
  <pageSetup scale="72" fitToHeight="0" orientation="landscape" r:id="rId2"/>
  <headerFooter differentFirst="1">
    <oddFooter>Page &amp;P of &amp;N</oddFooter>
  </headerFooter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23"/>
  <sheetViews>
    <sheetView showGridLines="0" showRowColHeaders="0" tabSelected="1" topLeftCell="B7" zoomScaleNormal="100" workbookViewId="0">
      <selection activeCell="H14" sqref="H14"/>
    </sheetView>
  </sheetViews>
  <sheetFormatPr baseColWidth="10" defaultColWidth="9.140625" defaultRowHeight="20.100000000000001" customHeight="1" x14ac:dyDescent="0.25"/>
  <cols>
    <col min="1" max="1" width="2.7109375" customWidth="1"/>
    <col min="2" max="2" width="22.85546875" bestFit="1" customWidth="1"/>
    <col min="3" max="3" width="26.7109375" bestFit="1" customWidth="1"/>
    <col min="4" max="4" width="28" customWidth="1"/>
    <col min="5" max="5" width="20.7109375" customWidth="1"/>
    <col min="6" max="6" width="18.140625" customWidth="1"/>
    <col min="7" max="7" width="22.28515625" customWidth="1"/>
    <col min="8" max="8" width="45.5703125" bestFit="1" customWidth="1"/>
  </cols>
  <sheetData>
    <row r="1" spans="2:8" ht="35.1" customHeight="1" thickTop="1" thickBot="1" x14ac:dyDescent="0.55000000000000004">
      <c r="B1" s="20"/>
      <c r="C1" s="20"/>
      <c r="D1" s="20"/>
      <c r="E1" s="20"/>
      <c r="F1" s="20"/>
      <c r="G1" s="20"/>
      <c r="H1" s="20"/>
    </row>
    <row r="2" spans="2:8" ht="35.1" customHeight="1" thickTop="1" x14ac:dyDescent="0.5">
      <c r="B2" s="10" t="s">
        <v>7</v>
      </c>
      <c r="C2" s="10"/>
      <c r="D2" s="10"/>
      <c r="E2" s="10"/>
      <c r="F2" s="10"/>
      <c r="G2" s="10"/>
      <c r="H2" s="10"/>
    </row>
    <row r="3" spans="2:8" ht="30" customHeight="1" x14ac:dyDescent="0.25">
      <c r="B3" s="6" t="s">
        <v>10</v>
      </c>
      <c r="C3" s="6" t="s">
        <v>15</v>
      </c>
      <c r="D3" s="8" t="s">
        <v>16</v>
      </c>
      <c r="E3" s="7"/>
      <c r="F3" s="6" t="s">
        <v>31</v>
      </c>
      <c r="G3" s="15">
        <v>43563</v>
      </c>
    </row>
    <row r="4" spans="2:8" ht="30" customHeight="1" x14ac:dyDescent="0.25">
      <c r="B4" t="s">
        <v>9</v>
      </c>
      <c r="C4" t="s">
        <v>17</v>
      </c>
      <c r="F4" t="s">
        <v>32</v>
      </c>
      <c r="G4" s="15">
        <f>G3+6</f>
        <v>43569</v>
      </c>
    </row>
    <row r="5" spans="2:8" ht="30" customHeight="1" x14ac:dyDescent="0.25">
      <c r="B5" t="s">
        <v>21</v>
      </c>
      <c r="C5" t="s">
        <v>22</v>
      </c>
      <c r="F5" t="s">
        <v>33</v>
      </c>
      <c r="G5">
        <f>WEEKNUM(G3)</f>
        <v>15</v>
      </c>
    </row>
    <row r="6" spans="2:8" ht="30" customHeight="1" x14ac:dyDescent="0.25"/>
    <row r="7" spans="2:8" ht="35.1" customHeight="1" x14ac:dyDescent="0.35">
      <c r="B7" s="11" t="s">
        <v>14</v>
      </c>
      <c r="C7" s="12" t="s">
        <v>11</v>
      </c>
      <c r="G7" s="21"/>
      <c r="H7" s="21"/>
    </row>
    <row r="8" spans="2:8" ht="45" customHeight="1" x14ac:dyDescent="0.25">
      <c r="B8" s="1" t="s">
        <v>12</v>
      </c>
      <c r="C8" s="1" t="s">
        <v>13</v>
      </c>
      <c r="D8" s="1" t="s">
        <v>1</v>
      </c>
      <c r="E8" s="1" t="s">
        <v>2</v>
      </c>
      <c r="F8" s="1" t="s">
        <v>29</v>
      </c>
      <c r="G8" s="1" t="s">
        <v>30</v>
      </c>
      <c r="H8" s="21"/>
    </row>
    <row r="9" spans="2:8" ht="30" customHeight="1" x14ac:dyDescent="0.4">
      <c r="B9" s="2">
        <v>40</v>
      </c>
      <c r="C9" s="2">
        <f>SUBTOTAL(109,TimeSheet43[Hours Worked])</f>
        <v>7.4999999999999982</v>
      </c>
      <c r="D9" s="2">
        <f>IFERROR(IF(C9&lt;=WorkweekHours,C9,WorkweekHours),"")</f>
        <v>7.4999999999999982</v>
      </c>
      <c r="E9" s="2">
        <f>IFERROR(C9-D9, "")</f>
        <v>0</v>
      </c>
      <c r="F9" s="19">
        <f>50/8</f>
        <v>6.25</v>
      </c>
      <c r="G9" s="19">
        <f>D9*F9</f>
        <v>46.874999999999986</v>
      </c>
      <c r="H9" s="21"/>
    </row>
    <row r="10" spans="2:8" ht="39.950000000000003" customHeight="1" x14ac:dyDescent="0.25">
      <c r="B10" s="5" t="s">
        <v>8</v>
      </c>
      <c r="C10" s="5" t="s">
        <v>3</v>
      </c>
      <c r="D10" s="5" t="s">
        <v>4</v>
      </c>
      <c r="E10" s="5" t="s">
        <v>5</v>
      </c>
      <c r="F10" s="5" t="s">
        <v>6</v>
      </c>
      <c r="G10" s="5" t="s">
        <v>0</v>
      </c>
      <c r="H10" s="5" t="s">
        <v>20</v>
      </c>
    </row>
    <row r="11" spans="2:8" ht="20.100000000000001" customHeight="1" x14ac:dyDescent="0.25">
      <c r="B11" s="9">
        <v>43563</v>
      </c>
      <c r="C11" s="4">
        <v>0.45833333333333331</v>
      </c>
      <c r="D11" s="4"/>
      <c r="E11" s="4"/>
      <c r="F11" s="4">
        <v>0.54166666666666663</v>
      </c>
      <c r="G11" s="3">
        <f>IFERROR(IF(COUNT(TimeSheet43[[#This Row],[Time In]:[Time Out]])=4,(IF(TimeSheet43[[#This Row],[Time Out]]&lt;TimeSheet43[[#This Row],[Time In]],1,0)+TimeSheet43[[#This Row],[Time Out]])-TimeSheet43[[#This Row],[Lunch End]]+TimeSheet43[[#This Row],[Lunch Start]]-TimeSheet43[[#This Row],[Time In]],IF(AND(LEN(TimeSheet43[[#This Row],[Time In]])&lt;&gt;0,LEN(TimeSheet43[[#This Row],[Time Out]])&lt;&gt;0),(IF(TimeSheet43[[#This Row],[Time Out]]&lt;TimeSheet43[[#This Row],[Time In]],1,0)+TimeSheet43[[#This Row],[Time Out]])-TimeSheet43[[#This Row],[Time In]],0))*24,0)</f>
        <v>1.9999999999999996</v>
      </c>
      <c r="H11" s="4" t="s">
        <v>39</v>
      </c>
    </row>
    <row r="12" spans="2:8" ht="20.100000000000001" customHeight="1" x14ac:dyDescent="0.25">
      <c r="B12" s="9">
        <v>43564</v>
      </c>
      <c r="C12" s="4">
        <v>0.45833333333333331</v>
      </c>
      <c r="D12" s="4"/>
      <c r="E12" s="4"/>
      <c r="F12" s="4">
        <v>0.5</v>
      </c>
      <c r="G12" s="3">
        <f>IFERROR(IF(COUNT(TimeSheet43[[#This Row],[Time In]:[Time Out]])=4,(IF(TimeSheet43[[#This Row],[Time Out]]&lt;TimeSheet43[[#This Row],[Time In]],1,0)+TimeSheet43[[#This Row],[Time Out]])-TimeSheet43[[#This Row],[Lunch End]]+TimeSheet43[[#This Row],[Lunch Start]]-TimeSheet43[[#This Row],[Time In]],IF(AND(LEN(TimeSheet43[[#This Row],[Time In]])&lt;&gt;0,LEN(TimeSheet43[[#This Row],[Time Out]])&lt;&gt;0),(IF(TimeSheet43[[#This Row],[Time Out]]&lt;TimeSheet43[[#This Row],[Time In]],1,0)+TimeSheet43[[#This Row],[Time Out]])-TimeSheet43[[#This Row],[Time In]],0))*24,0)</f>
        <v>1.0000000000000004</v>
      </c>
      <c r="H12" s="4" t="s">
        <v>23</v>
      </c>
    </row>
    <row r="13" spans="2:8" ht="20.100000000000001" customHeight="1" x14ac:dyDescent="0.25">
      <c r="B13" s="9">
        <v>43564</v>
      </c>
      <c r="C13" s="4">
        <v>0.5625</v>
      </c>
      <c r="D13" s="4"/>
      <c r="E13" s="4"/>
      <c r="F13" s="4">
        <v>0.60416666666666663</v>
      </c>
      <c r="G13" s="3">
        <f>IFERROR(IF(COUNT(TimeSheet43[[#This Row],[Time In]:[Time Out]])=4,(IF(TimeSheet43[[#This Row],[Time Out]]&lt;TimeSheet43[[#This Row],[Time In]],1,0)+TimeSheet43[[#This Row],[Time Out]])-TimeSheet43[[#This Row],[Lunch End]]+TimeSheet43[[#This Row],[Lunch Start]]-TimeSheet43[[#This Row],[Time In]],IF(AND(LEN(TimeSheet43[[#This Row],[Time In]])&lt;&gt;0,LEN(TimeSheet43[[#This Row],[Time Out]])&lt;&gt;0),(IF(TimeSheet43[[#This Row],[Time Out]]&lt;TimeSheet43[[#This Row],[Time In]],1,0)+TimeSheet43[[#This Row],[Time Out]])-TimeSheet43[[#This Row],[Time In]],0))*24,0)</f>
        <v>0.99999999999999911</v>
      </c>
      <c r="H13" s="4" t="s">
        <v>40</v>
      </c>
    </row>
    <row r="14" spans="2:8" ht="20.100000000000001" customHeight="1" x14ac:dyDescent="0.25">
      <c r="B14" s="9">
        <v>43565</v>
      </c>
      <c r="C14" s="4">
        <v>0.39583333333333331</v>
      </c>
      <c r="D14" s="4"/>
      <c r="E14" s="4"/>
      <c r="F14" s="4">
        <v>0.54166666666666663</v>
      </c>
      <c r="G14" s="3">
        <f>IFERROR(IF(COUNT(TimeSheet43[[#This Row],[Time In]:[Time Out]])=4,(IF(TimeSheet43[[#This Row],[Time Out]]&lt;TimeSheet43[[#This Row],[Time In]],1,0)+TimeSheet43[[#This Row],[Time Out]])-TimeSheet43[[#This Row],[Lunch End]]+TimeSheet43[[#This Row],[Lunch Start]]-TimeSheet43[[#This Row],[Time In]],IF(AND(LEN(TimeSheet43[[#This Row],[Time In]])&lt;&gt;0,LEN(TimeSheet43[[#This Row],[Time Out]])&lt;&gt;0),(IF(TimeSheet43[[#This Row],[Time Out]]&lt;TimeSheet43[[#This Row],[Time In]],1,0)+TimeSheet43[[#This Row],[Time Out]])-TimeSheet43[[#This Row],[Time In]],0))*24,0)</f>
        <v>3.4999999999999996</v>
      </c>
      <c r="H14" s="4" t="s">
        <v>41</v>
      </c>
    </row>
    <row r="15" spans="2:8" ht="20.100000000000001" customHeight="1" x14ac:dyDescent="0.25">
      <c r="B15" s="9"/>
      <c r="C15" s="4"/>
      <c r="D15" s="4"/>
      <c r="E15" s="4"/>
      <c r="F15" s="4"/>
      <c r="G15" s="3"/>
      <c r="H15" s="4"/>
    </row>
    <row r="16" spans="2:8" ht="20.100000000000001" customHeight="1" x14ac:dyDescent="0.25">
      <c r="B16" s="16"/>
      <c r="C16" s="17"/>
      <c r="D16" s="17"/>
      <c r="E16" s="17"/>
      <c r="F16" s="17"/>
      <c r="G16" s="18">
        <f>IFERROR(IF(COUNT(TimeSheet43[[#This Row],[Time In]:[Time Out]])=4,(IF(TimeSheet43[[#This Row],[Time Out]]&lt;TimeSheet43[[#This Row],[Time In]],1,0)+TimeSheet43[[#This Row],[Time Out]])-TimeSheet43[[#This Row],[Lunch End]]+TimeSheet43[[#This Row],[Lunch Start]]-TimeSheet43[[#This Row],[Time In]],IF(AND(LEN(TimeSheet43[[#This Row],[Time In]])&lt;&gt;0,LEN(TimeSheet43[[#This Row],[Time Out]])&lt;&gt;0),(IF(TimeSheet43[[#This Row],[Time Out]]&lt;TimeSheet43[[#This Row],[Time In]],1,0)+TimeSheet43[[#This Row],[Time Out]])-TimeSheet43[[#This Row],[Time In]],0))*24,0)</f>
        <v>0</v>
      </c>
      <c r="H16" s="17"/>
    </row>
    <row r="19" spans="2:3" ht="20.100000000000001" customHeight="1" x14ac:dyDescent="0.25">
      <c r="B19" s="14" t="s">
        <v>25</v>
      </c>
      <c r="C19" s="13" t="s">
        <v>27</v>
      </c>
    </row>
    <row r="20" spans="2:3" ht="20.100000000000001" customHeight="1" x14ac:dyDescent="0.25">
      <c r="B20" s="14"/>
    </row>
    <row r="21" spans="2:3" ht="20.100000000000001" customHeight="1" x14ac:dyDescent="0.25">
      <c r="B21" s="14"/>
    </row>
    <row r="22" spans="2:3" ht="20.100000000000001" customHeight="1" x14ac:dyDescent="0.25">
      <c r="B22" s="14"/>
    </row>
    <row r="23" spans="2:3" ht="20.100000000000001" customHeight="1" x14ac:dyDescent="0.25">
      <c r="B23" s="14" t="s">
        <v>26</v>
      </c>
      <c r="C23" s="13" t="s">
        <v>28</v>
      </c>
    </row>
  </sheetData>
  <dataValidations count="1">
    <dataValidation allowBlank="1" showErrorMessage="1" sqref="A1:XFD1048576"/>
  </dataValidations>
  <hyperlinks>
    <hyperlink ref="D3" r:id="rId1"/>
  </hyperlinks>
  <printOptions horizontalCentered="1"/>
  <pageMargins left="0.4" right="0.4" top="0.4" bottom="0.4" header="0.3" footer="0.3"/>
  <pageSetup scale="72"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Sema del 25 al 31 Marzo</vt:lpstr>
      <vt:lpstr>Sema del 01 al 07 Abril</vt:lpstr>
      <vt:lpstr>Sema del 08 al 14 Abril</vt:lpstr>
      <vt:lpstr>'Sema del 01 al 07 Abril'!Área_de_impresión</vt:lpstr>
      <vt:lpstr>'Sema del 08 al 14 Abril'!Área_de_impresión</vt:lpstr>
      <vt:lpstr>'Sema del 25 al 31 Marzo'!Área_de_impresión</vt:lpstr>
      <vt:lpstr>'Sema del 01 al 07 Abril'!ColumnTitle1</vt:lpstr>
      <vt:lpstr>'Sema del 08 al 14 Abril'!ColumnTitle1</vt:lpstr>
      <vt:lpstr>ColumnTitle1</vt:lpstr>
      <vt:lpstr>'Sema del 01 al 07 Abril'!ColumnTitleRegion1..E6.1</vt:lpstr>
      <vt:lpstr>'Sema del 08 al 14 Abril'!ColumnTitleRegion1..E6.1</vt:lpstr>
      <vt:lpstr>ColumnTitleRegion1..E6.1</vt:lpstr>
      <vt:lpstr>'Sema del 01 al 07 Abril'!Títulos_a_imprimir</vt:lpstr>
      <vt:lpstr>'Sema del 08 al 14 Abril'!Títulos_a_imprimir</vt:lpstr>
      <vt:lpstr>'Sema del 25 al 31 Marzo'!Títulos_a_imprimir</vt:lpstr>
      <vt:lpstr>'Sema del 01 al 07 Abril'!WorkweekHours</vt:lpstr>
      <vt:lpstr>'Sema del 08 al 14 Abril'!WorkweekHours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axelroman</cp:lastModifiedBy>
  <dcterms:created xsi:type="dcterms:W3CDTF">2017-02-03T07:22:08Z</dcterms:created>
  <dcterms:modified xsi:type="dcterms:W3CDTF">2019-06-01T15:37:33Z</dcterms:modified>
</cp:coreProperties>
</file>