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nder-SMC\Desktop\Maria Isabel\"/>
    </mc:Choice>
  </mc:AlternateContent>
  <bookViews>
    <workbookView xWindow="-120" yWindow="-120" windowWidth="20730" windowHeight="11160" activeTab="3"/>
  </bookViews>
  <sheets>
    <sheet name="T2-20" sheetId="1" r:id="rId1"/>
    <sheet name="T2-30" sheetId="2" r:id="rId2"/>
    <sheet name="T2-40" sheetId="3" r:id="rId3"/>
    <sheet name="T2-50" sheetId="4" r:id="rId4"/>
  </sheets>
  <definedNames>
    <definedName name="_xlnm.Print_Area" localSheetId="0">'T2-20'!$A$1:$O$123</definedName>
    <definedName name="_xlnm.Print_Area" localSheetId="1">'T2-30'!$A$1:$O$152</definedName>
    <definedName name="_xlnm.Print_Area" localSheetId="2">'T2-40'!$A$1:$O$69</definedName>
    <definedName name="_xlnm.Print_Area" localSheetId="3">'T2-50'!$A$1:$O$62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4" l="1"/>
  <c r="N17" i="4"/>
  <c r="G17" i="4"/>
  <c r="J17" i="4"/>
  <c r="N16" i="4"/>
  <c r="N18" i="4"/>
  <c r="J16" i="4"/>
  <c r="J18" i="4"/>
  <c r="G16" i="4"/>
  <c r="G18" i="4"/>
  <c r="D16" i="4"/>
  <c r="D18" i="4"/>
  <c r="N25" i="4"/>
  <c r="J25" i="4"/>
  <c r="G25" i="4"/>
  <c r="D25" i="4"/>
  <c r="N24" i="4"/>
  <c r="J24" i="4"/>
  <c r="G24" i="4"/>
  <c r="D24" i="4"/>
  <c r="N23" i="4"/>
  <c r="J23" i="4"/>
  <c r="G23" i="4"/>
  <c r="D23" i="4"/>
  <c r="N15" i="4"/>
  <c r="J15" i="4"/>
  <c r="G15" i="4"/>
  <c r="D15" i="4"/>
  <c r="N14" i="4"/>
  <c r="J14" i="4"/>
  <c r="G14" i="4"/>
  <c r="D14" i="4"/>
  <c r="N13" i="4"/>
  <c r="J13" i="4"/>
  <c r="G13" i="4"/>
  <c r="D13" i="4"/>
  <c r="B6" i="4"/>
  <c r="D39" i="3"/>
  <c r="M18" i="4" l="1"/>
  <c r="M16" i="4"/>
  <c r="M23" i="4"/>
  <c r="N21" i="4"/>
  <c r="M24" i="4"/>
  <c r="M25" i="4"/>
  <c r="M17" i="4"/>
  <c r="M15" i="4"/>
  <c r="M13" i="4"/>
  <c r="N11" i="4"/>
  <c r="M14" i="4"/>
  <c r="M21" i="4" l="1"/>
  <c r="M11" i="4"/>
  <c r="M7" i="4" s="1"/>
  <c r="N13" i="3" l="1"/>
  <c r="N14" i="3"/>
  <c r="J13" i="3"/>
  <c r="J14" i="3"/>
  <c r="G13" i="3"/>
  <c r="G14" i="3"/>
  <c r="D13" i="3"/>
  <c r="D14" i="3"/>
  <c r="M13" i="3" l="1"/>
  <c r="N28" i="3"/>
  <c r="J28" i="3"/>
  <c r="G28" i="3"/>
  <c r="D28" i="3"/>
  <c r="N27" i="3"/>
  <c r="J27" i="3"/>
  <c r="G27" i="3"/>
  <c r="D27" i="3"/>
  <c r="N26" i="3"/>
  <c r="J26" i="3"/>
  <c r="G26" i="3"/>
  <c r="D26" i="3"/>
  <c r="N25" i="3"/>
  <c r="J25" i="3"/>
  <c r="G25" i="3"/>
  <c r="D25" i="3"/>
  <c r="N24" i="3"/>
  <c r="J24" i="3"/>
  <c r="G24" i="3"/>
  <c r="D24" i="3"/>
  <c r="N23" i="3"/>
  <c r="J23" i="3"/>
  <c r="G23" i="3"/>
  <c r="D23" i="3"/>
  <c r="N22" i="3"/>
  <c r="J22" i="3"/>
  <c r="G22" i="3"/>
  <c r="D22" i="3"/>
  <c r="N21" i="3"/>
  <c r="J21" i="3"/>
  <c r="G21" i="3"/>
  <c r="D21" i="3"/>
  <c r="N16" i="3"/>
  <c r="J16" i="3"/>
  <c r="G16" i="3"/>
  <c r="D16" i="3"/>
  <c r="N15" i="3"/>
  <c r="J15" i="3"/>
  <c r="G15" i="3"/>
  <c r="D15" i="3"/>
  <c r="B6" i="3"/>
  <c r="N19" i="3" l="1"/>
  <c r="M22" i="3"/>
  <c r="M24" i="3"/>
  <c r="M26" i="3"/>
  <c r="M28" i="3"/>
  <c r="M25" i="3"/>
  <c r="M23" i="3"/>
  <c r="M14" i="3"/>
  <c r="M16" i="3"/>
  <c r="M27" i="3"/>
  <c r="M21" i="3"/>
  <c r="M15" i="3"/>
  <c r="N11" i="3"/>
  <c r="M19" i="3" l="1"/>
  <c r="M11" i="3"/>
  <c r="M7" i="3" s="1"/>
  <c r="N92" i="2"/>
  <c r="J92" i="2"/>
  <c r="G92" i="2"/>
  <c r="D92" i="2"/>
  <c r="N93" i="2"/>
  <c r="G93" i="2"/>
  <c r="D93" i="2"/>
  <c r="J93" i="2"/>
  <c r="N91" i="2"/>
  <c r="D91" i="2"/>
  <c r="G91" i="2"/>
  <c r="J91" i="2"/>
  <c r="D89" i="2"/>
  <c r="G89" i="2"/>
  <c r="J89" i="2"/>
  <c r="N89" i="2"/>
  <c r="D90" i="2"/>
  <c r="G90" i="2"/>
  <c r="J90" i="2"/>
  <c r="N90" i="2"/>
  <c r="N78" i="2"/>
  <c r="N79" i="2"/>
  <c r="N80" i="2"/>
  <c r="N81" i="2"/>
  <c r="N82" i="2"/>
  <c r="N83" i="2"/>
  <c r="N84" i="2"/>
  <c r="N85" i="2"/>
  <c r="N86" i="2"/>
  <c r="N87" i="2"/>
  <c r="N88" i="2"/>
  <c r="J78" i="2"/>
  <c r="J79" i="2"/>
  <c r="J80" i="2"/>
  <c r="J81" i="2"/>
  <c r="J82" i="2"/>
  <c r="J83" i="2"/>
  <c r="J84" i="2"/>
  <c r="J85" i="2"/>
  <c r="J86" i="2"/>
  <c r="J87" i="2"/>
  <c r="J88" i="2"/>
  <c r="G78" i="2"/>
  <c r="G79" i="2"/>
  <c r="G80" i="2"/>
  <c r="G81" i="2"/>
  <c r="G82" i="2"/>
  <c r="G83" i="2"/>
  <c r="G84" i="2"/>
  <c r="G85" i="2"/>
  <c r="G86" i="2"/>
  <c r="G87" i="2"/>
  <c r="G88" i="2"/>
  <c r="D78" i="2"/>
  <c r="D79" i="2"/>
  <c r="D80" i="2"/>
  <c r="D81" i="2"/>
  <c r="D82" i="2"/>
  <c r="D83" i="2"/>
  <c r="D84" i="2"/>
  <c r="D85" i="2"/>
  <c r="D86" i="2"/>
  <c r="D87" i="2"/>
  <c r="D88" i="2"/>
  <c r="M85" i="2" l="1"/>
  <c r="M91" i="2"/>
  <c r="M92" i="2"/>
  <c r="M87" i="2"/>
  <c r="M79" i="2"/>
  <c r="M93" i="2"/>
  <c r="M86" i="2"/>
  <c r="M78" i="2"/>
  <c r="M84" i="2"/>
  <c r="M83" i="2"/>
  <c r="M82" i="2"/>
  <c r="M81" i="2"/>
  <c r="M80" i="2"/>
  <c r="M88" i="2"/>
  <c r="M90" i="2"/>
  <c r="M89" i="2"/>
  <c r="N77" i="2" l="1"/>
  <c r="N76" i="2"/>
  <c r="J76" i="2"/>
  <c r="J77" i="2"/>
  <c r="J75" i="2"/>
  <c r="N75" i="2"/>
  <c r="G77" i="2"/>
  <c r="G76" i="2"/>
  <c r="G75" i="2"/>
  <c r="D77" i="2"/>
  <c r="D76" i="2"/>
  <c r="D75" i="2"/>
  <c r="D72" i="2"/>
  <c r="N72" i="2"/>
  <c r="G72" i="2"/>
  <c r="J72" i="2"/>
  <c r="M76" i="2" l="1"/>
  <c r="M77" i="2"/>
  <c r="M75" i="2"/>
  <c r="M72" i="2"/>
  <c r="J71" i="2"/>
  <c r="N71" i="2"/>
  <c r="G71" i="2"/>
  <c r="D71" i="2"/>
  <c r="G70" i="2"/>
  <c r="N70" i="2"/>
  <c r="D70" i="2"/>
  <c r="J70" i="2"/>
  <c r="N69" i="2"/>
  <c r="D69" i="2"/>
  <c r="G69" i="2"/>
  <c r="J69" i="2"/>
  <c r="J68" i="2"/>
  <c r="N68" i="2"/>
  <c r="G68" i="2"/>
  <c r="D68" i="2"/>
  <c r="G67" i="2"/>
  <c r="N67" i="2"/>
  <c r="D67" i="2"/>
  <c r="J67" i="2"/>
  <c r="M71" i="2" l="1"/>
  <c r="M69" i="2"/>
  <c r="M68" i="2"/>
  <c r="M70" i="2"/>
  <c r="M67" i="2"/>
  <c r="N61" i="2" l="1"/>
  <c r="G61" i="2"/>
  <c r="D61" i="2"/>
  <c r="J61" i="2"/>
  <c r="N57" i="2"/>
  <c r="J57" i="2"/>
  <c r="G57" i="2"/>
  <c r="D57" i="2"/>
  <c r="N58" i="2"/>
  <c r="J58" i="2"/>
  <c r="G58" i="2"/>
  <c r="D58" i="2"/>
  <c r="N54" i="2"/>
  <c r="N55" i="2"/>
  <c r="D54" i="2"/>
  <c r="G54" i="2"/>
  <c r="D55" i="2"/>
  <c r="G55" i="2"/>
  <c r="J55" i="2"/>
  <c r="J54" i="2"/>
  <c r="G53" i="2"/>
  <c r="N53" i="2"/>
  <c r="D53" i="2"/>
  <c r="J53" i="2"/>
  <c r="N47" i="2"/>
  <c r="D47" i="2"/>
  <c r="G47" i="2"/>
  <c r="J47" i="2"/>
  <c r="N45" i="2"/>
  <c r="D45" i="2"/>
  <c r="D44" i="2"/>
  <c r="N44" i="2"/>
  <c r="G45" i="2"/>
  <c r="G44" i="2"/>
  <c r="J45" i="2"/>
  <c r="J44" i="2"/>
  <c r="G41" i="2"/>
  <c r="N41" i="2"/>
  <c r="D41" i="2"/>
  <c r="J41" i="2"/>
  <c r="N39" i="2"/>
  <c r="J39" i="2"/>
  <c r="G39" i="2"/>
  <c r="D39" i="2"/>
  <c r="N38" i="2"/>
  <c r="D38" i="2"/>
  <c r="G38" i="2"/>
  <c r="J38" i="2"/>
  <c r="N36" i="2"/>
  <c r="D36" i="2"/>
  <c r="G36" i="2"/>
  <c r="J36" i="2"/>
  <c r="G35" i="2"/>
  <c r="N35" i="2"/>
  <c r="D35" i="2"/>
  <c r="J35" i="2"/>
  <c r="D37" i="2"/>
  <c r="N37" i="2"/>
  <c r="G37" i="2"/>
  <c r="J37" i="2"/>
  <c r="N34" i="2"/>
  <c r="J34" i="2"/>
  <c r="G34" i="2"/>
  <c r="D34" i="2"/>
  <c r="N33" i="2"/>
  <c r="J33" i="2"/>
  <c r="G33" i="2"/>
  <c r="D33" i="2"/>
  <c r="D32" i="2"/>
  <c r="N32" i="2"/>
  <c r="G32" i="2"/>
  <c r="J32" i="2"/>
  <c r="N30" i="2"/>
  <c r="J30" i="2"/>
  <c r="G30" i="2"/>
  <c r="D30" i="2"/>
  <c r="N18" i="2"/>
  <c r="J18" i="2"/>
  <c r="G18" i="2"/>
  <c r="D18" i="2"/>
  <c r="N26" i="2"/>
  <c r="D26" i="2"/>
  <c r="G26" i="2"/>
  <c r="J26" i="2"/>
  <c r="N29" i="2"/>
  <c r="D29" i="2"/>
  <c r="G29" i="2"/>
  <c r="J29" i="2"/>
  <c r="N28" i="2"/>
  <c r="D28" i="2"/>
  <c r="G28" i="2"/>
  <c r="J28" i="2"/>
  <c r="N24" i="2"/>
  <c r="J24" i="2"/>
  <c r="G24" i="2"/>
  <c r="D24" i="2"/>
  <c r="N23" i="2"/>
  <c r="J23" i="2"/>
  <c r="G23" i="2"/>
  <c r="D23" i="2"/>
  <c r="N17" i="2"/>
  <c r="D17" i="2"/>
  <c r="G17" i="2"/>
  <c r="J17" i="2"/>
  <c r="N15" i="2"/>
  <c r="N16" i="2"/>
  <c r="J15" i="2"/>
  <c r="J16" i="2"/>
  <c r="G15" i="2"/>
  <c r="G16" i="2"/>
  <c r="D15" i="2"/>
  <c r="D16" i="2"/>
  <c r="N20" i="2"/>
  <c r="D20" i="2"/>
  <c r="G20" i="2"/>
  <c r="J20" i="2"/>
  <c r="M61" i="2" l="1"/>
  <c r="M55" i="2"/>
  <c r="M58" i="2"/>
  <c r="M57" i="2"/>
  <c r="M54" i="2"/>
  <c r="M53" i="2"/>
  <c r="M47" i="2"/>
  <c r="M44" i="2"/>
  <c r="M45" i="2"/>
  <c r="M35" i="2"/>
  <c r="M38" i="2"/>
  <c r="M41" i="2"/>
  <c r="M39" i="2"/>
  <c r="M36" i="2"/>
  <c r="M30" i="2"/>
  <c r="M37" i="2"/>
  <c r="M33" i="2"/>
  <c r="M32" i="2"/>
  <c r="M34" i="2"/>
  <c r="M26" i="2"/>
  <c r="M29" i="2"/>
  <c r="M18" i="2"/>
  <c r="M28" i="2"/>
  <c r="M17" i="2"/>
  <c r="M24" i="2"/>
  <c r="M23" i="2"/>
  <c r="M15" i="2"/>
  <c r="M16" i="2"/>
  <c r="M20" i="2"/>
  <c r="N74" i="2"/>
  <c r="J74" i="2"/>
  <c r="G74" i="2"/>
  <c r="D74" i="2"/>
  <c r="N73" i="2"/>
  <c r="J73" i="2"/>
  <c r="G73" i="2"/>
  <c r="D73" i="2"/>
  <c r="N66" i="2"/>
  <c r="J66" i="2"/>
  <c r="G66" i="2"/>
  <c r="D66" i="2"/>
  <c r="N59" i="2"/>
  <c r="J59" i="2"/>
  <c r="G59" i="2"/>
  <c r="D59" i="2"/>
  <c r="N56" i="2"/>
  <c r="J56" i="2"/>
  <c r="G56" i="2"/>
  <c r="D56" i="2"/>
  <c r="N60" i="2"/>
  <c r="J60" i="2"/>
  <c r="G60" i="2"/>
  <c r="D60" i="2"/>
  <c r="N48" i="2"/>
  <c r="J48" i="2"/>
  <c r="G48" i="2"/>
  <c r="D48" i="2"/>
  <c r="N50" i="2"/>
  <c r="J50" i="2"/>
  <c r="G50" i="2"/>
  <c r="D50" i="2"/>
  <c r="N49" i="2"/>
  <c r="J49" i="2"/>
  <c r="G49" i="2"/>
  <c r="D49" i="2"/>
  <c r="N52" i="2"/>
  <c r="J52" i="2"/>
  <c r="G52" i="2"/>
  <c r="D52" i="2"/>
  <c r="N46" i="2"/>
  <c r="J46" i="2"/>
  <c r="G46" i="2"/>
  <c r="D46" i="2"/>
  <c r="N51" i="2"/>
  <c r="J51" i="2"/>
  <c r="G51" i="2"/>
  <c r="D51" i="2"/>
  <c r="N43" i="2"/>
  <c r="J43" i="2"/>
  <c r="G43" i="2"/>
  <c r="D43" i="2"/>
  <c r="N40" i="2"/>
  <c r="J40" i="2"/>
  <c r="G40" i="2"/>
  <c r="D40" i="2"/>
  <c r="N42" i="2"/>
  <c r="J42" i="2"/>
  <c r="G42" i="2"/>
  <c r="D42" i="2"/>
  <c r="N31" i="2"/>
  <c r="J31" i="2"/>
  <c r="G31" i="2"/>
  <c r="D31" i="2"/>
  <c r="N27" i="2"/>
  <c r="J27" i="2"/>
  <c r="G27" i="2"/>
  <c r="D27" i="2"/>
  <c r="N25" i="2"/>
  <c r="J25" i="2"/>
  <c r="G25" i="2"/>
  <c r="D25" i="2"/>
  <c r="N22" i="2"/>
  <c r="J22" i="2"/>
  <c r="G22" i="2"/>
  <c r="D22" i="2"/>
  <c r="N19" i="2"/>
  <c r="J19" i="2"/>
  <c r="G19" i="2"/>
  <c r="D19" i="2"/>
  <c r="N21" i="2"/>
  <c r="J21" i="2"/>
  <c r="G21" i="2"/>
  <c r="D21" i="2"/>
  <c r="N14" i="2"/>
  <c r="J14" i="2"/>
  <c r="G14" i="2"/>
  <c r="D14" i="2"/>
  <c r="M22" i="2" l="1"/>
  <c r="M42" i="2"/>
  <c r="M46" i="2"/>
  <c r="M52" i="2"/>
  <c r="M50" i="2"/>
  <c r="M60" i="2"/>
  <c r="M21" i="2"/>
  <c r="M14" i="2"/>
  <c r="M27" i="2"/>
  <c r="M31" i="2"/>
  <c r="M40" i="2"/>
  <c r="M51" i="2"/>
  <c r="M56" i="2"/>
  <c r="M59" i="2"/>
  <c r="M43" i="2"/>
  <c r="M66" i="2"/>
  <c r="M73" i="2"/>
  <c r="M19" i="2"/>
  <c r="M48" i="2"/>
  <c r="M74" i="2"/>
  <c r="M25" i="2"/>
  <c r="M49" i="2"/>
  <c r="N63" i="1"/>
  <c r="N64" i="1"/>
  <c r="J63" i="1"/>
  <c r="J64" i="1"/>
  <c r="G63" i="1"/>
  <c r="G64" i="1"/>
  <c r="D63" i="1"/>
  <c r="M63" i="1" s="1"/>
  <c r="D64" i="1"/>
  <c r="N105" i="2"/>
  <c r="J105" i="2"/>
  <c r="G105" i="2"/>
  <c r="D105" i="2"/>
  <c r="N104" i="2"/>
  <c r="J104" i="2"/>
  <c r="G104" i="2"/>
  <c r="D104" i="2"/>
  <c r="N103" i="2"/>
  <c r="J103" i="2"/>
  <c r="G103" i="2"/>
  <c r="D103" i="2"/>
  <c r="N102" i="2"/>
  <c r="J102" i="2"/>
  <c r="G102" i="2"/>
  <c r="D102" i="2"/>
  <c r="N101" i="2"/>
  <c r="J101" i="2"/>
  <c r="G101" i="2"/>
  <c r="D101" i="2"/>
  <c r="N100" i="2"/>
  <c r="J100" i="2"/>
  <c r="G100" i="2"/>
  <c r="D100" i="2"/>
  <c r="N99" i="2"/>
  <c r="J99" i="2"/>
  <c r="G99" i="2"/>
  <c r="D99" i="2"/>
  <c r="N98" i="2"/>
  <c r="J98" i="2"/>
  <c r="G98" i="2"/>
  <c r="D98" i="2"/>
  <c r="N65" i="2"/>
  <c r="J65" i="2"/>
  <c r="G65" i="2"/>
  <c r="D65" i="2"/>
  <c r="N64" i="2"/>
  <c r="J64" i="2"/>
  <c r="G64" i="2"/>
  <c r="D64" i="2"/>
  <c r="N63" i="2"/>
  <c r="J63" i="2"/>
  <c r="G63" i="2"/>
  <c r="D63" i="2"/>
  <c r="B6" i="2"/>
  <c r="J65" i="1"/>
  <c r="N65" i="1"/>
  <c r="G65" i="1"/>
  <c r="D65" i="1"/>
  <c r="M103" i="2" l="1"/>
  <c r="M105" i="2"/>
  <c r="M104" i="2"/>
  <c r="M102" i="2"/>
  <c r="M64" i="2"/>
  <c r="M101" i="2"/>
  <c r="M99" i="2"/>
  <c r="N96" i="2"/>
  <c r="M98" i="2"/>
  <c r="M100" i="2"/>
  <c r="M64" i="1"/>
  <c r="M63" i="2"/>
  <c r="M65" i="2"/>
  <c r="N11" i="2"/>
  <c r="M65" i="1"/>
  <c r="G62" i="1"/>
  <c r="N62" i="1"/>
  <c r="G59" i="1"/>
  <c r="G60" i="1"/>
  <c r="G61" i="1"/>
  <c r="N61" i="1"/>
  <c r="M96" i="2" l="1"/>
  <c r="M11" i="2"/>
  <c r="M7" i="2" s="1"/>
  <c r="N56" i="1"/>
  <c r="N57" i="1"/>
  <c r="N58" i="1"/>
  <c r="D55" i="1"/>
  <c r="J52" i="1"/>
  <c r="J53" i="1"/>
  <c r="J54" i="1"/>
  <c r="J55" i="1"/>
  <c r="J56" i="1"/>
  <c r="N49" i="1"/>
  <c r="N50" i="1"/>
  <c r="N51" i="1"/>
  <c r="N52" i="1"/>
  <c r="N53" i="1"/>
  <c r="N54" i="1"/>
  <c r="N55" i="1"/>
  <c r="J59" i="1"/>
  <c r="J60" i="1"/>
  <c r="J61" i="1"/>
  <c r="J62" i="1"/>
  <c r="J45" i="1"/>
  <c r="J46" i="1"/>
  <c r="J47" i="1"/>
  <c r="J48" i="1"/>
  <c r="J49" i="1"/>
  <c r="J50" i="1"/>
  <c r="J51" i="1"/>
  <c r="D59" i="1"/>
  <c r="D60" i="1"/>
  <c r="D61" i="1"/>
  <c r="D62" i="1"/>
  <c r="D45" i="1"/>
  <c r="D46" i="1"/>
  <c r="D47" i="1"/>
  <c r="D48" i="1"/>
  <c r="D49" i="1"/>
  <c r="D50" i="1"/>
  <c r="D51" i="1"/>
  <c r="D52" i="1"/>
  <c r="D53" i="1"/>
  <c r="D54" i="1"/>
  <c r="G56" i="1"/>
  <c r="G55" i="1"/>
  <c r="G54" i="1"/>
  <c r="G53" i="1"/>
  <c r="G52" i="1"/>
  <c r="G51" i="1"/>
  <c r="G50" i="1"/>
  <c r="G49" i="1"/>
  <c r="G48" i="1"/>
  <c r="G47" i="1"/>
  <c r="N21" i="1"/>
  <c r="G21" i="1"/>
  <c r="D21" i="1"/>
  <c r="J21" i="1"/>
  <c r="N20" i="1"/>
  <c r="D20" i="1"/>
  <c r="G20" i="1"/>
  <c r="J20" i="1"/>
  <c r="N59" i="1"/>
  <c r="N60" i="1"/>
  <c r="N45" i="1"/>
  <c r="N46" i="1"/>
  <c r="N47" i="1"/>
  <c r="N48" i="1"/>
  <c r="J58" i="1"/>
  <c r="G58" i="1"/>
  <c r="D58" i="1"/>
  <c r="M61" i="1" l="1"/>
  <c r="M60" i="1"/>
  <c r="M58" i="1"/>
  <c r="M52" i="1"/>
  <c r="M59" i="1"/>
  <c r="M50" i="1"/>
  <c r="M48" i="1"/>
  <c r="M21" i="1"/>
  <c r="M20" i="1"/>
  <c r="M47" i="1"/>
  <c r="M62" i="1"/>
  <c r="M55" i="1"/>
  <c r="M45" i="1"/>
  <c r="M49" i="1"/>
  <c r="M54" i="1"/>
  <c r="M51" i="1"/>
  <c r="M53" i="1"/>
  <c r="M46" i="1"/>
  <c r="B6" i="1"/>
  <c r="G44" i="1"/>
  <c r="D44" i="1"/>
  <c r="J41" i="1"/>
  <c r="J42" i="1"/>
  <c r="J43" i="1"/>
  <c r="J44" i="1"/>
  <c r="D41" i="1"/>
  <c r="D42" i="1"/>
  <c r="D43" i="1"/>
  <c r="G41" i="1"/>
  <c r="G42" i="1"/>
  <c r="G43" i="1"/>
  <c r="N38" i="1"/>
  <c r="N39" i="1"/>
  <c r="N40" i="1"/>
  <c r="N41" i="1"/>
  <c r="N42" i="1"/>
  <c r="N43" i="1"/>
  <c r="N44" i="1"/>
  <c r="J38" i="1"/>
  <c r="J39" i="1"/>
  <c r="J40" i="1"/>
  <c r="D36" i="1"/>
  <c r="D37" i="1"/>
  <c r="D38" i="1"/>
  <c r="D39" i="1"/>
  <c r="D40" i="1"/>
  <c r="G36" i="1"/>
  <c r="G37" i="1"/>
  <c r="G38" i="1"/>
  <c r="G39" i="1"/>
  <c r="G40" i="1"/>
  <c r="M40" i="1" l="1"/>
  <c r="M39" i="1"/>
  <c r="M38" i="1"/>
  <c r="M43" i="1"/>
  <c r="M44" i="1"/>
  <c r="M41" i="1"/>
  <c r="M42" i="1"/>
  <c r="N37" i="1"/>
  <c r="J37" i="1"/>
  <c r="N36" i="1"/>
  <c r="J36" i="1"/>
  <c r="M36" i="1" s="1"/>
  <c r="N34" i="1"/>
  <c r="N35" i="1"/>
  <c r="J34" i="1"/>
  <c r="J35" i="1"/>
  <c r="J57" i="1"/>
  <c r="G34" i="1"/>
  <c r="G35" i="1"/>
  <c r="G57" i="1"/>
  <c r="D34" i="1"/>
  <c r="D35" i="1"/>
  <c r="D56" i="1"/>
  <c r="M56" i="1" s="1"/>
  <c r="D57" i="1"/>
  <c r="M34" i="1" l="1"/>
  <c r="M57" i="1"/>
  <c r="M35" i="1"/>
  <c r="M37" i="1"/>
  <c r="N27" i="1" l="1"/>
  <c r="J27" i="1"/>
  <c r="G27" i="1"/>
  <c r="D27" i="1"/>
  <c r="N26" i="1"/>
  <c r="J26" i="1"/>
  <c r="G26" i="1"/>
  <c r="D26" i="1"/>
  <c r="N32" i="1"/>
  <c r="M27" i="1" l="1"/>
  <c r="M26" i="1"/>
  <c r="N14" i="1"/>
  <c r="N15" i="1"/>
  <c r="N16" i="1"/>
  <c r="N17" i="1"/>
  <c r="N18" i="1"/>
  <c r="N19" i="1"/>
  <c r="N22" i="1"/>
  <c r="J33" i="1"/>
  <c r="G33" i="1"/>
  <c r="D33" i="1"/>
  <c r="J32" i="1"/>
  <c r="G32" i="1"/>
  <c r="D32" i="1"/>
  <c r="J19" i="1"/>
  <c r="G19" i="1"/>
  <c r="D19" i="1"/>
  <c r="J18" i="1"/>
  <c r="G18" i="1"/>
  <c r="D18" i="1"/>
  <c r="J17" i="1"/>
  <c r="G17" i="1"/>
  <c r="D17" i="1"/>
  <c r="J16" i="1"/>
  <c r="G16" i="1"/>
  <c r="D16" i="1"/>
  <c r="J15" i="1"/>
  <c r="G15" i="1"/>
  <c r="D15" i="1"/>
  <c r="J14" i="1"/>
  <c r="G14" i="1"/>
  <c r="D14" i="1"/>
  <c r="J13" i="1"/>
  <c r="G13" i="1"/>
  <c r="D13" i="1"/>
  <c r="M14" i="1" l="1"/>
  <c r="M17" i="1"/>
  <c r="M18" i="1"/>
  <c r="M15" i="1"/>
  <c r="M19" i="1"/>
  <c r="M16" i="1"/>
  <c r="M32" i="1"/>
  <c r="N24" i="1" l="1"/>
  <c r="N25" i="1"/>
  <c r="N28" i="1"/>
  <c r="N29" i="1"/>
  <c r="N30" i="1"/>
  <c r="N31" i="1"/>
  <c r="N23" i="1"/>
  <c r="J24" i="1"/>
  <c r="J25" i="1"/>
  <c r="J28" i="1"/>
  <c r="J29" i="1"/>
  <c r="J30" i="1"/>
  <c r="J31" i="1"/>
  <c r="J23" i="1"/>
  <c r="G24" i="1"/>
  <c r="G25" i="1"/>
  <c r="G28" i="1"/>
  <c r="G29" i="1"/>
  <c r="G30" i="1"/>
  <c r="G31" i="1"/>
  <c r="G23" i="1"/>
  <c r="D24" i="1"/>
  <c r="D25" i="1"/>
  <c r="D28" i="1"/>
  <c r="D29" i="1"/>
  <c r="D30" i="1"/>
  <c r="D31" i="1"/>
  <c r="D23" i="1"/>
  <c r="M23" i="1" l="1"/>
  <c r="M25" i="1"/>
  <c r="M31" i="1"/>
  <c r="M30" i="1"/>
  <c r="M29" i="1"/>
  <c r="M28" i="1"/>
  <c r="M24" i="1"/>
  <c r="N72" i="1"/>
  <c r="J72" i="1"/>
  <c r="G72" i="1"/>
  <c r="D72" i="1"/>
  <c r="N73" i="1"/>
  <c r="J73" i="1"/>
  <c r="G73" i="1"/>
  <c r="D73" i="1"/>
  <c r="N71" i="1"/>
  <c r="J71" i="1"/>
  <c r="G71" i="1"/>
  <c r="D71" i="1"/>
  <c r="M71" i="1" l="1"/>
  <c r="M72" i="1"/>
  <c r="M73" i="1"/>
  <c r="N75" i="1" l="1"/>
  <c r="J75" i="1"/>
  <c r="G75" i="1"/>
  <c r="D75" i="1"/>
  <c r="N74" i="1"/>
  <c r="J74" i="1"/>
  <c r="G74" i="1"/>
  <c r="D74" i="1"/>
  <c r="N70" i="1"/>
  <c r="J70" i="1"/>
  <c r="G70" i="1"/>
  <c r="D70" i="1"/>
  <c r="N33" i="1"/>
  <c r="N11" i="1" s="1"/>
  <c r="J22" i="1"/>
  <c r="G22" i="1"/>
  <c r="D22" i="1"/>
  <c r="M22" i="1" l="1"/>
  <c r="N68" i="1"/>
  <c r="M74" i="1"/>
  <c r="M33" i="1"/>
  <c r="M70" i="1"/>
  <c r="M75" i="1"/>
  <c r="M11" i="1" l="1"/>
  <c r="M7" i="1" s="1"/>
  <c r="M68" i="1"/>
</calcChain>
</file>

<file path=xl/sharedStrings.xml><?xml version="1.0" encoding="utf-8"?>
<sst xmlns="http://schemas.openxmlformats.org/spreadsheetml/2006/main" count="811" uniqueCount="248">
  <si>
    <t xml:space="preserve">OT </t>
  </si>
  <si>
    <t>Cantidad</t>
  </si>
  <si>
    <t>Descripcion</t>
  </si>
  <si>
    <t>PT 30%</t>
  </si>
  <si>
    <t>MADERA ESTIMADA REQUERIDA</t>
  </si>
  <si>
    <t>Ancho</t>
  </si>
  <si>
    <t>Grueso</t>
  </si>
  <si>
    <t>Largo</t>
  </si>
  <si>
    <t>Descripion de pieza</t>
  </si>
  <si>
    <t>Pulgada "</t>
  </si>
  <si>
    <t>CM</t>
  </si>
  <si>
    <t>PT Pulg</t>
  </si>
  <si>
    <t>PT CM</t>
  </si>
  <si>
    <t>Especie</t>
  </si>
  <si>
    <t>CAMBIOS NECESARIOS</t>
  </si>
  <si>
    <t>MATERIALES ESTIMADOS REQUERIDOS</t>
  </si>
  <si>
    <t>U/M</t>
  </si>
  <si>
    <t>Observaciones</t>
  </si>
  <si>
    <t>Elaborado por:</t>
  </si>
  <si>
    <t>Etapa</t>
  </si>
  <si>
    <t>No. de cotización</t>
  </si>
  <si>
    <t>F. Ingreso a Producción</t>
  </si>
  <si>
    <t>F. Egreso a Producción</t>
  </si>
  <si>
    <t>Recibido por:</t>
  </si>
  <si>
    <t>Sub etapa</t>
  </si>
  <si>
    <t>Descripción de Material</t>
  </si>
  <si>
    <t>Existencia</t>
  </si>
  <si>
    <t>Bodega</t>
  </si>
  <si>
    <t>Compras</t>
  </si>
  <si>
    <t>Cant</t>
  </si>
  <si>
    <t>Fecha de cambio</t>
  </si>
  <si>
    <t>Razon del cambio</t>
  </si>
  <si>
    <t>F. de compromiso</t>
  </si>
  <si>
    <t>Fecha de elaboración</t>
  </si>
  <si>
    <t xml:space="preserve">Materiales </t>
  </si>
  <si>
    <t>validado por:</t>
  </si>
  <si>
    <t>Autorizado por:</t>
  </si>
  <si>
    <t xml:space="preserve">Finanzas 
</t>
  </si>
  <si>
    <t>Proyecto:</t>
  </si>
  <si>
    <t>Marjenny Tellez</t>
  </si>
  <si>
    <t>Entregado por:</t>
  </si>
  <si>
    <t>Diseño e Ing</t>
  </si>
  <si>
    <t>Modulo Maria Selva</t>
  </si>
  <si>
    <t>T2-20</t>
  </si>
  <si>
    <t>Piso (Fabricación e instalación)</t>
  </si>
  <si>
    <t>Estruct. Piso 1</t>
  </si>
  <si>
    <t>Pieza 1</t>
  </si>
  <si>
    <t>Pieza 2</t>
  </si>
  <si>
    <t>Pieza 3</t>
  </si>
  <si>
    <t>Estruct. Piso 2</t>
  </si>
  <si>
    <t>Caoba</t>
  </si>
  <si>
    <t>Estruct. Deck 1</t>
  </si>
  <si>
    <t>Vigas</t>
  </si>
  <si>
    <t>Viga 1</t>
  </si>
  <si>
    <t>Viga 2</t>
  </si>
  <si>
    <t>Viga 3</t>
  </si>
  <si>
    <t>Viga 4</t>
  </si>
  <si>
    <t>Viga 5</t>
  </si>
  <si>
    <t>Viga 6</t>
  </si>
  <si>
    <t>Soporte 1</t>
  </si>
  <si>
    <t>Soporte 2</t>
  </si>
  <si>
    <t>Laurel</t>
  </si>
  <si>
    <t>Estruct. Deck 2</t>
  </si>
  <si>
    <t>Estruct. Deck 3</t>
  </si>
  <si>
    <t>Deck</t>
  </si>
  <si>
    <t>Machimbre de Piso</t>
  </si>
  <si>
    <t>C. Macho</t>
  </si>
  <si>
    <t>21-007 B</t>
  </si>
  <si>
    <t>Viga 7</t>
  </si>
  <si>
    <t>Viga 8</t>
  </si>
  <si>
    <t>Panel 1</t>
  </si>
  <si>
    <t>Panel 2</t>
  </si>
  <si>
    <t>Panel 3</t>
  </si>
  <si>
    <t>Panel 4</t>
  </si>
  <si>
    <t>Aquaplast</t>
  </si>
  <si>
    <t>T2-20,3</t>
  </si>
  <si>
    <t>unid</t>
  </si>
  <si>
    <t>Tornillo Amarillo SENCO #8x3"</t>
  </si>
  <si>
    <t xml:space="preserve">Comejenol </t>
  </si>
  <si>
    <t>Thenner corriente</t>
  </si>
  <si>
    <t>gl</t>
  </si>
  <si>
    <t>T2-20,2</t>
  </si>
  <si>
    <t>varilla roscada gal. 1/2"x6'</t>
  </si>
  <si>
    <t>tuerca galv. 1/2"</t>
  </si>
  <si>
    <t>arandela galv. 1/2"</t>
  </si>
  <si>
    <t>Instalación</t>
  </si>
  <si>
    <t>varilla roscada gal. 5/16"x6'</t>
  </si>
  <si>
    <t>tuerca galv. 5/16"</t>
  </si>
  <si>
    <t>arandela galv. 5/16"</t>
  </si>
  <si>
    <t>T2-20,4</t>
  </si>
  <si>
    <t>Para fijar machimbre piso</t>
  </si>
  <si>
    <t>Para fijar deck</t>
  </si>
  <si>
    <t>T2-20,5</t>
  </si>
  <si>
    <t>cubeta</t>
  </si>
  <si>
    <t>Hilazas</t>
  </si>
  <si>
    <t>lb</t>
  </si>
  <si>
    <t>Messmer’s Caribbean Extreme</t>
  </si>
  <si>
    <t>Pieza de transicion</t>
  </si>
  <si>
    <t>Para fijar pieza de transicion</t>
  </si>
  <si>
    <t>T2-30</t>
  </si>
  <si>
    <t>Paredes (Fabricación e instalación)</t>
  </si>
  <si>
    <t>Rodapie</t>
  </si>
  <si>
    <t>Para fijar moldura</t>
  </si>
  <si>
    <t>Estruct. Paredes</t>
  </si>
  <si>
    <r>
      <t xml:space="preserve">P-1 </t>
    </r>
    <r>
      <rPr>
        <sz val="10"/>
        <rFont val="Arial"/>
        <family val="2"/>
      </rPr>
      <t>(Pieza 1)</t>
    </r>
  </si>
  <si>
    <r>
      <t xml:space="preserve">P-7 </t>
    </r>
    <r>
      <rPr>
        <sz val="10"/>
        <rFont val="Arial"/>
        <family val="2"/>
      </rPr>
      <t>(Pieza 5)</t>
    </r>
  </si>
  <si>
    <t>Estruct. Superior</t>
  </si>
  <si>
    <t>T2-30,2</t>
  </si>
  <si>
    <t xml:space="preserve">PW-1 Noggins </t>
  </si>
  <si>
    <r>
      <t xml:space="preserve">PW-1 </t>
    </r>
    <r>
      <rPr>
        <sz val="10"/>
        <rFont val="Arial"/>
        <family val="2"/>
      </rPr>
      <t>(Pieza 6)</t>
    </r>
  </si>
  <si>
    <r>
      <t xml:space="preserve">PW-1 </t>
    </r>
    <r>
      <rPr>
        <sz val="10"/>
        <rFont val="Arial"/>
        <family val="2"/>
      </rPr>
      <t>(Pieza 1)</t>
    </r>
  </si>
  <si>
    <r>
      <t xml:space="preserve">PW-1 </t>
    </r>
    <r>
      <rPr>
        <sz val="10"/>
        <rFont val="Arial"/>
        <family val="2"/>
      </rPr>
      <t>(Pieza 2)</t>
    </r>
  </si>
  <si>
    <r>
      <t xml:space="preserve">PW-1 </t>
    </r>
    <r>
      <rPr>
        <sz val="10"/>
        <rFont val="Arial"/>
        <family val="2"/>
      </rPr>
      <t>(Pieza 3)</t>
    </r>
  </si>
  <si>
    <r>
      <t xml:space="preserve">PW-1 </t>
    </r>
    <r>
      <rPr>
        <sz val="10"/>
        <rFont val="Arial"/>
        <family val="2"/>
      </rPr>
      <t>(Pieza 4)</t>
    </r>
  </si>
  <si>
    <t>PW-2 Noggins</t>
  </si>
  <si>
    <r>
      <t xml:space="preserve">PW-2 </t>
    </r>
    <r>
      <rPr>
        <sz val="10"/>
        <rFont val="Arial"/>
        <family val="2"/>
      </rPr>
      <t>(Pieza 4)</t>
    </r>
  </si>
  <si>
    <r>
      <t xml:space="preserve">PW-2 </t>
    </r>
    <r>
      <rPr>
        <sz val="10"/>
        <rFont val="Arial"/>
        <family val="2"/>
      </rPr>
      <t>(Pieza 6)</t>
    </r>
  </si>
  <si>
    <r>
      <t xml:space="preserve">PW-2 </t>
    </r>
    <r>
      <rPr>
        <sz val="10"/>
        <rFont val="Arial"/>
        <family val="2"/>
      </rPr>
      <t>(Pieza 1)</t>
    </r>
  </si>
  <si>
    <r>
      <t xml:space="preserve">PW-2 </t>
    </r>
    <r>
      <rPr>
        <sz val="10"/>
        <rFont val="Arial"/>
        <family val="2"/>
      </rPr>
      <t>(Pieza 2)</t>
    </r>
  </si>
  <si>
    <r>
      <t xml:space="preserve">PW-2 </t>
    </r>
    <r>
      <rPr>
        <sz val="10"/>
        <rFont val="Arial"/>
        <family val="2"/>
      </rPr>
      <t>(Pieza 3)</t>
    </r>
  </si>
  <si>
    <r>
      <t xml:space="preserve">PW-2 </t>
    </r>
    <r>
      <rPr>
        <sz val="10"/>
        <rFont val="Arial"/>
        <family val="2"/>
      </rPr>
      <t>(Pieza 5)</t>
    </r>
  </si>
  <si>
    <r>
      <t xml:space="preserve">PW-1 </t>
    </r>
    <r>
      <rPr>
        <sz val="10"/>
        <rFont val="Arial"/>
        <family val="2"/>
      </rPr>
      <t>(Pieza 5)</t>
    </r>
  </si>
  <si>
    <r>
      <t xml:space="preserve">PW-3 </t>
    </r>
    <r>
      <rPr>
        <sz val="10"/>
        <rFont val="Arial"/>
        <family val="2"/>
      </rPr>
      <t>(Pieza 2)</t>
    </r>
  </si>
  <si>
    <r>
      <t xml:space="preserve">PW-3 </t>
    </r>
    <r>
      <rPr>
        <sz val="10"/>
        <rFont val="Arial"/>
        <family val="2"/>
      </rPr>
      <t>(Pieza 1)</t>
    </r>
  </si>
  <si>
    <r>
      <t xml:space="preserve">PW-3 </t>
    </r>
    <r>
      <rPr>
        <sz val="10"/>
        <rFont val="Arial"/>
        <family val="2"/>
      </rPr>
      <t>(Pieza 4)</t>
    </r>
  </si>
  <si>
    <r>
      <t xml:space="preserve">PW-3 </t>
    </r>
    <r>
      <rPr>
        <sz val="10"/>
        <rFont val="Arial"/>
        <family val="2"/>
      </rPr>
      <t>(Pieza 3)</t>
    </r>
  </si>
  <si>
    <r>
      <t xml:space="preserve">PW-3 </t>
    </r>
    <r>
      <rPr>
        <sz val="10"/>
        <rFont val="Arial"/>
        <family val="2"/>
      </rPr>
      <t>(Pieza 5)</t>
    </r>
  </si>
  <si>
    <t>PW-3 Noggins</t>
  </si>
  <si>
    <r>
      <t xml:space="preserve">PW-4 </t>
    </r>
    <r>
      <rPr>
        <sz val="10"/>
        <rFont val="Arial"/>
        <family val="2"/>
      </rPr>
      <t>(Pieza 2)</t>
    </r>
  </si>
  <si>
    <r>
      <t xml:space="preserve">PW-4 </t>
    </r>
    <r>
      <rPr>
        <sz val="10"/>
        <rFont val="Arial"/>
        <family val="2"/>
      </rPr>
      <t>(Pieza 1)</t>
    </r>
  </si>
  <si>
    <t>PW-4 Noggins</t>
  </si>
  <si>
    <r>
      <t xml:space="preserve">PW-5 </t>
    </r>
    <r>
      <rPr>
        <sz val="10"/>
        <rFont val="Arial"/>
        <family val="2"/>
      </rPr>
      <t>(Pieza 2)</t>
    </r>
  </si>
  <si>
    <r>
      <t xml:space="preserve">PW-5 </t>
    </r>
    <r>
      <rPr>
        <sz val="10"/>
        <rFont val="Arial"/>
        <family val="2"/>
      </rPr>
      <t>(Pieza 1)</t>
    </r>
  </si>
  <si>
    <t>PW-5 Noggins</t>
  </si>
  <si>
    <t>Machimbre para Pared</t>
  </si>
  <si>
    <r>
      <t xml:space="preserve">PW-6 </t>
    </r>
    <r>
      <rPr>
        <sz val="10"/>
        <rFont val="Arial"/>
        <family val="2"/>
      </rPr>
      <t>(Pieza 1)</t>
    </r>
  </si>
  <si>
    <r>
      <t xml:space="preserve">PW-6 </t>
    </r>
    <r>
      <rPr>
        <sz val="10"/>
        <rFont val="Arial"/>
        <family val="2"/>
      </rPr>
      <t>(Pieza 6)</t>
    </r>
  </si>
  <si>
    <r>
      <t xml:space="preserve">PW-6 </t>
    </r>
    <r>
      <rPr>
        <sz val="10"/>
        <rFont val="Arial"/>
        <family val="2"/>
      </rPr>
      <t>(Pieza 2)</t>
    </r>
  </si>
  <si>
    <r>
      <t xml:space="preserve">PW-6 </t>
    </r>
    <r>
      <rPr>
        <sz val="10"/>
        <rFont val="Arial"/>
        <family val="2"/>
      </rPr>
      <t>(Pieza 4)</t>
    </r>
  </si>
  <si>
    <r>
      <t xml:space="preserve">PW-6 </t>
    </r>
    <r>
      <rPr>
        <sz val="10"/>
        <rFont val="Arial"/>
        <family val="2"/>
      </rPr>
      <t>(Pieza 5)</t>
    </r>
  </si>
  <si>
    <r>
      <t xml:space="preserve">PW-6 </t>
    </r>
    <r>
      <rPr>
        <sz val="10"/>
        <rFont val="Arial"/>
        <family val="2"/>
      </rPr>
      <t>(Pieza 3)</t>
    </r>
  </si>
  <si>
    <r>
      <t xml:space="preserve">PW-6 </t>
    </r>
    <r>
      <rPr>
        <sz val="10"/>
        <rFont val="Arial"/>
        <family val="2"/>
      </rPr>
      <t>(Pieza 7)</t>
    </r>
  </si>
  <si>
    <r>
      <rPr>
        <b/>
        <sz val="10"/>
        <rFont val="Arial"/>
        <family val="2"/>
      </rPr>
      <t>PW-6</t>
    </r>
    <r>
      <rPr>
        <sz val="10"/>
        <rFont val="Arial"/>
        <family val="2"/>
      </rPr>
      <t xml:space="preserve"> Noggins</t>
    </r>
  </si>
  <si>
    <r>
      <t xml:space="preserve">PW-7 </t>
    </r>
    <r>
      <rPr>
        <sz val="10"/>
        <rFont val="Arial"/>
        <family val="2"/>
      </rPr>
      <t>(Pieza 3)</t>
    </r>
  </si>
  <si>
    <r>
      <t xml:space="preserve">PW-7 </t>
    </r>
    <r>
      <rPr>
        <sz val="10"/>
        <rFont val="Arial"/>
        <family val="2"/>
      </rPr>
      <t>(Pieza 7)</t>
    </r>
  </si>
  <si>
    <r>
      <t xml:space="preserve">PW-7 </t>
    </r>
    <r>
      <rPr>
        <sz val="10"/>
        <rFont val="Arial"/>
        <family val="2"/>
      </rPr>
      <t>(Pieza 1)</t>
    </r>
  </si>
  <si>
    <r>
      <t xml:space="preserve">PW-7 </t>
    </r>
    <r>
      <rPr>
        <sz val="10"/>
        <rFont val="Arial"/>
        <family val="2"/>
      </rPr>
      <t>(Pieza 2)</t>
    </r>
  </si>
  <si>
    <r>
      <t xml:space="preserve">PW-7 </t>
    </r>
    <r>
      <rPr>
        <sz val="10"/>
        <rFont val="Arial"/>
        <family val="2"/>
      </rPr>
      <t>(Pieza 5)</t>
    </r>
  </si>
  <si>
    <r>
      <t xml:space="preserve">PW-7 </t>
    </r>
    <r>
      <rPr>
        <sz val="10"/>
        <rFont val="Arial"/>
        <family val="2"/>
      </rPr>
      <t>(Pieza 4)</t>
    </r>
  </si>
  <si>
    <r>
      <rPr>
        <b/>
        <sz val="10"/>
        <rFont val="Arial"/>
        <family val="2"/>
      </rPr>
      <t>PW-7</t>
    </r>
    <r>
      <rPr>
        <sz val="10"/>
        <rFont val="Arial"/>
        <family val="2"/>
      </rPr>
      <t xml:space="preserve"> Noggins</t>
    </r>
  </si>
  <si>
    <r>
      <t xml:space="preserve">PS-1 </t>
    </r>
    <r>
      <rPr>
        <sz val="10"/>
        <rFont val="Arial"/>
        <family val="2"/>
      </rPr>
      <t>(Pieza 1)</t>
    </r>
  </si>
  <si>
    <r>
      <t xml:space="preserve">PS-1 </t>
    </r>
    <r>
      <rPr>
        <sz val="10"/>
        <rFont val="Arial"/>
        <family val="2"/>
      </rPr>
      <t>(Pieza 2)</t>
    </r>
  </si>
  <si>
    <t>Clavos No.16 x 1 1/2"</t>
  </si>
  <si>
    <t>caja</t>
  </si>
  <si>
    <t>Tornillo square #8 x 1 3/4"</t>
  </si>
  <si>
    <r>
      <t xml:space="preserve">PS-2 </t>
    </r>
    <r>
      <rPr>
        <sz val="10"/>
        <rFont val="Arial"/>
        <family val="2"/>
      </rPr>
      <t>(Pieza 1)</t>
    </r>
  </si>
  <si>
    <t>Tornillo Inox.#8 x 2"</t>
  </si>
  <si>
    <r>
      <t xml:space="preserve">PS-2 </t>
    </r>
    <r>
      <rPr>
        <sz val="10"/>
        <rFont val="Arial"/>
        <family val="2"/>
      </rPr>
      <t>(Pieza 2)</t>
    </r>
  </si>
  <si>
    <r>
      <t xml:space="preserve">PS-2 </t>
    </r>
    <r>
      <rPr>
        <sz val="10"/>
        <rFont val="Arial"/>
        <family val="2"/>
      </rPr>
      <t>(Pieza 3)</t>
    </r>
  </si>
  <si>
    <r>
      <t xml:space="preserve">PS-3 </t>
    </r>
    <r>
      <rPr>
        <sz val="10"/>
        <rFont val="Arial"/>
        <family val="2"/>
      </rPr>
      <t>(Pieza 1)</t>
    </r>
  </si>
  <si>
    <r>
      <t xml:space="preserve">PS-3 </t>
    </r>
    <r>
      <rPr>
        <sz val="10"/>
        <rFont val="Arial"/>
        <family val="2"/>
      </rPr>
      <t>(Pieza 2)</t>
    </r>
  </si>
  <si>
    <r>
      <t xml:space="preserve">PS-3 </t>
    </r>
    <r>
      <rPr>
        <sz val="10"/>
        <rFont val="Arial"/>
        <family val="2"/>
      </rPr>
      <t>(Pieza 3)</t>
    </r>
  </si>
  <si>
    <r>
      <t xml:space="preserve">PS-4 </t>
    </r>
    <r>
      <rPr>
        <sz val="10"/>
        <rFont val="Arial"/>
        <family val="2"/>
      </rPr>
      <t>(Pieza 1)</t>
    </r>
  </si>
  <si>
    <r>
      <t xml:space="preserve">PS-4 </t>
    </r>
    <r>
      <rPr>
        <sz val="10"/>
        <rFont val="Arial"/>
        <family val="2"/>
      </rPr>
      <t>(Pieza 2)</t>
    </r>
  </si>
  <si>
    <r>
      <t xml:space="preserve">PS-4 </t>
    </r>
    <r>
      <rPr>
        <sz val="10"/>
        <rFont val="Arial"/>
        <family val="2"/>
      </rPr>
      <t>(Pieza 3)</t>
    </r>
  </si>
  <si>
    <r>
      <t xml:space="preserve">PS-5 </t>
    </r>
    <r>
      <rPr>
        <sz val="10"/>
        <rFont val="Arial"/>
        <family val="2"/>
      </rPr>
      <t>(Pieza 1)</t>
    </r>
  </si>
  <si>
    <r>
      <t xml:space="preserve">PS-5 </t>
    </r>
    <r>
      <rPr>
        <sz val="10"/>
        <rFont val="Arial"/>
        <family val="2"/>
      </rPr>
      <t>(Pieza 2)</t>
    </r>
  </si>
  <si>
    <r>
      <t>PS-5 (</t>
    </r>
    <r>
      <rPr>
        <sz val="10"/>
        <rFont val="Arial"/>
        <family val="2"/>
      </rPr>
      <t>Pieza 3)</t>
    </r>
  </si>
  <si>
    <t>Pieza 4</t>
  </si>
  <si>
    <t>Pieza 5</t>
  </si>
  <si>
    <t>Pieza 6</t>
  </si>
  <si>
    <t>Pieza 7</t>
  </si>
  <si>
    <t>Pieza 8</t>
  </si>
  <si>
    <t>Pieza 9</t>
  </si>
  <si>
    <t>Pieza 10</t>
  </si>
  <si>
    <t>Pieza 11</t>
  </si>
  <si>
    <t>Pieza 12</t>
  </si>
  <si>
    <t>Cedro M</t>
  </si>
  <si>
    <t>Pieza 13</t>
  </si>
  <si>
    <t>Pieza 14</t>
  </si>
  <si>
    <t>Pieza 15</t>
  </si>
  <si>
    <t>T2-30,3</t>
  </si>
  <si>
    <t>Golosos 3/8"x4"</t>
  </si>
  <si>
    <t>und</t>
  </si>
  <si>
    <t>Golosos 3/8"x3"</t>
  </si>
  <si>
    <t>T2-30,4</t>
  </si>
  <si>
    <t>Tinte Café Madera SW</t>
  </si>
  <si>
    <t>Aceite Milessi</t>
  </si>
  <si>
    <t xml:space="preserve">Naptha </t>
  </si>
  <si>
    <t>lam</t>
  </si>
  <si>
    <t>Pega loca</t>
  </si>
  <si>
    <t>cartones</t>
  </si>
  <si>
    <t>Lija de disco 180</t>
  </si>
  <si>
    <t>Lija de disco 120</t>
  </si>
  <si>
    <t>En solicitud de No.7 de 11/02/21</t>
  </si>
  <si>
    <t>Esponja fina</t>
  </si>
  <si>
    <t>Cartón 90cmx90cm</t>
  </si>
  <si>
    <t>Traslado si no hubiese conseguir un material de protección entre paredes en rastra.</t>
  </si>
  <si>
    <t>Acabado en estructuras</t>
  </si>
  <si>
    <t>Para armar</t>
  </si>
  <si>
    <t>fijar botagua</t>
  </si>
  <si>
    <t>T2-40</t>
  </si>
  <si>
    <t xml:space="preserve">Sellador café </t>
  </si>
  <si>
    <t>rollo</t>
  </si>
  <si>
    <t>Empaletizador</t>
  </si>
  <si>
    <t>Si hay disponible en las naves aprovechar este material, de lo contrario no comprar</t>
  </si>
  <si>
    <t>Techo (Fabricación e instalación)</t>
  </si>
  <si>
    <t>Vigas centrales</t>
  </si>
  <si>
    <t>Vigas Principales</t>
  </si>
  <si>
    <t>Lámina ondulada Maxalum C26</t>
  </si>
  <si>
    <t>T2-40.4</t>
  </si>
  <si>
    <t>Capote Zinc alum C26</t>
  </si>
  <si>
    <t>Clavador 1</t>
  </si>
  <si>
    <t>Clavador 2</t>
  </si>
  <si>
    <t>Tornillo metal y madera a plus</t>
  </si>
  <si>
    <t xml:space="preserve">Util p/tornillo </t>
  </si>
  <si>
    <t>Para traslado, si no hubiese, conseguir un material de protección.</t>
  </si>
  <si>
    <t>T2-40,3</t>
  </si>
  <si>
    <t>Instalación. Ver cotizacion adjunta. (1.06mx2.33m)</t>
  </si>
  <si>
    <t>Instalación. Ver cotizacion adjunta.</t>
  </si>
  <si>
    <t>Instalación. 5 1/16"x 2 1/2". Ver cotizacion adjunta</t>
  </si>
  <si>
    <t>Instalación. Ver cotizacion adjunta</t>
  </si>
  <si>
    <t>Marco 2 (Pieza Horizontal)</t>
  </si>
  <si>
    <t>Marco 1 (Pieza vertical)</t>
  </si>
  <si>
    <t>Marco 1 (Pieza Horizontal)</t>
  </si>
  <si>
    <t>Moldura 1</t>
  </si>
  <si>
    <t>Moldura 2</t>
  </si>
  <si>
    <t>Moldura 3</t>
  </si>
  <si>
    <t>Cerradura de Entrada</t>
  </si>
  <si>
    <t>T2-50,1</t>
  </si>
  <si>
    <t xml:space="preserve">Puerta metalica blanca (hoja) </t>
  </si>
  <si>
    <t>Instalación. Solicitado 15.02.21</t>
  </si>
  <si>
    <t>Instalación. Ver cotizacion adjunta. (0.9mx2.10m)</t>
  </si>
  <si>
    <t>Instalación. Ver cotizacion adjunta. (0.8mx2.10m)</t>
  </si>
  <si>
    <t>Se utilizara el solicitado para paredes</t>
  </si>
  <si>
    <t>Tornillo #8x 2 1/2"</t>
  </si>
  <si>
    <t>Instalación. Disponible en bodega</t>
  </si>
  <si>
    <t>Bisagras 3 1/2"x 3 1/2"</t>
  </si>
  <si>
    <t>Con sus tornillos. Si hubiesen opciones en bodega hacerlo saber a Diseño e Ingenieria</t>
  </si>
  <si>
    <t>Cerradura para baño</t>
  </si>
  <si>
    <t>Para fijar mocheta a panel</t>
  </si>
  <si>
    <t>Puertas y Ventanas (Fabricación e instalación)</t>
  </si>
  <si>
    <t>T2-50,2</t>
  </si>
  <si>
    <t>T2-50,3</t>
  </si>
  <si>
    <t>V-1: Ventana de Celosia de Aluminio y Vidrio.  Anodizado natural. Incluye cedazo (1- 1.085x1.00) (1- 1.135x1.00) medidas de boquete</t>
  </si>
  <si>
    <t>Proveida por el Sr. Franklin Ortuño, detalles se verán con el area de diseño e ingenieria. A confirmar si es posible el cedazo.</t>
  </si>
  <si>
    <t>V-2: Ventana de Celosia de Aluminio y Vidrio. Anodizado natural. Incluye cedazo (1.25x0.40) medidas de boquete</t>
  </si>
  <si>
    <t>T2-50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</si>
</sst>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\-yy;@"/>
    <numFmt numFmtId="165" formatCode="0.0"/>
    <numFmt numFmtId="166" formatCode="#\ ?/8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3"/>
      <color rgb="FF0070C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rgb="FF0070C0"/>
      <name val="Arial"/>
      <family val="2"/>
    </font>
    <font>
      <sz val="8"/>
      <color rgb="FF0070C0"/>
      <name val="Arial"/>
      <family val="2"/>
    </font>
    <font>
      <sz val="9"/>
      <name val="Arial Narrow"/>
      <family val="2"/>
    </font>
    <font>
      <sz val="9"/>
      <color rgb="FF0070C0"/>
      <name val="Arial Narrow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Arial"/>
      <family val="2"/>
    </font>
    <font>
      <b/>
      <sz val="10"/>
      <color rgb="FF0070C0"/>
      <name val="Arial"/>
      <family val="2"/>
    </font>
    <font>
      <sz val="10"/>
      <name val="Arial Narrow"/>
      <family val="2"/>
    </font>
    <font>
      <sz val="8"/>
      <name val="Arial"/>
      <family val="2"/>
    </font>
    <font>
      <sz val="10"/>
      <color rgb="FF0070C0"/>
      <name val="Arial Narrow"/>
      <family val="2"/>
    </font>
    <font>
      <b/>
      <sz val="11"/>
      <color rgb="FF0070C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Border="1"/>
    <xf numFmtId="0" fontId="4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Border="1" applyAlignment="1"/>
    <xf numFmtId="0" fontId="1" fillId="0" borderId="0" xfId="0" applyFont="1"/>
    <xf numFmtId="49" fontId="4" fillId="0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8" fillId="0" borderId="0" xfId="0" applyFont="1" applyFill="1" applyBorder="1" applyAlignment="1">
      <alignment horizontal="left"/>
    </xf>
    <xf numFmtId="0" fontId="9" fillId="0" borderId="0" xfId="0" applyFont="1" applyFill="1" applyBorder="1" applyAlignment="1"/>
    <xf numFmtId="164" fontId="10" fillId="0" borderId="1" xfId="0" applyNumberFormat="1" applyFont="1" applyFill="1" applyBorder="1" applyAlignment="1">
      <alignment horizontal="center"/>
    </xf>
    <xf numFmtId="0" fontId="8" fillId="0" borderId="0" xfId="0" applyFont="1" applyFill="1" applyBorder="1" applyAlignment="1"/>
    <xf numFmtId="0" fontId="4" fillId="0" borderId="1" xfId="0" applyFont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/>
    <xf numFmtId="2" fontId="4" fillId="0" borderId="1" xfId="0" applyNumberFormat="1" applyFont="1" applyBorder="1" applyAlignment="1">
      <alignment horizontal="center"/>
    </xf>
    <xf numFmtId="0" fontId="2" fillId="2" borderId="0" xfId="0" applyFont="1" applyFill="1"/>
    <xf numFmtId="0" fontId="12" fillId="0" borderId="3" xfId="0" applyFont="1" applyBorder="1"/>
    <xf numFmtId="0" fontId="14" fillId="0" borderId="0" xfId="0" applyFont="1" applyFill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0" fontId="16" fillId="0" borderId="0" xfId="0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12" fillId="0" borderId="0" xfId="0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12" fontId="12" fillId="2" borderId="1" xfId="0" applyNumberFormat="1" applyFont="1" applyFill="1" applyBorder="1" applyAlignment="1">
      <alignment horizontal="left"/>
    </xf>
    <xf numFmtId="2" fontId="12" fillId="2" borderId="1" xfId="0" applyNumberFormat="1" applyFont="1" applyFill="1" applyBorder="1" applyAlignment="1">
      <alignment horizontal="center"/>
    </xf>
    <xf numFmtId="2" fontId="12" fillId="0" borderId="1" xfId="0" applyNumberFormat="1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8" fillId="0" borderId="1" xfId="0" applyFont="1" applyFill="1" applyBorder="1"/>
    <xf numFmtId="0" fontId="9" fillId="0" borderId="0" xfId="0" applyFont="1" applyFill="1" applyBorder="1"/>
    <xf numFmtId="2" fontId="19" fillId="0" borderId="0" xfId="0" applyNumberFormat="1" applyFont="1" applyFill="1" applyBorder="1" applyAlignment="1">
      <alignment horizontal="left"/>
    </xf>
    <xf numFmtId="0" fontId="12" fillId="0" borderId="0" xfId="0" applyFont="1" applyFill="1"/>
    <xf numFmtId="1" fontId="20" fillId="0" borderId="0" xfId="0" applyNumberFormat="1" applyFont="1" applyFill="1" applyBorder="1" applyAlignment="1">
      <alignment horizontal="center"/>
    </xf>
    <xf numFmtId="0" fontId="12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2" fillId="0" borderId="0" xfId="0" applyFont="1"/>
    <xf numFmtId="0" fontId="4" fillId="2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12" fontId="18" fillId="0" borderId="1" xfId="0" applyNumberFormat="1" applyFont="1" applyFill="1" applyBorder="1" applyAlignment="1">
      <alignment horizontal="center"/>
    </xf>
    <xf numFmtId="0" fontId="18" fillId="0" borderId="0" xfId="0" applyFont="1"/>
    <xf numFmtId="0" fontId="18" fillId="0" borderId="1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Border="1"/>
    <xf numFmtId="0" fontId="18" fillId="0" borderId="1" xfId="0" applyFont="1" applyBorder="1" applyAlignment="1">
      <alignment horizontal="center"/>
    </xf>
    <xf numFmtId="0" fontId="4" fillId="0" borderId="0" xfId="0" applyFont="1" applyFill="1" applyBorder="1"/>
    <xf numFmtId="0" fontId="1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6" fillId="3" borderId="1" xfId="0" applyFont="1" applyFill="1" applyBorder="1"/>
    <xf numFmtId="0" fontId="12" fillId="3" borderId="1" xfId="0" applyFont="1" applyFill="1" applyBorder="1" applyAlignment="1">
      <alignment horizontal="center"/>
    </xf>
    <xf numFmtId="12" fontId="18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/>
    <xf numFmtId="166" fontId="18" fillId="0" borderId="1" xfId="0" applyNumberFormat="1" applyFont="1" applyFill="1" applyBorder="1" applyAlignment="1">
      <alignment horizontal="center" vertical="center"/>
    </xf>
    <xf numFmtId="0" fontId="22" fillId="0" borderId="0" xfId="0" applyFont="1"/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4" borderId="1" xfId="0" applyFont="1" applyFill="1" applyBorder="1"/>
    <xf numFmtId="0" fontId="18" fillId="0" borderId="4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left"/>
    </xf>
    <xf numFmtId="0" fontId="6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8" fillId="0" borderId="4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left" vertical="top"/>
    </xf>
    <xf numFmtId="0" fontId="18" fillId="0" borderId="1" xfId="0" applyFont="1" applyFill="1" applyBorder="1" applyAlignment="1">
      <alignment horizontal="center" vertical="top"/>
    </xf>
    <xf numFmtId="0" fontId="12" fillId="0" borderId="0" xfId="0" applyFont="1" applyAlignment="1">
      <alignment vertical="top"/>
    </xf>
    <xf numFmtId="0" fontId="18" fillId="0" borderId="1" xfId="0" applyFont="1" applyBorder="1" applyAlignment="1">
      <alignment horizontal="center" vertical="top"/>
    </xf>
    <xf numFmtId="0" fontId="18" fillId="0" borderId="0" xfId="0" applyFont="1" applyAlignment="1">
      <alignment vertical="top"/>
    </xf>
    <xf numFmtId="0" fontId="18" fillId="0" borderId="1" xfId="0" applyFont="1" applyBorder="1" applyAlignment="1">
      <alignment horizontal="left" vertical="top" wrapText="1"/>
    </xf>
    <xf numFmtId="12" fontId="18" fillId="0" borderId="1" xfId="0" applyNumberFormat="1" applyFont="1" applyFill="1" applyBorder="1" applyAlignment="1">
      <alignment vertical="top"/>
    </xf>
    <xf numFmtId="0" fontId="18" fillId="0" borderId="4" xfId="0" applyFont="1" applyFill="1" applyBorder="1" applyAlignment="1">
      <alignment horizontal="center" vertical="top"/>
    </xf>
    <xf numFmtId="0" fontId="18" fillId="0" borderId="5" xfId="0" applyFont="1" applyFill="1" applyBorder="1" applyAlignment="1">
      <alignment horizontal="center" vertical="top"/>
    </xf>
    <xf numFmtId="0" fontId="18" fillId="0" borderId="4" xfId="0" applyFont="1" applyBorder="1" applyAlignment="1">
      <alignment horizontal="left" vertical="top" wrapText="1"/>
    </xf>
    <xf numFmtId="0" fontId="18" fillId="0" borderId="6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vertical="top" wrapText="1"/>
    </xf>
    <xf numFmtId="0" fontId="18" fillId="0" borderId="4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12" fillId="0" borderId="0" xfId="0" applyFont="1" applyAlignment="1">
      <alignment horizontal="right" wrapText="1"/>
    </xf>
    <xf numFmtId="0" fontId="18" fillId="0" borderId="1" xfId="0" applyFont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12" fillId="0" borderId="4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8" fillId="0" borderId="4" xfId="0" applyFont="1" applyBorder="1" applyAlignment="1">
      <alignment horizontal="left" vertical="top" wrapText="1"/>
    </xf>
    <xf numFmtId="0" fontId="18" fillId="0" borderId="6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vertical="top" wrapText="1"/>
    </xf>
    <xf numFmtId="0" fontId="18" fillId="0" borderId="4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0" fontId="18" fillId="0" borderId="4" xfId="0" applyFont="1" applyFill="1" applyBorder="1" applyAlignment="1">
      <alignment horizontal="center" vertical="top"/>
    </xf>
    <xf numFmtId="0" fontId="18" fillId="0" borderId="5" xfId="0" applyFont="1" applyFill="1" applyBorder="1" applyAlignment="1">
      <alignment horizontal="center" vertical="top"/>
    </xf>
    <xf numFmtId="0" fontId="18" fillId="0" borderId="1" xfId="0" applyFont="1" applyBorder="1" applyAlignment="1">
      <alignment horizontal="left" vertical="top" wrapText="1"/>
    </xf>
    <xf numFmtId="0" fontId="18" fillId="0" borderId="4" xfId="0" applyFont="1" applyBorder="1" applyAlignment="1">
      <alignment horizontal="left"/>
    </xf>
    <xf numFmtId="0" fontId="18" fillId="0" borderId="6" xfId="0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8" fillId="0" borderId="6" xfId="0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8" fillId="0" borderId="4" xfId="0" applyFont="1" applyBorder="1" applyAlignment="1">
      <alignment horizontal="left" wrapText="1"/>
    </xf>
    <xf numFmtId="0" fontId="18" fillId="0" borderId="6" xfId="0" applyFont="1" applyBorder="1" applyAlignment="1">
      <alignment horizontal="left" wrapText="1"/>
    </xf>
    <xf numFmtId="0" fontId="18" fillId="0" borderId="5" xfId="0" applyFont="1" applyBorder="1" applyAlignment="1">
      <alignment horizontal="left" wrapText="1"/>
    </xf>
    <xf numFmtId="0" fontId="18" fillId="0" borderId="1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4" xfId="0" applyFont="1" applyFill="1" applyBorder="1" applyAlignment="1">
      <alignment horizontal="left" vertical="top" wrapText="1"/>
    </xf>
    <xf numFmtId="0" fontId="18" fillId="0" borderId="6" xfId="0" applyFont="1" applyFill="1" applyBorder="1" applyAlignment="1">
      <alignment horizontal="left" vertical="top" wrapText="1"/>
    </xf>
    <xf numFmtId="0" fontId="18" fillId="0" borderId="5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43918</xdr:rowOff>
    </xdr:from>
    <xdr:ext cx="1714500" cy="390520"/>
    <xdr:pic>
      <xdr:nvPicPr>
        <xdr:cNvPr id="2" name="Imagen 1">
          <a:extLst>
            <a:ext uri="{FF2B5EF4-FFF2-40B4-BE49-F238E27FC236}">
              <a16:creationId xmlns="" xmlns:a16="http://schemas.microsoft.com/office/drawing/2014/main" id="{399DCC46-2B10-4485-8C64-25346174E2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44" t="30171" b="26284"/>
        <a:stretch/>
      </xdr:blipFill>
      <xdr:spPr>
        <a:xfrm>
          <a:off x="0" y="43918"/>
          <a:ext cx="1714500" cy="39052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43918</xdr:rowOff>
    </xdr:from>
    <xdr:ext cx="1714500" cy="390520"/>
    <xdr:pic>
      <xdr:nvPicPr>
        <xdr:cNvPr id="2" name="Imagen 1">
          <a:extLst>
            <a:ext uri="{FF2B5EF4-FFF2-40B4-BE49-F238E27FC236}">
              <a16:creationId xmlns="" xmlns:a16="http://schemas.microsoft.com/office/drawing/2014/main" id="{399DCC46-2B10-4485-8C64-25346174E2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44" t="30171" b="26284"/>
        <a:stretch/>
      </xdr:blipFill>
      <xdr:spPr>
        <a:xfrm>
          <a:off x="0" y="43918"/>
          <a:ext cx="1714500" cy="39052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43918</xdr:rowOff>
    </xdr:from>
    <xdr:ext cx="1714500" cy="390520"/>
    <xdr:pic>
      <xdr:nvPicPr>
        <xdr:cNvPr id="2" name="Imagen 1">
          <a:extLst>
            <a:ext uri="{FF2B5EF4-FFF2-40B4-BE49-F238E27FC236}">
              <a16:creationId xmlns="" xmlns:a16="http://schemas.microsoft.com/office/drawing/2014/main" id="{399DCC46-2B10-4485-8C64-25346174E2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44" t="30171" b="26284"/>
        <a:stretch/>
      </xdr:blipFill>
      <xdr:spPr>
        <a:xfrm>
          <a:off x="0" y="43918"/>
          <a:ext cx="1714500" cy="39052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43918</xdr:rowOff>
    </xdr:from>
    <xdr:ext cx="1714500" cy="390520"/>
    <xdr:pic>
      <xdr:nvPicPr>
        <xdr:cNvPr id="2" name="Imagen 1">
          <a:extLst>
            <a:ext uri="{FF2B5EF4-FFF2-40B4-BE49-F238E27FC236}">
              <a16:creationId xmlns="" xmlns:a16="http://schemas.microsoft.com/office/drawing/2014/main" id="{399DCC46-2B10-4485-8C64-25346174E2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44" t="30171" b="26284"/>
        <a:stretch/>
      </xdr:blipFill>
      <xdr:spPr>
        <a:xfrm>
          <a:off x="0" y="43918"/>
          <a:ext cx="1714500" cy="390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3"/>
  <sheetViews>
    <sheetView showGridLines="0" showZeros="0" topLeftCell="A70" zoomScaleNormal="100" workbookViewId="0">
      <selection activeCell="A96" sqref="A96:E96"/>
    </sheetView>
  </sheetViews>
  <sheetFormatPr baseColWidth="10" defaultColWidth="8.85546875" defaultRowHeight="15" x14ac:dyDescent="0.25"/>
  <cols>
    <col min="1" max="1" width="26.140625" customWidth="1"/>
    <col min="2" max="2" width="8.140625" customWidth="1"/>
    <col min="3" max="3" width="2" customWidth="1"/>
    <col min="4" max="4" width="7.7109375" customWidth="1"/>
    <col min="5" max="5" width="7.85546875" customWidth="1"/>
    <col min="6" max="6" width="2" customWidth="1"/>
    <col min="7" max="7" width="7.7109375" customWidth="1"/>
    <col min="8" max="8" width="7.140625" customWidth="1"/>
    <col min="9" max="9" width="2" customWidth="1"/>
    <col min="10" max="11" width="8.7109375" customWidth="1"/>
    <col min="12" max="12" width="2" customWidth="1"/>
    <col min="13" max="13" width="8" customWidth="1"/>
    <col min="14" max="14" width="7.42578125" customWidth="1"/>
    <col min="15" max="15" width="8.28515625" customWidth="1"/>
  </cols>
  <sheetData>
    <row r="1" spans="1:17" ht="33" customHeight="1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</row>
    <row r="2" spans="1:17" x14ac:dyDescent="0.25">
      <c r="A2" s="4" t="s">
        <v>38</v>
      </c>
      <c r="B2" s="5" t="s">
        <v>0</v>
      </c>
      <c r="C2" s="6"/>
      <c r="D2" s="111" t="s">
        <v>20</v>
      </c>
      <c r="E2" s="111"/>
      <c r="F2" s="1"/>
      <c r="G2" s="111" t="s">
        <v>19</v>
      </c>
      <c r="H2" s="111"/>
      <c r="I2" s="1"/>
      <c r="J2" s="111" t="s">
        <v>18</v>
      </c>
      <c r="K2" s="111"/>
      <c r="L2" s="1"/>
      <c r="M2" s="116" t="s">
        <v>33</v>
      </c>
      <c r="N2" s="117"/>
      <c r="O2" s="118"/>
      <c r="Q2" s="8"/>
    </row>
    <row r="3" spans="1:17" x14ac:dyDescent="0.25">
      <c r="A3" s="4" t="s">
        <v>42</v>
      </c>
      <c r="B3" s="9"/>
      <c r="C3" s="6"/>
      <c r="D3" s="112" t="s">
        <v>67</v>
      </c>
      <c r="E3" s="112"/>
      <c r="F3" s="10"/>
      <c r="G3" s="113" t="s">
        <v>43</v>
      </c>
      <c r="H3" s="113"/>
      <c r="I3" s="10"/>
      <c r="J3" s="114" t="s">
        <v>39</v>
      </c>
      <c r="K3" s="114"/>
      <c r="L3" s="3"/>
      <c r="M3" s="119">
        <v>44256</v>
      </c>
      <c r="N3" s="104"/>
      <c r="O3" s="104"/>
    </row>
    <row r="4" spans="1:17" x14ac:dyDescent="0.25">
      <c r="A4" s="1"/>
      <c r="B4" s="1"/>
      <c r="C4" s="1"/>
      <c r="D4" s="11"/>
      <c r="E4" s="12"/>
      <c r="F4" s="10"/>
      <c r="G4" s="1"/>
      <c r="H4" s="1"/>
      <c r="I4" s="10"/>
      <c r="J4" s="1"/>
      <c r="K4" s="1"/>
      <c r="L4" s="3"/>
      <c r="M4" s="3"/>
      <c r="N4" s="7"/>
      <c r="O4" s="7"/>
    </row>
    <row r="5" spans="1:17" ht="6.75" customHeight="1" x14ac:dyDescent="0.25">
      <c r="A5" s="54"/>
      <c r="B5" s="1"/>
      <c r="C5" s="1"/>
      <c r="D5" s="11"/>
      <c r="E5" s="12"/>
      <c r="F5" s="10"/>
      <c r="G5" s="1"/>
      <c r="H5" s="1"/>
      <c r="I5" s="10"/>
      <c r="J5" s="1"/>
      <c r="K5" s="1"/>
      <c r="L5" s="3"/>
      <c r="M5" s="3"/>
      <c r="N5" s="7"/>
      <c r="O5" s="7"/>
    </row>
    <row r="6" spans="1:17" x14ac:dyDescent="0.25">
      <c r="A6" s="4" t="s">
        <v>21</v>
      </c>
      <c r="B6" s="13">
        <f>M3</f>
        <v>44256</v>
      </c>
      <c r="C6" s="1"/>
      <c r="D6" s="103" t="s">
        <v>2</v>
      </c>
      <c r="E6" s="103"/>
      <c r="F6" s="10"/>
      <c r="G6" s="1"/>
      <c r="H6" s="1"/>
      <c r="I6" s="14"/>
      <c r="J6" s="14"/>
      <c r="K6" s="14"/>
      <c r="L6" s="1"/>
      <c r="M6" s="15" t="s">
        <v>3</v>
      </c>
      <c r="N6" s="107" t="s">
        <v>32</v>
      </c>
      <c r="O6" s="108"/>
      <c r="Q6" s="8"/>
    </row>
    <row r="7" spans="1:17" x14ac:dyDescent="0.25">
      <c r="A7" s="4" t="s">
        <v>22</v>
      </c>
      <c r="B7" s="16"/>
      <c r="C7" s="17"/>
      <c r="D7" s="104" t="s">
        <v>44</v>
      </c>
      <c r="E7" s="104"/>
      <c r="F7" s="104"/>
      <c r="G7" s="104"/>
      <c r="H7" s="104"/>
      <c r="I7" s="104"/>
      <c r="J7" s="104"/>
      <c r="K7" s="104"/>
      <c r="L7" s="1"/>
      <c r="M7" s="18">
        <f>(M11*0.3)+M11</f>
        <v>854.76805555555541</v>
      </c>
      <c r="N7" s="109">
        <v>44265</v>
      </c>
      <c r="O7" s="110"/>
    </row>
    <row r="8" spans="1:17" ht="7.5" customHeigh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7" ht="7.15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7" x14ac:dyDescent="0.25">
      <c r="A10" s="105" t="s">
        <v>4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</row>
    <row r="11" spans="1:17" ht="15" customHeight="1" x14ac:dyDescent="0.25">
      <c r="A11" s="10"/>
      <c r="B11" s="10"/>
      <c r="C11" s="10"/>
      <c r="D11" s="21" t="s">
        <v>5</v>
      </c>
      <c r="E11" s="10"/>
      <c r="F11" s="10"/>
      <c r="G11" s="21" t="s">
        <v>6</v>
      </c>
      <c r="H11" s="10"/>
      <c r="I11" s="10"/>
      <c r="J11" s="21" t="s">
        <v>7</v>
      </c>
      <c r="K11" s="10"/>
      <c r="L11" s="10"/>
      <c r="M11" s="22">
        <f>SUM(M13:M65)</f>
        <v>657.5138888888888</v>
      </c>
      <c r="N11" s="22">
        <f>+SUM(N13:N65)</f>
        <v>474.52399038656341</v>
      </c>
      <c r="O11" s="23"/>
    </row>
    <row r="12" spans="1:17" x14ac:dyDescent="0.25">
      <c r="A12" s="24" t="s">
        <v>8</v>
      </c>
      <c r="B12" s="25" t="s">
        <v>1</v>
      </c>
      <c r="C12" s="26"/>
      <c r="D12" s="25" t="s">
        <v>9</v>
      </c>
      <c r="E12" s="5" t="s">
        <v>10</v>
      </c>
      <c r="F12" s="26"/>
      <c r="G12" s="25" t="s">
        <v>9</v>
      </c>
      <c r="H12" s="5" t="s">
        <v>10</v>
      </c>
      <c r="I12" s="26"/>
      <c r="J12" s="25" t="s">
        <v>9</v>
      </c>
      <c r="K12" s="5" t="s">
        <v>10</v>
      </c>
      <c r="L12" s="26"/>
      <c r="M12" s="27" t="s">
        <v>11</v>
      </c>
      <c r="N12" s="28" t="s">
        <v>12</v>
      </c>
      <c r="O12" s="29" t="s">
        <v>13</v>
      </c>
    </row>
    <row r="13" spans="1:17" x14ac:dyDescent="0.25">
      <c r="A13" s="56" t="s">
        <v>52</v>
      </c>
      <c r="B13" s="30"/>
      <c r="C13" s="26"/>
      <c r="D13" s="31">
        <f t="shared" ref="D13:D16" si="0">ROUNDUP(E13/2.54,0)</f>
        <v>0</v>
      </c>
      <c r="E13" s="5"/>
      <c r="F13" s="26"/>
      <c r="G13" s="31">
        <f t="shared" ref="G13:G16" si="1">ROUNDUP(H13/2.54,0)</f>
        <v>0</v>
      </c>
      <c r="H13" s="5"/>
      <c r="I13" s="26"/>
      <c r="J13" s="31">
        <f t="shared" ref="J13:J16" si="2">ROUNDUP(K13/2.54,0)</f>
        <v>0</v>
      </c>
      <c r="K13" s="5"/>
      <c r="L13" s="26"/>
      <c r="M13" s="32"/>
      <c r="N13" s="33"/>
      <c r="O13" s="34"/>
    </row>
    <row r="14" spans="1:17" x14ac:dyDescent="0.25">
      <c r="A14" s="57" t="s">
        <v>53</v>
      </c>
      <c r="B14" s="30">
        <v>2</v>
      </c>
      <c r="C14" s="26"/>
      <c r="D14" s="31">
        <f t="shared" si="0"/>
        <v>6</v>
      </c>
      <c r="E14" s="5">
        <v>14</v>
      </c>
      <c r="F14" s="26"/>
      <c r="G14" s="31">
        <f t="shared" si="1"/>
        <v>3</v>
      </c>
      <c r="H14" s="5">
        <v>6</v>
      </c>
      <c r="I14" s="26"/>
      <c r="J14" s="31">
        <f t="shared" si="2"/>
        <v>121</v>
      </c>
      <c r="K14" s="5">
        <v>305.3</v>
      </c>
      <c r="L14" s="26"/>
      <c r="M14" s="32">
        <f t="shared" ref="M14:M22" si="3">+D14*(G14/12)*(J14/12)*B14</f>
        <v>30.25</v>
      </c>
      <c r="N14" s="33">
        <f t="shared" ref="N14:N22" si="4">+E14/2.54*((H14/2.54)/12)*((K14/2.54)/12)*B14</f>
        <v>21.735640584142061</v>
      </c>
      <c r="O14" s="34" t="s">
        <v>61</v>
      </c>
    </row>
    <row r="15" spans="1:17" x14ac:dyDescent="0.25">
      <c r="A15" s="57" t="s">
        <v>54</v>
      </c>
      <c r="B15" s="30">
        <v>2</v>
      </c>
      <c r="C15" s="26"/>
      <c r="D15" s="31">
        <f t="shared" si="0"/>
        <v>6</v>
      </c>
      <c r="E15" s="5">
        <v>14</v>
      </c>
      <c r="F15" s="26"/>
      <c r="G15" s="31">
        <f t="shared" si="1"/>
        <v>3</v>
      </c>
      <c r="H15" s="5">
        <v>6</v>
      </c>
      <c r="I15" s="26"/>
      <c r="J15" s="31">
        <f t="shared" si="2"/>
        <v>116</v>
      </c>
      <c r="K15" s="5">
        <v>293.3</v>
      </c>
      <c r="L15" s="26"/>
      <c r="M15" s="32">
        <f t="shared" si="3"/>
        <v>29</v>
      </c>
      <c r="N15" s="33">
        <f t="shared" si="4"/>
        <v>20.88130816681581</v>
      </c>
      <c r="O15" s="34" t="s">
        <v>61</v>
      </c>
    </row>
    <row r="16" spans="1:17" x14ac:dyDescent="0.25">
      <c r="A16" s="57" t="s">
        <v>55</v>
      </c>
      <c r="B16" s="30">
        <v>1</v>
      </c>
      <c r="C16" s="26"/>
      <c r="D16" s="31">
        <f t="shared" si="0"/>
        <v>6</v>
      </c>
      <c r="E16" s="5">
        <v>14</v>
      </c>
      <c r="F16" s="26"/>
      <c r="G16" s="31">
        <f t="shared" si="1"/>
        <v>3</v>
      </c>
      <c r="H16" s="5">
        <v>6</v>
      </c>
      <c r="I16" s="26"/>
      <c r="J16" s="31">
        <f t="shared" si="2"/>
        <v>134</v>
      </c>
      <c r="K16" s="5">
        <v>340.2</v>
      </c>
      <c r="L16" s="26"/>
      <c r="M16" s="32">
        <f t="shared" si="3"/>
        <v>16.75</v>
      </c>
      <c r="N16" s="33">
        <f t="shared" si="4"/>
        <v>12.11016201559962</v>
      </c>
      <c r="O16" s="34" t="s">
        <v>61</v>
      </c>
    </row>
    <row r="17" spans="1:15" x14ac:dyDescent="0.25">
      <c r="A17" s="57" t="s">
        <v>56</v>
      </c>
      <c r="B17" s="30">
        <v>1</v>
      </c>
      <c r="C17" s="26"/>
      <c r="D17" s="31">
        <f>ROUNDUP(E17/2.54,0)</f>
        <v>6</v>
      </c>
      <c r="E17" s="5">
        <v>14</v>
      </c>
      <c r="F17" s="26"/>
      <c r="G17" s="31">
        <f>ROUNDUP(H17/2.54,0)</f>
        <v>3</v>
      </c>
      <c r="H17" s="5">
        <v>6</v>
      </c>
      <c r="I17" s="26"/>
      <c r="J17" s="31">
        <f>ROUNDUP(K17/2.54,0)</f>
        <v>81</v>
      </c>
      <c r="K17" s="5">
        <v>203.3</v>
      </c>
      <c r="L17" s="26"/>
      <c r="M17" s="32">
        <f t="shared" si="3"/>
        <v>10.125</v>
      </c>
      <c r="N17" s="33">
        <f t="shared" si="4"/>
        <v>7.2369075184344593</v>
      </c>
      <c r="O17" s="34" t="s">
        <v>61</v>
      </c>
    </row>
    <row r="18" spans="1:15" x14ac:dyDescent="0.25">
      <c r="A18" s="64" t="s">
        <v>57</v>
      </c>
      <c r="B18" s="65">
        <v>2</v>
      </c>
      <c r="C18" s="26"/>
      <c r="D18" s="31">
        <f>ROUNDUP(E18/2.54,0)</f>
        <v>6</v>
      </c>
      <c r="E18" s="5">
        <v>14</v>
      </c>
      <c r="F18" s="26"/>
      <c r="G18" s="31">
        <f>ROUNDUP(H18/2.54,0)</f>
        <v>3</v>
      </c>
      <c r="H18" s="5">
        <v>6</v>
      </c>
      <c r="I18" s="26"/>
      <c r="J18" s="31">
        <f t="shared" ref="J18:J21" si="5">ROUNDUP(K18/2.54,0)</f>
        <v>59</v>
      </c>
      <c r="K18" s="5">
        <v>149.19999999999999</v>
      </c>
      <c r="L18" s="26"/>
      <c r="M18" s="32">
        <f t="shared" si="3"/>
        <v>14.75</v>
      </c>
      <c r="N18" s="33">
        <f t="shared" si="4"/>
        <v>10.622199722089732</v>
      </c>
      <c r="O18" s="34" t="s">
        <v>61</v>
      </c>
    </row>
    <row r="19" spans="1:15" x14ac:dyDescent="0.25">
      <c r="A19" s="57" t="s">
        <v>58</v>
      </c>
      <c r="B19" s="30">
        <v>1</v>
      </c>
      <c r="C19" s="26"/>
      <c r="D19" s="31">
        <f>ROUNDUP(E19/2.54,0)</f>
        <v>6</v>
      </c>
      <c r="E19" s="5">
        <v>14</v>
      </c>
      <c r="F19" s="26"/>
      <c r="G19" s="31">
        <f>ROUNDUP(H19/2.54,0)</f>
        <v>3</v>
      </c>
      <c r="H19" s="5">
        <v>6</v>
      </c>
      <c r="I19" s="26"/>
      <c r="J19" s="31">
        <f t="shared" si="5"/>
        <v>158</v>
      </c>
      <c r="K19" s="5">
        <v>400.6</v>
      </c>
      <c r="L19" s="26"/>
      <c r="M19" s="32">
        <f t="shared" si="3"/>
        <v>19.75</v>
      </c>
      <c r="N19" s="33">
        <f t="shared" si="4"/>
        <v>14.260231932537357</v>
      </c>
      <c r="O19" s="34" t="s">
        <v>61</v>
      </c>
    </row>
    <row r="20" spans="1:15" x14ac:dyDescent="0.25">
      <c r="A20" s="64" t="s">
        <v>68</v>
      </c>
      <c r="B20" s="65">
        <v>2</v>
      </c>
      <c r="C20" s="26"/>
      <c r="D20" s="31">
        <f>ROUNDUP(E20/2.54,0)</f>
        <v>6</v>
      </c>
      <c r="E20" s="5">
        <v>14</v>
      </c>
      <c r="F20" s="26"/>
      <c r="G20" s="31">
        <f>ROUNDUP(H20/2.54,0)</f>
        <v>3</v>
      </c>
      <c r="H20" s="5">
        <v>6</v>
      </c>
      <c r="I20" s="26"/>
      <c r="J20" s="31">
        <f t="shared" si="5"/>
        <v>63</v>
      </c>
      <c r="K20" s="5">
        <v>160</v>
      </c>
      <c r="L20" s="26"/>
      <c r="M20" s="32">
        <f t="shared" si="3"/>
        <v>15.75</v>
      </c>
      <c r="N20" s="33">
        <f t="shared" si="4"/>
        <v>11.39109889768336</v>
      </c>
      <c r="O20" s="34" t="s">
        <v>61</v>
      </c>
    </row>
    <row r="21" spans="1:15" x14ac:dyDescent="0.25">
      <c r="A21" s="64" t="s">
        <v>69</v>
      </c>
      <c r="B21" s="65">
        <v>1</v>
      </c>
      <c r="C21" s="26"/>
      <c r="D21" s="31">
        <f>ROUNDUP(E21/2.54,0)</f>
        <v>6</v>
      </c>
      <c r="E21" s="5">
        <v>14</v>
      </c>
      <c r="F21" s="26"/>
      <c r="G21" s="31">
        <f>ROUNDUP(H21/2.54,0)</f>
        <v>3</v>
      </c>
      <c r="H21" s="5">
        <v>6</v>
      </c>
      <c r="I21" s="26"/>
      <c r="J21" s="31">
        <f t="shared" si="5"/>
        <v>75</v>
      </c>
      <c r="K21" s="5">
        <v>190</v>
      </c>
      <c r="L21" s="26"/>
      <c r="M21" s="32">
        <f t="shared" si="3"/>
        <v>9.375</v>
      </c>
      <c r="N21" s="33">
        <f t="shared" si="4"/>
        <v>6.7634649704994949</v>
      </c>
      <c r="O21" s="34" t="s">
        <v>61</v>
      </c>
    </row>
    <row r="22" spans="1:15" x14ac:dyDescent="0.25">
      <c r="A22" s="56" t="s">
        <v>45</v>
      </c>
      <c r="B22" s="30">
        <v>4</v>
      </c>
      <c r="C22" s="26"/>
      <c r="D22" s="31">
        <f t="shared" ref="D22:D31" si="6">ROUNDUP(E22/2.54,0)</f>
        <v>0</v>
      </c>
      <c r="E22" s="5"/>
      <c r="F22" s="26"/>
      <c r="G22" s="31">
        <f t="shared" ref="G22:G31" si="7">ROUNDUP(H22/2.54,0)</f>
        <v>0</v>
      </c>
      <c r="H22" s="5"/>
      <c r="I22" s="26"/>
      <c r="J22" s="31">
        <f t="shared" ref="J22:J31" si="8">ROUNDUP(K22/2.54,0)</f>
        <v>0</v>
      </c>
      <c r="K22" s="5"/>
      <c r="L22" s="26"/>
      <c r="M22" s="32">
        <f t="shared" si="3"/>
        <v>0</v>
      </c>
      <c r="N22" s="33">
        <f t="shared" si="4"/>
        <v>0</v>
      </c>
      <c r="O22" s="34"/>
    </row>
    <row r="23" spans="1:15" x14ac:dyDescent="0.25">
      <c r="A23" s="57" t="s">
        <v>46</v>
      </c>
      <c r="B23" s="30">
        <v>8</v>
      </c>
      <c r="C23" s="26"/>
      <c r="D23" s="31">
        <f t="shared" si="6"/>
        <v>4</v>
      </c>
      <c r="E23" s="5">
        <v>10</v>
      </c>
      <c r="F23" s="26"/>
      <c r="G23" s="31">
        <f t="shared" si="7"/>
        <v>2</v>
      </c>
      <c r="H23" s="5">
        <v>4</v>
      </c>
      <c r="I23" s="26"/>
      <c r="J23" s="31">
        <f t="shared" si="8"/>
        <v>79</v>
      </c>
      <c r="K23" s="5">
        <v>200</v>
      </c>
      <c r="L23" s="26"/>
      <c r="M23" s="32">
        <f t="shared" ref="M23:M31" si="9">+D23*(G23/12)*(J23/12)*B23</f>
        <v>35.111111111111107</v>
      </c>
      <c r="N23" s="33">
        <f t="shared" ref="N23:N31" si="10">+E23/2.54*((H23/2.54)/12)*((K23/2.54)/12)*B23</f>
        <v>27.121664042103237</v>
      </c>
      <c r="O23" s="34" t="s">
        <v>50</v>
      </c>
    </row>
    <row r="24" spans="1:15" x14ac:dyDescent="0.25">
      <c r="A24" s="57" t="s">
        <v>47</v>
      </c>
      <c r="B24" s="30">
        <v>20</v>
      </c>
      <c r="C24" s="26"/>
      <c r="D24" s="31">
        <f t="shared" si="6"/>
        <v>4</v>
      </c>
      <c r="E24" s="5">
        <v>10</v>
      </c>
      <c r="F24" s="26"/>
      <c r="G24" s="31">
        <f t="shared" si="7"/>
        <v>2</v>
      </c>
      <c r="H24" s="5">
        <v>4</v>
      </c>
      <c r="I24" s="26"/>
      <c r="J24" s="31">
        <f t="shared" si="8"/>
        <v>58</v>
      </c>
      <c r="K24" s="5">
        <v>146</v>
      </c>
      <c r="L24" s="26"/>
      <c r="M24" s="32">
        <f t="shared" si="9"/>
        <v>64.444444444444443</v>
      </c>
      <c r="N24" s="33">
        <f t="shared" si="10"/>
        <v>49.497036876838401</v>
      </c>
      <c r="O24" s="34" t="s">
        <v>50</v>
      </c>
    </row>
    <row r="25" spans="1:15" x14ac:dyDescent="0.25">
      <c r="A25" s="57" t="s">
        <v>48</v>
      </c>
      <c r="B25" s="30">
        <v>48</v>
      </c>
      <c r="C25" s="26"/>
      <c r="D25" s="31">
        <f t="shared" si="6"/>
        <v>4</v>
      </c>
      <c r="E25" s="5">
        <v>10</v>
      </c>
      <c r="F25" s="26"/>
      <c r="G25" s="31">
        <f t="shared" si="7"/>
        <v>2</v>
      </c>
      <c r="H25" s="5">
        <v>4</v>
      </c>
      <c r="I25" s="26"/>
      <c r="J25" s="31">
        <f t="shared" si="8"/>
        <v>18</v>
      </c>
      <c r="K25" s="5">
        <v>45</v>
      </c>
      <c r="L25" s="26"/>
      <c r="M25" s="32">
        <f t="shared" si="9"/>
        <v>48</v>
      </c>
      <c r="N25" s="33">
        <f t="shared" si="10"/>
        <v>36.614246456839368</v>
      </c>
      <c r="O25" s="34" t="s">
        <v>50</v>
      </c>
    </row>
    <row r="26" spans="1:15" x14ac:dyDescent="0.25">
      <c r="A26" s="58" t="s">
        <v>59</v>
      </c>
      <c r="B26" s="30">
        <v>8</v>
      </c>
      <c r="C26" s="26"/>
      <c r="D26" s="31">
        <f t="shared" si="6"/>
        <v>2</v>
      </c>
      <c r="E26" s="5">
        <v>4</v>
      </c>
      <c r="F26" s="26"/>
      <c r="G26" s="31">
        <f t="shared" si="7"/>
        <v>2</v>
      </c>
      <c r="H26" s="5">
        <v>3</v>
      </c>
      <c r="I26" s="26"/>
      <c r="J26" s="31">
        <f t="shared" si="8"/>
        <v>18</v>
      </c>
      <c r="K26" s="5">
        <v>44.5</v>
      </c>
      <c r="L26" s="26"/>
      <c r="M26" s="32">
        <f t="shared" ref="M26:M27" si="11">+D26*(G26/12)*(J26/12)*B26</f>
        <v>4</v>
      </c>
      <c r="N26" s="33">
        <f t="shared" ref="N26:N27" si="12">+E26/2.54*((H26/2.54)/12)*((K26/2.54)/12)*B26</f>
        <v>1.8103710748103907</v>
      </c>
      <c r="O26" s="34" t="s">
        <v>50</v>
      </c>
    </row>
    <row r="27" spans="1:15" x14ac:dyDescent="0.25">
      <c r="A27" s="58" t="s">
        <v>60</v>
      </c>
      <c r="B27" s="30">
        <v>8</v>
      </c>
      <c r="C27" s="26"/>
      <c r="D27" s="31">
        <f t="shared" si="6"/>
        <v>2</v>
      </c>
      <c r="E27" s="5">
        <v>4</v>
      </c>
      <c r="F27" s="26"/>
      <c r="G27" s="31">
        <f t="shared" si="7"/>
        <v>2</v>
      </c>
      <c r="H27" s="5">
        <v>3</v>
      </c>
      <c r="I27" s="26"/>
      <c r="J27" s="31">
        <f t="shared" si="8"/>
        <v>14</v>
      </c>
      <c r="K27" s="5">
        <v>33.200000000000003</v>
      </c>
      <c r="L27" s="26"/>
      <c r="M27" s="32">
        <f t="shared" si="11"/>
        <v>3.1111111111111112</v>
      </c>
      <c r="N27" s="33">
        <f t="shared" si="12"/>
        <v>1.3506588692967412</v>
      </c>
      <c r="O27" s="34" t="s">
        <v>50</v>
      </c>
    </row>
    <row r="28" spans="1:15" x14ac:dyDescent="0.25">
      <c r="A28" s="56" t="s">
        <v>49</v>
      </c>
      <c r="B28" s="30">
        <v>2</v>
      </c>
      <c r="C28" s="26"/>
      <c r="D28" s="31">
        <f t="shared" si="6"/>
        <v>0</v>
      </c>
      <c r="E28" s="5"/>
      <c r="F28" s="26"/>
      <c r="G28" s="31">
        <f t="shared" si="7"/>
        <v>0</v>
      </c>
      <c r="H28" s="5"/>
      <c r="I28" s="26"/>
      <c r="J28" s="31">
        <f t="shared" si="8"/>
        <v>0</v>
      </c>
      <c r="K28" s="5"/>
      <c r="L28" s="26"/>
      <c r="M28" s="32">
        <f t="shared" si="9"/>
        <v>0</v>
      </c>
      <c r="N28" s="33">
        <f t="shared" si="10"/>
        <v>0</v>
      </c>
      <c r="O28" s="34"/>
    </row>
    <row r="29" spans="1:15" x14ac:dyDescent="0.25">
      <c r="A29" s="57" t="s">
        <v>46</v>
      </c>
      <c r="B29" s="30">
        <v>4</v>
      </c>
      <c r="C29" s="26"/>
      <c r="D29" s="31">
        <f t="shared" si="6"/>
        <v>4</v>
      </c>
      <c r="E29" s="5">
        <v>10</v>
      </c>
      <c r="F29" s="26"/>
      <c r="G29" s="31">
        <f t="shared" si="7"/>
        <v>2</v>
      </c>
      <c r="H29" s="5">
        <v>4</v>
      </c>
      <c r="I29" s="26"/>
      <c r="J29" s="31">
        <f t="shared" si="8"/>
        <v>62</v>
      </c>
      <c r="K29" s="5">
        <v>155</v>
      </c>
      <c r="L29" s="26"/>
      <c r="M29" s="32">
        <f t="shared" si="9"/>
        <v>13.777777777777779</v>
      </c>
      <c r="N29" s="33">
        <f t="shared" si="10"/>
        <v>10.509644816315005</v>
      </c>
      <c r="O29" s="34" t="s">
        <v>50</v>
      </c>
    </row>
    <row r="30" spans="1:15" x14ac:dyDescent="0.25">
      <c r="A30" s="57" t="s">
        <v>47</v>
      </c>
      <c r="B30" s="30">
        <v>10</v>
      </c>
      <c r="C30" s="26"/>
      <c r="D30" s="31">
        <f t="shared" si="6"/>
        <v>4</v>
      </c>
      <c r="E30" s="5">
        <v>10</v>
      </c>
      <c r="F30" s="26"/>
      <c r="G30" s="31">
        <f t="shared" si="7"/>
        <v>2</v>
      </c>
      <c r="H30" s="5">
        <v>4</v>
      </c>
      <c r="I30" s="26"/>
      <c r="J30" s="31">
        <f t="shared" si="8"/>
        <v>58</v>
      </c>
      <c r="K30" s="5">
        <v>146</v>
      </c>
      <c r="L30" s="26"/>
      <c r="M30" s="32">
        <f t="shared" si="9"/>
        <v>32.222222222222221</v>
      </c>
      <c r="N30" s="33">
        <f t="shared" si="10"/>
        <v>24.7485184384192</v>
      </c>
      <c r="O30" s="34" t="s">
        <v>50</v>
      </c>
    </row>
    <row r="31" spans="1:15" x14ac:dyDescent="0.25">
      <c r="A31" s="57" t="s">
        <v>48</v>
      </c>
      <c r="B31" s="30">
        <v>24</v>
      </c>
      <c r="C31" s="26"/>
      <c r="D31" s="31">
        <f t="shared" si="6"/>
        <v>4</v>
      </c>
      <c r="E31" s="5">
        <v>10</v>
      </c>
      <c r="F31" s="26"/>
      <c r="G31" s="31">
        <f t="shared" si="7"/>
        <v>2</v>
      </c>
      <c r="H31" s="5">
        <v>4</v>
      </c>
      <c r="I31" s="26"/>
      <c r="J31" s="31">
        <f t="shared" si="8"/>
        <v>14</v>
      </c>
      <c r="K31" s="5">
        <v>35</v>
      </c>
      <c r="L31" s="26"/>
      <c r="M31" s="32">
        <f t="shared" si="9"/>
        <v>18.666666666666668</v>
      </c>
      <c r="N31" s="33">
        <f t="shared" si="10"/>
        <v>14.238873622104197</v>
      </c>
      <c r="O31" s="34" t="s">
        <v>50</v>
      </c>
    </row>
    <row r="32" spans="1:15" x14ac:dyDescent="0.25">
      <c r="A32" s="58" t="s">
        <v>59</v>
      </c>
      <c r="B32" s="30">
        <v>16</v>
      </c>
      <c r="C32" s="26"/>
      <c r="D32" s="31">
        <f>ROUNDUP(E32/2.54,0)</f>
        <v>2</v>
      </c>
      <c r="E32" s="5">
        <v>4</v>
      </c>
      <c r="F32" s="26"/>
      <c r="G32" s="31">
        <f>ROUNDUP(H32/2.54,0)</f>
        <v>2</v>
      </c>
      <c r="H32" s="5">
        <v>3</v>
      </c>
      <c r="I32" s="26"/>
      <c r="J32" s="31">
        <f t="shared" ref="J32:J58" si="13">ROUNDUP(K32/2.54,0)</f>
        <v>18</v>
      </c>
      <c r="K32" s="5">
        <v>44.5</v>
      </c>
      <c r="L32" s="26"/>
      <c r="M32" s="32">
        <f>+D32*(G32/12)*(J32/12)*B32</f>
        <v>8</v>
      </c>
      <c r="N32" s="33">
        <f>+E32/2.54*((H32/2.54)/12)*((K32/2.54)/12)*B32</f>
        <v>3.6207421496207814</v>
      </c>
      <c r="O32" s="34" t="s">
        <v>50</v>
      </c>
    </row>
    <row r="33" spans="1:15" x14ac:dyDescent="0.25">
      <c r="A33" s="58" t="s">
        <v>60</v>
      </c>
      <c r="B33" s="30">
        <v>16</v>
      </c>
      <c r="C33" s="26"/>
      <c r="D33" s="31">
        <f>ROUNDUP(E33/2.54,0)</f>
        <v>2</v>
      </c>
      <c r="E33" s="5">
        <v>4</v>
      </c>
      <c r="F33" s="26"/>
      <c r="G33" s="31">
        <f>ROUNDUP(H33/2.54,0)</f>
        <v>2</v>
      </c>
      <c r="H33" s="5">
        <v>3</v>
      </c>
      <c r="I33" s="26"/>
      <c r="J33" s="31">
        <f t="shared" si="13"/>
        <v>14</v>
      </c>
      <c r="K33" s="5">
        <v>33.200000000000003</v>
      </c>
      <c r="L33" s="26"/>
      <c r="M33" s="32">
        <f>+D33*(G33/12)*(J33/12)*B33</f>
        <v>6.2222222222222223</v>
      </c>
      <c r="N33" s="33">
        <f>+E33/2.54*((H33/2.54)/12)*((K33/2.54)/12)*B33</f>
        <v>2.7013177385934823</v>
      </c>
      <c r="O33" s="34" t="s">
        <v>50</v>
      </c>
    </row>
    <row r="34" spans="1:15" x14ac:dyDescent="0.25">
      <c r="A34" s="56" t="s">
        <v>51</v>
      </c>
      <c r="B34" s="30"/>
      <c r="C34" s="26"/>
      <c r="D34" s="31">
        <f t="shared" ref="D34:D58" si="14">ROUNDUP(E34/2.54,0)</f>
        <v>0</v>
      </c>
      <c r="E34" s="5"/>
      <c r="F34" s="26"/>
      <c r="G34" s="31">
        <f t="shared" ref="G34:G61" si="15">ROUNDUP(H34/2.54,0)</f>
        <v>0</v>
      </c>
      <c r="H34" s="5"/>
      <c r="I34" s="26"/>
      <c r="J34" s="31">
        <f t="shared" si="13"/>
        <v>0</v>
      </c>
      <c r="K34" s="5"/>
      <c r="L34" s="26"/>
      <c r="M34" s="32">
        <f t="shared" ref="M34:M61" si="16">+D34*(G34/12)*(J34/12)*B34</f>
        <v>0</v>
      </c>
      <c r="N34" s="33">
        <f t="shared" ref="N34:N58" si="17">+E34/2.54*((H34/2.54)/12)*((K34/2.54)/12)*B34</f>
        <v>0</v>
      </c>
      <c r="O34" s="34"/>
    </row>
    <row r="35" spans="1:15" x14ac:dyDescent="0.25">
      <c r="A35" s="57" t="s">
        <v>46</v>
      </c>
      <c r="B35" s="30">
        <v>1</v>
      </c>
      <c r="C35" s="26"/>
      <c r="D35" s="31">
        <f t="shared" si="14"/>
        <v>4</v>
      </c>
      <c r="E35" s="5">
        <v>10</v>
      </c>
      <c r="F35" s="26"/>
      <c r="G35" s="31">
        <f t="shared" si="15"/>
        <v>2</v>
      </c>
      <c r="H35" s="5">
        <v>4</v>
      </c>
      <c r="I35" s="26"/>
      <c r="J35" s="31">
        <f t="shared" si="13"/>
        <v>47</v>
      </c>
      <c r="K35" s="5">
        <v>117.2</v>
      </c>
      <c r="L35" s="26"/>
      <c r="M35" s="32">
        <f t="shared" si="16"/>
        <v>2.6111111111111107</v>
      </c>
      <c r="N35" s="33">
        <f t="shared" si="17"/>
        <v>1.9866618910840621</v>
      </c>
      <c r="O35" s="34" t="s">
        <v>50</v>
      </c>
    </row>
    <row r="36" spans="1:15" x14ac:dyDescent="0.25">
      <c r="A36" s="57" t="s">
        <v>47</v>
      </c>
      <c r="B36" s="30">
        <v>5</v>
      </c>
      <c r="C36" s="26"/>
      <c r="D36" s="31">
        <f t="shared" si="14"/>
        <v>4</v>
      </c>
      <c r="E36" s="5">
        <v>10</v>
      </c>
      <c r="F36" s="26"/>
      <c r="G36" s="31">
        <f t="shared" si="15"/>
        <v>2</v>
      </c>
      <c r="H36" s="5">
        <v>4</v>
      </c>
      <c r="I36" s="26"/>
      <c r="J36" s="31">
        <f t="shared" si="13"/>
        <v>45</v>
      </c>
      <c r="K36" s="5">
        <v>113.2</v>
      </c>
      <c r="L36" s="26"/>
      <c r="M36" s="32">
        <f t="shared" si="16"/>
        <v>12.5</v>
      </c>
      <c r="N36" s="33">
        <f t="shared" si="17"/>
        <v>9.5942886548940187</v>
      </c>
      <c r="O36" s="34" t="s">
        <v>50</v>
      </c>
    </row>
    <row r="37" spans="1:15" x14ac:dyDescent="0.25">
      <c r="A37" s="57" t="s">
        <v>48</v>
      </c>
      <c r="B37" s="30">
        <v>2</v>
      </c>
      <c r="C37" s="26"/>
      <c r="D37" s="31">
        <f t="shared" si="14"/>
        <v>4</v>
      </c>
      <c r="E37" s="5">
        <v>10</v>
      </c>
      <c r="F37" s="26"/>
      <c r="G37" s="31">
        <f t="shared" si="15"/>
        <v>2</v>
      </c>
      <c r="H37" s="5">
        <v>4</v>
      </c>
      <c r="I37" s="26"/>
      <c r="J37" s="31">
        <f t="shared" si="13"/>
        <v>79</v>
      </c>
      <c r="K37" s="5">
        <v>198.3</v>
      </c>
      <c r="L37" s="26"/>
      <c r="M37" s="32">
        <f t="shared" si="16"/>
        <v>8.7777777777777768</v>
      </c>
      <c r="N37" s="33">
        <f t="shared" si="17"/>
        <v>6.7227824744363387</v>
      </c>
      <c r="O37" s="34" t="s">
        <v>50</v>
      </c>
    </row>
    <row r="38" spans="1:15" x14ac:dyDescent="0.25">
      <c r="A38" s="56" t="s">
        <v>62</v>
      </c>
      <c r="B38" s="30"/>
      <c r="C38" s="26"/>
      <c r="D38" s="31">
        <f t="shared" si="14"/>
        <v>0</v>
      </c>
      <c r="E38" s="5"/>
      <c r="F38" s="26"/>
      <c r="G38" s="31">
        <f t="shared" si="15"/>
        <v>0</v>
      </c>
      <c r="H38" s="5"/>
      <c r="I38" s="26"/>
      <c r="J38" s="31">
        <f t="shared" si="13"/>
        <v>0</v>
      </c>
      <c r="K38" s="5"/>
      <c r="L38" s="26"/>
      <c r="M38" s="32">
        <f t="shared" si="16"/>
        <v>0</v>
      </c>
      <c r="N38" s="33">
        <f t="shared" si="17"/>
        <v>0</v>
      </c>
      <c r="O38" s="34" t="s">
        <v>50</v>
      </c>
    </row>
    <row r="39" spans="1:15" x14ac:dyDescent="0.25">
      <c r="A39" s="57" t="s">
        <v>46</v>
      </c>
      <c r="B39" s="30">
        <v>6</v>
      </c>
      <c r="C39" s="26"/>
      <c r="D39" s="31">
        <f t="shared" si="14"/>
        <v>4</v>
      </c>
      <c r="E39" s="5">
        <v>10</v>
      </c>
      <c r="F39" s="26"/>
      <c r="G39" s="31">
        <f t="shared" si="15"/>
        <v>2</v>
      </c>
      <c r="H39" s="5">
        <v>4</v>
      </c>
      <c r="I39" s="26"/>
      <c r="J39" s="31">
        <f t="shared" si="13"/>
        <v>45</v>
      </c>
      <c r="K39" s="5">
        <v>113.2</v>
      </c>
      <c r="L39" s="26"/>
      <c r="M39" s="32">
        <f t="shared" si="16"/>
        <v>15</v>
      </c>
      <c r="N39" s="33">
        <f t="shared" si="17"/>
        <v>11.513146385872822</v>
      </c>
      <c r="O39" s="34" t="s">
        <v>50</v>
      </c>
    </row>
    <row r="40" spans="1:15" x14ac:dyDescent="0.25">
      <c r="A40" s="57" t="s">
        <v>47</v>
      </c>
      <c r="B40" s="30">
        <v>2</v>
      </c>
      <c r="C40" s="26"/>
      <c r="D40" s="31">
        <f t="shared" si="14"/>
        <v>4</v>
      </c>
      <c r="E40" s="5">
        <v>10</v>
      </c>
      <c r="F40" s="26"/>
      <c r="G40" s="31">
        <f t="shared" si="15"/>
        <v>2</v>
      </c>
      <c r="H40" s="5">
        <v>4</v>
      </c>
      <c r="I40" s="26"/>
      <c r="J40" s="31">
        <f t="shared" si="13"/>
        <v>78</v>
      </c>
      <c r="K40" s="5">
        <v>197.3</v>
      </c>
      <c r="L40" s="26"/>
      <c r="M40" s="32">
        <f t="shared" si="16"/>
        <v>8.6666666666666661</v>
      </c>
      <c r="N40" s="33">
        <f t="shared" si="17"/>
        <v>6.6888803943837107</v>
      </c>
      <c r="O40" s="34" t="s">
        <v>50</v>
      </c>
    </row>
    <row r="41" spans="1:15" x14ac:dyDescent="0.25">
      <c r="A41" s="56" t="s">
        <v>63</v>
      </c>
      <c r="B41" s="30"/>
      <c r="C41" s="26"/>
      <c r="D41" s="31">
        <f t="shared" si="14"/>
        <v>0</v>
      </c>
      <c r="E41" s="5"/>
      <c r="F41" s="26"/>
      <c r="G41" s="31">
        <f t="shared" si="15"/>
        <v>0</v>
      </c>
      <c r="H41" s="5"/>
      <c r="I41" s="26"/>
      <c r="J41" s="31">
        <f t="shared" si="13"/>
        <v>0</v>
      </c>
      <c r="K41" s="5"/>
      <c r="L41" s="26"/>
      <c r="M41" s="32">
        <f t="shared" si="16"/>
        <v>0</v>
      </c>
      <c r="N41" s="33">
        <f t="shared" si="17"/>
        <v>0</v>
      </c>
      <c r="O41" s="34" t="s">
        <v>50</v>
      </c>
    </row>
    <row r="42" spans="1:15" x14ac:dyDescent="0.25">
      <c r="A42" s="57" t="s">
        <v>46</v>
      </c>
      <c r="B42" s="30">
        <v>4</v>
      </c>
      <c r="C42" s="26"/>
      <c r="D42" s="31">
        <f t="shared" si="14"/>
        <v>4</v>
      </c>
      <c r="E42" s="5">
        <v>10</v>
      </c>
      <c r="F42" s="26"/>
      <c r="G42" s="31">
        <f t="shared" si="15"/>
        <v>2</v>
      </c>
      <c r="H42" s="5">
        <v>4</v>
      </c>
      <c r="I42" s="26"/>
      <c r="J42" s="31">
        <f t="shared" si="13"/>
        <v>45</v>
      </c>
      <c r="K42" s="5">
        <v>113.2</v>
      </c>
      <c r="L42" s="26"/>
      <c r="M42" s="32">
        <f t="shared" si="16"/>
        <v>10</v>
      </c>
      <c r="N42" s="33">
        <f t="shared" si="17"/>
        <v>7.675430923915215</v>
      </c>
      <c r="O42" s="34" t="s">
        <v>50</v>
      </c>
    </row>
    <row r="43" spans="1:15" x14ac:dyDescent="0.25">
      <c r="A43" s="57" t="s">
        <v>47</v>
      </c>
      <c r="B43" s="30">
        <v>1</v>
      </c>
      <c r="C43" s="26"/>
      <c r="D43" s="31">
        <f t="shared" si="14"/>
        <v>4</v>
      </c>
      <c r="E43" s="5">
        <v>10</v>
      </c>
      <c r="F43" s="26"/>
      <c r="G43" s="31">
        <f t="shared" si="15"/>
        <v>2</v>
      </c>
      <c r="H43" s="5">
        <v>4</v>
      </c>
      <c r="I43" s="26"/>
      <c r="J43" s="31">
        <f t="shared" si="13"/>
        <v>58</v>
      </c>
      <c r="K43" s="5">
        <v>147</v>
      </c>
      <c r="L43" s="26"/>
      <c r="M43" s="32">
        <f t="shared" si="16"/>
        <v>3.2222222222222219</v>
      </c>
      <c r="N43" s="33">
        <f t="shared" si="17"/>
        <v>2.4918028838682349</v>
      </c>
      <c r="O43" s="34" t="s">
        <v>50</v>
      </c>
    </row>
    <row r="44" spans="1:15" x14ac:dyDescent="0.25">
      <c r="A44" s="57" t="s">
        <v>48</v>
      </c>
      <c r="B44" s="30">
        <v>1</v>
      </c>
      <c r="C44" s="26"/>
      <c r="D44" s="31">
        <f t="shared" si="14"/>
        <v>4</v>
      </c>
      <c r="E44" s="5">
        <v>10</v>
      </c>
      <c r="F44" s="26"/>
      <c r="G44" s="31">
        <f t="shared" si="15"/>
        <v>2</v>
      </c>
      <c r="H44" s="5">
        <v>4</v>
      </c>
      <c r="I44" s="26"/>
      <c r="J44" s="31">
        <f t="shared" si="13"/>
        <v>60</v>
      </c>
      <c r="K44" s="5">
        <v>151</v>
      </c>
      <c r="L44" s="26"/>
      <c r="M44" s="32">
        <f t="shared" si="16"/>
        <v>3.333333333333333</v>
      </c>
      <c r="N44" s="33">
        <f t="shared" si="17"/>
        <v>2.5596070439734926</v>
      </c>
      <c r="O44" s="34" t="s">
        <v>50</v>
      </c>
    </row>
    <row r="45" spans="1:15" x14ac:dyDescent="0.25">
      <c r="A45" s="56" t="s">
        <v>65</v>
      </c>
      <c r="B45" s="30"/>
      <c r="C45" s="26"/>
      <c r="D45" s="31">
        <f t="shared" si="14"/>
        <v>0</v>
      </c>
      <c r="E45" s="5"/>
      <c r="F45" s="26"/>
      <c r="G45" s="31"/>
      <c r="H45" s="5"/>
      <c r="I45" s="26"/>
      <c r="J45" s="31">
        <f t="shared" si="13"/>
        <v>0</v>
      </c>
      <c r="K45" s="5"/>
      <c r="L45" s="26"/>
      <c r="M45" s="32">
        <f t="shared" si="16"/>
        <v>0</v>
      </c>
      <c r="N45" s="33">
        <f t="shared" si="17"/>
        <v>0</v>
      </c>
      <c r="O45" s="34" t="s">
        <v>66</v>
      </c>
    </row>
    <row r="46" spans="1:15" x14ac:dyDescent="0.25">
      <c r="A46" s="56" t="s">
        <v>70</v>
      </c>
      <c r="B46" s="30"/>
      <c r="C46" s="26"/>
      <c r="D46" s="31">
        <f t="shared" si="14"/>
        <v>0</v>
      </c>
      <c r="E46" s="5"/>
      <c r="F46" s="26"/>
      <c r="G46" s="31"/>
      <c r="H46" s="5"/>
      <c r="I46" s="26"/>
      <c r="J46" s="31">
        <f t="shared" si="13"/>
        <v>0</v>
      </c>
      <c r="K46" s="5"/>
      <c r="L46" s="26"/>
      <c r="M46" s="32">
        <f t="shared" si="16"/>
        <v>0</v>
      </c>
      <c r="N46" s="33">
        <f t="shared" si="17"/>
        <v>0</v>
      </c>
      <c r="O46" s="34" t="s">
        <v>66</v>
      </c>
    </row>
    <row r="47" spans="1:15" x14ac:dyDescent="0.25">
      <c r="A47" s="57" t="s">
        <v>46</v>
      </c>
      <c r="B47" s="30">
        <v>6</v>
      </c>
      <c r="C47" s="26"/>
      <c r="D47" s="31">
        <f t="shared" si="14"/>
        <v>6</v>
      </c>
      <c r="E47" s="5">
        <v>14</v>
      </c>
      <c r="F47" s="26"/>
      <c r="G47" s="31">
        <f t="shared" ref="G47" si="18">ROUNDUP(H47/2.54,0)</f>
        <v>1</v>
      </c>
      <c r="H47" s="5">
        <v>1.9</v>
      </c>
      <c r="I47" s="26"/>
      <c r="J47" s="31">
        <f t="shared" si="13"/>
        <v>74</v>
      </c>
      <c r="K47" s="5">
        <v>186.1</v>
      </c>
      <c r="L47" s="26"/>
      <c r="M47" s="32">
        <f t="shared" si="16"/>
        <v>18.5</v>
      </c>
      <c r="N47" s="33">
        <f t="shared" si="17"/>
        <v>12.586808310099563</v>
      </c>
      <c r="O47" s="34" t="s">
        <v>66</v>
      </c>
    </row>
    <row r="48" spans="1:15" x14ac:dyDescent="0.25">
      <c r="A48" s="57" t="s">
        <v>47</v>
      </c>
      <c r="B48" s="30">
        <v>10</v>
      </c>
      <c r="C48" s="26"/>
      <c r="D48" s="31">
        <f t="shared" si="14"/>
        <v>6</v>
      </c>
      <c r="E48" s="5">
        <v>14</v>
      </c>
      <c r="F48" s="26"/>
      <c r="G48" s="31">
        <f>ROUNDUP(H48/2.54,0)</f>
        <v>1</v>
      </c>
      <c r="H48" s="5">
        <v>1.9</v>
      </c>
      <c r="I48" s="26"/>
      <c r="J48" s="31">
        <f t="shared" si="13"/>
        <v>35</v>
      </c>
      <c r="K48" s="5">
        <v>87.5</v>
      </c>
      <c r="L48" s="26"/>
      <c r="M48" s="32">
        <f t="shared" si="16"/>
        <v>14.583333333333332</v>
      </c>
      <c r="N48" s="33">
        <f t="shared" si="17"/>
        <v>9.8633864153117639</v>
      </c>
      <c r="O48" s="34" t="s">
        <v>66</v>
      </c>
    </row>
    <row r="49" spans="1:15" x14ac:dyDescent="0.25">
      <c r="A49" s="56" t="s">
        <v>71</v>
      </c>
      <c r="B49" s="30"/>
      <c r="C49" s="26"/>
      <c r="D49" s="31">
        <f t="shared" si="14"/>
        <v>0</v>
      </c>
      <c r="E49" s="5"/>
      <c r="F49" s="26"/>
      <c r="G49" s="31">
        <f>ROUNDUP(H49/2.54,0)</f>
        <v>0</v>
      </c>
      <c r="H49" s="5"/>
      <c r="I49" s="26"/>
      <c r="J49" s="31">
        <f t="shared" si="13"/>
        <v>0</v>
      </c>
      <c r="K49" s="5"/>
      <c r="L49" s="26"/>
      <c r="M49" s="32">
        <f t="shared" si="16"/>
        <v>0</v>
      </c>
      <c r="N49" s="33">
        <f t="shared" si="17"/>
        <v>0</v>
      </c>
      <c r="O49" s="34" t="s">
        <v>66</v>
      </c>
    </row>
    <row r="50" spans="1:15" x14ac:dyDescent="0.25">
      <c r="A50" s="57" t="s">
        <v>46</v>
      </c>
      <c r="B50" s="30">
        <v>6</v>
      </c>
      <c r="C50" s="26"/>
      <c r="D50" s="31">
        <f t="shared" si="14"/>
        <v>6</v>
      </c>
      <c r="E50" s="5">
        <v>14</v>
      </c>
      <c r="F50" s="26"/>
      <c r="G50" s="31">
        <f t="shared" ref="G50:G56" si="19">ROUNDUP(H50/2.54,0)</f>
        <v>1</v>
      </c>
      <c r="H50" s="5">
        <v>1.9</v>
      </c>
      <c r="I50" s="26"/>
      <c r="J50" s="31">
        <f t="shared" si="13"/>
        <v>76</v>
      </c>
      <c r="K50" s="5">
        <v>191.1</v>
      </c>
      <c r="L50" s="26"/>
      <c r="M50" s="32">
        <f t="shared" si="16"/>
        <v>19</v>
      </c>
      <c r="N50" s="33">
        <f t="shared" si="17"/>
        <v>12.924981558624538</v>
      </c>
      <c r="O50" s="34" t="s">
        <v>66</v>
      </c>
    </row>
    <row r="51" spans="1:15" x14ac:dyDescent="0.25">
      <c r="A51" s="57" t="s">
        <v>47</v>
      </c>
      <c r="B51" s="30">
        <v>10</v>
      </c>
      <c r="C51" s="26"/>
      <c r="D51" s="31">
        <f t="shared" si="14"/>
        <v>6</v>
      </c>
      <c r="E51" s="5">
        <v>14</v>
      </c>
      <c r="F51" s="26"/>
      <c r="G51" s="31">
        <f t="shared" si="19"/>
        <v>1</v>
      </c>
      <c r="H51" s="5">
        <v>1.9</v>
      </c>
      <c r="I51" s="26"/>
      <c r="J51" s="31">
        <f t="shared" si="13"/>
        <v>39</v>
      </c>
      <c r="K51" s="5">
        <v>98.6</v>
      </c>
      <c r="L51" s="26"/>
      <c r="M51" s="32">
        <f t="shared" si="16"/>
        <v>16.25</v>
      </c>
      <c r="N51" s="33">
        <f t="shared" si="17"/>
        <v>11.114627434854169</v>
      </c>
      <c r="O51" s="34" t="s">
        <v>66</v>
      </c>
    </row>
    <row r="52" spans="1:15" x14ac:dyDescent="0.25">
      <c r="A52" s="56" t="s">
        <v>72</v>
      </c>
      <c r="B52" s="30"/>
      <c r="C52" s="26"/>
      <c r="D52" s="31">
        <f t="shared" si="14"/>
        <v>0</v>
      </c>
      <c r="E52" s="5"/>
      <c r="F52" s="26"/>
      <c r="G52" s="31">
        <f t="shared" si="19"/>
        <v>0</v>
      </c>
      <c r="H52" s="5"/>
      <c r="I52" s="26"/>
      <c r="J52" s="31">
        <f t="shared" si="13"/>
        <v>0</v>
      </c>
      <c r="K52" s="5"/>
      <c r="L52" s="26"/>
      <c r="M52" s="32">
        <f t="shared" si="16"/>
        <v>0</v>
      </c>
      <c r="N52" s="33">
        <f t="shared" si="17"/>
        <v>0</v>
      </c>
      <c r="O52" s="34" t="s">
        <v>66</v>
      </c>
    </row>
    <row r="53" spans="1:15" x14ac:dyDescent="0.25">
      <c r="A53" s="57" t="s">
        <v>46</v>
      </c>
      <c r="B53" s="30">
        <v>5</v>
      </c>
      <c r="C53" s="26"/>
      <c r="D53" s="31">
        <f t="shared" si="14"/>
        <v>6</v>
      </c>
      <c r="E53" s="5">
        <v>14</v>
      </c>
      <c r="F53" s="26"/>
      <c r="G53" s="31">
        <f t="shared" si="19"/>
        <v>1</v>
      </c>
      <c r="H53" s="5">
        <v>1.9</v>
      </c>
      <c r="I53" s="26"/>
      <c r="J53" s="31">
        <f t="shared" si="13"/>
        <v>74</v>
      </c>
      <c r="K53" s="5">
        <v>186.1</v>
      </c>
      <c r="L53" s="26"/>
      <c r="M53" s="32">
        <f t="shared" si="16"/>
        <v>15.416666666666668</v>
      </c>
      <c r="N53" s="33">
        <f t="shared" si="17"/>
        <v>10.489006925082968</v>
      </c>
      <c r="O53" s="34" t="s">
        <v>66</v>
      </c>
    </row>
    <row r="54" spans="1:15" x14ac:dyDescent="0.25">
      <c r="A54" s="57" t="s">
        <v>47</v>
      </c>
      <c r="B54" s="30">
        <v>12</v>
      </c>
      <c r="C54" s="26"/>
      <c r="D54" s="31">
        <f t="shared" si="14"/>
        <v>6</v>
      </c>
      <c r="E54" s="5">
        <v>14</v>
      </c>
      <c r="F54" s="26"/>
      <c r="G54" s="31">
        <f t="shared" si="19"/>
        <v>1</v>
      </c>
      <c r="H54" s="5">
        <v>1.9</v>
      </c>
      <c r="I54" s="26"/>
      <c r="J54" s="31">
        <f t="shared" si="13"/>
        <v>35</v>
      </c>
      <c r="K54" s="5">
        <v>87.5</v>
      </c>
      <c r="L54" s="26"/>
      <c r="M54" s="32">
        <f t="shared" si="16"/>
        <v>17.5</v>
      </c>
      <c r="N54" s="33">
        <f t="shared" si="17"/>
        <v>11.836063698374115</v>
      </c>
      <c r="O54" s="34" t="s">
        <v>66</v>
      </c>
    </row>
    <row r="55" spans="1:15" x14ac:dyDescent="0.25">
      <c r="A55" s="57" t="s">
        <v>48</v>
      </c>
      <c r="B55" s="30">
        <v>1</v>
      </c>
      <c r="C55" s="26"/>
      <c r="D55" s="31">
        <f t="shared" si="14"/>
        <v>4</v>
      </c>
      <c r="E55" s="5">
        <v>9</v>
      </c>
      <c r="F55" s="26"/>
      <c r="G55" s="31">
        <f t="shared" si="19"/>
        <v>1</v>
      </c>
      <c r="H55" s="5">
        <v>1.9</v>
      </c>
      <c r="I55" s="26"/>
      <c r="J55" s="31">
        <f t="shared" si="13"/>
        <v>39</v>
      </c>
      <c r="K55" s="5">
        <v>97</v>
      </c>
      <c r="L55" s="26"/>
      <c r="M55" s="32">
        <f t="shared" si="16"/>
        <v>1.0833333333333333</v>
      </c>
      <c r="N55" s="33">
        <f t="shared" si="17"/>
        <v>0.7029172522911975</v>
      </c>
      <c r="O55" s="34" t="s">
        <v>66</v>
      </c>
    </row>
    <row r="56" spans="1:15" x14ac:dyDescent="0.25">
      <c r="A56" s="56" t="s">
        <v>73</v>
      </c>
      <c r="B56" s="30"/>
      <c r="C56" s="26"/>
      <c r="D56" s="31">
        <f t="shared" si="14"/>
        <v>0</v>
      </c>
      <c r="E56" s="5"/>
      <c r="F56" s="26"/>
      <c r="G56" s="31">
        <f t="shared" si="19"/>
        <v>0</v>
      </c>
      <c r="H56" s="5"/>
      <c r="I56" s="26"/>
      <c r="J56" s="31">
        <f t="shared" si="13"/>
        <v>0</v>
      </c>
      <c r="K56" s="5"/>
      <c r="L56" s="26"/>
      <c r="M56" s="32">
        <f t="shared" si="16"/>
        <v>0</v>
      </c>
      <c r="N56" s="33">
        <f t="shared" si="17"/>
        <v>0</v>
      </c>
      <c r="O56" s="34" t="s">
        <v>66</v>
      </c>
    </row>
    <row r="57" spans="1:15" x14ac:dyDescent="0.25">
      <c r="A57" s="57" t="s">
        <v>46</v>
      </c>
      <c r="B57" s="30">
        <v>10</v>
      </c>
      <c r="C57" s="26"/>
      <c r="D57" s="31">
        <f t="shared" si="14"/>
        <v>6</v>
      </c>
      <c r="E57" s="5">
        <v>14</v>
      </c>
      <c r="F57" s="26"/>
      <c r="G57" s="31">
        <f t="shared" si="15"/>
        <v>1</v>
      </c>
      <c r="H57" s="5">
        <v>1.9</v>
      </c>
      <c r="I57" s="26"/>
      <c r="J57" s="31">
        <f t="shared" si="13"/>
        <v>76</v>
      </c>
      <c r="K57" s="5">
        <v>191.1</v>
      </c>
      <c r="L57" s="26"/>
      <c r="M57" s="32">
        <f t="shared" si="16"/>
        <v>31.666666666666664</v>
      </c>
      <c r="N57" s="33">
        <f t="shared" si="17"/>
        <v>21.541635931040894</v>
      </c>
      <c r="O57" s="34" t="s">
        <v>66</v>
      </c>
    </row>
    <row r="58" spans="1:15" x14ac:dyDescent="0.25">
      <c r="A58" s="57" t="s">
        <v>47</v>
      </c>
      <c r="B58" s="30">
        <v>5</v>
      </c>
      <c r="C58" s="26"/>
      <c r="D58" s="31">
        <f t="shared" si="14"/>
        <v>6</v>
      </c>
      <c r="E58" s="5">
        <v>14</v>
      </c>
      <c r="F58" s="26"/>
      <c r="G58" s="31">
        <f t="shared" si="15"/>
        <v>1</v>
      </c>
      <c r="H58" s="5">
        <v>1.9</v>
      </c>
      <c r="I58" s="26"/>
      <c r="J58" s="31">
        <f t="shared" si="13"/>
        <v>39</v>
      </c>
      <c r="K58" s="5">
        <v>98.6</v>
      </c>
      <c r="L58" s="26"/>
      <c r="M58" s="32">
        <f t="shared" si="16"/>
        <v>8.125</v>
      </c>
      <c r="N58" s="33">
        <f t="shared" si="17"/>
        <v>5.5573137174270846</v>
      </c>
      <c r="O58" s="34" t="s">
        <v>66</v>
      </c>
    </row>
    <row r="59" spans="1:15" x14ac:dyDescent="0.25">
      <c r="A59" s="56" t="s">
        <v>64</v>
      </c>
      <c r="B59" s="30"/>
      <c r="C59" s="26"/>
      <c r="D59" s="31">
        <f>ROUNDUP(E59/2.54,0)</f>
        <v>0</v>
      </c>
      <c r="E59" s="5"/>
      <c r="F59" s="26"/>
      <c r="G59" s="31">
        <f t="shared" si="15"/>
        <v>0</v>
      </c>
      <c r="H59" s="5"/>
      <c r="I59" s="26"/>
      <c r="J59" s="31">
        <f>ROUNDUP(K59/2.54,0)</f>
        <v>0</v>
      </c>
      <c r="K59" s="5"/>
      <c r="L59" s="26"/>
      <c r="M59" s="32">
        <f t="shared" si="16"/>
        <v>0</v>
      </c>
      <c r="N59" s="33">
        <f>+E59/2.54*((H59/2.54)/12)*((K59/2.54)/12)*B59</f>
        <v>0</v>
      </c>
      <c r="O59" s="34" t="s">
        <v>50</v>
      </c>
    </row>
    <row r="60" spans="1:15" x14ac:dyDescent="0.25">
      <c r="A60" s="57" t="s">
        <v>46</v>
      </c>
      <c r="B60" s="30">
        <v>8</v>
      </c>
      <c r="C60" s="26"/>
      <c r="D60" s="31">
        <f>ROUNDUP(E60/2.54,0)</f>
        <v>3</v>
      </c>
      <c r="E60" s="5">
        <v>7.6</v>
      </c>
      <c r="F60" s="26"/>
      <c r="G60" s="31">
        <f t="shared" si="15"/>
        <v>1</v>
      </c>
      <c r="H60" s="5">
        <v>1.9</v>
      </c>
      <c r="I60" s="26"/>
      <c r="J60" s="31">
        <f>ROUNDUP(K60/2.54,0)</f>
        <v>31</v>
      </c>
      <c r="K60" s="5">
        <v>78</v>
      </c>
      <c r="L60" s="26"/>
      <c r="M60" s="32">
        <f t="shared" si="16"/>
        <v>5.166666666666667</v>
      </c>
      <c r="N60" s="33">
        <f>+E60/2.54*((H60/2.54)/12)*((K60/2.54)/12)*B60</f>
        <v>3.8184590804877145</v>
      </c>
      <c r="O60" s="34" t="s">
        <v>50</v>
      </c>
    </row>
    <row r="61" spans="1:15" x14ac:dyDescent="0.25">
      <c r="A61" s="57" t="s">
        <v>47</v>
      </c>
      <c r="B61" s="30">
        <v>8</v>
      </c>
      <c r="C61" s="26"/>
      <c r="D61" s="31">
        <f>ROUNDUP(E61/2.54,0)</f>
        <v>3</v>
      </c>
      <c r="E61" s="5">
        <v>7.6</v>
      </c>
      <c r="F61" s="26"/>
      <c r="G61" s="31">
        <f t="shared" si="15"/>
        <v>1</v>
      </c>
      <c r="H61" s="5">
        <v>1.9</v>
      </c>
      <c r="I61" s="26"/>
      <c r="J61" s="31">
        <f>ROUNDUP(K61/2.54,0)</f>
        <v>33</v>
      </c>
      <c r="K61" s="5">
        <v>82</v>
      </c>
      <c r="L61" s="26"/>
      <c r="M61" s="32">
        <f t="shared" si="16"/>
        <v>5.5</v>
      </c>
      <c r="N61" s="33">
        <f>+E61/2.54*((H61/2.54)/12)*((K61/2.54)/12)*B61</f>
        <v>4.0142774948716999</v>
      </c>
      <c r="O61" s="34" t="s">
        <v>50</v>
      </c>
    </row>
    <row r="62" spans="1:15" x14ac:dyDescent="0.25">
      <c r="A62" s="57" t="s">
        <v>48</v>
      </c>
      <c r="B62" s="30">
        <v>38</v>
      </c>
      <c r="C62" s="26"/>
      <c r="D62" s="31">
        <f>ROUNDUP(E62/2.54,0)</f>
        <v>3</v>
      </c>
      <c r="E62" s="5">
        <v>7.6</v>
      </c>
      <c r="F62" s="26"/>
      <c r="G62" s="31">
        <f>ROUNDUP(H62/2.54,0)</f>
        <v>1</v>
      </c>
      <c r="H62" s="5">
        <v>1.9</v>
      </c>
      <c r="I62" s="26"/>
      <c r="J62" s="31">
        <f>ROUNDUP(K62/2.54,0)</f>
        <v>63</v>
      </c>
      <c r="K62" s="5">
        <v>160</v>
      </c>
      <c r="L62" s="26"/>
      <c r="M62" s="32">
        <f>+D62*(G62/12)*(J62/12)*B62</f>
        <v>49.875</v>
      </c>
      <c r="N62" s="33">
        <f>+E62/2.54*((H62/2.54)/12)*((K62/2.54)/12)*B62</f>
        <v>37.205498732957224</v>
      </c>
      <c r="O62" s="34" t="s">
        <v>50</v>
      </c>
    </row>
    <row r="63" spans="1:15" x14ac:dyDescent="0.25">
      <c r="A63" s="56" t="s">
        <v>101</v>
      </c>
      <c r="B63" s="30"/>
      <c r="C63" s="26"/>
      <c r="D63" s="31">
        <f t="shared" ref="D63:D64" si="20">ROUNDUP(E63/2.54,0)</f>
        <v>0</v>
      </c>
      <c r="E63" s="5"/>
      <c r="F63" s="26"/>
      <c r="G63" s="31">
        <f t="shared" ref="G63:G64" si="21">ROUNDUP(H63/2.54,0)</f>
        <v>0</v>
      </c>
      <c r="H63" s="5"/>
      <c r="I63" s="26"/>
      <c r="J63" s="31">
        <f t="shared" ref="J63:J64" si="22">ROUNDUP(K63/2.54,0)</f>
        <v>0</v>
      </c>
      <c r="K63" s="5"/>
      <c r="L63" s="26"/>
      <c r="M63" s="32">
        <f t="shared" ref="M63:M64" si="23">+D63*(G63/12)*(J63/12)*B63</f>
        <v>0</v>
      </c>
      <c r="N63" s="33">
        <f t="shared" ref="N63:N64" si="24">+E63/2.54*((H63/2.54)/12)*((K63/2.54)/12)*B63</f>
        <v>0</v>
      </c>
      <c r="O63" s="34"/>
    </row>
    <row r="64" spans="1:15" x14ac:dyDescent="0.25">
      <c r="A64" s="64" t="s">
        <v>46</v>
      </c>
      <c r="B64" s="65">
        <v>5</v>
      </c>
      <c r="C64" s="26"/>
      <c r="D64" s="31">
        <f t="shared" si="20"/>
        <v>2</v>
      </c>
      <c r="E64" s="5">
        <v>3.5</v>
      </c>
      <c r="F64" s="26"/>
      <c r="G64" s="31">
        <f t="shared" si="21"/>
        <v>1</v>
      </c>
      <c r="H64" s="5">
        <v>2</v>
      </c>
      <c r="I64" s="26"/>
      <c r="J64" s="31">
        <f t="shared" si="22"/>
        <v>119</v>
      </c>
      <c r="K64" s="5">
        <v>300</v>
      </c>
      <c r="L64" s="26"/>
      <c r="M64" s="32">
        <f t="shared" si="23"/>
        <v>8.2638888888888893</v>
      </c>
      <c r="N64" s="33">
        <f t="shared" si="24"/>
        <v>4.4496480069075623</v>
      </c>
      <c r="O64" s="34" t="s">
        <v>66</v>
      </c>
    </row>
    <row r="65" spans="1:15" x14ac:dyDescent="0.25">
      <c r="A65" s="67" t="s">
        <v>97</v>
      </c>
      <c r="B65" s="65">
        <v>1</v>
      </c>
      <c r="C65" s="26"/>
      <c r="D65" s="31">
        <f>ROUNDUP(E65/2.54,0)</f>
        <v>6</v>
      </c>
      <c r="E65" s="5">
        <v>14</v>
      </c>
      <c r="F65" s="26"/>
      <c r="G65" s="31">
        <f>ROUNDUP(H65/2.54,0)</f>
        <v>2</v>
      </c>
      <c r="H65" s="5">
        <v>3.5</v>
      </c>
      <c r="I65" s="26"/>
      <c r="J65" s="31">
        <f>ROUNDUP(K65/2.54,0)</f>
        <v>38</v>
      </c>
      <c r="K65" s="5">
        <v>95</v>
      </c>
      <c r="L65" s="26"/>
      <c r="M65" s="32">
        <f>+D65*(G65/12)*(J65/12)*B65</f>
        <v>3.1666666666666665</v>
      </c>
      <c r="N65" s="33">
        <f>+E65/2.54*((H65/2.54)/12)*((K65/2.54)/12)*B65</f>
        <v>1.9726772830623525</v>
      </c>
      <c r="O65" s="34" t="s">
        <v>66</v>
      </c>
    </row>
    <row r="66" spans="1:15" ht="6" customHeight="1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7"/>
    </row>
    <row r="67" spans="1:15" x14ac:dyDescent="0.25">
      <c r="A67" s="105" t="s">
        <v>14</v>
      </c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</row>
    <row r="68" spans="1:15" x14ac:dyDescent="0.25">
      <c r="A68" s="10"/>
      <c r="B68" s="10"/>
      <c r="C68" s="10"/>
      <c r="D68" s="21" t="s">
        <v>5</v>
      </c>
      <c r="E68" s="38"/>
      <c r="F68" s="38"/>
      <c r="G68" s="21" t="s">
        <v>6</v>
      </c>
      <c r="H68" s="38"/>
      <c r="I68" s="38"/>
      <c r="J68" s="21" t="s">
        <v>7</v>
      </c>
      <c r="K68" s="10"/>
      <c r="L68" s="10"/>
      <c r="M68" s="39">
        <f>SUM(M69:M75)</f>
        <v>0</v>
      </c>
      <c r="N68" s="39">
        <f>SUM(N69:N75)</f>
        <v>0</v>
      </c>
      <c r="O68" s="23"/>
    </row>
    <row r="69" spans="1:15" x14ac:dyDescent="0.25">
      <c r="A69" s="24" t="s">
        <v>8</v>
      </c>
      <c r="B69" s="25" t="s">
        <v>1</v>
      </c>
      <c r="C69" s="26"/>
      <c r="D69" s="25" t="s">
        <v>9</v>
      </c>
      <c r="E69" s="5" t="s">
        <v>10</v>
      </c>
      <c r="F69" s="26"/>
      <c r="G69" s="25" t="s">
        <v>9</v>
      </c>
      <c r="H69" s="5" t="s">
        <v>10</v>
      </c>
      <c r="I69" s="26"/>
      <c r="J69" s="25" t="s">
        <v>9</v>
      </c>
      <c r="K69" s="5" t="s">
        <v>10</v>
      </c>
      <c r="L69" s="26"/>
      <c r="M69" s="27" t="s">
        <v>11</v>
      </c>
      <c r="N69" s="28" t="s">
        <v>12</v>
      </c>
      <c r="O69" s="29" t="s">
        <v>13</v>
      </c>
    </row>
    <row r="70" spans="1:15" x14ac:dyDescent="0.25">
      <c r="A70" s="35"/>
      <c r="B70" s="30"/>
      <c r="C70" s="26"/>
      <c r="D70" s="31">
        <f t="shared" ref="D70:D75" si="25">ROUNDUP(E70/2.54,0)</f>
        <v>0</v>
      </c>
      <c r="E70" s="40"/>
      <c r="F70" s="26"/>
      <c r="G70" s="31">
        <f t="shared" ref="G70:G75" si="26">ROUNDUP(H70/2.54,0)</f>
        <v>0</v>
      </c>
      <c r="H70" s="30"/>
      <c r="I70" s="26"/>
      <c r="J70" s="31">
        <f t="shared" ref="J70:J75" si="27">ROUNDUP(K70/2.54,0)</f>
        <v>0</v>
      </c>
      <c r="K70" s="30"/>
      <c r="L70" s="26"/>
      <c r="M70" s="32">
        <f t="shared" ref="M70:M75" si="28">+D70*(G70/12)*(J70/12)*B70</f>
        <v>0</v>
      </c>
      <c r="N70" s="33">
        <f t="shared" ref="N70:N75" si="29">+E70/2.54*((H70/2.54)/12)*((K70/2.54)/12)*B70</f>
        <v>0</v>
      </c>
      <c r="O70" s="34"/>
    </row>
    <row r="71" spans="1:15" x14ac:dyDescent="0.25">
      <c r="A71" s="4"/>
      <c r="B71" s="30"/>
      <c r="C71" s="26"/>
      <c r="D71" s="31">
        <f t="shared" ref="D71:D73" si="30">ROUNDUP(E71/2.54,0)</f>
        <v>0</v>
      </c>
      <c r="E71" s="40"/>
      <c r="F71" s="26"/>
      <c r="G71" s="31">
        <f t="shared" ref="G71:G73" si="31">ROUNDUP(H71/2.54,0)</f>
        <v>0</v>
      </c>
      <c r="H71" s="30"/>
      <c r="I71" s="26"/>
      <c r="J71" s="31">
        <f t="shared" ref="J71:J73" si="32">ROUNDUP(K71/2.54,0)</f>
        <v>0</v>
      </c>
      <c r="K71" s="30"/>
      <c r="L71" s="26"/>
      <c r="M71" s="32">
        <f t="shared" ref="M71:M73" si="33">+D71*(G71/12)*(J71/12)*B71</f>
        <v>0</v>
      </c>
      <c r="N71" s="33">
        <f t="shared" ref="N71:N73" si="34">+E71/2.54*((H71/2.54)/12)*((K71/2.54)/12)*B71</f>
        <v>0</v>
      </c>
      <c r="O71" s="34"/>
    </row>
    <row r="72" spans="1:15" x14ac:dyDescent="0.25">
      <c r="A72" s="35"/>
      <c r="B72" s="30"/>
      <c r="C72" s="26"/>
      <c r="D72" s="31">
        <f t="shared" ref="D72" si="35">ROUNDUP(E72/2.54,0)</f>
        <v>0</v>
      </c>
      <c r="E72" s="40"/>
      <c r="F72" s="26"/>
      <c r="G72" s="31">
        <f t="shared" ref="G72" si="36">ROUNDUP(H72/2.54,0)</f>
        <v>0</v>
      </c>
      <c r="H72" s="30"/>
      <c r="I72" s="26"/>
      <c r="J72" s="31">
        <f t="shared" ref="J72" si="37">ROUNDUP(K72/2.54,0)</f>
        <v>0</v>
      </c>
      <c r="K72" s="30"/>
      <c r="L72" s="26"/>
      <c r="M72" s="32">
        <f t="shared" ref="M72" si="38">+D72*(G72/12)*(J72/12)*B72</f>
        <v>0</v>
      </c>
      <c r="N72" s="33">
        <f t="shared" ref="N72" si="39">+E72/2.54*((H72/2.54)/12)*((K72/2.54)/12)*B72</f>
        <v>0</v>
      </c>
      <c r="O72" s="34"/>
    </row>
    <row r="73" spans="1:15" x14ac:dyDescent="0.25">
      <c r="A73" s="35"/>
      <c r="B73" s="30"/>
      <c r="C73" s="26"/>
      <c r="D73" s="31">
        <f t="shared" si="30"/>
        <v>0</v>
      </c>
      <c r="E73" s="40"/>
      <c r="F73" s="26"/>
      <c r="G73" s="31">
        <f t="shared" si="31"/>
        <v>0</v>
      </c>
      <c r="H73" s="30"/>
      <c r="I73" s="26"/>
      <c r="J73" s="31">
        <f t="shared" si="32"/>
        <v>0</v>
      </c>
      <c r="K73" s="30"/>
      <c r="L73" s="26"/>
      <c r="M73" s="32">
        <f t="shared" si="33"/>
        <v>0</v>
      </c>
      <c r="N73" s="33">
        <f t="shared" si="34"/>
        <v>0</v>
      </c>
      <c r="O73" s="34"/>
    </row>
    <row r="74" spans="1:15" x14ac:dyDescent="0.25">
      <c r="A74" s="35"/>
      <c r="B74" s="30"/>
      <c r="C74" s="26"/>
      <c r="D74" s="31">
        <f t="shared" si="25"/>
        <v>0</v>
      </c>
      <c r="E74" s="40"/>
      <c r="F74" s="26"/>
      <c r="G74" s="31">
        <f t="shared" si="26"/>
        <v>0</v>
      </c>
      <c r="H74" s="30"/>
      <c r="I74" s="26"/>
      <c r="J74" s="31">
        <f t="shared" si="27"/>
        <v>0</v>
      </c>
      <c r="K74" s="30"/>
      <c r="L74" s="26"/>
      <c r="M74" s="32">
        <f t="shared" si="28"/>
        <v>0</v>
      </c>
      <c r="N74" s="33">
        <f t="shared" si="29"/>
        <v>0</v>
      </c>
      <c r="O74" s="34"/>
    </row>
    <row r="75" spans="1:15" x14ac:dyDescent="0.25">
      <c r="A75" s="35"/>
      <c r="B75" s="30"/>
      <c r="C75" s="26"/>
      <c r="D75" s="31">
        <f t="shared" si="25"/>
        <v>0</v>
      </c>
      <c r="E75" s="40"/>
      <c r="F75" s="26"/>
      <c r="G75" s="31">
        <f t="shared" si="26"/>
        <v>0</v>
      </c>
      <c r="H75" s="30"/>
      <c r="I75" s="26"/>
      <c r="J75" s="31">
        <f t="shared" si="27"/>
        <v>0</v>
      </c>
      <c r="K75" s="30"/>
      <c r="L75" s="26"/>
      <c r="M75" s="32">
        <f t="shared" si="28"/>
        <v>0</v>
      </c>
      <c r="N75" s="33">
        <f t="shared" si="29"/>
        <v>0</v>
      </c>
      <c r="O75" s="34"/>
    </row>
    <row r="76" spans="1:15" ht="6" customHeight="1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7"/>
    </row>
    <row r="77" spans="1:15" ht="6" customHeight="1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7"/>
    </row>
    <row r="78" spans="1:15" x14ac:dyDescent="0.25">
      <c r="A78" s="105" t="s">
        <v>15</v>
      </c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</row>
    <row r="79" spans="1:15" x14ac:dyDescent="0.25">
      <c r="A79" s="24" t="s">
        <v>25</v>
      </c>
      <c r="B79" s="41" t="s">
        <v>24</v>
      </c>
      <c r="C79" s="42"/>
      <c r="D79" s="41" t="s">
        <v>29</v>
      </c>
      <c r="E79" s="41" t="s">
        <v>16</v>
      </c>
      <c r="F79" s="42"/>
      <c r="G79" s="120" t="s">
        <v>26</v>
      </c>
      <c r="H79" s="121"/>
      <c r="I79" s="42"/>
      <c r="J79" s="122" t="s">
        <v>17</v>
      </c>
      <c r="K79" s="122"/>
      <c r="L79" s="122"/>
      <c r="M79" s="122"/>
      <c r="N79" s="122"/>
      <c r="O79" s="122"/>
    </row>
    <row r="80" spans="1:15" x14ac:dyDescent="0.25">
      <c r="A80" s="62" t="s">
        <v>77</v>
      </c>
      <c r="B80" s="45" t="s">
        <v>81</v>
      </c>
      <c r="C80" s="42"/>
      <c r="D80" s="55">
        <v>850</v>
      </c>
      <c r="E80" s="46" t="s">
        <v>76</v>
      </c>
      <c r="F80" s="49"/>
      <c r="G80" s="99"/>
      <c r="H80" s="100"/>
      <c r="I80" s="42"/>
      <c r="J80" s="102"/>
      <c r="K80" s="102"/>
      <c r="L80" s="102"/>
      <c r="M80" s="102"/>
      <c r="N80" s="102"/>
      <c r="O80" s="102"/>
    </row>
    <row r="81" spans="1:15" x14ac:dyDescent="0.25">
      <c r="A81" s="62" t="s">
        <v>74</v>
      </c>
      <c r="B81" s="45" t="s">
        <v>81</v>
      </c>
      <c r="C81" s="42"/>
      <c r="D81" s="66">
        <v>1.5</v>
      </c>
      <c r="E81" s="46" t="s">
        <v>80</v>
      </c>
      <c r="F81" s="42"/>
      <c r="G81" s="99"/>
      <c r="H81" s="100"/>
      <c r="I81" s="42"/>
      <c r="J81" s="102"/>
      <c r="K81" s="102"/>
      <c r="L81" s="102"/>
      <c r="M81" s="102"/>
      <c r="N81" s="102"/>
      <c r="O81" s="102"/>
    </row>
    <row r="82" spans="1:15" x14ac:dyDescent="0.25">
      <c r="A82" s="62" t="s">
        <v>78</v>
      </c>
      <c r="B82" s="45" t="s">
        <v>81</v>
      </c>
      <c r="C82" s="42"/>
      <c r="D82" s="55">
        <v>1</v>
      </c>
      <c r="E82" s="46" t="s">
        <v>80</v>
      </c>
      <c r="F82" s="49"/>
      <c r="G82" s="99"/>
      <c r="H82" s="100"/>
      <c r="I82" s="42"/>
      <c r="J82" s="102"/>
      <c r="K82" s="102"/>
      <c r="L82" s="102"/>
      <c r="M82" s="102"/>
      <c r="N82" s="102"/>
      <c r="O82" s="102"/>
    </row>
    <row r="83" spans="1:15" x14ac:dyDescent="0.25">
      <c r="A83" s="62" t="s">
        <v>79</v>
      </c>
      <c r="B83" s="45" t="s">
        <v>81</v>
      </c>
      <c r="C83" s="42"/>
      <c r="D83" s="66">
        <v>1.5</v>
      </c>
      <c r="E83" s="46" t="s">
        <v>80</v>
      </c>
      <c r="F83" s="49"/>
      <c r="G83" s="99"/>
      <c r="H83" s="100"/>
      <c r="I83" s="42"/>
      <c r="J83" s="102"/>
      <c r="K83" s="102"/>
      <c r="L83" s="102"/>
      <c r="M83" s="102"/>
      <c r="N83" s="102"/>
      <c r="O83" s="102"/>
    </row>
    <row r="84" spans="1:15" x14ac:dyDescent="0.25">
      <c r="A84" s="62" t="s">
        <v>77</v>
      </c>
      <c r="B84" s="45" t="s">
        <v>75</v>
      </c>
      <c r="C84" s="42"/>
      <c r="D84" s="55">
        <v>50</v>
      </c>
      <c r="E84" s="46" t="s">
        <v>76</v>
      </c>
      <c r="F84" s="49"/>
      <c r="G84" s="99"/>
      <c r="H84" s="100"/>
      <c r="I84" s="42"/>
      <c r="J84" s="102" t="s">
        <v>85</v>
      </c>
      <c r="K84" s="102"/>
      <c r="L84" s="102"/>
      <c r="M84" s="102"/>
      <c r="N84" s="102"/>
      <c r="O84" s="102"/>
    </row>
    <row r="85" spans="1:15" x14ac:dyDescent="0.25">
      <c r="A85" s="44" t="s">
        <v>82</v>
      </c>
      <c r="B85" s="45" t="s">
        <v>75</v>
      </c>
      <c r="C85" s="42"/>
      <c r="D85" s="55">
        <v>7</v>
      </c>
      <c r="E85" s="46" t="s">
        <v>76</v>
      </c>
      <c r="F85" s="42"/>
      <c r="G85" s="99"/>
      <c r="H85" s="100"/>
      <c r="I85" s="42"/>
      <c r="J85" s="102" t="s">
        <v>85</v>
      </c>
      <c r="K85" s="102"/>
      <c r="L85" s="102"/>
      <c r="M85" s="102"/>
      <c r="N85" s="102"/>
      <c r="O85" s="102"/>
    </row>
    <row r="86" spans="1:15" x14ac:dyDescent="0.25">
      <c r="A86" s="44" t="s">
        <v>83</v>
      </c>
      <c r="B86" s="45" t="s">
        <v>75</v>
      </c>
      <c r="C86" s="42"/>
      <c r="D86" s="55">
        <v>136</v>
      </c>
      <c r="E86" s="46" t="s">
        <v>76</v>
      </c>
      <c r="F86" s="42"/>
      <c r="G86" s="99"/>
      <c r="H86" s="100"/>
      <c r="I86" s="42"/>
      <c r="J86" s="102" t="s">
        <v>85</v>
      </c>
      <c r="K86" s="102"/>
      <c r="L86" s="102"/>
      <c r="M86" s="102"/>
      <c r="N86" s="102"/>
      <c r="O86" s="102"/>
    </row>
    <row r="87" spans="1:15" x14ac:dyDescent="0.25">
      <c r="A87" s="62" t="s">
        <v>84</v>
      </c>
      <c r="B87" s="45" t="s">
        <v>75</v>
      </c>
      <c r="C87" s="42"/>
      <c r="D87" s="55">
        <v>136</v>
      </c>
      <c r="E87" s="46" t="s">
        <v>76</v>
      </c>
      <c r="F87" s="42"/>
      <c r="G87" s="99"/>
      <c r="H87" s="100"/>
      <c r="I87" s="42"/>
      <c r="J87" s="102" t="s">
        <v>85</v>
      </c>
      <c r="K87" s="102"/>
      <c r="L87" s="102"/>
      <c r="M87" s="102"/>
      <c r="N87" s="102"/>
      <c r="O87" s="102"/>
    </row>
    <row r="88" spans="1:15" x14ac:dyDescent="0.25">
      <c r="A88" s="62" t="s">
        <v>86</v>
      </c>
      <c r="B88" s="45" t="s">
        <v>75</v>
      </c>
      <c r="C88" s="42"/>
      <c r="D88" s="66">
        <v>1.5</v>
      </c>
      <c r="E88" s="63" t="s">
        <v>76</v>
      </c>
      <c r="F88" s="42"/>
      <c r="G88" s="60"/>
      <c r="H88" s="61"/>
      <c r="I88" s="42"/>
      <c r="J88" s="102"/>
      <c r="K88" s="102"/>
      <c r="L88" s="102"/>
      <c r="M88" s="102"/>
      <c r="N88" s="102"/>
      <c r="O88" s="102"/>
    </row>
    <row r="89" spans="1:15" x14ac:dyDescent="0.25">
      <c r="A89" s="62" t="s">
        <v>87</v>
      </c>
      <c r="B89" s="45" t="s">
        <v>75</v>
      </c>
      <c r="C89" s="42"/>
      <c r="D89" s="55">
        <v>20</v>
      </c>
      <c r="E89" s="63" t="s">
        <v>76</v>
      </c>
      <c r="F89" s="42"/>
      <c r="G89" s="60"/>
      <c r="H89" s="61"/>
      <c r="I89" s="42"/>
      <c r="J89" s="102"/>
      <c r="K89" s="102"/>
      <c r="L89" s="102"/>
      <c r="M89" s="102"/>
      <c r="N89" s="102"/>
      <c r="O89" s="102"/>
    </row>
    <row r="90" spans="1:15" x14ac:dyDescent="0.25">
      <c r="A90" s="62" t="s">
        <v>88</v>
      </c>
      <c r="B90" s="45" t="s">
        <v>75</v>
      </c>
      <c r="C90" s="42"/>
      <c r="D90" s="55">
        <v>20</v>
      </c>
      <c r="E90" s="63" t="s">
        <v>76</v>
      </c>
      <c r="F90" s="42"/>
      <c r="G90" s="60"/>
      <c r="H90" s="61"/>
      <c r="I90" s="42"/>
      <c r="J90" s="102"/>
      <c r="K90" s="102"/>
      <c r="L90" s="102"/>
      <c r="M90" s="102"/>
      <c r="N90" s="102"/>
      <c r="O90" s="102"/>
    </row>
    <row r="91" spans="1:15" x14ac:dyDescent="0.25">
      <c r="A91" s="79" t="s">
        <v>152</v>
      </c>
      <c r="B91" s="45" t="s">
        <v>89</v>
      </c>
      <c r="C91" s="38"/>
      <c r="D91" s="55">
        <v>1</v>
      </c>
      <c r="E91" s="45" t="s">
        <v>153</v>
      </c>
      <c r="F91" s="42"/>
      <c r="G91" s="60"/>
      <c r="H91" s="61"/>
      <c r="I91" s="42"/>
      <c r="J91" s="102" t="s">
        <v>90</v>
      </c>
      <c r="K91" s="102"/>
      <c r="L91" s="102"/>
      <c r="M91" s="102"/>
      <c r="N91" s="102"/>
      <c r="O91" s="102"/>
    </row>
    <row r="92" spans="1:15" x14ac:dyDescent="0.25">
      <c r="A92" s="70" t="s">
        <v>77</v>
      </c>
      <c r="B92" s="45" t="s">
        <v>89</v>
      </c>
      <c r="C92" s="38"/>
      <c r="D92" s="55">
        <v>10</v>
      </c>
      <c r="E92" s="45" t="s">
        <v>76</v>
      </c>
      <c r="F92" s="42"/>
      <c r="G92" s="60"/>
      <c r="H92" s="61"/>
      <c r="I92" s="42"/>
      <c r="J92" s="102" t="s">
        <v>98</v>
      </c>
      <c r="K92" s="102"/>
      <c r="L92" s="102"/>
      <c r="M92" s="102"/>
      <c r="N92" s="102"/>
      <c r="O92" s="102"/>
    </row>
    <row r="93" spans="1:15" x14ac:dyDescent="0.25">
      <c r="A93" s="79" t="s">
        <v>154</v>
      </c>
      <c r="B93" s="45" t="s">
        <v>89</v>
      </c>
      <c r="C93" s="38"/>
      <c r="D93" s="55">
        <v>30</v>
      </c>
      <c r="E93" s="45" t="s">
        <v>76</v>
      </c>
      <c r="F93" s="42"/>
      <c r="G93" s="60"/>
      <c r="H93" s="61"/>
      <c r="I93" s="42"/>
      <c r="J93" s="102" t="s">
        <v>102</v>
      </c>
      <c r="K93" s="102"/>
      <c r="L93" s="102"/>
      <c r="M93" s="102"/>
      <c r="N93" s="102"/>
      <c r="O93" s="102"/>
    </row>
    <row r="94" spans="1:15" x14ac:dyDescent="0.25">
      <c r="A94" s="44" t="s">
        <v>96</v>
      </c>
      <c r="B94" s="45" t="s">
        <v>89</v>
      </c>
      <c r="C94" s="42"/>
      <c r="D94" s="66">
        <v>0.5</v>
      </c>
      <c r="E94" s="53" t="s">
        <v>93</v>
      </c>
      <c r="F94" s="49"/>
      <c r="G94" s="99"/>
      <c r="H94" s="100"/>
      <c r="I94" s="42"/>
      <c r="J94" s="102"/>
      <c r="K94" s="102"/>
      <c r="L94" s="102"/>
      <c r="M94" s="102"/>
      <c r="N94" s="102"/>
      <c r="O94" s="102"/>
    </row>
    <row r="95" spans="1:15" x14ac:dyDescent="0.25">
      <c r="A95" s="62" t="s">
        <v>79</v>
      </c>
      <c r="B95" s="45" t="s">
        <v>89</v>
      </c>
      <c r="C95" s="42"/>
      <c r="D95" s="55">
        <v>1</v>
      </c>
      <c r="E95" s="63" t="s">
        <v>80</v>
      </c>
      <c r="F95" s="49"/>
      <c r="G95" s="60"/>
      <c r="H95" s="61"/>
      <c r="I95" s="42"/>
      <c r="J95" s="102"/>
      <c r="K95" s="102"/>
      <c r="L95" s="102"/>
      <c r="M95" s="102"/>
      <c r="N95" s="102"/>
      <c r="O95" s="102"/>
    </row>
    <row r="96" spans="1:15" x14ac:dyDescent="0.25">
      <c r="A96" s="62" t="s">
        <v>94</v>
      </c>
      <c r="B96" s="45" t="s">
        <v>89</v>
      </c>
      <c r="C96" s="42"/>
      <c r="D96" s="55">
        <v>18</v>
      </c>
      <c r="E96" s="63" t="s">
        <v>95</v>
      </c>
      <c r="F96" s="49"/>
      <c r="G96" s="60"/>
      <c r="H96" s="61"/>
      <c r="I96" s="42"/>
      <c r="J96" s="102"/>
      <c r="K96" s="102"/>
      <c r="L96" s="102"/>
      <c r="M96" s="102"/>
      <c r="N96" s="102"/>
      <c r="O96" s="102"/>
    </row>
    <row r="97" spans="1:15" x14ac:dyDescent="0.25">
      <c r="A97" s="79" t="s">
        <v>156</v>
      </c>
      <c r="B97" s="45" t="s">
        <v>92</v>
      </c>
      <c r="C97" s="38"/>
      <c r="D97" s="55">
        <v>215</v>
      </c>
      <c r="E97" s="45" t="s">
        <v>76</v>
      </c>
      <c r="F97" s="42"/>
      <c r="G97" s="60"/>
      <c r="H97" s="61"/>
      <c r="I97" s="42"/>
      <c r="J97" s="102" t="s">
        <v>91</v>
      </c>
      <c r="K97" s="102"/>
      <c r="L97" s="102"/>
      <c r="M97" s="102"/>
      <c r="N97" s="102"/>
      <c r="O97" s="102"/>
    </row>
    <row r="98" spans="1:15" x14ac:dyDescent="0.25">
      <c r="A98" s="62" t="s">
        <v>96</v>
      </c>
      <c r="B98" s="45" t="s">
        <v>92</v>
      </c>
      <c r="C98" s="42"/>
      <c r="D98" s="68">
        <v>0.125</v>
      </c>
      <c r="E98" s="63" t="s">
        <v>93</v>
      </c>
      <c r="F98" s="49"/>
      <c r="G98" s="60"/>
      <c r="H98" s="61"/>
      <c r="I98" s="42"/>
      <c r="J98" s="102"/>
      <c r="K98" s="102"/>
      <c r="L98" s="102"/>
      <c r="M98" s="102"/>
      <c r="N98" s="102"/>
      <c r="O98" s="102"/>
    </row>
    <row r="99" spans="1:15" x14ac:dyDescent="0.25">
      <c r="A99" s="62" t="s">
        <v>79</v>
      </c>
      <c r="B99" s="45" t="s">
        <v>92</v>
      </c>
      <c r="C99" s="42"/>
      <c r="D99" s="66">
        <v>0.5</v>
      </c>
      <c r="E99" s="63" t="s">
        <v>80</v>
      </c>
      <c r="F99" s="49"/>
      <c r="G99" s="60"/>
      <c r="H99" s="61"/>
      <c r="I99" s="42"/>
      <c r="J99" s="102"/>
      <c r="K99" s="102"/>
      <c r="L99" s="102"/>
      <c r="M99" s="102"/>
      <c r="N99" s="102"/>
      <c r="O99" s="102"/>
    </row>
    <row r="100" spans="1:15" x14ac:dyDescent="0.25">
      <c r="A100" s="62" t="s">
        <v>94</v>
      </c>
      <c r="B100" s="45" t="s">
        <v>92</v>
      </c>
      <c r="C100" s="42"/>
      <c r="D100" s="55">
        <v>10</v>
      </c>
      <c r="E100" s="63" t="s">
        <v>95</v>
      </c>
      <c r="F100" s="49"/>
      <c r="G100" s="60"/>
      <c r="H100" s="61"/>
      <c r="I100" s="42"/>
      <c r="J100" s="102"/>
      <c r="K100" s="102"/>
      <c r="L100" s="102"/>
      <c r="M100" s="102"/>
      <c r="N100" s="102"/>
      <c r="O100" s="102"/>
    </row>
    <row r="101" spans="1:15" ht="6" customHeight="1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7"/>
    </row>
    <row r="102" spans="1:15" ht="6" customHeight="1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7"/>
    </row>
    <row r="103" spans="1:15" x14ac:dyDescent="0.25">
      <c r="A103" s="105" t="s">
        <v>14</v>
      </c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</row>
    <row r="104" spans="1:15" x14ac:dyDescent="0.25">
      <c r="A104" s="24" t="s">
        <v>25</v>
      </c>
      <c r="B104" s="43" t="s">
        <v>24</v>
      </c>
      <c r="C104" s="42"/>
      <c r="D104" s="43" t="s">
        <v>29</v>
      </c>
      <c r="E104" s="43" t="s">
        <v>16</v>
      </c>
      <c r="F104" s="42"/>
      <c r="G104" s="120" t="s">
        <v>30</v>
      </c>
      <c r="H104" s="121"/>
      <c r="I104" s="42"/>
      <c r="J104" s="122" t="s">
        <v>31</v>
      </c>
      <c r="K104" s="122"/>
      <c r="L104" s="122"/>
      <c r="M104" s="122"/>
      <c r="N104" s="122"/>
      <c r="O104" s="122"/>
    </row>
    <row r="105" spans="1:15" x14ac:dyDescent="0.25">
      <c r="A105" s="47"/>
      <c r="B105" s="45"/>
      <c r="C105" s="42"/>
      <c r="D105" s="45"/>
      <c r="E105" s="50"/>
      <c r="F105" s="42"/>
      <c r="G105" s="99"/>
      <c r="H105" s="100"/>
      <c r="I105" s="42"/>
      <c r="J105" s="102"/>
      <c r="K105" s="102"/>
      <c r="L105" s="102"/>
      <c r="M105" s="102"/>
      <c r="N105" s="102"/>
      <c r="O105" s="102"/>
    </row>
    <row r="106" spans="1:15" x14ac:dyDescent="0.25">
      <c r="A106" s="47"/>
      <c r="B106" s="45"/>
      <c r="C106" s="42"/>
      <c r="D106" s="45"/>
      <c r="E106" s="50"/>
      <c r="F106" s="42"/>
      <c r="G106" s="99"/>
      <c r="H106" s="100"/>
      <c r="I106" s="42"/>
      <c r="J106" s="102"/>
      <c r="K106" s="102"/>
      <c r="L106" s="102"/>
      <c r="M106" s="102"/>
      <c r="N106" s="102"/>
      <c r="O106" s="102"/>
    </row>
    <row r="107" spans="1:15" x14ac:dyDescent="0.25">
      <c r="A107" s="47"/>
      <c r="B107" s="45"/>
      <c r="C107" s="42"/>
      <c r="D107" s="45"/>
      <c r="E107" s="50"/>
      <c r="F107" s="42"/>
      <c r="G107" s="99"/>
      <c r="H107" s="100"/>
      <c r="I107" s="42"/>
      <c r="J107" s="102"/>
      <c r="K107" s="102"/>
      <c r="L107" s="102"/>
      <c r="M107" s="102"/>
      <c r="N107" s="102"/>
      <c r="O107" s="102"/>
    </row>
    <row r="108" spans="1:15" x14ac:dyDescent="0.25">
      <c r="A108" s="47"/>
      <c r="B108" s="45"/>
      <c r="C108" s="42"/>
      <c r="D108" s="48"/>
      <c r="E108" s="50"/>
      <c r="F108" s="49"/>
      <c r="G108" s="99"/>
      <c r="H108" s="100"/>
      <c r="I108" s="42"/>
      <c r="J108" s="115"/>
      <c r="K108" s="115"/>
      <c r="L108" s="115"/>
      <c r="M108" s="115"/>
      <c r="N108" s="115"/>
      <c r="O108" s="115"/>
    </row>
    <row r="109" spans="1:15" x14ac:dyDescent="0.25">
      <c r="A109" s="47"/>
      <c r="B109" s="45"/>
      <c r="C109" s="42"/>
      <c r="D109" s="48"/>
      <c r="E109" s="50"/>
      <c r="F109" s="49"/>
      <c r="G109" s="99"/>
      <c r="H109" s="100"/>
      <c r="I109" s="42"/>
      <c r="J109" s="115"/>
      <c r="K109" s="115"/>
      <c r="L109" s="115"/>
      <c r="M109" s="115"/>
      <c r="N109" s="115"/>
      <c r="O109" s="115"/>
    </row>
    <row r="110" spans="1:15" x14ac:dyDescent="0.25">
      <c r="A110" s="47"/>
      <c r="B110" s="45"/>
      <c r="C110" s="42"/>
      <c r="D110" s="48"/>
      <c r="E110" s="50"/>
      <c r="F110" s="49"/>
      <c r="G110" s="99"/>
      <c r="H110" s="100"/>
      <c r="I110" s="42"/>
      <c r="J110" s="115"/>
      <c r="K110" s="115"/>
      <c r="L110" s="115"/>
      <c r="M110" s="115"/>
      <c r="N110" s="115"/>
      <c r="O110" s="115"/>
    </row>
    <row r="111" spans="1:15" x14ac:dyDescent="0.25">
      <c r="A111" s="47"/>
      <c r="B111" s="45"/>
      <c r="C111" s="42"/>
      <c r="D111" s="48"/>
      <c r="E111" s="50"/>
      <c r="F111" s="49"/>
      <c r="G111" s="99"/>
      <c r="H111" s="100"/>
      <c r="I111" s="42"/>
      <c r="J111" s="115"/>
      <c r="K111" s="115"/>
      <c r="L111" s="115"/>
      <c r="M111" s="115"/>
      <c r="N111" s="115"/>
      <c r="O111" s="115"/>
    </row>
    <row r="112" spans="1:15" x14ac:dyDescent="0.25">
      <c r="A112" s="47"/>
      <c r="B112" s="45"/>
      <c r="C112" s="42"/>
      <c r="D112" s="45"/>
      <c r="E112" s="50"/>
      <c r="F112" s="42"/>
      <c r="G112" s="99"/>
      <c r="H112" s="100"/>
      <c r="I112" s="42"/>
      <c r="J112" s="115"/>
      <c r="K112" s="115"/>
      <c r="L112" s="115"/>
      <c r="M112" s="115"/>
      <c r="N112" s="115"/>
      <c r="O112" s="115"/>
    </row>
    <row r="113" spans="1:15" x14ac:dyDescent="0.25">
      <c r="A113" s="47"/>
      <c r="B113" s="45"/>
      <c r="C113" s="42"/>
      <c r="D113" s="45"/>
      <c r="E113" s="50"/>
      <c r="F113" s="49"/>
      <c r="G113" s="99"/>
      <c r="H113" s="100"/>
      <c r="I113" s="42"/>
      <c r="J113" s="115"/>
      <c r="K113" s="115"/>
      <c r="L113" s="115"/>
      <c r="M113" s="115"/>
      <c r="N113" s="115"/>
      <c r="O113" s="115"/>
    </row>
    <row r="114" spans="1:15" x14ac:dyDescent="0.25">
      <c r="A114" s="47"/>
      <c r="B114" s="45"/>
      <c r="C114" s="42"/>
      <c r="D114" s="48"/>
      <c r="E114" s="50"/>
      <c r="F114" s="49"/>
      <c r="G114" s="99"/>
      <c r="H114" s="100"/>
      <c r="I114" s="42"/>
      <c r="J114" s="115"/>
      <c r="K114" s="115"/>
      <c r="L114" s="115"/>
      <c r="M114" s="115"/>
      <c r="N114" s="115"/>
      <c r="O114" s="115"/>
    </row>
    <row r="115" spans="1:15" x14ac:dyDescent="0.25">
      <c r="A115" s="47"/>
      <c r="B115" s="45"/>
      <c r="C115" s="42"/>
      <c r="D115" s="48"/>
      <c r="E115" s="50"/>
      <c r="F115" s="49"/>
      <c r="G115" s="99"/>
      <c r="H115" s="100"/>
      <c r="I115" s="42"/>
      <c r="J115" s="115"/>
      <c r="K115" s="115"/>
      <c r="L115" s="115"/>
      <c r="M115" s="115"/>
      <c r="N115" s="115"/>
      <c r="O115" s="115"/>
    </row>
    <row r="116" spans="1:15" ht="14.45" customHeight="1" x14ac:dyDescent="0.25">
      <c r="A116" s="47"/>
      <c r="B116" s="45"/>
      <c r="C116" s="42"/>
      <c r="D116" s="45"/>
      <c r="E116" s="50"/>
      <c r="F116" s="49"/>
      <c r="G116" s="99"/>
      <c r="H116" s="100"/>
      <c r="I116" s="42"/>
      <c r="J116" s="115"/>
      <c r="K116" s="115"/>
      <c r="L116" s="115"/>
      <c r="M116" s="115"/>
      <c r="N116" s="115"/>
      <c r="O116" s="115"/>
    </row>
    <row r="117" spans="1:15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</row>
    <row r="118" spans="1:15" x14ac:dyDescent="0.25">
      <c r="A118" s="51" t="s">
        <v>34</v>
      </c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</row>
    <row r="119" spans="1:15" x14ac:dyDescent="0.25">
      <c r="A119" s="51" t="s">
        <v>35</v>
      </c>
      <c r="B119" s="20"/>
      <c r="C119" s="20"/>
      <c r="D119" s="20"/>
      <c r="E119" s="52"/>
      <c r="F119" s="42"/>
      <c r="G119" s="42"/>
      <c r="H119" s="42"/>
      <c r="I119" s="42"/>
      <c r="J119" s="51" t="s">
        <v>23</v>
      </c>
      <c r="K119" s="20"/>
      <c r="L119" s="20"/>
      <c r="M119" s="20"/>
      <c r="N119" s="42"/>
      <c r="O119" s="42"/>
    </row>
    <row r="120" spans="1:15" ht="13.5" customHeight="1" x14ac:dyDescent="0.25">
      <c r="A120" s="51" t="s">
        <v>27</v>
      </c>
      <c r="B120" s="42"/>
      <c r="C120" s="42"/>
      <c r="D120" s="42"/>
      <c r="E120" s="42"/>
      <c r="F120" s="42"/>
      <c r="G120" s="42"/>
      <c r="H120" s="101" t="s">
        <v>28</v>
      </c>
      <c r="I120" s="101"/>
      <c r="J120" s="101"/>
      <c r="K120" s="42"/>
      <c r="L120" s="42"/>
      <c r="M120" s="42"/>
      <c r="N120" s="42"/>
      <c r="O120" s="42"/>
    </row>
    <row r="122" spans="1:15" x14ac:dyDescent="0.25">
      <c r="A122" s="51" t="s">
        <v>40</v>
      </c>
      <c r="B122" s="20"/>
      <c r="C122" s="20"/>
      <c r="D122" s="20"/>
      <c r="E122" s="52"/>
      <c r="F122" s="42"/>
      <c r="G122" s="42"/>
      <c r="H122" s="42"/>
      <c r="I122" s="42"/>
      <c r="J122" s="51" t="s">
        <v>36</v>
      </c>
      <c r="K122" s="20"/>
      <c r="L122" s="20"/>
      <c r="M122" s="20"/>
      <c r="N122" s="42"/>
      <c r="O122" s="42"/>
    </row>
    <row r="123" spans="1:15" x14ac:dyDescent="0.25">
      <c r="A123" s="51" t="s">
        <v>41</v>
      </c>
      <c r="B123" s="42"/>
      <c r="C123" s="42"/>
      <c r="D123" s="42"/>
      <c r="E123" s="42"/>
      <c r="F123" s="42"/>
      <c r="G123" s="42"/>
      <c r="H123" s="101" t="s">
        <v>37</v>
      </c>
      <c r="I123" s="101"/>
      <c r="J123" s="101"/>
      <c r="K123" s="42"/>
      <c r="L123" s="42"/>
      <c r="M123" s="42"/>
      <c r="N123" s="42"/>
      <c r="O123" s="42"/>
    </row>
  </sheetData>
  <mergeCells count="76">
    <mergeCell ref="J92:O92"/>
    <mergeCell ref="J95:O95"/>
    <mergeCell ref="J96:O96"/>
    <mergeCell ref="J98:O98"/>
    <mergeCell ref="J93:O93"/>
    <mergeCell ref="J97:O97"/>
    <mergeCell ref="J89:O89"/>
    <mergeCell ref="J90:O90"/>
    <mergeCell ref="H120:J120"/>
    <mergeCell ref="A103:O103"/>
    <mergeCell ref="G105:H105"/>
    <mergeCell ref="J105:O105"/>
    <mergeCell ref="G115:H115"/>
    <mergeCell ref="J115:O115"/>
    <mergeCell ref="G116:H116"/>
    <mergeCell ref="J116:O116"/>
    <mergeCell ref="G112:H112"/>
    <mergeCell ref="J112:O112"/>
    <mergeCell ref="G113:H113"/>
    <mergeCell ref="J113:O113"/>
    <mergeCell ref="J99:O99"/>
    <mergeCell ref="J100:O100"/>
    <mergeCell ref="M2:O2"/>
    <mergeCell ref="M3:O3"/>
    <mergeCell ref="G104:H104"/>
    <mergeCell ref="J104:O104"/>
    <mergeCell ref="G84:H84"/>
    <mergeCell ref="J79:O79"/>
    <mergeCell ref="J85:O85"/>
    <mergeCell ref="J86:O86"/>
    <mergeCell ref="J87:O87"/>
    <mergeCell ref="G79:H79"/>
    <mergeCell ref="G85:H85"/>
    <mergeCell ref="G86:H86"/>
    <mergeCell ref="G87:H87"/>
    <mergeCell ref="J80:O80"/>
    <mergeCell ref="J88:O88"/>
    <mergeCell ref="J91:O91"/>
    <mergeCell ref="J108:O108"/>
    <mergeCell ref="G114:H114"/>
    <mergeCell ref="J114:O114"/>
    <mergeCell ref="G109:H109"/>
    <mergeCell ref="J109:O109"/>
    <mergeCell ref="G110:H110"/>
    <mergeCell ref="J110:O110"/>
    <mergeCell ref="G111:H111"/>
    <mergeCell ref="J111:O111"/>
    <mergeCell ref="D2:E2"/>
    <mergeCell ref="G2:H2"/>
    <mergeCell ref="J2:K2"/>
    <mergeCell ref="D3:E3"/>
    <mergeCell ref="G3:H3"/>
    <mergeCell ref="J3:K3"/>
    <mergeCell ref="D6:E6"/>
    <mergeCell ref="D7:K7"/>
    <mergeCell ref="A10:O10"/>
    <mergeCell ref="A67:O67"/>
    <mergeCell ref="A78:O78"/>
    <mergeCell ref="N6:O6"/>
    <mergeCell ref="N7:O7"/>
    <mergeCell ref="G80:H80"/>
    <mergeCell ref="G94:H94"/>
    <mergeCell ref="H123:J123"/>
    <mergeCell ref="J84:O84"/>
    <mergeCell ref="J82:O82"/>
    <mergeCell ref="J83:O83"/>
    <mergeCell ref="J81:O81"/>
    <mergeCell ref="J94:O94"/>
    <mergeCell ref="G82:H82"/>
    <mergeCell ref="G83:H83"/>
    <mergeCell ref="G81:H81"/>
    <mergeCell ref="G106:H106"/>
    <mergeCell ref="J106:O106"/>
    <mergeCell ref="G107:H107"/>
    <mergeCell ref="J107:O107"/>
    <mergeCell ref="G108:H108"/>
  </mergeCells>
  <phoneticPr fontId="21" type="noConversion"/>
  <dataValidations disablePrompts="1" count="1">
    <dataValidation type="date" allowBlank="1" showInputMessage="1" showErrorMessage="1" sqref="B6:B7">
      <formula1>A158</formula1>
      <formula2>A159</formula2>
    </dataValidation>
  </dataValidations>
  <pageMargins left="0.70866141732283472" right="0.70866141732283472" top="0.55118110236220474" bottom="0.74803149606299213" header="0.31496062992125984" footer="0.31496062992125984"/>
  <pageSetup scale="7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2"/>
  <sheetViews>
    <sheetView showGridLines="0" showZeros="0" topLeftCell="A106" zoomScaleNormal="100" workbookViewId="0">
      <selection activeCell="A123" sqref="A123:E129"/>
    </sheetView>
  </sheetViews>
  <sheetFormatPr baseColWidth="10" defaultColWidth="8.85546875" defaultRowHeight="15" x14ac:dyDescent="0.25"/>
  <cols>
    <col min="1" max="1" width="26.140625" customWidth="1"/>
    <col min="2" max="2" width="8.140625" customWidth="1"/>
    <col min="3" max="3" width="2" customWidth="1"/>
    <col min="4" max="4" width="7.7109375" customWidth="1"/>
    <col min="5" max="5" width="7.85546875" customWidth="1"/>
    <col min="6" max="6" width="2" customWidth="1"/>
    <col min="7" max="7" width="7.7109375" customWidth="1"/>
    <col min="8" max="8" width="7.140625" customWidth="1"/>
    <col min="9" max="9" width="2" customWidth="1"/>
    <col min="10" max="11" width="8.7109375" customWidth="1"/>
    <col min="12" max="12" width="2" customWidth="1"/>
    <col min="13" max="13" width="8" customWidth="1"/>
    <col min="14" max="14" width="7.42578125" customWidth="1"/>
    <col min="15" max="15" width="8.28515625" customWidth="1"/>
  </cols>
  <sheetData>
    <row r="1" spans="1:17" ht="33" customHeight="1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</row>
    <row r="2" spans="1:17" x14ac:dyDescent="0.25">
      <c r="A2" s="4" t="s">
        <v>38</v>
      </c>
      <c r="B2" s="5" t="s">
        <v>0</v>
      </c>
      <c r="C2" s="6"/>
      <c r="D2" s="111" t="s">
        <v>20</v>
      </c>
      <c r="E2" s="111"/>
      <c r="F2" s="1"/>
      <c r="G2" s="111" t="s">
        <v>19</v>
      </c>
      <c r="H2" s="111"/>
      <c r="I2" s="1"/>
      <c r="J2" s="111" t="s">
        <v>18</v>
      </c>
      <c r="K2" s="111"/>
      <c r="L2" s="1"/>
      <c r="M2" s="116" t="s">
        <v>33</v>
      </c>
      <c r="N2" s="117"/>
      <c r="O2" s="118"/>
      <c r="Q2" s="8"/>
    </row>
    <row r="3" spans="1:17" x14ac:dyDescent="0.25">
      <c r="A3" s="4" t="s">
        <v>42</v>
      </c>
      <c r="B3" s="9"/>
      <c r="C3" s="6"/>
      <c r="D3" s="112" t="s">
        <v>67</v>
      </c>
      <c r="E3" s="112"/>
      <c r="F3" s="10"/>
      <c r="G3" s="113" t="s">
        <v>99</v>
      </c>
      <c r="H3" s="113"/>
      <c r="I3" s="10"/>
      <c r="J3" s="114" t="s">
        <v>39</v>
      </c>
      <c r="K3" s="114"/>
      <c r="L3" s="3"/>
      <c r="M3" s="119">
        <v>44256</v>
      </c>
      <c r="N3" s="104"/>
      <c r="O3" s="104"/>
    </row>
    <row r="4" spans="1:17" x14ac:dyDescent="0.25">
      <c r="A4" s="1"/>
      <c r="B4" s="1"/>
      <c r="C4" s="1"/>
      <c r="D4" s="11"/>
      <c r="E4" s="12"/>
      <c r="F4" s="10"/>
      <c r="G4" s="1"/>
      <c r="H4" s="1"/>
      <c r="I4" s="10"/>
      <c r="J4" s="1"/>
      <c r="K4" s="1"/>
      <c r="L4" s="3"/>
      <c r="M4" s="3"/>
      <c r="N4" s="7"/>
      <c r="O4" s="7"/>
    </row>
    <row r="5" spans="1:17" ht="6.75" customHeight="1" x14ac:dyDescent="0.25">
      <c r="A5" s="54"/>
      <c r="B5" s="1"/>
      <c r="C5" s="1"/>
      <c r="D5" s="11"/>
      <c r="E5" s="12"/>
      <c r="F5" s="10"/>
      <c r="G5" s="1"/>
      <c r="H5" s="1"/>
      <c r="I5" s="10"/>
      <c r="J5" s="1"/>
      <c r="K5" s="1"/>
      <c r="L5" s="3"/>
      <c r="M5" s="3"/>
      <c r="N5" s="7"/>
      <c r="O5" s="7"/>
    </row>
    <row r="6" spans="1:17" x14ac:dyDescent="0.25">
      <c r="A6" s="4" t="s">
        <v>21</v>
      </c>
      <c r="B6" s="13">
        <f>M3</f>
        <v>44256</v>
      </c>
      <c r="C6" s="1"/>
      <c r="D6" s="103" t="s">
        <v>2</v>
      </c>
      <c r="E6" s="103"/>
      <c r="F6" s="10"/>
      <c r="G6" s="1"/>
      <c r="H6" s="1"/>
      <c r="I6" s="14"/>
      <c r="J6" s="14"/>
      <c r="K6" s="14"/>
      <c r="L6" s="1"/>
      <c r="M6" s="15" t="s">
        <v>3</v>
      </c>
      <c r="N6" s="107" t="s">
        <v>32</v>
      </c>
      <c r="O6" s="108"/>
      <c r="Q6" s="8"/>
    </row>
    <row r="7" spans="1:17" x14ac:dyDescent="0.25">
      <c r="A7" s="4" t="s">
        <v>22</v>
      </c>
      <c r="B7" s="16"/>
      <c r="C7" s="17"/>
      <c r="D7" s="104" t="s">
        <v>100</v>
      </c>
      <c r="E7" s="104"/>
      <c r="F7" s="104"/>
      <c r="G7" s="104"/>
      <c r="H7" s="104"/>
      <c r="I7" s="104"/>
      <c r="J7" s="104"/>
      <c r="K7" s="104"/>
      <c r="L7" s="1"/>
      <c r="M7" s="18">
        <f>(M11*0.3)+M11</f>
        <v>1571.9979166666662</v>
      </c>
      <c r="N7" s="109">
        <v>44265</v>
      </c>
      <c r="O7" s="110"/>
    </row>
    <row r="8" spans="1:17" ht="7.5" customHeigh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7" ht="7.15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7" x14ac:dyDescent="0.25">
      <c r="A10" s="105" t="s">
        <v>4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</row>
    <row r="11" spans="1:17" ht="15" customHeight="1" x14ac:dyDescent="0.25">
      <c r="A11" s="10"/>
      <c r="B11" s="10"/>
      <c r="C11" s="10"/>
      <c r="D11" s="21" t="s">
        <v>5</v>
      </c>
      <c r="E11" s="10"/>
      <c r="F11" s="10"/>
      <c r="G11" s="21" t="s">
        <v>6</v>
      </c>
      <c r="H11" s="10"/>
      <c r="I11" s="10"/>
      <c r="J11" s="21" t="s">
        <v>7</v>
      </c>
      <c r="K11" s="10"/>
      <c r="L11" s="10"/>
      <c r="M11" s="22">
        <f>SUM(M13:M93)</f>
        <v>1209.2291666666663</v>
      </c>
      <c r="N11" s="22">
        <f>+SUM(N13:N93)</f>
        <v>864.53936953969674</v>
      </c>
      <c r="O11" s="23"/>
    </row>
    <row r="12" spans="1:17" x14ac:dyDescent="0.25">
      <c r="A12" s="24" t="s">
        <v>8</v>
      </c>
      <c r="B12" s="25" t="s">
        <v>1</v>
      </c>
      <c r="C12" s="26"/>
      <c r="D12" s="25" t="s">
        <v>9</v>
      </c>
      <c r="E12" s="5" t="s">
        <v>10</v>
      </c>
      <c r="F12" s="26"/>
      <c r="G12" s="25" t="s">
        <v>9</v>
      </c>
      <c r="H12" s="5" t="s">
        <v>10</v>
      </c>
      <c r="I12" s="26"/>
      <c r="J12" s="25" t="s">
        <v>9</v>
      </c>
      <c r="K12" s="5" t="s">
        <v>10</v>
      </c>
      <c r="L12" s="26"/>
      <c r="M12" s="27" t="s">
        <v>11</v>
      </c>
      <c r="N12" s="28" t="s">
        <v>12</v>
      </c>
      <c r="O12" s="29" t="s">
        <v>13</v>
      </c>
    </row>
    <row r="13" spans="1:17" x14ac:dyDescent="0.25">
      <c r="A13" s="73" t="s">
        <v>103</v>
      </c>
      <c r="B13" s="30"/>
      <c r="C13" s="26"/>
      <c r="D13" s="31"/>
      <c r="E13" s="5"/>
      <c r="F13" s="26"/>
      <c r="G13" s="31"/>
      <c r="H13" s="5"/>
      <c r="I13" s="26"/>
      <c r="J13" s="31"/>
      <c r="K13" s="5"/>
      <c r="L13" s="26"/>
      <c r="M13" s="32"/>
      <c r="N13" s="33"/>
      <c r="O13" s="34"/>
    </row>
    <row r="14" spans="1:17" x14ac:dyDescent="0.25">
      <c r="A14" s="56" t="s">
        <v>110</v>
      </c>
      <c r="B14" s="30">
        <v>7</v>
      </c>
      <c r="C14" s="26"/>
      <c r="D14" s="31">
        <f t="shared" ref="D14:D20" si="0">ROUNDUP(E14/2.54,0)</f>
        <v>4</v>
      </c>
      <c r="E14" s="5">
        <v>10</v>
      </c>
      <c r="F14" s="26"/>
      <c r="G14" s="31">
        <f t="shared" ref="G14:G20" si="1">ROUNDUP(H14/2.54,0)</f>
        <v>2</v>
      </c>
      <c r="H14" s="5">
        <v>4</v>
      </c>
      <c r="I14" s="26"/>
      <c r="J14" s="31">
        <f t="shared" ref="J14:J20" si="2">ROUNDUP(K14/2.54,0)</f>
        <v>93</v>
      </c>
      <c r="K14" s="5">
        <v>236</v>
      </c>
      <c r="L14" s="26"/>
      <c r="M14" s="32">
        <f t="shared" ref="M14:M20" si="3">+D14*(G14/12)*(J14/12)*B14</f>
        <v>36.166666666666664</v>
      </c>
      <c r="N14" s="33">
        <f t="shared" ref="N14:N20" si="4">+E14/2.54*((H14/2.54)/12)*((K14/2.54)/12)*B14</f>
        <v>28.003118123471594</v>
      </c>
      <c r="O14" s="34" t="s">
        <v>61</v>
      </c>
      <c r="Q14" s="72"/>
    </row>
    <row r="15" spans="1:17" x14ac:dyDescent="0.25">
      <c r="A15" s="67" t="s">
        <v>111</v>
      </c>
      <c r="B15" s="65">
        <v>2</v>
      </c>
      <c r="C15" s="26"/>
      <c r="D15" s="31">
        <f t="shared" ref="D15:D17" si="5">ROUNDUP(E15/2.54,0)</f>
        <v>5</v>
      </c>
      <c r="E15" s="5">
        <v>12</v>
      </c>
      <c r="F15" s="26"/>
      <c r="G15" s="31">
        <f t="shared" ref="G15:G17" si="6">ROUNDUP(H15/2.54,0)</f>
        <v>2</v>
      </c>
      <c r="H15" s="5">
        <v>4</v>
      </c>
      <c r="I15" s="26"/>
      <c r="J15" s="31">
        <f t="shared" ref="J15:J17" si="7">ROUNDUP(K15/2.54,0)</f>
        <v>47</v>
      </c>
      <c r="K15" s="5">
        <v>117</v>
      </c>
      <c r="L15" s="26"/>
      <c r="M15" s="32">
        <f t="shared" ref="M15:M16" si="8">+D15*(G15/12)*(J15/12)*B15</f>
        <v>6.5277777777777768</v>
      </c>
      <c r="N15" s="33">
        <f t="shared" ref="N15:N16" si="9">+E15/2.54*((H15/2.54)/12)*((K15/2.54)/12)*B15</f>
        <v>4.7598520393891173</v>
      </c>
      <c r="O15" s="34" t="s">
        <v>61</v>
      </c>
    </row>
    <row r="16" spans="1:17" x14ac:dyDescent="0.25">
      <c r="A16" s="67" t="s">
        <v>112</v>
      </c>
      <c r="B16" s="65">
        <v>2</v>
      </c>
      <c r="C16" s="26"/>
      <c r="D16" s="31">
        <f t="shared" si="5"/>
        <v>5</v>
      </c>
      <c r="E16" s="5">
        <v>12</v>
      </c>
      <c r="F16" s="26"/>
      <c r="G16" s="31">
        <f t="shared" si="6"/>
        <v>2</v>
      </c>
      <c r="H16" s="5">
        <v>4</v>
      </c>
      <c r="I16" s="26"/>
      <c r="J16" s="31">
        <f t="shared" si="7"/>
        <v>40</v>
      </c>
      <c r="K16" s="5">
        <v>100</v>
      </c>
      <c r="L16" s="26"/>
      <c r="M16" s="32">
        <f t="shared" si="8"/>
        <v>5.5555555555555554</v>
      </c>
      <c r="N16" s="33">
        <f t="shared" si="9"/>
        <v>4.0682496063154847</v>
      </c>
      <c r="O16" s="34" t="s">
        <v>61</v>
      </c>
    </row>
    <row r="17" spans="1:15" x14ac:dyDescent="0.25">
      <c r="A17" s="67" t="s">
        <v>113</v>
      </c>
      <c r="B17" s="65">
        <v>2</v>
      </c>
      <c r="C17" s="26"/>
      <c r="D17" s="31">
        <f t="shared" si="5"/>
        <v>4</v>
      </c>
      <c r="E17" s="5">
        <v>10</v>
      </c>
      <c r="F17" s="26"/>
      <c r="G17" s="31">
        <f t="shared" si="6"/>
        <v>2</v>
      </c>
      <c r="H17" s="5">
        <v>4</v>
      </c>
      <c r="I17" s="26"/>
      <c r="J17" s="31">
        <f t="shared" si="7"/>
        <v>121</v>
      </c>
      <c r="K17" s="5">
        <v>305.3</v>
      </c>
      <c r="L17" s="26"/>
      <c r="M17" s="32">
        <f t="shared" ref="M17" si="10">+D17*(G17/12)*(J17/12)*B17</f>
        <v>13.444444444444445</v>
      </c>
      <c r="N17" s="33">
        <f t="shared" ref="N17" si="11">+E17/2.54*((H17/2.54)/12)*((K17/2.54)/12)*B17</f>
        <v>10.350305040067648</v>
      </c>
      <c r="O17" s="34" t="s">
        <v>61</v>
      </c>
    </row>
    <row r="18" spans="1:15" x14ac:dyDescent="0.25">
      <c r="A18" s="56" t="s">
        <v>121</v>
      </c>
      <c r="B18" s="30">
        <v>3</v>
      </c>
      <c r="C18" s="26"/>
      <c r="D18" s="31">
        <f>ROUNDUP(E18/2.54,0)</f>
        <v>4</v>
      </c>
      <c r="E18" s="5">
        <v>10</v>
      </c>
      <c r="F18" s="26"/>
      <c r="G18" s="31">
        <f>ROUNDUP(H18/2.54,0)</f>
        <v>2</v>
      </c>
      <c r="H18" s="5">
        <v>4</v>
      </c>
      <c r="I18" s="26"/>
      <c r="J18" s="31">
        <f>ROUNDUP(K18/2.54,0)</f>
        <v>43</v>
      </c>
      <c r="K18" s="5">
        <v>107.5</v>
      </c>
      <c r="L18" s="26"/>
      <c r="M18" s="32">
        <f>+D18*(G18/12)*(J18/12)*B18</f>
        <v>7.1666666666666661</v>
      </c>
      <c r="N18" s="33">
        <f>+E18/2.54*((H18/2.54)/12)*((K18/2.54)/12)*B18</f>
        <v>5.4667104084864331</v>
      </c>
      <c r="O18" s="34" t="s">
        <v>61</v>
      </c>
    </row>
    <row r="19" spans="1:15" x14ac:dyDescent="0.25">
      <c r="A19" s="56" t="s">
        <v>109</v>
      </c>
      <c r="B19" s="30">
        <v>1</v>
      </c>
      <c r="C19" s="26"/>
      <c r="D19" s="31">
        <f>ROUNDUP(E19/2.54,0)</f>
        <v>9</v>
      </c>
      <c r="E19" s="5">
        <v>20.5</v>
      </c>
      <c r="F19" s="26"/>
      <c r="G19" s="31">
        <f>ROUNDUP(H19/2.54,0)</f>
        <v>1</v>
      </c>
      <c r="H19" s="5">
        <v>2</v>
      </c>
      <c r="I19" s="26"/>
      <c r="J19" s="31">
        <f>ROUNDUP(K19/2.54,0)</f>
        <v>1</v>
      </c>
      <c r="K19" s="5">
        <v>1.165</v>
      </c>
      <c r="L19" s="26"/>
      <c r="M19" s="32">
        <f>+D19*(G19/12)*(J19/12)*B19</f>
        <v>6.25E-2</v>
      </c>
      <c r="N19" s="33">
        <f>+E19/2.54*((H19/2.54)/12)*((K19/2.54)/12)*B19</f>
        <v>2.0241660671422832E-2</v>
      </c>
      <c r="O19" s="34" t="s">
        <v>61</v>
      </c>
    </row>
    <row r="20" spans="1:15" x14ac:dyDescent="0.25">
      <c r="A20" s="57" t="s">
        <v>108</v>
      </c>
      <c r="B20" s="30">
        <v>6</v>
      </c>
      <c r="C20" s="26"/>
      <c r="D20" s="31">
        <f t="shared" si="0"/>
        <v>4</v>
      </c>
      <c r="E20" s="5">
        <v>10</v>
      </c>
      <c r="F20" s="26"/>
      <c r="G20" s="31">
        <f t="shared" si="1"/>
        <v>2</v>
      </c>
      <c r="H20" s="5">
        <v>4</v>
      </c>
      <c r="I20" s="26"/>
      <c r="J20" s="31">
        <f t="shared" si="2"/>
        <v>21</v>
      </c>
      <c r="K20" s="5">
        <v>53</v>
      </c>
      <c r="L20" s="26"/>
      <c r="M20" s="32">
        <f t="shared" si="3"/>
        <v>6.9999999999999991</v>
      </c>
      <c r="N20" s="33">
        <f t="shared" si="4"/>
        <v>5.3904307283680168</v>
      </c>
      <c r="O20" s="34" t="s">
        <v>61</v>
      </c>
    </row>
    <row r="21" spans="1:15" x14ac:dyDescent="0.25">
      <c r="A21" s="57" t="s">
        <v>108</v>
      </c>
      <c r="B21" s="30">
        <v>2</v>
      </c>
      <c r="C21" s="26"/>
      <c r="D21" s="31">
        <f>ROUNDUP(E21/2.54,0)</f>
        <v>4</v>
      </c>
      <c r="E21" s="5">
        <v>10</v>
      </c>
      <c r="F21" s="26"/>
      <c r="G21" s="31">
        <f>ROUNDUP(H21/2.54,0)</f>
        <v>2</v>
      </c>
      <c r="H21" s="5">
        <v>4</v>
      </c>
      <c r="I21" s="26"/>
      <c r="J21" s="31">
        <f>ROUNDUP(K21/2.54,0)</f>
        <v>21</v>
      </c>
      <c r="K21" s="5">
        <v>53</v>
      </c>
      <c r="L21" s="26"/>
      <c r="M21" s="32">
        <f>+D21*(G21/12)*(J21/12)*B21</f>
        <v>2.333333333333333</v>
      </c>
      <c r="N21" s="33">
        <f>+E21/2.54*((H21/2.54)/12)*((K21/2.54)/12)*B21</f>
        <v>1.7968102427893391</v>
      </c>
      <c r="O21" s="34" t="s">
        <v>61</v>
      </c>
    </row>
    <row r="22" spans="1:15" x14ac:dyDescent="0.25">
      <c r="A22" s="56" t="s">
        <v>117</v>
      </c>
      <c r="B22" s="30">
        <v>4</v>
      </c>
      <c r="C22" s="26"/>
      <c r="D22" s="31">
        <f>ROUNDUP(E22/2.54,0)</f>
        <v>4</v>
      </c>
      <c r="E22" s="5">
        <v>10</v>
      </c>
      <c r="F22" s="26"/>
      <c r="G22" s="31">
        <f>ROUNDUP(H22/2.54,0)</f>
        <v>2</v>
      </c>
      <c r="H22" s="5">
        <v>4</v>
      </c>
      <c r="I22" s="26"/>
      <c r="J22" s="31">
        <f>ROUNDUP(K22/2.54,0)</f>
        <v>93</v>
      </c>
      <c r="K22" s="5">
        <v>236</v>
      </c>
      <c r="L22" s="26"/>
      <c r="M22" s="32">
        <f>+D22*(G22/12)*(J22/12)*B22</f>
        <v>20.666666666666664</v>
      </c>
      <c r="N22" s="33">
        <f>+E22/2.54*((H22/2.54)/12)*((K22/2.54)/12)*B22</f>
        <v>16.001781784840912</v>
      </c>
      <c r="O22" s="34" t="s">
        <v>61</v>
      </c>
    </row>
    <row r="23" spans="1:15" x14ac:dyDescent="0.25">
      <c r="A23" s="67" t="s">
        <v>118</v>
      </c>
      <c r="B23" s="65">
        <v>2</v>
      </c>
      <c r="C23" s="26"/>
      <c r="D23" s="31">
        <f t="shared" ref="D23:D24" si="12">ROUNDUP(E23/2.54,0)</f>
        <v>5</v>
      </c>
      <c r="E23" s="5">
        <v>12</v>
      </c>
      <c r="F23" s="26"/>
      <c r="G23" s="31">
        <f t="shared" ref="G23:G24" si="13">ROUNDUP(H23/2.54,0)</f>
        <v>2</v>
      </c>
      <c r="H23" s="5">
        <v>4</v>
      </c>
      <c r="I23" s="26"/>
      <c r="J23" s="31">
        <f t="shared" ref="J23:J24" si="14">ROUNDUP(K23/2.54,0)</f>
        <v>45</v>
      </c>
      <c r="K23" s="5">
        <v>114</v>
      </c>
      <c r="L23" s="26"/>
      <c r="M23" s="32">
        <f t="shared" ref="M23:M24" si="15">+D23*(G23/12)*(J23/12)*B23</f>
        <v>6.2499999999999991</v>
      </c>
      <c r="N23" s="33">
        <f t="shared" ref="N23:N24" si="16">+E23/2.54*((H23/2.54)/12)*((K23/2.54)/12)*B23</f>
        <v>4.6378045511996531</v>
      </c>
      <c r="O23" s="34" t="s">
        <v>61</v>
      </c>
    </row>
    <row r="24" spans="1:15" x14ac:dyDescent="0.25">
      <c r="A24" s="67" t="s">
        <v>119</v>
      </c>
      <c r="B24" s="65">
        <v>2</v>
      </c>
      <c r="C24" s="26"/>
      <c r="D24" s="31">
        <f t="shared" si="12"/>
        <v>5</v>
      </c>
      <c r="E24" s="5">
        <v>12</v>
      </c>
      <c r="F24" s="26"/>
      <c r="G24" s="31">
        <f t="shared" si="13"/>
        <v>2</v>
      </c>
      <c r="H24" s="5">
        <v>4</v>
      </c>
      <c r="I24" s="26"/>
      <c r="J24" s="31">
        <f t="shared" si="14"/>
        <v>40</v>
      </c>
      <c r="K24" s="5">
        <v>100</v>
      </c>
      <c r="L24" s="26"/>
      <c r="M24" s="32">
        <f t="shared" si="15"/>
        <v>5.5555555555555554</v>
      </c>
      <c r="N24" s="33">
        <f t="shared" si="16"/>
        <v>4.0682496063154847</v>
      </c>
      <c r="O24" s="34" t="s">
        <v>61</v>
      </c>
    </row>
    <row r="25" spans="1:15" x14ac:dyDescent="0.25">
      <c r="A25" s="56" t="s">
        <v>115</v>
      </c>
      <c r="B25" s="30">
        <v>2</v>
      </c>
      <c r="C25" s="26"/>
      <c r="D25" s="31">
        <f t="shared" ref="D25:D32" si="17">ROUNDUP(E25/2.54,0)</f>
        <v>4</v>
      </c>
      <c r="E25" s="5">
        <v>10</v>
      </c>
      <c r="F25" s="26"/>
      <c r="G25" s="31">
        <f t="shared" ref="G25:G32" si="18">ROUNDUP(H25/2.54,0)</f>
        <v>2</v>
      </c>
      <c r="H25" s="5">
        <v>4</v>
      </c>
      <c r="I25" s="26"/>
      <c r="J25" s="31">
        <f t="shared" ref="J25:J32" si="19">ROUNDUP(K25/2.54,0)</f>
        <v>104</v>
      </c>
      <c r="K25" s="5">
        <v>264</v>
      </c>
      <c r="L25" s="26"/>
      <c r="M25" s="32">
        <f t="shared" ref="M25:M32" si="20">+D25*(G25/12)*(J25/12)*B25</f>
        <v>11.555555555555554</v>
      </c>
      <c r="N25" s="33">
        <f t="shared" ref="N25:N32" si="21">+E25/2.54*((H25/2.54)/12)*((K25/2.54)/12)*B25</f>
        <v>8.9501491338940689</v>
      </c>
      <c r="O25" s="34" t="s">
        <v>61</v>
      </c>
    </row>
    <row r="26" spans="1:15" x14ac:dyDescent="0.25">
      <c r="A26" s="56" t="s">
        <v>120</v>
      </c>
      <c r="B26" s="30">
        <v>3</v>
      </c>
      <c r="C26" s="26"/>
      <c r="D26" s="31">
        <f t="shared" si="17"/>
        <v>4</v>
      </c>
      <c r="E26" s="5">
        <v>10</v>
      </c>
      <c r="F26" s="26"/>
      <c r="G26" s="31">
        <f t="shared" si="18"/>
        <v>2</v>
      </c>
      <c r="H26" s="5">
        <v>4</v>
      </c>
      <c r="I26" s="26"/>
      <c r="J26" s="31">
        <f t="shared" si="19"/>
        <v>43</v>
      </c>
      <c r="K26" s="5">
        <v>107.5</v>
      </c>
      <c r="L26" s="26"/>
      <c r="M26" s="32">
        <f t="shared" si="20"/>
        <v>7.1666666666666661</v>
      </c>
      <c r="N26" s="33">
        <f t="shared" si="21"/>
        <v>5.4667104084864331</v>
      </c>
      <c r="O26" s="34" t="s">
        <v>61</v>
      </c>
    </row>
    <row r="27" spans="1:15" x14ac:dyDescent="0.25">
      <c r="A27" s="56" t="s">
        <v>116</v>
      </c>
      <c r="B27" s="30">
        <v>1</v>
      </c>
      <c r="C27" s="26"/>
      <c r="D27" s="31">
        <f t="shared" si="17"/>
        <v>9</v>
      </c>
      <c r="E27" s="5">
        <v>20.5</v>
      </c>
      <c r="F27" s="26"/>
      <c r="G27" s="31">
        <f t="shared" si="18"/>
        <v>1</v>
      </c>
      <c r="H27" s="5">
        <v>2</v>
      </c>
      <c r="I27" s="26"/>
      <c r="J27" s="31">
        <f t="shared" si="19"/>
        <v>48</v>
      </c>
      <c r="K27" s="5">
        <v>121.6</v>
      </c>
      <c r="L27" s="26"/>
      <c r="M27" s="32">
        <f t="shared" si="20"/>
        <v>3</v>
      </c>
      <c r="N27" s="33">
        <f t="shared" si="21"/>
        <v>2.1127776288798423</v>
      </c>
      <c r="O27" s="34" t="s">
        <v>61</v>
      </c>
    </row>
    <row r="28" spans="1:15" x14ac:dyDescent="0.25">
      <c r="A28" s="57" t="s">
        <v>114</v>
      </c>
      <c r="B28" s="30">
        <v>4</v>
      </c>
      <c r="C28" s="26"/>
      <c r="D28" s="31">
        <f t="shared" si="17"/>
        <v>4</v>
      </c>
      <c r="E28" s="5">
        <v>10</v>
      </c>
      <c r="F28" s="26"/>
      <c r="G28" s="31">
        <f t="shared" si="18"/>
        <v>2</v>
      </c>
      <c r="H28" s="5">
        <v>4</v>
      </c>
      <c r="I28" s="26"/>
      <c r="J28" s="31">
        <f t="shared" si="19"/>
        <v>25</v>
      </c>
      <c r="K28" s="5">
        <v>63</v>
      </c>
      <c r="L28" s="26"/>
      <c r="M28" s="32">
        <f t="shared" si="20"/>
        <v>5.5555555555555554</v>
      </c>
      <c r="N28" s="33">
        <f t="shared" si="21"/>
        <v>4.2716620866312596</v>
      </c>
      <c r="O28" s="34" t="s">
        <v>61</v>
      </c>
    </row>
    <row r="29" spans="1:15" x14ac:dyDescent="0.25">
      <c r="A29" s="57" t="s">
        <v>114</v>
      </c>
      <c r="B29" s="30">
        <v>2</v>
      </c>
      <c r="C29" s="26"/>
      <c r="D29" s="31">
        <f t="shared" si="17"/>
        <v>4</v>
      </c>
      <c r="E29" s="5">
        <v>10</v>
      </c>
      <c r="F29" s="26"/>
      <c r="G29" s="31">
        <f t="shared" si="18"/>
        <v>2</v>
      </c>
      <c r="H29" s="5">
        <v>4</v>
      </c>
      <c r="I29" s="26"/>
      <c r="J29" s="31">
        <f t="shared" si="19"/>
        <v>22</v>
      </c>
      <c r="K29" s="5">
        <v>55</v>
      </c>
      <c r="L29" s="26"/>
      <c r="M29" s="32">
        <f t="shared" si="20"/>
        <v>2.4444444444444442</v>
      </c>
      <c r="N29" s="33">
        <f t="shared" si="21"/>
        <v>1.8646144028945975</v>
      </c>
      <c r="O29" s="34" t="s">
        <v>61</v>
      </c>
    </row>
    <row r="30" spans="1:15" x14ac:dyDescent="0.25">
      <c r="A30" s="56" t="s">
        <v>123</v>
      </c>
      <c r="B30" s="30">
        <v>2</v>
      </c>
      <c r="C30" s="26"/>
      <c r="D30" s="31">
        <f t="shared" si="17"/>
        <v>4</v>
      </c>
      <c r="E30" s="5">
        <v>10</v>
      </c>
      <c r="F30" s="26"/>
      <c r="G30" s="31">
        <f t="shared" si="18"/>
        <v>2</v>
      </c>
      <c r="H30" s="5">
        <v>4</v>
      </c>
      <c r="I30" s="26"/>
      <c r="J30" s="31">
        <f t="shared" si="19"/>
        <v>104</v>
      </c>
      <c r="K30" s="5">
        <v>264</v>
      </c>
      <c r="L30" s="26"/>
      <c r="M30" s="32">
        <f t="shared" si="20"/>
        <v>11.555555555555554</v>
      </c>
      <c r="N30" s="33">
        <f t="shared" si="21"/>
        <v>8.9501491338940689</v>
      </c>
      <c r="O30" s="34" t="s">
        <v>61</v>
      </c>
    </row>
    <row r="31" spans="1:15" x14ac:dyDescent="0.25">
      <c r="A31" s="56" t="s">
        <v>122</v>
      </c>
      <c r="B31" s="30">
        <v>5</v>
      </c>
      <c r="C31" s="26"/>
      <c r="D31" s="31">
        <f t="shared" si="17"/>
        <v>4</v>
      </c>
      <c r="E31" s="5">
        <v>10</v>
      </c>
      <c r="F31" s="26"/>
      <c r="G31" s="31">
        <f t="shared" si="18"/>
        <v>2</v>
      </c>
      <c r="H31" s="5">
        <v>4</v>
      </c>
      <c r="I31" s="26"/>
      <c r="J31" s="31">
        <f t="shared" si="19"/>
        <v>93</v>
      </c>
      <c r="K31" s="5">
        <v>236</v>
      </c>
      <c r="L31" s="26"/>
      <c r="M31" s="32">
        <f t="shared" si="20"/>
        <v>25.833333333333329</v>
      </c>
      <c r="N31" s="33">
        <f t="shared" si="21"/>
        <v>20.00222723105114</v>
      </c>
      <c r="O31" s="34" t="s">
        <v>61</v>
      </c>
    </row>
    <row r="32" spans="1:15" x14ac:dyDescent="0.25">
      <c r="A32" s="67" t="s">
        <v>125</v>
      </c>
      <c r="B32" s="65">
        <v>4</v>
      </c>
      <c r="C32" s="26"/>
      <c r="D32" s="31">
        <f t="shared" si="17"/>
        <v>4</v>
      </c>
      <c r="E32" s="5">
        <v>10</v>
      </c>
      <c r="F32" s="26"/>
      <c r="G32" s="31">
        <f t="shared" si="18"/>
        <v>2</v>
      </c>
      <c r="H32" s="5">
        <v>4</v>
      </c>
      <c r="I32" s="26"/>
      <c r="J32" s="31">
        <f t="shared" si="19"/>
        <v>67</v>
      </c>
      <c r="K32" s="5">
        <v>168</v>
      </c>
      <c r="L32" s="26"/>
      <c r="M32" s="32">
        <f t="shared" si="20"/>
        <v>14.888888888888888</v>
      </c>
      <c r="N32" s="33">
        <f t="shared" si="21"/>
        <v>11.391098897683358</v>
      </c>
      <c r="O32" s="34" t="s">
        <v>61</v>
      </c>
    </row>
    <row r="33" spans="1:15" x14ac:dyDescent="0.25">
      <c r="A33" s="67" t="s">
        <v>124</v>
      </c>
      <c r="B33" s="65">
        <v>2</v>
      </c>
      <c r="C33" s="26"/>
      <c r="D33" s="31">
        <f t="shared" ref="D33:D36" si="22">ROUNDUP(E33/2.54,0)</f>
        <v>5</v>
      </c>
      <c r="E33" s="5">
        <v>12</v>
      </c>
      <c r="F33" s="26"/>
      <c r="G33" s="31">
        <f t="shared" ref="G33:G36" si="23">ROUNDUP(H33/2.54,0)</f>
        <v>2</v>
      </c>
      <c r="H33" s="5">
        <v>4</v>
      </c>
      <c r="I33" s="26"/>
      <c r="J33" s="31">
        <f t="shared" ref="J33:J36" si="24">ROUNDUP(K33/2.54,0)</f>
        <v>53</v>
      </c>
      <c r="K33" s="5">
        <v>133</v>
      </c>
      <c r="L33" s="26"/>
      <c r="M33" s="32">
        <f t="shared" ref="M33:M36" si="25">+D33*(G33/12)*(J33/12)*B33</f>
        <v>7.3611111111111107</v>
      </c>
      <c r="N33" s="33">
        <f t="shared" ref="N33:N36" si="26">+E33/2.54*((H33/2.54)/12)*((K33/2.54)/12)*B33</f>
        <v>5.4107719763995954</v>
      </c>
      <c r="O33" s="34" t="s">
        <v>61</v>
      </c>
    </row>
    <row r="34" spans="1:15" x14ac:dyDescent="0.25">
      <c r="A34" s="67" t="s">
        <v>126</v>
      </c>
      <c r="B34" s="65">
        <v>2</v>
      </c>
      <c r="C34" s="26"/>
      <c r="D34" s="31">
        <f t="shared" si="22"/>
        <v>5</v>
      </c>
      <c r="E34" s="5">
        <v>12</v>
      </c>
      <c r="F34" s="26"/>
      <c r="G34" s="31">
        <f t="shared" si="23"/>
        <v>2</v>
      </c>
      <c r="H34" s="5">
        <v>4</v>
      </c>
      <c r="I34" s="26"/>
      <c r="J34" s="31">
        <f t="shared" si="24"/>
        <v>16</v>
      </c>
      <c r="K34" s="5">
        <v>40</v>
      </c>
      <c r="L34" s="26"/>
      <c r="M34" s="32">
        <f t="shared" si="25"/>
        <v>2.2222222222222219</v>
      </c>
      <c r="N34" s="33">
        <f t="shared" si="26"/>
        <v>1.627299842526194</v>
      </c>
      <c r="O34" s="34" t="s">
        <v>61</v>
      </c>
    </row>
    <row r="35" spans="1:15" x14ac:dyDescent="0.25">
      <c r="A35" s="57" t="s">
        <v>127</v>
      </c>
      <c r="B35" s="30">
        <v>2</v>
      </c>
      <c r="C35" s="26"/>
      <c r="D35" s="31">
        <f t="shared" si="22"/>
        <v>4</v>
      </c>
      <c r="E35" s="5">
        <v>10</v>
      </c>
      <c r="F35" s="26"/>
      <c r="G35" s="31">
        <f t="shared" si="23"/>
        <v>2</v>
      </c>
      <c r="H35" s="5">
        <v>4</v>
      </c>
      <c r="I35" s="26"/>
      <c r="J35" s="31">
        <f t="shared" si="24"/>
        <v>15</v>
      </c>
      <c r="K35" s="5">
        <v>36.4</v>
      </c>
      <c r="L35" s="26"/>
      <c r="M35" s="32">
        <f t="shared" si="25"/>
        <v>1.6666666666666665</v>
      </c>
      <c r="N35" s="33">
        <f t="shared" si="26"/>
        <v>1.2340357139156972</v>
      </c>
      <c r="O35" s="34" t="s">
        <v>61</v>
      </c>
    </row>
    <row r="36" spans="1:15" x14ac:dyDescent="0.25">
      <c r="A36" s="57" t="s">
        <v>127</v>
      </c>
      <c r="B36" s="30">
        <v>2</v>
      </c>
      <c r="C36" s="26"/>
      <c r="D36" s="31">
        <f t="shared" si="22"/>
        <v>4</v>
      </c>
      <c r="E36" s="5">
        <v>10</v>
      </c>
      <c r="F36" s="26"/>
      <c r="G36" s="31">
        <f t="shared" si="23"/>
        <v>2</v>
      </c>
      <c r="H36" s="5">
        <v>4</v>
      </c>
      <c r="I36" s="26"/>
      <c r="J36" s="31">
        <f t="shared" si="24"/>
        <v>17</v>
      </c>
      <c r="K36" s="5">
        <v>41.6</v>
      </c>
      <c r="L36" s="26"/>
      <c r="M36" s="32">
        <f t="shared" si="25"/>
        <v>1.8888888888888888</v>
      </c>
      <c r="N36" s="33">
        <f t="shared" si="26"/>
        <v>1.4103265301893682</v>
      </c>
      <c r="O36" s="34" t="s">
        <v>61</v>
      </c>
    </row>
    <row r="37" spans="1:15" x14ac:dyDescent="0.25">
      <c r="A37" s="57" t="s">
        <v>127</v>
      </c>
      <c r="B37" s="30">
        <v>2</v>
      </c>
      <c r="C37" s="26"/>
      <c r="D37" s="31">
        <f>ROUNDUP(E37/2.54,0)</f>
        <v>4</v>
      </c>
      <c r="E37" s="5">
        <v>10</v>
      </c>
      <c r="F37" s="26"/>
      <c r="G37" s="31">
        <f>ROUNDUP(H37/2.54,0)</f>
        <v>2</v>
      </c>
      <c r="H37" s="5">
        <v>4</v>
      </c>
      <c r="I37" s="26"/>
      <c r="J37" s="31">
        <f>ROUNDUP(K37/2.54,0)</f>
        <v>15</v>
      </c>
      <c r="K37" s="5">
        <v>37.6</v>
      </c>
      <c r="L37" s="26"/>
      <c r="M37" s="32">
        <f>+D37*(G37/12)*(J37/12)*B37</f>
        <v>1.6666666666666665</v>
      </c>
      <c r="N37" s="33">
        <f>+E37/2.54*((H37/2.54)/12)*((K37/2.54)/12)*B37</f>
        <v>1.2747182099788521</v>
      </c>
      <c r="O37" s="34" t="s">
        <v>61</v>
      </c>
    </row>
    <row r="38" spans="1:15" x14ac:dyDescent="0.25">
      <c r="A38" s="57" t="s">
        <v>127</v>
      </c>
      <c r="B38" s="30">
        <v>4</v>
      </c>
      <c r="C38" s="26"/>
      <c r="D38" s="31">
        <f>ROUNDUP(E38/2.54,0)</f>
        <v>4</v>
      </c>
      <c r="E38" s="5">
        <v>10</v>
      </c>
      <c r="F38" s="26"/>
      <c r="G38" s="31">
        <f>ROUNDUP(H38/2.54,0)</f>
        <v>2</v>
      </c>
      <c r="H38" s="5">
        <v>4</v>
      </c>
      <c r="I38" s="26"/>
      <c r="J38" s="31">
        <f>ROUNDUP(K38/2.54,0)</f>
        <v>21</v>
      </c>
      <c r="K38" s="5">
        <v>53.2</v>
      </c>
      <c r="L38" s="26"/>
      <c r="M38" s="32">
        <f>+D38*(G38/12)*(J38/12)*B38</f>
        <v>4.6666666666666661</v>
      </c>
      <c r="N38" s="33">
        <f>+E38/2.54*((H38/2.54)/12)*((K38/2.54)/12)*B38</f>
        <v>3.6071813175997307</v>
      </c>
      <c r="O38" s="34" t="s">
        <v>61</v>
      </c>
    </row>
    <row r="39" spans="1:15" x14ac:dyDescent="0.25">
      <c r="A39" s="67" t="s">
        <v>129</v>
      </c>
      <c r="B39" s="65">
        <v>2</v>
      </c>
      <c r="C39" s="26"/>
      <c r="D39" s="31">
        <f t="shared" ref="D39" si="27">ROUNDUP(E39/2.54,0)</f>
        <v>4</v>
      </c>
      <c r="E39" s="5">
        <v>10</v>
      </c>
      <c r="F39" s="26"/>
      <c r="G39" s="31">
        <f t="shared" ref="G39" si="28">ROUNDUP(H39/2.54,0)</f>
        <v>2</v>
      </c>
      <c r="H39" s="5">
        <v>4</v>
      </c>
      <c r="I39" s="26"/>
      <c r="J39" s="31">
        <f t="shared" ref="J39" si="29">ROUNDUP(K39/2.54,0)</f>
        <v>121</v>
      </c>
      <c r="K39" s="5">
        <v>305.3</v>
      </c>
      <c r="L39" s="26"/>
      <c r="M39" s="32">
        <f t="shared" ref="M39" si="30">+D39*(G39/12)*(J39/12)*B39</f>
        <v>13.444444444444445</v>
      </c>
      <c r="N39" s="33">
        <f t="shared" ref="N39" si="31">+E39/2.54*((H39/2.54)/12)*((K39/2.54)/12)*B39</f>
        <v>10.350305040067648</v>
      </c>
      <c r="O39" s="34" t="s">
        <v>61</v>
      </c>
    </row>
    <row r="40" spans="1:15" x14ac:dyDescent="0.25">
      <c r="A40" s="56" t="s">
        <v>128</v>
      </c>
      <c r="B40" s="30">
        <v>9</v>
      </c>
      <c r="C40" s="26"/>
      <c r="D40" s="31">
        <f t="shared" ref="D40:D53" si="32">ROUNDUP(E40/2.54,0)</f>
        <v>4</v>
      </c>
      <c r="E40" s="5">
        <v>10</v>
      </c>
      <c r="F40" s="26"/>
      <c r="G40" s="31">
        <f t="shared" ref="G40:G53" si="33">ROUNDUP(H40/2.54,0)</f>
        <v>2</v>
      </c>
      <c r="H40" s="5">
        <v>4</v>
      </c>
      <c r="I40" s="26"/>
      <c r="J40" s="31">
        <f t="shared" ref="J40:J61" si="34">ROUNDUP(K40/2.54,0)</f>
        <v>93</v>
      </c>
      <c r="K40" s="5">
        <v>236</v>
      </c>
      <c r="L40" s="26"/>
      <c r="M40" s="32">
        <f t="shared" ref="M40:M51" si="35">+D40*(G40/12)*(J40/12)*B40</f>
        <v>46.499999999999993</v>
      </c>
      <c r="N40" s="33">
        <f t="shared" ref="N40:N53" si="36">+E40/2.54*((H40/2.54)/12)*((K40/2.54)/12)*B40</f>
        <v>36.004009015892052</v>
      </c>
      <c r="O40" s="34" t="s">
        <v>61</v>
      </c>
    </row>
    <row r="41" spans="1:15" x14ac:dyDescent="0.25">
      <c r="A41" s="57" t="s">
        <v>130</v>
      </c>
      <c r="B41" s="30">
        <v>18</v>
      </c>
      <c r="C41" s="26"/>
      <c r="D41" s="31">
        <f t="shared" si="32"/>
        <v>4</v>
      </c>
      <c r="E41" s="5">
        <v>10</v>
      </c>
      <c r="F41" s="26"/>
      <c r="G41" s="31">
        <f t="shared" si="33"/>
        <v>2</v>
      </c>
      <c r="H41" s="5">
        <v>4</v>
      </c>
      <c r="I41" s="26"/>
      <c r="J41" s="31">
        <f t="shared" si="34"/>
        <v>18</v>
      </c>
      <c r="K41" s="5">
        <v>44.2</v>
      </c>
      <c r="L41" s="26"/>
      <c r="M41" s="32">
        <f t="shared" si="35"/>
        <v>18</v>
      </c>
      <c r="N41" s="33">
        <f t="shared" si="36"/>
        <v>13.486247444935834</v>
      </c>
      <c r="O41" s="34" t="s">
        <v>61</v>
      </c>
    </row>
    <row r="42" spans="1:15" x14ac:dyDescent="0.25">
      <c r="A42" s="56" t="s">
        <v>132</v>
      </c>
      <c r="B42" s="30">
        <v>2</v>
      </c>
      <c r="C42" s="26"/>
      <c r="D42" s="31">
        <f t="shared" si="32"/>
        <v>4</v>
      </c>
      <c r="E42" s="5">
        <v>10</v>
      </c>
      <c r="F42" s="26"/>
      <c r="G42" s="31">
        <f t="shared" si="33"/>
        <v>2</v>
      </c>
      <c r="H42" s="5">
        <v>4</v>
      </c>
      <c r="I42" s="26"/>
      <c r="J42" s="31">
        <f t="shared" si="34"/>
        <v>104</v>
      </c>
      <c r="K42" s="5">
        <v>264</v>
      </c>
      <c r="L42" s="26"/>
      <c r="M42" s="32">
        <f t="shared" si="35"/>
        <v>11.555555555555554</v>
      </c>
      <c r="N42" s="33">
        <f t="shared" si="36"/>
        <v>8.9501491338940689</v>
      </c>
      <c r="O42" s="34" t="s">
        <v>61</v>
      </c>
    </row>
    <row r="43" spans="1:15" x14ac:dyDescent="0.25">
      <c r="A43" s="67" t="s">
        <v>131</v>
      </c>
      <c r="B43" s="65">
        <v>7</v>
      </c>
      <c r="C43" s="26"/>
      <c r="D43" s="31">
        <f t="shared" si="32"/>
        <v>4</v>
      </c>
      <c r="E43" s="5">
        <v>10</v>
      </c>
      <c r="F43" s="26"/>
      <c r="G43" s="31">
        <f t="shared" si="33"/>
        <v>2</v>
      </c>
      <c r="H43" s="5">
        <v>4</v>
      </c>
      <c r="I43" s="26"/>
      <c r="J43" s="31">
        <f t="shared" si="34"/>
        <v>93</v>
      </c>
      <c r="K43" s="5">
        <v>236</v>
      </c>
      <c r="L43" s="26"/>
      <c r="M43" s="32">
        <f t="shared" si="35"/>
        <v>36.166666666666664</v>
      </c>
      <c r="N43" s="33">
        <f t="shared" si="36"/>
        <v>28.003118123471594</v>
      </c>
      <c r="O43" s="34" t="s">
        <v>61</v>
      </c>
    </row>
    <row r="44" spans="1:15" x14ac:dyDescent="0.25">
      <c r="A44" s="57" t="s">
        <v>133</v>
      </c>
      <c r="B44" s="30">
        <v>6</v>
      </c>
      <c r="C44" s="26"/>
      <c r="D44" s="31">
        <f t="shared" si="32"/>
        <v>4</v>
      </c>
      <c r="E44" s="5">
        <v>10</v>
      </c>
      <c r="F44" s="26"/>
      <c r="G44" s="31">
        <f t="shared" si="33"/>
        <v>2</v>
      </c>
      <c r="H44" s="5">
        <v>4</v>
      </c>
      <c r="I44" s="26"/>
      <c r="J44" s="31">
        <f t="shared" si="34"/>
        <v>17</v>
      </c>
      <c r="K44" s="5">
        <v>41.6</v>
      </c>
      <c r="L44" s="26"/>
      <c r="M44" s="32">
        <f t="shared" si="35"/>
        <v>5.6666666666666661</v>
      </c>
      <c r="N44" s="33">
        <f t="shared" si="36"/>
        <v>4.2309795905681042</v>
      </c>
      <c r="O44" s="34" t="s">
        <v>61</v>
      </c>
    </row>
    <row r="45" spans="1:15" x14ac:dyDescent="0.25">
      <c r="A45" s="57" t="s">
        <v>133</v>
      </c>
      <c r="B45" s="30">
        <v>4</v>
      </c>
      <c r="C45" s="26"/>
      <c r="D45" s="31">
        <f t="shared" si="32"/>
        <v>4</v>
      </c>
      <c r="E45" s="5">
        <v>10</v>
      </c>
      <c r="F45" s="26"/>
      <c r="G45" s="31">
        <f t="shared" si="33"/>
        <v>2</v>
      </c>
      <c r="H45" s="5">
        <v>4</v>
      </c>
      <c r="I45" s="26"/>
      <c r="J45" s="31">
        <f t="shared" si="34"/>
        <v>22</v>
      </c>
      <c r="K45" s="5">
        <v>54.2</v>
      </c>
      <c r="L45" s="26"/>
      <c r="M45" s="32">
        <f t="shared" si="35"/>
        <v>4.8888888888888884</v>
      </c>
      <c r="N45" s="33">
        <f t="shared" si="36"/>
        <v>3.6749854777049884</v>
      </c>
      <c r="O45" s="34" t="s">
        <v>61</v>
      </c>
    </row>
    <row r="46" spans="1:15" x14ac:dyDescent="0.25">
      <c r="A46" s="56" t="s">
        <v>135</v>
      </c>
      <c r="B46" s="30">
        <v>1</v>
      </c>
      <c r="C46" s="26"/>
      <c r="D46" s="31">
        <f t="shared" si="32"/>
        <v>4</v>
      </c>
      <c r="E46" s="5">
        <v>10</v>
      </c>
      <c r="F46" s="26"/>
      <c r="G46" s="31">
        <f t="shared" si="33"/>
        <v>2</v>
      </c>
      <c r="H46" s="5">
        <v>4</v>
      </c>
      <c r="I46" s="26"/>
      <c r="J46" s="31">
        <f t="shared" si="34"/>
        <v>104</v>
      </c>
      <c r="K46" s="5">
        <v>264</v>
      </c>
      <c r="L46" s="26"/>
      <c r="M46" s="32">
        <f t="shared" si="35"/>
        <v>5.7777777777777768</v>
      </c>
      <c r="N46" s="33">
        <f t="shared" si="36"/>
        <v>4.4750745669470344</v>
      </c>
      <c r="O46" s="34" t="s">
        <v>61</v>
      </c>
    </row>
    <row r="47" spans="1:15" x14ac:dyDescent="0.25">
      <c r="A47" s="56" t="s">
        <v>137</v>
      </c>
      <c r="B47" s="30">
        <v>1</v>
      </c>
      <c r="C47" s="26"/>
      <c r="D47" s="31">
        <f t="shared" si="32"/>
        <v>4</v>
      </c>
      <c r="E47" s="5">
        <v>10</v>
      </c>
      <c r="F47" s="26"/>
      <c r="G47" s="31">
        <f t="shared" si="33"/>
        <v>2</v>
      </c>
      <c r="H47" s="5">
        <v>4</v>
      </c>
      <c r="I47" s="26"/>
      <c r="J47" s="31">
        <f t="shared" si="34"/>
        <v>65</v>
      </c>
      <c r="K47" s="5">
        <v>164</v>
      </c>
      <c r="L47" s="26"/>
      <c r="M47" s="32">
        <f t="shared" si="35"/>
        <v>3.6111111111111112</v>
      </c>
      <c r="N47" s="33">
        <f t="shared" si="36"/>
        <v>2.7799705643155814</v>
      </c>
      <c r="O47" s="34" t="s">
        <v>61</v>
      </c>
    </row>
    <row r="48" spans="1:15" x14ac:dyDescent="0.25">
      <c r="A48" s="56" t="s">
        <v>140</v>
      </c>
      <c r="B48" s="30">
        <v>4</v>
      </c>
      <c r="C48" s="26"/>
      <c r="D48" s="31">
        <f t="shared" si="32"/>
        <v>4</v>
      </c>
      <c r="E48" s="5">
        <v>10</v>
      </c>
      <c r="F48" s="26"/>
      <c r="G48" s="31">
        <f t="shared" si="33"/>
        <v>2</v>
      </c>
      <c r="H48" s="5">
        <v>4</v>
      </c>
      <c r="I48" s="26"/>
      <c r="J48" s="31">
        <f t="shared" si="34"/>
        <v>93</v>
      </c>
      <c r="K48" s="5">
        <v>236</v>
      </c>
      <c r="L48" s="26"/>
      <c r="M48" s="32">
        <f t="shared" si="35"/>
        <v>20.666666666666664</v>
      </c>
      <c r="N48" s="33">
        <f t="shared" si="36"/>
        <v>16.001781784840912</v>
      </c>
      <c r="O48" s="34" t="s">
        <v>61</v>
      </c>
    </row>
    <row r="49" spans="1:19" x14ac:dyDescent="0.25">
      <c r="A49" s="56" t="s">
        <v>138</v>
      </c>
      <c r="B49" s="30">
        <v>1</v>
      </c>
      <c r="C49" s="26"/>
      <c r="D49" s="31">
        <f t="shared" si="32"/>
        <v>4</v>
      </c>
      <c r="E49" s="5">
        <v>10</v>
      </c>
      <c r="F49" s="26"/>
      <c r="G49" s="31">
        <f t="shared" si="33"/>
        <v>2</v>
      </c>
      <c r="H49" s="5">
        <v>4</v>
      </c>
      <c r="I49" s="26"/>
      <c r="J49" s="31">
        <f t="shared" si="34"/>
        <v>95</v>
      </c>
      <c r="K49" s="5">
        <v>240</v>
      </c>
      <c r="L49" s="26"/>
      <c r="M49" s="32">
        <f t="shared" si="35"/>
        <v>5.2777777777777777</v>
      </c>
      <c r="N49" s="33">
        <f t="shared" si="36"/>
        <v>4.0682496063154856</v>
      </c>
      <c r="O49" s="34" t="s">
        <v>61</v>
      </c>
    </row>
    <row r="50" spans="1:19" x14ac:dyDescent="0.25">
      <c r="A50" s="56" t="s">
        <v>139</v>
      </c>
      <c r="B50" s="30">
        <v>1</v>
      </c>
      <c r="C50" s="26"/>
      <c r="D50" s="31">
        <f t="shared" si="32"/>
        <v>4</v>
      </c>
      <c r="E50" s="5">
        <v>10</v>
      </c>
      <c r="F50" s="26"/>
      <c r="G50" s="31">
        <f t="shared" si="33"/>
        <v>2</v>
      </c>
      <c r="H50" s="5">
        <v>4</v>
      </c>
      <c r="I50" s="26"/>
      <c r="J50" s="31">
        <f t="shared" si="34"/>
        <v>84</v>
      </c>
      <c r="K50" s="5">
        <v>212</v>
      </c>
      <c r="L50" s="26"/>
      <c r="M50" s="32">
        <f t="shared" si="35"/>
        <v>4.6666666666666661</v>
      </c>
      <c r="N50" s="33">
        <f t="shared" si="36"/>
        <v>3.5936204855786782</v>
      </c>
      <c r="O50" s="34" t="s">
        <v>61</v>
      </c>
    </row>
    <row r="51" spans="1:19" x14ac:dyDescent="0.25">
      <c r="A51" s="56" t="s">
        <v>136</v>
      </c>
      <c r="B51" s="30">
        <v>1</v>
      </c>
      <c r="C51" s="26"/>
      <c r="D51" s="31">
        <f t="shared" si="32"/>
        <v>9</v>
      </c>
      <c r="E51" s="5">
        <v>20.5</v>
      </c>
      <c r="F51" s="26"/>
      <c r="G51" s="31">
        <f t="shared" si="33"/>
        <v>1</v>
      </c>
      <c r="H51" s="5">
        <v>2</v>
      </c>
      <c r="I51" s="26"/>
      <c r="J51" s="31">
        <f t="shared" si="34"/>
        <v>40</v>
      </c>
      <c r="K51" s="5">
        <v>100</v>
      </c>
      <c r="L51" s="26"/>
      <c r="M51" s="32">
        <f t="shared" si="35"/>
        <v>2.5</v>
      </c>
      <c r="N51" s="33">
        <f t="shared" si="36"/>
        <v>1.7374816026972386</v>
      </c>
      <c r="O51" s="34" t="s">
        <v>61</v>
      </c>
    </row>
    <row r="52" spans="1:19" x14ac:dyDescent="0.25">
      <c r="A52" s="56" t="s">
        <v>141</v>
      </c>
      <c r="B52" s="30">
        <v>1</v>
      </c>
      <c r="C52" s="26"/>
      <c r="D52" s="31">
        <f t="shared" si="32"/>
        <v>4</v>
      </c>
      <c r="E52" s="5">
        <v>10</v>
      </c>
      <c r="F52" s="26"/>
      <c r="G52" s="31">
        <f t="shared" si="33"/>
        <v>2</v>
      </c>
      <c r="H52" s="5">
        <v>4</v>
      </c>
      <c r="I52" s="26"/>
      <c r="J52" s="31">
        <f t="shared" si="34"/>
        <v>38</v>
      </c>
      <c r="K52" s="5">
        <v>96</v>
      </c>
      <c r="L52" s="26"/>
      <c r="M52" s="32">
        <f t="shared" ref="M52:M55" si="37">+D52*(G52/12)*(J52/12)*B52</f>
        <v>2.1111111111111107</v>
      </c>
      <c r="N52" s="33">
        <f t="shared" si="36"/>
        <v>1.627299842526194</v>
      </c>
      <c r="O52" s="34" t="s">
        <v>61</v>
      </c>
    </row>
    <row r="53" spans="1:19" x14ac:dyDescent="0.25">
      <c r="A53" s="57" t="s">
        <v>142</v>
      </c>
      <c r="B53" s="30">
        <v>6</v>
      </c>
      <c r="C53" s="26"/>
      <c r="D53" s="31">
        <f t="shared" si="32"/>
        <v>4</v>
      </c>
      <c r="E53" s="5">
        <v>10</v>
      </c>
      <c r="F53" s="26"/>
      <c r="G53" s="31">
        <f t="shared" si="33"/>
        <v>2</v>
      </c>
      <c r="H53" s="5">
        <v>4</v>
      </c>
      <c r="I53" s="26"/>
      <c r="J53" s="31">
        <f t="shared" si="34"/>
        <v>19</v>
      </c>
      <c r="K53" s="5">
        <v>48</v>
      </c>
      <c r="L53" s="26"/>
      <c r="M53" s="32">
        <f t="shared" si="37"/>
        <v>6.3333333333333321</v>
      </c>
      <c r="N53" s="33">
        <f t="shared" si="36"/>
        <v>4.8818995275785824</v>
      </c>
      <c r="O53" s="34" t="s">
        <v>61</v>
      </c>
    </row>
    <row r="54" spans="1:19" x14ac:dyDescent="0.25">
      <c r="A54" s="56" t="s">
        <v>145</v>
      </c>
      <c r="B54" s="30">
        <v>1</v>
      </c>
      <c r="C54" s="26"/>
      <c r="D54" s="31">
        <f t="shared" ref="D54:D55" si="38">ROUNDUP(E54/2.54,0)</f>
        <v>4</v>
      </c>
      <c r="E54" s="5">
        <v>10</v>
      </c>
      <c r="F54" s="26"/>
      <c r="G54" s="31">
        <f t="shared" ref="G54:G55" si="39">ROUNDUP(H54/2.54,0)</f>
        <v>2</v>
      </c>
      <c r="H54" s="5">
        <v>4</v>
      </c>
      <c r="I54" s="26"/>
      <c r="J54" s="31">
        <f t="shared" si="34"/>
        <v>113</v>
      </c>
      <c r="K54" s="5">
        <v>286</v>
      </c>
      <c r="L54" s="26"/>
      <c r="M54" s="32">
        <f t="shared" si="37"/>
        <v>6.2777777777777768</v>
      </c>
      <c r="N54" s="33">
        <f t="shared" ref="N54:N55" si="40">+E54/2.54*((H54/2.54)/12)*((K54/2.54)/12)*B54</f>
        <v>4.8479974475259535</v>
      </c>
      <c r="O54" s="34" t="s">
        <v>61</v>
      </c>
    </row>
    <row r="55" spans="1:19" x14ac:dyDescent="0.25">
      <c r="A55" s="56" t="s">
        <v>146</v>
      </c>
      <c r="B55" s="30">
        <v>1</v>
      </c>
      <c r="C55" s="26"/>
      <c r="D55" s="31">
        <f t="shared" si="38"/>
        <v>4</v>
      </c>
      <c r="E55" s="5">
        <v>10</v>
      </c>
      <c r="F55" s="26"/>
      <c r="G55" s="31">
        <f t="shared" si="39"/>
        <v>2</v>
      </c>
      <c r="H55" s="5">
        <v>4</v>
      </c>
      <c r="I55" s="26"/>
      <c r="J55" s="31">
        <f t="shared" si="34"/>
        <v>78</v>
      </c>
      <c r="K55" s="5">
        <v>196</v>
      </c>
      <c r="L55" s="26"/>
      <c r="M55" s="32">
        <f t="shared" si="37"/>
        <v>4.333333333333333</v>
      </c>
      <c r="N55" s="33">
        <f t="shared" si="40"/>
        <v>3.3224038451576465</v>
      </c>
      <c r="O55" s="34" t="s">
        <v>61</v>
      </c>
    </row>
    <row r="56" spans="1:19" x14ac:dyDescent="0.25">
      <c r="A56" s="56" t="s">
        <v>143</v>
      </c>
      <c r="B56" s="30">
        <v>5</v>
      </c>
      <c r="C56" s="26"/>
      <c r="D56" s="31">
        <f t="shared" ref="D56:D61" si="41">ROUNDUP(E56/2.54,0)</f>
        <v>4</v>
      </c>
      <c r="E56" s="5">
        <v>10</v>
      </c>
      <c r="F56" s="26"/>
      <c r="G56" s="31">
        <f t="shared" ref="G56:G61" si="42">ROUNDUP(H56/2.54,0)</f>
        <v>2</v>
      </c>
      <c r="H56" s="5">
        <v>4</v>
      </c>
      <c r="I56" s="26"/>
      <c r="J56" s="31">
        <f t="shared" si="34"/>
        <v>93</v>
      </c>
      <c r="K56" s="5">
        <v>236</v>
      </c>
      <c r="L56" s="26"/>
      <c r="M56" s="32">
        <f>+D56*(G56/12)*(J56/12)*B56</f>
        <v>25.833333333333329</v>
      </c>
      <c r="N56" s="33">
        <f t="shared" ref="N56:N61" si="43">+E56/2.54*((H56/2.54)/12)*((K56/2.54)/12)*B56</f>
        <v>20.00222723105114</v>
      </c>
      <c r="O56" s="34" t="s">
        <v>61</v>
      </c>
    </row>
    <row r="57" spans="1:19" x14ac:dyDescent="0.25">
      <c r="A57" s="67" t="s">
        <v>148</v>
      </c>
      <c r="B57" s="65">
        <v>1</v>
      </c>
      <c r="C57" s="26"/>
      <c r="D57" s="31">
        <f t="shared" si="41"/>
        <v>4</v>
      </c>
      <c r="E57" s="5">
        <v>10</v>
      </c>
      <c r="F57" s="26"/>
      <c r="G57" s="31">
        <f t="shared" si="42"/>
        <v>2</v>
      </c>
      <c r="H57" s="5">
        <v>4</v>
      </c>
      <c r="I57" s="26"/>
      <c r="J57" s="31">
        <f t="shared" si="34"/>
        <v>95</v>
      </c>
      <c r="K57" s="5">
        <v>240</v>
      </c>
      <c r="L57" s="26"/>
      <c r="M57" s="32">
        <f>+D57*(G57/12)*(J57/12)*B57</f>
        <v>5.2777777777777777</v>
      </c>
      <c r="N57" s="33">
        <f t="shared" si="43"/>
        <v>4.0682496063154856</v>
      </c>
      <c r="O57" s="34" t="s">
        <v>61</v>
      </c>
    </row>
    <row r="58" spans="1:19" x14ac:dyDescent="0.25">
      <c r="A58" s="67" t="s">
        <v>147</v>
      </c>
      <c r="B58" s="65">
        <v>1</v>
      </c>
      <c r="C58" s="26"/>
      <c r="D58" s="31">
        <f t="shared" si="41"/>
        <v>4</v>
      </c>
      <c r="E58" s="5">
        <v>10</v>
      </c>
      <c r="F58" s="26"/>
      <c r="G58" s="31">
        <f t="shared" si="42"/>
        <v>2</v>
      </c>
      <c r="H58" s="5">
        <v>4</v>
      </c>
      <c r="I58" s="26"/>
      <c r="J58" s="31">
        <f t="shared" si="34"/>
        <v>84</v>
      </c>
      <c r="K58" s="5">
        <v>212</v>
      </c>
      <c r="L58" s="26"/>
      <c r="M58" s="32">
        <f>+D58*(G58/12)*(J58/12)*B58</f>
        <v>4.6666666666666661</v>
      </c>
      <c r="N58" s="33">
        <f t="shared" si="43"/>
        <v>3.5936204855786782</v>
      </c>
      <c r="O58" s="34" t="s">
        <v>61</v>
      </c>
    </row>
    <row r="59" spans="1:19" x14ac:dyDescent="0.25">
      <c r="A59" s="56" t="s">
        <v>105</v>
      </c>
      <c r="B59" s="30">
        <v>1</v>
      </c>
      <c r="C59" s="26"/>
      <c r="D59" s="31">
        <f t="shared" si="41"/>
        <v>4</v>
      </c>
      <c r="E59" s="5">
        <v>10</v>
      </c>
      <c r="F59" s="26"/>
      <c r="G59" s="31">
        <f t="shared" si="42"/>
        <v>2</v>
      </c>
      <c r="H59" s="5">
        <v>4</v>
      </c>
      <c r="I59" s="26"/>
      <c r="J59" s="31">
        <f t="shared" si="34"/>
        <v>36</v>
      </c>
      <c r="K59" s="5">
        <v>90</v>
      </c>
      <c r="L59" s="26"/>
      <c r="M59" s="32">
        <f t="shared" ref="M59" si="44">+D59*(G59/12)*(J59/12)*B59</f>
        <v>2</v>
      </c>
      <c r="N59" s="33">
        <f t="shared" si="43"/>
        <v>1.525593602368307</v>
      </c>
      <c r="O59" s="34" t="s">
        <v>61</v>
      </c>
    </row>
    <row r="60" spans="1:19" x14ac:dyDescent="0.25">
      <c r="A60" s="56" t="s">
        <v>144</v>
      </c>
      <c r="B60" s="30">
        <v>1</v>
      </c>
      <c r="C60" s="26"/>
      <c r="D60" s="31">
        <f t="shared" si="41"/>
        <v>9</v>
      </c>
      <c r="E60" s="5">
        <v>20.5</v>
      </c>
      <c r="F60" s="26"/>
      <c r="G60" s="31">
        <f t="shared" si="42"/>
        <v>1</v>
      </c>
      <c r="H60" s="5">
        <v>2</v>
      </c>
      <c r="I60" s="26"/>
      <c r="J60" s="31">
        <f t="shared" si="34"/>
        <v>40</v>
      </c>
      <c r="K60" s="5">
        <v>100</v>
      </c>
      <c r="L60" s="26"/>
      <c r="M60" s="32">
        <f>+D60*(G60/12)*(J60/12)*B60</f>
        <v>2.5</v>
      </c>
      <c r="N60" s="33">
        <f t="shared" si="43"/>
        <v>1.7374816026972386</v>
      </c>
      <c r="O60" s="34" t="s">
        <v>61</v>
      </c>
    </row>
    <row r="61" spans="1:19" x14ac:dyDescent="0.25">
      <c r="A61" s="57" t="s">
        <v>149</v>
      </c>
      <c r="B61" s="30">
        <v>10</v>
      </c>
      <c r="C61" s="26"/>
      <c r="D61" s="31">
        <f t="shared" si="41"/>
        <v>4</v>
      </c>
      <c r="E61" s="5">
        <v>10</v>
      </c>
      <c r="F61" s="26"/>
      <c r="G61" s="31">
        <f t="shared" si="42"/>
        <v>2</v>
      </c>
      <c r="H61" s="5">
        <v>4</v>
      </c>
      <c r="I61" s="26"/>
      <c r="J61" s="31">
        <f t="shared" si="34"/>
        <v>17</v>
      </c>
      <c r="K61" s="5">
        <v>43</v>
      </c>
      <c r="L61" s="26"/>
      <c r="M61" s="32">
        <f>+D61*(G61/12)*(J61/12)*B61</f>
        <v>9.4444444444444446</v>
      </c>
      <c r="N61" s="33">
        <f t="shared" si="43"/>
        <v>7.2889472113152447</v>
      </c>
      <c r="O61" s="34" t="s">
        <v>61</v>
      </c>
    </row>
    <row r="62" spans="1:19" x14ac:dyDescent="0.25">
      <c r="A62" s="73" t="s">
        <v>106</v>
      </c>
      <c r="B62" s="30"/>
      <c r="C62" s="26"/>
      <c r="D62" s="31"/>
      <c r="E62" s="5"/>
      <c r="F62" s="26"/>
      <c r="G62" s="31"/>
      <c r="H62" s="5"/>
      <c r="I62" s="26"/>
      <c r="J62" s="31"/>
      <c r="K62" s="5"/>
      <c r="L62" s="26"/>
      <c r="M62" s="32"/>
      <c r="N62" s="33"/>
      <c r="O62" s="34"/>
    </row>
    <row r="63" spans="1:19" x14ac:dyDescent="0.25">
      <c r="A63" s="67" t="s">
        <v>104</v>
      </c>
      <c r="B63" s="65">
        <v>2</v>
      </c>
      <c r="C63" s="26"/>
      <c r="D63" s="31">
        <f t="shared" ref="D63:D88" si="45">ROUNDUP(E63/2.54,0)</f>
        <v>6</v>
      </c>
      <c r="E63" s="5">
        <v>13.1</v>
      </c>
      <c r="F63" s="26"/>
      <c r="G63" s="31">
        <f>ROUNDUP(H63/2.54,0)</f>
        <v>2</v>
      </c>
      <c r="H63" s="5">
        <v>4</v>
      </c>
      <c r="I63" s="26"/>
      <c r="J63" s="31">
        <f t="shared" ref="J63:J88" si="46">ROUNDUP(K63/2.54,0)</f>
        <v>113</v>
      </c>
      <c r="K63" s="5">
        <v>286</v>
      </c>
      <c r="L63" s="26"/>
      <c r="M63" s="32">
        <f t="shared" ref="M63:M88" si="47">+D63*(G63/12)*(J63/12)*B63</f>
        <v>18.833333333333332</v>
      </c>
      <c r="N63" s="33">
        <f t="shared" ref="N63:N88" si="48">+E63/2.54*((H63/2.54)/12)*((K63/2.54)/12)*B63</f>
        <v>12.701753312517999</v>
      </c>
      <c r="O63" s="34" t="s">
        <v>61</v>
      </c>
      <c r="S63" s="69"/>
    </row>
    <row r="64" spans="1:19" x14ac:dyDescent="0.25">
      <c r="A64" s="67" t="s">
        <v>150</v>
      </c>
      <c r="B64" s="65">
        <v>2</v>
      </c>
      <c r="C64" s="26"/>
      <c r="D64" s="31">
        <f t="shared" si="45"/>
        <v>4</v>
      </c>
      <c r="E64" s="5">
        <v>10</v>
      </c>
      <c r="F64" s="26"/>
      <c r="G64" s="31">
        <f>ROUNDUP(H64/2.54,0)</f>
        <v>2</v>
      </c>
      <c r="H64" s="5">
        <v>4</v>
      </c>
      <c r="I64" s="26"/>
      <c r="J64" s="31">
        <f t="shared" si="46"/>
        <v>113</v>
      </c>
      <c r="K64" s="5">
        <v>286</v>
      </c>
      <c r="L64" s="26"/>
      <c r="M64" s="32">
        <f t="shared" si="47"/>
        <v>12.555555555555554</v>
      </c>
      <c r="N64" s="33">
        <f t="shared" si="48"/>
        <v>9.695994895051907</v>
      </c>
      <c r="O64" s="34" t="s">
        <v>61</v>
      </c>
    </row>
    <row r="65" spans="1:15" x14ac:dyDescent="0.25">
      <c r="A65" s="56" t="s">
        <v>151</v>
      </c>
      <c r="B65" s="30">
        <v>6</v>
      </c>
      <c r="C65" s="26"/>
      <c r="D65" s="31">
        <f t="shared" si="45"/>
        <v>4</v>
      </c>
      <c r="E65" s="5">
        <v>10</v>
      </c>
      <c r="F65" s="26"/>
      <c r="G65" s="31">
        <f t="shared" ref="G65:G88" si="49">ROUNDUP(H65/2.54,0)</f>
        <v>2</v>
      </c>
      <c r="H65" s="5">
        <v>4</v>
      </c>
      <c r="I65" s="26"/>
      <c r="J65" s="31">
        <f t="shared" si="46"/>
        <v>6</v>
      </c>
      <c r="K65" s="5">
        <v>14</v>
      </c>
      <c r="L65" s="26"/>
      <c r="M65" s="32">
        <f t="shared" si="47"/>
        <v>2</v>
      </c>
      <c r="N65" s="33">
        <f t="shared" si="48"/>
        <v>1.4238873622104198</v>
      </c>
      <c r="O65" s="34" t="s">
        <v>61</v>
      </c>
    </row>
    <row r="66" spans="1:15" x14ac:dyDescent="0.25">
      <c r="A66" s="67" t="s">
        <v>155</v>
      </c>
      <c r="B66" s="65">
        <v>1</v>
      </c>
      <c r="C66" s="26"/>
      <c r="D66" s="31">
        <f t="shared" si="45"/>
        <v>4</v>
      </c>
      <c r="E66" s="5">
        <v>10</v>
      </c>
      <c r="F66" s="26"/>
      <c r="G66" s="31">
        <f t="shared" si="49"/>
        <v>2</v>
      </c>
      <c r="H66" s="5">
        <v>4</v>
      </c>
      <c r="I66" s="26"/>
      <c r="J66" s="31">
        <f t="shared" si="46"/>
        <v>109</v>
      </c>
      <c r="K66" s="5">
        <v>276</v>
      </c>
      <c r="L66" s="26"/>
      <c r="M66" s="32">
        <f t="shared" si="47"/>
        <v>6.0555555555555554</v>
      </c>
      <c r="N66" s="33">
        <f t="shared" si="48"/>
        <v>4.6784870472628084</v>
      </c>
      <c r="O66" s="34" t="s">
        <v>61</v>
      </c>
    </row>
    <row r="67" spans="1:15" x14ac:dyDescent="0.25">
      <c r="A67" s="67" t="s">
        <v>157</v>
      </c>
      <c r="B67" s="65">
        <v>2</v>
      </c>
      <c r="C67" s="26"/>
      <c r="D67" s="31">
        <f t="shared" si="45"/>
        <v>4</v>
      </c>
      <c r="E67" s="5">
        <v>10</v>
      </c>
      <c r="F67" s="26"/>
      <c r="G67" s="31">
        <f t="shared" si="49"/>
        <v>2</v>
      </c>
      <c r="H67" s="5">
        <v>4</v>
      </c>
      <c r="I67" s="26"/>
      <c r="J67" s="31">
        <f t="shared" si="46"/>
        <v>12</v>
      </c>
      <c r="K67" s="5">
        <v>28</v>
      </c>
      <c r="L67" s="26"/>
      <c r="M67" s="32">
        <f t="shared" si="47"/>
        <v>1.3333333333333333</v>
      </c>
      <c r="N67" s="33">
        <f t="shared" si="48"/>
        <v>0.94925824147361315</v>
      </c>
      <c r="O67" s="34" t="s">
        <v>61</v>
      </c>
    </row>
    <row r="68" spans="1:15" x14ac:dyDescent="0.25">
      <c r="A68" s="67" t="s">
        <v>158</v>
      </c>
      <c r="B68" s="65">
        <v>1</v>
      </c>
      <c r="C68" s="26"/>
      <c r="D68" s="31">
        <f t="shared" si="45"/>
        <v>6</v>
      </c>
      <c r="E68" s="5">
        <v>13.1</v>
      </c>
      <c r="F68" s="26"/>
      <c r="G68" s="31">
        <f t="shared" si="49"/>
        <v>2</v>
      </c>
      <c r="H68" s="5">
        <v>4</v>
      </c>
      <c r="I68" s="26"/>
      <c r="J68" s="31">
        <f t="shared" si="46"/>
        <v>110</v>
      </c>
      <c r="K68" s="5">
        <v>277</v>
      </c>
      <c r="L68" s="26"/>
      <c r="M68" s="32">
        <f t="shared" si="47"/>
        <v>9.1666666666666661</v>
      </c>
      <c r="N68" s="33">
        <f t="shared" si="48"/>
        <v>6.151023894348751</v>
      </c>
      <c r="O68" s="34" t="s">
        <v>61</v>
      </c>
    </row>
    <row r="69" spans="1:15" x14ac:dyDescent="0.25">
      <c r="A69" s="67" t="s">
        <v>159</v>
      </c>
      <c r="B69" s="65">
        <v>1</v>
      </c>
      <c r="C69" s="26"/>
      <c r="D69" s="31">
        <f t="shared" si="45"/>
        <v>4</v>
      </c>
      <c r="E69" s="5">
        <v>10</v>
      </c>
      <c r="F69" s="26"/>
      <c r="G69" s="31">
        <f t="shared" si="49"/>
        <v>2</v>
      </c>
      <c r="H69" s="5">
        <v>4</v>
      </c>
      <c r="I69" s="26"/>
      <c r="J69" s="31">
        <f t="shared" si="46"/>
        <v>109</v>
      </c>
      <c r="K69" s="5">
        <v>276</v>
      </c>
      <c r="L69" s="26"/>
      <c r="M69" s="32">
        <f t="shared" si="47"/>
        <v>6.0555555555555554</v>
      </c>
      <c r="N69" s="33">
        <f t="shared" si="48"/>
        <v>4.6784870472628084</v>
      </c>
      <c r="O69" s="34" t="s">
        <v>61</v>
      </c>
    </row>
    <row r="70" spans="1:15" x14ac:dyDescent="0.25">
      <c r="A70" s="67" t="s">
        <v>160</v>
      </c>
      <c r="B70" s="65">
        <v>3</v>
      </c>
      <c r="C70" s="26"/>
      <c r="D70" s="31">
        <f t="shared" si="45"/>
        <v>4</v>
      </c>
      <c r="E70" s="5">
        <v>10</v>
      </c>
      <c r="F70" s="26"/>
      <c r="G70" s="31">
        <f t="shared" si="49"/>
        <v>2</v>
      </c>
      <c r="H70" s="5">
        <v>4</v>
      </c>
      <c r="I70" s="26"/>
      <c r="J70" s="31">
        <f t="shared" si="46"/>
        <v>12</v>
      </c>
      <c r="K70" s="5">
        <v>28</v>
      </c>
      <c r="L70" s="26"/>
      <c r="M70" s="32">
        <f t="shared" si="47"/>
        <v>2</v>
      </c>
      <c r="N70" s="33">
        <f t="shared" si="48"/>
        <v>1.4238873622104198</v>
      </c>
      <c r="O70" s="34" t="s">
        <v>61</v>
      </c>
    </row>
    <row r="71" spans="1:15" x14ac:dyDescent="0.25">
      <c r="A71" s="67" t="s">
        <v>161</v>
      </c>
      <c r="B71" s="65">
        <v>1</v>
      </c>
      <c r="C71" s="26"/>
      <c r="D71" s="31">
        <f t="shared" si="45"/>
        <v>6</v>
      </c>
      <c r="E71" s="5">
        <v>13.1</v>
      </c>
      <c r="F71" s="26"/>
      <c r="G71" s="31">
        <f t="shared" si="49"/>
        <v>2</v>
      </c>
      <c r="H71" s="5">
        <v>4</v>
      </c>
      <c r="I71" s="26"/>
      <c r="J71" s="31">
        <f t="shared" si="46"/>
        <v>110</v>
      </c>
      <c r="K71" s="5">
        <v>277</v>
      </c>
      <c r="L71" s="26"/>
      <c r="M71" s="32">
        <f t="shared" si="47"/>
        <v>9.1666666666666661</v>
      </c>
      <c r="N71" s="33">
        <f t="shared" si="48"/>
        <v>6.151023894348751</v>
      </c>
      <c r="O71" s="34" t="s">
        <v>61</v>
      </c>
    </row>
    <row r="72" spans="1:15" x14ac:dyDescent="0.25">
      <c r="A72" s="67" t="s">
        <v>162</v>
      </c>
      <c r="B72" s="65">
        <v>1</v>
      </c>
      <c r="C72" s="26"/>
      <c r="D72" s="31">
        <f t="shared" si="45"/>
        <v>4</v>
      </c>
      <c r="E72" s="5">
        <v>10</v>
      </c>
      <c r="F72" s="26"/>
      <c r="G72" s="31">
        <f t="shared" si="49"/>
        <v>2</v>
      </c>
      <c r="H72" s="5">
        <v>4</v>
      </c>
      <c r="I72" s="26"/>
      <c r="J72" s="31">
        <f t="shared" si="46"/>
        <v>109</v>
      </c>
      <c r="K72" s="5">
        <v>276</v>
      </c>
      <c r="L72" s="26"/>
      <c r="M72" s="32">
        <f t="shared" si="47"/>
        <v>6.0555555555555554</v>
      </c>
      <c r="N72" s="33">
        <f t="shared" si="48"/>
        <v>4.6784870472628084</v>
      </c>
      <c r="O72" s="34" t="s">
        <v>61</v>
      </c>
    </row>
    <row r="73" spans="1:15" x14ac:dyDescent="0.25">
      <c r="A73" s="67" t="s">
        <v>163</v>
      </c>
      <c r="B73" s="65">
        <v>3</v>
      </c>
      <c r="C73" s="26"/>
      <c r="D73" s="31">
        <f t="shared" si="45"/>
        <v>4</v>
      </c>
      <c r="E73" s="5">
        <v>10</v>
      </c>
      <c r="F73" s="26"/>
      <c r="G73" s="31">
        <f t="shared" si="49"/>
        <v>2</v>
      </c>
      <c r="H73" s="5">
        <v>4</v>
      </c>
      <c r="I73" s="26"/>
      <c r="J73" s="31">
        <f t="shared" si="46"/>
        <v>12</v>
      </c>
      <c r="K73" s="5">
        <v>28</v>
      </c>
      <c r="L73" s="26"/>
      <c r="M73" s="32">
        <f t="shared" si="47"/>
        <v>2</v>
      </c>
      <c r="N73" s="33">
        <f t="shared" si="48"/>
        <v>1.4238873622104198</v>
      </c>
      <c r="O73" s="34" t="s">
        <v>61</v>
      </c>
    </row>
    <row r="74" spans="1:15" x14ac:dyDescent="0.25">
      <c r="A74" s="67" t="s">
        <v>164</v>
      </c>
      <c r="B74" s="65">
        <v>1</v>
      </c>
      <c r="C74" s="26"/>
      <c r="D74" s="31">
        <f t="shared" si="45"/>
        <v>6</v>
      </c>
      <c r="E74" s="5">
        <v>13.1</v>
      </c>
      <c r="F74" s="26"/>
      <c r="G74" s="31">
        <f t="shared" si="49"/>
        <v>2</v>
      </c>
      <c r="H74" s="5">
        <v>4</v>
      </c>
      <c r="I74" s="26"/>
      <c r="J74" s="31">
        <f t="shared" si="46"/>
        <v>110</v>
      </c>
      <c r="K74" s="5">
        <v>277</v>
      </c>
      <c r="L74" s="26"/>
      <c r="M74" s="32">
        <f t="shared" si="47"/>
        <v>9.1666666666666661</v>
      </c>
      <c r="N74" s="33">
        <f t="shared" si="48"/>
        <v>6.151023894348751</v>
      </c>
      <c r="O74" s="34" t="s">
        <v>61</v>
      </c>
    </row>
    <row r="75" spans="1:15" x14ac:dyDescent="0.25">
      <c r="A75" s="67" t="s">
        <v>165</v>
      </c>
      <c r="B75" s="65">
        <v>1</v>
      </c>
      <c r="C75" s="26"/>
      <c r="D75" s="31">
        <f t="shared" si="45"/>
        <v>4</v>
      </c>
      <c r="E75" s="5">
        <v>10</v>
      </c>
      <c r="F75" s="26"/>
      <c r="G75" s="31">
        <f t="shared" si="49"/>
        <v>2</v>
      </c>
      <c r="H75" s="5">
        <v>4</v>
      </c>
      <c r="I75" s="26"/>
      <c r="J75" s="31">
        <f t="shared" si="46"/>
        <v>109</v>
      </c>
      <c r="K75" s="5">
        <v>276</v>
      </c>
      <c r="L75" s="26"/>
      <c r="M75" s="32">
        <f t="shared" si="47"/>
        <v>6.0555555555555554</v>
      </c>
      <c r="N75" s="33">
        <f t="shared" si="48"/>
        <v>4.6784870472628084</v>
      </c>
      <c r="O75" s="34" t="s">
        <v>61</v>
      </c>
    </row>
    <row r="76" spans="1:15" x14ac:dyDescent="0.25">
      <c r="A76" s="67" t="s">
        <v>166</v>
      </c>
      <c r="B76" s="65">
        <v>3</v>
      </c>
      <c r="C76" s="26"/>
      <c r="D76" s="31">
        <f t="shared" si="45"/>
        <v>4</v>
      </c>
      <c r="E76" s="5">
        <v>10</v>
      </c>
      <c r="F76" s="26"/>
      <c r="G76" s="31">
        <f t="shared" si="49"/>
        <v>2</v>
      </c>
      <c r="H76" s="5">
        <v>4</v>
      </c>
      <c r="I76" s="26"/>
      <c r="J76" s="31">
        <f t="shared" si="46"/>
        <v>12</v>
      </c>
      <c r="K76" s="5">
        <v>28</v>
      </c>
      <c r="L76" s="26"/>
      <c r="M76" s="32">
        <f t="shared" si="47"/>
        <v>2</v>
      </c>
      <c r="N76" s="33">
        <f t="shared" si="48"/>
        <v>1.4238873622104198</v>
      </c>
      <c r="O76" s="34" t="s">
        <v>61</v>
      </c>
    </row>
    <row r="77" spans="1:15" x14ac:dyDescent="0.25">
      <c r="A77" s="67" t="s">
        <v>167</v>
      </c>
      <c r="B77" s="65">
        <v>1</v>
      </c>
      <c r="C77" s="26"/>
      <c r="D77" s="31">
        <f t="shared" si="45"/>
        <v>6</v>
      </c>
      <c r="E77" s="5">
        <v>13.1</v>
      </c>
      <c r="F77" s="26"/>
      <c r="G77" s="31">
        <f t="shared" si="49"/>
        <v>2</v>
      </c>
      <c r="H77" s="5">
        <v>4</v>
      </c>
      <c r="I77" s="26"/>
      <c r="J77" s="31">
        <f t="shared" si="46"/>
        <v>110</v>
      </c>
      <c r="K77" s="5">
        <v>277</v>
      </c>
      <c r="L77" s="26"/>
      <c r="M77" s="32">
        <f t="shared" si="47"/>
        <v>9.1666666666666661</v>
      </c>
      <c r="N77" s="33">
        <f t="shared" si="48"/>
        <v>6.151023894348751</v>
      </c>
      <c r="O77" s="34" t="s">
        <v>61</v>
      </c>
    </row>
    <row r="78" spans="1:15" x14ac:dyDescent="0.25">
      <c r="A78" s="56" t="s">
        <v>134</v>
      </c>
      <c r="B78" s="30"/>
      <c r="C78" s="26"/>
      <c r="D78" s="31">
        <f t="shared" si="45"/>
        <v>0</v>
      </c>
      <c r="E78" s="5"/>
      <c r="F78" s="26"/>
      <c r="G78" s="31">
        <f t="shared" si="49"/>
        <v>0</v>
      </c>
      <c r="H78" s="5"/>
      <c r="I78" s="26"/>
      <c r="J78" s="31">
        <f t="shared" si="46"/>
        <v>0</v>
      </c>
      <c r="K78" s="5"/>
      <c r="L78" s="26"/>
      <c r="M78" s="32">
        <f t="shared" si="47"/>
        <v>0</v>
      </c>
      <c r="N78" s="33">
        <f t="shared" si="48"/>
        <v>0</v>
      </c>
      <c r="O78" s="34"/>
    </row>
    <row r="79" spans="1:15" x14ac:dyDescent="0.25">
      <c r="A79" s="80" t="s">
        <v>46</v>
      </c>
      <c r="B79" s="81">
        <v>18</v>
      </c>
      <c r="C79" s="26"/>
      <c r="D79" s="31">
        <f t="shared" si="45"/>
        <v>6</v>
      </c>
      <c r="E79" s="5">
        <v>14</v>
      </c>
      <c r="F79" s="26"/>
      <c r="G79" s="31">
        <f t="shared" si="49"/>
        <v>1</v>
      </c>
      <c r="H79" s="5">
        <v>1.9</v>
      </c>
      <c r="I79" s="26"/>
      <c r="J79" s="31">
        <f t="shared" si="46"/>
        <v>64</v>
      </c>
      <c r="K79" s="5">
        <v>162.30000000000001</v>
      </c>
      <c r="L79" s="26"/>
      <c r="M79" s="32">
        <f t="shared" si="47"/>
        <v>48</v>
      </c>
      <c r="N79" s="33">
        <f t="shared" si="48"/>
        <v>32.931310941362042</v>
      </c>
      <c r="O79" s="34" t="s">
        <v>177</v>
      </c>
    </row>
    <row r="80" spans="1:15" x14ac:dyDescent="0.25">
      <c r="A80" s="80" t="s">
        <v>47</v>
      </c>
      <c r="B80" s="81">
        <v>24</v>
      </c>
      <c r="C80" s="26"/>
      <c r="D80" s="31">
        <f t="shared" si="45"/>
        <v>6</v>
      </c>
      <c r="E80" s="5">
        <v>14</v>
      </c>
      <c r="F80" s="26"/>
      <c r="G80" s="31">
        <f t="shared" si="49"/>
        <v>1</v>
      </c>
      <c r="H80" s="5">
        <v>1.9</v>
      </c>
      <c r="I80" s="26"/>
      <c r="J80" s="31">
        <f t="shared" si="46"/>
        <v>108</v>
      </c>
      <c r="K80" s="5">
        <v>274.2</v>
      </c>
      <c r="L80" s="26"/>
      <c r="M80" s="32">
        <f t="shared" si="47"/>
        <v>108</v>
      </c>
      <c r="N80" s="33">
        <f t="shared" si="48"/>
        <v>74.181683796438463</v>
      </c>
      <c r="O80" s="34" t="s">
        <v>177</v>
      </c>
    </row>
    <row r="81" spans="1:15" x14ac:dyDescent="0.25">
      <c r="A81" s="80" t="s">
        <v>48</v>
      </c>
      <c r="B81" s="81">
        <v>18</v>
      </c>
      <c r="C81" s="26"/>
      <c r="D81" s="31">
        <f t="shared" si="45"/>
        <v>6</v>
      </c>
      <c r="E81" s="5">
        <v>14</v>
      </c>
      <c r="F81" s="26"/>
      <c r="G81" s="31">
        <f t="shared" si="49"/>
        <v>1</v>
      </c>
      <c r="H81" s="5">
        <v>1.9</v>
      </c>
      <c r="I81" s="26"/>
      <c r="J81" s="31">
        <f t="shared" si="46"/>
        <v>7</v>
      </c>
      <c r="K81" s="5">
        <v>15.9</v>
      </c>
      <c r="L81" s="26"/>
      <c r="M81" s="32">
        <f t="shared" si="47"/>
        <v>5.25</v>
      </c>
      <c r="N81" s="33">
        <f t="shared" si="48"/>
        <v>3.2261727909282598</v>
      </c>
      <c r="O81" s="34" t="s">
        <v>177</v>
      </c>
    </row>
    <row r="82" spans="1:15" x14ac:dyDescent="0.25">
      <c r="A82" s="80" t="s">
        <v>168</v>
      </c>
      <c r="B82" s="81">
        <v>42</v>
      </c>
      <c r="C82" s="26"/>
      <c r="D82" s="31">
        <f t="shared" si="45"/>
        <v>6</v>
      </c>
      <c r="E82" s="5">
        <v>14</v>
      </c>
      <c r="F82" s="26"/>
      <c r="G82" s="31">
        <f t="shared" si="49"/>
        <v>1</v>
      </c>
      <c r="H82" s="5">
        <v>1.9</v>
      </c>
      <c r="I82" s="26"/>
      <c r="J82" s="31">
        <f t="shared" si="46"/>
        <v>60</v>
      </c>
      <c r="K82" s="5">
        <v>151.69999999999999</v>
      </c>
      <c r="L82" s="26"/>
      <c r="M82" s="32">
        <f t="shared" si="47"/>
        <v>105</v>
      </c>
      <c r="N82" s="33">
        <f t="shared" si="48"/>
        <v>71.821234521734141</v>
      </c>
      <c r="O82" s="34" t="s">
        <v>177</v>
      </c>
    </row>
    <row r="83" spans="1:15" x14ac:dyDescent="0.25">
      <c r="A83" s="80" t="s">
        <v>169</v>
      </c>
      <c r="B83" s="81">
        <v>18</v>
      </c>
      <c r="C83" s="26"/>
      <c r="D83" s="31">
        <f t="shared" si="45"/>
        <v>6</v>
      </c>
      <c r="E83" s="5">
        <v>14</v>
      </c>
      <c r="F83" s="26"/>
      <c r="G83" s="31">
        <f t="shared" si="49"/>
        <v>1</v>
      </c>
      <c r="H83" s="5">
        <v>1.9</v>
      </c>
      <c r="I83" s="26"/>
      <c r="J83" s="31">
        <f t="shared" si="46"/>
        <v>62</v>
      </c>
      <c r="K83" s="5">
        <v>157.19999999999999</v>
      </c>
      <c r="L83" s="26"/>
      <c r="M83" s="32">
        <f t="shared" si="47"/>
        <v>46.5</v>
      </c>
      <c r="N83" s="33">
        <f t="shared" si="48"/>
        <v>31.896500800875621</v>
      </c>
      <c r="O83" s="34" t="s">
        <v>177</v>
      </c>
    </row>
    <row r="84" spans="1:15" x14ac:dyDescent="0.25">
      <c r="A84" s="80" t="s">
        <v>170</v>
      </c>
      <c r="B84" s="81">
        <v>3</v>
      </c>
      <c r="C84" s="26"/>
      <c r="D84" s="31">
        <f t="shared" si="45"/>
        <v>6</v>
      </c>
      <c r="E84" s="5">
        <v>14</v>
      </c>
      <c r="F84" s="26"/>
      <c r="G84" s="31">
        <f t="shared" si="49"/>
        <v>1</v>
      </c>
      <c r="H84" s="5">
        <v>1.9</v>
      </c>
      <c r="I84" s="26"/>
      <c r="J84" s="31">
        <f t="shared" si="46"/>
        <v>8</v>
      </c>
      <c r="K84" s="5">
        <v>18</v>
      </c>
      <c r="L84" s="26"/>
      <c r="M84" s="32">
        <f t="shared" si="47"/>
        <v>1</v>
      </c>
      <c r="N84" s="33">
        <f t="shared" si="48"/>
        <v>0.60871184734495454</v>
      </c>
      <c r="O84" s="34" t="s">
        <v>177</v>
      </c>
    </row>
    <row r="85" spans="1:15" x14ac:dyDescent="0.25">
      <c r="A85" s="80" t="s">
        <v>171</v>
      </c>
      <c r="B85" s="81">
        <v>3</v>
      </c>
      <c r="C85" s="26"/>
      <c r="D85" s="31">
        <f t="shared" si="45"/>
        <v>6</v>
      </c>
      <c r="E85" s="5">
        <v>14</v>
      </c>
      <c r="F85" s="26"/>
      <c r="G85" s="31">
        <f t="shared" si="49"/>
        <v>1</v>
      </c>
      <c r="H85" s="5">
        <v>1.9</v>
      </c>
      <c r="I85" s="26"/>
      <c r="J85" s="31">
        <f t="shared" si="46"/>
        <v>5</v>
      </c>
      <c r="K85" s="5">
        <v>10.3</v>
      </c>
      <c r="L85" s="26"/>
      <c r="M85" s="32">
        <f t="shared" si="47"/>
        <v>0.625</v>
      </c>
      <c r="N85" s="33">
        <f t="shared" si="48"/>
        <v>0.34831844598072403</v>
      </c>
      <c r="O85" s="34" t="s">
        <v>177</v>
      </c>
    </row>
    <row r="86" spans="1:15" x14ac:dyDescent="0.25">
      <c r="A86" s="80" t="s">
        <v>172</v>
      </c>
      <c r="B86" s="81">
        <v>35</v>
      </c>
      <c r="C86" s="26"/>
      <c r="D86" s="31">
        <f t="shared" si="45"/>
        <v>6</v>
      </c>
      <c r="E86" s="5">
        <v>14</v>
      </c>
      <c r="F86" s="26"/>
      <c r="G86" s="31">
        <f t="shared" si="49"/>
        <v>1</v>
      </c>
      <c r="H86" s="5">
        <v>1.9</v>
      </c>
      <c r="I86" s="26"/>
      <c r="J86" s="31">
        <f t="shared" si="46"/>
        <v>48</v>
      </c>
      <c r="K86" s="5">
        <v>119.4</v>
      </c>
      <c r="L86" s="26"/>
      <c r="M86" s="32">
        <f t="shared" si="47"/>
        <v>70</v>
      </c>
      <c r="N86" s="33">
        <f t="shared" si="48"/>
        <v>47.107533519528985</v>
      </c>
      <c r="O86" s="34" t="s">
        <v>177</v>
      </c>
    </row>
    <row r="87" spans="1:15" x14ac:dyDescent="0.25">
      <c r="A87" s="80" t="s">
        <v>173</v>
      </c>
      <c r="B87" s="81">
        <v>21</v>
      </c>
      <c r="C87" s="26"/>
      <c r="D87" s="31">
        <f t="shared" si="45"/>
        <v>6</v>
      </c>
      <c r="E87" s="5">
        <v>14</v>
      </c>
      <c r="F87" s="26"/>
      <c r="G87" s="31">
        <f t="shared" si="49"/>
        <v>1</v>
      </c>
      <c r="H87" s="5">
        <v>1.9</v>
      </c>
      <c r="I87" s="26"/>
      <c r="J87" s="31">
        <f t="shared" si="46"/>
        <v>59</v>
      </c>
      <c r="K87" s="5">
        <v>149.5</v>
      </c>
      <c r="L87" s="26"/>
      <c r="M87" s="32">
        <f t="shared" si="47"/>
        <v>51.625</v>
      </c>
      <c r="N87" s="33">
        <f t="shared" si="48"/>
        <v>35.389830458138604</v>
      </c>
      <c r="O87" s="34" t="s">
        <v>177</v>
      </c>
    </row>
    <row r="88" spans="1:15" x14ac:dyDescent="0.25">
      <c r="A88" s="80" t="s">
        <v>174</v>
      </c>
      <c r="B88" s="81">
        <v>21</v>
      </c>
      <c r="C88" s="26"/>
      <c r="D88" s="31">
        <f t="shared" si="45"/>
        <v>6</v>
      </c>
      <c r="E88" s="5">
        <v>14</v>
      </c>
      <c r="F88" s="26"/>
      <c r="G88" s="31">
        <f t="shared" si="49"/>
        <v>1</v>
      </c>
      <c r="H88" s="5">
        <v>1.9</v>
      </c>
      <c r="I88" s="26"/>
      <c r="J88" s="31">
        <f t="shared" si="46"/>
        <v>49</v>
      </c>
      <c r="K88" s="5">
        <v>122.5</v>
      </c>
      <c r="L88" s="26"/>
      <c r="M88" s="32">
        <f t="shared" si="47"/>
        <v>42.875</v>
      </c>
      <c r="N88" s="33">
        <f t="shared" si="48"/>
        <v>28.99835606101659</v>
      </c>
      <c r="O88" s="34" t="s">
        <v>177</v>
      </c>
    </row>
    <row r="89" spans="1:15" x14ac:dyDescent="0.25">
      <c r="A89" s="80" t="s">
        <v>175</v>
      </c>
      <c r="B89" s="81">
        <v>14</v>
      </c>
      <c r="C89" s="26"/>
      <c r="D89" s="31">
        <f t="shared" ref="D89:D90" si="50">ROUNDUP(E89/2.54,0)</f>
        <v>6</v>
      </c>
      <c r="E89" s="5">
        <v>14</v>
      </c>
      <c r="F89" s="26"/>
      <c r="G89" s="31">
        <f t="shared" ref="G89:G90" si="51">ROUNDUP(H89/2.54,0)</f>
        <v>1</v>
      </c>
      <c r="H89" s="5">
        <v>1.9</v>
      </c>
      <c r="I89" s="26"/>
      <c r="J89" s="31">
        <f t="shared" ref="J89:J93" si="52">ROUNDUP(K89/2.54,0)</f>
        <v>72</v>
      </c>
      <c r="K89" s="5">
        <v>180.8</v>
      </c>
      <c r="L89" s="26"/>
      <c r="M89" s="32">
        <f t="shared" ref="M89:M90" si="53">+D89*(G89/12)*(J89/12)*B89</f>
        <v>42</v>
      </c>
      <c r="N89" s="33">
        <f t="shared" ref="N89:N90" si="54">+E89/2.54*((H89/2.54)/12)*((K89/2.54)/12)*B89</f>
        <v>28.532804222213876</v>
      </c>
      <c r="O89" s="34" t="s">
        <v>177</v>
      </c>
    </row>
    <row r="90" spans="1:15" x14ac:dyDescent="0.25">
      <c r="A90" s="80" t="s">
        <v>176</v>
      </c>
      <c r="B90" s="81">
        <v>7</v>
      </c>
      <c r="C90" s="26"/>
      <c r="D90" s="31">
        <f t="shared" si="50"/>
        <v>6</v>
      </c>
      <c r="E90" s="5">
        <v>14</v>
      </c>
      <c r="F90" s="26"/>
      <c r="G90" s="31">
        <f t="shared" si="51"/>
        <v>1</v>
      </c>
      <c r="H90" s="5">
        <v>1.9</v>
      </c>
      <c r="I90" s="26"/>
      <c r="J90" s="31">
        <f t="shared" si="52"/>
        <v>27</v>
      </c>
      <c r="K90" s="5">
        <v>68.3</v>
      </c>
      <c r="L90" s="26"/>
      <c r="M90" s="32">
        <f t="shared" si="53"/>
        <v>7.875</v>
      </c>
      <c r="N90" s="33">
        <f t="shared" si="54"/>
        <v>5.3893543373263482</v>
      </c>
      <c r="O90" s="34" t="s">
        <v>177</v>
      </c>
    </row>
    <row r="91" spans="1:15" x14ac:dyDescent="0.25">
      <c r="A91" s="80" t="s">
        <v>178</v>
      </c>
      <c r="B91" s="81">
        <v>38</v>
      </c>
      <c r="C91" s="26"/>
      <c r="D91" s="31">
        <f t="shared" ref="D91:D93" si="55">ROUNDUP(E91/2.54,0)</f>
        <v>6</v>
      </c>
      <c r="E91" s="5">
        <v>14</v>
      </c>
      <c r="F91" s="26"/>
      <c r="G91" s="31">
        <f t="shared" ref="G91:G92" si="56">ROUNDUP(H91/2.54,0)</f>
        <v>1</v>
      </c>
      <c r="H91" s="5">
        <v>1.9</v>
      </c>
      <c r="I91" s="26"/>
      <c r="J91" s="31">
        <f t="shared" si="52"/>
        <v>40</v>
      </c>
      <c r="K91" s="5">
        <v>100</v>
      </c>
      <c r="L91" s="26"/>
      <c r="M91" s="32">
        <f t="shared" ref="M91:M92" si="57">+D91*(G91/12)*(J91/12)*B91</f>
        <v>63.333333333333336</v>
      </c>
      <c r="N91" s="33">
        <f t="shared" ref="N91:N92" si="58">+E91/2.54*((H91/2.54)/12)*((K91/2.54)/12)*B91</f>
        <v>42.835278146496812</v>
      </c>
      <c r="O91" s="34" t="s">
        <v>177</v>
      </c>
    </row>
    <row r="92" spans="1:15" x14ac:dyDescent="0.25">
      <c r="A92" s="80" t="s">
        <v>179</v>
      </c>
      <c r="B92" s="81">
        <v>4</v>
      </c>
      <c r="C92" s="26"/>
      <c r="D92" s="31">
        <f t="shared" ref="D92" si="59">ROUNDUP(E92/2.54,0)</f>
        <v>6</v>
      </c>
      <c r="E92" s="5">
        <v>14</v>
      </c>
      <c r="F92" s="26"/>
      <c r="G92" s="31">
        <f t="shared" si="56"/>
        <v>1</v>
      </c>
      <c r="H92" s="5">
        <v>1.9</v>
      </c>
      <c r="I92" s="26"/>
      <c r="J92" s="31">
        <f t="shared" ref="J92" si="60">ROUNDUP(K92/2.54,0)</f>
        <v>75</v>
      </c>
      <c r="K92" s="5">
        <v>190</v>
      </c>
      <c r="L92" s="26"/>
      <c r="M92" s="32">
        <f t="shared" si="57"/>
        <v>12.5</v>
      </c>
      <c r="N92" s="33">
        <f t="shared" si="58"/>
        <v>8.5670556292993609</v>
      </c>
      <c r="O92" s="34" t="s">
        <v>177</v>
      </c>
    </row>
    <row r="93" spans="1:15" x14ac:dyDescent="0.25">
      <c r="A93" s="80" t="s">
        <v>180</v>
      </c>
      <c r="B93" s="81">
        <v>80</v>
      </c>
      <c r="C93" s="26"/>
      <c r="D93" s="31">
        <f t="shared" si="55"/>
        <v>6</v>
      </c>
      <c r="E93" s="5">
        <v>14</v>
      </c>
      <c r="F93" s="26"/>
      <c r="G93" s="31">
        <f t="shared" ref="G93" si="61">ROUNDUP(H93/2.54,0)</f>
        <v>1</v>
      </c>
      <c r="H93" s="5">
        <v>1.9</v>
      </c>
      <c r="I93" s="26"/>
      <c r="J93" s="31">
        <f t="shared" si="52"/>
        <v>13</v>
      </c>
      <c r="K93" s="5">
        <v>31</v>
      </c>
      <c r="L93" s="26"/>
      <c r="M93" s="32">
        <f t="shared" ref="M93" si="62">+D93*(G93/12)*(J93/12)*B93</f>
        <v>43.333333333333329</v>
      </c>
      <c r="N93" s="33">
        <f t="shared" ref="N93" si="63">+E93/2.54*((H93/2.54)/12)*((K93/2.54)/12)*B93</f>
        <v>27.955655211397911</v>
      </c>
      <c r="O93" s="34" t="s">
        <v>177</v>
      </c>
    </row>
    <row r="94" spans="1:15" ht="6" customHeight="1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7"/>
    </row>
    <row r="95" spans="1:15" x14ac:dyDescent="0.25">
      <c r="A95" s="105" t="s">
        <v>14</v>
      </c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</row>
    <row r="96" spans="1:15" x14ac:dyDescent="0.25">
      <c r="A96" s="10"/>
      <c r="B96" s="10"/>
      <c r="C96" s="10"/>
      <c r="D96" s="21" t="s">
        <v>5</v>
      </c>
      <c r="E96" s="38"/>
      <c r="F96" s="38"/>
      <c r="G96" s="21" t="s">
        <v>6</v>
      </c>
      <c r="H96" s="38"/>
      <c r="I96" s="38"/>
      <c r="J96" s="21" t="s">
        <v>7</v>
      </c>
      <c r="K96" s="10"/>
      <c r="L96" s="10"/>
      <c r="M96" s="39">
        <f>SUM(M97:M105)</f>
        <v>0</v>
      </c>
      <c r="N96" s="39">
        <f>SUM(N97:N105)</f>
        <v>0</v>
      </c>
      <c r="O96" s="23"/>
    </row>
    <row r="97" spans="1:15" x14ac:dyDescent="0.25">
      <c r="A97" s="24" t="s">
        <v>8</v>
      </c>
      <c r="B97" s="25" t="s">
        <v>1</v>
      </c>
      <c r="C97" s="26"/>
      <c r="D97" s="25" t="s">
        <v>9</v>
      </c>
      <c r="E97" s="5" t="s">
        <v>10</v>
      </c>
      <c r="F97" s="26"/>
      <c r="G97" s="25" t="s">
        <v>9</v>
      </c>
      <c r="H97" s="5" t="s">
        <v>10</v>
      </c>
      <c r="I97" s="26"/>
      <c r="J97" s="25" t="s">
        <v>9</v>
      </c>
      <c r="K97" s="5" t="s">
        <v>10</v>
      </c>
      <c r="L97" s="26"/>
      <c r="M97" s="27" t="s">
        <v>11</v>
      </c>
      <c r="N97" s="28" t="s">
        <v>12</v>
      </c>
      <c r="O97" s="29" t="s">
        <v>13</v>
      </c>
    </row>
    <row r="98" spans="1:15" x14ac:dyDescent="0.25">
      <c r="A98" s="35"/>
      <c r="B98" s="30"/>
      <c r="C98" s="26"/>
      <c r="D98" s="31">
        <f t="shared" ref="D98:D105" si="64">ROUNDUP(E98/2.54,0)</f>
        <v>0</v>
      </c>
      <c r="E98" s="40"/>
      <c r="F98" s="26"/>
      <c r="G98" s="31">
        <f t="shared" ref="G98:G105" si="65">ROUNDUP(H98/2.54,0)</f>
        <v>0</v>
      </c>
      <c r="H98" s="30"/>
      <c r="I98" s="26"/>
      <c r="J98" s="31">
        <f t="shared" ref="J98:J105" si="66">ROUNDUP(K98/2.54,0)</f>
        <v>0</v>
      </c>
      <c r="K98" s="30"/>
      <c r="L98" s="26"/>
      <c r="M98" s="32">
        <f t="shared" ref="M98:M105" si="67">+D98*(G98/12)*(J98/12)*B98</f>
        <v>0</v>
      </c>
      <c r="N98" s="33">
        <f t="shared" ref="N98:N105" si="68">+E98/2.54*((H98/2.54)/12)*((K98/2.54)/12)*B98</f>
        <v>0</v>
      </c>
      <c r="O98" s="34"/>
    </row>
    <row r="99" spans="1:15" x14ac:dyDescent="0.25">
      <c r="A99" s="4"/>
      <c r="B99" s="30"/>
      <c r="C99" s="26"/>
      <c r="D99" s="31">
        <f t="shared" si="64"/>
        <v>0</v>
      </c>
      <c r="E99" s="40"/>
      <c r="F99" s="26"/>
      <c r="G99" s="31">
        <f t="shared" si="65"/>
        <v>0</v>
      </c>
      <c r="H99" s="30"/>
      <c r="I99" s="26"/>
      <c r="J99" s="31">
        <f t="shared" si="66"/>
        <v>0</v>
      </c>
      <c r="K99" s="30"/>
      <c r="L99" s="26"/>
      <c r="M99" s="32">
        <f t="shared" si="67"/>
        <v>0</v>
      </c>
      <c r="N99" s="33">
        <f t="shared" si="68"/>
        <v>0</v>
      </c>
      <c r="O99" s="34"/>
    </row>
    <row r="100" spans="1:15" x14ac:dyDescent="0.25">
      <c r="A100" s="35"/>
      <c r="B100" s="30"/>
      <c r="C100" s="26"/>
      <c r="D100" s="31">
        <f t="shared" si="64"/>
        <v>0</v>
      </c>
      <c r="E100" s="40"/>
      <c r="F100" s="26"/>
      <c r="G100" s="31">
        <f t="shared" si="65"/>
        <v>0</v>
      </c>
      <c r="H100" s="30"/>
      <c r="I100" s="26"/>
      <c r="J100" s="31">
        <f t="shared" si="66"/>
        <v>0</v>
      </c>
      <c r="K100" s="30"/>
      <c r="L100" s="26"/>
      <c r="M100" s="32">
        <f t="shared" si="67"/>
        <v>0</v>
      </c>
      <c r="N100" s="33">
        <f t="shared" si="68"/>
        <v>0</v>
      </c>
      <c r="O100" s="34"/>
    </row>
    <row r="101" spans="1:15" x14ac:dyDescent="0.25">
      <c r="A101" s="35"/>
      <c r="B101" s="30"/>
      <c r="C101" s="26"/>
      <c r="D101" s="31">
        <f t="shared" si="64"/>
        <v>0</v>
      </c>
      <c r="E101" s="40"/>
      <c r="F101" s="26"/>
      <c r="G101" s="31">
        <f t="shared" si="65"/>
        <v>0</v>
      </c>
      <c r="H101" s="30"/>
      <c r="I101" s="26"/>
      <c r="J101" s="31">
        <f t="shared" si="66"/>
        <v>0</v>
      </c>
      <c r="K101" s="30"/>
      <c r="L101" s="26"/>
      <c r="M101" s="32">
        <f t="shared" si="67"/>
        <v>0</v>
      </c>
      <c r="N101" s="33">
        <f t="shared" si="68"/>
        <v>0</v>
      </c>
      <c r="O101" s="34"/>
    </row>
    <row r="102" spans="1:15" x14ac:dyDescent="0.25">
      <c r="A102" s="35"/>
      <c r="B102" s="30"/>
      <c r="C102" s="26"/>
      <c r="D102" s="31">
        <f t="shared" si="64"/>
        <v>0</v>
      </c>
      <c r="E102" s="40"/>
      <c r="F102" s="26"/>
      <c r="G102" s="31">
        <f t="shared" si="65"/>
        <v>0</v>
      </c>
      <c r="H102" s="30"/>
      <c r="I102" s="26"/>
      <c r="J102" s="31">
        <f t="shared" si="66"/>
        <v>0</v>
      </c>
      <c r="K102" s="30"/>
      <c r="L102" s="26"/>
      <c r="M102" s="32">
        <f t="shared" si="67"/>
        <v>0</v>
      </c>
      <c r="N102" s="33">
        <f t="shared" si="68"/>
        <v>0</v>
      </c>
      <c r="O102" s="34"/>
    </row>
    <row r="103" spans="1:15" x14ac:dyDescent="0.25">
      <c r="A103" s="4"/>
      <c r="B103" s="30"/>
      <c r="C103" s="26"/>
      <c r="D103" s="31">
        <f t="shared" si="64"/>
        <v>0</v>
      </c>
      <c r="E103" s="40"/>
      <c r="F103" s="26"/>
      <c r="G103" s="31">
        <f t="shared" si="65"/>
        <v>0</v>
      </c>
      <c r="H103" s="30"/>
      <c r="I103" s="26"/>
      <c r="J103" s="31">
        <f t="shared" si="66"/>
        <v>0</v>
      </c>
      <c r="K103" s="30"/>
      <c r="L103" s="26"/>
      <c r="M103" s="32">
        <f t="shared" si="67"/>
        <v>0</v>
      </c>
      <c r="N103" s="33">
        <f t="shared" si="68"/>
        <v>0</v>
      </c>
      <c r="O103" s="34"/>
    </row>
    <row r="104" spans="1:15" x14ac:dyDescent="0.25">
      <c r="A104" s="35"/>
      <c r="B104" s="30"/>
      <c r="C104" s="26"/>
      <c r="D104" s="31">
        <f t="shared" si="64"/>
        <v>0</v>
      </c>
      <c r="E104" s="40"/>
      <c r="F104" s="26"/>
      <c r="G104" s="31">
        <f t="shared" si="65"/>
        <v>0</v>
      </c>
      <c r="H104" s="30"/>
      <c r="I104" s="26"/>
      <c r="J104" s="31">
        <f t="shared" si="66"/>
        <v>0</v>
      </c>
      <c r="K104" s="30"/>
      <c r="L104" s="26"/>
      <c r="M104" s="32">
        <f t="shared" si="67"/>
        <v>0</v>
      </c>
      <c r="N104" s="33">
        <f t="shared" si="68"/>
        <v>0</v>
      </c>
      <c r="O104" s="34"/>
    </row>
    <row r="105" spans="1:15" x14ac:dyDescent="0.25">
      <c r="A105" s="35"/>
      <c r="B105" s="30"/>
      <c r="C105" s="26"/>
      <c r="D105" s="31">
        <f t="shared" si="64"/>
        <v>0</v>
      </c>
      <c r="E105" s="40"/>
      <c r="F105" s="26"/>
      <c r="G105" s="31">
        <f t="shared" si="65"/>
        <v>0</v>
      </c>
      <c r="H105" s="30"/>
      <c r="I105" s="26"/>
      <c r="J105" s="31">
        <f t="shared" si="66"/>
        <v>0</v>
      </c>
      <c r="K105" s="30"/>
      <c r="L105" s="26"/>
      <c r="M105" s="32">
        <f t="shared" si="67"/>
        <v>0</v>
      </c>
      <c r="N105" s="33">
        <f t="shared" si="68"/>
        <v>0</v>
      </c>
      <c r="O105" s="34"/>
    </row>
    <row r="106" spans="1:15" ht="6" customHeight="1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7"/>
    </row>
    <row r="107" spans="1:15" ht="6" customHeight="1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7"/>
    </row>
    <row r="108" spans="1:15" x14ac:dyDescent="0.25">
      <c r="A108" s="105" t="s">
        <v>15</v>
      </c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</row>
    <row r="109" spans="1:15" x14ac:dyDescent="0.25">
      <c r="A109" s="24" t="s">
        <v>25</v>
      </c>
      <c r="B109" s="59" t="s">
        <v>24</v>
      </c>
      <c r="C109" s="42"/>
      <c r="D109" s="59" t="s">
        <v>29</v>
      </c>
      <c r="E109" s="59" t="s">
        <v>16</v>
      </c>
      <c r="F109" s="42"/>
      <c r="G109" s="120" t="s">
        <v>26</v>
      </c>
      <c r="H109" s="121"/>
      <c r="I109" s="42"/>
      <c r="J109" s="122" t="s">
        <v>17</v>
      </c>
      <c r="K109" s="122"/>
      <c r="L109" s="122"/>
      <c r="M109" s="122"/>
      <c r="N109" s="122"/>
      <c r="O109" s="122"/>
    </row>
    <row r="110" spans="1:15" x14ac:dyDescent="0.25">
      <c r="A110" s="62" t="s">
        <v>77</v>
      </c>
      <c r="B110" s="45" t="s">
        <v>107</v>
      </c>
      <c r="C110" s="42"/>
      <c r="D110" s="55">
        <v>946</v>
      </c>
      <c r="E110" s="63" t="s">
        <v>76</v>
      </c>
      <c r="F110" s="49"/>
      <c r="G110" s="99"/>
      <c r="H110" s="100"/>
      <c r="I110" s="42"/>
      <c r="J110" s="102" t="s">
        <v>199</v>
      </c>
      <c r="K110" s="102"/>
      <c r="L110" s="102"/>
      <c r="M110" s="102"/>
      <c r="N110" s="102"/>
      <c r="O110" s="102"/>
    </row>
    <row r="111" spans="1:15" x14ac:dyDescent="0.25">
      <c r="A111" s="62" t="s">
        <v>74</v>
      </c>
      <c r="B111" s="45" t="s">
        <v>107</v>
      </c>
      <c r="C111" s="42"/>
      <c r="D111" s="55">
        <v>4</v>
      </c>
      <c r="E111" s="63" t="s">
        <v>80</v>
      </c>
      <c r="F111" s="42"/>
      <c r="G111" s="99"/>
      <c r="H111" s="100"/>
      <c r="I111" s="42"/>
      <c r="J111" s="102" t="s">
        <v>198</v>
      </c>
      <c r="K111" s="102"/>
      <c r="L111" s="102"/>
      <c r="M111" s="102"/>
      <c r="N111" s="102"/>
      <c r="O111" s="102"/>
    </row>
    <row r="112" spans="1:15" x14ac:dyDescent="0.25">
      <c r="A112" s="62" t="s">
        <v>190</v>
      </c>
      <c r="B112" s="45" t="s">
        <v>107</v>
      </c>
      <c r="C112" s="42"/>
      <c r="D112" s="55">
        <v>5</v>
      </c>
      <c r="E112" s="63" t="s">
        <v>191</v>
      </c>
      <c r="F112" s="49"/>
      <c r="G112" s="60"/>
      <c r="H112" s="61"/>
      <c r="I112" s="42"/>
      <c r="J112" s="102" t="s">
        <v>194</v>
      </c>
      <c r="K112" s="102"/>
      <c r="L112" s="102"/>
      <c r="M112" s="102"/>
      <c r="N112" s="102"/>
      <c r="O112" s="102"/>
    </row>
    <row r="113" spans="1:15" x14ac:dyDescent="0.25">
      <c r="A113" s="70" t="s">
        <v>79</v>
      </c>
      <c r="B113" s="45" t="s">
        <v>107</v>
      </c>
      <c r="C113" s="42"/>
      <c r="D113" s="55">
        <v>3</v>
      </c>
      <c r="E113" s="63" t="s">
        <v>80</v>
      </c>
      <c r="F113" s="49"/>
      <c r="G113" s="99"/>
      <c r="H113" s="100"/>
      <c r="I113" s="42"/>
      <c r="J113" s="102" t="s">
        <v>194</v>
      </c>
      <c r="K113" s="102"/>
      <c r="L113" s="102"/>
      <c r="M113" s="102"/>
      <c r="N113" s="102"/>
      <c r="O113" s="102"/>
    </row>
    <row r="114" spans="1:15" ht="31.5" customHeight="1" x14ac:dyDescent="0.25">
      <c r="A114" s="87" t="s">
        <v>196</v>
      </c>
      <c r="B114" s="88" t="s">
        <v>107</v>
      </c>
      <c r="C114" s="89"/>
      <c r="D114" s="93">
        <v>16</v>
      </c>
      <c r="E114" s="90" t="s">
        <v>189</v>
      </c>
      <c r="F114" s="91"/>
      <c r="G114" s="129"/>
      <c r="H114" s="130"/>
      <c r="I114" s="89"/>
      <c r="J114" s="131" t="s">
        <v>197</v>
      </c>
      <c r="K114" s="131"/>
      <c r="L114" s="131"/>
      <c r="M114" s="131"/>
      <c r="N114" s="131"/>
      <c r="O114" s="131"/>
    </row>
    <row r="115" spans="1:15" ht="15" customHeight="1" x14ac:dyDescent="0.25">
      <c r="A115" s="87" t="s">
        <v>202</v>
      </c>
      <c r="B115" s="88" t="s">
        <v>107</v>
      </c>
      <c r="C115" s="89"/>
      <c r="D115" s="93">
        <v>8</v>
      </c>
      <c r="E115" s="90" t="s">
        <v>76</v>
      </c>
      <c r="F115" s="91"/>
      <c r="G115" s="94"/>
      <c r="H115" s="95"/>
      <c r="I115" s="89"/>
      <c r="J115" s="96"/>
      <c r="K115" s="97"/>
      <c r="L115" s="97"/>
      <c r="M115" s="97"/>
      <c r="N115" s="97"/>
      <c r="O115" s="98"/>
    </row>
    <row r="116" spans="1:15" ht="30" customHeight="1" x14ac:dyDescent="0.25">
      <c r="A116" s="87" t="s">
        <v>204</v>
      </c>
      <c r="B116" s="88" t="s">
        <v>107</v>
      </c>
      <c r="C116" s="89"/>
      <c r="D116" s="93">
        <v>4</v>
      </c>
      <c r="E116" s="90" t="s">
        <v>203</v>
      </c>
      <c r="F116" s="91"/>
      <c r="G116" s="94"/>
      <c r="H116" s="95"/>
      <c r="I116" s="89"/>
      <c r="J116" s="123" t="s">
        <v>205</v>
      </c>
      <c r="K116" s="124"/>
      <c r="L116" s="124"/>
      <c r="M116" s="124"/>
      <c r="N116" s="124"/>
      <c r="O116" s="125"/>
    </row>
    <row r="117" spans="1:15" x14ac:dyDescent="0.25">
      <c r="A117" s="70" t="s">
        <v>86</v>
      </c>
      <c r="B117" s="45" t="s">
        <v>181</v>
      </c>
      <c r="C117" s="42"/>
      <c r="D117" s="55">
        <v>4</v>
      </c>
      <c r="E117" s="63" t="s">
        <v>76</v>
      </c>
      <c r="F117" s="49"/>
      <c r="G117" s="99"/>
      <c r="H117" s="100"/>
      <c r="I117" s="42"/>
      <c r="J117" s="126" t="s">
        <v>85</v>
      </c>
      <c r="K117" s="127"/>
      <c r="L117" s="127"/>
      <c r="M117" s="127"/>
      <c r="N117" s="127"/>
      <c r="O117" s="128"/>
    </row>
    <row r="118" spans="1:15" x14ac:dyDescent="0.25">
      <c r="A118" s="70" t="s">
        <v>87</v>
      </c>
      <c r="B118" s="45" t="s">
        <v>181</v>
      </c>
      <c r="C118" s="42"/>
      <c r="D118" s="55">
        <v>92</v>
      </c>
      <c r="E118" s="63" t="s">
        <v>76</v>
      </c>
      <c r="F118" s="49"/>
      <c r="G118" s="99"/>
      <c r="H118" s="100"/>
      <c r="I118" s="42"/>
      <c r="J118" s="126" t="s">
        <v>85</v>
      </c>
      <c r="K118" s="127"/>
      <c r="L118" s="127"/>
      <c r="M118" s="127"/>
      <c r="N118" s="127"/>
      <c r="O118" s="128"/>
    </row>
    <row r="119" spans="1:15" x14ac:dyDescent="0.25">
      <c r="A119" s="70" t="s">
        <v>88</v>
      </c>
      <c r="B119" s="45" t="s">
        <v>181</v>
      </c>
      <c r="C119" s="42"/>
      <c r="D119" s="55">
        <v>92</v>
      </c>
      <c r="E119" s="71" t="s">
        <v>76</v>
      </c>
      <c r="F119" s="42"/>
      <c r="G119" s="99"/>
      <c r="H119" s="100"/>
      <c r="I119" s="42"/>
      <c r="J119" s="126" t="s">
        <v>85</v>
      </c>
      <c r="K119" s="127"/>
      <c r="L119" s="127"/>
      <c r="M119" s="127"/>
      <c r="N119" s="127"/>
      <c r="O119" s="128"/>
    </row>
    <row r="120" spans="1:15" x14ac:dyDescent="0.25">
      <c r="A120" s="62" t="s">
        <v>182</v>
      </c>
      <c r="B120" s="45" t="s">
        <v>181</v>
      </c>
      <c r="C120" s="42"/>
      <c r="D120" s="55">
        <v>24</v>
      </c>
      <c r="E120" s="63" t="s">
        <v>183</v>
      </c>
      <c r="F120" s="42"/>
      <c r="G120" s="99"/>
      <c r="H120" s="100"/>
      <c r="I120" s="42"/>
      <c r="J120" s="126" t="s">
        <v>85</v>
      </c>
      <c r="K120" s="127"/>
      <c r="L120" s="127"/>
      <c r="M120" s="127"/>
      <c r="N120" s="127"/>
      <c r="O120" s="128"/>
    </row>
    <row r="121" spans="1:15" x14ac:dyDescent="0.25">
      <c r="A121" s="70" t="s">
        <v>184</v>
      </c>
      <c r="B121" s="45" t="s">
        <v>181</v>
      </c>
      <c r="C121" s="42"/>
      <c r="D121" s="55">
        <v>28</v>
      </c>
      <c r="E121" s="63" t="s">
        <v>183</v>
      </c>
      <c r="F121" s="42"/>
      <c r="G121" s="99"/>
      <c r="H121" s="100"/>
      <c r="I121" s="42"/>
      <c r="J121" s="126" t="s">
        <v>85</v>
      </c>
      <c r="K121" s="127"/>
      <c r="L121" s="127"/>
      <c r="M121" s="127"/>
      <c r="N121" s="127"/>
      <c r="O121" s="128"/>
    </row>
    <row r="122" spans="1:15" x14ac:dyDescent="0.25">
      <c r="A122" s="79" t="s">
        <v>152</v>
      </c>
      <c r="B122" s="45" t="s">
        <v>185</v>
      </c>
      <c r="C122" s="42"/>
      <c r="D122" s="55">
        <v>1</v>
      </c>
      <c r="E122" s="45" t="s">
        <v>153</v>
      </c>
      <c r="F122" s="42"/>
      <c r="G122" s="60"/>
      <c r="H122" s="61"/>
      <c r="I122" s="42"/>
      <c r="J122" s="102" t="s">
        <v>200</v>
      </c>
      <c r="K122" s="102"/>
      <c r="L122" s="102"/>
      <c r="M122" s="102"/>
      <c r="N122" s="102"/>
      <c r="O122" s="102"/>
    </row>
    <row r="123" spans="1:15" x14ac:dyDescent="0.25">
      <c r="A123" s="62" t="s">
        <v>186</v>
      </c>
      <c r="B123" s="45" t="s">
        <v>185</v>
      </c>
      <c r="C123" s="42"/>
      <c r="D123" s="55">
        <v>2</v>
      </c>
      <c r="E123" s="63" t="s">
        <v>80</v>
      </c>
      <c r="F123" s="42"/>
      <c r="G123" s="60"/>
      <c r="H123" s="61"/>
      <c r="I123" s="42"/>
      <c r="J123" s="102"/>
      <c r="K123" s="102"/>
      <c r="L123" s="102"/>
      <c r="M123" s="102"/>
      <c r="N123" s="102"/>
      <c r="O123" s="102"/>
    </row>
    <row r="124" spans="1:15" x14ac:dyDescent="0.25">
      <c r="A124" s="62" t="s">
        <v>187</v>
      </c>
      <c r="B124" s="45" t="s">
        <v>185</v>
      </c>
      <c r="C124" s="42"/>
      <c r="D124" s="55">
        <v>5</v>
      </c>
      <c r="E124" s="77" t="s">
        <v>80</v>
      </c>
      <c r="F124" s="42"/>
      <c r="G124" s="60"/>
      <c r="H124" s="61"/>
      <c r="I124" s="42"/>
      <c r="J124" s="102"/>
      <c r="K124" s="102"/>
      <c r="L124" s="102"/>
      <c r="M124" s="102"/>
      <c r="N124" s="102"/>
      <c r="O124" s="102"/>
    </row>
    <row r="125" spans="1:15" x14ac:dyDescent="0.25">
      <c r="A125" s="76" t="s">
        <v>94</v>
      </c>
      <c r="B125" s="45" t="s">
        <v>185</v>
      </c>
      <c r="C125" s="42"/>
      <c r="D125" s="55">
        <v>20</v>
      </c>
      <c r="E125" s="77" t="s">
        <v>95</v>
      </c>
      <c r="F125" s="42"/>
      <c r="G125" s="60"/>
      <c r="H125" s="61"/>
      <c r="I125" s="42"/>
      <c r="J125" s="102"/>
      <c r="K125" s="102"/>
      <c r="L125" s="102"/>
      <c r="M125" s="102"/>
      <c r="N125" s="102"/>
      <c r="O125" s="102"/>
    </row>
    <row r="126" spans="1:15" x14ac:dyDescent="0.25">
      <c r="A126" s="62" t="s">
        <v>188</v>
      </c>
      <c r="B126" s="45" t="s">
        <v>185</v>
      </c>
      <c r="C126" s="38"/>
      <c r="D126" s="55">
        <v>5</v>
      </c>
      <c r="E126" s="45" t="s">
        <v>80</v>
      </c>
      <c r="F126" s="42"/>
      <c r="G126" s="60"/>
      <c r="H126" s="61"/>
      <c r="I126" s="42"/>
      <c r="J126" s="102"/>
      <c r="K126" s="102"/>
      <c r="L126" s="102"/>
      <c r="M126" s="102"/>
      <c r="N126" s="102"/>
      <c r="O126" s="102"/>
    </row>
    <row r="127" spans="1:15" x14ac:dyDescent="0.25">
      <c r="A127" s="62" t="s">
        <v>192</v>
      </c>
      <c r="B127" s="45" t="s">
        <v>185</v>
      </c>
      <c r="C127" s="42"/>
      <c r="D127" s="55">
        <v>2</v>
      </c>
      <c r="E127" s="63" t="s">
        <v>153</v>
      </c>
      <c r="F127" s="49"/>
      <c r="G127" s="60"/>
      <c r="H127" s="61"/>
      <c r="I127" s="42"/>
      <c r="J127" s="102" t="s">
        <v>194</v>
      </c>
      <c r="K127" s="102"/>
      <c r="L127" s="102"/>
      <c r="M127" s="102"/>
      <c r="N127" s="102"/>
      <c r="O127" s="102"/>
    </row>
    <row r="128" spans="1:15" x14ac:dyDescent="0.25">
      <c r="A128" s="76" t="s">
        <v>193</v>
      </c>
      <c r="B128" s="45" t="s">
        <v>185</v>
      </c>
      <c r="C128" s="38"/>
      <c r="D128" s="55">
        <v>2</v>
      </c>
      <c r="E128" s="77" t="s">
        <v>153</v>
      </c>
      <c r="F128" s="42"/>
      <c r="G128" s="60"/>
      <c r="H128" s="61"/>
      <c r="I128" s="42"/>
      <c r="J128" s="102" t="s">
        <v>194</v>
      </c>
      <c r="K128" s="102"/>
      <c r="L128" s="102"/>
      <c r="M128" s="102"/>
      <c r="N128" s="102"/>
      <c r="O128" s="102"/>
    </row>
    <row r="129" spans="1:15" x14ac:dyDescent="0.25">
      <c r="A129" s="62" t="s">
        <v>195</v>
      </c>
      <c r="B129" s="45" t="s">
        <v>185</v>
      </c>
      <c r="C129" s="42"/>
      <c r="D129" s="55">
        <v>2</v>
      </c>
      <c r="E129" s="77" t="s">
        <v>153</v>
      </c>
      <c r="F129" s="49"/>
      <c r="G129" s="60"/>
      <c r="H129" s="61"/>
      <c r="I129" s="42"/>
      <c r="J129" s="102" t="s">
        <v>194</v>
      </c>
      <c r="K129" s="102"/>
      <c r="L129" s="102"/>
      <c r="M129" s="102"/>
      <c r="N129" s="102"/>
      <c r="O129" s="102"/>
    </row>
    <row r="130" spans="1:15" ht="6" customHeight="1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7"/>
    </row>
    <row r="131" spans="1:15" ht="6" customHeight="1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7"/>
    </row>
    <row r="132" spans="1:15" x14ac:dyDescent="0.25">
      <c r="A132" s="105" t="s">
        <v>14</v>
      </c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</row>
    <row r="133" spans="1:15" x14ac:dyDescent="0.25">
      <c r="A133" s="24" t="s">
        <v>25</v>
      </c>
      <c r="B133" s="59" t="s">
        <v>24</v>
      </c>
      <c r="C133" s="42"/>
      <c r="D133" s="59" t="s">
        <v>29</v>
      </c>
      <c r="E133" s="59" t="s">
        <v>16</v>
      </c>
      <c r="F133" s="42"/>
      <c r="G133" s="120" t="s">
        <v>30</v>
      </c>
      <c r="H133" s="121"/>
      <c r="I133" s="42"/>
      <c r="J133" s="122" t="s">
        <v>31</v>
      </c>
      <c r="K133" s="122"/>
      <c r="L133" s="122"/>
      <c r="M133" s="122"/>
      <c r="N133" s="122"/>
      <c r="O133" s="122"/>
    </row>
    <row r="134" spans="1:15" x14ac:dyDescent="0.25">
      <c r="A134" s="62"/>
      <c r="B134" s="45"/>
      <c r="C134" s="42"/>
      <c r="D134" s="45"/>
      <c r="E134" s="63"/>
      <c r="F134" s="42"/>
      <c r="G134" s="99"/>
      <c r="H134" s="100"/>
      <c r="I134" s="42"/>
      <c r="J134" s="102"/>
      <c r="K134" s="102"/>
      <c r="L134" s="102"/>
      <c r="M134" s="102"/>
      <c r="N134" s="102"/>
      <c r="O134" s="102"/>
    </row>
    <row r="135" spans="1:15" x14ac:dyDescent="0.25">
      <c r="A135" s="62"/>
      <c r="B135" s="45"/>
      <c r="C135" s="42"/>
      <c r="D135" s="45"/>
      <c r="E135" s="63"/>
      <c r="F135" s="42"/>
      <c r="G135" s="99"/>
      <c r="H135" s="100"/>
      <c r="I135" s="42"/>
      <c r="J135" s="102"/>
      <c r="K135" s="102"/>
      <c r="L135" s="102"/>
      <c r="M135" s="102"/>
      <c r="N135" s="102"/>
      <c r="O135" s="102"/>
    </row>
    <row r="136" spans="1:15" x14ac:dyDescent="0.25">
      <c r="A136" s="62"/>
      <c r="B136" s="45"/>
      <c r="C136" s="42"/>
      <c r="D136" s="45"/>
      <c r="E136" s="63"/>
      <c r="F136" s="42"/>
      <c r="G136" s="99"/>
      <c r="H136" s="100"/>
      <c r="I136" s="42"/>
      <c r="J136" s="102"/>
      <c r="K136" s="102"/>
      <c r="L136" s="102"/>
      <c r="M136" s="102"/>
      <c r="N136" s="102"/>
      <c r="O136" s="102"/>
    </row>
    <row r="137" spans="1:15" x14ac:dyDescent="0.25">
      <c r="A137" s="62"/>
      <c r="B137" s="45"/>
      <c r="C137" s="42"/>
      <c r="D137" s="48"/>
      <c r="E137" s="63"/>
      <c r="F137" s="49"/>
      <c r="G137" s="99"/>
      <c r="H137" s="100"/>
      <c r="I137" s="42"/>
      <c r="J137" s="115"/>
      <c r="K137" s="115"/>
      <c r="L137" s="115"/>
      <c r="M137" s="115"/>
      <c r="N137" s="115"/>
      <c r="O137" s="115"/>
    </row>
    <row r="138" spans="1:15" x14ac:dyDescent="0.25">
      <c r="A138" s="62"/>
      <c r="B138" s="45"/>
      <c r="C138" s="42"/>
      <c r="D138" s="48"/>
      <c r="E138" s="63"/>
      <c r="F138" s="49"/>
      <c r="G138" s="99"/>
      <c r="H138" s="100"/>
      <c r="I138" s="42"/>
      <c r="J138" s="115"/>
      <c r="K138" s="115"/>
      <c r="L138" s="115"/>
      <c r="M138" s="115"/>
      <c r="N138" s="115"/>
      <c r="O138" s="115"/>
    </row>
    <row r="139" spans="1:15" x14ac:dyDescent="0.25">
      <c r="A139" s="62"/>
      <c r="B139" s="45"/>
      <c r="C139" s="42"/>
      <c r="D139" s="48"/>
      <c r="E139" s="63"/>
      <c r="F139" s="49"/>
      <c r="G139" s="99"/>
      <c r="H139" s="100"/>
      <c r="I139" s="42"/>
      <c r="J139" s="115"/>
      <c r="K139" s="115"/>
      <c r="L139" s="115"/>
      <c r="M139" s="115"/>
      <c r="N139" s="115"/>
      <c r="O139" s="115"/>
    </row>
    <row r="140" spans="1:15" x14ac:dyDescent="0.25">
      <c r="A140" s="62"/>
      <c r="B140" s="45"/>
      <c r="C140" s="42"/>
      <c r="D140" s="48"/>
      <c r="E140" s="63"/>
      <c r="F140" s="49"/>
      <c r="G140" s="99"/>
      <c r="H140" s="100"/>
      <c r="I140" s="42"/>
      <c r="J140" s="115"/>
      <c r="K140" s="115"/>
      <c r="L140" s="115"/>
      <c r="M140" s="115"/>
      <c r="N140" s="115"/>
      <c r="O140" s="115"/>
    </row>
    <row r="141" spans="1:15" x14ac:dyDescent="0.25">
      <c r="A141" s="62"/>
      <c r="B141" s="45"/>
      <c r="C141" s="42"/>
      <c r="D141" s="45"/>
      <c r="E141" s="63"/>
      <c r="F141" s="42"/>
      <c r="G141" s="99"/>
      <c r="H141" s="100"/>
      <c r="I141" s="42"/>
      <c r="J141" s="115"/>
      <c r="K141" s="115"/>
      <c r="L141" s="115"/>
      <c r="M141" s="115"/>
      <c r="N141" s="115"/>
      <c r="O141" s="115"/>
    </row>
    <row r="142" spans="1:15" x14ac:dyDescent="0.25">
      <c r="A142" s="62"/>
      <c r="B142" s="45"/>
      <c r="C142" s="42"/>
      <c r="D142" s="45"/>
      <c r="E142" s="63"/>
      <c r="F142" s="49"/>
      <c r="G142" s="99"/>
      <c r="H142" s="100"/>
      <c r="I142" s="42"/>
      <c r="J142" s="115"/>
      <c r="K142" s="115"/>
      <c r="L142" s="115"/>
      <c r="M142" s="115"/>
      <c r="N142" s="115"/>
      <c r="O142" s="115"/>
    </row>
    <row r="143" spans="1:15" x14ac:dyDescent="0.25">
      <c r="A143" s="62"/>
      <c r="B143" s="45"/>
      <c r="C143" s="42"/>
      <c r="D143" s="48"/>
      <c r="E143" s="63"/>
      <c r="F143" s="49"/>
      <c r="G143" s="99"/>
      <c r="H143" s="100"/>
      <c r="I143" s="42"/>
      <c r="J143" s="115"/>
      <c r="K143" s="115"/>
      <c r="L143" s="115"/>
      <c r="M143" s="115"/>
      <c r="N143" s="115"/>
      <c r="O143" s="115"/>
    </row>
    <row r="144" spans="1:15" x14ac:dyDescent="0.25">
      <c r="A144" s="62"/>
      <c r="B144" s="45"/>
      <c r="C144" s="42"/>
      <c r="D144" s="48"/>
      <c r="E144" s="63"/>
      <c r="F144" s="49"/>
      <c r="G144" s="99"/>
      <c r="H144" s="100"/>
      <c r="I144" s="42"/>
      <c r="J144" s="115"/>
      <c r="K144" s="115"/>
      <c r="L144" s="115"/>
      <c r="M144" s="115"/>
      <c r="N144" s="115"/>
      <c r="O144" s="115"/>
    </row>
    <row r="145" spans="1:15" ht="14.45" customHeight="1" x14ac:dyDescent="0.25">
      <c r="A145" s="62"/>
      <c r="B145" s="45"/>
      <c r="C145" s="42"/>
      <c r="D145" s="45"/>
      <c r="E145" s="63"/>
      <c r="F145" s="49"/>
      <c r="G145" s="99"/>
      <c r="H145" s="100"/>
      <c r="I145" s="42"/>
      <c r="J145" s="115"/>
      <c r="K145" s="115"/>
      <c r="L145" s="115"/>
      <c r="M145" s="115"/>
      <c r="N145" s="115"/>
      <c r="O145" s="115"/>
    </row>
    <row r="146" spans="1:15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</row>
    <row r="147" spans="1:15" x14ac:dyDescent="0.25">
      <c r="A147" s="51" t="s">
        <v>34</v>
      </c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</row>
    <row r="148" spans="1:15" x14ac:dyDescent="0.25">
      <c r="A148" s="51" t="s">
        <v>35</v>
      </c>
      <c r="B148" s="20"/>
      <c r="C148" s="20"/>
      <c r="D148" s="20"/>
      <c r="E148" s="52"/>
      <c r="F148" s="42"/>
      <c r="G148" s="42"/>
      <c r="H148" s="42"/>
      <c r="I148" s="42"/>
      <c r="J148" s="51" t="s">
        <v>23</v>
      </c>
      <c r="K148" s="20"/>
      <c r="L148" s="20"/>
      <c r="M148" s="20"/>
      <c r="N148" s="42"/>
      <c r="O148" s="42"/>
    </row>
    <row r="149" spans="1:15" ht="13.5" customHeight="1" x14ac:dyDescent="0.25">
      <c r="A149" s="51" t="s">
        <v>27</v>
      </c>
      <c r="B149" s="42"/>
      <c r="C149" s="42"/>
      <c r="D149" s="42"/>
      <c r="E149" s="42"/>
      <c r="F149" s="42"/>
      <c r="G149" s="42"/>
      <c r="H149" s="101" t="s">
        <v>28</v>
      </c>
      <c r="I149" s="101"/>
      <c r="J149" s="101"/>
      <c r="K149" s="42"/>
      <c r="L149" s="42"/>
      <c r="M149" s="42"/>
      <c r="N149" s="42"/>
      <c r="O149" s="42"/>
    </row>
    <row r="151" spans="1:15" x14ac:dyDescent="0.25">
      <c r="A151" s="51" t="s">
        <v>40</v>
      </c>
      <c r="B151" s="20"/>
      <c r="C151" s="20"/>
      <c r="D151" s="20"/>
      <c r="E151" s="52"/>
      <c r="F151" s="42"/>
      <c r="G151" s="42"/>
      <c r="H151" s="42"/>
      <c r="I151" s="42"/>
      <c r="J151" s="51" t="s">
        <v>36</v>
      </c>
      <c r="K151" s="20"/>
      <c r="L151" s="20"/>
      <c r="M151" s="20"/>
      <c r="N151" s="42"/>
      <c r="O151" s="42"/>
    </row>
    <row r="152" spans="1:15" x14ac:dyDescent="0.25">
      <c r="A152" s="51" t="s">
        <v>41</v>
      </c>
      <c r="B152" s="42"/>
      <c r="C152" s="42"/>
      <c r="D152" s="42"/>
      <c r="E152" s="42"/>
      <c r="F152" s="42"/>
      <c r="G152" s="42"/>
      <c r="H152" s="101" t="s">
        <v>37</v>
      </c>
      <c r="I152" s="101"/>
      <c r="J152" s="101"/>
      <c r="K152" s="42"/>
      <c r="L152" s="42"/>
      <c r="M152" s="42"/>
      <c r="N152" s="42"/>
      <c r="O152" s="42"/>
    </row>
  </sheetData>
  <mergeCells count="74">
    <mergeCell ref="G145:H145"/>
    <mergeCell ref="J145:O145"/>
    <mergeCell ref="H149:J149"/>
    <mergeCell ref="H152:J152"/>
    <mergeCell ref="G142:H142"/>
    <mergeCell ref="J142:O142"/>
    <mergeCell ref="G143:H143"/>
    <mergeCell ref="J143:O143"/>
    <mergeCell ref="G144:H144"/>
    <mergeCell ref="J144:O144"/>
    <mergeCell ref="G139:H139"/>
    <mergeCell ref="J139:O139"/>
    <mergeCell ref="G140:H140"/>
    <mergeCell ref="J140:O140"/>
    <mergeCell ref="G141:H141"/>
    <mergeCell ref="J141:O141"/>
    <mergeCell ref="G136:H136"/>
    <mergeCell ref="J136:O136"/>
    <mergeCell ref="G137:H137"/>
    <mergeCell ref="J137:O137"/>
    <mergeCell ref="G138:H138"/>
    <mergeCell ref="J138:O138"/>
    <mergeCell ref="G135:H135"/>
    <mergeCell ref="J135:O135"/>
    <mergeCell ref="J112:O112"/>
    <mergeCell ref="J127:O127"/>
    <mergeCell ref="J128:O128"/>
    <mergeCell ref="J129:O129"/>
    <mergeCell ref="A132:O132"/>
    <mergeCell ref="G133:H133"/>
    <mergeCell ref="J133:O133"/>
    <mergeCell ref="G134:H134"/>
    <mergeCell ref="J134:O134"/>
    <mergeCell ref="J122:O122"/>
    <mergeCell ref="J123:O123"/>
    <mergeCell ref="J124:O124"/>
    <mergeCell ref="J125:O125"/>
    <mergeCell ref="J126:O126"/>
    <mergeCell ref="G119:H119"/>
    <mergeCell ref="J119:O119"/>
    <mergeCell ref="G120:H120"/>
    <mergeCell ref="J120:O120"/>
    <mergeCell ref="G121:H121"/>
    <mergeCell ref="J121:O121"/>
    <mergeCell ref="G113:H113"/>
    <mergeCell ref="J113:O113"/>
    <mergeCell ref="G117:H117"/>
    <mergeCell ref="J117:O117"/>
    <mergeCell ref="G118:H118"/>
    <mergeCell ref="J118:O118"/>
    <mergeCell ref="G114:H114"/>
    <mergeCell ref="J114:O114"/>
    <mergeCell ref="A95:O95"/>
    <mergeCell ref="A108:O108"/>
    <mergeCell ref="G109:H109"/>
    <mergeCell ref="J109:O109"/>
    <mergeCell ref="G110:H110"/>
    <mergeCell ref="J110:O110"/>
    <mergeCell ref="J116:O116"/>
    <mergeCell ref="D2:E2"/>
    <mergeCell ref="G2:H2"/>
    <mergeCell ref="J2:K2"/>
    <mergeCell ref="M2:O2"/>
    <mergeCell ref="D3:E3"/>
    <mergeCell ref="G3:H3"/>
    <mergeCell ref="J3:K3"/>
    <mergeCell ref="M3:O3"/>
    <mergeCell ref="G111:H111"/>
    <mergeCell ref="J111:O111"/>
    <mergeCell ref="D6:E6"/>
    <mergeCell ref="N6:O6"/>
    <mergeCell ref="D7:K7"/>
    <mergeCell ref="N7:O7"/>
    <mergeCell ref="A10:O10"/>
  </mergeCells>
  <dataValidations disablePrompts="1" count="1">
    <dataValidation type="date" allowBlank="1" showInputMessage="1" showErrorMessage="1" sqref="B6:B7">
      <formula1>A187</formula1>
      <formula2>A188</formula2>
    </dataValidation>
  </dataValidations>
  <pageMargins left="0.70866141732283472" right="0.70866141732283472" top="0.55118110236220474" bottom="0.74803149606299213" header="0.31496062992125984" footer="0.31496062992125984"/>
  <pageSetup scale="79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showGridLines="0" showZeros="0" zoomScaleNormal="100" workbookViewId="0">
      <selection activeCell="I39" sqref="I39"/>
    </sheetView>
  </sheetViews>
  <sheetFormatPr baseColWidth="10" defaultColWidth="8.85546875" defaultRowHeight="15" x14ac:dyDescent="0.25"/>
  <cols>
    <col min="1" max="1" width="26.140625" customWidth="1"/>
    <col min="2" max="2" width="8.140625" customWidth="1"/>
    <col min="3" max="3" width="2" customWidth="1"/>
    <col min="4" max="4" width="7.7109375" customWidth="1"/>
    <col min="5" max="5" width="7.85546875" customWidth="1"/>
    <col min="6" max="6" width="2" customWidth="1"/>
    <col min="7" max="7" width="7.7109375" customWidth="1"/>
    <col min="8" max="8" width="7.140625" customWidth="1"/>
    <col min="9" max="9" width="2" customWidth="1"/>
    <col min="10" max="11" width="8.7109375" customWidth="1"/>
    <col min="12" max="12" width="2" customWidth="1"/>
    <col min="13" max="13" width="8" customWidth="1"/>
    <col min="14" max="14" width="7.42578125" customWidth="1"/>
    <col min="15" max="15" width="8.28515625" customWidth="1"/>
  </cols>
  <sheetData>
    <row r="1" spans="1:17" ht="33" customHeight="1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</row>
    <row r="2" spans="1:17" x14ac:dyDescent="0.25">
      <c r="A2" s="4" t="s">
        <v>38</v>
      </c>
      <c r="B2" s="5" t="s">
        <v>0</v>
      </c>
      <c r="C2" s="6"/>
      <c r="D2" s="111" t="s">
        <v>20</v>
      </c>
      <c r="E2" s="111"/>
      <c r="F2" s="1"/>
      <c r="G2" s="111" t="s">
        <v>19</v>
      </c>
      <c r="H2" s="111"/>
      <c r="I2" s="1"/>
      <c r="J2" s="111" t="s">
        <v>18</v>
      </c>
      <c r="K2" s="111"/>
      <c r="L2" s="1"/>
      <c r="M2" s="116" t="s">
        <v>33</v>
      </c>
      <c r="N2" s="117"/>
      <c r="O2" s="118"/>
      <c r="Q2" s="8"/>
    </row>
    <row r="3" spans="1:17" x14ac:dyDescent="0.25">
      <c r="A3" s="4" t="s">
        <v>42</v>
      </c>
      <c r="B3" s="9"/>
      <c r="C3" s="6"/>
      <c r="D3" s="112" t="s">
        <v>67</v>
      </c>
      <c r="E3" s="112"/>
      <c r="F3" s="10"/>
      <c r="G3" s="113" t="s">
        <v>201</v>
      </c>
      <c r="H3" s="113"/>
      <c r="I3" s="10"/>
      <c r="J3" s="114" t="s">
        <v>39</v>
      </c>
      <c r="K3" s="114"/>
      <c r="L3" s="3"/>
      <c r="M3" s="119">
        <v>44259</v>
      </c>
      <c r="N3" s="104"/>
      <c r="O3" s="104"/>
    </row>
    <row r="4" spans="1:17" x14ac:dyDescent="0.25">
      <c r="A4" s="1"/>
      <c r="B4" s="1"/>
      <c r="C4" s="1"/>
      <c r="D4" s="11"/>
      <c r="E4" s="12"/>
      <c r="F4" s="10"/>
      <c r="G4" s="1"/>
      <c r="H4" s="1"/>
      <c r="I4" s="10"/>
      <c r="J4" s="1"/>
      <c r="K4" s="1"/>
      <c r="L4" s="3"/>
      <c r="M4" s="3"/>
      <c r="N4" s="7"/>
      <c r="O4" s="7"/>
    </row>
    <row r="5" spans="1:17" ht="6.75" customHeight="1" x14ac:dyDescent="0.25">
      <c r="A5" s="54"/>
      <c r="B5" s="1"/>
      <c r="C5" s="1"/>
      <c r="D5" s="11"/>
      <c r="E5" s="12"/>
      <c r="F5" s="10"/>
      <c r="G5" s="1"/>
      <c r="H5" s="1"/>
      <c r="I5" s="10"/>
      <c r="J5" s="1"/>
      <c r="K5" s="1"/>
      <c r="L5" s="3"/>
      <c r="M5" s="3"/>
      <c r="N5" s="7"/>
      <c r="O5" s="7"/>
    </row>
    <row r="6" spans="1:17" x14ac:dyDescent="0.25">
      <c r="A6" s="4" t="s">
        <v>21</v>
      </c>
      <c r="B6" s="13">
        <f>M3</f>
        <v>44259</v>
      </c>
      <c r="C6" s="1"/>
      <c r="D6" s="103" t="s">
        <v>2</v>
      </c>
      <c r="E6" s="103"/>
      <c r="F6" s="10"/>
      <c r="G6" s="1"/>
      <c r="H6" s="1"/>
      <c r="I6" s="14"/>
      <c r="J6" s="14"/>
      <c r="K6" s="14"/>
      <c r="L6" s="1"/>
      <c r="M6" s="15" t="s">
        <v>3</v>
      </c>
      <c r="N6" s="107" t="s">
        <v>32</v>
      </c>
      <c r="O6" s="108"/>
      <c r="Q6" s="8"/>
    </row>
    <row r="7" spans="1:17" x14ac:dyDescent="0.25">
      <c r="A7" s="4" t="s">
        <v>22</v>
      </c>
      <c r="B7" s="16"/>
      <c r="C7" s="17"/>
      <c r="D7" s="104" t="s">
        <v>206</v>
      </c>
      <c r="E7" s="104"/>
      <c r="F7" s="104"/>
      <c r="G7" s="104"/>
      <c r="H7" s="104"/>
      <c r="I7" s="104"/>
      <c r="J7" s="104"/>
      <c r="K7" s="104"/>
      <c r="L7" s="1"/>
      <c r="M7" s="18">
        <f>(M11*0.3)+M11</f>
        <v>161.05555555555554</v>
      </c>
      <c r="N7" s="109">
        <v>44266</v>
      </c>
      <c r="O7" s="110"/>
    </row>
    <row r="8" spans="1:17" ht="7.5" customHeigh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7" ht="7.15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7" x14ac:dyDescent="0.25">
      <c r="A10" s="105" t="s">
        <v>4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</row>
    <row r="11" spans="1:17" ht="15" customHeight="1" x14ac:dyDescent="0.25">
      <c r="A11" s="10"/>
      <c r="B11" s="10"/>
      <c r="C11" s="10"/>
      <c r="D11" s="21" t="s">
        <v>5</v>
      </c>
      <c r="E11" s="10"/>
      <c r="F11" s="10"/>
      <c r="G11" s="21" t="s">
        <v>6</v>
      </c>
      <c r="H11" s="10"/>
      <c r="I11" s="10"/>
      <c r="J11" s="21" t="s">
        <v>7</v>
      </c>
      <c r="K11" s="10"/>
      <c r="L11" s="10"/>
      <c r="M11" s="22">
        <f>SUM(M13:M16)</f>
        <v>123.88888888888889</v>
      </c>
      <c r="N11" s="22">
        <f>+SUM(N13:N16)</f>
        <v>87.155467399298743</v>
      </c>
      <c r="O11" s="23"/>
    </row>
    <row r="12" spans="1:17" x14ac:dyDescent="0.25">
      <c r="A12" s="24" t="s">
        <v>8</v>
      </c>
      <c r="B12" s="25" t="s">
        <v>1</v>
      </c>
      <c r="C12" s="26"/>
      <c r="D12" s="25" t="s">
        <v>9</v>
      </c>
      <c r="E12" s="5" t="s">
        <v>10</v>
      </c>
      <c r="F12" s="26"/>
      <c r="G12" s="25" t="s">
        <v>9</v>
      </c>
      <c r="H12" s="5" t="s">
        <v>10</v>
      </c>
      <c r="I12" s="26"/>
      <c r="J12" s="25" t="s">
        <v>9</v>
      </c>
      <c r="K12" s="5" t="s">
        <v>10</v>
      </c>
      <c r="L12" s="26"/>
      <c r="M12" s="27" t="s">
        <v>11</v>
      </c>
      <c r="N12" s="28" t="s">
        <v>12</v>
      </c>
      <c r="O12" s="29" t="s">
        <v>13</v>
      </c>
    </row>
    <row r="13" spans="1:17" x14ac:dyDescent="0.25">
      <c r="A13" s="64" t="s">
        <v>207</v>
      </c>
      <c r="B13" s="65">
        <v>2</v>
      </c>
      <c r="C13" s="26"/>
      <c r="D13" s="31">
        <f t="shared" ref="D13:D16" si="0">ROUNDUP(E13/2.54,0)</f>
        <v>4</v>
      </c>
      <c r="E13" s="5">
        <v>10</v>
      </c>
      <c r="F13" s="26"/>
      <c r="G13" s="31">
        <f t="shared" ref="G13:G16" si="1">ROUNDUP(H13/2.54,0)</f>
        <v>2</v>
      </c>
      <c r="H13" s="5">
        <v>4</v>
      </c>
      <c r="I13" s="26"/>
      <c r="J13" s="31">
        <f t="shared" ref="J13:J16" si="2">ROUNDUP(K13/2.54,0)</f>
        <v>121</v>
      </c>
      <c r="K13" s="5">
        <v>306</v>
      </c>
      <c r="L13" s="26"/>
      <c r="M13" s="32">
        <f t="shared" ref="M13:M16" si="3">+D13*(G13/12)*(J13/12)*B13</f>
        <v>13.444444444444445</v>
      </c>
      <c r="N13" s="33">
        <f t="shared" ref="N13:N16" si="4">+E13/2.54*((H13/2.54)/12)*((K13/2.54)/12)*B13</f>
        <v>10.374036496104488</v>
      </c>
      <c r="O13" s="34" t="s">
        <v>61</v>
      </c>
    </row>
    <row r="14" spans="1:17" x14ac:dyDescent="0.25">
      <c r="A14" s="57" t="s">
        <v>208</v>
      </c>
      <c r="B14" s="30">
        <v>8</v>
      </c>
      <c r="C14" s="26"/>
      <c r="D14" s="31">
        <f t="shared" si="0"/>
        <v>4</v>
      </c>
      <c r="E14" s="5">
        <v>10</v>
      </c>
      <c r="F14" s="26"/>
      <c r="G14" s="31">
        <f t="shared" si="1"/>
        <v>2</v>
      </c>
      <c r="H14" s="5">
        <v>4</v>
      </c>
      <c r="I14" s="26"/>
      <c r="J14" s="31">
        <f t="shared" si="2"/>
        <v>130</v>
      </c>
      <c r="K14" s="5">
        <v>328</v>
      </c>
      <c r="L14" s="26"/>
      <c r="M14" s="32">
        <f t="shared" si="3"/>
        <v>57.777777777777779</v>
      </c>
      <c r="N14" s="33">
        <f t="shared" si="4"/>
        <v>44.479529029049303</v>
      </c>
      <c r="O14" s="34" t="s">
        <v>61</v>
      </c>
    </row>
    <row r="15" spans="1:17" x14ac:dyDescent="0.25">
      <c r="A15" s="64" t="s">
        <v>212</v>
      </c>
      <c r="B15" s="65">
        <v>12</v>
      </c>
      <c r="C15" s="26"/>
      <c r="D15" s="31">
        <f t="shared" si="0"/>
        <v>2</v>
      </c>
      <c r="E15" s="5">
        <v>4</v>
      </c>
      <c r="F15" s="26"/>
      <c r="G15" s="31">
        <f t="shared" si="1"/>
        <v>2</v>
      </c>
      <c r="H15" s="5">
        <v>4</v>
      </c>
      <c r="I15" s="26"/>
      <c r="J15" s="31">
        <f t="shared" si="2"/>
        <v>59</v>
      </c>
      <c r="K15" s="5">
        <v>148</v>
      </c>
      <c r="L15" s="26"/>
      <c r="M15" s="32">
        <f t="shared" si="3"/>
        <v>19.666666666666664</v>
      </c>
      <c r="N15" s="33">
        <f t="shared" si="4"/>
        <v>12.042018834693838</v>
      </c>
      <c r="O15" s="34" t="s">
        <v>61</v>
      </c>
    </row>
    <row r="16" spans="1:17" x14ac:dyDescent="0.25">
      <c r="A16" s="64" t="s">
        <v>213</v>
      </c>
      <c r="B16" s="65">
        <v>12</v>
      </c>
      <c r="C16" s="26"/>
      <c r="D16" s="31">
        <f t="shared" si="0"/>
        <v>2</v>
      </c>
      <c r="E16" s="5">
        <v>4</v>
      </c>
      <c r="F16" s="26"/>
      <c r="G16" s="31">
        <f t="shared" si="1"/>
        <v>2</v>
      </c>
      <c r="H16" s="5">
        <v>4</v>
      </c>
      <c r="I16" s="26"/>
      <c r="J16" s="31">
        <f t="shared" si="2"/>
        <v>99</v>
      </c>
      <c r="K16" s="5">
        <v>249</v>
      </c>
      <c r="L16" s="26"/>
      <c r="M16" s="32">
        <f t="shared" si="3"/>
        <v>33</v>
      </c>
      <c r="N16" s="33">
        <f t="shared" si="4"/>
        <v>20.259883039451111</v>
      </c>
      <c r="O16" s="34" t="s">
        <v>61</v>
      </c>
    </row>
    <row r="17" spans="1:15" ht="6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7"/>
    </row>
    <row r="18" spans="1:15" x14ac:dyDescent="0.25">
      <c r="A18" s="105" t="s">
        <v>14</v>
      </c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</row>
    <row r="19" spans="1:15" x14ac:dyDescent="0.25">
      <c r="A19" s="10"/>
      <c r="B19" s="10"/>
      <c r="C19" s="10"/>
      <c r="D19" s="21" t="s">
        <v>5</v>
      </c>
      <c r="E19" s="38"/>
      <c r="F19" s="38"/>
      <c r="G19" s="21" t="s">
        <v>6</v>
      </c>
      <c r="H19" s="38"/>
      <c r="I19" s="38"/>
      <c r="J19" s="21" t="s">
        <v>7</v>
      </c>
      <c r="K19" s="10"/>
      <c r="L19" s="10"/>
      <c r="M19" s="39">
        <f>SUM(M20:M28)</f>
        <v>0</v>
      </c>
      <c r="N19" s="39">
        <f>SUM(N20:N28)</f>
        <v>0</v>
      </c>
      <c r="O19" s="23"/>
    </row>
    <row r="20" spans="1:15" x14ac:dyDescent="0.25">
      <c r="A20" s="24" t="s">
        <v>8</v>
      </c>
      <c r="B20" s="25" t="s">
        <v>1</v>
      </c>
      <c r="C20" s="26"/>
      <c r="D20" s="25" t="s">
        <v>9</v>
      </c>
      <c r="E20" s="5" t="s">
        <v>10</v>
      </c>
      <c r="F20" s="26"/>
      <c r="G20" s="25" t="s">
        <v>9</v>
      </c>
      <c r="H20" s="5" t="s">
        <v>10</v>
      </c>
      <c r="I20" s="26"/>
      <c r="J20" s="25" t="s">
        <v>9</v>
      </c>
      <c r="K20" s="5" t="s">
        <v>10</v>
      </c>
      <c r="L20" s="26"/>
      <c r="M20" s="27" t="s">
        <v>11</v>
      </c>
      <c r="N20" s="28" t="s">
        <v>12</v>
      </c>
      <c r="O20" s="29" t="s">
        <v>13</v>
      </c>
    </row>
    <row r="21" spans="1:15" x14ac:dyDescent="0.25">
      <c r="A21" s="35"/>
      <c r="B21" s="30"/>
      <c r="C21" s="26"/>
      <c r="D21" s="31">
        <f t="shared" ref="D21:D28" si="5">ROUNDUP(E21/2.54,0)</f>
        <v>0</v>
      </c>
      <c r="E21" s="40"/>
      <c r="F21" s="26"/>
      <c r="G21" s="31">
        <f t="shared" ref="G21:G28" si="6">ROUNDUP(H21/2.54,0)</f>
        <v>0</v>
      </c>
      <c r="H21" s="30"/>
      <c r="I21" s="26"/>
      <c r="J21" s="31">
        <f t="shared" ref="J21:J28" si="7">ROUNDUP(K21/2.54,0)</f>
        <v>0</v>
      </c>
      <c r="K21" s="30"/>
      <c r="L21" s="26"/>
      <c r="M21" s="32">
        <f t="shared" ref="M21:M28" si="8">+D21*(G21/12)*(J21/12)*B21</f>
        <v>0</v>
      </c>
      <c r="N21" s="33">
        <f t="shared" ref="N21:N28" si="9">+E21/2.54*((H21/2.54)/12)*((K21/2.54)/12)*B21</f>
        <v>0</v>
      </c>
      <c r="O21" s="34"/>
    </row>
    <row r="22" spans="1:15" x14ac:dyDescent="0.25">
      <c r="A22" s="4"/>
      <c r="B22" s="30"/>
      <c r="C22" s="26"/>
      <c r="D22" s="31">
        <f t="shared" si="5"/>
        <v>0</v>
      </c>
      <c r="E22" s="40"/>
      <c r="F22" s="26"/>
      <c r="G22" s="31">
        <f t="shared" si="6"/>
        <v>0</v>
      </c>
      <c r="H22" s="30"/>
      <c r="I22" s="26"/>
      <c r="J22" s="31">
        <f t="shared" si="7"/>
        <v>0</v>
      </c>
      <c r="K22" s="30"/>
      <c r="L22" s="26"/>
      <c r="M22" s="32">
        <f t="shared" si="8"/>
        <v>0</v>
      </c>
      <c r="N22" s="33">
        <f t="shared" si="9"/>
        <v>0</v>
      </c>
      <c r="O22" s="34"/>
    </row>
    <row r="23" spans="1:15" x14ac:dyDescent="0.25">
      <c r="A23" s="35"/>
      <c r="B23" s="30"/>
      <c r="C23" s="26"/>
      <c r="D23" s="31">
        <f t="shared" si="5"/>
        <v>0</v>
      </c>
      <c r="E23" s="40"/>
      <c r="F23" s="26"/>
      <c r="G23" s="31">
        <f t="shared" si="6"/>
        <v>0</v>
      </c>
      <c r="H23" s="30"/>
      <c r="I23" s="26"/>
      <c r="J23" s="31">
        <f t="shared" si="7"/>
        <v>0</v>
      </c>
      <c r="K23" s="30"/>
      <c r="L23" s="26"/>
      <c r="M23" s="32">
        <f t="shared" si="8"/>
        <v>0</v>
      </c>
      <c r="N23" s="33">
        <f t="shared" si="9"/>
        <v>0</v>
      </c>
      <c r="O23" s="34"/>
    </row>
    <row r="24" spans="1:15" x14ac:dyDescent="0.25">
      <c r="A24" s="35"/>
      <c r="B24" s="30"/>
      <c r="C24" s="26"/>
      <c r="D24" s="31">
        <f t="shared" si="5"/>
        <v>0</v>
      </c>
      <c r="E24" s="40"/>
      <c r="F24" s="26"/>
      <c r="G24" s="31">
        <f t="shared" si="6"/>
        <v>0</v>
      </c>
      <c r="H24" s="30"/>
      <c r="I24" s="26"/>
      <c r="J24" s="31">
        <f t="shared" si="7"/>
        <v>0</v>
      </c>
      <c r="K24" s="30"/>
      <c r="L24" s="26"/>
      <c r="M24" s="32">
        <f t="shared" si="8"/>
        <v>0</v>
      </c>
      <c r="N24" s="33">
        <f t="shared" si="9"/>
        <v>0</v>
      </c>
      <c r="O24" s="34"/>
    </row>
    <row r="25" spans="1:15" x14ac:dyDescent="0.25">
      <c r="A25" s="35"/>
      <c r="B25" s="30"/>
      <c r="C25" s="26"/>
      <c r="D25" s="31">
        <f t="shared" si="5"/>
        <v>0</v>
      </c>
      <c r="E25" s="40"/>
      <c r="F25" s="26"/>
      <c r="G25" s="31">
        <f t="shared" si="6"/>
        <v>0</v>
      </c>
      <c r="H25" s="30"/>
      <c r="I25" s="26"/>
      <c r="J25" s="31">
        <f t="shared" si="7"/>
        <v>0</v>
      </c>
      <c r="K25" s="30"/>
      <c r="L25" s="26"/>
      <c r="M25" s="32">
        <f t="shared" si="8"/>
        <v>0</v>
      </c>
      <c r="N25" s="33">
        <f t="shared" si="9"/>
        <v>0</v>
      </c>
      <c r="O25" s="34"/>
    </row>
    <row r="26" spans="1:15" x14ac:dyDescent="0.25">
      <c r="A26" s="4"/>
      <c r="B26" s="30"/>
      <c r="C26" s="26"/>
      <c r="D26" s="31">
        <f t="shared" si="5"/>
        <v>0</v>
      </c>
      <c r="E26" s="40"/>
      <c r="F26" s="26"/>
      <c r="G26" s="31">
        <f t="shared" si="6"/>
        <v>0</v>
      </c>
      <c r="H26" s="30"/>
      <c r="I26" s="26"/>
      <c r="J26" s="31">
        <f t="shared" si="7"/>
        <v>0</v>
      </c>
      <c r="K26" s="30"/>
      <c r="L26" s="26"/>
      <c r="M26" s="32">
        <f t="shared" si="8"/>
        <v>0</v>
      </c>
      <c r="N26" s="33">
        <f t="shared" si="9"/>
        <v>0</v>
      </c>
      <c r="O26" s="34"/>
    </row>
    <row r="27" spans="1:15" x14ac:dyDescent="0.25">
      <c r="A27" s="35"/>
      <c r="B27" s="30"/>
      <c r="C27" s="26"/>
      <c r="D27" s="31">
        <f t="shared" si="5"/>
        <v>0</v>
      </c>
      <c r="E27" s="40"/>
      <c r="F27" s="26"/>
      <c r="G27" s="31">
        <f t="shared" si="6"/>
        <v>0</v>
      </c>
      <c r="H27" s="30"/>
      <c r="I27" s="26"/>
      <c r="J27" s="31">
        <f t="shared" si="7"/>
        <v>0</v>
      </c>
      <c r="K27" s="30"/>
      <c r="L27" s="26"/>
      <c r="M27" s="32">
        <f t="shared" si="8"/>
        <v>0</v>
      </c>
      <c r="N27" s="33">
        <f t="shared" si="9"/>
        <v>0</v>
      </c>
      <c r="O27" s="34"/>
    </row>
    <row r="28" spans="1:15" x14ac:dyDescent="0.25">
      <c r="A28" s="35"/>
      <c r="B28" s="30"/>
      <c r="C28" s="26"/>
      <c r="D28" s="31">
        <f t="shared" si="5"/>
        <v>0</v>
      </c>
      <c r="E28" s="40"/>
      <c r="F28" s="26"/>
      <c r="G28" s="31">
        <f t="shared" si="6"/>
        <v>0</v>
      </c>
      <c r="H28" s="30"/>
      <c r="I28" s="26"/>
      <c r="J28" s="31">
        <f t="shared" si="7"/>
        <v>0</v>
      </c>
      <c r="K28" s="30"/>
      <c r="L28" s="26"/>
      <c r="M28" s="32">
        <f t="shared" si="8"/>
        <v>0</v>
      </c>
      <c r="N28" s="33">
        <f t="shared" si="9"/>
        <v>0</v>
      </c>
      <c r="O28" s="34"/>
    </row>
    <row r="29" spans="1:15" ht="6" customHeight="1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7"/>
    </row>
    <row r="30" spans="1:15" ht="6" customHeight="1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7"/>
    </row>
    <row r="31" spans="1:15" x14ac:dyDescent="0.25">
      <c r="A31" s="105" t="s">
        <v>15</v>
      </c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</row>
    <row r="32" spans="1:15" x14ac:dyDescent="0.25">
      <c r="A32" s="24" t="s">
        <v>25</v>
      </c>
      <c r="B32" s="78" t="s">
        <v>24</v>
      </c>
      <c r="C32" s="42"/>
      <c r="D32" s="78" t="s">
        <v>29</v>
      </c>
      <c r="E32" s="78" t="s">
        <v>16</v>
      </c>
      <c r="F32" s="42"/>
      <c r="G32" s="120" t="s">
        <v>26</v>
      </c>
      <c r="H32" s="121"/>
      <c r="I32" s="42"/>
      <c r="J32" s="122" t="s">
        <v>17</v>
      </c>
      <c r="K32" s="122"/>
      <c r="L32" s="122"/>
      <c r="M32" s="122"/>
      <c r="N32" s="122"/>
      <c r="O32" s="122"/>
    </row>
    <row r="33" spans="1:15" x14ac:dyDescent="0.25">
      <c r="A33" s="76" t="s">
        <v>74</v>
      </c>
      <c r="B33" s="45" t="s">
        <v>107</v>
      </c>
      <c r="C33" s="42"/>
      <c r="D33" s="55">
        <v>2</v>
      </c>
      <c r="E33" s="77" t="s">
        <v>80</v>
      </c>
      <c r="F33" s="42"/>
      <c r="G33" s="99"/>
      <c r="H33" s="100"/>
      <c r="I33" s="42"/>
      <c r="J33" s="102" t="s">
        <v>198</v>
      </c>
      <c r="K33" s="102"/>
      <c r="L33" s="102"/>
      <c r="M33" s="102"/>
      <c r="N33" s="102"/>
      <c r="O33" s="102"/>
    </row>
    <row r="34" spans="1:15" x14ac:dyDescent="0.25">
      <c r="A34" s="76" t="s">
        <v>190</v>
      </c>
      <c r="B34" s="45" t="s">
        <v>107</v>
      </c>
      <c r="C34" s="42"/>
      <c r="D34" s="55">
        <v>5</v>
      </c>
      <c r="E34" s="77" t="s">
        <v>191</v>
      </c>
      <c r="F34" s="49"/>
      <c r="G34" s="74"/>
      <c r="H34" s="75"/>
      <c r="I34" s="42"/>
      <c r="J34" s="102" t="s">
        <v>194</v>
      </c>
      <c r="K34" s="102"/>
      <c r="L34" s="102"/>
      <c r="M34" s="102"/>
      <c r="N34" s="102"/>
      <c r="O34" s="102"/>
    </row>
    <row r="35" spans="1:15" x14ac:dyDescent="0.25">
      <c r="A35" s="76" t="s">
        <v>79</v>
      </c>
      <c r="B35" s="45" t="s">
        <v>107</v>
      </c>
      <c r="C35" s="42"/>
      <c r="D35" s="55">
        <v>3</v>
      </c>
      <c r="E35" s="77" t="s">
        <v>80</v>
      </c>
      <c r="F35" s="49"/>
      <c r="G35" s="99"/>
      <c r="H35" s="100"/>
      <c r="I35" s="42"/>
      <c r="J35" s="102" t="s">
        <v>194</v>
      </c>
      <c r="K35" s="102"/>
      <c r="L35" s="102"/>
      <c r="M35" s="102"/>
      <c r="N35" s="102"/>
      <c r="O35" s="102"/>
    </row>
    <row r="36" spans="1:15" ht="31.5" customHeight="1" x14ac:dyDescent="0.25">
      <c r="A36" s="87" t="s">
        <v>196</v>
      </c>
      <c r="B36" s="88" t="s">
        <v>107</v>
      </c>
      <c r="C36" s="89"/>
      <c r="D36" s="93">
        <v>16</v>
      </c>
      <c r="E36" s="90" t="s">
        <v>189</v>
      </c>
      <c r="F36" s="91"/>
      <c r="G36" s="129"/>
      <c r="H36" s="130"/>
      <c r="I36" s="89"/>
      <c r="J36" s="131" t="s">
        <v>216</v>
      </c>
      <c r="K36" s="131"/>
      <c r="L36" s="131"/>
      <c r="M36" s="131"/>
      <c r="N36" s="131"/>
      <c r="O36" s="131"/>
    </row>
    <row r="37" spans="1:15" x14ac:dyDescent="0.25">
      <c r="A37" s="76" t="s">
        <v>235</v>
      </c>
      <c r="B37" s="45" t="s">
        <v>217</v>
      </c>
      <c r="C37" s="42"/>
      <c r="D37" s="55">
        <v>80</v>
      </c>
      <c r="E37" s="77" t="s">
        <v>76</v>
      </c>
      <c r="F37" s="49"/>
      <c r="G37" s="99"/>
      <c r="H37" s="100"/>
      <c r="I37" s="42"/>
      <c r="J37" s="126" t="s">
        <v>236</v>
      </c>
      <c r="K37" s="127"/>
      <c r="L37" s="127"/>
      <c r="M37" s="127"/>
      <c r="N37" s="127"/>
      <c r="O37" s="128"/>
    </row>
    <row r="38" spans="1:15" x14ac:dyDescent="0.25">
      <c r="A38" s="82" t="s">
        <v>184</v>
      </c>
      <c r="B38" s="45" t="s">
        <v>217</v>
      </c>
      <c r="C38" s="42"/>
      <c r="D38" s="55">
        <v>10</v>
      </c>
      <c r="E38" s="85" t="s">
        <v>76</v>
      </c>
      <c r="F38" s="49"/>
      <c r="G38" s="83"/>
      <c r="H38" s="84"/>
      <c r="I38" s="42"/>
      <c r="J38" s="126" t="s">
        <v>85</v>
      </c>
      <c r="K38" s="127"/>
      <c r="L38" s="127"/>
      <c r="M38" s="127"/>
      <c r="N38" s="127"/>
      <c r="O38" s="128"/>
    </row>
    <row r="39" spans="1:15" x14ac:dyDescent="0.25">
      <c r="A39" s="76" t="s">
        <v>182</v>
      </c>
      <c r="B39" s="45" t="s">
        <v>217</v>
      </c>
      <c r="C39" s="42"/>
      <c r="D39" s="55">
        <f>4+24+2</f>
        <v>30</v>
      </c>
      <c r="E39" s="77" t="s">
        <v>183</v>
      </c>
      <c r="F39" s="42"/>
      <c r="G39" s="99"/>
      <c r="H39" s="100"/>
      <c r="I39" s="42"/>
      <c r="J39" s="126" t="s">
        <v>85</v>
      </c>
      <c r="K39" s="127"/>
      <c r="L39" s="127"/>
      <c r="M39" s="127"/>
      <c r="N39" s="127"/>
      <c r="O39" s="128"/>
    </row>
    <row r="40" spans="1:15" x14ac:dyDescent="0.25">
      <c r="A40" s="82" t="s">
        <v>86</v>
      </c>
      <c r="B40" s="45" t="s">
        <v>217</v>
      </c>
      <c r="C40" s="42"/>
      <c r="D40" s="55">
        <v>1</v>
      </c>
      <c r="E40" s="85" t="s">
        <v>76</v>
      </c>
      <c r="F40" s="42"/>
      <c r="G40" s="83"/>
      <c r="H40" s="84"/>
      <c r="I40" s="42"/>
      <c r="J40" s="126" t="s">
        <v>85</v>
      </c>
      <c r="K40" s="127"/>
      <c r="L40" s="127"/>
      <c r="M40" s="127"/>
      <c r="N40" s="127"/>
      <c r="O40" s="128"/>
    </row>
    <row r="41" spans="1:15" x14ac:dyDescent="0.25">
      <c r="A41" s="82" t="s">
        <v>87</v>
      </c>
      <c r="B41" s="45" t="s">
        <v>217</v>
      </c>
      <c r="C41" s="42"/>
      <c r="D41" s="55">
        <v>8</v>
      </c>
      <c r="E41" s="85" t="s">
        <v>76</v>
      </c>
      <c r="F41" s="42"/>
      <c r="G41" s="83"/>
      <c r="H41" s="84"/>
      <c r="I41" s="42"/>
      <c r="J41" s="126" t="s">
        <v>85</v>
      </c>
      <c r="K41" s="127"/>
      <c r="L41" s="127"/>
      <c r="M41" s="127"/>
      <c r="N41" s="127"/>
      <c r="O41" s="128"/>
    </row>
    <row r="42" spans="1:15" x14ac:dyDescent="0.25">
      <c r="A42" s="82" t="s">
        <v>88</v>
      </c>
      <c r="B42" s="45" t="s">
        <v>217</v>
      </c>
      <c r="C42" s="42"/>
      <c r="D42" s="55">
        <v>8</v>
      </c>
      <c r="E42" s="85" t="s">
        <v>76</v>
      </c>
      <c r="F42" s="42"/>
      <c r="G42" s="83"/>
      <c r="H42" s="84"/>
      <c r="I42" s="42"/>
      <c r="J42" s="126" t="s">
        <v>85</v>
      </c>
      <c r="K42" s="127"/>
      <c r="L42" s="127"/>
      <c r="M42" s="127"/>
      <c r="N42" s="127"/>
      <c r="O42" s="128"/>
    </row>
    <row r="43" spans="1:15" x14ac:dyDescent="0.25">
      <c r="A43" s="82" t="s">
        <v>209</v>
      </c>
      <c r="B43" s="45" t="s">
        <v>210</v>
      </c>
      <c r="C43" s="42"/>
      <c r="D43" s="55">
        <v>8</v>
      </c>
      <c r="E43" s="85" t="s">
        <v>189</v>
      </c>
      <c r="F43" s="49"/>
      <c r="G43" s="83"/>
      <c r="H43" s="84"/>
      <c r="I43" s="42"/>
      <c r="J43" s="132" t="s">
        <v>218</v>
      </c>
      <c r="K43" s="133"/>
      <c r="L43" s="133"/>
      <c r="M43" s="133"/>
      <c r="N43" s="133"/>
      <c r="O43" s="134"/>
    </row>
    <row r="44" spans="1:15" x14ac:dyDescent="0.25">
      <c r="A44" s="82" t="s">
        <v>211</v>
      </c>
      <c r="B44" s="45" t="s">
        <v>210</v>
      </c>
      <c r="C44" s="42"/>
      <c r="D44" s="55">
        <v>2</v>
      </c>
      <c r="E44" s="85" t="s">
        <v>76</v>
      </c>
      <c r="F44" s="49"/>
      <c r="G44" s="83"/>
      <c r="H44" s="84"/>
      <c r="I44" s="42"/>
      <c r="J44" s="132" t="s">
        <v>219</v>
      </c>
      <c r="K44" s="133"/>
      <c r="L44" s="133"/>
      <c r="M44" s="133"/>
      <c r="N44" s="133"/>
      <c r="O44" s="134"/>
    </row>
    <row r="45" spans="1:15" x14ac:dyDescent="0.25">
      <c r="A45" s="82" t="s">
        <v>214</v>
      </c>
      <c r="B45" s="45" t="s">
        <v>210</v>
      </c>
      <c r="C45" s="42"/>
      <c r="D45" s="55">
        <v>130</v>
      </c>
      <c r="E45" s="85" t="s">
        <v>76</v>
      </c>
      <c r="F45" s="49"/>
      <c r="G45" s="83"/>
      <c r="H45" s="84"/>
      <c r="I45" s="42"/>
      <c r="J45" s="135" t="s">
        <v>220</v>
      </c>
      <c r="K45" s="136"/>
      <c r="L45" s="136"/>
      <c r="M45" s="136"/>
      <c r="N45" s="136"/>
      <c r="O45" s="137"/>
    </row>
    <row r="46" spans="1:15" x14ac:dyDescent="0.25">
      <c r="A46" s="76" t="s">
        <v>215</v>
      </c>
      <c r="B46" s="45" t="s">
        <v>210</v>
      </c>
      <c r="C46" s="42"/>
      <c r="D46" s="55">
        <v>1</v>
      </c>
      <c r="E46" s="77" t="s">
        <v>76</v>
      </c>
      <c r="F46" s="49"/>
      <c r="G46" s="99"/>
      <c r="H46" s="100"/>
      <c r="I46" s="42"/>
      <c r="J46" s="102" t="s">
        <v>221</v>
      </c>
      <c r="K46" s="102"/>
      <c r="L46" s="102"/>
      <c r="M46" s="102"/>
      <c r="N46" s="102"/>
      <c r="O46" s="102"/>
    </row>
    <row r="47" spans="1:15" ht="6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7"/>
    </row>
    <row r="48" spans="1:15" ht="6" customHeight="1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7"/>
    </row>
    <row r="49" spans="1:15" x14ac:dyDescent="0.25">
      <c r="A49" s="105" t="s">
        <v>14</v>
      </c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</row>
    <row r="50" spans="1:15" x14ac:dyDescent="0.25">
      <c r="A50" s="24" t="s">
        <v>25</v>
      </c>
      <c r="B50" s="78" t="s">
        <v>24</v>
      </c>
      <c r="C50" s="42"/>
      <c r="D50" s="78" t="s">
        <v>29</v>
      </c>
      <c r="E50" s="78" t="s">
        <v>16</v>
      </c>
      <c r="F50" s="42"/>
      <c r="G50" s="120" t="s">
        <v>30</v>
      </c>
      <c r="H50" s="121"/>
      <c r="I50" s="42"/>
      <c r="J50" s="122" t="s">
        <v>31</v>
      </c>
      <c r="K50" s="122"/>
      <c r="L50" s="122"/>
      <c r="M50" s="122"/>
      <c r="N50" s="122"/>
      <c r="O50" s="122"/>
    </row>
    <row r="51" spans="1:15" x14ac:dyDescent="0.25">
      <c r="A51" s="76"/>
      <c r="B51" s="45"/>
      <c r="C51" s="42"/>
      <c r="D51" s="45"/>
      <c r="E51" s="77"/>
      <c r="F51" s="42"/>
      <c r="G51" s="99"/>
      <c r="H51" s="100"/>
      <c r="I51" s="42"/>
      <c r="J51" s="102"/>
      <c r="K51" s="102"/>
      <c r="L51" s="102"/>
      <c r="M51" s="102"/>
      <c r="N51" s="102"/>
      <c r="O51" s="102"/>
    </row>
    <row r="52" spans="1:15" x14ac:dyDescent="0.25">
      <c r="A52" s="76"/>
      <c r="B52" s="45"/>
      <c r="C52" s="42"/>
      <c r="D52" s="45"/>
      <c r="E52" s="77"/>
      <c r="F52" s="42"/>
      <c r="G52" s="99"/>
      <c r="H52" s="100"/>
      <c r="I52" s="42"/>
      <c r="J52" s="102"/>
      <c r="K52" s="102"/>
      <c r="L52" s="102"/>
      <c r="M52" s="102"/>
      <c r="N52" s="102"/>
      <c r="O52" s="102"/>
    </row>
    <row r="53" spans="1:15" x14ac:dyDescent="0.25">
      <c r="A53" s="76"/>
      <c r="B53" s="45"/>
      <c r="C53" s="42"/>
      <c r="D53" s="45"/>
      <c r="E53" s="77"/>
      <c r="F53" s="42"/>
      <c r="G53" s="99"/>
      <c r="H53" s="100"/>
      <c r="I53" s="42"/>
      <c r="J53" s="102"/>
      <c r="K53" s="102"/>
      <c r="L53" s="102"/>
      <c r="M53" s="102"/>
      <c r="N53" s="102"/>
      <c r="O53" s="102"/>
    </row>
    <row r="54" spans="1:15" x14ac:dyDescent="0.25">
      <c r="A54" s="76"/>
      <c r="B54" s="45"/>
      <c r="C54" s="42"/>
      <c r="D54" s="48"/>
      <c r="E54" s="77"/>
      <c r="F54" s="49"/>
      <c r="G54" s="99"/>
      <c r="H54" s="100"/>
      <c r="I54" s="42"/>
      <c r="J54" s="115"/>
      <c r="K54" s="115"/>
      <c r="L54" s="115"/>
      <c r="M54" s="115"/>
      <c r="N54" s="115"/>
      <c r="O54" s="115"/>
    </row>
    <row r="55" spans="1:15" x14ac:dyDescent="0.25">
      <c r="A55" s="76"/>
      <c r="B55" s="45"/>
      <c r="C55" s="42"/>
      <c r="D55" s="48"/>
      <c r="E55" s="77"/>
      <c r="F55" s="49"/>
      <c r="G55" s="99"/>
      <c r="H55" s="100"/>
      <c r="I55" s="42"/>
      <c r="J55" s="115"/>
      <c r="K55" s="115"/>
      <c r="L55" s="115"/>
      <c r="M55" s="115"/>
      <c r="N55" s="115"/>
      <c r="O55" s="115"/>
    </row>
    <row r="56" spans="1:15" x14ac:dyDescent="0.25">
      <c r="A56" s="76"/>
      <c r="B56" s="45"/>
      <c r="C56" s="42"/>
      <c r="D56" s="48"/>
      <c r="E56" s="77"/>
      <c r="F56" s="49"/>
      <c r="G56" s="99"/>
      <c r="H56" s="100"/>
      <c r="I56" s="42"/>
      <c r="J56" s="115"/>
      <c r="K56" s="115"/>
      <c r="L56" s="115"/>
      <c r="M56" s="115"/>
      <c r="N56" s="115"/>
      <c r="O56" s="115"/>
    </row>
    <row r="57" spans="1:15" x14ac:dyDescent="0.25">
      <c r="A57" s="76"/>
      <c r="B57" s="45"/>
      <c r="C57" s="42"/>
      <c r="D57" s="48"/>
      <c r="E57" s="77"/>
      <c r="F57" s="49"/>
      <c r="G57" s="99"/>
      <c r="H57" s="100"/>
      <c r="I57" s="42"/>
      <c r="J57" s="115"/>
      <c r="K57" s="115"/>
      <c r="L57" s="115"/>
      <c r="M57" s="115"/>
      <c r="N57" s="115"/>
      <c r="O57" s="115"/>
    </row>
    <row r="58" spans="1:15" x14ac:dyDescent="0.25">
      <c r="A58" s="76"/>
      <c r="B58" s="45"/>
      <c r="C58" s="42"/>
      <c r="D58" s="45"/>
      <c r="E58" s="77"/>
      <c r="F58" s="42"/>
      <c r="G58" s="99"/>
      <c r="H58" s="100"/>
      <c r="I58" s="42"/>
      <c r="J58" s="115"/>
      <c r="K58" s="115"/>
      <c r="L58" s="115"/>
      <c r="M58" s="115"/>
      <c r="N58" s="115"/>
      <c r="O58" s="115"/>
    </row>
    <row r="59" spans="1:15" x14ac:dyDescent="0.25">
      <c r="A59" s="76"/>
      <c r="B59" s="45"/>
      <c r="C59" s="42"/>
      <c r="D59" s="45"/>
      <c r="E59" s="77"/>
      <c r="F59" s="49"/>
      <c r="G59" s="99"/>
      <c r="H59" s="100"/>
      <c r="I59" s="42"/>
      <c r="J59" s="115"/>
      <c r="K59" s="115"/>
      <c r="L59" s="115"/>
      <c r="M59" s="115"/>
      <c r="N59" s="115"/>
      <c r="O59" s="115"/>
    </row>
    <row r="60" spans="1:15" x14ac:dyDescent="0.25">
      <c r="A60" s="76"/>
      <c r="B60" s="45"/>
      <c r="C60" s="42"/>
      <c r="D60" s="48"/>
      <c r="E60" s="77"/>
      <c r="F60" s="49"/>
      <c r="G60" s="99"/>
      <c r="H60" s="100"/>
      <c r="I60" s="42"/>
      <c r="J60" s="115"/>
      <c r="K60" s="115"/>
      <c r="L60" s="115"/>
      <c r="M60" s="115"/>
      <c r="N60" s="115"/>
      <c r="O60" s="115"/>
    </row>
    <row r="61" spans="1:15" x14ac:dyDescent="0.25">
      <c r="A61" s="76"/>
      <c r="B61" s="45"/>
      <c r="C61" s="42"/>
      <c r="D61" s="48"/>
      <c r="E61" s="77"/>
      <c r="F61" s="49"/>
      <c r="G61" s="99"/>
      <c r="H61" s="100"/>
      <c r="I61" s="42"/>
      <c r="J61" s="115"/>
      <c r="K61" s="115"/>
      <c r="L61" s="115"/>
      <c r="M61" s="115"/>
      <c r="N61" s="115"/>
      <c r="O61" s="115"/>
    </row>
    <row r="62" spans="1:15" ht="14.45" customHeight="1" x14ac:dyDescent="0.25">
      <c r="A62" s="76"/>
      <c r="B62" s="45"/>
      <c r="C62" s="42"/>
      <c r="D62" s="45"/>
      <c r="E62" s="77"/>
      <c r="F62" s="49"/>
      <c r="G62" s="99"/>
      <c r="H62" s="100"/>
      <c r="I62" s="42"/>
      <c r="J62" s="115"/>
      <c r="K62" s="115"/>
      <c r="L62" s="115"/>
      <c r="M62" s="115"/>
      <c r="N62" s="115"/>
      <c r="O62" s="115"/>
    </row>
    <row r="63" spans="1:15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</row>
    <row r="64" spans="1:15" x14ac:dyDescent="0.25">
      <c r="A64" s="51" t="s">
        <v>34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</row>
    <row r="65" spans="1:15" x14ac:dyDescent="0.25">
      <c r="A65" s="51" t="s">
        <v>35</v>
      </c>
      <c r="B65" s="20"/>
      <c r="C65" s="20"/>
      <c r="D65" s="20"/>
      <c r="E65" s="52"/>
      <c r="F65" s="42"/>
      <c r="G65" s="42"/>
      <c r="H65" s="42"/>
      <c r="I65" s="42"/>
      <c r="J65" s="51" t="s">
        <v>23</v>
      </c>
      <c r="K65" s="20"/>
      <c r="L65" s="20"/>
      <c r="M65" s="20"/>
      <c r="N65" s="42"/>
      <c r="O65" s="42"/>
    </row>
    <row r="66" spans="1:15" ht="13.5" customHeight="1" x14ac:dyDescent="0.25">
      <c r="A66" s="51" t="s">
        <v>27</v>
      </c>
      <c r="B66" s="42"/>
      <c r="C66" s="42"/>
      <c r="D66" s="42"/>
      <c r="E66" s="42"/>
      <c r="F66" s="42"/>
      <c r="G66" s="42"/>
      <c r="H66" s="101" t="s">
        <v>28</v>
      </c>
      <c r="I66" s="101"/>
      <c r="J66" s="101"/>
      <c r="K66" s="42"/>
      <c r="L66" s="42"/>
      <c r="M66" s="42"/>
      <c r="N66" s="42"/>
      <c r="O66" s="42"/>
    </row>
    <row r="68" spans="1:15" x14ac:dyDescent="0.25">
      <c r="A68" s="51" t="s">
        <v>40</v>
      </c>
      <c r="B68" s="20"/>
      <c r="C68" s="20"/>
      <c r="D68" s="20"/>
      <c r="E68" s="52"/>
      <c r="F68" s="42"/>
      <c r="G68" s="42"/>
      <c r="H68" s="42"/>
      <c r="I68" s="42"/>
      <c r="J68" s="51" t="s">
        <v>36</v>
      </c>
      <c r="K68" s="20"/>
      <c r="L68" s="20"/>
      <c r="M68" s="20"/>
      <c r="N68" s="42"/>
      <c r="O68" s="42"/>
    </row>
    <row r="69" spans="1:15" x14ac:dyDescent="0.25">
      <c r="A69" s="51" t="s">
        <v>41</v>
      </c>
      <c r="B69" s="42"/>
      <c r="C69" s="42"/>
      <c r="D69" s="42"/>
      <c r="E69" s="42"/>
      <c r="F69" s="42"/>
      <c r="G69" s="42"/>
      <c r="H69" s="101" t="s">
        <v>37</v>
      </c>
      <c r="I69" s="101"/>
      <c r="J69" s="101"/>
      <c r="K69" s="42"/>
      <c r="L69" s="42"/>
      <c r="M69" s="42"/>
      <c r="N69" s="42"/>
      <c r="O69" s="42"/>
    </row>
  </sheetData>
  <mergeCells count="65">
    <mergeCell ref="A18:O18"/>
    <mergeCell ref="D2:E2"/>
    <mergeCell ref="G2:H2"/>
    <mergeCell ref="J2:K2"/>
    <mergeCell ref="M2:O2"/>
    <mergeCell ref="D3:E3"/>
    <mergeCell ref="G3:H3"/>
    <mergeCell ref="J3:K3"/>
    <mergeCell ref="M3:O3"/>
    <mergeCell ref="D6:E6"/>
    <mergeCell ref="N6:O6"/>
    <mergeCell ref="D7:K7"/>
    <mergeCell ref="N7:O7"/>
    <mergeCell ref="A10:O10"/>
    <mergeCell ref="G37:H37"/>
    <mergeCell ref="J37:O37"/>
    <mergeCell ref="A31:O31"/>
    <mergeCell ref="G32:H32"/>
    <mergeCell ref="J32:O32"/>
    <mergeCell ref="G46:H46"/>
    <mergeCell ref="J46:O46"/>
    <mergeCell ref="G33:H33"/>
    <mergeCell ref="J33:O33"/>
    <mergeCell ref="J43:O43"/>
    <mergeCell ref="J44:O44"/>
    <mergeCell ref="J38:O38"/>
    <mergeCell ref="J40:O40"/>
    <mergeCell ref="J41:O41"/>
    <mergeCell ref="J34:O34"/>
    <mergeCell ref="G35:H35"/>
    <mergeCell ref="J35:O35"/>
    <mergeCell ref="G36:H36"/>
    <mergeCell ref="J36:O36"/>
    <mergeCell ref="J42:O42"/>
    <mergeCell ref="G39:H39"/>
    <mergeCell ref="J39:O39"/>
    <mergeCell ref="G50:H50"/>
    <mergeCell ref="J50:O50"/>
    <mergeCell ref="A49:O49"/>
    <mergeCell ref="G51:H51"/>
    <mergeCell ref="J51:O51"/>
    <mergeCell ref="G52:H52"/>
    <mergeCell ref="J52:O52"/>
    <mergeCell ref="G53:H53"/>
    <mergeCell ref="J53:O53"/>
    <mergeCell ref="G54:H54"/>
    <mergeCell ref="J54:O54"/>
    <mergeCell ref="G55:H55"/>
    <mergeCell ref="J55:O55"/>
    <mergeCell ref="G56:H56"/>
    <mergeCell ref="J56:O56"/>
    <mergeCell ref="G57:H57"/>
    <mergeCell ref="J57:O57"/>
    <mergeCell ref="G58:H58"/>
    <mergeCell ref="J58:O58"/>
    <mergeCell ref="G59:H59"/>
    <mergeCell ref="J59:O59"/>
    <mergeCell ref="H66:J66"/>
    <mergeCell ref="H69:J69"/>
    <mergeCell ref="G60:H60"/>
    <mergeCell ref="J60:O60"/>
    <mergeCell ref="G61:H61"/>
    <mergeCell ref="J61:O61"/>
    <mergeCell ref="G62:H62"/>
    <mergeCell ref="J62:O62"/>
  </mergeCells>
  <dataValidations disablePrompts="1" count="1">
    <dataValidation type="date" allowBlank="1" showInputMessage="1" showErrorMessage="1" sqref="B6:B7">
      <formula1>A104</formula1>
      <formula2>A105</formula2>
    </dataValidation>
  </dataValidations>
  <pageMargins left="0.70866141732283472" right="0.70866141732283472" top="0.55118110236220474" bottom="0.74803149606299213" header="0.31496062992125984" footer="0.31496062992125984"/>
  <pageSetup scale="79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showGridLines="0" showZeros="0" tabSelected="1" zoomScaleNormal="100" workbookViewId="0">
      <selection activeCell="Q24" sqref="Q24"/>
    </sheetView>
  </sheetViews>
  <sheetFormatPr baseColWidth="10" defaultColWidth="8.85546875" defaultRowHeight="15" x14ac:dyDescent="0.25"/>
  <cols>
    <col min="1" max="1" width="26.140625" customWidth="1"/>
    <col min="2" max="2" width="8.140625" customWidth="1"/>
    <col min="3" max="3" width="2" customWidth="1"/>
    <col min="4" max="4" width="7.7109375" customWidth="1"/>
    <col min="5" max="5" width="7.85546875" customWidth="1"/>
    <col min="6" max="6" width="2" customWidth="1"/>
    <col min="7" max="7" width="7.7109375" customWidth="1"/>
    <col min="8" max="8" width="7.140625" customWidth="1"/>
    <col min="9" max="9" width="2" customWidth="1"/>
    <col min="10" max="11" width="8.7109375" customWidth="1"/>
    <col min="12" max="12" width="2" customWidth="1"/>
    <col min="13" max="13" width="8" customWidth="1"/>
    <col min="14" max="14" width="7.42578125" customWidth="1"/>
    <col min="15" max="15" width="8.28515625" customWidth="1"/>
  </cols>
  <sheetData>
    <row r="1" spans="1:17" ht="33" customHeight="1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</row>
    <row r="2" spans="1:17" x14ac:dyDescent="0.25">
      <c r="A2" s="4" t="s">
        <v>38</v>
      </c>
      <c r="B2" s="5" t="s">
        <v>0</v>
      </c>
      <c r="C2" s="6"/>
      <c r="D2" s="111" t="s">
        <v>20</v>
      </c>
      <c r="E2" s="111"/>
      <c r="F2" s="1"/>
      <c r="G2" s="111" t="s">
        <v>19</v>
      </c>
      <c r="H2" s="111"/>
      <c r="I2" s="1"/>
      <c r="J2" s="111" t="s">
        <v>18</v>
      </c>
      <c r="K2" s="111"/>
      <c r="L2" s="1"/>
      <c r="M2" s="116" t="s">
        <v>33</v>
      </c>
      <c r="N2" s="117"/>
      <c r="O2" s="118"/>
      <c r="Q2" s="8"/>
    </row>
    <row r="3" spans="1:17" x14ac:dyDescent="0.25">
      <c r="A3" s="4" t="s">
        <v>42</v>
      </c>
      <c r="B3" s="9"/>
      <c r="C3" s="6"/>
      <c r="D3" s="112" t="s">
        <v>67</v>
      </c>
      <c r="E3" s="112"/>
      <c r="F3" s="10"/>
      <c r="G3" s="113" t="s">
        <v>247</v>
      </c>
      <c r="H3" s="113"/>
      <c r="I3" s="10"/>
      <c r="J3" s="114" t="s">
        <v>39</v>
      </c>
      <c r="K3" s="114"/>
      <c r="L3" s="3"/>
      <c r="M3" s="119">
        <v>44259</v>
      </c>
      <c r="N3" s="104"/>
      <c r="O3" s="104"/>
    </row>
    <row r="4" spans="1:17" x14ac:dyDescent="0.25">
      <c r="A4" s="1"/>
      <c r="B4" s="1"/>
      <c r="C4" s="1"/>
      <c r="D4" s="11"/>
      <c r="E4" s="12"/>
      <c r="F4" s="10"/>
      <c r="G4" s="1"/>
      <c r="H4" s="1"/>
      <c r="I4" s="10"/>
      <c r="J4" s="1"/>
      <c r="K4" s="1"/>
      <c r="L4" s="3"/>
      <c r="M4" s="3"/>
      <c r="N4" s="7"/>
      <c r="O4" s="7"/>
    </row>
    <row r="5" spans="1:17" ht="6.75" customHeight="1" x14ac:dyDescent="0.25">
      <c r="A5" s="54"/>
      <c r="B5" s="1"/>
      <c r="C5" s="1"/>
      <c r="D5" s="11"/>
      <c r="E5" s="12"/>
      <c r="F5" s="10"/>
      <c r="G5" s="1"/>
      <c r="H5" s="1"/>
      <c r="I5" s="10"/>
      <c r="J5" s="1"/>
      <c r="K5" s="1"/>
      <c r="L5" s="3"/>
      <c r="M5" s="3"/>
      <c r="N5" s="7"/>
      <c r="O5" s="7"/>
    </row>
    <row r="6" spans="1:17" x14ac:dyDescent="0.25">
      <c r="A6" s="4" t="s">
        <v>21</v>
      </c>
      <c r="B6" s="13">
        <f>M3</f>
        <v>44259</v>
      </c>
      <c r="C6" s="1"/>
      <c r="D6" s="103" t="s">
        <v>2</v>
      </c>
      <c r="E6" s="103"/>
      <c r="F6" s="10"/>
      <c r="G6" s="1"/>
      <c r="H6" s="1"/>
      <c r="I6" s="14"/>
      <c r="J6" s="14"/>
      <c r="K6" s="14"/>
      <c r="L6" s="1"/>
      <c r="M6" s="15" t="s">
        <v>3</v>
      </c>
      <c r="N6" s="107" t="s">
        <v>32</v>
      </c>
      <c r="O6" s="108"/>
      <c r="Q6" s="8"/>
    </row>
    <row r="7" spans="1:17" x14ac:dyDescent="0.25">
      <c r="A7" s="4" t="s">
        <v>22</v>
      </c>
      <c r="B7" s="16"/>
      <c r="C7" s="17"/>
      <c r="D7" s="104" t="s">
        <v>241</v>
      </c>
      <c r="E7" s="104"/>
      <c r="F7" s="104"/>
      <c r="G7" s="104"/>
      <c r="H7" s="104"/>
      <c r="I7" s="104"/>
      <c r="J7" s="104"/>
      <c r="K7" s="104"/>
      <c r="L7" s="1"/>
      <c r="M7" s="18">
        <f>(M11*0.3)+M11</f>
        <v>48.867361111111101</v>
      </c>
      <c r="N7" s="109">
        <v>44266</v>
      </c>
      <c r="O7" s="110"/>
    </row>
    <row r="8" spans="1:17" ht="7.5" customHeigh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7" ht="7.15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7" x14ac:dyDescent="0.25">
      <c r="A10" s="105" t="s">
        <v>4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</row>
    <row r="11" spans="1:17" ht="15" customHeight="1" x14ac:dyDescent="0.25">
      <c r="A11" s="10"/>
      <c r="B11" s="10"/>
      <c r="C11" s="10"/>
      <c r="D11" s="21" t="s">
        <v>5</v>
      </c>
      <c r="E11" s="10"/>
      <c r="F11" s="10"/>
      <c r="G11" s="21" t="s">
        <v>6</v>
      </c>
      <c r="H11" s="10"/>
      <c r="I11" s="10"/>
      <c r="J11" s="21" t="s">
        <v>7</v>
      </c>
      <c r="K11" s="10"/>
      <c r="L11" s="10"/>
      <c r="M11" s="22">
        <f>SUM(M13:M18)</f>
        <v>37.590277777777771</v>
      </c>
      <c r="N11" s="22">
        <f>+SUM(N13:N18)</f>
        <v>20.858424262780282</v>
      </c>
      <c r="O11" s="23"/>
    </row>
    <row r="12" spans="1:17" x14ac:dyDescent="0.25">
      <c r="A12" s="24" t="s">
        <v>8</v>
      </c>
      <c r="B12" s="25" t="s">
        <v>1</v>
      </c>
      <c r="C12" s="26"/>
      <c r="D12" s="25" t="s">
        <v>9</v>
      </c>
      <c r="E12" s="5" t="s">
        <v>10</v>
      </c>
      <c r="F12" s="26"/>
      <c r="G12" s="25" t="s">
        <v>9</v>
      </c>
      <c r="H12" s="5" t="s">
        <v>10</v>
      </c>
      <c r="I12" s="26"/>
      <c r="J12" s="25" t="s">
        <v>9</v>
      </c>
      <c r="K12" s="5" t="s">
        <v>10</v>
      </c>
      <c r="L12" s="26"/>
      <c r="M12" s="27" t="s">
        <v>11</v>
      </c>
      <c r="N12" s="28" t="s">
        <v>12</v>
      </c>
      <c r="O12" s="29" t="s">
        <v>13</v>
      </c>
    </row>
    <row r="13" spans="1:17" x14ac:dyDescent="0.25">
      <c r="A13" s="57" t="s">
        <v>223</v>
      </c>
      <c r="B13" s="30">
        <v>4</v>
      </c>
      <c r="C13" s="26"/>
      <c r="D13" s="31">
        <f t="shared" ref="D13:D18" si="0">ROUNDUP(E13/2.54,0)</f>
        <v>5</v>
      </c>
      <c r="E13" s="5">
        <v>12.5</v>
      </c>
      <c r="F13" s="26"/>
      <c r="G13" s="31">
        <f t="shared" ref="G13:G18" si="1">ROUNDUP(H13/2.54,0)</f>
        <v>2</v>
      </c>
      <c r="H13" s="5">
        <v>3</v>
      </c>
      <c r="I13" s="26"/>
      <c r="J13" s="31">
        <f t="shared" ref="J13:J18" si="2">ROUNDUP(K13/2.54,0)</f>
        <v>85</v>
      </c>
      <c r="K13" s="5">
        <v>214</v>
      </c>
      <c r="L13" s="26"/>
      <c r="M13" s="32">
        <f t="shared" ref="M13:M18" si="3">+D13*(G13/12)*(J13/12)*B13</f>
        <v>23.611111111111107</v>
      </c>
      <c r="N13" s="33">
        <f t="shared" ref="N13:N18" si="4">+E13/2.54*((H13/2.54)/12)*((K13/2.54)/12)*B13</f>
        <v>13.603209621117404</v>
      </c>
      <c r="O13" s="34" t="s">
        <v>61</v>
      </c>
    </row>
    <row r="14" spans="1:17" x14ac:dyDescent="0.25">
      <c r="A14" s="57" t="s">
        <v>224</v>
      </c>
      <c r="B14" s="30">
        <v>2</v>
      </c>
      <c r="C14" s="26"/>
      <c r="D14" s="31">
        <f t="shared" si="0"/>
        <v>5</v>
      </c>
      <c r="E14" s="5">
        <v>12.5</v>
      </c>
      <c r="F14" s="26"/>
      <c r="G14" s="31">
        <f t="shared" si="1"/>
        <v>2</v>
      </c>
      <c r="H14" s="5">
        <v>3</v>
      </c>
      <c r="I14" s="26"/>
      <c r="J14" s="31">
        <f t="shared" si="2"/>
        <v>38</v>
      </c>
      <c r="K14" s="5">
        <v>96</v>
      </c>
      <c r="L14" s="26"/>
      <c r="M14" s="32">
        <f t="shared" si="3"/>
        <v>5.2777777777777768</v>
      </c>
      <c r="N14" s="33">
        <f t="shared" si="4"/>
        <v>3.051187204736614</v>
      </c>
      <c r="O14" s="34" t="s">
        <v>61</v>
      </c>
    </row>
    <row r="15" spans="1:17" x14ac:dyDescent="0.25">
      <c r="A15" s="57" t="s">
        <v>222</v>
      </c>
      <c r="B15" s="30">
        <v>2</v>
      </c>
      <c r="C15" s="26"/>
      <c r="D15" s="31">
        <f t="shared" si="0"/>
        <v>5</v>
      </c>
      <c r="E15" s="5">
        <v>12.5</v>
      </c>
      <c r="F15" s="26"/>
      <c r="G15" s="31">
        <f t="shared" si="1"/>
        <v>2</v>
      </c>
      <c r="H15" s="5">
        <v>3</v>
      </c>
      <c r="I15" s="26"/>
      <c r="J15" s="31">
        <f t="shared" si="2"/>
        <v>34</v>
      </c>
      <c r="K15" s="5">
        <v>86</v>
      </c>
      <c r="L15" s="26"/>
      <c r="M15" s="32">
        <f t="shared" si="3"/>
        <v>4.7222222222222223</v>
      </c>
      <c r="N15" s="33">
        <f t="shared" si="4"/>
        <v>2.7333552042432165</v>
      </c>
      <c r="O15" s="34" t="s">
        <v>61</v>
      </c>
    </row>
    <row r="16" spans="1:17" x14ac:dyDescent="0.25">
      <c r="A16" s="57" t="s">
        <v>225</v>
      </c>
      <c r="B16" s="30">
        <v>2</v>
      </c>
      <c r="C16" s="26"/>
      <c r="D16" s="31">
        <f t="shared" si="0"/>
        <v>3</v>
      </c>
      <c r="E16" s="5">
        <v>6</v>
      </c>
      <c r="F16" s="26"/>
      <c r="G16" s="31">
        <f t="shared" si="1"/>
        <v>1</v>
      </c>
      <c r="H16" s="5">
        <v>1.2</v>
      </c>
      <c r="I16" s="26"/>
      <c r="J16" s="31">
        <f t="shared" si="2"/>
        <v>34</v>
      </c>
      <c r="K16" s="5">
        <v>86</v>
      </c>
      <c r="L16" s="26"/>
      <c r="M16" s="32">
        <f t="shared" si="3"/>
        <v>1.4166666666666667</v>
      </c>
      <c r="N16" s="33">
        <f t="shared" si="4"/>
        <v>0.52480419921469756</v>
      </c>
      <c r="O16" s="34" t="s">
        <v>61</v>
      </c>
    </row>
    <row r="17" spans="1:15" x14ac:dyDescent="0.25">
      <c r="A17" s="57" t="s">
        <v>226</v>
      </c>
      <c r="B17" s="30">
        <v>1</v>
      </c>
      <c r="C17" s="26"/>
      <c r="D17" s="31">
        <f t="shared" si="0"/>
        <v>3</v>
      </c>
      <c r="E17" s="5">
        <v>6</v>
      </c>
      <c r="F17" s="26"/>
      <c r="G17" s="31">
        <f t="shared" si="1"/>
        <v>1</v>
      </c>
      <c r="H17" s="5">
        <v>1.2</v>
      </c>
      <c r="I17" s="26"/>
      <c r="J17" s="31">
        <f t="shared" si="2"/>
        <v>38</v>
      </c>
      <c r="K17" s="5">
        <v>96</v>
      </c>
      <c r="L17" s="26"/>
      <c r="M17" s="32">
        <f t="shared" si="3"/>
        <v>0.79166666666666663</v>
      </c>
      <c r="N17" s="33">
        <f t="shared" si="4"/>
        <v>0.29291397165471489</v>
      </c>
      <c r="O17" s="34" t="s">
        <v>61</v>
      </c>
    </row>
    <row r="18" spans="1:15" x14ac:dyDescent="0.25">
      <c r="A18" s="57" t="s">
        <v>227</v>
      </c>
      <c r="B18" s="30">
        <v>1</v>
      </c>
      <c r="C18" s="26"/>
      <c r="D18" s="31">
        <f t="shared" si="0"/>
        <v>3</v>
      </c>
      <c r="E18" s="5">
        <v>6</v>
      </c>
      <c r="F18" s="26"/>
      <c r="G18" s="31">
        <f t="shared" si="1"/>
        <v>1</v>
      </c>
      <c r="H18" s="5">
        <v>1.2</v>
      </c>
      <c r="I18" s="26"/>
      <c r="J18" s="31">
        <f t="shared" si="2"/>
        <v>85</v>
      </c>
      <c r="K18" s="5">
        <v>214</v>
      </c>
      <c r="L18" s="26"/>
      <c r="M18" s="32">
        <f t="shared" si="3"/>
        <v>1.7708333333333333</v>
      </c>
      <c r="N18" s="33">
        <f t="shared" si="4"/>
        <v>0.65295406181363536</v>
      </c>
      <c r="O18" s="34" t="s">
        <v>61</v>
      </c>
    </row>
    <row r="19" spans="1:15" ht="6" customHeight="1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7"/>
    </row>
    <row r="20" spans="1:15" x14ac:dyDescent="0.25">
      <c r="A20" s="105" t="s">
        <v>14</v>
      </c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</row>
    <row r="21" spans="1:15" x14ac:dyDescent="0.25">
      <c r="A21" s="10"/>
      <c r="B21" s="10"/>
      <c r="C21" s="10"/>
      <c r="D21" s="21" t="s">
        <v>5</v>
      </c>
      <c r="E21" s="38"/>
      <c r="F21" s="38"/>
      <c r="G21" s="21" t="s">
        <v>6</v>
      </c>
      <c r="H21" s="38"/>
      <c r="I21" s="38"/>
      <c r="J21" s="21" t="s">
        <v>7</v>
      </c>
      <c r="K21" s="10"/>
      <c r="L21" s="10"/>
      <c r="M21" s="39">
        <f>SUM(M22:M25)</f>
        <v>0</v>
      </c>
      <c r="N21" s="39">
        <f>SUM(N22:N25)</f>
        <v>0</v>
      </c>
      <c r="O21" s="23"/>
    </row>
    <row r="22" spans="1:15" x14ac:dyDescent="0.25">
      <c r="A22" s="24" t="s">
        <v>8</v>
      </c>
      <c r="B22" s="25" t="s">
        <v>1</v>
      </c>
      <c r="C22" s="26"/>
      <c r="D22" s="25" t="s">
        <v>9</v>
      </c>
      <c r="E22" s="5" t="s">
        <v>10</v>
      </c>
      <c r="F22" s="26"/>
      <c r="G22" s="25" t="s">
        <v>9</v>
      </c>
      <c r="H22" s="5" t="s">
        <v>10</v>
      </c>
      <c r="I22" s="26"/>
      <c r="J22" s="25" t="s">
        <v>9</v>
      </c>
      <c r="K22" s="5" t="s">
        <v>10</v>
      </c>
      <c r="L22" s="26"/>
      <c r="M22" s="27" t="s">
        <v>11</v>
      </c>
      <c r="N22" s="28" t="s">
        <v>12</v>
      </c>
      <c r="O22" s="29" t="s">
        <v>13</v>
      </c>
    </row>
    <row r="23" spans="1:15" x14ac:dyDescent="0.25">
      <c r="A23" s="35"/>
      <c r="B23" s="30"/>
      <c r="C23" s="26"/>
      <c r="D23" s="31">
        <f t="shared" ref="D23:D25" si="5">ROUNDUP(E23/2.54,0)</f>
        <v>0</v>
      </c>
      <c r="E23" s="40"/>
      <c r="F23" s="26"/>
      <c r="G23" s="31">
        <f t="shared" ref="G23:G25" si="6">ROUNDUP(H23/2.54,0)</f>
        <v>0</v>
      </c>
      <c r="H23" s="30"/>
      <c r="I23" s="26"/>
      <c r="J23" s="31">
        <f t="shared" ref="J23:J25" si="7">ROUNDUP(K23/2.54,0)</f>
        <v>0</v>
      </c>
      <c r="K23" s="30"/>
      <c r="L23" s="26"/>
      <c r="M23" s="32">
        <f t="shared" ref="M23:M25" si="8">+D23*(G23/12)*(J23/12)*B23</f>
        <v>0</v>
      </c>
      <c r="N23" s="33">
        <f t="shared" ref="N23:N25" si="9">+E23/2.54*((H23/2.54)/12)*((K23/2.54)/12)*B23</f>
        <v>0</v>
      </c>
      <c r="O23" s="34"/>
    </row>
    <row r="24" spans="1:15" x14ac:dyDescent="0.25">
      <c r="A24" s="4"/>
      <c r="B24" s="30"/>
      <c r="C24" s="26"/>
      <c r="D24" s="31">
        <f t="shared" si="5"/>
        <v>0</v>
      </c>
      <c r="E24" s="40"/>
      <c r="F24" s="26"/>
      <c r="G24" s="31">
        <f t="shared" si="6"/>
        <v>0</v>
      </c>
      <c r="H24" s="30"/>
      <c r="I24" s="26"/>
      <c r="J24" s="31">
        <f t="shared" si="7"/>
        <v>0</v>
      </c>
      <c r="K24" s="30"/>
      <c r="L24" s="26"/>
      <c r="M24" s="32">
        <f t="shared" si="8"/>
        <v>0</v>
      </c>
      <c r="N24" s="33">
        <f t="shared" si="9"/>
        <v>0</v>
      </c>
      <c r="O24" s="34"/>
    </row>
    <row r="25" spans="1:15" x14ac:dyDescent="0.25">
      <c r="A25" s="35"/>
      <c r="B25" s="30"/>
      <c r="C25" s="26"/>
      <c r="D25" s="31">
        <f t="shared" si="5"/>
        <v>0</v>
      </c>
      <c r="E25" s="40"/>
      <c r="F25" s="26"/>
      <c r="G25" s="31">
        <f t="shared" si="6"/>
        <v>0</v>
      </c>
      <c r="H25" s="30"/>
      <c r="I25" s="26"/>
      <c r="J25" s="31">
        <f t="shared" si="7"/>
        <v>0</v>
      </c>
      <c r="K25" s="30"/>
      <c r="L25" s="26"/>
      <c r="M25" s="32">
        <f t="shared" si="8"/>
        <v>0</v>
      </c>
      <c r="N25" s="33">
        <f t="shared" si="9"/>
        <v>0</v>
      </c>
      <c r="O25" s="34"/>
    </row>
    <row r="26" spans="1:15" ht="6" customHeight="1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7"/>
    </row>
    <row r="27" spans="1:15" ht="6" customHeight="1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</row>
    <row r="28" spans="1:15" x14ac:dyDescent="0.25">
      <c r="A28" s="105" t="s">
        <v>15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</row>
    <row r="29" spans="1:15" x14ac:dyDescent="0.25">
      <c r="A29" s="24" t="s">
        <v>25</v>
      </c>
      <c r="B29" s="86" t="s">
        <v>24</v>
      </c>
      <c r="C29" s="42"/>
      <c r="D29" s="86" t="s">
        <v>29</v>
      </c>
      <c r="E29" s="86" t="s">
        <v>16</v>
      </c>
      <c r="F29" s="42"/>
      <c r="G29" s="120" t="s">
        <v>26</v>
      </c>
      <c r="H29" s="121"/>
      <c r="I29" s="42"/>
      <c r="J29" s="122" t="s">
        <v>17</v>
      </c>
      <c r="K29" s="122"/>
      <c r="L29" s="122"/>
      <c r="M29" s="122"/>
      <c r="N29" s="122"/>
      <c r="O29" s="122"/>
    </row>
    <row r="30" spans="1:15" x14ac:dyDescent="0.25">
      <c r="A30" s="82" t="s">
        <v>239</v>
      </c>
      <c r="B30" s="45" t="s">
        <v>229</v>
      </c>
      <c r="C30" s="42"/>
      <c r="D30" s="55">
        <v>1</v>
      </c>
      <c r="E30" s="85" t="s">
        <v>76</v>
      </c>
      <c r="F30" s="42"/>
      <c r="G30" s="99"/>
      <c r="H30" s="100"/>
      <c r="I30" s="42"/>
      <c r="J30" s="102" t="s">
        <v>231</v>
      </c>
      <c r="K30" s="102"/>
      <c r="L30" s="102"/>
      <c r="M30" s="102"/>
      <c r="N30" s="102"/>
      <c r="O30" s="102"/>
    </row>
    <row r="31" spans="1:15" x14ac:dyDescent="0.25">
      <c r="A31" s="82" t="s">
        <v>228</v>
      </c>
      <c r="B31" s="45" t="s">
        <v>229</v>
      </c>
      <c r="C31" s="42"/>
      <c r="D31" s="55">
        <v>1</v>
      </c>
      <c r="E31" s="85" t="s">
        <v>76</v>
      </c>
      <c r="F31" s="49"/>
      <c r="G31" s="83"/>
      <c r="H31" s="84"/>
      <c r="I31" s="42"/>
      <c r="J31" s="102" t="s">
        <v>231</v>
      </c>
      <c r="K31" s="102"/>
      <c r="L31" s="102"/>
      <c r="M31" s="102"/>
      <c r="N31" s="102"/>
      <c r="O31" s="102"/>
    </row>
    <row r="32" spans="1:15" x14ac:dyDescent="0.25">
      <c r="A32" s="82" t="s">
        <v>230</v>
      </c>
      <c r="B32" s="45" t="s">
        <v>229</v>
      </c>
      <c r="C32" s="42"/>
      <c r="D32" s="55">
        <v>1</v>
      </c>
      <c r="E32" s="85" t="s">
        <v>76</v>
      </c>
      <c r="F32" s="49"/>
      <c r="G32" s="99"/>
      <c r="H32" s="100"/>
      <c r="I32" s="42"/>
      <c r="J32" s="102" t="s">
        <v>232</v>
      </c>
      <c r="K32" s="102"/>
      <c r="L32" s="102"/>
      <c r="M32" s="102"/>
      <c r="N32" s="102"/>
      <c r="O32" s="102"/>
    </row>
    <row r="33" spans="1:15" ht="15" customHeight="1" x14ac:dyDescent="0.25">
      <c r="A33" s="82" t="s">
        <v>230</v>
      </c>
      <c r="B33" s="45" t="s">
        <v>229</v>
      </c>
      <c r="C33" s="89"/>
      <c r="D33" s="55">
        <v>1</v>
      </c>
      <c r="E33" s="85" t="s">
        <v>76</v>
      </c>
      <c r="F33" s="91"/>
      <c r="G33" s="129"/>
      <c r="H33" s="130"/>
      <c r="I33" s="89"/>
      <c r="J33" s="102" t="s">
        <v>233</v>
      </c>
      <c r="K33" s="102"/>
      <c r="L33" s="102"/>
      <c r="M33" s="102"/>
      <c r="N33" s="102"/>
      <c r="O33" s="102"/>
    </row>
    <row r="34" spans="1:15" ht="23.25" customHeight="1" x14ac:dyDescent="0.25">
      <c r="A34" s="141" t="s">
        <v>237</v>
      </c>
      <c r="B34" s="55" t="s">
        <v>229</v>
      </c>
      <c r="C34" s="142"/>
      <c r="D34" s="55">
        <v>6</v>
      </c>
      <c r="E34" s="143" t="s">
        <v>76</v>
      </c>
      <c r="F34" s="49"/>
      <c r="G34" s="129"/>
      <c r="H34" s="130"/>
      <c r="I34" s="42"/>
      <c r="J34" s="138" t="s">
        <v>238</v>
      </c>
      <c r="K34" s="139"/>
      <c r="L34" s="139"/>
      <c r="M34" s="139"/>
      <c r="N34" s="139"/>
      <c r="O34" s="140"/>
    </row>
    <row r="35" spans="1:15" x14ac:dyDescent="0.25">
      <c r="A35" s="82" t="s">
        <v>186</v>
      </c>
      <c r="B35" s="45" t="s">
        <v>229</v>
      </c>
      <c r="C35" s="42"/>
      <c r="D35" s="68">
        <v>0.125</v>
      </c>
      <c r="E35" s="85" t="s">
        <v>80</v>
      </c>
      <c r="F35" s="49"/>
      <c r="G35" s="129"/>
      <c r="H35" s="130"/>
      <c r="I35" s="42"/>
      <c r="J35" s="126"/>
      <c r="K35" s="127"/>
      <c r="L35" s="127"/>
      <c r="M35" s="127"/>
      <c r="N35" s="127"/>
      <c r="O35" s="128"/>
    </row>
    <row r="36" spans="1:15" x14ac:dyDescent="0.25">
      <c r="A36" s="82" t="s">
        <v>187</v>
      </c>
      <c r="B36" s="45" t="s">
        <v>229</v>
      </c>
      <c r="C36" s="42"/>
      <c r="D36" s="66">
        <v>0.25</v>
      </c>
      <c r="E36" s="85" t="s">
        <v>80</v>
      </c>
      <c r="F36" s="49"/>
      <c r="G36" s="129"/>
      <c r="H36" s="130"/>
      <c r="I36" s="42"/>
      <c r="J36" s="126"/>
      <c r="K36" s="127"/>
      <c r="L36" s="127"/>
      <c r="M36" s="127"/>
      <c r="N36" s="127"/>
      <c r="O36" s="128"/>
    </row>
    <row r="37" spans="1:15" x14ac:dyDescent="0.25">
      <c r="A37" s="82" t="s">
        <v>94</v>
      </c>
      <c r="B37" s="45" t="s">
        <v>229</v>
      </c>
      <c r="C37" s="42"/>
      <c r="D37" s="55">
        <v>2</v>
      </c>
      <c r="E37" s="85" t="s">
        <v>95</v>
      </c>
      <c r="F37" s="42"/>
      <c r="G37" s="129"/>
      <c r="H37" s="130"/>
      <c r="I37" s="42"/>
      <c r="J37" s="126"/>
      <c r="K37" s="127"/>
      <c r="L37" s="127"/>
      <c r="M37" s="127"/>
      <c r="N37" s="127"/>
      <c r="O37" s="128"/>
    </row>
    <row r="38" spans="1:15" x14ac:dyDescent="0.25">
      <c r="A38" s="82" t="s">
        <v>188</v>
      </c>
      <c r="B38" s="45" t="s">
        <v>229</v>
      </c>
      <c r="C38" s="42"/>
      <c r="D38" s="68">
        <v>0.125</v>
      </c>
      <c r="E38" s="85" t="s">
        <v>80</v>
      </c>
      <c r="F38" s="42"/>
      <c r="G38" s="129"/>
      <c r="H38" s="130"/>
      <c r="I38" s="42"/>
      <c r="J38" s="126"/>
      <c r="K38" s="127"/>
      <c r="L38" s="127"/>
      <c r="M38" s="127"/>
      <c r="N38" s="127"/>
      <c r="O38" s="128"/>
    </row>
    <row r="39" spans="1:15" x14ac:dyDescent="0.25">
      <c r="A39" s="82" t="s">
        <v>192</v>
      </c>
      <c r="B39" s="45" t="s">
        <v>229</v>
      </c>
      <c r="C39" s="42"/>
      <c r="D39" s="55"/>
      <c r="E39" s="85"/>
      <c r="F39" s="42"/>
      <c r="G39" s="129"/>
      <c r="H39" s="130"/>
      <c r="I39" s="42"/>
      <c r="J39" s="126" t="s">
        <v>234</v>
      </c>
      <c r="K39" s="127"/>
      <c r="L39" s="127"/>
      <c r="M39" s="127"/>
      <c r="N39" s="127"/>
      <c r="O39" s="128"/>
    </row>
    <row r="40" spans="1:15" x14ac:dyDescent="0.25">
      <c r="A40" s="82" t="s">
        <v>193</v>
      </c>
      <c r="B40" s="45" t="s">
        <v>229</v>
      </c>
      <c r="C40" s="42"/>
      <c r="D40" s="55"/>
      <c r="E40" s="85"/>
      <c r="F40" s="42"/>
      <c r="G40" s="129"/>
      <c r="H40" s="130"/>
      <c r="I40" s="42"/>
      <c r="J40" s="126" t="s">
        <v>234</v>
      </c>
      <c r="K40" s="127"/>
      <c r="L40" s="127"/>
      <c r="M40" s="127"/>
      <c r="N40" s="127"/>
      <c r="O40" s="128"/>
    </row>
    <row r="41" spans="1:15" x14ac:dyDescent="0.25">
      <c r="A41" s="82" t="s">
        <v>195</v>
      </c>
      <c r="B41" s="45" t="s">
        <v>229</v>
      </c>
      <c r="C41" s="42"/>
      <c r="D41" s="55"/>
      <c r="E41" s="85"/>
      <c r="F41" s="49"/>
      <c r="G41" s="129"/>
      <c r="H41" s="130"/>
      <c r="I41" s="42"/>
      <c r="J41" s="126" t="s">
        <v>234</v>
      </c>
      <c r="K41" s="127"/>
      <c r="L41" s="127"/>
      <c r="M41" s="127"/>
      <c r="N41" s="127"/>
      <c r="O41" s="128"/>
    </row>
    <row r="42" spans="1:15" x14ac:dyDescent="0.25">
      <c r="A42" s="82" t="s">
        <v>235</v>
      </c>
      <c r="B42" s="55" t="s">
        <v>229</v>
      </c>
      <c r="C42" s="42"/>
      <c r="D42" s="55">
        <v>20</v>
      </c>
      <c r="E42" s="85" t="s">
        <v>76</v>
      </c>
      <c r="F42" s="49"/>
      <c r="G42" s="129"/>
      <c r="H42" s="130"/>
      <c r="I42" s="42"/>
      <c r="J42" s="135" t="s">
        <v>240</v>
      </c>
      <c r="K42" s="136"/>
      <c r="L42" s="136"/>
      <c r="M42" s="136"/>
      <c r="N42" s="136"/>
      <c r="O42" s="137"/>
    </row>
    <row r="43" spans="1:15" s="147" customFormat="1" ht="46.5" customHeight="1" x14ac:dyDescent="0.25">
      <c r="A43" s="92" t="s">
        <v>244</v>
      </c>
      <c r="B43" s="88" t="s">
        <v>242</v>
      </c>
      <c r="C43" s="89"/>
      <c r="D43" s="88">
        <v>2</v>
      </c>
      <c r="E43" s="90" t="s">
        <v>76</v>
      </c>
      <c r="F43" s="91"/>
      <c r="G43" s="94"/>
      <c r="H43" s="95"/>
      <c r="I43" s="89"/>
      <c r="J43" s="144" t="s">
        <v>245</v>
      </c>
      <c r="K43" s="145"/>
      <c r="L43" s="145"/>
      <c r="M43" s="145"/>
      <c r="N43" s="145"/>
      <c r="O43" s="146"/>
    </row>
    <row r="44" spans="1:15" s="147" customFormat="1" ht="46.5" customHeight="1" x14ac:dyDescent="0.25">
      <c r="A44" s="92" t="s">
        <v>246</v>
      </c>
      <c r="B44" s="88" t="s">
        <v>243</v>
      </c>
      <c r="C44" s="89"/>
      <c r="D44" s="88">
        <v>1</v>
      </c>
      <c r="E44" s="90" t="s">
        <v>76</v>
      </c>
      <c r="F44" s="91"/>
      <c r="G44" s="94"/>
      <c r="H44" s="95"/>
      <c r="I44" s="89"/>
      <c r="J44" s="144" t="s">
        <v>245</v>
      </c>
      <c r="K44" s="145"/>
      <c r="L44" s="145"/>
      <c r="M44" s="145"/>
      <c r="N44" s="145"/>
      <c r="O44" s="146"/>
    </row>
    <row r="45" spans="1:15" ht="6" customHeight="1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7"/>
    </row>
    <row r="46" spans="1:15" ht="6" customHeight="1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7"/>
    </row>
    <row r="47" spans="1:15" x14ac:dyDescent="0.25">
      <c r="A47" s="105" t="s">
        <v>14</v>
      </c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</row>
    <row r="48" spans="1:15" x14ac:dyDescent="0.25">
      <c r="A48" s="24" t="s">
        <v>25</v>
      </c>
      <c r="B48" s="86" t="s">
        <v>24</v>
      </c>
      <c r="C48" s="42"/>
      <c r="D48" s="86" t="s">
        <v>29</v>
      </c>
      <c r="E48" s="86" t="s">
        <v>16</v>
      </c>
      <c r="F48" s="42"/>
      <c r="G48" s="120" t="s">
        <v>30</v>
      </c>
      <c r="H48" s="121"/>
      <c r="I48" s="42"/>
      <c r="J48" s="122" t="s">
        <v>31</v>
      </c>
      <c r="K48" s="122"/>
      <c r="L48" s="122"/>
      <c r="M48" s="122"/>
      <c r="N48" s="122"/>
      <c r="O48" s="122"/>
    </row>
    <row r="49" spans="1:15" x14ac:dyDescent="0.25">
      <c r="A49" s="82"/>
      <c r="B49" s="45"/>
      <c r="C49" s="42"/>
      <c r="D49" s="45"/>
      <c r="E49" s="85"/>
      <c r="F49" s="42"/>
      <c r="G49" s="99"/>
      <c r="H49" s="100"/>
      <c r="I49" s="42"/>
      <c r="J49" s="102"/>
      <c r="K49" s="102"/>
      <c r="L49" s="102"/>
      <c r="M49" s="102"/>
      <c r="N49" s="102"/>
      <c r="O49" s="102"/>
    </row>
    <row r="50" spans="1:15" x14ac:dyDescent="0.25">
      <c r="A50" s="82"/>
      <c r="B50" s="45"/>
      <c r="C50" s="42"/>
      <c r="D50" s="45"/>
      <c r="E50" s="85"/>
      <c r="F50" s="42"/>
      <c r="G50" s="99"/>
      <c r="H50" s="100"/>
      <c r="I50" s="42"/>
      <c r="J50" s="102"/>
      <c r="K50" s="102"/>
      <c r="L50" s="102"/>
      <c r="M50" s="102"/>
      <c r="N50" s="102"/>
      <c r="O50" s="102"/>
    </row>
    <row r="51" spans="1:15" x14ac:dyDescent="0.25">
      <c r="A51" s="82"/>
      <c r="B51" s="45"/>
      <c r="C51" s="42"/>
      <c r="D51" s="45"/>
      <c r="E51" s="85"/>
      <c r="F51" s="42"/>
      <c r="G51" s="99"/>
      <c r="H51" s="100"/>
      <c r="I51" s="42"/>
      <c r="J51" s="115"/>
      <c r="K51" s="115"/>
      <c r="L51" s="115"/>
      <c r="M51" s="115"/>
      <c r="N51" s="115"/>
      <c r="O51" s="115"/>
    </row>
    <row r="52" spans="1:15" x14ac:dyDescent="0.25">
      <c r="A52" s="82"/>
      <c r="B52" s="45"/>
      <c r="C52" s="42"/>
      <c r="D52" s="45"/>
      <c r="E52" s="85"/>
      <c r="F52" s="49"/>
      <c r="G52" s="99"/>
      <c r="H52" s="100"/>
      <c r="I52" s="42"/>
      <c r="J52" s="115"/>
      <c r="K52" s="115"/>
      <c r="L52" s="115"/>
      <c r="M52" s="115"/>
      <c r="N52" s="115"/>
      <c r="O52" s="115"/>
    </row>
    <row r="53" spans="1:15" x14ac:dyDescent="0.25">
      <c r="A53" s="82"/>
      <c r="B53" s="45"/>
      <c r="C53" s="42"/>
      <c r="D53" s="48"/>
      <c r="E53" s="85"/>
      <c r="F53" s="49"/>
      <c r="G53" s="99"/>
      <c r="H53" s="100"/>
      <c r="I53" s="42"/>
      <c r="J53" s="115"/>
      <c r="K53" s="115"/>
      <c r="L53" s="115"/>
      <c r="M53" s="115"/>
      <c r="N53" s="115"/>
      <c r="O53" s="115"/>
    </row>
    <row r="54" spans="1:15" x14ac:dyDescent="0.25">
      <c r="A54" s="82"/>
      <c r="B54" s="45"/>
      <c r="C54" s="42"/>
      <c r="D54" s="48"/>
      <c r="E54" s="85"/>
      <c r="F54" s="49"/>
      <c r="G54" s="99"/>
      <c r="H54" s="100"/>
      <c r="I54" s="42"/>
      <c r="J54" s="115"/>
      <c r="K54" s="115"/>
      <c r="L54" s="115"/>
      <c r="M54" s="115"/>
      <c r="N54" s="115"/>
      <c r="O54" s="115"/>
    </row>
    <row r="55" spans="1:15" ht="14.45" customHeight="1" x14ac:dyDescent="0.25">
      <c r="A55" s="82"/>
      <c r="B55" s="45"/>
      <c r="C55" s="42"/>
      <c r="D55" s="45"/>
      <c r="E55" s="85"/>
      <c r="F55" s="49"/>
      <c r="G55" s="99"/>
      <c r="H55" s="100"/>
      <c r="I55" s="42"/>
      <c r="J55" s="115"/>
      <c r="K55" s="115"/>
      <c r="L55" s="115"/>
      <c r="M55" s="115"/>
      <c r="N55" s="115"/>
      <c r="O55" s="115"/>
    </row>
    <row r="56" spans="1:15" x14ac:dyDescent="0.2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</row>
    <row r="57" spans="1:15" x14ac:dyDescent="0.25">
      <c r="A57" s="51" t="s">
        <v>34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</row>
    <row r="58" spans="1:15" x14ac:dyDescent="0.25">
      <c r="A58" s="51" t="s">
        <v>35</v>
      </c>
      <c r="B58" s="20"/>
      <c r="C58" s="20"/>
      <c r="D58" s="20"/>
      <c r="E58" s="52"/>
      <c r="F58" s="42"/>
      <c r="G58" s="42"/>
      <c r="H58" s="42"/>
      <c r="I58" s="42"/>
      <c r="J58" s="51" t="s">
        <v>23</v>
      </c>
      <c r="K58" s="20"/>
      <c r="L58" s="20"/>
      <c r="M58" s="20"/>
      <c r="N58" s="42"/>
      <c r="O58" s="42"/>
    </row>
    <row r="59" spans="1:15" ht="13.5" customHeight="1" x14ac:dyDescent="0.25">
      <c r="A59" s="51" t="s">
        <v>27</v>
      </c>
      <c r="B59" s="42"/>
      <c r="C59" s="42"/>
      <c r="D59" s="42"/>
      <c r="E59" s="42"/>
      <c r="F59" s="42"/>
      <c r="G59" s="42"/>
      <c r="H59" s="101" t="s">
        <v>28</v>
      </c>
      <c r="I59" s="101"/>
      <c r="J59" s="101"/>
      <c r="K59" s="42"/>
      <c r="L59" s="42"/>
      <c r="M59" s="42"/>
      <c r="N59" s="42"/>
      <c r="O59" s="42"/>
    </row>
    <row r="61" spans="1:15" x14ac:dyDescent="0.25">
      <c r="A61" s="51" t="s">
        <v>40</v>
      </c>
      <c r="B61" s="20"/>
      <c r="C61" s="20"/>
      <c r="D61" s="20"/>
      <c r="E61" s="52"/>
      <c r="F61" s="42"/>
      <c r="G61" s="42"/>
      <c r="H61" s="42"/>
      <c r="I61" s="42"/>
      <c r="J61" s="51" t="s">
        <v>36</v>
      </c>
      <c r="K61" s="20"/>
      <c r="L61" s="20"/>
      <c r="M61" s="20"/>
      <c r="N61" s="42"/>
      <c r="O61" s="42"/>
    </row>
    <row r="62" spans="1:15" x14ac:dyDescent="0.25">
      <c r="A62" s="51" t="s">
        <v>41</v>
      </c>
      <c r="B62" s="42"/>
      <c r="C62" s="42"/>
      <c r="D62" s="42"/>
      <c r="E62" s="42"/>
      <c r="F62" s="42"/>
      <c r="G62" s="42"/>
      <c r="H62" s="101" t="s">
        <v>37</v>
      </c>
      <c r="I62" s="101"/>
      <c r="J62" s="101"/>
      <c r="K62" s="42"/>
      <c r="L62" s="42"/>
      <c r="M62" s="42"/>
      <c r="N62" s="42"/>
      <c r="O62" s="42"/>
    </row>
  </sheetData>
  <mergeCells count="62">
    <mergeCell ref="H59:J59"/>
    <mergeCell ref="H62:J62"/>
    <mergeCell ref="G34:H34"/>
    <mergeCell ref="G36:H36"/>
    <mergeCell ref="G38:H38"/>
    <mergeCell ref="G39:H39"/>
    <mergeCell ref="G40:H40"/>
    <mergeCell ref="G41:H41"/>
    <mergeCell ref="G42:H42"/>
    <mergeCell ref="G53:H53"/>
    <mergeCell ref="J53:O53"/>
    <mergeCell ref="G54:H54"/>
    <mergeCell ref="J54:O54"/>
    <mergeCell ref="G55:H55"/>
    <mergeCell ref="J55:O55"/>
    <mergeCell ref="G51:H51"/>
    <mergeCell ref="J51:O51"/>
    <mergeCell ref="G52:H52"/>
    <mergeCell ref="J52:O52"/>
    <mergeCell ref="G49:H49"/>
    <mergeCell ref="J49:O49"/>
    <mergeCell ref="G50:H50"/>
    <mergeCell ref="J50:O50"/>
    <mergeCell ref="J41:O41"/>
    <mergeCell ref="J34:O34"/>
    <mergeCell ref="A47:O47"/>
    <mergeCell ref="G48:H48"/>
    <mergeCell ref="J48:O48"/>
    <mergeCell ref="J43:O43"/>
    <mergeCell ref="J44:O44"/>
    <mergeCell ref="J36:O36"/>
    <mergeCell ref="G37:H37"/>
    <mergeCell ref="J37:O37"/>
    <mergeCell ref="J38:O38"/>
    <mergeCell ref="J39:O39"/>
    <mergeCell ref="J40:O40"/>
    <mergeCell ref="G32:H32"/>
    <mergeCell ref="J32:O32"/>
    <mergeCell ref="G33:H33"/>
    <mergeCell ref="J33:O33"/>
    <mergeCell ref="G35:H35"/>
    <mergeCell ref="J35:O35"/>
    <mergeCell ref="A28:O28"/>
    <mergeCell ref="G29:H29"/>
    <mergeCell ref="J29:O29"/>
    <mergeCell ref="G30:H30"/>
    <mergeCell ref="J30:O30"/>
    <mergeCell ref="J31:O31"/>
    <mergeCell ref="D6:E6"/>
    <mergeCell ref="N6:O6"/>
    <mergeCell ref="D7:K7"/>
    <mergeCell ref="N7:O7"/>
    <mergeCell ref="A10:O10"/>
    <mergeCell ref="A20:O20"/>
    <mergeCell ref="D2:E2"/>
    <mergeCell ref="G2:H2"/>
    <mergeCell ref="J2:K2"/>
    <mergeCell ref="M2:O2"/>
    <mergeCell ref="D3:E3"/>
    <mergeCell ref="G3:H3"/>
    <mergeCell ref="J3:K3"/>
    <mergeCell ref="M3:O3"/>
  </mergeCells>
  <dataValidations disablePrompts="1" count="1">
    <dataValidation type="date" allowBlank="1" showInputMessage="1" showErrorMessage="1" sqref="B6:B7">
      <formula1>A97</formula1>
      <formula2>A98</formula2>
    </dataValidation>
  </dataValidations>
  <pageMargins left="0.70866141732283472" right="0.70866141732283472" top="0.55118110236220474" bottom="0.74803149606299213" header="0.31496062992125984" footer="0.31496062992125984"/>
  <pageSetup scale="7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T2-20</vt:lpstr>
      <vt:lpstr>T2-30</vt:lpstr>
      <vt:lpstr>T2-40</vt:lpstr>
      <vt:lpstr>T2-50</vt:lpstr>
      <vt:lpstr>'T2-20'!Área_de_impresión</vt:lpstr>
      <vt:lpstr>'T2-30'!Área_de_impresión</vt:lpstr>
      <vt:lpstr>'T2-40'!Área_de_impresión</vt:lpstr>
      <vt:lpstr>'T2-50'!Área_de_impresión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Itza Lanuza</dc:creator>
  <cp:lastModifiedBy>Itza Lanuza</cp:lastModifiedBy>
  <cp:lastPrinted>2021-03-04T22:12:36Z</cp:lastPrinted>
  <dcterms:created xsi:type="dcterms:W3CDTF">2021-02-11T15:44:37Z</dcterms:created>
  <dcterms:modified xsi:type="dcterms:W3CDTF">2021-03-04T22:27:22Z</dcterms:modified>
</cp:coreProperties>
</file>