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nSol\Desktop\IBB\2018\Tiempos Muertos\"/>
    </mc:Choice>
  </mc:AlternateContent>
  <bookViews>
    <workbookView xWindow="0" yWindow="0" windowWidth="12000" windowHeight="4830" activeTab="3"/>
  </bookViews>
  <sheets>
    <sheet name=" Enero" sheetId="3" r:id="rId1"/>
    <sheet name="Febrero" sheetId="2" r:id="rId2"/>
    <sheet name="Marzo" sheetId="4" r:id="rId3"/>
    <sheet name="Abri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H38" i="5"/>
  <c r="L27" i="5" l="1"/>
  <c r="L26" i="5"/>
  <c r="L17" i="5"/>
  <c r="M8" i="5"/>
  <c r="L8" i="5"/>
  <c r="M28" i="5" l="1"/>
  <c r="M14" i="5"/>
  <c r="F26" i="5"/>
  <c r="M26" i="5" s="1"/>
  <c r="M15" i="5"/>
  <c r="M16" i="5"/>
  <c r="M5" i="5"/>
  <c r="L29" i="5"/>
  <c r="M4" i="5"/>
  <c r="M13" i="5"/>
  <c r="M25" i="5"/>
  <c r="B25" i="5" l="1"/>
  <c r="H37" i="5" l="1"/>
  <c r="H39" i="5"/>
  <c r="H36" i="5"/>
  <c r="E36" i="5"/>
  <c r="G36" i="5"/>
  <c r="K28" i="5" l="1"/>
  <c r="J28" i="5"/>
  <c r="I28" i="5"/>
  <c r="H28" i="5"/>
  <c r="G28" i="5"/>
  <c r="F28" i="5"/>
  <c r="E28" i="5"/>
  <c r="D28" i="5"/>
  <c r="C28" i="5"/>
  <c r="B28" i="5"/>
  <c r="K27" i="5"/>
  <c r="J27" i="5"/>
  <c r="I27" i="5"/>
  <c r="H27" i="5"/>
  <c r="G27" i="5"/>
  <c r="F27" i="5"/>
  <c r="E27" i="5"/>
  <c r="D27" i="5"/>
  <c r="C27" i="5"/>
  <c r="B27" i="5"/>
  <c r="M27" i="5" s="1"/>
  <c r="K26" i="5"/>
  <c r="J26" i="5"/>
  <c r="I26" i="5"/>
  <c r="H26" i="5"/>
  <c r="G26" i="5"/>
  <c r="E26" i="5"/>
  <c r="D26" i="5"/>
  <c r="C26" i="5"/>
  <c r="B26" i="5"/>
  <c r="K25" i="5"/>
  <c r="J25" i="5"/>
  <c r="I25" i="5"/>
  <c r="I29" i="5" s="1"/>
  <c r="H25" i="5"/>
  <c r="F25" i="5"/>
  <c r="E25" i="5"/>
  <c r="D25" i="5"/>
  <c r="C25" i="5"/>
  <c r="M18" i="5"/>
  <c r="K17" i="5"/>
  <c r="J17" i="5"/>
  <c r="I17" i="5"/>
  <c r="H17" i="5"/>
  <c r="G17" i="5"/>
  <c r="F17" i="5"/>
  <c r="E17" i="5"/>
  <c r="D17" i="5"/>
  <c r="C17" i="5"/>
  <c r="B17" i="5"/>
  <c r="M9" i="5"/>
  <c r="K8" i="5"/>
  <c r="J8" i="5"/>
  <c r="I8" i="5"/>
  <c r="H8" i="5"/>
  <c r="G8" i="5"/>
  <c r="F8" i="5"/>
  <c r="E8" i="5"/>
  <c r="D8" i="5"/>
  <c r="C8" i="5"/>
  <c r="B8" i="5"/>
  <c r="M7" i="5"/>
  <c r="M6" i="5"/>
  <c r="J29" i="5" l="1"/>
  <c r="D29" i="5"/>
  <c r="E29" i="5"/>
  <c r="B29" i="5"/>
  <c r="F29" i="5"/>
  <c r="H29" i="5"/>
  <c r="K29" i="5"/>
  <c r="C29" i="5"/>
  <c r="G29" i="5"/>
  <c r="M17" i="5"/>
  <c r="H39" i="4"/>
  <c r="H38" i="4"/>
  <c r="H37" i="4"/>
  <c r="B28" i="4"/>
  <c r="C28" i="4"/>
  <c r="D28" i="4"/>
  <c r="E28" i="4"/>
  <c r="F28" i="4"/>
  <c r="G28" i="4"/>
  <c r="H28" i="4"/>
  <c r="I28" i="4"/>
  <c r="J28" i="4"/>
  <c r="K28" i="4"/>
  <c r="M29" i="5" l="1"/>
  <c r="I27" i="4"/>
  <c r="G27" i="4"/>
  <c r="F37" i="4" l="1"/>
  <c r="D37" i="4"/>
  <c r="B27" i="4"/>
  <c r="C27" i="4"/>
  <c r="D27" i="4"/>
  <c r="E27" i="4"/>
  <c r="F27" i="4"/>
  <c r="H27" i="4"/>
  <c r="J27" i="4"/>
  <c r="K27" i="4"/>
  <c r="G26" i="4" l="1"/>
  <c r="L18" i="4"/>
  <c r="L9" i="4"/>
  <c r="L27" i="4"/>
  <c r="K26" i="4"/>
  <c r="J26" i="4"/>
  <c r="I26" i="4"/>
  <c r="H26" i="4"/>
  <c r="F26" i="4"/>
  <c r="E26" i="4"/>
  <c r="D26" i="4"/>
  <c r="C26" i="4"/>
  <c r="B26" i="4"/>
  <c r="K25" i="4"/>
  <c r="J25" i="4"/>
  <c r="J29" i="4" s="1"/>
  <c r="I25" i="4"/>
  <c r="H25" i="4"/>
  <c r="F25" i="4"/>
  <c r="F29" i="4" s="1"/>
  <c r="E25" i="4"/>
  <c r="D25" i="4"/>
  <c r="C25" i="4"/>
  <c r="B25" i="4"/>
  <c r="K17" i="4"/>
  <c r="J17" i="4"/>
  <c r="I17" i="4"/>
  <c r="H17" i="4"/>
  <c r="G17" i="4"/>
  <c r="F17" i="4"/>
  <c r="E17" i="4"/>
  <c r="D17" i="4"/>
  <c r="C17" i="4"/>
  <c r="B17" i="4"/>
  <c r="L16" i="4"/>
  <c r="L15" i="4"/>
  <c r="L14" i="4"/>
  <c r="L13" i="4"/>
  <c r="K8" i="4"/>
  <c r="J8" i="4"/>
  <c r="I8" i="4"/>
  <c r="H8" i="4"/>
  <c r="G8" i="4"/>
  <c r="F8" i="4"/>
  <c r="E8" i="4"/>
  <c r="D8" i="4"/>
  <c r="C8" i="4"/>
  <c r="B8" i="4"/>
  <c r="L7" i="4"/>
  <c r="L6" i="4"/>
  <c r="L5" i="4"/>
  <c r="L4" i="4"/>
  <c r="L26" i="4" l="1"/>
  <c r="K29" i="4"/>
  <c r="E29" i="4"/>
  <c r="L17" i="4"/>
  <c r="B29" i="4"/>
  <c r="L8" i="4"/>
  <c r="C29" i="4"/>
  <c r="H29" i="4"/>
  <c r="L28" i="4"/>
  <c r="D29" i="4"/>
  <c r="I29" i="4"/>
  <c r="G29" i="4"/>
  <c r="L25" i="4"/>
  <c r="B28" i="2"/>
  <c r="C28" i="2"/>
  <c r="D28" i="2"/>
  <c r="E28" i="2"/>
  <c r="F28" i="2"/>
  <c r="G28" i="2"/>
  <c r="H28" i="2"/>
  <c r="I28" i="2"/>
  <c r="J28" i="2"/>
  <c r="K28" i="2"/>
  <c r="L29" i="4" l="1"/>
  <c r="G27" i="2"/>
  <c r="G26" i="2"/>
  <c r="B25" i="2"/>
  <c r="C27" i="2"/>
  <c r="B27" i="2"/>
  <c r="K27" i="2"/>
  <c r="D27" i="2"/>
  <c r="E27" i="2"/>
  <c r="F27" i="2"/>
  <c r="H27" i="2"/>
  <c r="I27" i="2"/>
  <c r="J27" i="2"/>
  <c r="B26" i="2"/>
  <c r="B8" i="2"/>
  <c r="L6" i="2"/>
  <c r="F17" i="2" l="1"/>
  <c r="L14" i="2"/>
  <c r="L13" i="2"/>
  <c r="L5" i="2"/>
  <c r="L4" i="2"/>
  <c r="B9" i="2"/>
  <c r="I20" i="3" l="1"/>
  <c r="J20" i="3"/>
  <c r="K20" i="3"/>
  <c r="E25" i="2"/>
  <c r="L27" i="2"/>
  <c r="L28" i="2"/>
  <c r="L15" i="2"/>
  <c r="L16" i="2"/>
  <c r="L7" i="2"/>
  <c r="B20" i="3"/>
  <c r="F20" i="3"/>
  <c r="E20" i="3"/>
  <c r="D20" i="3"/>
  <c r="C20" i="3"/>
  <c r="B27" i="3" l="1"/>
  <c r="L28" i="3" l="1"/>
  <c r="L29" i="3"/>
  <c r="L30" i="3"/>
  <c r="K33" i="3"/>
  <c r="K32" i="3"/>
  <c r="B32" i="3"/>
  <c r="B33" i="3" s="1"/>
  <c r="J31" i="3"/>
  <c r="K31" i="3"/>
  <c r="B31" i="3"/>
  <c r="C31" i="3"/>
  <c r="D31" i="3"/>
  <c r="E31" i="3"/>
  <c r="F31" i="3"/>
  <c r="L31" i="3"/>
  <c r="I31" i="3"/>
  <c r="J19" i="3"/>
  <c r="K19" i="3"/>
  <c r="L18" i="3"/>
  <c r="L15" i="3"/>
  <c r="L16" i="3"/>
  <c r="L17" i="3"/>
  <c r="L14" i="3"/>
  <c r="L19" i="3" s="1"/>
  <c r="L5" i="3"/>
  <c r="L6" i="3"/>
  <c r="L7" i="3"/>
  <c r="L8" i="3"/>
  <c r="L4" i="3"/>
  <c r="L9" i="3" s="1"/>
  <c r="C19" i="3"/>
  <c r="D19" i="3"/>
  <c r="E19" i="3"/>
  <c r="F19" i="3"/>
  <c r="G19" i="3"/>
  <c r="G20" i="3" s="1"/>
  <c r="L20" i="3" s="1"/>
  <c r="H19" i="3"/>
  <c r="H20" i="3" s="1"/>
  <c r="I19" i="3"/>
  <c r="B19" i="3"/>
  <c r="K10" i="3"/>
  <c r="C9" i="3"/>
  <c r="C10" i="3" s="1"/>
  <c r="D9" i="3"/>
  <c r="D10" i="3" s="1"/>
  <c r="E9" i="3"/>
  <c r="E10" i="3" s="1"/>
  <c r="F9" i="3"/>
  <c r="F10" i="3" s="1"/>
  <c r="G9" i="3"/>
  <c r="G10" i="3" s="1"/>
  <c r="H9" i="3"/>
  <c r="H10" i="3" s="1"/>
  <c r="I9" i="3"/>
  <c r="I10" i="3" s="1"/>
  <c r="J9" i="3"/>
  <c r="J10" i="3" s="1"/>
  <c r="K9" i="3"/>
  <c r="B9" i="3"/>
  <c r="B10" i="3" s="1"/>
  <c r="C26" i="2"/>
  <c r="D26" i="2"/>
  <c r="E26" i="2"/>
  <c r="F26" i="2"/>
  <c r="H26" i="2"/>
  <c r="I26" i="2"/>
  <c r="J26" i="2"/>
  <c r="K8" i="2"/>
  <c r="K9" i="2" s="1"/>
  <c r="K17" i="2"/>
  <c r="K18" i="2" s="1"/>
  <c r="K26" i="2"/>
  <c r="K25" i="2"/>
  <c r="L26" i="2" l="1"/>
  <c r="L10" i="3"/>
  <c r="G32" i="3"/>
  <c r="G33" i="3" s="1"/>
  <c r="K29" i="2"/>
  <c r="K30" i="2" s="1"/>
  <c r="J25" i="2"/>
  <c r="F25" i="2"/>
  <c r="D25" i="2"/>
  <c r="C25" i="2"/>
  <c r="B17" i="2"/>
  <c r="B18" i="2" s="1"/>
  <c r="J30" i="3"/>
  <c r="I30" i="3"/>
  <c r="H30" i="3"/>
  <c r="G30" i="3"/>
  <c r="F30" i="3"/>
  <c r="E30" i="3"/>
  <c r="D30" i="3"/>
  <c r="B30" i="3"/>
  <c r="J29" i="3"/>
  <c r="I29" i="3"/>
  <c r="H29" i="3"/>
  <c r="G29" i="3"/>
  <c r="F29" i="3"/>
  <c r="E29" i="3"/>
  <c r="D29" i="3"/>
  <c r="C29" i="3"/>
  <c r="B29" i="3"/>
  <c r="J28" i="3"/>
  <c r="I28" i="3"/>
  <c r="H28" i="3"/>
  <c r="G28" i="3"/>
  <c r="F28" i="3"/>
  <c r="E28" i="3"/>
  <c r="D28" i="3"/>
  <c r="C28" i="3"/>
  <c r="B28" i="3"/>
  <c r="J27" i="3"/>
  <c r="J32" i="3" s="1"/>
  <c r="J33" i="3" s="1"/>
  <c r="I27" i="3"/>
  <c r="I32" i="3" s="1"/>
  <c r="I33" i="3" s="1"/>
  <c r="H27" i="3"/>
  <c r="H32" i="3" s="1"/>
  <c r="H33" i="3" s="1"/>
  <c r="G27" i="3"/>
  <c r="F27" i="3"/>
  <c r="F32" i="3" s="1"/>
  <c r="F33" i="3" s="1"/>
  <c r="E27" i="3"/>
  <c r="E32" i="3" s="1"/>
  <c r="E33" i="3" s="1"/>
  <c r="D27" i="3"/>
  <c r="D32" i="3" s="1"/>
  <c r="D33" i="3" s="1"/>
  <c r="C27" i="3"/>
  <c r="C7" i="3"/>
  <c r="C30" i="3" s="1"/>
  <c r="I25" i="2"/>
  <c r="H25" i="2"/>
  <c r="J17" i="2"/>
  <c r="J18" i="2" s="1"/>
  <c r="I17" i="2"/>
  <c r="I18" i="2" s="1"/>
  <c r="H17" i="2"/>
  <c r="H18" i="2" s="1"/>
  <c r="G17" i="2"/>
  <c r="G18" i="2" s="1"/>
  <c r="F18" i="2"/>
  <c r="E17" i="2"/>
  <c r="E18" i="2" s="1"/>
  <c r="D17" i="2"/>
  <c r="D18" i="2" s="1"/>
  <c r="C17" i="2"/>
  <c r="C18" i="2" s="1"/>
  <c r="J8" i="2"/>
  <c r="J9" i="2" s="1"/>
  <c r="I8" i="2"/>
  <c r="I9" i="2" s="1"/>
  <c r="H8" i="2"/>
  <c r="H9" i="2" s="1"/>
  <c r="G8" i="2"/>
  <c r="G9" i="2" s="1"/>
  <c r="F8" i="2"/>
  <c r="F9" i="2" s="1"/>
  <c r="E8" i="2"/>
  <c r="E9" i="2" s="1"/>
  <c r="D8" i="2"/>
  <c r="D9" i="2" s="1"/>
  <c r="L25" i="2" l="1"/>
  <c r="L29" i="2" s="1"/>
  <c r="C32" i="3"/>
  <c r="C33" i="3" s="1"/>
  <c r="L27" i="3"/>
  <c r="L32" i="3" s="1"/>
  <c r="L33" i="3" s="1"/>
  <c r="L18" i="2"/>
  <c r="I29" i="2"/>
  <c r="I30" i="2" s="1"/>
  <c r="E29" i="2"/>
  <c r="E30" i="2" s="1"/>
  <c r="L8" i="2"/>
  <c r="G29" i="2"/>
  <c r="G30" i="2" s="1"/>
  <c r="B29" i="2"/>
  <c r="B30" i="2" s="1"/>
  <c r="D29" i="2"/>
  <c r="D30" i="2" s="1"/>
  <c r="J29" i="2"/>
  <c r="J30" i="2" s="1"/>
  <c r="L17" i="2"/>
  <c r="F29" i="2"/>
  <c r="F30" i="2" s="1"/>
  <c r="C8" i="2"/>
  <c r="C29" i="2"/>
  <c r="C30" i="2" s="1"/>
  <c r="H29" i="2"/>
  <c r="H30" i="2" s="1"/>
  <c r="C9" i="2" l="1"/>
  <c r="L9" i="2" s="1"/>
  <c r="L30" i="2"/>
  <c r="H36" i="4"/>
</calcChain>
</file>

<file path=xl/comments1.xml><?xml version="1.0" encoding="utf-8"?>
<comments xmlns="http://schemas.openxmlformats.org/spreadsheetml/2006/main">
  <authors>
    <author>KarenSol</author>
  </authors>
  <commentList>
    <comment ref="D36" authorId="0" shapeId="0">
      <text>
        <r>
          <rPr>
            <sz val="9"/>
            <color indexed="81"/>
            <rFont val="Tahoma"/>
            <family val="2"/>
          </rPr>
          <t xml:space="preserve">Ordenes con reparación, 328, 370 y 367
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OT 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REPARACIONES DE OT 367 Y 370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 xml:space="preserve">OT 541 y 0,5 Horas de or 520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>
      <text>
        <r>
          <rPr>
            <sz val="9"/>
            <color indexed="81"/>
            <rFont val="Tahoma"/>
            <family val="2"/>
          </rPr>
          <t xml:space="preserve">
7,42 horas de reposició de madera de oT 541; 5,5 horas de OT; 1,17 horas de OT 28 y 1hora de OT 327</t>
        </r>
      </text>
    </comment>
  </commentList>
</comments>
</file>

<file path=xl/comments2.xml><?xml version="1.0" encoding="utf-8"?>
<comments xmlns="http://schemas.openxmlformats.org/spreadsheetml/2006/main">
  <authors>
    <author>KarenSol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OT 60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2,33 horas de OT 48
2,17 Horas de OT 61 y
2,92 horas de OT 62 en éste caso se reparó por fallas de polillas</t>
        </r>
      </text>
    </comment>
    <comment ref="E38" authorId="0" shapeId="0">
      <text>
        <r>
          <rPr>
            <sz val="9"/>
            <color indexed="81"/>
            <rFont val="Tahoma"/>
            <family val="2"/>
          </rPr>
          <t xml:space="preserve">0,67 horas OT 325
3,25 Horas OT 31
4,25 Horas OT 35 y
2,33 Horas OT 61
</t>
        </r>
      </text>
    </comment>
    <comment ref="G38" authorId="0" shapeId="0">
      <text>
        <r>
          <rPr>
            <b/>
            <sz val="9"/>
            <color indexed="81"/>
            <rFont val="Tahoma"/>
            <family val="2"/>
          </rPr>
          <t xml:space="preserve">3,25 horas de OT 31
7,08 Horas de OT 35
0,67 Horas de OT 60
0,5 Horas de OT 61 y
0,83 Horas de OT 325
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OT 62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OT 51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Reparacion de OT 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OT 51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KarenSol</author>
  </authors>
  <commentList>
    <comment ref="E36" authorId="0" shapeId="0">
      <text>
        <r>
          <rPr>
            <sz val="9"/>
            <color indexed="81"/>
            <rFont val="Tahoma"/>
            <family val="2"/>
          </rPr>
          <t xml:space="preserve">1,1 horas de OT 13   y
32,07 horas de OT 14
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de OT 56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 xml:space="preserve">3,83 horas de OT 13
4,17 horas de OT 14
0,75 horas de OT 15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OT 318 : 1 hora
OT 317 : 0,67
OT 78   : 2,92
OT 15   : 0,25
OT 16   : 0,75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OT 25 : 4,33 horas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 xml:space="preserve">OT 316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 shapeId="0">
      <text>
        <r>
          <rPr>
            <b/>
            <sz val="9"/>
            <color indexed="81"/>
            <rFont val="Tahoma"/>
            <family val="2"/>
          </rPr>
          <t>OT 25 : 5,25 horas
OT 24 : 0,5 hora
OT 22 : 1 hora</t>
        </r>
      </text>
    </comment>
  </commentList>
</comments>
</file>

<file path=xl/sharedStrings.xml><?xml version="1.0" encoding="utf-8"?>
<sst xmlns="http://schemas.openxmlformats.org/spreadsheetml/2006/main" count="414" uniqueCount="100">
  <si>
    <t>Semana 1</t>
  </si>
  <si>
    <t>OT</t>
  </si>
  <si>
    <t>CL</t>
  </si>
  <si>
    <t>FN</t>
  </si>
  <si>
    <t>LM</t>
  </si>
  <si>
    <t>NOV</t>
  </si>
  <si>
    <t>PRO</t>
  </si>
  <si>
    <t>SU</t>
  </si>
  <si>
    <t>VA</t>
  </si>
  <si>
    <t>NE</t>
  </si>
  <si>
    <t>INV</t>
  </si>
  <si>
    <t>MM</t>
  </si>
  <si>
    <t>ORG</t>
  </si>
  <si>
    <t>Semana 2</t>
  </si>
  <si>
    <t>Semana 3</t>
  </si>
  <si>
    <t>Horas</t>
  </si>
  <si>
    <t>Clasificación TM</t>
  </si>
  <si>
    <t>Empaque y desempaque por pega en silla cargadas a Empaque</t>
  </si>
  <si>
    <t>Reparación cargadas a L</t>
  </si>
  <si>
    <t>Reparación cargadas a C</t>
  </si>
  <si>
    <t>Corte de lija cargado a ORG</t>
  </si>
  <si>
    <t>Reparación por error de diseño cargado C544</t>
  </si>
  <si>
    <t>Semana 4</t>
  </si>
  <si>
    <t>Mantenimiento cardagas a LM</t>
  </si>
  <si>
    <t>TOTAL</t>
  </si>
  <si>
    <t>No Especificado</t>
  </si>
  <si>
    <t>Inventario</t>
  </si>
  <si>
    <t>Movimiento Materiales</t>
  </si>
  <si>
    <t>Organizacion</t>
  </si>
  <si>
    <t>Consulta</t>
  </si>
  <si>
    <t>Feriado Nacional</t>
  </si>
  <si>
    <t>No Vino</t>
  </si>
  <si>
    <t>Prototipo</t>
  </si>
  <si>
    <t>Subsidio</t>
  </si>
  <si>
    <t>Vacaciones</t>
  </si>
  <si>
    <t>Descripción</t>
  </si>
  <si>
    <t>Total</t>
  </si>
  <si>
    <t>Promedio</t>
  </si>
  <si>
    <t>Costo Horas</t>
  </si>
  <si>
    <t>Costo Total de TM</t>
  </si>
  <si>
    <t>Limpieza</t>
  </si>
  <si>
    <t>Mantenimiento</t>
  </si>
  <si>
    <t>Organización</t>
  </si>
  <si>
    <t>MT</t>
  </si>
  <si>
    <t>Pomedio</t>
  </si>
  <si>
    <t>Horas Según clasificación de TM</t>
  </si>
  <si>
    <t>Semana 5</t>
  </si>
  <si>
    <t>Semana 6</t>
  </si>
  <si>
    <t>Semana 7</t>
  </si>
  <si>
    <t>Costo Total Mes Febrero  2018</t>
  </si>
  <si>
    <t>Mantenimieto</t>
  </si>
  <si>
    <t>Costo Total Mes Enero 2018 (Costos horas +CIF)</t>
  </si>
  <si>
    <t>Semana 8</t>
  </si>
  <si>
    <t xml:space="preserve">Reparación por error de diseño </t>
  </si>
  <si>
    <t>Notas</t>
  </si>
  <si>
    <t>Semana 9</t>
  </si>
  <si>
    <t>Reparación cargadas a D</t>
  </si>
  <si>
    <t>Horas de Reparación FEBRERO</t>
  </si>
  <si>
    <t>Horas de timpo muerto FEBRERO 2018</t>
  </si>
  <si>
    <t>Horas de Permiso por falta de energía</t>
  </si>
  <si>
    <t>Horas en espera de energía</t>
  </si>
  <si>
    <t>Horas de Movimiento de troncos</t>
  </si>
  <si>
    <t>Reposición de Madera en Selección</t>
  </si>
  <si>
    <t>Horas de capacitación de diseño</t>
  </si>
  <si>
    <t>Pueden observarse durante la</t>
  </si>
  <si>
    <t xml:space="preserve">pondiente </t>
  </si>
  <si>
    <t>semana 9;11,8 horas  corres-</t>
  </si>
  <si>
    <t>Semana10</t>
  </si>
  <si>
    <t>Semana11</t>
  </si>
  <si>
    <t>Semana12</t>
  </si>
  <si>
    <t>Horas de tiempo muerto Marzo 2018</t>
  </si>
  <si>
    <t>Costo Total Mes Marzo  2018</t>
  </si>
  <si>
    <t>Semana13</t>
  </si>
  <si>
    <t>Horas de Reparación Marzo</t>
  </si>
  <si>
    <t>Reparación cargadas a A</t>
  </si>
  <si>
    <t xml:space="preserve">Semana 13 muestra una disminucion en </t>
  </si>
  <si>
    <t>el total de Tiempos muertos</t>
  </si>
  <si>
    <t>pero se debe a que se trabajo</t>
  </si>
  <si>
    <t>únicamente 3 días.</t>
  </si>
  <si>
    <t>Semana14</t>
  </si>
  <si>
    <t>Semana15</t>
  </si>
  <si>
    <t>Semana16</t>
  </si>
  <si>
    <t>Semana17</t>
  </si>
  <si>
    <t>Horas de tiempo muerto Abril 2018</t>
  </si>
  <si>
    <t>Costo Total Mes Abril  2018</t>
  </si>
  <si>
    <t>Horas de Reparación Abril</t>
  </si>
  <si>
    <t>Reparación cargadas a Empaque</t>
  </si>
  <si>
    <t>AL</t>
  </si>
  <si>
    <t>Alimentación</t>
  </si>
  <si>
    <t>Se incluyen horas por tiempo</t>
  </si>
  <si>
    <t xml:space="preserve">de alimentación durante </t>
  </si>
  <si>
    <t>horas extras.</t>
  </si>
  <si>
    <t>Las horas de NE</t>
  </si>
  <si>
    <t>corresponden a Tiempo Muerto</t>
  </si>
  <si>
    <t>horas sin actividad alguna.</t>
  </si>
  <si>
    <t>El incremento de horas en CL</t>
  </si>
  <si>
    <t xml:space="preserve">se debe a las salidas </t>
  </si>
  <si>
    <t xml:space="preserve">temprano los días Jueves y </t>
  </si>
  <si>
    <t>Viernes, por las manifestaciones</t>
  </si>
  <si>
    <t>realizadas en el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</si>
</sst>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$-409]* #,##0_);_([$$-409]* \(#,##0\);_([$$-409]* &quot;-&quot;??_);_(@_)"/>
    <numFmt numFmtId="165" formatCode="0.0"/>
    <numFmt numFmtId="166" formatCode="[$-409]mmm\-yy;@"/>
  </numFmts>
  <fonts count="11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0" fontId="0" fillId="0" borderId="0" xfId="0" applyBorder="1" applyAlignment="1"/>
    <xf numFmtId="165" fontId="2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center"/>
    </xf>
    <xf numFmtId="164" fontId="2" fillId="3" borderId="3" xfId="0" applyNumberFormat="1" applyFont="1" applyFill="1" applyBorder="1"/>
    <xf numFmtId="0" fontId="4" fillId="4" borderId="4" xfId="0" applyNumberFormat="1" applyFont="1" applyFill="1" applyBorder="1" applyAlignment="1">
      <alignment horizontal="center" wrapText="1"/>
    </xf>
    <xf numFmtId="0" fontId="4" fillId="4" borderId="4" xfId="0" applyNumberFormat="1" applyFont="1" applyFill="1" applyBorder="1" applyAlignment="1">
      <alignment horizontal="left" wrapText="1"/>
    </xf>
    <xf numFmtId="0" fontId="5" fillId="5" borderId="4" xfId="0" applyNumberFormat="1" applyFont="1" applyFill="1" applyBorder="1" applyAlignment="1">
      <alignment horizontal="center"/>
    </xf>
    <xf numFmtId="166" fontId="5" fillId="5" borderId="4" xfId="0" applyNumberFormat="1" applyFont="1" applyFill="1" applyBorder="1"/>
    <xf numFmtId="0" fontId="1" fillId="2" borderId="0" xfId="0" applyNumberFormat="1" applyFont="1" applyFill="1" applyBorder="1" applyAlignment="1">
      <alignment horizontal="left" wrapText="1"/>
    </xf>
    <xf numFmtId="0" fontId="3" fillId="6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2" fillId="7" borderId="3" xfId="0" applyNumberFormat="1" applyFont="1" applyFill="1" applyBorder="1"/>
    <xf numFmtId="164" fontId="2" fillId="7" borderId="1" xfId="0" applyNumberFormat="1" applyFont="1" applyFill="1" applyBorder="1"/>
    <xf numFmtId="0" fontId="1" fillId="2" borderId="2" xfId="0" applyNumberFormat="1" applyFont="1" applyFill="1" applyBorder="1" applyAlignment="1">
      <alignment horizontal="left" wrapText="1"/>
    </xf>
    <xf numFmtId="0" fontId="1" fillId="2" borderId="5" xfId="0" applyNumberFormat="1" applyFont="1" applyFill="1" applyBorder="1" applyAlignment="1">
      <alignment horizontal="left" wrapText="1"/>
    </xf>
    <xf numFmtId="1" fontId="2" fillId="7" borderId="1" xfId="0" applyNumberFormat="1" applyFont="1" applyFill="1" applyBorder="1" applyAlignment="1">
      <alignment horizontal="center"/>
    </xf>
    <xf numFmtId="0" fontId="3" fillId="7" borderId="1" xfId="0" applyNumberFormat="1" applyFont="1" applyFill="1" applyBorder="1" applyAlignment="1">
      <alignment horizontal="center" wrapText="1"/>
    </xf>
    <xf numFmtId="164" fontId="6" fillId="3" borderId="3" xfId="0" applyNumberFormat="1" applyFont="1" applyFill="1" applyBorder="1"/>
    <xf numFmtId="164" fontId="6" fillId="3" borderId="1" xfId="0" applyNumberFormat="1" applyFont="1" applyFill="1" applyBorder="1"/>
    <xf numFmtId="0" fontId="1" fillId="2" borderId="6" xfId="0" applyNumberFormat="1" applyFont="1" applyFill="1" applyBorder="1" applyAlignment="1">
      <alignment horizontal="left" wrapText="1"/>
    </xf>
    <xf numFmtId="165" fontId="0" fillId="0" borderId="0" xfId="0" applyNumberFormat="1"/>
    <xf numFmtId="0" fontId="0" fillId="8" borderId="0" xfId="0" applyFill="1"/>
    <xf numFmtId="0" fontId="0" fillId="8" borderId="0" xfId="0" applyFill="1" applyBorder="1" applyAlignment="1"/>
    <xf numFmtId="164" fontId="0" fillId="8" borderId="0" xfId="0" applyNumberFormat="1" applyFill="1"/>
    <xf numFmtId="0" fontId="7" fillId="8" borderId="0" xfId="0" applyFont="1" applyFill="1"/>
    <xf numFmtId="0" fontId="0" fillId="8" borderId="0" xfId="0" applyFill="1" applyAlignment="1">
      <alignment wrapText="1"/>
    </xf>
    <xf numFmtId="0" fontId="4" fillId="8" borderId="4" xfId="0" applyNumberFormat="1" applyFont="1" applyFill="1" applyBorder="1" applyAlignment="1">
      <alignment horizontal="center" wrapText="1"/>
    </xf>
    <xf numFmtId="0" fontId="5" fillId="8" borderId="4" xfId="0" applyNumberFormat="1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2" fillId="8" borderId="0" xfId="0" applyNumberFormat="1" applyFont="1" applyFill="1" applyBorder="1" applyAlignment="1">
      <alignment horizontal="center"/>
    </xf>
    <xf numFmtId="1" fontId="2" fillId="8" borderId="0" xfId="0" applyNumberFormat="1" applyFont="1" applyFill="1" applyBorder="1" applyAlignment="1">
      <alignment horizontal="center"/>
    </xf>
    <xf numFmtId="164" fontId="2" fillId="8" borderId="0" xfId="0" applyNumberFormat="1" applyFont="1" applyFill="1" applyBorder="1"/>
    <xf numFmtId="0" fontId="0" fillId="8" borderId="0" xfId="0" applyFill="1" applyBorder="1"/>
    <xf numFmtId="166" fontId="2" fillId="8" borderId="0" xfId="0" applyNumberFormat="1" applyFont="1" applyFill="1" applyBorder="1"/>
    <xf numFmtId="164" fontId="2" fillId="3" borderId="7" xfId="0" applyNumberFormat="1" applyFont="1" applyFill="1" applyBorder="1"/>
    <xf numFmtId="1" fontId="6" fillId="9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/>
    <xf numFmtId="164" fontId="2" fillId="3" borderId="8" xfId="0" applyNumberFormat="1" applyFont="1" applyFill="1" applyBorder="1"/>
    <xf numFmtId="0" fontId="2" fillId="3" borderId="1" xfId="0" applyNumberFormat="1" applyFont="1" applyFill="1" applyBorder="1"/>
    <xf numFmtId="0" fontId="0" fillId="8" borderId="0" xfId="0" applyFont="1" applyFill="1"/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1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</a:t>
            </a:r>
            <a:r>
              <a:rPr lang="es-NI" baseline="0"/>
              <a:t> de horas de tiempo muerto en el mes de Enero</a:t>
            </a:r>
            <a:endParaRPr lang="es-NI"/>
          </a:p>
        </c:rich>
      </c:tx>
      <c:layout>
        <c:manualLayout>
          <c:xMode val="edge"/>
          <c:yMode val="edge"/>
          <c:x val="0.1205485564304461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56865007258708"/>
          <c:y val="0.10587458745874589"/>
          <c:w val="0.86431349927412915"/>
          <c:h val="0.54245748984347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Enero'!$A$4</c:f>
              <c:strCache>
                <c:ptCount val="1"/>
                <c:pt idx="0">
                  <c:v>Semana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 Enero'!$B$3:$L$3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Enero'!$B$4:$L$4</c:f>
              <c:numCache>
                <c:formatCode>0</c:formatCode>
                <c:ptCount val="11"/>
                <c:pt idx="0">
                  <c:v>69.25</c:v>
                </c:pt>
                <c:pt idx="1">
                  <c:v>63.833333333333208</c:v>
                </c:pt>
                <c:pt idx="2">
                  <c:v>71</c:v>
                </c:pt>
                <c:pt idx="3">
                  <c:v>96</c:v>
                </c:pt>
                <c:pt idx="4">
                  <c:v>78</c:v>
                </c:pt>
                <c:pt idx="5">
                  <c:v>0.66666666666666663</c:v>
                </c:pt>
                <c:pt idx="6">
                  <c:v>2</c:v>
                </c:pt>
                <c:pt idx="7">
                  <c:v>63.199999999999996</c:v>
                </c:pt>
                <c:pt idx="8">
                  <c:v>17.666666666666668</c:v>
                </c:pt>
                <c:pt idx="10">
                  <c:v>461.61666666666656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9B5-9552-515D4CF1E447}"/>
            </c:ext>
          </c:extLst>
        </c:ser>
        <c:ser>
          <c:idx val="1"/>
          <c:order val="1"/>
          <c:tx>
            <c:strRef>
              <c:f>' Enero'!$A$5</c:f>
              <c:strCache>
                <c:ptCount val="1"/>
                <c:pt idx="0">
                  <c:v>Semana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 Enero'!$B$3:$L$3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Enero'!$B$5:$L$5</c:f>
              <c:numCache>
                <c:formatCode>0</c:formatCode>
                <c:ptCount val="11"/>
                <c:pt idx="0">
                  <c:v>60.833333333333329</c:v>
                </c:pt>
                <c:pt idx="1">
                  <c:v>126.08333333333366</c:v>
                </c:pt>
                <c:pt idx="2">
                  <c:v>79</c:v>
                </c:pt>
                <c:pt idx="3">
                  <c:v>114</c:v>
                </c:pt>
                <c:pt idx="4">
                  <c:v>115</c:v>
                </c:pt>
                <c:pt idx="5">
                  <c:v>2.75</c:v>
                </c:pt>
                <c:pt idx="6">
                  <c:v>6.75</c:v>
                </c:pt>
                <c:pt idx="7">
                  <c:v>39.666666666666664</c:v>
                </c:pt>
                <c:pt idx="8">
                  <c:v>123.94999999999989</c:v>
                </c:pt>
                <c:pt idx="10">
                  <c:v>668.03333333333353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9B5-9552-515D4CF1E447}"/>
            </c:ext>
          </c:extLst>
        </c:ser>
        <c:ser>
          <c:idx val="2"/>
          <c:order val="2"/>
          <c:tx>
            <c:strRef>
              <c:f>' Enero'!$A$6</c:f>
              <c:strCache>
                <c:ptCount val="1"/>
                <c:pt idx="0">
                  <c:v>Semana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Enero'!$B$3:$L$3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Enero'!$B$6:$L$6</c:f>
              <c:numCache>
                <c:formatCode>0</c:formatCode>
                <c:ptCount val="11"/>
                <c:pt idx="0">
                  <c:v>42.166666666666664</c:v>
                </c:pt>
                <c:pt idx="1">
                  <c:v>132.50000000000017</c:v>
                </c:pt>
                <c:pt idx="2">
                  <c:v>70</c:v>
                </c:pt>
                <c:pt idx="3">
                  <c:v>88</c:v>
                </c:pt>
                <c:pt idx="4">
                  <c:v>79.75</c:v>
                </c:pt>
                <c:pt idx="5">
                  <c:v>12.083333333333332</c:v>
                </c:pt>
                <c:pt idx="6">
                  <c:v>3.666666666666667</c:v>
                </c:pt>
                <c:pt idx="7">
                  <c:v>113.98333333333333</c:v>
                </c:pt>
                <c:pt idx="8">
                  <c:v>116.06666666666672</c:v>
                </c:pt>
                <c:pt idx="10">
                  <c:v>658.21666666666692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70-49B5-9552-515D4CF1E447}"/>
            </c:ext>
          </c:extLst>
        </c:ser>
        <c:ser>
          <c:idx val="3"/>
          <c:order val="3"/>
          <c:tx>
            <c:strRef>
              <c:f>' Enero'!$A$7</c:f>
              <c:strCache>
                <c:ptCount val="1"/>
                <c:pt idx="0">
                  <c:v>Semana 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 Enero'!$B$3:$L$3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Enero'!$B$7:$L$7</c:f>
              <c:numCache>
                <c:formatCode>0</c:formatCode>
                <c:ptCount val="11"/>
                <c:pt idx="0">
                  <c:v>67.583333333333343</c:v>
                </c:pt>
                <c:pt idx="1">
                  <c:v>103.503333333334</c:v>
                </c:pt>
                <c:pt idx="2">
                  <c:v>54</c:v>
                </c:pt>
                <c:pt idx="3">
                  <c:v>149</c:v>
                </c:pt>
                <c:pt idx="4">
                  <c:v>88</c:v>
                </c:pt>
                <c:pt idx="5">
                  <c:v>12.666666666666668</c:v>
                </c:pt>
                <c:pt idx="6">
                  <c:v>31.416666666666664</c:v>
                </c:pt>
                <c:pt idx="7">
                  <c:v>72.25</c:v>
                </c:pt>
                <c:pt idx="8">
                  <c:v>62.916666666666664</c:v>
                </c:pt>
                <c:pt idx="10">
                  <c:v>641.33666666666738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9B5-9552-515D4CF1E447}"/>
            </c:ext>
          </c:extLst>
        </c:ser>
        <c:ser>
          <c:idx val="4"/>
          <c:order val="4"/>
          <c:tx>
            <c:strRef>
              <c:f>' Enero'!$A$9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Enero'!$B$3:$L$3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Enero'!$B$9:$L$9</c:f>
              <c:numCache>
                <c:formatCode>0</c:formatCode>
                <c:ptCount val="11"/>
                <c:pt idx="0">
                  <c:v>262.33333333333331</c:v>
                </c:pt>
                <c:pt idx="1">
                  <c:v>506.1533333333345</c:v>
                </c:pt>
                <c:pt idx="2">
                  <c:v>283</c:v>
                </c:pt>
                <c:pt idx="3">
                  <c:v>609</c:v>
                </c:pt>
                <c:pt idx="4">
                  <c:v>430.75</c:v>
                </c:pt>
                <c:pt idx="5">
                  <c:v>28.166666666666664</c:v>
                </c:pt>
                <c:pt idx="6">
                  <c:v>43.833333333333329</c:v>
                </c:pt>
                <c:pt idx="7">
                  <c:v>397.68333333333334</c:v>
                </c:pt>
                <c:pt idx="8">
                  <c:v>366.36666666666662</c:v>
                </c:pt>
                <c:pt idx="9">
                  <c:v>26.666666666666671</c:v>
                </c:pt>
                <c:pt idx="10">
                  <c:v>2953.9533333333343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70-49B5-9552-515D4CF1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48483504"/>
        <c:axId val="2048479344"/>
      </c:barChart>
      <c:catAx>
        <c:axId val="204848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48479344"/>
        <c:crosses val="autoZero"/>
        <c:auto val="1"/>
        <c:lblAlgn val="ctr"/>
        <c:lblOffset val="100"/>
        <c:noMultiLvlLbl val="0"/>
      </c:catAx>
      <c:valAx>
        <c:axId val="20484793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048483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486718006403051"/>
          <c:y val="0.13584438931434947"/>
          <c:w val="0.61817772778402702"/>
          <c:h val="5.13702225577967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 de Costo total </a:t>
            </a:r>
            <a:r>
              <a:rPr lang="es-NI" baseline="0"/>
              <a:t> de Tiempo Muerto en el mes de Enero</a:t>
            </a:r>
            <a:endParaRPr lang="es-NI"/>
          </a:p>
        </c:rich>
      </c:tx>
      <c:layout>
        <c:manualLayout>
          <c:xMode val="edge"/>
          <c:yMode val="edge"/>
          <c:x val="0.12250145100970261"/>
          <c:y val="9.661937419112934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656188429073293"/>
          <c:y val="0.10078212290502793"/>
          <c:w val="0.8634381157092671"/>
          <c:h val="0.601577149225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Enero'!$A$14</c:f>
              <c:strCache>
                <c:ptCount val="1"/>
                <c:pt idx="0">
                  <c:v>Semana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 Enero'!$B$13:$L$13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Enero'!$B$14:$L$14</c:f>
              <c:numCache>
                <c:formatCode>_([$$-409]* #,##0_);_([$$-409]* \(#,##0\);_([$$-409]* "-"??_);_(@_)</c:formatCode>
                <c:ptCount val="11"/>
                <c:pt idx="0">
                  <c:v>142.7634384469697</c:v>
                </c:pt>
                <c:pt idx="1">
                  <c:v>134.68840453390308</c:v>
                </c:pt>
                <c:pt idx="2">
                  <c:v>152.12753093434344</c:v>
                </c:pt>
                <c:pt idx="3">
                  <c:v>169.364034090909</c:v>
                </c:pt>
                <c:pt idx="4">
                  <c:v>186.01619318181818</c:v>
                </c:pt>
                <c:pt idx="5">
                  <c:v>1.5945989946451573</c:v>
                </c:pt>
                <c:pt idx="6">
                  <c:v>3.9190277777777776</c:v>
                </c:pt>
                <c:pt idx="7">
                  <c:v>126.07292829335016</c:v>
                </c:pt>
                <c:pt idx="8">
                  <c:v>45.279682200529301</c:v>
                </c:pt>
                <c:pt idx="10">
                  <c:v>961.82583845424585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7-4837-85FD-896C9D0F6A68}"/>
            </c:ext>
          </c:extLst>
        </c:ser>
        <c:ser>
          <c:idx val="1"/>
          <c:order val="1"/>
          <c:tx>
            <c:strRef>
              <c:f>' Enero'!$A$15</c:f>
              <c:strCache>
                <c:ptCount val="1"/>
                <c:pt idx="0">
                  <c:v>Semana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 Enero'!$B$13:$L$13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Enero'!$B$15:$L$15</c:f>
              <c:numCache>
                <c:formatCode>_([$$-409]* #,##0_);_([$$-409]* \(#,##0\);_([$$-409]* "-"??_);_(@_)</c:formatCode>
                <c:ptCount val="11"/>
                <c:pt idx="0">
                  <c:v>116.65979703282829</c:v>
                </c:pt>
                <c:pt idx="1">
                  <c:v>263.27500085522013</c:v>
                </c:pt>
                <c:pt idx="2">
                  <c:v>172.22484848484851</c:v>
                </c:pt>
                <c:pt idx="3">
                  <c:v>188.09655303030303</c:v>
                </c:pt>
                <c:pt idx="4">
                  <c:v>261.01884469696967</c:v>
                </c:pt>
                <c:pt idx="5">
                  <c:v>4.4998125</c:v>
                </c:pt>
                <c:pt idx="6">
                  <c:v>13.907169086700335</c:v>
                </c:pt>
                <c:pt idx="7">
                  <c:v>81.750838752104372</c:v>
                </c:pt>
                <c:pt idx="8">
                  <c:v>270.13159360044142</c:v>
                </c:pt>
                <c:pt idx="10">
                  <c:v>1371.5644580394157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C7-4837-85FD-896C9D0F6A68}"/>
            </c:ext>
          </c:extLst>
        </c:ser>
        <c:ser>
          <c:idx val="2"/>
          <c:order val="2"/>
          <c:tx>
            <c:strRef>
              <c:f>' Enero'!$A$16</c:f>
              <c:strCache>
                <c:ptCount val="1"/>
                <c:pt idx="0">
                  <c:v>Semana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Enero'!$B$13:$L$13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Enero'!$B$16:$L$16</c:f>
              <c:numCache>
                <c:formatCode>_([$$-409]* #,##0_);_([$$-409]* \(#,##0\);_([$$-409]* "-"??_);_(@_)</c:formatCode>
                <c:ptCount val="11"/>
                <c:pt idx="0">
                  <c:v>85.095370370370361</c:v>
                </c:pt>
                <c:pt idx="1">
                  <c:v>279.28282106507527</c:v>
                </c:pt>
                <c:pt idx="2">
                  <c:v>150.4</c:v>
                </c:pt>
                <c:pt idx="3">
                  <c:v>133.76000000000002</c:v>
                </c:pt>
                <c:pt idx="4">
                  <c:v>170.18827481248996</c:v>
                </c:pt>
                <c:pt idx="5">
                  <c:v>21.125686289983165</c:v>
                </c:pt>
                <c:pt idx="6">
                  <c:v>7.1604429713804709</c:v>
                </c:pt>
                <c:pt idx="7">
                  <c:v>249.73414686035997</c:v>
                </c:pt>
                <c:pt idx="8">
                  <c:v>259.25347409584606</c:v>
                </c:pt>
                <c:pt idx="10">
                  <c:v>1356.0002164655052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C7-4837-85FD-896C9D0F6A68}"/>
            </c:ext>
          </c:extLst>
        </c:ser>
        <c:ser>
          <c:idx val="3"/>
          <c:order val="3"/>
          <c:tx>
            <c:strRef>
              <c:f>' Enero'!$A$17</c:f>
              <c:strCache>
                <c:ptCount val="1"/>
                <c:pt idx="0">
                  <c:v>Semana 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 Enero'!$B$13:$L$13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Enero'!$B$17:$L$17</c:f>
              <c:numCache>
                <c:formatCode>_([$$-409]* #,##0_);_([$$-409]* \(#,##0\);_([$$-409]* "-"??_);_(@_)</c:formatCode>
                <c:ptCount val="11"/>
                <c:pt idx="0">
                  <c:v>148.68485890151516</c:v>
                </c:pt>
                <c:pt idx="1">
                  <c:v>289.0701678652444</c:v>
                </c:pt>
                <c:pt idx="2">
                  <c:v>104.03562500000001</c:v>
                </c:pt>
                <c:pt idx="3">
                  <c:v>295.96772095959602</c:v>
                </c:pt>
                <c:pt idx="4">
                  <c:v>186.71946401515149</c:v>
                </c:pt>
                <c:pt idx="5">
                  <c:v>31.111258838383836</c:v>
                </c:pt>
                <c:pt idx="6">
                  <c:v>67.86064030142893</c:v>
                </c:pt>
                <c:pt idx="7">
                  <c:v>168.65712042029963</c:v>
                </c:pt>
                <c:pt idx="8">
                  <c:v>138.87356976680101</c:v>
                </c:pt>
                <c:pt idx="10">
                  <c:v>1430.9804260684205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C7-4837-85FD-896C9D0F6A68}"/>
            </c:ext>
          </c:extLst>
        </c:ser>
        <c:ser>
          <c:idx val="4"/>
          <c:order val="4"/>
          <c:tx>
            <c:strRef>
              <c:f>' Enero'!$A$19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Enero'!$B$13:$L$13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' Enero'!$B$19:$L$19</c:f>
              <c:numCache>
                <c:formatCode>_([$$-409]* #,##0_);_([$$-409]* \(#,##0\);_([$$-409]* "-"??_);_(@_)</c:formatCode>
                <c:ptCount val="11"/>
                <c:pt idx="0">
                  <c:v>542.19898242845125</c:v>
                </c:pt>
                <c:pt idx="1">
                  <c:v>1133.1284627154153</c:v>
                </c:pt>
                <c:pt idx="2">
                  <c:v>592.46800441919186</c:v>
                </c:pt>
                <c:pt idx="3">
                  <c:v>1095.5787036484141</c:v>
                </c:pt>
                <c:pt idx="4">
                  <c:v>970.10341307006581</c:v>
                </c:pt>
                <c:pt idx="5">
                  <c:v>58.331356623012155</c:v>
                </c:pt>
                <c:pt idx="6">
                  <c:v>92.847280137287513</c:v>
                </c:pt>
                <c:pt idx="7">
                  <c:v>853.28671319816806</c:v>
                </c:pt>
                <c:pt idx="8">
                  <c:v>809.9232290465909</c:v>
                </c:pt>
                <c:pt idx="9">
                  <c:v>71.159182031314046</c:v>
                </c:pt>
                <c:pt idx="10">
                  <c:v>6219.0253273179105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C7-4837-85FD-896C9D0F6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2720160"/>
        <c:axId val="42722240"/>
      </c:barChart>
      <c:catAx>
        <c:axId val="427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2722240"/>
        <c:crosses val="autoZero"/>
        <c:auto val="1"/>
        <c:lblAlgn val="ctr"/>
        <c:lblOffset val="100"/>
        <c:noMultiLvlLbl val="0"/>
      </c:catAx>
      <c:valAx>
        <c:axId val="42722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crossAx val="42720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8180268932809"/>
          <c:y val="0.14487986103186384"/>
          <c:w val="0.55468356946316433"/>
          <c:h val="5.4348206474190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</a:t>
            </a:r>
            <a:r>
              <a:rPr lang="es-NI" baseline="0"/>
              <a:t> de horas de tiempo muerto en el mes de Febrero</a:t>
            </a:r>
            <a:endParaRPr lang="es-NI"/>
          </a:p>
        </c:rich>
      </c:tx>
      <c:layout>
        <c:manualLayout>
          <c:xMode val="edge"/>
          <c:yMode val="edge"/>
          <c:x val="0.16667109173336803"/>
          <c:y val="2.38992597835382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568642762629879"/>
          <c:y val="6.3927099000265414E-2"/>
          <c:w val="0.86431349927412915"/>
          <c:h val="0.54245748984347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Febrero!$A$4</c:f>
              <c:strCache>
                <c:ptCount val="1"/>
                <c:pt idx="0">
                  <c:v>Semana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Febrero!$B$3:$L$3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Febrero!$B$4:$L$4</c:f>
              <c:numCache>
                <c:formatCode>0</c:formatCode>
                <c:ptCount val="11"/>
                <c:pt idx="0">
                  <c:v>69</c:v>
                </c:pt>
                <c:pt idx="1">
                  <c:v>80.69999999999996</c:v>
                </c:pt>
                <c:pt idx="2">
                  <c:v>36</c:v>
                </c:pt>
                <c:pt idx="3">
                  <c:v>175</c:v>
                </c:pt>
                <c:pt idx="4">
                  <c:v>151.5</c:v>
                </c:pt>
                <c:pt idx="5">
                  <c:v>0</c:v>
                </c:pt>
                <c:pt idx="6">
                  <c:v>34.916666666666664</c:v>
                </c:pt>
                <c:pt idx="7">
                  <c:v>146.08333333333334</c:v>
                </c:pt>
                <c:pt idx="8">
                  <c:v>117.86666666666663</c:v>
                </c:pt>
                <c:pt idx="9">
                  <c:v>27.666666666666668</c:v>
                </c:pt>
                <c:pt idx="10">
                  <c:v>838.73333333333323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A-413F-AEDB-787B0D6591AA}"/>
            </c:ext>
          </c:extLst>
        </c:ser>
        <c:ser>
          <c:idx val="1"/>
          <c:order val="1"/>
          <c:tx>
            <c:strRef>
              <c:f>Febrero!$A$5</c:f>
              <c:strCache>
                <c:ptCount val="1"/>
                <c:pt idx="0">
                  <c:v>Semana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Febrero!$B$3:$L$3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Febrero!$B$5:$L$5</c:f>
              <c:numCache>
                <c:formatCode>0</c:formatCode>
                <c:ptCount val="11"/>
                <c:pt idx="0">
                  <c:v>23.75</c:v>
                </c:pt>
                <c:pt idx="1">
                  <c:v>67.833333333333243</c:v>
                </c:pt>
                <c:pt idx="2">
                  <c:v>52</c:v>
                </c:pt>
                <c:pt idx="3">
                  <c:v>168</c:v>
                </c:pt>
                <c:pt idx="4">
                  <c:v>866.5</c:v>
                </c:pt>
                <c:pt idx="5">
                  <c:v>8.3333333333333339</c:v>
                </c:pt>
                <c:pt idx="6">
                  <c:v>6</c:v>
                </c:pt>
                <c:pt idx="7">
                  <c:v>118.16666666666664</c:v>
                </c:pt>
                <c:pt idx="8">
                  <c:v>49.016666666666673</c:v>
                </c:pt>
                <c:pt idx="9">
                  <c:v>10</c:v>
                </c:pt>
                <c:pt idx="10">
                  <c:v>1369.6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4A-413F-AEDB-787B0D6591AA}"/>
            </c:ext>
          </c:extLst>
        </c:ser>
        <c:ser>
          <c:idx val="2"/>
          <c:order val="2"/>
          <c:tx>
            <c:strRef>
              <c:f>Febrero!$A$6</c:f>
              <c:strCache>
                <c:ptCount val="1"/>
                <c:pt idx="0">
                  <c:v>Semana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Febrero!$B$3:$L$3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Febrero!$B$6:$L$6</c:f>
              <c:numCache>
                <c:formatCode>0</c:formatCode>
                <c:ptCount val="11"/>
                <c:pt idx="0">
                  <c:v>121.6666666666667</c:v>
                </c:pt>
                <c:pt idx="1">
                  <c:v>60.499999999999972</c:v>
                </c:pt>
                <c:pt idx="2">
                  <c:v>61</c:v>
                </c:pt>
                <c:pt idx="3">
                  <c:v>61</c:v>
                </c:pt>
                <c:pt idx="4">
                  <c:v>518.75</c:v>
                </c:pt>
                <c:pt idx="5">
                  <c:v>80.666666666666657</c:v>
                </c:pt>
                <c:pt idx="6">
                  <c:v>11.25</c:v>
                </c:pt>
                <c:pt idx="7">
                  <c:v>131.96666666666667</c:v>
                </c:pt>
                <c:pt idx="8">
                  <c:v>60.250000000000007</c:v>
                </c:pt>
                <c:pt idx="9">
                  <c:v>18.916666666666664</c:v>
                </c:pt>
                <c:pt idx="10">
                  <c:v>1125.9666666666667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2B-425E-84F6-BE2192864C09}"/>
            </c:ext>
          </c:extLst>
        </c:ser>
        <c:ser>
          <c:idx val="3"/>
          <c:order val="3"/>
          <c:tx>
            <c:strRef>
              <c:f>Febrero!$A$7</c:f>
              <c:strCache>
                <c:ptCount val="1"/>
                <c:pt idx="0">
                  <c:v>Semana 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Febrero!$B$3:$L$3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Febrero!$B$7:$L$7</c:f>
              <c:numCache>
                <c:formatCode>0</c:formatCode>
                <c:ptCount val="11"/>
                <c:pt idx="0">
                  <c:v>46.5</c:v>
                </c:pt>
                <c:pt idx="1">
                  <c:v>80.583333333333258</c:v>
                </c:pt>
                <c:pt idx="2">
                  <c:v>25</c:v>
                </c:pt>
                <c:pt idx="3">
                  <c:v>71</c:v>
                </c:pt>
                <c:pt idx="4">
                  <c:v>585.5</c:v>
                </c:pt>
                <c:pt idx="5">
                  <c:v>44</c:v>
                </c:pt>
                <c:pt idx="6">
                  <c:v>63</c:v>
                </c:pt>
                <c:pt idx="7">
                  <c:v>111.83333333333333</c:v>
                </c:pt>
                <c:pt idx="8">
                  <c:v>174.49999999999994</c:v>
                </c:pt>
                <c:pt idx="9">
                  <c:v>24.666666666666668</c:v>
                </c:pt>
                <c:pt idx="10">
                  <c:v>1226.5833333333333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C-4982-985C-145275F8D01F}"/>
            </c:ext>
          </c:extLst>
        </c:ser>
        <c:ser>
          <c:idx val="4"/>
          <c:order val="4"/>
          <c:tx>
            <c:strRef>
              <c:f>Febrero!$A$8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Febrero!$B$3:$L$3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Febrero!$B$8:$L$8</c:f>
              <c:numCache>
                <c:formatCode>0</c:formatCode>
                <c:ptCount val="11"/>
                <c:pt idx="0">
                  <c:v>260.91666666666669</c:v>
                </c:pt>
                <c:pt idx="1">
                  <c:v>289.61666666666645</c:v>
                </c:pt>
                <c:pt idx="2">
                  <c:v>174</c:v>
                </c:pt>
                <c:pt idx="3">
                  <c:v>475</c:v>
                </c:pt>
                <c:pt idx="4">
                  <c:v>2122.25</c:v>
                </c:pt>
                <c:pt idx="5">
                  <c:v>133</c:v>
                </c:pt>
                <c:pt idx="6">
                  <c:v>115.16666666666666</c:v>
                </c:pt>
                <c:pt idx="7">
                  <c:v>508.05</c:v>
                </c:pt>
                <c:pt idx="8">
                  <c:v>401.63333333333321</c:v>
                </c:pt>
                <c:pt idx="9">
                  <c:v>81.25</c:v>
                </c:pt>
                <c:pt idx="10">
                  <c:v>4560.8833333333332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C-43BB-960F-24AEAACB3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48483504"/>
        <c:axId val="2048479344"/>
      </c:barChart>
      <c:catAx>
        <c:axId val="204848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48479344"/>
        <c:crosses val="autoZero"/>
        <c:auto val="1"/>
        <c:lblAlgn val="ctr"/>
        <c:lblOffset val="100"/>
        <c:noMultiLvlLbl val="0"/>
      </c:catAx>
      <c:valAx>
        <c:axId val="20484793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048483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 de Costo</a:t>
            </a:r>
            <a:r>
              <a:rPr lang="es-NI" baseline="0"/>
              <a:t> de Tiempo Muerto en el mes de Febrero</a:t>
            </a:r>
            <a:endParaRPr lang="es-N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656188429073293"/>
          <c:y val="0.10078212290502793"/>
          <c:w val="0.8634381157092671"/>
          <c:h val="0.601577149225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Febrero!$A$25</c:f>
              <c:strCache>
                <c:ptCount val="1"/>
                <c:pt idx="0">
                  <c:v>Semana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Febrero!$B$24:$L$24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Febrero!$B$25:$L$25</c:f>
              <c:numCache>
                <c:formatCode>_([$$-409]* #,##0_);_([$$-409]* \(#,##0\);_([$$-409]* "-"??_);_(@_)</c:formatCode>
                <c:ptCount val="11"/>
                <c:pt idx="0">
                  <c:v>575.82949921085856</c:v>
                </c:pt>
                <c:pt idx="1">
                  <c:v>652.39840526261412</c:v>
                </c:pt>
                <c:pt idx="2">
                  <c:v>292.81478977272729</c:v>
                </c:pt>
                <c:pt idx="3">
                  <c:v>1360.2763194444444</c:v>
                </c:pt>
                <c:pt idx="4">
                  <c:v>1227.5366909147426</c:v>
                </c:pt>
                <c:pt idx="6">
                  <c:v>292.98112978745792</c:v>
                </c:pt>
                <c:pt idx="7">
                  <c:v>1187.0744536594159</c:v>
                </c:pt>
                <c:pt idx="8">
                  <c:v>965.36976953593978</c:v>
                </c:pt>
                <c:pt idx="9">
                  <c:v>234.89379015374931</c:v>
                </c:pt>
                <c:pt idx="10">
                  <c:v>6789.1748477419487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690-9583-F3AD133D400F}"/>
            </c:ext>
          </c:extLst>
        </c:ser>
        <c:ser>
          <c:idx val="1"/>
          <c:order val="1"/>
          <c:tx>
            <c:strRef>
              <c:f>Febrero!$A$26</c:f>
              <c:strCache>
                <c:ptCount val="1"/>
                <c:pt idx="0">
                  <c:v>Semana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Febrero!$B$24:$L$24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Febrero!$B$26:$L$26</c:f>
              <c:numCache>
                <c:formatCode>_([$$-409]* #,##0_);_([$$-409]* \(#,##0\);_([$$-409]* "-"??_);_(@_)</c:formatCode>
                <c:ptCount val="11"/>
                <c:pt idx="0">
                  <c:v>184.95471827651514</c:v>
                </c:pt>
                <c:pt idx="1">
                  <c:v>547.66838436458124</c:v>
                </c:pt>
                <c:pt idx="2">
                  <c:v>421.65420075757572</c:v>
                </c:pt>
                <c:pt idx="3">
                  <c:v>1319.7281818181818</c:v>
                </c:pt>
                <c:pt idx="4">
                  <c:v>7123.060068928924</c:v>
                </c:pt>
                <c:pt idx="5">
                  <c:v>65.58041940235691</c:v>
                </c:pt>
                <c:pt idx="6">
                  <c:v>50.179244791666669</c:v>
                </c:pt>
                <c:pt idx="7">
                  <c:v>967.09041682449481</c:v>
                </c:pt>
                <c:pt idx="8">
                  <c:v>399.74800155983826</c:v>
                </c:pt>
                <c:pt idx="9">
                  <c:v>83.586917613636359</c:v>
                </c:pt>
                <c:pt idx="10">
                  <c:v>11163.25055433777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2-4690-9583-F3AD133D400F}"/>
            </c:ext>
          </c:extLst>
        </c:ser>
        <c:ser>
          <c:idx val="2"/>
          <c:order val="2"/>
          <c:tx>
            <c:strRef>
              <c:f>Febrero!$A$27</c:f>
              <c:strCache>
                <c:ptCount val="1"/>
                <c:pt idx="0">
                  <c:v>Semana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Febrero!$B$24:$L$24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Febrero!$B$27:$L$27</c:f>
              <c:numCache>
                <c:formatCode>_([$$-409]* #,##0_);_([$$-409]* \(#,##0\);_([$$-409]* "-"??_);_(@_)</c:formatCode>
                <c:ptCount val="11"/>
                <c:pt idx="0">
                  <c:v>991.80671409398474</c:v>
                </c:pt>
                <c:pt idx="1">
                  <c:v>491.22495458330127</c:v>
                </c:pt>
                <c:pt idx="2">
                  <c:v>478.69031186868688</c:v>
                </c:pt>
                <c:pt idx="3">
                  <c:v>466.72</c:v>
                </c:pt>
                <c:pt idx="4">
                  <c:v>4207.395433903399</c:v>
                </c:pt>
                <c:pt idx="5">
                  <c:v>673.61579114892845</c:v>
                </c:pt>
                <c:pt idx="6">
                  <c:v>91.065955650252533</c:v>
                </c:pt>
                <c:pt idx="7">
                  <c:v>1074.7139961595117</c:v>
                </c:pt>
                <c:pt idx="8">
                  <c:v>508.32073265647222</c:v>
                </c:pt>
                <c:pt idx="9">
                  <c:v>159.73695169448391</c:v>
                </c:pt>
                <c:pt idx="10">
                  <c:v>9143.2908417590188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D-4915-917D-5BE503400846}"/>
            </c:ext>
          </c:extLst>
        </c:ser>
        <c:ser>
          <c:idx val="3"/>
          <c:order val="3"/>
          <c:tx>
            <c:strRef>
              <c:f>Febrero!$A$28</c:f>
              <c:strCache>
                <c:ptCount val="1"/>
                <c:pt idx="0">
                  <c:v>Semana 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Febrero!$B$24:$L$24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Febrero!$B$28:$L$28</c:f>
              <c:numCache>
                <c:formatCode>_([$$-409]* #,##0_);_([$$-409]* \(#,##0\);_([$$-409]* "-"??_);_(@_)</c:formatCode>
                <c:ptCount val="11"/>
                <c:pt idx="0">
                  <c:v>379.86594570989138</c:v>
                </c:pt>
                <c:pt idx="1">
                  <c:v>651.7503216637582</c:v>
                </c:pt>
                <c:pt idx="2">
                  <c:v>192.5589393939394</c:v>
                </c:pt>
                <c:pt idx="3">
                  <c:v>551.92000000000007</c:v>
                </c:pt>
                <c:pt idx="4">
                  <c:v>4780.0705612373749</c:v>
                </c:pt>
                <c:pt idx="5">
                  <c:v>384.12397222222222</c:v>
                </c:pt>
                <c:pt idx="6">
                  <c:v>503.21301715067341</c:v>
                </c:pt>
                <c:pt idx="7">
                  <c:v>916.48626309974748</c:v>
                </c:pt>
                <c:pt idx="8">
                  <c:v>1440.5281390461739</c:v>
                </c:pt>
                <c:pt idx="9">
                  <c:v>203.22738446969697</c:v>
                </c:pt>
                <c:pt idx="10">
                  <c:v>10003.744543993478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6-45CB-B5CC-E8AE28679A97}"/>
            </c:ext>
          </c:extLst>
        </c:ser>
        <c:ser>
          <c:idx val="4"/>
          <c:order val="4"/>
          <c:tx>
            <c:strRef>
              <c:f>Febrero!$A$29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Febrero!$B$24:$L$24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Febrero!$B$29:$L$29</c:f>
              <c:numCache>
                <c:formatCode>_([$$-409]* #,##0_);_([$$-409]* \(#,##0\);_([$$-409]* "-"??_);_(@_)</c:formatCode>
                <c:ptCount val="11"/>
                <c:pt idx="0">
                  <c:v>2132.4568772912498</c:v>
                </c:pt>
                <c:pt idx="1">
                  <c:v>2343.0420658742546</c:v>
                </c:pt>
                <c:pt idx="2">
                  <c:v>1385.7182417929293</c:v>
                </c:pt>
                <c:pt idx="3">
                  <c:v>3698.6445012626264</c:v>
                </c:pt>
                <c:pt idx="4">
                  <c:v>17338.062754984443</c:v>
                </c:pt>
                <c:pt idx="5">
                  <c:v>1123.3201827735077</c:v>
                </c:pt>
                <c:pt idx="6">
                  <c:v>937.43934738005055</c:v>
                </c:pt>
                <c:pt idx="7">
                  <c:v>4145.3651297431697</c:v>
                </c:pt>
                <c:pt idx="8">
                  <c:v>3313.9666427984243</c:v>
                </c:pt>
                <c:pt idx="9">
                  <c:v>681.44504393156649</c:v>
                </c:pt>
                <c:pt idx="10">
                  <c:v>37099.460787832213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E-48EF-BE77-125C490C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2720160"/>
        <c:axId val="42722240"/>
      </c:barChart>
      <c:catAx>
        <c:axId val="427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2722240"/>
        <c:crosses val="autoZero"/>
        <c:auto val="1"/>
        <c:lblAlgn val="ctr"/>
        <c:lblOffset val="100"/>
        <c:noMultiLvlLbl val="0"/>
      </c:catAx>
      <c:valAx>
        <c:axId val="42722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crossAx val="42720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33541010579389"/>
          <c:y val="0.14922109913565768"/>
          <c:w val="0.55151150223869072"/>
          <c:h val="5.7252309110216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Cargos de horas de</a:t>
            </a:r>
            <a:r>
              <a:rPr lang="es-NI" baseline="0"/>
              <a:t> reparación Febrero</a:t>
            </a:r>
            <a:endParaRPr lang="es-NI"/>
          </a:p>
        </c:rich>
      </c:tx>
      <c:layout>
        <c:manualLayout>
          <c:xMode val="edge"/>
          <c:yMode val="edge"/>
          <c:x val="0.27835402712289076"/>
          <c:y val="2.8081043440998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Febrero!$A$36</c:f>
              <c:strCache>
                <c:ptCount val="1"/>
                <c:pt idx="0">
                  <c:v>Semana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por error de diseño </c:v>
                </c:pt>
                <c:pt idx="5">
                  <c:v>Reposición de Madera en Selección</c:v>
                </c:pt>
                <c:pt idx="6">
                  <c:v>Horas de Movimiento de troncos</c:v>
                </c:pt>
              </c:strCache>
            </c:strRef>
          </c:cat>
          <c:val>
            <c:numRef>
              <c:f>Febrero!$B$36:$H$36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12.5</c:v>
                </c:pt>
                <c:pt idx="4">
                  <c:v>0</c:v>
                </c:pt>
                <c:pt idx="5">
                  <c:v>0</c:v>
                </c:pt>
                <c:pt idx="6">
                  <c:v>42.35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E-4852-9E15-9B0F4A1D6A22}"/>
            </c:ext>
          </c:extLst>
        </c:ser>
        <c:ser>
          <c:idx val="1"/>
          <c:order val="1"/>
          <c:tx>
            <c:strRef>
              <c:f>Febrero!$A$37</c:f>
              <c:strCache>
                <c:ptCount val="1"/>
                <c:pt idx="0">
                  <c:v>Semana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por error de diseño </c:v>
                </c:pt>
                <c:pt idx="5">
                  <c:v>Reposición de Madera en Selección</c:v>
                </c:pt>
                <c:pt idx="6">
                  <c:v>Horas de Movimiento de troncos</c:v>
                </c:pt>
              </c:strCache>
            </c:strRef>
          </c:cat>
          <c:val>
            <c:numRef>
              <c:f>Febrero!$B$37:$H$37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5.5</c:v>
                </c:pt>
                <c:pt idx="3">
                  <c:v>2.83</c:v>
                </c:pt>
                <c:pt idx="4">
                  <c:v>0</c:v>
                </c:pt>
                <c:pt idx="5">
                  <c:v>0</c:v>
                </c:pt>
                <c:pt idx="6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E-4852-9E15-9B0F4A1D6A22}"/>
            </c:ext>
          </c:extLst>
        </c:ser>
        <c:ser>
          <c:idx val="2"/>
          <c:order val="2"/>
          <c:tx>
            <c:strRef>
              <c:f>Febrero!$A$38</c:f>
              <c:strCache>
                <c:ptCount val="1"/>
                <c:pt idx="0">
                  <c:v>Semana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por error de diseño </c:v>
                </c:pt>
                <c:pt idx="5">
                  <c:v>Reposición de Madera en Selección</c:v>
                </c:pt>
                <c:pt idx="6">
                  <c:v>Horas de Movimiento de troncos</c:v>
                </c:pt>
              </c:strCache>
            </c:strRef>
          </c:cat>
          <c:val>
            <c:numRef>
              <c:f>Febrero!$B$38:$H$38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9E-4852-9E15-9B0F4A1D6A22}"/>
            </c:ext>
          </c:extLst>
        </c:ser>
        <c:ser>
          <c:idx val="3"/>
          <c:order val="3"/>
          <c:tx>
            <c:strRef>
              <c:f>Febrero!$A$39</c:f>
              <c:strCache>
                <c:ptCount val="1"/>
                <c:pt idx="0">
                  <c:v>Semana 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por error de diseño </c:v>
                </c:pt>
                <c:pt idx="5">
                  <c:v>Reposición de Madera en Selección</c:v>
                </c:pt>
                <c:pt idx="6">
                  <c:v>Horas de Movimiento de troncos</c:v>
                </c:pt>
              </c:strCache>
            </c:strRef>
          </c:cat>
          <c:val>
            <c:numRef>
              <c:f>Febrero!$B$39:$H$39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4.25</c:v>
                </c:pt>
                <c:pt idx="4">
                  <c:v>0</c:v>
                </c:pt>
                <c:pt idx="5">
                  <c:v>11.83</c:v>
                </c:pt>
                <c:pt idx="6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0-4F8F-BD7E-5E19A4F882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040016944"/>
        <c:axId val="2040017360"/>
      </c:barChart>
      <c:catAx>
        <c:axId val="204001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40017360"/>
        <c:crosses val="autoZero"/>
        <c:auto val="1"/>
        <c:lblAlgn val="ctr"/>
        <c:lblOffset val="100"/>
        <c:noMultiLvlLbl val="0"/>
      </c:catAx>
      <c:valAx>
        <c:axId val="20400173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2040016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</a:t>
            </a:r>
            <a:r>
              <a:rPr lang="es-NI" baseline="0"/>
              <a:t> de horas de tiempo muerto en el mes de Marzo</a:t>
            </a:r>
            <a:endParaRPr lang="es-NI"/>
          </a:p>
        </c:rich>
      </c:tx>
      <c:layout>
        <c:manualLayout>
          <c:xMode val="edge"/>
          <c:yMode val="edge"/>
          <c:x val="0.16667109173336803"/>
          <c:y val="2.38992597835382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568642762629879"/>
          <c:y val="6.3927099000265414E-2"/>
          <c:w val="0.86431349927412915"/>
          <c:h val="0.54245748984347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Marzo!$A$4</c:f>
              <c:strCache>
                <c:ptCount val="1"/>
                <c:pt idx="0">
                  <c:v>Semana10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Marzo!$B$3:$L$3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Marzo!$B$4:$L$4</c:f>
              <c:numCache>
                <c:formatCode>0</c:formatCode>
                <c:ptCount val="11"/>
                <c:pt idx="0">
                  <c:v>22.25</c:v>
                </c:pt>
                <c:pt idx="1">
                  <c:v>146.66666666666671</c:v>
                </c:pt>
                <c:pt idx="2">
                  <c:v>99</c:v>
                </c:pt>
                <c:pt idx="3">
                  <c:v>43</c:v>
                </c:pt>
                <c:pt idx="4">
                  <c:v>25</c:v>
                </c:pt>
                <c:pt idx="5">
                  <c:v>26</c:v>
                </c:pt>
                <c:pt idx="6">
                  <c:v>4.9166666666666679</c:v>
                </c:pt>
                <c:pt idx="7">
                  <c:v>27.749999999999996</c:v>
                </c:pt>
                <c:pt idx="8">
                  <c:v>95.666666666666643</c:v>
                </c:pt>
                <c:pt idx="9">
                  <c:v>38.333333333333329</c:v>
                </c:pt>
                <c:pt idx="10">
                  <c:v>528.58333333333337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7-4A49-9D07-EB96C852C4DF}"/>
            </c:ext>
          </c:extLst>
        </c:ser>
        <c:ser>
          <c:idx val="1"/>
          <c:order val="1"/>
          <c:tx>
            <c:strRef>
              <c:f>Marzo!$A$5</c:f>
              <c:strCache>
                <c:ptCount val="1"/>
                <c:pt idx="0">
                  <c:v>Semana11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Marzo!$B$3:$L$3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Marzo!$B$5:$L$5</c:f>
              <c:numCache>
                <c:formatCode>0</c:formatCode>
                <c:ptCount val="11"/>
                <c:pt idx="0">
                  <c:v>81.416666666666657</c:v>
                </c:pt>
                <c:pt idx="1">
                  <c:v>117.55000000000017</c:v>
                </c:pt>
                <c:pt idx="2">
                  <c:v>17</c:v>
                </c:pt>
                <c:pt idx="3">
                  <c:v>88</c:v>
                </c:pt>
                <c:pt idx="4">
                  <c:v>25</c:v>
                </c:pt>
                <c:pt idx="5">
                  <c:v>44.583333333333336</c:v>
                </c:pt>
                <c:pt idx="6">
                  <c:v>18.416666666666668</c:v>
                </c:pt>
                <c:pt idx="7">
                  <c:v>89</c:v>
                </c:pt>
                <c:pt idx="8">
                  <c:v>123.88333333333333</c:v>
                </c:pt>
                <c:pt idx="9">
                  <c:v>27.416666666666664</c:v>
                </c:pt>
                <c:pt idx="10">
                  <c:v>632.26666666666677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7-4A49-9D07-EB96C852C4DF}"/>
            </c:ext>
          </c:extLst>
        </c:ser>
        <c:ser>
          <c:idx val="2"/>
          <c:order val="2"/>
          <c:tx>
            <c:strRef>
              <c:f>Marzo!$A$6</c:f>
              <c:strCache>
                <c:ptCount val="1"/>
                <c:pt idx="0">
                  <c:v>Semana12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Marzo!$B$3:$L$3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Marzo!$B$6:$L$6</c:f>
              <c:numCache>
                <c:formatCode>0</c:formatCode>
                <c:ptCount val="11"/>
                <c:pt idx="0">
                  <c:v>97.5</c:v>
                </c:pt>
                <c:pt idx="1">
                  <c:v>155.49999999999983</c:v>
                </c:pt>
                <c:pt idx="2">
                  <c:v>35</c:v>
                </c:pt>
                <c:pt idx="3">
                  <c:v>70</c:v>
                </c:pt>
                <c:pt idx="4">
                  <c:v>48.5</c:v>
                </c:pt>
                <c:pt idx="5">
                  <c:v>52.500000000000007</c:v>
                </c:pt>
                <c:pt idx="6">
                  <c:v>5.25</c:v>
                </c:pt>
                <c:pt idx="7">
                  <c:v>139.91666666666663</c:v>
                </c:pt>
                <c:pt idx="8">
                  <c:v>234.99999999999986</c:v>
                </c:pt>
                <c:pt idx="9">
                  <c:v>87.083333333333314</c:v>
                </c:pt>
                <c:pt idx="10">
                  <c:v>926.24999999999977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0-445F-8AD9-B9C877826F88}"/>
            </c:ext>
          </c:extLst>
        </c:ser>
        <c:ser>
          <c:idx val="3"/>
          <c:order val="3"/>
          <c:tx>
            <c:strRef>
              <c:f>Marzo!$A$7</c:f>
              <c:strCache>
                <c:ptCount val="1"/>
                <c:pt idx="0">
                  <c:v>Semana13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Marzo!$B$3:$L$3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Marzo!$B$7:$L$7</c:f>
              <c:numCache>
                <c:formatCode>0</c:formatCode>
                <c:ptCount val="11"/>
                <c:pt idx="0">
                  <c:v>22.333333333333336</c:v>
                </c:pt>
                <c:pt idx="1">
                  <c:v>134.4166666666668</c:v>
                </c:pt>
                <c:pt idx="2">
                  <c:v>9</c:v>
                </c:pt>
                <c:pt idx="3">
                  <c:v>90</c:v>
                </c:pt>
                <c:pt idx="4">
                  <c:v>31.25</c:v>
                </c:pt>
                <c:pt idx="5">
                  <c:v>0</c:v>
                </c:pt>
                <c:pt idx="6">
                  <c:v>0</c:v>
                </c:pt>
                <c:pt idx="7">
                  <c:v>169.56666666666663</c:v>
                </c:pt>
                <c:pt idx="8">
                  <c:v>116.30000000000005</c:v>
                </c:pt>
                <c:pt idx="9">
                  <c:v>37.916666666666664</c:v>
                </c:pt>
                <c:pt idx="10">
                  <c:v>610.78333333333342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B-433A-A81A-10A5959F3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48483504"/>
        <c:axId val="2048479344"/>
      </c:barChart>
      <c:catAx>
        <c:axId val="204848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48479344"/>
        <c:crosses val="autoZero"/>
        <c:auto val="1"/>
        <c:lblAlgn val="ctr"/>
        <c:lblOffset val="100"/>
        <c:noMultiLvlLbl val="0"/>
      </c:catAx>
      <c:valAx>
        <c:axId val="20484793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048483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 de Costo</a:t>
            </a:r>
            <a:r>
              <a:rPr lang="es-NI" baseline="0"/>
              <a:t> de Tiempo Muerto en el mes de Marzo</a:t>
            </a:r>
            <a:endParaRPr lang="es-N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65618513372103"/>
          <c:y val="8.7211236000080142E-2"/>
          <c:w val="0.8634381157092671"/>
          <c:h val="0.601577149225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Marzo!$A$25</c:f>
              <c:strCache>
                <c:ptCount val="1"/>
                <c:pt idx="0">
                  <c:v>Semana10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Marzo!$B$24:$L$24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Marzo!$B$25:$L$25</c:f>
              <c:numCache>
                <c:formatCode>_([$$-409]* #,##0_);_([$$-409]* \(#,##0\);_([$$-409]* "-"??_);_(@_)</c:formatCode>
                <c:ptCount val="11"/>
                <c:pt idx="0">
                  <c:v>178.22026952181426</c:v>
                </c:pt>
                <c:pt idx="1">
                  <c:v>1193.2500943739492</c:v>
                </c:pt>
                <c:pt idx="2">
                  <c:v>788.64073863636361</c:v>
                </c:pt>
                <c:pt idx="3">
                  <c:v>343.77848484848482</c:v>
                </c:pt>
                <c:pt idx="4">
                  <c:v>204.73603535353536</c:v>
                </c:pt>
                <c:pt idx="6">
                  <c:v>39.874953966750851</c:v>
                </c:pt>
                <c:pt idx="7">
                  <c:v>225.55512536826598</c:v>
                </c:pt>
                <c:pt idx="8">
                  <c:v>796.47638866667216</c:v>
                </c:pt>
                <c:pt idx="9">
                  <c:v>303.40580681818182</c:v>
                </c:pt>
                <c:pt idx="10">
                  <c:v>4073.937897554018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D-408C-8FAC-08A700F86A62}"/>
            </c:ext>
          </c:extLst>
        </c:ser>
        <c:ser>
          <c:idx val="1"/>
          <c:order val="1"/>
          <c:tx>
            <c:strRef>
              <c:f>Marzo!$A$26</c:f>
              <c:strCache>
                <c:ptCount val="1"/>
                <c:pt idx="0">
                  <c:v>Semana11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Marzo!$B$24:$L$24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Marzo!$B$26:$L$26</c:f>
              <c:numCache>
                <c:formatCode>_([$$-409]* #,##0_);_([$$-409]* \(#,##0\);_([$$-409]* "-"??_);_(@_)</c:formatCode>
                <c:ptCount val="11"/>
                <c:pt idx="0">
                  <c:v>660.42739109848492</c:v>
                </c:pt>
                <c:pt idx="1">
                  <c:v>952.43071120619175</c:v>
                </c:pt>
                <c:pt idx="2">
                  <c:v>136.84</c:v>
                </c:pt>
                <c:pt idx="3">
                  <c:v>726.65333333333331</c:v>
                </c:pt>
                <c:pt idx="4">
                  <c:v>194.8745265151515</c:v>
                </c:pt>
                <c:pt idx="5">
                  <c:v>388.90137279040403</c:v>
                </c:pt>
                <c:pt idx="6">
                  <c:v>151.71230587121212</c:v>
                </c:pt>
                <c:pt idx="7">
                  <c:v>723.18626192971374</c:v>
                </c:pt>
                <c:pt idx="8">
                  <c:v>1035.4870806429922</c:v>
                </c:pt>
                <c:pt idx="9">
                  <c:v>219.34751070655886</c:v>
                </c:pt>
                <c:pt idx="10">
                  <c:v>5189.8604940940422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AD-408C-8FAC-08A700F86A62}"/>
            </c:ext>
          </c:extLst>
        </c:ser>
        <c:ser>
          <c:idx val="2"/>
          <c:order val="2"/>
          <c:tx>
            <c:strRef>
              <c:f>Marzo!$A$27</c:f>
              <c:strCache>
                <c:ptCount val="1"/>
                <c:pt idx="0">
                  <c:v>Semana12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Marzo!$B$24:$L$24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Marzo!$B$27:$L$27</c:f>
              <c:numCache>
                <c:formatCode>_([$$-409]* #,##0_);_([$$-409]* \(#,##0\);_([$$-409]* "-"??_);_(@_)</c:formatCode>
                <c:ptCount val="11"/>
                <c:pt idx="0">
                  <c:v>815.47382375841744</c:v>
                </c:pt>
                <c:pt idx="1">
                  <c:v>1259.3019847019086</c:v>
                </c:pt>
                <c:pt idx="2">
                  <c:v>291.6874431818182</c:v>
                </c:pt>
                <c:pt idx="3">
                  <c:v>573.29333333333329</c:v>
                </c:pt>
                <c:pt idx="4">
                  <c:v>381.81287878787879</c:v>
                </c:pt>
                <c:pt idx="5">
                  <c:v>452.50722790404046</c:v>
                </c:pt>
                <c:pt idx="6">
                  <c:v>41.787447916666665</c:v>
                </c:pt>
                <c:pt idx="7">
                  <c:v>1138.6158424347641</c:v>
                </c:pt>
                <c:pt idx="8">
                  <c:v>1979.7083289563848</c:v>
                </c:pt>
                <c:pt idx="9">
                  <c:v>686.43614425505041</c:v>
                </c:pt>
                <c:pt idx="10">
                  <c:v>7620.6244552302633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7-4C7F-9FC9-05179E20F459}"/>
            </c:ext>
          </c:extLst>
        </c:ser>
        <c:ser>
          <c:idx val="3"/>
          <c:order val="3"/>
          <c:tx>
            <c:strRef>
              <c:f>Marzo!$A$28</c:f>
              <c:strCache>
                <c:ptCount val="1"/>
                <c:pt idx="0">
                  <c:v>Semana13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Marzo!$B$24:$L$24</c:f>
              <c:strCache>
                <c:ptCount val="11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TOTAL</c:v>
                </c:pt>
              </c:strCache>
            </c:strRef>
          </c:cat>
          <c:val>
            <c:numRef>
              <c:f>Marzo!$B$28:$L$28</c:f>
              <c:numCache>
                <c:formatCode>_([$$-409]* #,##0_);_([$$-409]* \(#,##0\);_([$$-409]* "-"??_);_(@_)</c:formatCode>
                <c:ptCount val="11"/>
                <c:pt idx="0">
                  <c:v>189.61936507990237</c:v>
                </c:pt>
                <c:pt idx="1">
                  <c:v>1080.4056677389392</c:v>
                </c:pt>
                <c:pt idx="2">
                  <c:v>76.680000000000007</c:v>
                </c:pt>
                <c:pt idx="3">
                  <c:v>744.75494318181813</c:v>
                </c:pt>
                <c:pt idx="4">
                  <c:v>250.63239583333333</c:v>
                </c:pt>
                <c:pt idx="5">
                  <c:v>0</c:v>
                </c:pt>
                <c:pt idx="6">
                  <c:v>0</c:v>
                </c:pt>
                <c:pt idx="7">
                  <c:v>1377.1529853782956</c:v>
                </c:pt>
                <c:pt idx="8">
                  <c:v>982.48990519559561</c:v>
                </c:pt>
                <c:pt idx="9">
                  <c:v>294.48318655303029</c:v>
                </c:pt>
                <c:pt idx="10">
                  <c:v>4996.2184489609144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8-4DFF-9CAF-288CFA261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2720160"/>
        <c:axId val="42722240"/>
      </c:barChart>
      <c:catAx>
        <c:axId val="427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2722240"/>
        <c:crosses val="autoZero"/>
        <c:auto val="1"/>
        <c:lblAlgn val="ctr"/>
        <c:lblOffset val="100"/>
        <c:noMultiLvlLbl val="0"/>
      </c:catAx>
      <c:valAx>
        <c:axId val="42722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crossAx val="42720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33541010579389"/>
          <c:y val="0.14922109913565768"/>
          <c:w val="0.50365035252946322"/>
          <c:h val="5.7252309110216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Cargos de horas de</a:t>
            </a:r>
            <a:r>
              <a:rPr lang="es-NI" baseline="0"/>
              <a:t> reparación Marzo</a:t>
            </a:r>
            <a:endParaRPr lang="es-NI"/>
          </a:p>
        </c:rich>
      </c:tx>
      <c:layout>
        <c:manualLayout>
          <c:xMode val="edge"/>
          <c:yMode val="edge"/>
          <c:x val="0.27835402712289076"/>
          <c:y val="2.8081043440998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Marzo!$A$36</c:f>
              <c:strCache>
                <c:ptCount val="1"/>
                <c:pt idx="0">
                  <c:v>Semana10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cargadas a A</c:v>
                </c:pt>
                <c:pt idx="5">
                  <c:v>Reposición de Madera en Selección</c:v>
                </c:pt>
                <c:pt idx="6">
                  <c:v>Total</c:v>
                </c:pt>
              </c:strCache>
            </c:strRef>
          </c:cat>
          <c:val>
            <c:numRef>
              <c:f>Marzo!$B$36:$H$36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A-4B68-A162-2EE125D70EC7}"/>
            </c:ext>
          </c:extLst>
        </c:ser>
        <c:ser>
          <c:idx val="1"/>
          <c:order val="1"/>
          <c:tx>
            <c:strRef>
              <c:f>Marzo!$A$37</c:f>
              <c:strCache>
                <c:ptCount val="1"/>
                <c:pt idx="0">
                  <c:v>Semana11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cargadas a A</c:v>
                </c:pt>
                <c:pt idx="5">
                  <c:v>Reposición de Madera en Selección</c:v>
                </c:pt>
                <c:pt idx="6">
                  <c:v>Total</c:v>
                </c:pt>
              </c:strCache>
            </c:strRef>
          </c:cat>
          <c:val>
            <c:numRef>
              <c:f>Marzo!$B$37:$H$37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20.5</c:v>
                </c:pt>
                <c:pt idx="6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D-4D94-B414-9A68FCC51F0E}"/>
            </c:ext>
          </c:extLst>
        </c:ser>
        <c:ser>
          <c:idx val="2"/>
          <c:order val="2"/>
          <c:tx>
            <c:strRef>
              <c:f>Marzo!$A$38</c:f>
              <c:strCache>
                <c:ptCount val="1"/>
                <c:pt idx="0">
                  <c:v>Semana12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cargadas a A</c:v>
                </c:pt>
                <c:pt idx="5">
                  <c:v>Reposición de Madera en Selección</c:v>
                </c:pt>
                <c:pt idx="6">
                  <c:v>Total</c:v>
                </c:pt>
              </c:strCache>
            </c:strRef>
          </c:cat>
          <c:val>
            <c:numRef>
              <c:f>Marzo!$B$38:$H$38</c:f>
              <c:numCache>
                <c:formatCode>0.0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7.42</c:v>
                </c:pt>
                <c:pt idx="3">
                  <c:v>10.5</c:v>
                </c:pt>
                <c:pt idx="4">
                  <c:v>0</c:v>
                </c:pt>
                <c:pt idx="5">
                  <c:v>13.33</c:v>
                </c:pt>
                <c:pt idx="6">
                  <c:v>31.75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7-4A61-9CF4-836B85D6BEED}"/>
            </c:ext>
          </c:extLst>
        </c:ser>
        <c:ser>
          <c:idx val="3"/>
          <c:order val="3"/>
          <c:tx>
            <c:strRef>
              <c:f>Marzo!$A$39</c:f>
              <c:strCache>
                <c:ptCount val="1"/>
                <c:pt idx="0">
                  <c:v>Semana13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Marzo!$B$35:$H$35</c:f>
              <c:strCache>
                <c:ptCount val="7"/>
                <c:pt idx="0">
                  <c:v>Empaque y desempaque por pega en silla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cargadas a A</c:v>
                </c:pt>
                <c:pt idx="5">
                  <c:v>Reposición de Madera en Selección</c:v>
                </c:pt>
                <c:pt idx="6">
                  <c:v>Total</c:v>
                </c:pt>
              </c:strCache>
            </c:strRef>
          </c:cat>
          <c:val>
            <c:numRef>
              <c:f>Marzo!$B$39:$H$39</c:f>
              <c:numCache>
                <c:formatCode>0.0</c:formatCode>
                <c:ptCount val="7"/>
                <c:pt idx="0">
                  <c:v>0</c:v>
                </c:pt>
                <c:pt idx="2">
                  <c:v>2.67</c:v>
                </c:pt>
                <c:pt idx="3">
                  <c:v>2</c:v>
                </c:pt>
                <c:pt idx="4">
                  <c:v>5.83</c:v>
                </c:pt>
                <c:pt idx="5">
                  <c:v>3.17</c:v>
                </c:pt>
                <c:pt idx="6">
                  <c:v>13.67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5-4839-808C-789B1D44C9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040016944"/>
        <c:axId val="2040017360"/>
      </c:barChart>
      <c:catAx>
        <c:axId val="204001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40017360"/>
        <c:crosses val="autoZero"/>
        <c:auto val="1"/>
        <c:lblAlgn val="ctr"/>
        <c:lblOffset val="100"/>
        <c:noMultiLvlLbl val="0"/>
      </c:catAx>
      <c:valAx>
        <c:axId val="20400173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2040016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</a:t>
            </a:r>
            <a:r>
              <a:rPr lang="es-NI" baseline="0"/>
              <a:t> de horas de tiempo muerto en el mes de Abril</a:t>
            </a:r>
            <a:endParaRPr lang="es-NI"/>
          </a:p>
        </c:rich>
      </c:tx>
      <c:layout>
        <c:manualLayout>
          <c:xMode val="edge"/>
          <c:yMode val="edge"/>
          <c:x val="0.16667109173336803"/>
          <c:y val="2.38992597835382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568642762629879"/>
          <c:y val="6.3927099000265414E-2"/>
          <c:w val="0.86431349927412915"/>
          <c:h val="0.54245748984347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Abril!$A$4</c:f>
              <c:strCache>
                <c:ptCount val="1"/>
                <c:pt idx="0">
                  <c:v>Semana14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Abril!$B$3:$M$3</c:f>
              <c:strCache>
                <c:ptCount val="12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Alimentación</c:v>
                </c:pt>
                <c:pt idx="11">
                  <c:v>TOTAL</c:v>
                </c:pt>
              </c:strCache>
            </c:strRef>
          </c:cat>
          <c:val>
            <c:numRef>
              <c:f>Abril!$B$4:$M$4</c:f>
              <c:numCache>
                <c:formatCode>0</c:formatCode>
                <c:ptCount val="12"/>
                <c:pt idx="0">
                  <c:v>64</c:v>
                </c:pt>
                <c:pt idx="1">
                  <c:v>139.99999999999991</c:v>
                </c:pt>
                <c:pt idx="2">
                  <c:v>45</c:v>
                </c:pt>
                <c:pt idx="3">
                  <c:v>132</c:v>
                </c:pt>
                <c:pt idx="4">
                  <c:v>436.66666666666663</c:v>
                </c:pt>
                <c:pt idx="5">
                  <c:v>4.75</c:v>
                </c:pt>
                <c:pt idx="6">
                  <c:v>19.083333333333332</c:v>
                </c:pt>
                <c:pt idx="7">
                  <c:v>154.54999999999998</c:v>
                </c:pt>
                <c:pt idx="8">
                  <c:v>256.41666666666674</c:v>
                </c:pt>
                <c:pt idx="9">
                  <c:v>3.75</c:v>
                </c:pt>
                <c:pt idx="11">
                  <c:v>1256.2166666666667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E-45D5-AE41-7B96A1C19302}"/>
            </c:ext>
          </c:extLst>
        </c:ser>
        <c:ser>
          <c:idx val="1"/>
          <c:order val="1"/>
          <c:tx>
            <c:strRef>
              <c:f>Abril!$A$5</c:f>
              <c:strCache>
                <c:ptCount val="1"/>
                <c:pt idx="0">
                  <c:v>Semana15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Abril!$B$3:$M$3</c:f>
              <c:strCache>
                <c:ptCount val="12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Alimentación</c:v>
                </c:pt>
                <c:pt idx="11">
                  <c:v>TOTAL</c:v>
                </c:pt>
              </c:strCache>
            </c:strRef>
          </c:cat>
          <c:val>
            <c:numRef>
              <c:f>Abril!$B$5:$M$5</c:f>
              <c:numCache>
                <c:formatCode>0</c:formatCode>
                <c:ptCount val="12"/>
                <c:pt idx="0">
                  <c:v>35.666666666666664</c:v>
                </c:pt>
                <c:pt idx="1">
                  <c:v>215.0833333333332</c:v>
                </c:pt>
                <c:pt idx="2">
                  <c:v>8</c:v>
                </c:pt>
                <c:pt idx="3">
                  <c:v>89</c:v>
                </c:pt>
                <c:pt idx="4">
                  <c:v>727</c:v>
                </c:pt>
                <c:pt idx="5">
                  <c:v>8.0833333333333339</c:v>
                </c:pt>
                <c:pt idx="6">
                  <c:v>8.4166666666666661</c:v>
                </c:pt>
                <c:pt idx="7">
                  <c:v>111.24999999999997</c:v>
                </c:pt>
                <c:pt idx="8">
                  <c:v>321.91666666666669</c:v>
                </c:pt>
                <c:pt idx="9">
                  <c:v>72</c:v>
                </c:pt>
                <c:pt idx="10">
                  <c:v>14.16666666666667</c:v>
                </c:pt>
                <c:pt idx="11">
                  <c:v>1610.5833333333335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D-44F2-8C97-51CD9FF8FA9C}"/>
            </c:ext>
          </c:extLst>
        </c:ser>
        <c:ser>
          <c:idx val="2"/>
          <c:order val="2"/>
          <c:tx>
            <c:strRef>
              <c:f>Abril!$A$6</c:f>
              <c:strCache>
                <c:ptCount val="1"/>
                <c:pt idx="0">
                  <c:v>Semana16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Abril!$B$3:$M$3</c:f>
              <c:strCache>
                <c:ptCount val="12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Alimentación</c:v>
                </c:pt>
                <c:pt idx="11">
                  <c:v>TOTAL</c:v>
                </c:pt>
              </c:strCache>
            </c:strRef>
          </c:cat>
          <c:val>
            <c:numRef>
              <c:f>Abril!$B$6:$M$6</c:f>
              <c:numCache>
                <c:formatCode>0</c:formatCode>
                <c:ptCount val="12"/>
                <c:pt idx="0">
                  <c:v>223.83333333333334</c:v>
                </c:pt>
                <c:pt idx="1">
                  <c:v>134.1333333333333</c:v>
                </c:pt>
                <c:pt idx="2">
                  <c:v>45</c:v>
                </c:pt>
                <c:pt idx="3">
                  <c:v>96</c:v>
                </c:pt>
                <c:pt idx="4">
                  <c:v>393</c:v>
                </c:pt>
                <c:pt idx="5">
                  <c:v>35.066666666666663</c:v>
                </c:pt>
                <c:pt idx="6">
                  <c:v>9.0833333333333339</c:v>
                </c:pt>
                <c:pt idx="7">
                  <c:v>68.76666666666668</c:v>
                </c:pt>
                <c:pt idx="8">
                  <c:v>292.55000000000007</c:v>
                </c:pt>
                <c:pt idx="9">
                  <c:v>7.416666666666667</c:v>
                </c:pt>
                <c:pt idx="10">
                  <c:v>13.500000000000002</c:v>
                </c:pt>
                <c:pt idx="11">
                  <c:v>1304.8500000000001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5-4314-81A7-5D16AE78A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48483504"/>
        <c:axId val="2048479344"/>
      </c:barChart>
      <c:catAx>
        <c:axId val="204848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48479344"/>
        <c:crosses val="autoZero"/>
        <c:auto val="1"/>
        <c:lblAlgn val="ctr"/>
        <c:lblOffset val="100"/>
        <c:noMultiLvlLbl val="0"/>
      </c:catAx>
      <c:valAx>
        <c:axId val="20484793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048483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Comparativo de Costo</a:t>
            </a:r>
            <a:r>
              <a:rPr lang="es-NI" baseline="0"/>
              <a:t> de Tiempo Muerto en el mes de Abril</a:t>
            </a:r>
            <a:endParaRPr lang="es-NI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365618513372103"/>
          <c:y val="8.7211236000080142E-2"/>
          <c:w val="0.8634381157092671"/>
          <c:h val="0.601577149225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Abril!$A$25</c:f>
              <c:strCache>
                <c:ptCount val="1"/>
                <c:pt idx="0">
                  <c:v>Semana14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Abril!$B$24:$M$24</c:f>
              <c:strCache>
                <c:ptCount val="12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Alimentación</c:v>
                </c:pt>
                <c:pt idx="11">
                  <c:v>TOTAL</c:v>
                </c:pt>
              </c:strCache>
            </c:strRef>
          </c:cat>
          <c:val>
            <c:numRef>
              <c:f>Abril!$B$25:$M$25</c:f>
              <c:numCache>
                <c:formatCode>_([$$-409]* #,##0_);_([$$-409]* \(#,##0\);_([$$-409]* "-"??_);_(@_)</c:formatCode>
                <c:ptCount val="12"/>
                <c:pt idx="0">
                  <c:v>537.07147308053618</c:v>
                </c:pt>
                <c:pt idx="1">
                  <c:v>1136.9235132878655</c:v>
                </c:pt>
                <c:pt idx="2">
                  <c:v>357.50671233471076</c:v>
                </c:pt>
                <c:pt idx="3">
                  <c:v>1089.9621699150598</c:v>
                </c:pt>
                <c:pt idx="4">
                  <c:v>3585.3292484349154</c:v>
                </c:pt>
                <c:pt idx="6">
                  <c:v>154.21051487794614</c:v>
                </c:pt>
                <c:pt idx="7">
                  <c:v>1253.9103617718852</c:v>
                </c:pt>
                <c:pt idx="8">
                  <c:v>2078.3582155318104</c:v>
                </c:pt>
                <c:pt idx="9">
                  <c:v>30.104301936026935</c:v>
                </c:pt>
                <c:pt idx="11">
                  <c:v>10223.376511170758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8-43A8-B0B7-1D22037EAA3D}"/>
            </c:ext>
          </c:extLst>
        </c:ser>
        <c:ser>
          <c:idx val="1"/>
          <c:order val="1"/>
          <c:tx>
            <c:strRef>
              <c:f>Abril!$A$26</c:f>
              <c:strCache>
                <c:ptCount val="1"/>
                <c:pt idx="0">
                  <c:v>Semana15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Abril!$B$24:$M$24</c:f>
              <c:strCache>
                <c:ptCount val="12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Alimentación</c:v>
                </c:pt>
                <c:pt idx="11">
                  <c:v>TOTAL</c:v>
                </c:pt>
              </c:strCache>
            </c:strRef>
          </c:cat>
          <c:val>
            <c:numRef>
              <c:f>Abril!$B$26:$M$26</c:f>
              <c:numCache>
                <c:formatCode>_([$$-409]* #,##0_);_([$$-409]* \(#,##0\);_([$$-409]* "-"??_);_(@_)</c:formatCode>
                <c:ptCount val="12"/>
                <c:pt idx="0">
                  <c:v>294.13373680871211</c:v>
                </c:pt>
                <c:pt idx="1">
                  <c:v>1759.5861822544141</c:v>
                </c:pt>
                <c:pt idx="2">
                  <c:v>65.988659999999996</c:v>
                </c:pt>
                <c:pt idx="3">
                  <c:v>716.64957045454548</c:v>
                </c:pt>
                <c:pt idx="4" formatCode="General">
                  <c:v>5870.2208298674223</c:v>
                </c:pt>
                <c:pt idx="5">
                  <c:v>68.695077588383839</c:v>
                </c:pt>
                <c:pt idx="6">
                  <c:v>67.751628124999996</c:v>
                </c:pt>
                <c:pt idx="7">
                  <c:v>890.28881125889552</c:v>
                </c:pt>
                <c:pt idx="8">
                  <c:v>2682.5042143453556</c:v>
                </c:pt>
                <c:pt idx="9">
                  <c:v>588.80310822581885</c:v>
                </c:pt>
                <c:pt idx="10">
                  <c:v>132.53416386111113</c:v>
                </c:pt>
                <c:pt idx="11">
                  <c:v>13137.155982789658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8-4284-9C48-FA0BA8630B9B}"/>
            </c:ext>
          </c:extLst>
        </c:ser>
        <c:ser>
          <c:idx val="2"/>
          <c:order val="2"/>
          <c:tx>
            <c:strRef>
              <c:f>Abril!$A$27</c:f>
              <c:strCache>
                <c:ptCount val="1"/>
                <c:pt idx="0">
                  <c:v>Semana16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Abril!$B$24:$M$24</c:f>
              <c:strCache>
                <c:ptCount val="12"/>
                <c:pt idx="0">
                  <c:v>Consulta</c:v>
                </c:pt>
                <c:pt idx="1">
                  <c:v>Limpieza</c:v>
                </c:pt>
                <c:pt idx="2">
                  <c:v>No Vino</c:v>
                </c:pt>
                <c:pt idx="3">
                  <c:v>Subsidio</c:v>
                </c:pt>
                <c:pt idx="4">
                  <c:v>Vacaciones</c:v>
                </c:pt>
                <c:pt idx="5">
                  <c:v>No Especificado</c:v>
                </c:pt>
                <c:pt idx="6">
                  <c:v>Inventario</c:v>
                </c:pt>
                <c:pt idx="7">
                  <c:v>Movimiento Materiales</c:v>
                </c:pt>
                <c:pt idx="8">
                  <c:v>Organización</c:v>
                </c:pt>
                <c:pt idx="9">
                  <c:v>Mantenimieto</c:v>
                </c:pt>
                <c:pt idx="10">
                  <c:v>Alimentación</c:v>
                </c:pt>
                <c:pt idx="11">
                  <c:v>TOTAL</c:v>
                </c:pt>
              </c:strCache>
            </c:strRef>
          </c:cat>
          <c:val>
            <c:numRef>
              <c:f>Abril!$B$27:$M$27</c:f>
              <c:numCache>
                <c:formatCode>_([$$-409]* #,##0_);_([$$-409]* \(#,##0\);_([$$-409]* "-"??_);_(@_)</c:formatCode>
                <c:ptCount val="12"/>
                <c:pt idx="0">
                  <c:v>1844.0266618922158</c:v>
                </c:pt>
                <c:pt idx="1">
                  <c:v>1085.6139665935086</c:v>
                </c:pt>
                <c:pt idx="2">
                  <c:v>360.06379318181814</c:v>
                </c:pt>
                <c:pt idx="3">
                  <c:v>811.26228282828288</c:v>
                </c:pt>
                <c:pt idx="4">
                  <c:v>3272.0702544186156</c:v>
                </c:pt>
                <c:pt idx="5">
                  <c:v>282.29797685233007</c:v>
                </c:pt>
                <c:pt idx="6">
                  <c:v>72.519812405303028</c:v>
                </c:pt>
                <c:pt idx="7">
                  <c:v>551.16446424156345</c:v>
                </c:pt>
                <c:pt idx="8">
                  <c:v>2401.0223042203133</c:v>
                </c:pt>
                <c:pt idx="9">
                  <c:v>59.502514962121211</c:v>
                </c:pt>
                <c:pt idx="10">
                  <c:v>124.9311297777778</c:v>
                </c:pt>
                <c:pt idx="11">
                  <c:v>10864.475161373852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0-4EC1-8E86-A870F8C67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2720160"/>
        <c:axId val="42722240"/>
      </c:barChart>
      <c:catAx>
        <c:axId val="427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2722240"/>
        <c:crosses val="autoZero"/>
        <c:auto val="1"/>
        <c:lblAlgn val="ctr"/>
        <c:lblOffset val="100"/>
        <c:noMultiLvlLbl val="0"/>
      </c:catAx>
      <c:valAx>
        <c:axId val="42722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crossAx val="42720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33541010579389"/>
          <c:y val="0.14922109913565768"/>
          <c:w val="0.37773780728389345"/>
          <c:h val="5.7252309110216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NI"/>
              <a:t>Cargos de horas de</a:t>
            </a:r>
            <a:r>
              <a:rPr lang="es-NI" baseline="0"/>
              <a:t> reparación Abril</a:t>
            </a:r>
            <a:endParaRPr lang="es-NI"/>
          </a:p>
        </c:rich>
      </c:tx>
      <c:layout>
        <c:manualLayout>
          <c:xMode val="edge"/>
          <c:yMode val="edge"/>
          <c:x val="0.27835402712289076"/>
          <c:y val="2.8081043440998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N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Abril!$A$36</c:f>
              <c:strCache>
                <c:ptCount val="1"/>
                <c:pt idx="0">
                  <c:v>Semana14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Abril!$B$35:$H$35</c:f>
              <c:strCache>
                <c:ptCount val="7"/>
                <c:pt idx="0">
                  <c:v>Reparación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cargadas a A</c:v>
                </c:pt>
                <c:pt idx="5">
                  <c:v>Reposición de Madera en Selección</c:v>
                </c:pt>
                <c:pt idx="6">
                  <c:v>Total</c:v>
                </c:pt>
              </c:strCache>
            </c:strRef>
          </c:cat>
          <c:val>
            <c:numRef>
              <c:f>Abril!$B$36:$H$36</c:f>
              <c:numCache>
                <c:formatCode>0.0</c:formatCode>
                <c:ptCount val="7"/>
                <c:pt idx="3">
                  <c:v>33.17</c:v>
                </c:pt>
                <c:pt idx="4">
                  <c:v>4.42</c:v>
                </c:pt>
                <c:pt idx="5">
                  <c:v>8.75</c:v>
                </c:pt>
                <c:pt idx="6">
                  <c:v>46.34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D-42DB-9101-B37EB4077E16}"/>
            </c:ext>
          </c:extLst>
        </c:ser>
        <c:ser>
          <c:idx val="1"/>
          <c:order val="1"/>
          <c:tx>
            <c:strRef>
              <c:f>Abril!$A$37</c:f>
              <c:strCache>
                <c:ptCount val="1"/>
                <c:pt idx="0">
                  <c:v>Semana15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Abril!$B$35:$H$35</c:f>
              <c:strCache>
                <c:ptCount val="7"/>
                <c:pt idx="0">
                  <c:v>Reparación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cargadas a A</c:v>
                </c:pt>
                <c:pt idx="5">
                  <c:v>Reposición de Madera en Selección</c:v>
                </c:pt>
                <c:pt idx="6">
                  <c:v>Total</c:v>
                </c:pt>
              </c:strCache>
            </c:strRef>
          </c:cat>
          <c:val>
            <c:numRef>
              <c:f>Abril!$B$37:$H$37</c:f>
              <c:numCache>
                <c:formatCode>0.0</c:formatCode>
                <c:ptCount val="7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1-44D8-B8C2-01F4CBEA445F}"/>
            </c:ext>
          </c:extLst>
        </c:ser>
        <c:ser>
          <c:idx val="2"/>
          <c:order val="2"/>
          <c:tx>
            <c:strRef>
              <c:f>Abril!$A$38</c:f>
              <c:strCache>
                <c:ptCount val="1"/>
                <c:pt idx="0">
                  <c:v>Semana16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Abril!$B$35:$H$35</c:f>
              <c:strCache>
                <c:ptCount val="7"/>
                <c:pt idx="0">
                  <c:v>Reparación cargadas a Empaque</c:v>
                </c:pt>
                <c:pt idx="1">
                  <c:v>Reparación cargadas a L</c:v>
                </c:pt>
                <c:pt idx="2">
                  <c:v>Reparación cargadas a C</c:v>
                </c:pt>
                <c:pt idx="3">
                  <c:v>Reparación cargadas a D</c:v>
                </c:pt>
                <c:pt idx="4">
                  <c:v>Reparación cargadas a A</c:v>
                </c:pt>
                <c:pt idx="5">
                  <c:v>Reposición de Madera en Selección</c:v>
                </c:pt>
                <c:pt idx="6">
                  <c:v>Total</c:v>
                </c:pt>
              </c:strCache>
            </c:strRef>
          </c:cat>
          <c:val>
            <c:numRef>
              <c:f>Abril!$B$38:$H$38</c:f>
              <c:numCache>
                <c:formatCode>0.0</c:formatCode>
                <c:ptCount val="7"/>
                <c:pt idx="2">
                  <c:v>5.58</c:v>
                </c:pt>
                <c:pt idx="3">
                  <c:v>4.33</c:v>
                </c:pt>
                <c:pt idx="4">
                  <c:v>1.08</c:v>
                </c:pt>
                <c:pt idx="5">
                  <c:v>6.75</c:v>
                </c:pt>
                <c:pt idx="6">
                  <c:v>17.740000000000002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1-44D8-B8C2-01F4CBEA44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040016944"/>
        <c:axId val="2040017360"/>
      </c:barChart>
      <c:catAx>
        <c:axId val="204001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40017360"/>
        <c:crosses val="autoZero"/>
        <c:auto val="1"/>
        <c:lblAlgn val="ctr"/>
        <c:lblOffset val="100"/>
        <c:noMultiLvlLbl val="0"/>
      </c:catAx>
      <c:valAx>
        <c:axId val="20400173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2040016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0</xdr:row>
      <xdr:rowOff>0</xdr:rowOff>
    </xdr:from>
    <xdr:to>
      <xdr:col>24</xdr:col>
      <xdr:colOff>104775</xdr:colOff>
      <xdr:row>22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176211</xdr:colOff>
      <xdr:row>25</xdr:row>
      <xdr:rowOff>19051</xdr:rowOff>
    </xdr:from>
    <xdr:to>
      <xdr:col>24</xdr:col>
      <xdr:colOff>28575</xdr:colOff>
      <xdr:row>42</xdr:row>
      <xdr:rowOff>9526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0</xdr:row>
      <xdr:rowOff>28574</xdr:rowOff>
    </xdr:from>
    <xdr:to>
      <xdr:col>25</xdr:col>
      <xdr:colOff>390525</xdr:colOff>
      <xdr:row>21</xdr:row>
      <xdr:rowOff>85724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28575</xdr:colOff>
      <xdr:row>21</xdr:row>
      <xdr:rowOff>104775</xdr:rowOff>
    </xdr:from>
    <xdr:to>
      <xdr:col>25</xdr:col>
      <xdr:colOff>523875</xdr:colOff>
      <xdr:row>37</xdr:row>
      <xdr:rowOff>38100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37</xdr:row>
      <xdr:rowOff>76200</xdr:rowOff>
    </xdr:from>
    <xdr:to>
      <xdr:col>26</xdr:col>
      <xdr:colOff>466725</xdr:colOff>
      <xdr:row>57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0</xdr:row>
      <xdr:rowOff>47624</xdr:rowOff>
    </xdr:from>
    <xdr:to>
      <xdr:col>25</xdr:col>
      <xdr:colOff>419100</xdr:colOff>
      <xdr:row>21</xdr:row>
      <xdr:rowOff>104774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581025</xdr:colOff>
      <xdr:row>21</xdr:row>
      <xdr:rowOff>114300</xdr:rowOff>
    </xdr:from>
    <xdr:to>
      <xdr:col>25</xdr:col>
      <xdr:colOff>466725</xdr:colOff>
      <xdr:row>37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523875</xdr:colOff>
      <xdr:row>38</xdr:row>
      <xdr:rowOff>76200</xdr:rowOff>
    </xdr:from>
    <xdr:to>
      <xdr:col>26</xdr:col>
      <xdr:colOff>323850</xdr:colOff>
      <xdr:row>58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0</xdr:row>
      <xdr:rowOff>47624</xdr:rowOff>
    </xdr:from>
    <xdr:to>
      <xdr:col>26</xdr:col>
      <xdr:colOff>419100</xdr:colOff>
      <xdr:row>21</xdr:row>
      <xdr:rowOff>104774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581025</xdr:colOff>
      <xdr:row>21</xdr:row>
      <xdr:rowOff>114300</xdr:rowOff>
    </xdr:from>
    <xdr:to>
      <xdr:col>26</xdr:col>
      <xdr:colOff>466725</xdr:colOff>
      <xdr:row>37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523875</xdr:colOff>
      <xdr:row>38</xdr:row>
      <xdr:rowOff>76200</xdr:rowOff>
    </xdr:from>
    <xdr:to>
      <xdr:col>27</xdr:col>
      <xdr:colOff>323850</xdr:colOff>
      <xdr:row>58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3"/>
  <sheetViews>
    <sheetView topLeftCell="A34" workbookViewId="0">
      <selection activeCell="F48" sqref="F48"/>
    </sheetView>
  </sheetViews>
  <sheetFormatPr baseColWidth="10" defaultRowHeight="15" x14ac:dyDescent="0.25"/>
  <cols>
    <col min="1" max="1" width="13.28515625" customWidth="1"/>
    <col min="2" max="21" width="9.140625" customWidth="1"/>
    <col min="27" max="27" width="23.7109375" customWidth="1"/>
  </cols>
  <sheetData>
    <row r="2" spans="1:32" x14ac:dyDescent="0.25">
      <c r="B2" s="47" t="s">
        <v>45</v>
      </c>
      <c r="C2" s="47"/>
      <c r="D2" s="47"/>
      <c r="E2" s="47"/>
      <c r="F2" s="47"/>
      <c r="G2" s="47"/>
      <c r="H2" s="47"/>
      <c r="I2" s="47"/>
      <c r="J2" s="4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1" t="s">
        <v>1</v>
      </c>
      <c r="AA2" s="12" t="s">
        <v>35</v>
      </c>
      <c r="AB2" s="6"/>
      <c r="AC2" s="6"/>
      <c r="AD2" s="6"/>
      <c r="AE2" s="6"/>
      <c r="AF2" s="6"/>
    </row>
    <row r="3" spans="1:32" ht="23.25" customHeight="1" x14ac:dyDescent="0.25">
      <c r="A3" s="1" t="s">
        <v>16</v>
      </c>
      <c r="B3" s="8" t="s">
        <v>29</v>
      </c>
      <c r="C3" s="23" t="s">
        <v>40</v>
      </c>
      <c r="D3" s="23" t="s">
        <v>31</v>
      </c>
      <c r="E3" s="8" t="s">
        <v>33</v>
      </c>
      <c r="F3" s="8" t="s">
        <v>34</v>
      </c>
      <c r="G3" s="23" t="s">
        <v>25</v>
      </c>
      <c r="H3" s="8" t="s">
        <v>26</v>
      </c>
      <c r="I3" s="8" t="s">
        <v>27</v>
      </c>
      <c r="J3" s="8" t="s">
        <v>42</v>
      </c>
      <c r="K3" s="8" t="s">
        <v>50</v>
      </c>
      <c r="L3" s="2" t="s">
        <v>24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3" t="s">
        <v>2</v>
      </c>
      <c r="AA3" s="14" t="s">
        <v>29</v>
      </c>
      <c r="AB3" s="6"/>
      <c r="AC3" s="6"/>
      <c r="AD3" s="6"/>
      <c r="AE3" s="6"/>
      <c r="AF3" s="6"/>
    </row>
    <row r="4" spans="1:32" x14ac:dyDescent="0.25">
      <c r="A4" s="3" t="s">
        <v>0</v>
      </c>
      <c r="B4" s="4">
        <v>69.25</v>
      </c>
      <c r="C4" s="4">
        <v>63.833333333333208</v>
      </c>
      <c r="D4" s="4">
        <v>71</v>
      </c>
      <c r="E4" s="4">
        <v>96</v>
      </c>
      <c r="F4" s="4">
        <v>78</v>
      </c>
      <c r="G4" s="4">
        <v>0.66666666666666663</v>
      </c>
      <c r="H4" s="4">
        <v>2</v>
      </c>
      <c r="I4" s="4">
        <v>63.199999999999996</v>
      </c>
      <c r="J4" s="4">
        <v>17.666666666666668</v>
      </c>
      <c r="K4" s="4"/>
      <c r="L4" s="4">
        <f>SUM(B4:K4)</f>
        <v>461.61666666666656</v>
      </c>
      <c r="Z4" s="13" t="s">
        <v>3</v>
      </c>
      <c r="AA4" s="14" t="s">
        <v>30</v>
      </c>
    </row>
    <row r="5" spans="1:32" x14ac:dyDescent="0.25">
      <c r="A5" s="3" t="s">
        <v>13</v>
      </c>
      <c r="B5" s="4">
        <v>60.833333333333329</v>
      </c>
      <c r="C5" s="4">
        <v>126.08333333333366</v>
      </c>
      <c r="D5" s="4">
        <v>79</v>
      </c>
      <c r="E5" s="4">
        <v>114</v>
      </c>
      <c r="F5" s="4">
        <v>115</v>
      </c>
      <c r="G5" s="4">
        <v>2.75</v>
      </c>
      <c r="H5" s="4">
        <v>6.75</v>
      </c>
      <c r="I5" s="4">
        <v>39.666666666666664</v>
      </c>
      <c r="J5" s="4">
        <v>123.94999999999989</v>
      </c>
      <c r="K5" s="4"/>
      <c r="L5" s="4">
        <f t="shared" ref="L5:L8" si="0">SUM(B5:K5)</f>
        <v>668.03333333333353</v>
      </c>
      <c r="Z5" s="13" t="s">
        <v>4</v>
      </c>
      <c r="AA5" s="14" t="s">
        <v>40</v>
      </c>
    </row>
    <row r="6" spans="1:32" x14ac:dyDescent="0.25">
      <c r="A6" s="3" t="s">
        <v>14</v>
      </c>
      <c r="B6" s="4">
        <v>42.166666666666664</v>
      </c>
      <c r="C6" s="4">
        <v>132.50000000000017</v>
      </c>
      <c r="D6" s="4">
        <v>70</v>
      </c>
      <c r="E6" s="4">
        <v>88</v>
      </c>
      <c r="F6" s="4">
        <v>79.75</v>
      </c>
      <c r="G6" s="4">
        <v>12.083333333333332</v>
      </c>
      <c r="H6" s="4">
        <v>3.666666666666667</v>
      </c>
      <c r="I6" s="4">
        <v>113.98333333333333</v>
      </c>
      <c r="J6" s="4">
        <v>116.06666666666672</v>
      </c>
      <c r="K6" s="4"/>
      <c r="L6" s="4">
        <f t="shared" si="0"/>
        <v>658.21666666666692</v>
      </c>
      <c r="Z6" s="13" t="s">
        <v>5</v>
      </c>
      <c r="AA6" s="14" t="s">
        <v>31</v>
      </c>
    </row>
    <row r="7" spans="1:32" x14ac:dyDescent="0.25">
      <c r="A7" s="3" t="s">
        <v>22</v>
      </c>
      <c r="B7" s="9">
        <v>67.583333333333343</v>
      </c>
      <c r="C7" s="4">
        <f>130.333333333334-G42</f>
        <v>103.503333333334</v>
      </c>
      <c r="D7" s="4">
        <v>54</v>
      </c>
      <c r="E7" s="4">
        <v>149</v>
      </c>
      <c r="F7" s="4">
        <v>88</v>
      </c>
      <c r="G7" s="4">
        <v>12.666666666666668</v>
      </c>
      <c r="H7" s="4">
        <v>31.416666666666664</v>
      </c>
      <c r="I7" s="4">
        <v>72.25</v>
      </c>
      <c r="J7" s="4">
        <v>62.916666666666664</v>
      </c>
      <c r="K7" s="4"/>
      <c r="L7" s="4">
        <f t="shared" si="0"/>
        <v>641.33666666666738</v>
      </c>
      <c r="Z7" s="13" t="s">
        <v>6</v>
      </c>
      <c r="AA7" s="14" t="s">
        <v>32</v>
      </c>
    </row>
    <row r="8" spans="1:32" x14ac:dyDescent="0.25">
      <c r="A8" s="3" t="s">
        <v>46</v>
      </c>
      <c r="B8" s="9">
        <v>22.5</v>
      </c>
      <c r="C8" s="4">
        <v>80.233333333333462</v>
      </c>
      <c r="D8" s="4">
        <v>9</v>
      </c>
      <c r="E8" s="4">
        <v>162</v>
      </c>
      <c r="F8" s="4">
        <v>70</v>
      </c>
      <c r="G8" s="4">
        <v>0</v>
      </c>
      <c r="H8" s="4">
        <v>0</v>
      </c>
      <c r="I8" s="4">
        <v>108.58333333333331</v>
      </c>
      <c r="J8" s="4">
        <v>45.766666666666666</v>
      </c>
      <c r="K8" s="4">
        <v>26.666666666666671</v>
      </c>
      <c r="L8" s="4">
        <f t="shared" si="0"/>
        <v>524.75000000000011</v>
      </c>
      <c r="Z8" s="13"/>
      <c r="AA8" s="14"/>
    </row>
    <row r="9" spans="1:32" x14ac:dyDescent="0.25">
      <c r="A9" s="21" t="s">
        <v>36</v>
      </c>
      <c r="B9" s="22">
        <f>SUM(B4:B8)</f>
        <v>262.33333333333331</v>
      </c>
      <c r="C9" s="22">
        <f t="shared" ref="C9:K9" si="1">SUM(C4:C8)</f>
        <v>506.1533333333345</v>
      </c>
      <c r="D9" s="22">
        <f t="shared" si="1"/>
        <v>283</v>
      </c>
      <c r="E9" s="22">
        <f t="shared" si="1"/>
        <v>609</v>
      </c>
      <c r="F9" s="22">
        <f t="shared" si="1"/>
        <v>430.75</v>
      </c>
      <c r="G9" s="22">
        <f t="shared" si="1"/>
        <v>28.166666666666664</v>
      </c>
      <c r="H9" s="22">
        <f t="shared" si="1"/>
        <v>43.833333333333329</v>
      </c>
      <c r="I9" s="22">
        <f t="shared" si="1"/>
        <v>397.68333333333334</v>
      </c>
      <c r="J9" s="22">
        <f t="shared" si="1"/>
        <v>366.36666666666662</v>
      </c>
      <c r="K9" s="22">
        <f t="shared" si="1"/>
        <v>26.666666666666671</v>
      </c>
      <c r="L9" s="22">
        <f>SUM(L4:L8)</f>
        <v>2953.9533333333343</v>
      </c>
      <c r="Z9" s="13" t="s">
        <v>7</v>
      </c>
      <c r="AA9" s="14" t="s">
        <v>33</v>
      </c>
    </row>
    <row r="10" spans="1:32" x14ac:dyDescent="0.25">
      <c r="A10" s="3" t="s">
        <v>37</v>
      </c>
      <c r="B10" s="4">
        <f>B9/COUNT(B4:B8)</f>
        <v>52.466666666666661</v>
      </c>
      <c r="C10" s="4">
        <f>C9/COUNT(C4:C8)</f>
        <v>101.23066666666691</v>
      </c>
      <c r="D10" s="4">
        <f>D9/COUNT(D4:D8)</f>
        <v>56.6</v>
      </c>
      <c r="E10" s="4">
        <f>E9/COUNT(E4:E8)</f>
        <v>121.8</v>
      </c>
      <c r="F10" s="4">
        <f t="shared" ref="F10:K10" si="2">F9/COUNT(F4:F8)</f>
        <v>86.15</v>
      </c>
      <c r="G10" s="4">
        <f t="shared" si="2"/>
        <v>5.6333333333333329</v>
      </c>
      <c r="H10" s="4">
        <f t="shared" si="2"/>
        <v>8.7666666666666657</v>
      </c>
      <c r="I10" s="4">
        <f t="shared" si="2"/>
        <v>79.536666666666662</v>
      </c>
      <c r="J10" s="4">
        <f t="shared" si="2"/>
        <v>73.273333333333326</v>
      </c>
      <c r="K10" s="4">
        <f t="shared" si="2"/>
        <v>26.666666666666671</v>
      </c>
      <c r="L10" s="4">
        <f>SUM(B10:K10)</f>
        <v>612.12400000000014</v>
      </c>
      <c r="Z10" s="13" t="s">
        <v>8</v>
      </c>
      <c r="AA10" s="14" t="s">
        <v>34</v>
      </c>
    </row>
    <row r="11" spans="1:32" x14ac:dyDescent="0.25">
      <c r="Z11" s="13" t="s">
        <v>9</v>
      </c>
      <c r="AA11" s="14" t="s">
        <v>25</v>
      </c>
    </row>
    <row r="12" spans="1:32" x14ac:dyDescent="0.25">
      <c r="B12" s="47" t="s">
        <v>38</v>
      </c>
      <c r="C12" s="47"/>
      <c r="D12" s="47"/>
      <c r="E12" s="47"/>
      <c r="F12" s="47"/>
      <c r="G12" s="47"/>
      <c r="H12" s="47"/>
      <c r="I12" s="47"/>
      <c r="J12" s="47"/>
      <c r="Z12" s="13" t="s">
        <v>10</v>
      </c>
      <c r="AA12" s="14" t="s">
        <v>26</v>
      </c>
    </row>
    <row r="13" spans="1:32" ht="21" customHeight="1" x14ac:dyDescent="0.25">
      <c r="A13" s="1" t="s">
        <v>16</v>
      </c>
      <c r="B13" s="8" t="s">
        <v>29</v>
      </c>
      <c r="C13" s="23" t="s">
        <v>40</v>
      </c>
      <c r="D13" s="23" t="s">
        <v>31</v>
      </c>
      <c r="E13" s="8" t="s">
        <v>33</v>
      </c>
      <c r="F13" s="8" t="s">
        <v>34</v>
      </c>
      <c r="G13" s="23" t="s">
        <v>25</v>
      </c>
      <c r="H13" s="8" t="s">
        <v>26</v>
      </c>
      <c r="I13" s="8" t="s">
        <v>27</v>
      </c>
      <c r="J13" s="8" t="s">
        <v>42</v>
      </c>
      <c r="K13" s="8" t="s">
        <v>50</v>
      </c>
      <c r="L13" s="2" t="s">
        <v>24</v>
      </c>
      <c r="Z13" s="13" t="s">
        <v>11</v>
      </c>
      <c r="AA13" s="14" t="s">
        <v>27</v>
      </c>
    </row>
    <row r="14" spans="1:32" x14ac:dyDescent="0.25">
      <c r="A14" s="3" t="s">
        <v>0</v>
      </c>
      <c r="B14" s="5">
        <v>142.7634384469697</v>
      </c>
      <c r="C14" s="5">
        <v>134.68840453390308</v>
      </c>
      <c r="D14" s="5">
        <v>152.12753093434344</v>
      </c>
      <c r="E14" s="5">
        <v>169.364034090909</v>
      </c>
      <c r="F14" s="5">
        <v>186.01619318181818</v>
      </c>
      <c r="G14" s="5">
        <v>1.5945989946451573</v>
      </c>
      <c r="H14" s="5">
        <v>3.9190277777777776</v>
      </c>
      <c r="I14" s="5">
        <v>126.07292829335016</v>
      </c>
      <c r="J14" s="5">
        <v>45.279682200529301</v>
      </c>
      <c r="K14" s="5"/>
      <c r="L14" s="25">
        <f>SUM(B14:K14)</f>
        <v>961.82583845424585</v>
      </c>
      <c r="Z14" s="13" t="s">
        <v>12</v>
      </c>
      <c r="AA14" s="14" t="s">
        <v>28</v>
      </c>
    </row>
    <row r="15" spans="1:32" x14ac:dyDescent="0.25">
      <c r="A15" s="3" t="s">
        <v>13</v>
      </c>
      <c r="B15" s="5">
        <v>116.65979703282829</v>
      </c>
      <c r="C15" s="5">
        <v>263.27500085522013</v>
      </c>
      <c r="D15" s="5">
        <v>172.22484848484851</v>
      </c>
      <c r="E15" s="5">
        <v>188.09655303030303</v>
      </c>
      <c r="F15" s="5">
        <v>261.01884469696967</v>
      </c>
      <c r="G15" s="5">
        <v>4.4998125</v>
      </c>
      <c r="H15" s="5">
        <v>13.907169086700335</v>
      </c>
      <c r="I15" s="5">
        <v>81.750838752104372</v>
      </c>
      <c r="J15" s="5">
        <v>270.13159360044142</v>
      </c>
      <c r="K15" s="5"/>
      <c r="L15" s="25">
        <f t="shared" ref="L15:L17" si="3">SUM(B15:K15)</f>
        <v>1371.5644580394157</v>
      </c>
      <c r="Z15" s="13" t="s">
        <v>43</v>
      </c>
      <c r="AA15" s="14" t="s">
        <v>41</v>
      </c>
    </row>
    <row r="16" spans="1:32" x14ac:dyDescent="0.25">
      <c r="A16" s="3" t="s">
        <v>14</v>
      </c>
      <c r="B16" s="5">
        <v>85.095370370370361</v>
      </c>
      <c r="C16" s="5">
        <v>279.28282106507527</v>
      </c>
      <c r="D16" s="5">
        <v>150.4</v>
      </c>
      <c r="E16" s="5">
        <v>133.76000000000002</v>
      </c>
      <c r="F16" s="5">
        <v>170.18827481248996</v>
      </c>
      <c r="G16" s="5">
        <v>21.125686289983165</v>
      </c>
      <c r="H16" s="5">
        <v>7.1604429713804709</v>
      </c>
      <c r="I16" s="5">
        <v>249.73414686035997</v>
      </c>
      <c r="J16" s="5">
        <v>259.25347409584606</v>
      </c>
      <c r="K16" s="5"/>
      <c r="L16" s="25">
        <f t="shared" si="3"/>
        <v>1356.0002164655052</v>
      </c>
      <c r="Z16" s="13"/>
      <c r="AA16" s="14"/>
    </row>
    <row r="17" spans="1:12" x14ac:dyDescent="0.25">
      <c r="A17" s="3" t="s">
        <v>22</v>
      </c>
      <c r="B17" s="10">
        <v>148.68485890151516</v>
      </c>
      <c r="C17" s="5">
        <v>289.0701678652444</v>
      </c>
      <c r="D17" s="5">
        <v>104.03562500000001</v>
      </c>
      <c r="E17" s="5">
        <v>295.96772095959602</v>
      </c>
      <c r="F17" s="5">
        <v>186.71946401515149</v>
      </c>
      <c r="G17" s="5">
        <v>31.111258838383836</v>
      </c>
      <c r="H17" s="5">
        <v>67.86064030142893</v>
      </c>
      <c r="I17" s="5">
        <v>168.65712042029963</v>
      </c>
      <c r="J17" s="5">
        <v>138.87356976680101</v>
      </c>
      <c r="K17" s="5"/>
      <c r="L17" s="25">
        <f t="shared" si="3"/>
        <v>1430.9804260684205</v>
      </c>
    </row>
    <row r="18" spans="1:12" x14ac:dyDescent="0.25">
      <c r="A18" s="3" t="s">
        <v>46</v>
      </c>
      <c r="B18" s="10">
        <v>48.995517676767697</v>
      </c>
      <c r="C18" s="5">
        <v>166.81206839597235</v>
      </c>
      <c r="D18" s="5">
        <v>13.68</v>
      </c>
      <c r="E18" s="5">
        <v>308.39039556760611</v>
      </c>
      <c r="F18" s="5">
        <v>166.16063636363637</v>
      </c>
      <c r="G18" s="5"/>
      <c r="H18" s="5"/>
      <c r="I18" s="5">
        <v>227.07167887205392</v>
      </c>
      <c r="J18" s="5">
        <v>96.384909382973092</v>
      </c>
      <c r="K18" s="5">
        <v>71.159182031314046</v>
      </c>
      <c r="L18" s="25">
        <f>SUM(B18:K18)</f>
        <v>1098.6543882903236</v>
      </c>
    </row>
    <row r="19" spans="1:12" x14ac:dyDescent="0.25">
      <c r="A19" s="15" t="s">
        <v>36</v>
      </c>
      <c r="B19" s="24">
        <f>SUM(B14:B18)</f>
        <v>542.19898242845125</v>
      </c>
      <c r="C19" s="24">
        <f t="shared" ref="C19:L19" si="4">SUM(C14:C18)</f>
        <v>1133.1284627154153</v>
      </c>
      <c r="D19" s="24">
        <f t="shared" si="4"/>
        <v>592.46800441919186</v>
      </c>
      <c r="E19" s="24">
        <f t="shared" si="4"/>
        <v>1095.5787036484141</v>
      </c>
      <c r="F19" s="24">
        <f t="shared" si="4"/>
        <v>970.10341307006581</v>
      </c>
      <c r="G19" s="24">
        <f t="shared" si="4"/>
        <v>58.331356623012155</v>
      </c>
      <c r="H19" s="24">
        <f t="shared" si="4"/>
        <v>92.847280137287513</v>
      </c>
      <c r="I19" s="24">
        <f t="shared" si="4"/>
        <v>853.28671319816806</v>
      </c>
      <c r="J19" s="24">
        <f>SUM(J14:J18)</f>
        <v>809.9232290465909</v>
      </c>
      <c r="K19" s="24">
        <f>SUM(K14:K18)</f>
        <v>71.159182031314046</v>
      </c>
      <c r="L19" s="24">
        <f t="shared" si="4"/>
        <v>6219.0253273179105</v>
      </c>
    </row>
    <row r="20" spans="1:12" x14ac:dyDescent="0.25">
      <c r="A20" s="3" t="s">
        <v>37</v>
      </c>
      <c r="B20" s="10">
        <f>B19/COUNT(B14:B18)</f>
        <v>108.43979648569025</v>
      </c>
      <c r="C20" s="5">
        <f>C19/COUNT(C14:C18)</f>
        <v>226.62569254308306</v>
      </c>
      <c r="D20" s="5">
        <f>D19/COUNT(D14:D18)</f>
        <v>118.49360088383837</v>
      </c>
      <c r="E20" s="5">
        <f>E19/COUNT(E14:E18)</f>
        <v>219.11574072968284</v>
      </c>
      <c r="F20" s="5">
        <f t="shared" ref="F20:H20" si="5">F19/COUNT(F14:F18)</f>
        <v>194.02068261401317</v>
      </c>
      <c r="G20" s="5">
        <f t="shared" si="5"/>
        <v>14.582839155753039</v>
      </c>
      <c r="H20" s="5">
        <f t="shared" si="5"/>
        <v>23.211820034321878</v>
      </c>
      <c r="I20" s="5">
        <f>I19/COUNT(I14:I18)</f>
        <v>170.65734263963361</v>
      </c>
      <c r="J20" s="5">
        <f>J19/COUNT(J14:J18)</f>
        <v>161.98464580931818</v>
      </c>
      <c r="K20" s="5">
        <f>K19/COUNT(K14:K18)</f>
        <v>71.159182031314046</v>
      </c>
      <c r="L20" s="25">
        <f>SUM(B20:K20)</f>
        <v>1308.2913429266484</v>
      </c>
    </row>
    <row r="25" spans="1:12" x14ac:dyDescent="0.25">
      <c r="B25" s="47" t="s">
        <v>51</v>
      </c>
      <c r="C25" s="47"/>
      <c r="D25" s="47"/>
      <c r="E25" s="47"/>
      <c r="F25" s="47"/>
      <c r="G25" s="47"/>
      <c r="H25" s="47"/>
      <c r="I25" s="47"/>
      <c r="J25" s="47"/>
    </row>
    <row r="26" spans="1:12" ht="34.5" x14ac:dyDescent="0.25">
      <c r="A26" s="1" t="s">
        <v>16</v>
      </c>
      <c r="B26" s="8" t="s">
        <v>29</v>
      </c>
      <c r="C26" s="23" t="s">
        <v>40</v>
      </c>
      <c r="D26" s="23" t="s">
        <v>31</v>
      </c>
      <c r="E26" s="8" t="s">
        <v>33</v>
      </c>
      <c r="F26" s="8" t="s">
        <v>34</v>
      </c>
      <c r="G26" s="23" t="s">
        <v>25</v>
      </c>
      <c r="H26" s="8" t="s">
        <v>26</v>
      </c>
      <c r="I26" s="8" t="s">
        <v>27</v>
      </c>
      <c r="J26" s="8" t="s">
        <v>42</v>
      </c>
      <c r="K26" s="8" t="s">
        <v>50</v>
      </c>
      <c r="L26" s="2" t="s">
        <v>24</v>
      </c>
    </row>
    <row r="27" spans="1:12" x14ac:dyDescent="0.25">
      <c r="A27" s="3" t="s">
        <v>0</v>
      </c>
      <c r="B27" s="5">
        <f>(B4*6)+B14</f>
        <v>558.26343844696976</v>
      </c>
      <c r="C27" s="5">
        <f t="shared" ref="B27:C31" si="6">(C4*6)+C14</f>
        <v>517.68840453390237</v>
      </c>
      <c r="D27" s="5">
        <f t="shared" ref="D27:J27" si="7">(D4*6)+D14</f>
        <v>578.12753093434344</v>
      </c>
      <c r="E27" s="5">
        <f t="shared" si="7"/>
        <v>745.36403409090894</v>
      </c>
      <c r="F27" s="5">
        <f t="shared" si="7"/>
        <v>654.01619318181815</v>
      </c>
      <c r="G27" s="5">
        <f t="shared" si="7"/>
        <v>5.5945989946451569</v>
      </c>
      <c r="H27" s="5">
        <f t="shared" si="7"/>
        <v>15.919027777777778</v>
      </c>
      <c r="I27" s="5">
        <f t="shared" si="7"/>
        <v>505.27292829335016</v>
      </c>
      <c r="J27" s="5">
        <f t="shared" si="7"/>
        <v>151.27968220052929</v>
      </c>
      <c r="K27" s="5"/>
      <c r="L27" s="5">
        <f>SUM(B27:K27)</f>
        <v>3731.5258384542458</v>
      </c>
    </row>
    <row r="28" spans="1:12" x14ac:dyDescent="0.25">
      <c r="A28" s="3" t="s">
        <v>13</v>
      </c>
      <c r="B28" s="5">
        <f t="shared" si="6"/>
        <v>481.65979703282829</v>
      </c>
      <c r="C28" s="5">
        <f t="shared" si="6"/>
        <v>1019.7750008552221</v>
      </c>
      <c r="D28" s="5">
        <f t="shared" ref="D28:J29" si="8">(D5*6)+D15</f>
        <v>646.22484848484851</v>
      </c>
      <c r="E28" s="5">
        <f t="shared" si="8"/>
        <v>872.09655303030308</v>
      </c>
      <c r="F28" s="5">
        <f t="shared" si="8"/>
        <v>951.01884469696961</v>
      </c>
      <c r="G28" s="5">
        <f t="shared" si="8"/>
        <v>20.999812500000001</v>
      </c>
      <c r="H28" s="5">
        <f t="shared" si="8"/>
        <v>54.407169086700335</v>
      </c>
      <c r="I28" s="5">
        <f t="shared" si="8"/>
        <v>319.75083875210436</v>
      </c>
      <c r="J28" s="5">
        <f t="shared" si="8"/>
        <v>1013.8315936004408</v>
      </c>
      <c r="K28" s="5"/>
      <c r="L28" s="5">
        <f t="shared" ref="L28:L31" si="9">SUM(B28:K28)</f>
        <v>5379.7644580394181</v>
      </c>
    </row>
    <row r="29" spans="1:12" x14ac:dyDescent="0.25">
      <c r="A29" s="3" t="s">
        <v>14</v>
      </c>
      <c r="B29" s="5">
        <f t="shared" si="6"/>
        <v>338.09537037037035</v>
      </c>
      <c r="C29" s="5">
        <f t="shared" si="6"/>
        <v>1074.2828210650764</v>
      </c>
      <c r="D29" s="5">
        <f t="shared" si="8"/>
        <v>570.4</v>
      </c>
      <c r="E29" s="5">
        <f t="shared" si="8"/>
        <v>661.76</v>
      </c>
      <c r="F29" s="5">
        <f t="shared" si="8"/>
        <v>648.68827481248991</v>
      </c>
      <c r="G29" s="5">
        <f t="shared" si="8"/>
        <v>93.625686289983165</v>
      </c>
      <c r="H29" s="5">
        <f t="shared" si="8"/>
        <v>29.160442971380469</v>
      </c>
      <c r="I29" s="5">
        <f t="shared" si="8"/>
        <v>933.63414686035992</v>
      </c>
      <c r="J29" s="5">
        <f t="shared" si="8"/>
        <v>955.65347409584638</v>
      </c>
      <c r="K29" s="5"/>
      <c r="L29" s="5">
        <f t="shared" si="9"/>
        <v>5305.3002164655063</v>
      </c>
    </row>
    <row r="30" spans="1:12" x14ac:dyDescent="0.25">
      <c r="A30" s="3" t="s">
        <v>22</v>
      </c>
      <c r="B30" s="5">
        <f t="shared" si="6"/>
        <v>554.18485890151521</v>
      </c>
      <c r="C30" s="5">
        <f t="shared" si="6"/>
        <v>910.0901678652483</v>
      </c>
      <c r="D30" s="5">
        <f>(D7*6)+D17</f>
        <v>428.03562499999998</v>
      </c>
      <c r="E30" s="5">
        <f t="shared" ref="E30:K31" si="10">(E7*6)+E17</f>
        <v>1189.9677209595961</v>
      </c>
      <c r="F30" s="5">
        <f t="shared" si="10"/>
        <v>714.71946401515152</v>
      </c>
      <c r="G30" s="5">
        <f t="shared" si="10"/>
        <v>107.11125883838383</v>
      </c>
      <c r="H30" s="5">
        <f t="shared" si="10"/>
        <v>256.36064030142893</v>
      </c>
      <c r="I30" s="5">
        <f t="shared" si="10"/>
        <v>602.15712042029963</v>
      </c>
      <c r="J30" s="5">
        <f t="shared" si="10"/>
        <v>516.37356976680098</v>
      </c>
      <c r="K30" s="5"/>
      <c r="L30" s="5">
        <f t="shared" si="9"/>
        <v>5279.0004260684245</v>
      </c>
    </row>
    <row r="31" spans="1:12" x14ac:dyDescent="0.25">
      <c r="A31" s="3" t="s">
        <v>46</v>
      </c>
      <c r="B31" s="5">
        <f t="shared" si="6"/>
        <v>183.99551767676769</v>
      </c>
      <c r="C31" s="5">
        <f t="shared" si="6"/>
        <v>648.21206839597312</v>
      </c>
      <c r="D31" s="5">
        <f>(D8*6)+D18</f>
        <v>67.680000000000007</v>
      </c>
      <c r="E31" s="5">
        <f t="shared" si="10"/>
        <v>1280.390395567606</v>
      </c>
      <c r="F31" s="5">
        <f t="shared" si="10"/>
        <v>586.1606363636364</v>
      </c>
      <c r="G31" s="5"/>
      <c r="H31" s="5"/>
      <c r="I31" s="5">
        <f t="shared" si="10"/>
        <v>878.57167887205378</v>
      </c>
      <c r="J31" s="5">
        <f t="shared" si="10"/>
        <v>370.98490938297311</v>
      </c>
      <c r="K31" s="5">
        <f t="shared" si="10"/>
        <v>231.15918203131406</v>
      </c>
      <c r="L31" s="5">
        <f t="shared" si="9"/>
        <v>4247.1543882903243</v>
      </c>
    </row>
    <row r="32" spans="1:12" ht="26.25" x14ac:dyDescent="0.25">
      <c r="A32" s="21" t="s">
        <v>39</v>
      </c>
      <c r="B32" s="18">
        <f>SUM(B27:B31)</f>
        <v>2116.198982428451</v>
      </c>
      <c r="C32" s="18">
        <f t="shared" ref="C32:K32" si="11">SUM(C27:C31)</f>
        <v>4170.0484627154219</v>
      </c>
      <c r="D32" s="18">
        <f t="shared" si="11"/>
        <v>2290.4680044191919</v>
      </c>
      <c r="E32" s="18">
        <f t="shared" si="11"/>
        <v>4749.5787036484144</v>
      </c>
      <c r="F32" s="18">
        <f t="shared" si="11"/>
        <v>3554.6034130700659</v>
      </c>
      <c r="G32" s="18">
        <f t="shared" si="11"/>
        <v>227.33135662301214</v>
      </c>
      <c r="H32" s="18">
        <f t="shared" si="11"/>
        <v>355.8472801372875</v>
      </c>
      <c r="I32" s="18">
        <f t="shared" si="11"/>
        <v>3239.3867131981679</v>
      </c>
      <c r="J32" s="18">
        <f t="shared" si="11"/>
        <v>3008.12322904659</v>
      </c>
      <c r="K32" s="18">
        <f t="shared" si="11"/>
        <v>231.15918203131406</v>
      </c>
      <c r="L32" s="19">
        <f>SUM(L27:L31)</f>
        <v>23942.74532731792</v>
      </c>
    </row>
    <row r="33" spans="1:12" x14ac:dyDescent="0.25">
      <c r="A33" s="20" t="s">
        <v>44</v>
      </c>
      <c r="B33" s="10">
        <f>B32/COUNT(B27:B31)</f>
        <v>423.23979648569019</v>
      </c>
      <c r="C33" s="10">
        <f t="shared" ref="C33:K33" si="12">C32/COUNT(C27:C31)</f>
        <v>834.00969254308438</v>
      </c>
      <c r="D33" s="10">
        <f t="shared" si="12"/>
        <v>458.09360088383835</v>
      </c>
      <c r="E33" s="10">
        <f t="shared" si="12"/>
        <v>949.91574072968285</v>
      </c>
      <c r="F33" s="10">
        <f t="shared" si="12"/>
        <v>710.92068261401323</v>
      </c>
      <c r="G33" s="10">
        <f t="shared" si="12"/>
        <v>56.832839155753035</v>
      </c>
      <c r="H33" s="10">
        <f t="shared" si="12"/>
        <v>88.961820034321875</v>
      </c>
      <c r="I33" s="10">
        <f t="shared" si="12"/>
        <v>647.87734263963353</v>
      </c>
      <c r="J33" s="10">
        <f t="shared" si="12"/>
        <v>601.62464580931805</v>
      </c>
      <c r="K33" s="10">
        <f t="shared" si="12"/>
        <v>231.15918203131406</v>
      </c>
      <c r="L33" s="10">
        <f>L32/COUNT(L27:L31)</f>
        <v>4788.5490654635842</v>
      </c>
    </row>
    <row r="34" spans="1:12" x14ac:dyDescent="0.25">
      <c r="B34" s="17"/>
    </row>
    <row r="37" spans="1:12" x14ac:dyDescent="0.25">
      <c r="C37" t="s">
        <v>15</v>
      </c>
    </row>
    <row r="38" spans="1:12" ht="55.5" customHeight="1" x14ac:dyDescent="0.25">
      <c r="A38" s="1" t="s">
        <v>16</v>
      </c>
      <c r="B38" s="8" t="s">
        <v>17</v>
      </c>
      <c r="C38" s="8" t="s">
        <v>18</v>
      </c>
      <c r="D38" s="8" t="s">
        <v>19</v>
      </c>
      <c r="E38" s="8" t="s">
        <v>20</v>
      </c>
      <c r="F38" s="8" t="s">
        <v>21</v>
      </c>
      <c r="G38" s="8" t="s">
        <v>23</v>
      </c>
      <c r="H38" s="8"/>
      <c r="I38" s="8"/>
    </row>
    <row r="39" spans="1:12" x14ac:dyDescent="0.25">
      <c r="A39" s="3" t="s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/>
      <c r="I39" s="7"/>
    </row>
    <row r="40" spans="1:12" x14ac:dyDescent="0.25">
      <c r="A40" s="3" t="s">
        <v>13</v>
      </c>
      <c r="B40" s="7">
        <v>18</v>
      </c>
      <c r="C40" s="7">
        <v>2.33</v>
      </c>
      <c r="D40" s="7">
        <v>0</v>
      </c>
      <c r="E40" s="7">
        <v>0</v>
      </c>
      <c r="F40" s="7">
        <v>0</v>
      </c>
      <c r="G40" s="7">
        <v>0</v>
      </c>
      <c r="H40" s="7"/>
      <c r="I40" s="7"/>
    </row>
    <row r="41" spans="1:12" x14ac:dyDescent="0.25">
      <c r="A41" s="3" t="s">
        <v>14</v>
      </c>
      <c r="B41" s="7">
        <v>0</v>
      </c>
      <c r="C41" s="7">
        <v>0</v>
      </c>
      <c r="D41" s="7">
        <v>6</v>
      </c>
      <c r="E41" s="7">
        <v>5.75</v>
      </c>
      <c r="F41" s="7">
        <v>28.5</v>
      </c>
      <c r="G41" s="7">
        <v>0</v>
      </c>
      <c r="H41" s="7"/>
      <c r="I41" s="7"/>
    </row>
    <row r="42" spans="1:12" x14ac:dyDescent="0.25">
      <c r="A42" s="3" t="s">
        <v>22</v>
      </c>
      <c r="B42" s="7">
        <v>0</v>
      </c>
      <c r="C42" s="7">
        <v>0</v>
      </c>
      <c r="D42" s="7">
        <v>11</v>
      </c>
      <c r="E42" s="7">
        <v>2.75</v>
      </c>
      <c r="F42" s="7">
        <v>0</v>
      </c>
      <c r="G42" s="7">
        <v>26.83</v>
      </c>
      <c r="H42" s="7"/>
      <c r="I42" s="7"/>
    </row>
    <row r="43" spans="1:12" x14ac:dyDescent="0.25">
      <c r="A43" s="26" t="s">
        <v>37</v>
      </c>
      <c r="B43" s="27"/>
      <c r="C43" s="27"/>
      <c r="D43" s="27"/>
      <c r="E43" s="27"/>
      <c r="F43" s="27"/>
      <c r="G43" s="27"/>
    </row>
  </sheetData>
  <mergeCells count="3">
    <mergeCell ref="B2:J2"/>
    <mergeCell ref="B12:J12"/>
    <mergeCell ref="B25:J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74"/>
  <sheetViews>
    <sheetView workbookViewId="0">
      <selection activeCell="I20" sqref="I20"/>
    </sheetView>
  </sheetViews>
  <sheetFormatPr baseColWidth="10" defaultRowHeight="15" x14ac:dyDescent="0.25"/>
  <cols>
    <col min="1" max="1" width="13.28515625" customWidth="1"/>
    <col min="2" max="6" width="9.140625" customWidth="1"/>
    <col min="7" max="7" width="9.5703125" customWidth="1"/>
    <col min="8" max="9" width="9.140625" customWidth="1"/>
    <col min="10" max="10" width="10.28515625" customWidth="1"/>
    <col min="11" max="11" width="10.5703125" customWidth="1"/>
    <col min="12" max="12" width="9.140625" customWidth="1"/>
    <col min="13" max="13" width="4.85546875" style="28" customWidth="1"/>
    <col min="14" max="17" width="9.140625" style="28" customWidth="1"/>
    <col min="18" max="22" width="9.140625" customWidth="1"/>
    <col min="26" max="27" width="11.42578125" style="28"/>
    <col min="28" max="28" width="23.7109375" customWidth="1"/>
  </cols>
  <sheetData>
    <row r="1" spans="1:33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33" x14ac:dyDescent="0.25">
      <c r="A2" s="28"/>
      <c r="B2" s="48" t="s">
        <v>58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35"/>
      <c r="N2" s="29"/>
      <c r="O2" s="29"/>
      <c r="P2" s="29"/>
      <c r="Q2" s="29"/>
      <c r="R2" s="6"/>
      <c r="S2" s="6"/>
      <c r="T2" s="6"/>
      <c r="U2" s="6"/>
      <c r="V2" s="6"/>
      <c r="W2" s="6"/>
      <c r="X2" s="6"/>
      <c r="Y2" s="6"/>
      <c r="Z2" s="29"/>
      <c r="AA2" s="33" t="s">
        <v>1</v>
      </c>
      <c r="AB2" s="12" t="s">
        <v>35</v>
      </c>
      <c r="AC2" s="6"/>
      <c r="AD2" s="6"/>
      <c r="AE2" s="6"/>
      <c r="AF2" s="6"/>
      <c r="AG2" s="6"/>
    </row>
    <row r="3" spans="1:33" ht="23.25" customHeight="1" x14ac:dyDescent="0.25">
      <c r="A3" s="1" t="s">
        <v>16</v>
      </c>
      <c r="B3" s="8" t="s">
        <v>29</v>
      </c>
      <c r="C3" s="16" t="s">
        <v>40</v>
      </c>
      <c r="D3" s="16" t="s">
        <v>31</v>
      </c>
      <c r="E3" s="8" t="s">
        <v>33</v>
      </c>
      <c r="F3" s="8" t="s">
        <v>34</v>
      </c>
      <c r="G3" s="16" t="s">
        <v>25</v>
      </c>
      <c r="H3" s="8" t="s">
        <v>26</v>
      </c>
      <c r="I3" s="8" t="s">
        <v>27</v>
      </c>
      <c r="J3" s="8" t="s">
        <v>42</v>
      </c>
      <c r="K3" s="8" t="s">
        <v>50</v>
      </c>
      <c r="L3" s="2" t="s">
        <v>24</v>
      </c>
      <c r="M3" s="36"/>
      <c r="N3" s="29"/>
      <c r="O3" s="29"/>
      <c r="P3" s="29"/>
      <c r="Q3" s="29"/>
      <c r="R3" s="6"/>
      <c r="S3" s="6"/>
      <c r="T3" s="6"/>
      <c r="U3" s="6"/>
      <c r="V3" s="6"/>
      <c r="W3" s="6"/>
      <c r="X3" s="6"/>
      <c r="Y3" s="6"/>
      <c r="Z3" s="29"/>
      <c r="AA3" s="34" t="s">
        <v>2</v>
      </c>
      <c r="AB3" s="14" t="s">
        <v>29</v>
      </c>
      <c r="AC3" s="6"/>
      <c r="AD3" s="6"/>
      <c r="AE3" s="6"/>
      <c r="AF3" s="6"/>
      <c r="AG3" s="6"/>
    </row>
    <row r="4" spans="1:33" x14ac:dyDescent="0.25">
      <c r="A4" s="3" t="s">
        <v>47</v>
      </c>
      <c r="B4" s="4">
        <v>69</v>
      </c>
      <c r="C4" s="4">
        <v>80.69999999999996</v>
      </c>
      <c r="D4" s="4">
        <v>36</v>
      </c>
      <c r="E4" s="4">
        <v>175</v>
      </c>
      <c r="F4" s="4">
        <v>151.5</v>
      </c>
      <c r="G4" s="4">
        <v>0</v>
      </c>
      <c r="H4" s="4">
        <v>34.916666666666664</v>
      </c>
      <c r="I4" s="4">
        <v>146.08333333333334</v>
      </c>
      <c r="J4" s="4">
        <v>117.86666666666663</v>
      </c>
      <c r="K4" s="4">
        <v>27.666666666666668</v>
      </c>
      <c r="L4" s="4">
        <f t="shared" ref="L4:L5" si="0">SUM(B4:K4)</f>
        <v>838.73333333333323</v>
      </c>
      <c r="M4" s="37"/>
      <c r="AA4" s="34" t="s">
        <v>3</v>
      </c>
      <c r="AB4" s="14" t="s">
        <v>30</v>
      </c>
    </row>
    <row r="5" spans="1:33" x14ac:dyDescent="0.25">
      <c r="A5" s="3" t="s">
        <v>48</v>
      </c>
      <c r="B5" s="4">
        <v>23.75</v>
      </c>
      <c r="C5" s="4">
        <v>67.833333333333243</v>
      </c>
      <c r="D5" s="4">
        <v>52</v>
      </c>
      <c r="E5" s="4">
        <v>168</v>
      </c>
      <c r="F5" s="4">
        <v>866.5</v>
      </c>
      <c r="G5" s="4">
        <v>8.3333333333333339</v>
      </c>
      <c r="H5" s="4">
        <v>6</v>
      </c>
      <c r="I5" s="4">
        <v>118.16666666666664</v>
      </c>
      <c r="J5" s="4">
        <v>49.016666666666673</v>
      </c>
      <c r="K5" s="4">
        <v>10</v>
      </c>
      <c r="L5" s="4">
        <f t="shared" si="0"/>
        <v>1369.6</v>
      </c>
      <c r="M5" s="37"/>
      <c r="AA5" s="34" t="s">
        <v>4</v>
      </c>
      <c r="AB5" s="14" t="s">
        <v>40</v>
      </c>
    </row>
    <row r="6" spans="1:33" x14ac:dyDescent="0.25">
      <c r="A6" s="3" t="s">
        <v>52</v>
      </c>
      <c r="B6" s="4">
        <v>121.6666666666667</v>
      </c>
      <c r="C6" s="4">
        <v>60.499999999999972</v>
      </c>
      <c r="D6" s="4">
        <v>61</v>
      </c>
      <c r="E6" s="4">
        <v>61</v>
      </c>
      <c r="F6" s="4">
        <v>518.75</v>
      </c>
      <c r="G6" s="4">
        <v>80.666666666666657</v>
      </c>
      <c r="H6" s="4">
        <v>11.25</v>
      </c>
      <c r="I6" s="4">
        <v>131.96666666666667</v>
      </c>
      <c r="J6" s="4">
        <v>60.250000000000007</v>
      </c>
      <c r="K6" s="4">
        <v>18.916666666666664</v>
      </c>
      <c r="L6" s="4">
        <f>SUM(B6:K6)</f>
        <v>1125.9666666666667</v>
      </c>
      <c r="M6" s="37"/>
      <c r="AA6" s="34" t="s">
        <v>5</v>
      </c>
      <c r="AB6" s="14" t="s">
        <v>31</v>
      </c>
    </row>
    <row r="7" spans="1:33" x14ac:dyDescent="0.25">
      <c r="A7" s="3" t="s">
        <v>55</v>
      </c>
      <c r="B7" s="9">
        <v>46.5</v>
      </c>
      <c r="C7" s="4">
        <v>80.583333333333258</v>
      </c>
      <c r="D7" s="4">
        <v>25</v>
      </c>
      <c r="E7" s="4">
        <v>71</v>
      </c>
      <c r="F7" s="4">
        <v>585.5</v>
      </c>
      <c r="G7" s="4">
        <v>44</v>
      </c>
      <c r="H7" s="4">
        <v>63</v>
      </c>
      <c r="I7" s="4">
        <v>111.83333333333333</v>
      </c>
      <c r="J7" s="4">
        <v>174.49999999999994</v>
      </c>
      <c r="K7" s="4">
        <v>24.666666666666668</v>
      </c>
      <c r="L7" s="4">
        <f t="shared" ref="L7" si="1">SUM(B7:K7)</f>
        <v>1226.5833333333333</v>
      </c>
      <c r="M7" s="37"/>
      <c r="AA7" s="34" t="s">
        <v>6</v>
      </c>
      <c r="AB7" s="14" t="s">
        <v>32</v>
      </c>
    </row>
    <row r="8" spans="1:33" x14ac:dyDescent="0.25">
      <c r="A8" s="21" t="s">
        <v>36</v>
      </c>
      <c r="B8" s="22">
        <f>SUM(B4:B7)</f>
        <v>260.91666666666669</v>
      </c>
      <c r="C8" s="22">
        <f>SUM(C4:C7)</f>
        <v>289.61666666666645</v>
      </c>
      <c r="D8" s="22">
        <f t="shared" ref="D8:I8" si="2">SUM(D4:D7)</f>
        <v>174</v>
      </c>
      <c r="E8" s="22">
        <f t="shared" si="2"/>
        <v>475</v>
      </c>
      <c r="F8" s="22">
        <f t="shared" si="2"/>
        <v>2122.25</v>
      </c>
      <c r="G8" s="22">
        <f t="shared" si="2"/>
        <v>133</v>
      </c>
      <c r="H8" s="22">
        <f>SUM(H4:H7)</f>
        <v>115.16666666666666</v>
      </c>
      <c r="I8" s="22">
        <f t="shared" si="2"/>
        <v>508.05</v>
      </c>
      <c r="J8" s="22">
        <f>SUM(J4:J7)</f>
        <v>401.63333333333321</v>
      </c>
      <c r="K8" s="22">
        <f>SUM(K4:K7)</f>
        <v>81.25</v>
      </c>
      <c r="L8" s="22">
        <f>SUM(L4:L7)</f>
        <v>4560.8833333333332</v>
      </c>
      <c r="M8" s="37"/>
      <c r="AA8" s="34" t="s">
        <v>7</v>
      </c>
      <c r="AB8" s="14" t="s">
        <v>33</v>
      </c>
    </row>
    <row r="9" spans="1:33" x14ac:dyDescent="0.25">
      <c r="A9" s="3" t="s">
        <v>37</v>
      </c>
      <c r="B9" s="4">
        <f>B8/COUNT(B4:B7)</f>
        <v>65.229166666666671</v>
      </c>
      <c r="C9" s="4">
        <f t="shared" ref="C9:I9" si="3">C8/COUNT(C4:C7)</f>
        <v>72.404166666666612</v>
      </c>
      <c r="D9" s="4">
        <f t="shared" si="3"/>
        <v>43.5</v>
      </c>
      <c r="E9" s="4">
        <f t="shared" si="3"/>
        <v>118.75</v>
      </c>
      <c r="F9" s="4">
        <f t="shared" si="3"/>
        <v>530.5625</v>
      </c>
      <c r="G9" s="4">
        <f t="shared" si="3"/>
        <v>33.25</v>
      </c>
      <c r="H9" s="4">
        <f t="shared" si="3"/>
        <v>28.791666666666664</v>
      </c>
      <c r="I9" s="4">
        <f t="shared" si="3"/>
        <v>127.0125</v>
      </c>
      <c r="J9" s="4">
        <f>J8/COUNT(J4:J7)</f>
        <v>100.4083333333333</v>
      </c>
      <c r="K9" s="4">
        <f>K8/COUNT(K4:K7)</f>
        <v>20.3125</v>
      </c>
      <c r="L9" s="4">
        <f>SUM(B9:J9)</f>
        <v>1119.9083333333333</v>
      </c>
      <c r="M9" s="37"/>
      <c r="AA9" s="34" t="s">
        <v>8</v>
      </c>
      <c r="AB9" s="14" t="s">
        <v>34</v>
      </c>
    </row>
    <row r="10" spans="1:33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AA10" s="34" t="s">
        <v>9</v>
      </c>
      <c r="AB10" s="14" t="s">
        <v>25</v>
      </c>
    </row>
    <row r="11" spans="1:33" x14ac:dyDescent="0.25">
      <c r="A11" s="28"/>
      <c r="B11" s="48" t="s">
        <v>38</v>
      </c>
      <c r="C11" s="48"/>
      <c r="D11" s="48"/>
      <c r="E11" s="48"/>
      <c r="F11" s="48"/>
      <c r="G11" s="48"/>
      <c r="H11" s="48"/>
      <c r="I11" s="48"/>
      <c r="J11" s="48"/>
      <c r="K11" s="28"/>
      <c r="L11" s="28"/>
      <c r="AA11" s="34" t="s">
        <v>10</v>
      </c>
      <c r="AB11" s="14" t="s">
        <v>26</v>
      </c>
    </row>
    <row r="12" spans="1:33" ht="21" customHeight="1" x14ac:dyDescent="0.25">
      <c r="A12" s="1" t="s">
        <v>16</v>
      </c>
      <c r="B12" s="8" t="s">
        <v>29</v>
      </c>
      <c r="C12" s="16" t="s">
        <v>40</v>
      </c>
      <c r="D12" s="16" t="s">
        <v>31</v>
      </c>
      <c r="E12" s="8" t="s">
        <v>33</v>
      </c>
      <c r="F12" s="8" t="s">
        <v>34</v>
      </c>
      <c r="G12" s="16" t="s">
        <v>25</v>
      </c>
      <c r="H12" s="8" t="s">
        <v>26</v>
      </c>
      <c r="I12" s="8" t="s">
        <v>27</v>
      </c>
      <c r="J12" s="8" t="s">
        <v>42</v>
      </c>
      <c r="K12" s="8" t="s">
        <v>50</v>
      </c>
      <c r="L12" s="2" t="s">
        <v>24</v>
      </c>
      <c r="M12" s="36"/>
      <c r="P12" s="31" t="s">
        <v>54</v>
      </c>
      <c r="AA12" s="34" t="s">
        <v>11</v>
      </c>
      <c r="AB12" s="14" t="s">
        <v>27</v>
      </c>
    </row>
    <row r="13" spans="1:33" x14ac:dyDescent="0.25">
      <c r="A13" s="3" t="s">
        <v>47</v>
      </c>
      <c r="B13" s="5">
        <v>161.82949921085859</v>
      </c>
      <c r="C13" s="5">
        <v>168.19840526261436</v>
      </c>
      <c r="D13" s="5">
        <v>76.814789772727266</v>
      </c>
      <c r="E13" s="5">
        <v>310.27631944444448</v>
      </c>
      <c r="F13" s="5">
        <v>318.53669091474256</v>
      </c>
      <c r="G13" s="5"/>
      <c r="H13" s="5">
        <v>83.481129787457888</v>
      </c>
      <c r="I13" s="5">
        <v>310.57445365941589</v>
      </c>
      <c r="J13" s="5">
        <v>258.16976953593996</v>
      </c>
      <c r="K13" s="5">
        <v>68.893790153749308</v>
      </c>
      <c r="L13" s="5">
        <f t="shared" ref="L13:L14" si="4">SUM(B13:K13)</f>
        <v>1756.7748477419505</v>
      </c>
      <c r="M13" s="38"/>
      <c r="AA13" s="34" t="s">
        <v>12</v>
      </c>
      <c r="AB13" s="14" t="s">
        <v>28</v>
      </c>
    </row>
    <row r="14" spans="1:33" x14ac:dyDescent="0.25">
      <c r="A14" s="3" t="s">
        <v>48</v>
      </c>
      <c r="B14" s="5">
        <v>42.454718276515145</v>
      </c>
      <c r="C14" s="5">
        <v>140.66838436458175</v>
      </c>
      <c r="D14" s="5">
        <v>109.65420075757575</v>
      </c>
      <c r="E14" s="5">
        <v>311.72818181818189</v>
      </c>
      <c r="F14" s="5">
        <v>1924.0600689289242</v>
      </c>
      <c r="G14" s="5">
        <v>15.580419402356902</v>
      </c>
      <c r="H14" s="5">
        <v>14.179244791666667</v>
      </c>
      <c r="I14" s="5">
        <v>258.09041682449492</v>
      </c>
      <c r="J14" s="5">
        <v>105.64800155983826</v>
      </c>
      <c r="K14" s="5">
        <v>23.586917613636359</v>
      </c>
      <c r="L14" s="5">
        <f t="shared" si="4"/>
        <v>2945.6505543377721</v>
      </c>
      <c r="M14" s="38"/>
      <c r="AA14" s="34" t="s">
        <v>43</v>
      </c>
      <c r="AB14" s="14" t="s">
        <v>41</v>
      </c>
    </row>
    <row r="15" spans="1:33" x14ac:dyDescent="0.25">
      <c r="A15" s="3" t="s">
        <v>52</v>
      </c>
      <c r="B15" s="5">
        <v>261.80671409398445</v>
      </c>
      <c r="C15" s="5">
        <v>128.22495458330141</v>
      </c>
      <c r="D15" s="5">
        <v>112.69031186868686</v>
      </c>
      <c r="E15" s="5">
        <v>100.72</v>
      </c>
      <c r="F15" s="5">
        <v>1094.8954339033992</v>
      </c>
      <c r="G15" s="5">
        <v>189.61579114892854</v>
      </c>
      <c r="H15" s="5">
        <v>23.565955650252526</v>
      </c>
      <c r="I15" s="5">
        <v>282.91399615951173</v>
      </c>
      <c r="J15" s="5">
        <v>146.82073265647216</v>
      </c>
      <c r="K15" s="5">
        <v>46.236951694483928</v>
      </c>
      <c r="L15" s="5">
        <f t="shared" ref="L15:L16" si="5">SUM(B15:K15)</f>
        <v>2387.4908417590209</v>
      </c>
      <c r="M15" s="38"/>
      <c r="AA15" s="34"/>
      <c r="AB15" s="14"/>
    </row>
    <row r="16" spans="1:33" x14ac:dyDescent="0.25">
      <c r="A16" s="3" t="s">
        <v>55</v>
      </c>
      <c r="B16" s="10">
        <v>100.86594570989136</v>
      </c>
      <c r="C16" s="5">
        <v>168.25032166375868</v>
      </c>
      <c r="D16" s="5">
        <v>42.558939393939397</v>
      </c>
      <c r="E16" s="5">
        <v>125.92000000000002</v>
      </c>
      <c r="F16" s="5">
        <v>1267.0705612373745</v>
      </c>
      <c r="G16" s="5">
        <v>120.12397222222222</v>
      </c>
      <c r="H16" s="5">
        <v>125.21301715067338</v>
      </c>
      <c r="I16" s="5">
        <v>245.4862630997475</v>
      </c>
      <c r="J16" s="5">
        <v>393.52813904617443</v>
      </c>
      <c r="K16" s="5">
        <v>55.227384469696965</v>
      </c>
      <c r="L16" s="5">
        <f t="shared" si="5"/>
        <v>2644.2445439934786</v>
      </c>
      <c r="M16" s="38"/>
    </row>
    <row r="17" spans="1:16" x14ac:dyDescent="0.25">
      <c r="A17" s="21" t="s">
        <v>36</v>
      </c>
      <c r="B17" s="18">
        <f>SUM(B13:B16)</f>
        <v>566.9568772912495</v>
      </c>
      <c r="C17" s="19">
        <f t="shared" ref="C17:I17" si="6">SUM(C13:C16)</f>
        <v>605.34206587425615</v>
      </c>
      <c r="D17" s="19">
        <f t="shared" si="6"/>
        <v>341.71824179292929</v>
      </c>
      <c r="E17" s="19">
        <f t="shared" si="6"/>
        <v>848.64450126262636</v>
      </c>
      <c r="F17" s="19">
        <f>SUM(F13:F16)</f>
        <v>4604.5627549844412</v>
      </c>
      <c r="G17" s="19">
        <f t="shared" si="6"/>
        <v>325.32018277350767</v>
      </c>
      <c r="H17" s="19">
        <f t="shared" si="6"/>
        <v>246.43934738005046</v>
      </c>
      <c r="I17" s="19">
        <f t="shared" si="6"/>
        <v>1097.06512974317</v>
      </c>
      <c r="J17" s="19">
        <f>SUM(J13:J16)</f>
        <v>904.16664279842485</v>
      </c>
      <c r="K17" s="19">
        <f>SUM(K13:K16)</f>
        <v>193.94504393156657</v>
      </c>
      <c r="L17" s="19">
        <f>SUM(L13:L16)</f>
        <v>9734.1607878322211</v>
      </c>
      <c r="M17" s="38"/>
    </row>
    <row r="18" spans="1:16" x14ac:dyDescent="0.25">
      <c r="A18" s="3" t="s">
        <v>37</v>
      </c>
      <c r="B18" s="10">
        <f>B17/COUNT(B13:B16)</f>
        <v>141.73921932281237</v>
      </c>
      <c r="C18" s="10">
        <f t="shared" ref="C18:I18" si="7">C17/COUNT(C13:C16)</f>
        <v>151.33551646856404</v>
      </c>
      <c r="D18" s="10">
        <f t="shared" si="7"/>
        <v>85.429560448232323</v>
      </c>
      <c r="E18" s="10">
        <f t="shared" si="7"/>
        <v>212.16112531565659</v>
      </c>
      <c r="F18" s="10">
        <f t="shared" si="7"/>
        <v>1151.1406887461103</v>
      </c>
      <c r="G18" s="10">
        <f t="shared" si="7"/>
        <v>108.44006092450256</v>
      </c>
      <c r="H18" s="10">
        <f t="shared" si="7"/>
        <v>61.609836845012616</v>
      </c>
      <c r="I18" s="10">
        <f t="shared" si="7"/>
        <v>274.2662824357925</v>
      </c>
      <c r="J18" s="10">
        <f>J17/COUNT(J13:J16)</f>
        <v>226.04166069960621</v>
      </c>
      <c r="K18" s="10">
        <f>K17/COUNT(K13:K16)</f>
        <v>48.486260982891643</v>
      </c>
      <c r="L18" s="5">
        <f>SUM(B18:J18)</f>
        <v>2412.1639512062898</v>
      </c>
      <c r="M18" s="38"/>
    </row>
    <row r="19" spans="1:16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6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6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6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6" x14ac:dyDescent="0.25">
      <c r="A23" s="28"/>
      <c r="B23" s="48" t="s">
        <v>49</v>
      </c>
      <c r="C23" s="48"/>
      <c r="D23" s="48"/>
      <c r="E23" s="48"/>
      <c r="F23" s="48"/>
      <c r="G23" s="48"/>
      <c r="H23" s="48"/>
      <c r="I23" s="48"/>
      <c r="J23" s="48"/>
      <c r="K23" s="28"/>
      <c r="L23" s="28"/>
    </row>
    <row r="24" spans="1:16" ht="34.5" x14ac:dyDescent="0.25">
      <c r="A24" s="1" t="s">
        <v>16</v>
      </c>
      <c r="B24" s="8" t="s">
        <v>29</v>
      </c>
      <c r="C24" s="16" t="s">
        <v>40</v>
      </c>
      <c r="D24" s="16" t="s">
        <v>31</v>
      </c>
      <c r="E24" s="8" t="s">
        <v>33</v>
      </c>
      <c r="F24" s="8" t="s">
        <v>34</v>
      </c>
      <c r="G24" s="16" t="s">
        <v>25</v>
      </c>
      <c r="H24" s="8" t="s">
        <v>26</v>
      </c>
      <c r="I24" s="8" t="s">
        <v>27</v>
      </c>
      <c r="J24" s="8" t="s">
        <v>42</v>
      </c>
      <c r="K24" s="8" t="s">
        <v>50</v>
      </c>
      <c r="L24" s="2" t="s">
        <v>24</v>
      </c>
      <c r="M24" s="36"/>
    </row>
    <row r="25" spans="1:16" x14ac:dyDescent="0.25">
      <c r="A25" s="3" t="s">
        <v>47</v>
      </c>
      <c r="B25" s="5">
        <f>(B4*6)+B13</f>
        <v>575.82949921085856</v>
      </c>
      <c r="C25" s="5">
        <f t="shared" ref="C25:K28" si="8">(C4*6)+C13</f>
        <v>652.39840526261412</v>
      </c>
      <c r="D25" s="5">
        <f t="shared" si="8"/>
        <v>292.81478977272729</v>
      </c>
      <c r="E25" s="5">
        <f>(E4*6)+E13</f>
        <v>1360.2763194444444</v>
      </c>
      <c r="F25" s="5">
        <f t="shared" si="8"/>
        <v>1227.5366909147426</v>
      </c>
      <c r="G25" s="5"/>
      <c r="H25" s="5">
        <f t="shared" si="8"/>
        <v>292.98112978745792</v>
      </c>
      <c r="I25" s="5">
        <f t="shared" si="8"/>
        <v>1187.0744536594159</v>
      </c>
      <c r="J25" s="5">
        <f t="shared" si="8"/>
        <v>965.36976953593978</v>
      </c>
      <c r="K25" s="5">
        <f t="shared" si="8"/>
        <v>234.89379015374931</v>
      </c>
      <c r="L25" s="5">
        <f>SUM(B25:K25)</f>
        <v>6789.1748477419487</v>
      </c>
      <c r="M25" s="38"/>
      <c r="P25" s="31"/>
    </row>
    <row r="26" spans="1:16" x14ac:dyDescent="0.25">
      <c r="A26" s="3" t="s">
        <v>48</v>
      </c>
      <c r="B26" s="5">
        <f>(B5*6)+B14</f>
        <v>184.95471827651514</v>
      </c>
      <c r="C26" s="5">
        <f t="shared" si="8"/>
        <v>547.66838436458124</v>
      </c>
      <c r="D26" s="5">
        <f t="shared" si="8"/>
        <v>421.65420075757572</v>
      </c>
      <c r="E26" s="5">
        <f t="shared" si="8"/>
        <v>1319.7281818181818</v>
      </c>
      <c r="F26" s="5">
        <f t="shared" si="8"/>
        <v>7123.060068928924</v>
      </c>
      <c r="G26" s="5">
        <f>(G5*6)+G14</f>
        <v>65.58041940235691</v>
      </c>
      <c r="H26" s="5">
        <f t="shared" si="8"/>
        <v>50.179244791666669</v>
      </c>
      <c r="I26" s="5">
        <f t="shared" si="8"/>
        <v>967.09041682449481</v>
      </c>
      <c r="J26" s="5">
        <f t="shared" si="8"/>
        <v>399.74800155983826</v>
      </c>
      <c r="K26" s="5">
        <f t="shared" si="8"/>
        <v>83.586917613636359</v>
      </c>
      <c r="L26" s="5">
        <f>SUM(B26:K26)</f>
        <v>11163.25055433777</v>
      </c>
      <c r="M26" s="38"/>
    </row>
    <row r="27" spans="1:16" x14ac:dyDescent="0.25">
      <c r="A27" s="3" t="s">
        <v>52</v>
      </c>
      <c r="B27" s="5">
        <f>(B6*6)+B15</f>
        <v>991.80671409398474</v>
      </c>
      <c r="C27" s="5">
        <f>(C6*6)+C15</f>
        <v>491.22495458330127</v>
      </c>
      <c r="D27" s="5">
        <f t="shared" si="8"/>
        <v>478.69031186868688</v>
      </c>
      <c r="E27" s="5">
        <f t="shared" si="8"/>
        <v>466.72</v>
      </c>
      <c r="F27" s="5">
        <f t="shared" si="8"/>
        <v>4207.395433903399</v>
      </c>
      <c r="G27" s="5">
        <f>(G6*6)+G15</f>
        <v>673.61579114892845</v>
      </c>
      <c r="H27" s="5">
        <f t="shared" si="8"/>
        <v>91.065955650252533</v>
      </c>
      <c r="I27" s="5">
        <f t="shared" si="8"/>
        <v>1074.7139961595117</v>
      </c>
      <c r="J27" s="5">
        <f t="shared" si="8"/>
        <v>508.32073265647222</v>
      </c>
      <c r="K27" s="5">
        <f>(K6*6)+K15</f>
        <v>159.73695169448391</v>
      </c>
      <c r="L27" s="5">
        <f t="shared" ref="L27:L28" si="9">SUM(B27:K27)</f>
        <v>9143.2908417590188</v>
      </c>
      <c r="M27" s="38"/>
    </row>
    <row r="28" spans="1:16" x14ac:dyDescent="0.25">
      <c r="A28" s="3" t="s">
        <v>55</v>
      </c>
      <c r="B28" s="5">
        <f>(B7*6)+B16</f>
        <v>379.86594570989138</v>
      </c>
      <c r="C28" s="5">
        <f>(C7*6)+C16</f>
        <v>651.7503216637582</v>
      </c>
      <c r="D28" s="5">
        <f t="shared" si="8"/>
        <v>192.5589393939394</v>
      </c>
      <c r="E28" s="5">
        <f t="shared" si="8"/>
        <v>551.92000000000007</v>
      </c>
      <c r="F28" s="5">
        <f t="shared" si="8"/>
        <v>4780.0705612373749</v>
      </c>
      <c r="G28" s="5">
        <f>(G7*6)+G16</f>
        <v>384.12397222222222</v>
      </c>
      <c r="H28" s="5">
        <f t="shared" si="8"/>
        <v>503.21301715067341</v>
      </c>
      <c r="I28" s="5">
        <f t="shared" si="8"/>
        <v>916.48626309974748</v>
      </c>
      <c r="J28" s="5">
        <f t="shared" si="8"/>
        <v>1440.5281390461739</v>
      </c>
      <c r="K28" s="5">
        <f>(K7*6)+K16</f>
        <v>203.22738446969697</v>
      </c>
      <c r="L28" s="5">
        <f t="shared" si="9"/>
        <v>10003.744543993478</v>
      </c>
      <c r="M28" s="38"/>
    </row>
    <row r="29" spans="1:16" x14ac:dyDescent="0.25">
      <c r="A29" s="21" t="s">
        <v>36</v>
      </c>
      <c r="B29" s="18">
        <f>SUM(B25:B28)</f>
        <v>2132.4568772912498</v>
      </c>
      <c r="C29" s="19">
        <f t="shared" ref="C29:I29" si="10">SUM(C25:C28)</f>
        <v>2343.0420658742546</v>
      </c>
      <c r="D29" s="19">
        <f t="shared" si="10"/>
        <v>1385.7182417929293</v>
      </c>
      <c r="E29" s="19">
        <f t="shared" si="10"/>
        <v>3698.6445012626264</v>
      </c>
      <c r="F29" s="19">
        <f t="shared" si="10"/>
        <v>17338.062754984443</v>
      </c>
      <c r="G29" s="19">
        <f t="shared" si="10"/>
        <v>1123.3201827735077</v>
      </c>
      <c r="H29" s="19">
        <f t="shared" si="10"/>
        <v>937.43934738005055</v>
      </c>
      <c r="I29" s="19">
        <f t="shared" si="10"/>
        <v>4145.3651297431697</v>
      </c>
      <c r="J29" s="19">
        <f>SUM(J25:J28)</f>
        <v>3313.9666427984243</v>
      </c>
      <c r="K29" s="19">
        <f>SUM(K25:K28)</f>
        <v>681.44504393156649</v>
      </c>
      <c r="L29" s="19">
        <f>SUM(L25:L28)</f>
        <v>37099.460787832213</v>
      </c>
      <c r="M29" s="38"/>
    </row>
    <row r="30" spans="1:16" x14ac:dyDescent="0.25">
      <c r="A30" s="3" t="s">
        <v>37</v>
      </c>
      <c r="B30" s="10">
        <f>B29/COUNT(B25:B28)</f>
        <v>533.11421932281246</v>
      </c>
      <c r="C30" s="10">
        <f t="shared" ref="C30:J30" si="11">C29/COUNT(C25:C28)</f>
        <v>585.76051646856365</v>
      </c>
      <c r="D30" s="10">
        <f t="shared" si="11"/>
        <v>346.42956044823234</v>
      </c>
      <c r="E30" s="10">
        <f t="shared" si="11"/>
        <v>924.66112531565659</v>
      </c>
      <c r="F30" s="10">
        <f t="shared" si="11"/>
        <v>4334.5156887461108</v>
      </c>
      <c r="G30" s="10">
        <f t="shared" si="11"/>
        <v>374.44006092450257</v>
      </c>
      <c r="H30" s="10">
        <f t="shared" si="11"/>
        <v>234.35983684501264</v>
      </c>
      <c r="I30" s="10">
        <f t="shared" si="11"/>
        <v>1036.3412824357924</v>
      </c>
      <c r="J30" s="10">
        <f t="shared" si="11"/>
        <v>828.49166069960609</v>
      </c>
      <c r="K30" s="10">
        <f t="shared" ref="K30" si="12">K29/COUNT(K25:K28)</f>
        <v>170.36126098289162</v>
      </c>
      <c r="L30" s="10">
        <f>L29/COUNT(L25:L28)</f>
        <v>9274.8651969580533</v>
      </c>
      <c r="M30" s="38"/>
    </row>
    <row r="31" spans="1:16" x14ac:dyDescent="0.25">
      <c r="A31" s="28"/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6" x14ac:dyDescent="0.25">
      <c r="A32" s="28"/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8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8" x14ac:dyDescent="0.25">
      <c r="A34" s="28"/>
      <c r="B34" s="28"/>
      <c r="C34" s="28" t="s">
        <v>57</v>
      </c>
      <c r="D34" s="28"/>
      <c r="E34" s="28"/>
      <c r="F34" s="28"/>
      <c r="G34" s="28"/>
      <c r="H34" s="28"/>
      <c r="I34" s="28"/>
      <c r="J34" s="28"/>
      <c r="K34" s="28"/>
      <c r="L34" s="28"/>
    </row>
    <row r="35" spans="1:18" ht="55.5" customHeight="1" x14ac:dyDescent="0.25">
      <c r="A35" s="1" t="s">
        <v>16</v>
      </c>
      <c r="B35" s="8" t="s">
        <v>17</v>
      </c>
      <c r="C35" s="8" t="s">
        <v>18</v>
      </c>
      <c r="D35" s="8" t="s">
        <v>19</v>
      </c>
      <c r="E35" s="8" t="s">
        <v>56</v>
      </c>
      <c r="F35" s="8" t="s">
        <v>53</v>
      </c>
      <c r="G35" s="8" t="s">
        <v>62</v>
      </c>
      <c r="H35" s="8" t="s">
        <v>61</v>
      </c>
      <c r="I35" s="8" t="s">
        <v>59</v>
      </c>
      <c r="J35" s="8" t="s">
        <v>60</v>
      </c>
      <c r="K35" s="8" t="s">
        <v>63</v>
      </c>
    </row>
    <row r="36" spans="1:18" x14ac:dyDescent="0.25">
      <c r="A36" s="3" t="s">
        <v>47</v>
      </c>
      <c r="B36" s="7">
        <v>0</v>
      </c>
      <c r="C36" s="7">
        <v>0</v>
      </c>
      <c r="D36" s="7">
        <v>12.5</v>
      </c>
      <c r="E36" s="7"/>
      <c r="F36" s="7">
        <v>0</v>
      </c>
      <c r="G36" s="7">
        <v>0</v>
      </c>
      <c r="H36" s="7">
        <v>42.35</v>
      </c>
      <c r="I36" s="7"/>
      <c r="J36" s="7"/>
      <c r="K36" s="7"/>
    </row>
    <row r="37" spans="1:18" x14ac:dyDescent="0.25">
      <c r="A37" s="3" t="s">
        <v>48</v>
      </c>
      <c r="B37" s="7">
        <v>0</v>
      </c>
      <c r="C37" s="7">
        <v>0</v>
      </c>
      <c r="D37" s="7">
        <v>5.5</v>
      </c>
      <c r="E37" s="7">
        <v>2.83</v>
      </c>
      <c r="F37" s="7">
        <v>0</v>
      </c>
      <c r="G37" s="7">
        <v>0</v>
      </c>
      <c r="H37" s="7">
        <v>4.92</v>
      </c>
      <c r="I37" s="7"/>
      <c r="J37" s="7"/>
      <c r="K37" s="7"/>
    </row>
    <row r="38" spans="1:18" x14ac:dyDescent="0.25">
      <c r="A38" s="3" t="s">
        <v>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56</v>
      </c>
      <c r="I38" s="7">
        <v>87.78</v>
      </c>
      <c r="J38" s="7">
        <v>32.42</v>
      </c>
      <c r="K38" s="7"/>
    </row>
    <row r="39" spans="1:18" x14ac:dyDescent="0.25">
      <c r="A39" s="3" t="s">
        <v>55</v>
      </c>
      <c r="B39" s="7">
        <v>0</v>
      </c>
      <c r="C39" s="7">
        <v>0</v>
      </c>
      <c r="D39" s="7">
        <v>0</v>
      </c>
      <c r="E39" s="7">
        <v>4.25</v>
      </c>
      <c r="F39" s="7">
        <v>0</v>
      </c>
      <c r="G39" s="7">
        <v>11.83</v>
      </c>
      <c r="H39" s="7">
        <v>4.75</v>
      </c>
      <c r="I39" s="7"/>
      <c r="J39" s="7"/>
      <c r="K39" s="7">
        <v>74.17</v>
      </c>
      <c r="O39" s="31" t="s">
        <v>54</v>
      </c>
    </row>
    <row r="40" spans="1:18" x14ac:dyDescent="0.25">
      <c r="A40" s="28"/>
      <c r="B40" s="28"/>
      <c r="C40" s="28"/>
      <c r="D40" s="28"/>
      <c r="E40" s="28"/>
      <c r="F40" s="28"/>
      <c r="H40" s="28"/>
      <c r="I40" s="28"/>
      <c r="J40" s="28"/>
      <c r="K40" s="28"/>
      <c r="L40" s="28"/>
      <c r="O40" s="28" t="s">
        <v>64</v>
      </c>
    </row>
    <row r="41" spans="1:18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O41" s="28" t="s">
        <v>66</v>
      </c>
    </row>
    <row r="42" spans="1:18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O42" s="28" t="s">
        <v>65</v>
      </c>
    </row>
    <row r="43" spans="1:18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8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8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R45" s="28"/>
    </row>
    <row r="46" spans="1:18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R46" s="28"/>
    </row>
    <row r="47" spans="1:18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R47" s="28"/>
    </row>
    <row r="48" spans="1:18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26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1:26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26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1:26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1:26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26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1:26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26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1:26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26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R58" s="28"/>
      <c r="S58" s="28"/>
      <c r="T58" s="28"/>
      <c r="U58" s="28"/>
      <c r="V58" s="28"/>
      <c r="W58" s="28"/>
      <c r="X58" s="28"/>
      <c r="Y58" s="28"/>
    </row>
    <row r="59" spans="1:26" ht="26.25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R61" s="28"/>
      <c r="S61" s="28"/>
      <c r="T61" s="28"/>
      <c r="U61" s="28"/>
      <c r="V61" s="28"/>
      <c r="W61" s="28"/>
      <c r="X61" s="28"/>
      <c r="Y61" s="28"/>
    </row>
    <row r="62" spans="1:26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R62" s="28"/>
      <c r="S62" s="28"/>
      <c r="T62" s="28"/>
      <c r="U62" s="28"/>
      <c r="V62" s="28"/>
      <c r="W62" s="28"/>
      <c r="X62" s="28"/>
      <c r="Y62" s="28"/>
    </row>
    <row r="63" spans="1:26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R63" s="28"/>
      <c r="S63" s="28"/>
      <c r="T63" s="28"/>
      <c r="U63" s="28"/>
      <c r="V63" s="28"/>
      <c r="W63" s="28"/>
      <c r="X63" s="28"/>
      <c r="Y63" s="28"/>
    </row>
    <row r="64" spans="1:26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R64" s="28"/>
      <c r="S64" s="28"/>
      <c r="T64" s="28"/>
      <c r="U64" s="28"/>
      <c r="V64" s="28"/>
      <c r="W64" s="28"/>
      <c r="X64" s="28"/>
      <c r="Y64" s="28"/>
    </row>
    <row r="65" spans="1:25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R65" s="28"/>
      <c r="S65" s="28"/>
      <c r="T65" s="28"/>
      <c r="U65" s="28"/>
      <c r="V65" s="28"/>
      <c r="W65" s="28"/>
      <c r="X65" s="28"/>
      <c r="Y65" s="28"/>
    </row>
    <row r="66" spans="1:25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R66" s="28"/>
      <c r="S66" s="28"/>
      <c r="T66" s="28"/>
      <c r="U66" s="28"/>
      <c r="V66" s="28"/>
      <c r="W66" s="28"/>
      <c r="X66" s="28"/>
      <c r="Y66" s="28"/>
    </row>
    <row r="67" spans="1:2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R67" s="28"/>
      <c r="S67" s="28"/>
      <c r="T67" s="28"/>
      <c r="U67" s="28"/>
      <c r="V67" s="28"/>
      <c r="W67" s="28"/>
      <c r="X67" s="28"/>
      <c r="Y67" s="28"/>
    </row>
    <row r="68" spans="1:25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R68" s="28"/>
      <c r="S68" s="28"/>
      <c r="T68" s="28"/>
      <c r="U68" s="28"/>
      <c r="V68" s="28"/>
      <c r="W68" s="28"/>
      <c r="X68" s="28"/>
      <c r="Y68" s="28"/>
    </row>
    <row r="69" spans="1:25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R69" s="28"/>
      <c r="S69" s="28"/>
      <c r="T69" s="28"/>
      <c r="U69" s="28"/>
      <c r="V69" s="28"/>
      <c r="W69" s="28"/>
      <c r="X69" s="28"/>
      <c r="Y69" s="28"/>
    </row>
    <row r="70" spans="1:25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R70" s="28"/>
      <c r="S70" s="28"/>
      <c r="T70" s="28"/>
      <c r="U70" s="28"/>
      <c r="V70" s="28"/>
      <c r="W70" s="28"/>
      <c r="X70" s="28"/>
      <c r="Y70" s="28"/>
    </row>
    <row r="71" spans="1:25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R71" s="28"/>
      <c r="S71" s="28"/>
      <c r="T71" s="28"/>
      <c r="U71" s="28"/>
      <c r="V71" s="28"/>
      <c r="W71" s="28"/>
      <c r="X71" s="28"/>
      <c r="Y71" s="28"/>
    </row>
    <row r="72" spans="1:25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R72" s="28"/>
      <c r="S72" s="28"/>
      <c r="T72" s="28"/>
      <c r="U72" s="28"/>
      <c r="V72" s="28"/>
      <c r="W72" s="28"/>
      <c r="X72" s="28"/>
      <c r="Y72" s="28"/>
    </row>
    <row r="73" spans="1:25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R73" s="28"/>
      <c r="S73" s="28"/>
      <c r="T73" s="28"/>
      <c r="U73" s="28"/>
      <c r="V73" s="28"/>
      <c r="W73" s="28"/>
      <c r="X73" s="28"/>
      <c r="Y73" s="28"/>
    </row>
    <row r="74" spans="1:25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R74" s="28"/>
      <c r="S74" s="28"/>
      <c r="T74" s="28"/>
      <c r="U74" s="28"/>
      <c r="V74" s="28"/>
      <c r="W74" s="28"/>
      <c r="X74" s="28"/>
      <c r="Y74" s="28"/>
    </row>
    <row r="75" spans="1:25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R75" s="28"/>
      <c r="S75" s="28"/>
      <c r="T75" s="28"/>
      <c r="U75" s="28"/>
      <c r="V75" s="28"/>
      <c r="W75" s="28"/>
      <c r="X75" s="28"/>
      <c r="Y75" s="28"/>
    </row>
    <row r="76" spans="1:25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R76" s="28"/>
      <c r="S76" s="28"/>
      <c r="T76" s="28"/>
      <c r="U76" s="28"/>
      <c r="V76" s="28"/>
      <c r="W76" s="28"/>
      <c r="X76" s="28"/>
      <c r="Y76" s="28"/>
    </row>
    <row r="77" spans="1:25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R77" s="28"/>
      <c r="S77" s="28"/>
      <c r="T77" s="28"/>
      <c r="U77" s="28"/>
      <c r="V77" s="28"/>
      <c r="W77" s="28"/>
      <c r="X77" s="28"/>
      <c r="Y77" s="28"/>
    </row>
    <row r="78" spans="1:25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R78" s="28"/>
      <c r="S78" s="28"/>
      <c r="T78" s="28"/>
      <c r="U78" s="28"/>
      <c r="V78" s="28"/>
      <c r="W78" s="28"/>
      <c r="X78" s="28"/>
      <c r="Y78" s="28"/>
    </row>
    <row r="79" spans="1:25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R79" s="28"/>
      <c r="S79" s="28"/>
      <c r="T79" s="28"/>
      <c r="U79" s="28"/>
      <c r="V79" s="28"/>
      <c r="W79" s="28"/>
      <c r="X79" s="28"/>
      <c r="Y79" s="28"/>
    </row>
    <row r="80" spans="1:25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R80" s="28"/>
      <c r="S80" s="28"/>
      <c r="T80" s="28"/>
      <c r="U80" s="28"/>
      <c r="V80" s="28"/>
      <c r="W80" s="28"/>
      <c r="X80" s="28"/>
      <c r="Y80" s="28"/>
    </row>
    <row r="81" spans="1:25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R81" s="28"/>
      <c r="S81" s="28"/>
      <c r="T81" s="28"/>
      <c r="U81" s="28"/>
      <c r="V81" s="28"/>
      <c r="W81" s="28"/>
      <c r="X81" s="28"/>
      <c r="Y81" s="28"/>
    </row>
    <row r="82" spans="1:25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R82" s="28"/>
      <c r="S82" s="28"/>
      <c r="T82" s="28"/>
      <c r="U82" s="28"/>
      <c r="V82" s="28"/>
      <c r="W82" s="28"/>
      <c r="X82" s="28"/>
      <c r="Y82" s="28"/>
    </row>
    <row r="83" spans="1:25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1:25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1:25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1:25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1:25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1:25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1:25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1:25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1:25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1:25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1:25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25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1:25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1:25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1:12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1:12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spans="1:12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spans="1:12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1:12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1:12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1:12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1:12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1:12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12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1:12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</row>
    <row r="108" spans="1:12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1:12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1:12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1:12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</row>
    <row r="112" spans="1:12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1:12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1:12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1:12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1:12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1:12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1:12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1:12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1:12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</row>
    <row r="121" spans="1:12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 spans="1:12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</row>
    <row r="123" spans="1:12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 spans="1:12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 spans="1:12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1:12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 spans="1:12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2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1:12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1:12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1:12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1:12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1:12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1:12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1:12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1:12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1:12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1:12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1:12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1:12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 spans="1:12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  <row r="142" spans="1:12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</row>
    <row r="143" spans="1:12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</row>
    <row r="144" spans="1:12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</row>
    <row r="145" spans="1:12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 spans="1:12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 spans="1:12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</row>
    <row r="148" spans="1:12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</row>
    <row r="149" spans="1:12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</row>
    <row r="150" spans="1:12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</row>
    <row r="151" spans="1:12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  <row r="152" spans="1:12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</row>
    <row r="153" spans="1:12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</row>
    <row r="154" spans="1:12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 spans="1:12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</row>
    <row r="156" spans="1:12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</row>
    <row r="157" spans="1:12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</row>
    <row r="158" spans="1:12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 spans="1:12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</row>
    <row r="160" spans="1:12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</row>
    <row r="161" spans="1:12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</row>
    <row r="162" spans="1:12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 spans="1:12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 spans="1:12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</row>
    <row r="165" spans="1:12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</row>
    <row r="166" spans="1:12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</row>
    <row r="167" spans="1:12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</row>
    <row r="168" spans="1:12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</row>
    <row r="169" spans="1:12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</row>
    <row r="170" spans="1:12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</row>
    <row r="171" spans="1:12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</row>
    <row r="172" spans="1:12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</row>
    <row r="173" spans="1:12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 spans="1:12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</row>
  </sheetData>
  <mergeCells count="3">
    <mergeCell ref="B11:J11"/>
    <mergeCell ref="B23:J23"/>
    <mergeCell ref="B2:L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74"/>
  <sheetViews>
    <sheetView topLeftCell="G1" workbookViewId="0">
      <selection activeCell="P18" sqref="P18"/>
    </sheetView>
  </sheetViews>
  <sheetFormatPr baseColWidth="10" defaultRowHeight="15" x14ac:dyDescent="0.25"/>
  <cols>
    <col min="1" max="1" width="13.28515625" customWidth="1"/>
    <col min="2" max="6" width="9.140625" customWidth="1"/>
    <col min="7" max="7" width="9.5703125" customWidth="1"/>
    <col min="8" max="9" width="9.140625" customWidth="1"/>
    <col min="10" max="10" width="10.28515625" customWidth="1"/>
    <col min="11" max="11" width="10.5703125" customWidth="1"/>
    <col min="12" max="12" width="9.140625" customWidth="1"/>
    <col min="13" max="13" width="6.28515625" style="28" customWidth="1"/>
    <col min="14" max="17" width="9.140625" style="28" customWidth="1"/>
    <col min="18" max="22" width="9.140625" customWidth="1"/>
    <col min="26" max="27" width="11.42578125" style="28"/>
    <col min="28" max="28" width="23.7109375" customWidth="1"/>
  </cols>
  <sheetData>
    <row r="1" spans="1:33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AC1" s="28"/>
      <c r="AD1" s="28"/>
      <c r="AE1" s="28"/>
      <c r="AF1" s="28"/>
    </row>
    <row r="2" spans="1:33" x14ac:dyDescent="0.25">
      <c r="A2" s="28"/>
      <c r="B2" s="48" t="s">
        <v>70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35"/>
      <c r="N2" s="29"/>
      <c r="O2" s="29"/>
      <c r="P2" s="29"/>
      <c r="Q2" s="29"/>
      <c r="R2" s="6"/>
      <c r="S2" s="6"/>
      <c r="T2" s="6"/>
      <c r="U2" s="6"/>
      <c r="V2" s="6"/>
      <c r="W2" s="6"/>
      <c r="X2" s="6"/>
      <c r="Y2" s="6"/>
      <c r="Z2" s="29"/>
      <c r="AA2" s="33" t="s">
        <v>1</v>
      </c>
      <c r="AB2" s="12" t="s">
        <v>35</v>
      </c>
      <c r="AC2" s="29"/>
      <c r="AD2" s="29"/>
      <c r="AE2" s="29"/>
      <c r="AF2" s="29"/>
      <c r="AG2" s="6"/>
    </row>
    <row r="3" spans="1:33" ht="23.25" customHeight="1" x14ac:dyDescent="0.25">
      <c r="A3" s="1" t="s">
        <v>16</v>
      </c>
      <c r="B3" s="8" t="s">
        <v>29</v>
      </c>
      <c r="C3" s="16" t="s">
        <v>40</v>
      </c>
      <c r="D3" s="16" t="s">
        <v>31</v>
      </c>
      <c r="E3" s="8" t="s">
        <v>33</v>
      </c>
      <c r="F3" s="8" t="s">
        <v>34</v>
      </c>
      <c r="G3" s="16" t="s">
        <v>25</v>
      </c>
      <c r="H3" s="8" t="s">
        <v>26</v>
      </c>
      <c r="I3" s="8" t="s">
        <v>27</v>
      </c>
      <c r="J3" s="8" t="s">
        <v>42</v>
      </c>
      <c r="K3" s="8" t="s">
        <v>50</v>
      </c>
      <c r="L3" s="2" t="s">
        <v>24</v>
      </c>
      <c r="M3" s="36"/>
      <c r="N3" s="29"/>
      <c r="O3" s="29"/>
      <c r="P3" s="29"/>
      <c r="Q3" s="29"/>
      <c r="R3" s="6"/>
      <c r="S3" s="6"/>
      <c r="T3" s="6"/>
      <c r="U3" s="6"/>
      <c r="V3" s="6"/>
      <c r="W3" s="6"/>
      <c r="X3" s="6"/>
      <c r="Y3" s="6"/>
      <c r="Z3" s="29"/>
      <c r="AA3" s="34" t="s">
        <v>2</v>
      </c>
      <c r="AB3" s="14" t="s">
        <v>29</v>
      </c>
      <c r="AC3" s="29"/>
      <c r="AD3" s="29"/>
      <c r="AE3" s="29"/>
      <c r="AF3" s="29"/>
      <c r="AG3" s="6"/>
    </row>
    <row r="4" spans="1:33" ht="16.5" customHeight="1" x14ac:dyDescent="0.25">
      <c r="A4" s="3" t="s">
        <v>67</v>
      </c>
      <c r="B4" s="4">
        <v>22.25</v>
      </c>
      <c r="C4" s="4">
        <v>146.66666666666671</v>
      </c>
      <c r="D4" s="4">
        <v>99</v>
      </c>
      <c r="E4" s="4">
        <v>43</v>
      </c>
      <c r="F4" s="4">
        <v>25</v>
      </c>
      <c r="G4" s="4">
        <v>26</v>
      </c>
      <c r="H4" s="4">
        <v>4.9166666666666679</v>
      </c>
      <c r="I4" s="4">
        <v>27.749999999999996</v>
      </c>
      <c r="J4" s="4">
        <v>95.666666666666643</v>
      </c>
      <c r="K4" s="4">
        <v>38.333333333333329</v>
      </c>
      <c r="L4" s="4">
        <f t="shared" ref="L4:L5" si="0">SUM(B4:K4)</f>
        <v>528.58333333333337</v>
      </c>
      <c r="M4" s="37"/>
      <c r="AA4" s="34" t="s">
        <v>3</v>
      </c>
      <c r="AB4" s="14" t="s">
        <v>30</v>
      </c>
      <c r="AC4" s="28"/>
      <c r="AD4" s="28"/>
      <c r="AE4" s="28"/>
      <c r="AF4" s="28"/>
    </row>
    <row r="5" spans="1:33" x14ac:dyDescent="0.25">
      <c r="A5" s="3" t="s">
        <v>68</v>
      </c>
      <c r="B5" s="4">
        <v>81.416666666666657</v>
      </c>
      <c r="C5" s="4">
        <v>117.55000000000017</v>
      </c>
      <c r="D5" s="4">
        <v>17</v>
      </c>
      <c r="E5" s="4">
        <v>88</v>
      </c>
      <c r="F5" s="4">
        <v>25</v>
      </c>
      <c r="G5" s="4">
        <v>44.583333333333336</v>
      </c>
      <c r="H5" s="4">
        <v>18.416666666666668</v>
      </c>
      <c r="I5" s="4">
        <v>89</v>
      </c>
      <c r="J5" s="4">
        <v>123.88333333333333</v>
      </c>
      <c r="K5" s="4">
        <v>27.416666666666664</v>
      </c>
      <c r="L5" s="4">
        <f t="shared" si="0"/>
        <v>632.26666666666677</v>
      </c>
      <c r="M5" s="37"/>
      <c r="AA5" s="34" t="s">
        <v>4</v>
      </c>
      <c r="AB5" s="14" t="s">
        <v>40</v>
      </c>
      <c r="AC5" s="28"/>
      <c r="AD5" s="28"/>
      <c r="AE5" s="28"/>
      <c r="AF5" s="28"/>
    </row>
    <row r="6" spans="1:33" x14ac:dyDescent="0.25">
      <c r="A6" s="3" t="s">
        <v>69</v>
      </c>
      <c r="B6" s="4">
        <v>97.5</v>
      </c>
      <c r="C6" s="4">
        <v>155.49999999999983</v>
      </c>
      <c r="D6" s="4">
        <v>35</v>
      </c>
      <c r="E6" s="4">
        <v>70</v>
      </c>
      <c r="F6" s="4">
        <v>48.5</v>
      </c>
      <c r="G6" s="4">
        <v>52.500000000000007</v>
      </c>
      <c r="H6" s="4">
        <v>5.25</v>
      </c>
      <c r="I6" s="4">
        <v>139.91666666666663</v>
      </c>
      <c r="J6" s="4">
        <v>234.99999999999986</v>
      </c>
      <c r="K6" s="4">
        <v>87.083333333333314</v>
      </c>
      <c r="L6" s="42">
        <f>SUM(B6:K6)</f>
        <v>926.24999999999977</v>
      </c>
      <c r="M6" s="37"/>
      <c r="AA6" s="34" t="s">
        <v>5</v>
      </c>
      <c r="AB6" s="14" t="s">
        <v>31</v>
      </c>
      <c r="AC6" s="28"/>
      <c r="AD6" s="28"/>
      <c r="AE6" s="28"/>
      <c r="AF6" s="28"/>
    </row>
    <row r="7" spans="1:33" x14ac:dyDescent="0.25">
      <c r="A7" s="3" t="s">
        <v>72</v>
      </c>
      <c r="B7" s="9">
        <v>22.333333333333336</v>
      </c>
      <c r="C7" s="4">
        <v>134.4166666666668</v>
      </c>
      <c r="D7" s="4">
        <v>9</v>
      </c>
      <c r="E7" s="4">
        <v>90</v>
      </c>
      <c r="F7" s="4">
        <v>31.25</v>
      </c>
      <c r="G7" s="4">
        <v>0</v>
      </c>
      <c r="H7" s="4">
        <v>0</v>
      </c>
      <c r="I7" s="4">
        <v>169.56666666666663</v>
      </c>
      <c r="J7" s="4">
        <v>116.30000000000005</v>
      </c>
      <c r="K7" s="4">
        <v>37.916666666666664</v>
      </c>
      <c r="L7" s="4">
        <f t="shared" ref="L7" si="1">SUM(B7:K7)</f>
        <v>610.78333333333342</v>
      </c>
      <c r="M7" s="37"/>
      <c r="AA7" s="34" t="s">
        <v>6</v>
      </c>
      <c r="AB7" s="14" t="s">
        <v>32</v>
      </c>
      <c r="AC7" s="28"/>
      <c r="AD7" s="28"/>
      <c r="AE7" s="28"/>
      <c r="AF7" s="28"/>
    </row>
    <row r="8" spans="1:33" x14ac:dyDescent="0.25">
      <c r="A8" s="21" t="s">
        <v>36</v>
      </c>
      <c r="B8" s="22">
        <f>SUM(B4:B7)</f>
        <v>223.5</v>
      </c>
      <c r="C8" s="22">
        <f>SUM(C4:C7)</f>
        <v>554.13333333333344</v>
      </c>
      <c r="D8" s="22">
        <f t="shared" ref="D8:I8" si="2">SUM(D4:D7)</f>
        <v>160</v>
      </c>
      <c r="E8" s="22">
        <f t="shared" si="2"/>
        <v>291</v>
      </c>
      <c r="F8" s="22">
        <f t="shared" si="2"/>
        <v>129.75</v>
      </c>
      <c r="G8" s="22">
        <f t="shared" si="2"/>
        <v>123.08333333333334</v>
      </c>
      <c r="H8" s="22">
        <f>SUM(H4:H7)</f>
        <v>28.583333333333336</v>
      </c>
      <c r="I8" s="22">
        <f t="shared" si="2"/>
        <v>426.23333333333323</v>
      </c>
      <c r="J8" s="22">
        <f>SUM(J4:J7)</f>
        <v>570.84999999999991</v>
      </c>
      <c r="K8" s="22">
        <f>SUM(K4:K7)</f>
        <v>190.74999999999997</v>
      </c>
      <c r="L8" s="22">
        <f>SUM(L4:L7)</f>
        <v>2697.8833333333332</v>
      </c>
      <c r="M8" s="37"/>
      <c r="O8" s="31" t="s">
        <v>54</v>
      </c>
      <c r="AA8" s="34" t="s">
        <v>7</v>
      </c>
      <c r="AB8" s="14" t="s">
        <v>33</v>
      </c>
      <c r="AC8" s="28"/>
      <c r="AD8" s="28"/>
      <c r="AE8" s="28"/>
      <c r="AF8" s="28"/>
    </row>
    <row r="9" spans="1:33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>
        <f>SUM(B9:K9)</f>
        <v>0</v>
      </c>
      <c r="M9" s="37"/>
      <c r="N9" s="28" t="s">
        <v>75</v>
      </c>
      <c r="AA9" s="34" t="s">
        <v>8</v>
      </c>
      <c r="AB9" s="14" t="s">
        <v>34</v>
      </c>
      <c r="AC9" s="28"/>
      <c r="AD9" s="28"/>
      <c r="AE9" s="28"/>
      <c r="AF9" s="28"/>
    </row>
    <row r="10" spans="1:33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N10" s="28" t="s">
        <v>76</v>
      </c>
      <c r="AA10" s="34" t="s">
        <v>9</v>
      </c>
      <c r="AB10" s="14" t="s">
        <v>25</v>
      </c>
      <c r="AC10" s="28"/>
      <c r="AD10" s="28"/>
      <c r="AE10" s="28"/>
      <c r="AF10" s="28"/>
    </row>
    <row r="11" spans="1:33" x14ac:dyDescent="0.25">
      <c r="A11" s="28"/>
      <c r="B11" s="48" t="s">
        <v>38</v>
      </c>
      <c r="C11" s="48"/>
      <c r="D11" s="48"/>
      <c r="E11" s="48"/>
      <c r="F11" s="48"/>
      <c r="G11" s="48"/>
      <c r="H11" s="48"/>
      <c r="I11" s="48"/>
      <c r="J11" s="48"/>
      <c r="K11" s="28"/>
      <c r="L11" s="28"/>
      <c r="N11" s="28" t="s">
        <v>77</v>
      </c>
      <c r="AA11" s="34" t="s">
        <v>10</v>
      </c>
      <c r="AB11" s="14" t="s">
        <v>26</v>
      </c>
      <c r="AC11" s="28"/>
      <c r="AD11" s="28"/>
      <c r="AE11" s="28"/>
      <c r="AF11" s="28"/>
    </row>
    <row r="12" spans="1:33" ht="21" customHeight="1" x14ac:dyDescent="0.25">
      <c r="A12" s="1" t="s">
        <v>16</v>
      </c>
      <c r="B12" s="8" t="s">
        <v>29</v>
      </c>
      <c r="C12" s="16" t="s">
        <v>40</v>
      </c>
      <c r="D12" s="16" t="s">
        <v>31</v>
      </c>
      <c r="E12" s="8" t="s">
        <v>33</v>
      </c>
      <c r="F12" s="8" t="s">
        <v>34</v>
      </c>
      <c r="G12" s="16" t="s">
        <v>25</v>
      </c>
      <c r="H12" s="8" t="s">
        <v>26</v>
      </c>
      <c r="I12" s="8" t="s">
        <v>27</v>
      </c>
      <c r="J12" s="8" t="s">
        <v>42</v>
      </c>
      <c r="K12" s="8" t="s">
        <v>50</v>
      </c>
      <c r="L12" s="2" t="s">
        <v>24</v>
      </c>
      <c r="M12" s="36"/>
      <c r="N12" s="28" t="s">
        <v>78</v>
      </c>
      <c r="AA12" s="34" t="s">
        <v>11</v>
      </c>
      <c r="AB12" s="14" t="s">
        <v>27</v>
      </c>
      <c r="AC12" s="28"/>
      <c r="AD12" s="28"/>
      <c r="AE12" s="28"/>
      <c r="AF12" s="28"/>
    </row>
    <row r="13" spans="1:33" x14ac:dyDescent="0.25">
      <c r="A13" s="3" t="s">
        <v>67</v>
      </c>
      <c r="B13" s="5">
        <v>44.720269521814259</v>
      </c>
      <c r="C13" s="5">
        <v>313.25009437394908</v>
      </c>
      <c r="D13" s="5">
        <v>194.64073863636361</v>
      </c>
      <c r="E13" s="5">
        <v>85.778484848484837</v>
      </c>
      <c r="F13" s="5">
        <v>54.73603535353535</v>
      </c>
      <c r="G13" s="5">
        <v>70.982347222222216</v>
      </c>
      <c r="H13" s="5">
        <v>10.374953966750841</v>
      </c>
      <c r="I13" s="5">
        <v>59.05512536826599</v>
      </c>
      <c r="J13" s="5">
        <v>222.47638866667225</v>
      </c>
      <c r="K13" s="5">
        <v>73.40580681818183</v>
      </c>
      <c r="L13" s="5">
        <f t="shared" ref="L13:L16" si="3">SUM(B13:K13)</f>
        <v>1129.4202447762402</v>
      </c>
      <c r="M13" s="38"/>
      <c r="AA13" s="34" t="s">
        <v>12</v>
      </c>
      <c r="AB13" s="14" t="s">
        <v>28</v>
      </c>
      <c r="AC13" s="28"/>
      <c r="AD13" s="28"/>
      <c r="AE13" s="28"/>
      <c r="AF13" s="28"/>
    </row>
    <row r="14" spans="1:33" x14ac:dyDescent="0.25">
      <c r="A14" s="3" t="s">
        <v>68</v>
      </c>
      <c r="B14" s="5">
        <v>171.927391098485</v>
      </c>
      <c r="C14" s="5">
        <v>247.13071120619077</v>
      </c>
      <c r="D14" s="5">
        <v>34.840000000000003</v>
      </c>
      <c r="E14" s="5">
        <v>198.65333333333331</v>
      </c>
      <c r="F14" s="5">
        <v>44.874526515151516</v>
      </c>
      <c r="G14" s="5">
        <v>121.40137279040404</v>
      </c>
      <c r="H14" s="5">
        <v>41.212305871212116</v>
      </c>
      <c r="I14" s="5">
        <v>189.18626192971379</v>
      </c>
      <c r="J14" s="5">
        <v>292.1870806429921</v>
      </c>
      <c r="K14" s="5">
        <v>54.847510706558857</v>
      </c>
      <c r="L14" s="5">
        <f t="shared" si="3"/>
        <v>1396.2604940940414</v>
      </c>
      <c r="M14" s="38"/>
      <c r="AA14" s="34" t="s">
        <v>43</v>
      </c>
      <c r="AB14" s="14" t="s">
        <v>41</v>
      </c>
      <c r="AC14" s="28"/>
      <c r="AD14" s="28"/>
      <c r="AE14" s="28"/>
      <c r="AF14" s="28"/>
    </row>
    <row r="15" spans="1:33" x14ac:dyDescent="0.25">
      <c r="A15" s="3" t="s">
        <v>69</v>
      </c>
      <c r="B15" s="5">
        <v>230.47382375841741</v>
      </c>
      <c r="C15" s="5">
        <v>326.30198470190976</v>
      </c>
      <c r="D15" s="5">
        <v>81.687443181818182</v>
      </c>
      <c r="E15" s="5">
        <v>153.29333333333335</v>
      </c>
      <c r="F15" s="5">
        <v>90.812878787878773</v>
      </c>
      <c r="G15" s="5">
        <v>137.50722790404041</v>
      </c>
      <c r="H15" s="5">
        <v>10.287447916666666</v>
      </c>
      <c r="I15" s="5">
        <v>299.11584243476437</v>
      </c>
      <c r="J15" s="5">
        <v>569.70832895638569</v>
      </c>
      <c r="K15" s="5">
        <v>163.93614425505055</v>
      </c>
      <c r="L15" s="43">
        <f t="shared" si="3"/>
        <v>2063.1244552302651</v>
      </c>
      <c r="M15" s="38"/>
      <c r="AA15" s="34"/>
      <c r="AB15" s="14"/>
      <c r="AC15" s="28"/>
      <c r="AD15" s="28"/>
      <c r="AE15" s="28"/>
      <c r="AF15" s="28"/>
    </row>
    <row r="16" spans="1:33" x14ac:dyDescent="0.25">
      <c r="A16" s="3" t="s">
        <v>72</v>
      </c>
      <c r="B16" s="10">
        <v>55.619365079902352</v>
      </c>
      <c r="C16" s="5">
        <v>273.9056677389384</v>
      </c>
      <c r="D16" s="5">
        <v>22.68</v>
      </c>
      <c r="E16" s="5">
        <v>204.75494318181819</v>
      </c>
      <c r="F16" s="5">
        <v>63.132395833333334</v>
      </c>
      <c r="G16" s="5">
        <v>0</v>
      </c>
      <c r="H16" s="5">
        <v>0</v>
      </c>
      <c r="I16" s="5">
        <v>359.75298537829582</v>
      </c>
      <c r="J16" s="5">
        <v>284.68990519559532</v>
      </c>
      <c r="K16" s="5">
        <v>66.983186553030308</v>
      </c>
      <c r="L16" s="5">
        <f t="shared" si="3"/>
        <v>1331.5184489609139</v>
      </c>
      <c r="M16" s="38"/>
      <c r="AC16" s="28"/>
      <c r="AD16" s="28"/>
      <c r="AE16" s="28"/>
      <c r="AF16" s="28"/>
    </row>
    <row r="17" spans="1:32" x14ac:dyDescent="0.25">
      <c r="A17" s="21" t="s">
        <v>36</v>
      </c>
      <c r="B17" s="18">
        <f>SUM(B13:B16)</f>
        <v>502.74084945861904</v>
      </c>
      <c r="C17" s="19">
        <f t="shared" ref="C17:I17" si="4">SUM(C13:C16)</f>
        <v>1160.5884580209881</v>
      </c>
      <c r="D17" s="19">
        <f t="shared" si="4"/>
        <v>333.84818181818179</v>
      </c>
      <c r="E17" s="19">
        <f t="shared" si="4"/>
        <v>642.48009469696967</v>
      </c>
      <c r="F17" s="19">
        <f>SUM(F13:F16)</f>
        <v>253.55583648989895</v>
      </c>
      <c r="G17" s="19">
        <f t="shared" si="4"/>
        <v>329.89094791666668</v>
      </c>
      <c r="H17" s="19">
        <f t="shared" si="4"/>
        <v>61.874707754629625</v>
      </c>
      <c r="I17" s="19">
        <f t="shared" si="4"/>
        <v>907.11021511103991</v>
      </c>
      <c r="J17" s="19">
        <f>SUM(J13:J16)</f>
        <v>1369.0617034616453</v>
      </c>
      <c r="K17" s="19">
        <f>SUM(K13:K16)</f>
        <v>359.17264833282155</v>
      </c>
      <c r="L17" s="19">
        <f>SUM(L13:L16)</f>
        <v>5920.3236430614606</v>
      </c>
      <c r="M17" s="38"/>
      <c r="AB17" s="28"/>
      <c r="AC17" s="28"/>
      <c r="AD17" s="28"/>
      <c r="AE17" s="28"/>
      <c r="AF17" s="28"/>
    </row>
    <row r="18" spans="1:32" x14ac:dyDescent="0.25">
      <c r="A18" s="3" t="s">
        <v>37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41">
        <f>SUM(B18:K18)</f>
        <v>0</v>
      </c>
      <c r="M18" s="38"/>
      <c r="AB18" s="28"/>
      <c r="AC18" s="28"/>
      <c r="AD18" s="28"/>
      <c r="AE18" s="28"/>
      <c r="AF18" s="28"/>
    </row>
    <row r="19" spans="1:32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38"/>
      <c r="AB19" s="28"/>
      <c r="AC19" s="28"/>
      <c r="AD19" s="28"/>
      <c r="AE19" s="28"/>
      <c r="AF19" s="28"/>
    </row>
    <row r="20" spans="1:32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8"/>
      <c r="AB20" s="28"/>
      <c r="AC20" s="28"/>
      <c r="AD20" s="28"/>
      <c r="AE20" s="28"/>
      <c r="AF20" s="28"/>
    </row>
    <row r="21" spans="1:32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AB21" s="28"/>
      <c r="AC21" s="28"/>
      <c r="AD21" s="28"/>
      <c r="AE21" s="28"/>
      <c r="AF21" s="28"/>
    </row>
    <row r="22" spans="1:32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AB22" s="28"/>
      <c r="AC22" s="28"/>
      <c r="AD22" s="28"/>
      <c r="AE22" s="28"/>
      <c r="AF22" s="28"/>
    </row>
    <row r="23" spans="1:32" x14ac:dyDescent="0.25">
      <c r="A23" s="28"/>
      <c r="B23" s="48" t="s">
        <v>71</v>
      </c>
      <c r="C23" s="48"/>
      <c r="D23" s="48"/>
      <c r="E23" s="48"/>
      <c r="F23" s="48"/>
      <c r="G23" s="48"/>
      <c r="H23" s="48"/>
      <c r="I23" s="48"/>
      <c r="J23" s="48"/>
      <c r="K23" s="28"/>
      <c r="L23" s="28"/>
      <c r="AB23" s="28"/>
      <c r="AC23" s="28"/>
      <c r="AD23" s="28"/>
      <c r="AE23" s="28"/>
      <c r="AF23" s="28"/>
    </row>
    <row r="24" spans="1:32" ht="34.5" x14ac:dyDescent="0.25">
      <c r="A24" s="1" t="s">
        <v>16</v>
      </c>
      <c r="B24" s="8" t="s">
        <v>29</v>
      </c>
      <c r="C24" s="16" t="s">
        <v>40</v>
      </c>
      <c r="D24" s="16" t="s">
        <v>31</v>
      </c>
      <c r="E24" s="8" t="s">
        <v>33</v>
      </c>
      <c r="F24" s="8" t="s">
        <v>34</v>
      </c>
      <c r="G24" s="16" t="s">
        <v>25</v>
      </c>
      <c r="H24" s="8" t="s">
        <v>26</v>
      </c>
      <c r="I24" s="8" t="s">
        <v>27</v>
      </c>
      <c r="J24" s="8" t="s">
        <v>42</v>
      </c>
      <c r="K24" s="8" t="s">
        <v>50</v>
      </c>
      <c r="L24" s="2" t="s">
        <v>24</v>
      </c>
      <c r="M24" s="36"/>
      <c r="O24" s="31"/>
      <c r="P24" s="31"/>
      <c r="AB24" s="28"/>
      <c r="AC24" s="28"/>
      <c r="AD24" s="28"/>
      <c r="AE24" s="28"/>
      <c r="AF24" s="28"/>
    </row>
    <row r="25" spans="1:32" x14ac:dyDescent="0.25">
      <c r="A25" s="3" t="s">
        <v>67</v>
      </c>
      <c r="B25" s="5">
        <f>(B4*6)+B13</f>
        <v>178.22026952181426</v>
      </c>
      <c r="C25" s="5">
        <f t="shared" ref="C25:K28" si="5">(C4*6)+C13</f>
        <v>1193.2500943739492</v>
      </c>
      <c r="D25" s="5">
        <f t="shared" si="5"/>
        <v>788.64073863636361</v>
      </c>
      <c r="E25" s="5">
        <f>(E4*6)+E13</f>
        <v>343.77848484848482</v>
      </c>
      <c r="F25" s="5">
        <f t="shared" si="5"/>
        <v>204.73603535353536</v>
      </c>
      <c r="G25" s="5"/>
      <c r="H25" s="5">
        <f t="shared" si="5"/>
        <v>39.874953966750851</v>
      </c>
      <c r="I25" s="5">
        <f t="shared" si="5"/>
        <v>225.55512536826598</v>
      </c>
      <c r="J25" s="5">
        <f t="shared" si="5"/>
        <v>796.47638866667216</v>
      </c>
      <c r="K25" s="5">
        <f t="shared" si="5"/>
        <v>303.40580681818182</v>
      </c>
      <c r="L25" s="5">
        <f>SUM(B25:K25)</f>
        <v>4073.937897554018</v>
      </c>
      <c r="M25" s="38"/>
      <c r="P25" s="31"/>
      <c r="AB25" s="28"/>
      <c r="AC25" s="28"/>
      <c r="AD25" s="28"/>
      <c r="AE25" s="28"/>
      <c r="AF25" s="28"/>
    </row>
    <row r="26" spans="1:32" x14ac:dyDescent="0.25">
      <c r="A26" s="3" t="s">
        <v>68</v>
      </c>
      <c r="B26" s="5">
        <f>(B5*6)+B14</f>
        <v>660.42739109848492</v>
      </c>
      <c r="C26" s="5">
        <f t="shared" si="5"/>
        <v>952.43071120619175</v>
      </c>
      <c r="D26" s="5">
        <f t="shared" si="5"/>
        <v>136.84</v>
      </c>
      <c r="E26" s="5">
        <f t="shared" si="5"/>
        <v>726.65333333333331</v>
      </c>
      <c r="F26" s="5">
        <f t="shared" si="5"/>
        <v>194.8745265151515</v>
      </c>
      <c r="G26" s="5">
        <f>(G5*6)+G14</f>
        <v>388.90137279040403</v>
      </c>
      <c r="H26" s="5">
        <f t="shared" si="5"/>
        <v>151.71230587121212</v>
      </c>
      <c r="I26" s="5">
        <f t="shared" si="5"/>
        <v>723.18626192971374</v>
      </c>
      <c r="J26" s="5">
        <f t="shared" si="5"/>
        <v>1035.4870806429922</v>
      </c>
      <c r="K26" s="5">
        <f t="shared" si="5"/>
        <v>219.34751070655886</v>
      </c>
      <c r="L26" s="5">
        <f>SUM(B26:K26)</f>
        <v>5189.8604940940422</v>
      </c>
      <c r="M26" s="38"/>
      <c r="AB26" s="28"/>
      <c r="AC26" s="28"/>
      <c r="AD26" s="28"/>
      <c r="AE26" s="28"/>
      <c r="AF26" s="28"/>
    </row>
    <row r="27" spans="1:32" x14ac:dyDescent="0.25">
      <c r="A27" s="3" t="s">
        <v>69</v>
      </c>
      <c r="B27" s="5">
        <f>(B6*6)+B15</f>
        <v>815.47382375841744</v>
      </c>
      <c r="C27" s="5">
        <f t="shared" si="5"/>
        <v>1259.3019847019086</v>
      </c>
      <c r="D27" s="5">
        <f t="shared" si="5"/>
        <v>291.6874431818182</v>
      </c>
      <c r="E27" s="5">
        <f t="shared" si="5"/>
        <v>573.29333333333329</v>
      </c>
      <c r="F27" s="5">
        <f t="shared" si="5"/>
        <v>381.81287878787879</v>
      </c>
      <c r="G27" s="5">
        <f>(G6*6)+G15</f>
        <v>452.50722790404046</v>
      </c>
      <c r="H27" s="5">
        <f t="shared" si="5"/>
        <v>41.787447916666665</v>
      </c>
      <c r="I27" s="5">
        <f>(I6*6)+I15</f>
        <v>1138.6158424347641</v>
      </c>
      <c r="J27" s="5">
        <f t="shared" si="5"/>
        <v>1979.7083289563848</v>
      </c>
      <c r="K27" s="5">
        <f t="shared" si="5"/>
        <v>686.43614425505041</v>
      </c>
      <c r="L27" s="43">
        <f t="shared" ref="L27:L28" si="6">SUM(B27:K27)</f>
        <v>7620.6244552302633</v>
      </c>
      <c r="M27" s="38"/>
      <c r="AB27" s="28"/>
      <c r="AC27" s="28"/>
      <c r="AD27" s="28"/>
      <c r="AE27" s="28"/>
      <c r="AF27" s="28"/>
    </row>
    <row r="28" spans="1:32" x14ac:dyDescent="0.25">
      <c r="A28" s="3" t="s">
        <v>72</v>
      </c>
      <c r="B28" s="5">
        <f>(B7*6)+B16</f>
        <v>189.61936507990237</v>
      </c>
      <c r="C28" s="5">
        <f t="shared" si="5"/>
        <v>1080.4056677389392</v>
      </c>
      <c r="D28" s="5">
        <f t="shared" si="5"/>
        <v>76.680000000000007</v>
      </c>
      <c r="E28" s="5">
        <f t="shared" si="5"/>
        <v>744.75494318181813</v>
      </c>
      <c r="F28" s="5">
        <f t="shared" si="5"/>
        <v>250.63239583333333</v>
      </c>
      <c r="G28" s="5">
        <f>(G7*6)+G16</f>
        <v>0</v>
      </c>
      <c r="H28" s="5">
        <f t="shared" si="5"/>
        <v>0</v>
      </c>
      <c r="I28" s="5">
        <f>(I7*6)+I16</f>
        <v>1377.1529853782956</v>
      </c>
      <c r="J28" s="5">
        <f t="shared" si="5"/>
        <v>982.48990519559561</v>
      </c>
      <c r="K28" s="5">
        <f t="shared" si="5"/>
        <v>294.48318655303029</v>
      </c>
      <c r="L28" s="5">
        <f t="shared" si="6"/>
        <v>4996.2184489609144</v>
      </c>
      <c r="M28" s="38"/>
      <c r="AB28" s="28"/>
      <c r="AC28" s="28"/>
      <c r="AD28" s="28"/>
      <c r="AE28" s="28"/>
      <c r="AF28" s="28"/>
    </row>
    <row r="29" spans="1:32" x14ac:dyDescent="0.25">
      <c r="A29" s="21" t="s">
        <v>36</v>
      </c>
      <c r="B29" s="18">
        <f>SUM(B25:B28)</f>
        <v>1843.7408494586189</v>
      </c>
      <c r="C29" s="19">
        <f t="shared" ref="C29:I29" si="7">SUM(C25:C28)</f>
        <v>4485.3884580209888</v>
      </c>
      <c r="D29" s="19">
        <f t="shared" si="7"/>
        <v>1293.848181818182</v>
      </c>
      <c r="E29" s="19">
        <f t="shared" si="7"/>
        <v>2388.4800946969694</v>
      </c>
      <c r="F29" s="19">
        <f>SUM(F25:F28)</f>
        <v>1032.0558364898989</v>
      </c>
      <c r="G29" s="19">
        <f t="shared" si="7"/>
        <v>841.40860069444443</v>
      </c>
      <c r="H29" s="19">
        <f t="shared" si="7"/>
        <v>233.37470775462964</v>
      </c>
      <c r="I29" s="19">
        <f t="shared" si="7"/>
        <v>3464.5102151110395</v>
      </c>
      <c r="J29" s="19">
        <f>SUM(J25:J28)</f>
        <v>4794.1617034616447</v>
      </c>
      <c r="K29" s="19">
        <f>SUM(K25:K28)</f>
        <v>1503.6726483328214</v>
      </c>
      <c r="L29" s="19">
        <f>SUM(L25:L28)</f>
        <v>21880.641295839239</v>
      </c>
      <c r="M29" s="38"/>
      <c r="AB29" s="28"/>
      <c r="AC29" s="28"/>
      <c r="AD29" s="28"/>
      <c r="AE29" s="28"/>
      <c r="AF29" s="28"/>
    </row>
    <row r="30" spans="1:32" x14ac:dyDescent="0.25">
      <c r="A30" s="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38"/>
      <c r="AB30" s="28"/>
      <c r="AC30" s="28"/>
      <c r="AD30" s="28"/>
      <c r="AE30" s="28"/>
      <c r="AF30" s="28"/>
    </row>
    <row r="31" spans="1:32" x14ac:dyDescent="0.25">
      <c r="A31" s="28"/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AB31" s="28"/>
      <c r="AC31" s="28"/>
      <c r="AD31" s="28"/>
      <c r="AE31" s="28"/>
      <c r="AF31" s="28"/>
    </row>
    <row r="32" spans="1:32" x14ac:dyDescent="0.25">
      <c r="A32" s="28"/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  <c r="AB32" s="28"/>
      <c r="AC32" s="28"/>
      <c r="AD32" s="28"/>
      <c r="AE32" s="28"/>
      <c r="AF32" s="28"/>
    </row>
    <row r="33" spans="1:32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AB33" s="28"/>
      <c r="AC33" s="28"/>
      <c r="AD33" s="28"/>
      <c r="AE33" s="28"/>
      <c r="AF33" s="28"/>
    </row>
    <row r="34" spans="1:32" x14ac:dyDescent="0.25">
      <c r="A34" s="28"/>
      <c r="B34" s="28"/>
      <c r="C34" s="28" t="s">
        <v>73</v>
      </c>
      <c r="D34" s="28"/>
      <c r="E34" s="28"/>
      <c r="F34" s="28"/>
      <c r="G34" s="28"/>
      <c r="H34" s="28"/>
      <c r="I34" s="28"/>
      <c r="J34" s="28"/>
      <c r="K34" s="28"/>
      <c r="L34" s="28"/>
      <c r="AB34" s="28"/>
      <c r="AC34" s="28"/>
      <c r="AD34" s="28"/>
      <c r="AE34" s="28"/>
      <c r="AF34" s="28"/>
    </row>
    <row r="35" spans="1:32" ht="55.5" customHeight="1" x14ac:dyDescent="0.25">
      <c r="A35" s="1" t="s">
        <v>16</v>
      </c>
      <c r="B35" s="8" t="s">
        <v>17</v>
      </c>
      <c r="C35" s="8" t="s">
        <v>18</v>
      </c>
      <c r="D35" s="8" t="s">
        <v>19</v>
      </c>
      <c r="E35" s="8" t="s">
        <v>56</v>
      </c>
      <c r="F35" s="8" t="s">
        <v>74</v>
      </c>
      <c r="G35" s="8" t="s">
        <v>62</v>
      </c>
      <c r="H35" s="8" t="s">
        <v>36</v>
      </c>
      <c r="I35" s="28"/>
      <c r="J35" s="28"/>
      <c r="K35" s="28"/>
      <c r="L35" s="28"/>
      <c r="AB35" s="28"/>
      <c r="AC35" s="28"/>
      <c r="AD35" s="28"/>
      <c r="AE35" s="28"/>
      <c r="AF35" s="28"/>
    </row>
    <row r="36" spans="1:32" x14ac:dyDescent="0.25">
      <c r="A36" s="3" t="s">
        <v>67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f ca="1">SUM(B36:I36)</f>
        <v>0</v>
      </c>
      <c r="I36" s="28"/>
      <c r="J36" s="28"/>
      <c r="K36" s="28"/>
      <c r="L36" s="28"/>
      <c r="AB36" s="28"/>
      <c r="AC36" s="28"/>
      <c r="AD36" s="28"/>
      <c r="AE36" s="28"/>
      <c r="AF36" s="28"/>
    </row>
    <row r="37" spans="1:32" x14ac:dyDescent="0.25">
      <c r="A37" s="3" t="s">
        <v>68</v>
      </c>
      <c r="B37" s="7">
        <v>0</v>
      </c>
      <c r="C37" s="7">
        <v>0</v>
      </c>
      <c r="D37" s="7">
        <f>23.83+1.17</f>
        <v>25</v>
      </c>
      <c r="E37" s="7">
        <v>0</v>
      </c>
      <c r="F37" s="7">
        <f>11.08+9.42</f>
        <v>20.5</v>
      </c>
      <c r="G37" s="7"/>
      <c r="H37" s="7">
        <f>B37+C37+D37+E37+F37+G37</f>
        <v>45.5</v>
      </c>
      <c r="I37" s="28"/>
      <c r="J37" s="28"/>
      <c r="K37" s="28"/>
      <c r="L37" s="28"/>
      <c r="AB37" s="28"/>
      <c r="AC37" s="28"/>
      <c r="AD37" s="28"/>
      <c r="AE37" s="28"/>
      <c r="AF37" s="28"/>
    </row>
    <row r="38" spans="1:32" x14ac:dyDescent="0.25">
      <c r="A38" s="3" t="s">
        <v>69</v>
      </c>
      <c r="B38" s="7">
        <v>0</v>
      </c>
      <c r="C38" s="7">
        <v>0.5</v>
      </c>
      <c r="D38" s="7">
        <v>7.42</v>
      </c>
      <c r="E38" s="7">
        <v>10.5</v>
      </c>
      <c r="F38" s="7">
        <v>0</v>
      </c>
      <c r="G38" s="7">
        <v>13.33</v>
      </c>
      <c r="H38" s="7">
        <f t="shared" ref="H38" si="8">B38+C38+D38+E38+F38+G38</f>
        <v>31.75</v>
      </c>
      <c r="I38" s="28"/>
      <c r="J38" s="28"/>
      <c r="K38" s="28"/>
      <c r="L38" s="28"/>
      <c r="R38" s="28"/>
      <c r="S38" s="28"/>
      <c r="T38" s="28"/>
      <c r="U38" s="28"/>
      <c r="V38" s="28"/>
      <c r="W38" s="28"/>
      <c r="X38" s="28"/>
      <c r="Y38" s="28"/>
      <c r="AB38" s="28"/>
      <c r="AC38" s="28"/>
      <c r="AD38" s="28"/>
      <c r="AE38" s="28"/>
      <c r="AF38" s="28"/>
    </row>
    <row r="39" spans="1:32" x14ac:dyDescent="0.25">
      <c r="A39" s="3" t="s">
        <v>72</v>
      </c>
      <c r="B39" s="7">
        <v>0</v>
      </c>
      <c r="C39" s="7"/>
      <c r="D39" s="7">
        <v>2.67</v>
      </c>
      <c r="E39" s="7">
        <v>2</v>
      </c>
      <c r="F39" s="7">
        <v>5.83</v>
      </c>
      <c r="G39" s="7">
        <v>3.17</v>
      </c>
      <c r="H39" s="7">
        <f>B39+C39+D39+E39+F39+G39</f>
        <v>13.67</v>
      </c>
      <c r="I39" s="28"/>
      <c r="J39" s="28"/>
      <c r="K39" s="28"/>
      <c r="L39" s="28"/>
      <c r="R39" s="28"/>
      <c r="S39" s="28"/>
      <c r="T39" s="28"/>
      <c r="U39" s="28"/>
      <c r="V39" s="28"/>
      <c r="W39" s="28"/>
      <c r="X39" s="28"/>
      <c r="Y39" s="28"/>
      <c r="AB39" s="28"/>
      <c r="AC39" s="28"/>
      <c r="AD39" s="28"/>
      <c r="AE39" s="28"/>
      <c r="AF39" s="28"/>
    </row>
    <row r="40" spans="1:32" x14ac:dyDescent="0.25">
      <c r="A40" s="28"/>
      <c r="B40" s="28"/>
      <c r="C40" s="28"/>
      <c r="D40" s="28"/>
      <c r="E40" s="28"/>
      <c r="F40" s="28"/>
      <c r="H40" s="28"/>
      <c r="I40" s="28"/>
      <c r="J40" s="28"/>
      <c r="K40" s="28"/>
      <c r="L40" s="28"/>
      <c r="P40" s="31"/>
      <c r="R40" s="28"/>
      <c r="S40" s="28"/>
      <c r="T40" s="28"/>
      <c r="U40" s="28"/>
      <c r="V40" s="28"/>
      <c r="W40" s="28"/>
      <c r="X40" s="28"/>
      <c r="Y40" s="28"/>
      <c r="AB40" s="28"/>
      <c r="AC40" s="28"/>
      <c r="AD40" s="28"/>
      <c r="AE40" s="28"/>
      <c r="AF40" s="28"/>
    </row>
    <row r="41" spans="1:32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28"/>
      <c r="K41" s="39"/>
      <c r="L41" s="39"/>
      <c r="M41" s="39"/>
      <c r="N41" s="39"/>
      <c r="R41" s="28"/>
      <c r="S41" s="28"/>
      <c r="T41" s="28"/>
      <c r="U41" s="28"/>
      <c r="V41" s="28"/>
      <c r="W41" s="28"/>
      <c r="X41" s="28"/>
      <c r="Y41" s="28"/>
      <c r="AB41" s="28"/>
      <c r="AC41" s="28"/>
      <c r="AD41" s="28"/>
      <c r="AE41" s="28"/>
      <c r="AF41" s="28"/>
    </row>
    <row r="42" spans="1:32" x14ac:dyDescent="0.25">
      <c r="A42" s="39"/>
      <c r="B42" s="39"/>
      <c r="C42" s="39"/>
      <c r="D42" s="38"/>
      <c r="E42" s="36"/>
      <c r="F42" s="36"/>
      <c r="G42" s="36"/>
      <c r="H42" s="36"/>
      <c r="I42" s="36"/>
      <c r="J42" s="36"/>
      <c r="K42" s="36"/>
      <c r="L42" s="36"/>
      <c r="M42" s="36"/>
      <c r="N42" s="39"/>
      <c r="R42" s="28"/>
      <c r="S42" s="28"/>
      <c r="T42" s="28"/>
      <c r="U42" s="28"/>
      <c r="V42" s="28"/>
      <c r="W42" s="28"/>
      <c r="X42" s="28"/>
      <c r="Y42" s="28"/>
      <c r="AB42" s="28"/>
      <c r="AC42" s="28"/>
      <c r="AD42" s="28"/>
      <c r="AE42" s="28"/>
      <c r="AF42" s="28"/>
    </row>
    <row r="43" spans="1:32" x14ac:dyDescent="0.25">
      <c r="A43" s="39"/>
      <c r="B43" s="39"/>
      <c r="C43" s="39"/>
      <c r="D43" s="38"/>
      <c r="E43" s="36"/>
      <c r="F43" s="36"/>
      <c r="G43" s="36"/>
      <c r="H43" s="36"/>
      <c r="I43" s="36"/>
      <c r="J43" s="36"/>
      <c r="K43" s="36"/>
      <c r="L43" s="36"/>
      <c r="M43" s="37"/>
      <c r="N43" s="39"/>
      <c r="R43" s="28"/>
      <c r="S43" s="28"/>
      <c r="T43" s="28"/>
      <c r="U43" s="28"/>
      <c r="V43" s="28"/>
      <c r="W43" s="28"/>
      <c r="X43" s="28"/>
      <c r="Y43" s="28"/>
      <c r="AB43" s="28"/>
      <c r="AC43" s="28"/>
      <c r="AD43" s="28"/>
      <c r="AE43" s="28"/>
      <c r="AF43" s="28"/>
    </row>
    <row r="44" spans="1:32" x14ac:dyDescent="0.25">
      <c r="A44" s="39"/>
      <c r="B44" s="39"/>
      <c r="C44" s="39"/>
      <c r="D44" s="38"/>
      <c r="E44" s="36"/>
      <c r="F44" s="36"/>
      <c r="G44" s="36"/>
      <c r="H44" s="36"/>
      <c r="I44" s="36"/>
      <c r="J44" s="36"/>
      <c r="K44" s="36"/>
      <c r="L44" s="36"/>
      <c r="M44" s="38"/>
      <c r="N44" s="39"/>
      <c r="R44" s="28"/>
      <c r="S44" s="28"/>
      <c r="T44" s="28"/>
      <c r="U44" s="28"/>
      <c r="V44" s="28"/>
      <c r="W44" s="28"/>
      <c r="X44" s="28"/>
      <c r="Y44" s="28"/>
      <c r="AB44" s="28"/>
      <c r="AC44" s="28"/>
      <c r="AD44" s="28"/>
      <c r="AE44" s="28"/>
      <c r="AF44" s="28"/>
    </row>
    <row r="45" spans="1:32" x14ac:dyDescent="0.25">
      <c r="A45" s="39"/>
      <c r="B45" s="39"/>
      <c r="C45" s="39"/>
      <c r="D45" s="38"/>
      <c r="E45" s="36"/>
      <c r="F45" s="36"/>
      <c r="G45" s="36"/>
      <c r="H45" s="36"/>
      <c r="I45" s="36"/>
      <c r="J45" s="36"/>
      <c r="K45" s="36"/>
      <c r="L45" s="36"/>
      <c r="M45" s="39"/>
      <c r="N45" s="39"/>
      <c r="R45" s="28"/>
      <c r="S45" s="28"/>
      <c r="T45" s="28"/>
      <c r="U45" s="28"/>
      <c r="V45" s="28"/>
      <c r="W45" s="28"/>
      <c r="X45" s="28"/>
      <c r="Y45" s="28"/>
      <c r="AB45" s="28"/>
      <c r="AC45" s="28"/>
      <c r="AD45" s="28"/>
      <c r="AE45" s="28"/>
      <c r="AF45" s="28"/>
    </row>
    <row r="46" spans="1:32" x14ac:dyDescent="0.25">
      <c r="A46" s="39"/>
      <c r="B46" s="39"/>
      <c r="C46" s="39"/>
      <c r="D46" s="38"/>
      <c r="E46" s="36"/>
      <c r="F46" s="36"/>
      <c r="G46" s="36"/>
      <c r="H46" s="36"/>
      <c r="I46" s="36"/>
      <c r="J46" s="36"/>
      <c r="K46" s="36"/>
      <c r="L46" s="36"/>
      <c r="M46" s="39"/>
      <c r="N46" s="39"/>
      <c r="R46" s="28"/>
      <c r="S46" s="28"/>
      <c r="T46" s="28"/>
      <c r="U46" s="28"/>
      <c r="V46" s="28"/>
      <c r="W46" s="28"/>
      <c r="X46" s="28"/>
      <c r="Y46" s="28"/>
      <c r="AB46" s="28"/>
      <c r="AC46" s="28"/>
      <c r="AD46" s="28"/>
      <c r="AE46" s="28"/>
      <c r="AF46" s="28"/>
    </row>
    <row r="47" spans="1:32" x14ac:dyDescent="0.25">
      <c r="A47" s="39"/>
      <c r="B47" s="39"/>
      <c r="C47" s="39"/>
      <c r="D47" s="38"/>
      <c r="E47" s="36"/>
      <c r="F47" s="36"/>
      <c r="G47" s="36"/>
      <c r="H47" s="36"/>
      <c r="I47" s="36"/>
      <c r="J47" s="36"/>
      <c r="K47" s="36"/>
      <c r="L47" s="36"/>
      <c r="M47" s="39"/>
      <c r="N47" s="39"/>
      <c r="R47" s="28"/>
      <c r="S47" s="28"/>
      <c r="T47" s="28"/>
      <c r="U47" s="28"/>
      <c r="V47" s="28"/>
      <c r="W47" s="28"/>
      <c r="X47" s="28"/>
      <c r="Y47" s="28"/>
      <c r="AB47" s="28"/>
      <c r="AC47" s="28"/>
      <c r="AD47" s="28"/>
      <c r="AE47" s="28"/>
      <c r="AF47" s="28"/>
    </row>
    <row r="48" spans="1:32" x14ac:dyDescent="0.25">
      <c r="A48" s="39"/>
      <c r="B48" s="39"/>
      <c r="C48" s="39"/>
      <c r="D48" s="38"/>
      <c r="E48" s="36"/>
      <c r="F48" s="36"/>
      <c r="G48" s="36"/>
      <c r="H48" s="36"/>
      <c r="I48" s="36"/>
      <c r="J48" s="36"/>
      <c r="K48" s="36"/>
      <c r="L48" s="36"/>
      <c r="M48" s="39"/>
      <c r="N48" s="39"/>
      <c r="R48" s="28"/>
      <c r="S48" s="28"/>
      <c r="T48" s="28"/>
      <c r="U48" s="28"/>
      <c r="V48" s="28"/>
      <c r="W48" s="28"/>
      <c r="X48" s="28"/>
      <c r="Y48" s="28"/>
      <c r="AB48" s="28"/>
      <c r="AC48" s="28"/>
      <c r="AD48" s="28"/>
      <c r="AE48" s="28"/>
      <c r="AF48" s="28"/>
    </row>
    <row r="49" spans="1:32" x14ac:dyDescent="0.25">
      <c r="A49" s="39"/>
      <c r="B49" s="39"/>
      <c r="C49" s="39"/>
      <c r="D49" s="38"/>
      <c r="E49" s="39"/>
      <c r="F49" s="39"/>
      <c r="G49" s="39"/>
      <c r="H49" s="39"/>
      <c r="I49" s="39"/>
      <c r="J49" s="39"/>
      <c r="K49" s="39"/>
      <c r="L49" s="39"/>
      <c r="M49" s="39"/>
      <c r="N49" s="39"/>
      <c r="R49" s="28"/>
      <c r="S49" s="28"/>
      <c r="T49" s="28"/>
      <c r="U49" s="28"/>
      <c r="V49" s="28"/>
      <c r="W49" s="28"/>
      <c r="X49" s="28"/>
      <c r="Y49" s="28"/>
      <c r="AB49" s="28"/>
      <c r="AC49" s="28"/>
      <c r="AD49" s="28"/>
      <c r="AE49" s="28"/>
      <c r="AF49" s="28"/>
    </row>
    <row r="50" spans="1:32" x14ac:dyDescent="0.25">
      <c r="A50" s="39"/>
      <c r="B50" s="39"/>
      <c r="C50" s="39"/>
      <c r="D50" s="38"/>
      <c r="E50" s="39"/>
      <c r="F50" s="39"/>
      <c r="G50" s="39"/>
      <c r="H50" s="39"/>
      <c r="I50" s="39"/>
      <c r="J50" s="39"/>
      <c r="K50" s="39"/>
      <c r="L50" s="39"/>
      <c r="M50" s="39"/>
      <c r="N50" s="39"/>
      <c r="R50" s="28"/>
      <c r="S50" s="28"/>
      <c r="T50" s="28"/>
      <c r="U50" s="28"/>
      <c r="V50" s="28"/>
      <c r="W50" s="28"/>
      <c r="X50" s="28"/>
      <c r="Y50" s="28"/>
      <c r="AB50" s="28"/>
      <c r="AC50" s="28"/>
      <c r="AD50" s="28"/>
      <c r="AE50" s="28"/>
      <c r="AF50" s="28"/>
    </row>
    <row r="51" spans="1:32" x14ac:dyDescent="0.25">
      <c r="A51" s="39"/>
      <c r="B51" s="39"/>
      <c r="C51" s="39"/>
      <c r="D51" s="38"/>
      <c r="E51" s="39"/>
      <c r="F51" s="39"/>
      <c r="G51" s="39"/>
      <c r="H51" s="39"/>
      <c r="I51" s="39"/>
      <c r="J51" s="39"/>
      <c r="K51" s="39"/>
      <c r="L51" s="39"/>
      <c r="M51" s="39"/>
      <c r="N51" s="39"/>
      <c r="R51" s="28"/>
      <c r="S51" s="28"/>
      <c r="T51" s="28"/>
      <c r="U51" s="28"/>
      <c r="V51" s="28"/>
      <c r="W51" s="28"/>
      <c r="X51" s="28"/>
      <c r="Y51" s="28"/>
      <c r="AB51" s="28"/>
      <c r="AC51" s="28"/>
      <c r="AD51" s="28"/>
      <c r="AE51" s="28"/>
      <c r="AF51" s="28"/>
    </row>
    <row r="52" spans="1:32" x14ac:dyDescent="0.25">
      <c r="A52" s="39"/>
      <c r="B52" s="39"/>
      <c r="C52" s="39"/>
      <c r="D52" s="38"/>
      <c r="E52" s="39"/>
      <c r="F52" s="39"/>
      <c r="G52" s="39"/>
      <c r="H52" s="39"/>
      <c r="I52" s="39"/>
      <c r="J52" s="39"/>
      <c r="K52" s="39"/>
      <c r="L52" s="39"/>
      <c r="M52" s="39"/>
      <c r="N52" s="39"/>
      <c r="R52" s="28"/>
      <c r="S52" s="28"/>
      <c r="T52" s="28"/>
      <c r="U52" s="28"/>
      <c r="V52" s="28"/>
      <c r="W52" s="28"/>
      <c r="X52" s="28"/>
      <c r="Y52" s="28"/>
      <c r="AB52" s="28"/>
      <c r="AC52" s="28"/>
      <c r="AD52" s="28"/>
      <c r="AE52" s="28"/>
      <c r="AF52" s="28"/>
    </row>
    <row r="53" spans="1:32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R53" s="28"/>
      <c r="S53" s="28"/>
      <c r="T53" s="28"/>
      <c r="U53" s="28"/>
      <c r="V53" s="28"/>
      <c r="W53" s="28"/>
      <c r="X53" s="28"/>
      <c r="Y53" s="28"/>
      <c r="AB53" s="28"/>
      <c r="AC53" s="28"/>
      <c r="AD53" s="28"/>
      <c r="AE53" s="28"/>
      <c r="AF53" s="28"/>
    </row>
    <row r="54" spans="1:32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9"/>
      <c r="M54" s="39"/>
      <c r="N54" s="39"/>
      <c r="R54" s="28"/>
      <c r="S54" s="28"/>
      <c r="T54" s="28"/>
      <c r="U54" s="28"/>
      <c r="V54" s="28"/>
      <c r="W54" s="28"/>
      <c r="X54" s="28"/>
      <c r="Y54" s="28"/>
      <c r="AB54" s="28"/>
      <c r="AC54" s="28"/>
      <c r="AD54" s="28"/>
      <c r="AE54" s="28"/>
      <c r="AF54" s="28"/>
    </row>
    <row r="55" spans="1:32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39"/>
      <c r="M55" s="39"/>
      <c r="N55" s="39"/>
      <c r="R55" s="28"/>
      <c r="S55" s="28"/>
      <c r="T55" s="28"/>
      <c r="U55" s="28"/>
      <c r="V55" s="28"/>
      <c r="W55" s="28"/>
      <c r="X55" s="28"/>
      <c r="Y55" s="28"/>
      <c r="AB55" s="28"/>
      <c r="AC55" s="28"/>
      <c r="AD55" s="28"/>
      <c r="AE55" s="28"/>
      <c r="AF55" s="28"/>
    </row>
    <row r="56" spans="1:32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9"/>
      <c r="M56" s="39"/>
      <c r="N56" s="39"/>
      <c r="R56" s="28"/>
      <c r="S56" s="28"/>
      <c r="T56" s="28"/>
      <c r="U56" s="28"/>
      <c r="V56" s="28"/>
      <c r="W56" s="28"/>
      <c r="X56" s="28"/>
      <c r="Y56" s="28"/>
      <c r="AB56" s="28"/>
      <c r="AC56" s="28"/>
      <c r="AD56" s="28"/>
      <c r="AE56" s="28"/>
      <c r="AF56" s="28"/>
    </row>
    <row r="57" spans="1:32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9"/>
      <c r="N57" s="39"/>
      <c r="R57" s="28"/>
      <c r="S57" s="28"/>
      <c r="T57" s="28"/>
      <c r="U57" s="28"/>
      <c r="V57" s="28"/>
      <c r="W57" s="28"/>
      <c r="X57" s="28"/>
      <c r="Y57" s="28"/>
      <c r="AB57" s="28"/>
      <c r="AC57" s="28"/>
      <c r="AD57" s="28"/>
      <c r="AE57" s="28"/>
      <c r="AF57" s="28"/>
    </row>
    <row r="58" spans="1:32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R58" s="28"/>
      <c r="S58" s="28"/>
      <c r="T58" s="28"/>
      <c r="U58" s="28"/>
      <c r="V58" s="28"/>
      <c r="W58" s="28"/>
      <c r="X58" s="28"/>
      <c r="Y58" s="28"/>
      <c r="AB58" s="28"/>
      <c r="AC58" s="28"/>
      <c r="AD58" s="28"/>
      <c r="AE58" s="28"/>
      <c r="AF58" s="28"/>
    </row>
    <row r="59" spans="1:32" ht="26.25" customHeight="1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R59" s="32"/>
      <c r="S59" s="32"/>
      <c r="T59" s="32"/>
      <c r="U59" s="32"/>
      <c r="V59" s="32"/>
      <c r="W59" s="32"/>
      <c r="X59" s="32"/>
      <c r="Y59" s="32"/>
      <c r="Z59" s="32"/>
    </row>
    <row r="60" spans="1:32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R60" s="32"/>
      <c r="S60" s="32"/>
      <c r="T60" s="32"/>
      <c r="U60" s="32"/>
      <c r="V60" s="32"/>
      <c r="W60" s="32"/>
      <c r="X60" s="32"/>
      <c r="Y60" s="32"/>
      <c r="Z60" s="32"/>
    </row>
    <row r="61" spans="1:32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R61" s="28"/>
      <c r="S61" s="28"/>
      <c r="T61" s="28"/>
      <c r="U61" s="28"/>
      <c r="V61" s="28"/>
      <c r="W61" s="28"/>
      <c r="X61" s="28"/>
      <c r="Y61" s="28"/>
    </row>
    <row r="62" spans="1:32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R62" s="28"/>
      <c r="S62" s="28"/>
      <c r="T62" s="28"/>
      <c r="U62" s="28"/>
      <c r="V62" s="28"/>
      <c r="W62" s="28"/>
      <c r="X62" s="28"/>
      <c r="Y62" s="28"/>
    </row>
    <row r="63" spans="1:32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R63" s="28"/>
      <c r="S63" s="28"/>
      <c r="T63" s="28"/>
      <c r="U63" s="28"/>
      <c r="V63" s="28"/>
      <c r="W63" s="28"/>
      <c r="X63" s="28"/>
      <c r="Y63" s="28"/>
    </row>
    <row r="64" spans="1:32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R64" s="28"/>
      <c r="S64" s="28"/>
      <c r="T64" s="28"/>
      <c r="U64" s="28"/>
      <c r="V64" s="28"/>
      <c r="W64" s="28"/>
      <c r="X64" s="28"/>
      <c r="Y64" s="28"/>
    </row>
    <row r="65" spans="1:25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R65" s="28"/>
      <c r="S65" s="28"/>
      <c r="T65" s="28"/>
      <c r="U65" s="28"/>
      <c r="V65" s="28"/>
      <c r="W65" s="28"/>
      <c r="X65" s="28"/>
      <c r="Y65" s="28"/>
    </row>
    <row r="66" spans="1:25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R66" s="28"/>
      <c r="S66" s="28"/>
      <c r="T66" s="28"/>
      <c r="U66" s="28"/>
      <c r="V66" s="28"/>
      <c r="W66" s="28"/>
      <c r="X66" s="28"/>
      <c r="Y66" s="28"/>
    </row>
    <row r="67" spans="1:25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R67" s="28"/>
      <c r="S67" s="28"/>
      <c r="T67" s="28"/>
      <c r="U67" s="28"/>
      <c r="V67" s="28"/>
      <c r="W67" s="28"/>
      <c r="X67" s="28"/>
      <c r="Y67" s="28"/>
    </row>
    <row r="68" spans="1:25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R68" s="28"/>
      <c r="S68" s="28"/>
      <c r="T68" s="28"/>
      <c r="U68" s="28"/>
      <c r="V68" s="28"/>
      <c r="W68" s="28"/>
      <c r="X68" s="28"/>
      <c r="Y68" s="28"/>
    </row>
    <row r="69" spans="1:25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R69" s="28"/>
      <c r="S69" s="28"/>
      <c r="T69" s="28"/>
      <c r="U69" s="28"/>
      <c r="V69" s="28"/>
      <c r="W69" s="28"/>
      <c r="X69" s="28"/>
      <c r="Y69" s="28"/>
    </row>
    <row r="70" spans="1:25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R70" s="28"/>
      <c r="S70" s="28"/>
      <c r="T70" s="28"/>
      <c r="U70" s="28"/>
      <c r="V70" s="28"/>
      <c r="W70" s="28"/>
      <c r="X70" s="28"/>
      <c r="Y70" s="28"/>
    </row>
    <row r="71" spans="1:25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R71" s="28"/>
      <c r="S71" s="28"/>
      <c r="T71" s="28"/>
      <c r="U71" s="28"/>
      <c r="V71" s="28"/>
      <c r="W71" s="28"/>
      <c r="X71" s="28"/>
      <c r="Y71" s="28"/>
    </row>
    <row r="72" spans="1:25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R72" s="28"/>
      <c r="S72" s="28"/>
      <c r="T72" s="28"/>
      <c r="U72" s="28"/>
      <c r="V72" s="28"/>
      <c r="W72" s="28"/>
      <c r="X72" s="28"/>
      <c r="Y72" s="28"/>
    </row>
    <row r="73" spans="1:25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R73" s="28"/>
      <c r="S73" s="28"/>
      <c r="T73" s="28"/>
      <c r="U73" s="28"/>
      <c r="V73" s="28"/>
      <c r="W73" s="28"/>
      <c r="X73" s="28"/>
      <c r="Y73" s="28"/>
    </row>
    <row r="74" spans="1:25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R74" s="28"/>
      <c r="S74" s="28"/>
      <c r="T74" s="28"/>
      <c r="U74" s="28"/>
      <c r="V74" s="28"/>
      <c r="W74" s="28"/>
      <c r="X74" s="28"/>
      <c r="Y74" s="28"/>
    </row>
    <row r="75" spans="1:25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R75" s="28"/>
      <c r="S75" s="28"/>
      <c r="T75" s="28"/>
      <c r="U75" s="28"/>
      <c r="V75" s="28"/>
      <c r="W75" s="28"/>
      <c r="X75" s="28"/>
      <c r="Y75" s="28"/>
    </row>
    <row r="76" spans="1:25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R76" s="28"/>
      <c r="S76" s="28"/>
      <c r="T76" s="28"/>
      <c r="U76" s="28"/>
      <c r="V76" s="28"/>
      <c r="W76" s="28"/>
      <c r="X76" s="28"/>
      <c r="Y76" s="28"/>
    </row>
    <row r="77" spans="1:25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R77" s="28"/>
      <c r="S77" s="28"/>
      <c r="T77" s="28"/>
      <c r="U77" s="28"/>
      <c r="V77" s="28"/>
      <c r="W77" s="28"/>
      <c r="X77" s="28"/>
      <c r="Y77" s="28"/>
    </row>
    <row r="78" spans="1:25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R78" s="28"/>
      <c r="S78" s="28"/>
      <c r="T78" s="28"/>
      <c r="U78" s="28"/>
      <c r="V78" s="28"/>
      <c r="W78" s="28"/>
      <c r="X78" s="28"/>
      <c r="Y78" s="28"/>
    </row>
    <row r="79" spans="1:25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R79" s="28"/>
      <c r="S79" s="28"/>
      <c r="T79" s="28"/>
      <c r="U79" s="28"/>
      <c r="V79" s="28"/>
      <c r="W79" s="28"/>
      <c r="X79" s="28"/>
      <c r="Y79" s="28"/>
    </row>
    <row r="80" spans="1:25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R80" s="28"/>
      <c r="S80" s="28"/>
      <c r="T80" s="28"/>
      <c r="U80" s="28"/>
      <c r="V80" s="28"/>
      <c r="W80" s="28"/>
      <c r="X80" s="28"/>
      <c r="Y80" s="28"/>
    </row>
    <row r="81" spans="1:25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R81" s="28"/>
      <c r="S81" s="28"/>
      <c r="T81" s="28"/>
      <c r="U81" s="28"/>
      <c r="V81" s="28"/>
      <c r="W81" s="28"/>
      <c r="X81" s="28"/>
      <c r="Y81" s="28"/>
    </row>
    <row r="82" spans="1:25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R82" s="28"/>
      <c r="S82" s="28"/>
      <c r="T82" s="28"/>
      <c r="U82" s="28"/>
      <c r="V82" s="28"/>
      <c r="W82" s="28"/>
      <c r="X82" s="28"/>
      <c r="Y82" s="28"/>
    </row>
    <row r="83" spans="1:25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1:25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1:25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1:25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1:25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1:25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1:25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1:25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1:25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1:25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1:25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25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1:25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1:25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1:12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1:12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spans="1:12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spans="1:12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1:12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1:12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1:12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1:12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1:12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12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1:12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</row>
    <row r="108" spans="1:12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1:12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1:12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1:12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</row>
    <row r="112" spans="1:12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1:12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1:12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1:12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1:12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1:12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1:12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1:12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1:12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</row>
    <row r="121" spans="1:12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 spans="1:12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</row>
    <row r="123" spans="1:12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 spans="1:12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 spans="1:12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1:12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 spans="1:12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2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1:12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1:12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1:12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1:12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1:12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1:12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1:12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1:12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1:12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1:12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1:12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1:12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 spans="1:12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  <row r="142" spans="1:12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</row>
    <row r="143" spans="1:12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</row>
    <row r="144" spans="1:12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</row>
    <row r="145" spans="1:12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 spans="1:12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 spans="1:12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</row>
    <row r="148" spans="1:12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</row>
    <row r="149" spans="1:12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</row>
    <row r="150" spans="1:12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</row>
    <row r="151" spans="1:12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  <row r="152" spans="1:12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</row>
    <row r="153" spans="1:12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</row>
    <row r="154" spans="1:12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 spans="1:12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</row>
    <row r="156" spans="1:12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</row>
    <row r="157" spans="1:12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</row>
    <row r="158" spans="1:12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 spans="1:12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</row>
    <row r="160" spans="1:12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</row>
    <row r="161" spans="1:12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</row>
    <row r="162" spans="1:12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 spans="1:12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 spans="1:12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</row>
    <row r="165" spans="1:12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</row>
    <row r="166" spans="1:12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</row>
    <row r="167" spans="1:12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</row>
    <row r="168" spans="1:12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</row>
    <row r="169" spans="1:12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</row>
    <row r="170" spans="1:12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</row>
    <row r="171" spans="1:12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</row>
    <row r="172" spans="1:12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</row>
    <row r="173" spans="1:12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 spans="1:12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</row>
  </sheetData>
  <mergeCells count="3">
    <mergeCell ref="B2:L2"/>
    <mergeCell ref="B11:J11"/>
    <mergeCell ref="B23:J2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74"/>
  <sheetViews>
    <sheetView tabSelected="1" topLeftCell="A10" workbookViewId="0">
      <selection activeCell="B2" sqref="B2:M2"/>
    </sheetView>
  </sheetViews>
  <sheetFormatPr baseColWidth="10" defaultRowHeight="15" x14ac:dyDescent="0.25"/>
  <cols>
    <col min="1" max="1" width="13.28515625" customWidth="1"/>
    <col min="2" max="6" width="9.140625" customWidth="1"/>
    <col min="7" max="7" width="9.5703125" customWidth="1"/>
    <col min="8" max="9" width="9.140625" customWidth="1"/>
    <col min="10" max="10" width="10.28515625" customWidth="1"/>
    <col min="11" max="12" width="10.5703125" customWidth="1"/>
    <col min="13" max="13" width="9.140625" customWidth="1"/>
    <col min="14" max="14" width="6.28515625" style="28" customWidth="1"/>
    <col min="15" max="18" width="9.140625" style="28" customWidth="1"/>
    <col min="19" max="23" width="9.140625" customWidth="1"/>
    <col min="27" max="28" width="11.42578125" style="28"/>
    <col min="29" max="29" width="23.7109375" customWidth="1"/>
  </cols>
  <sheetData>
    <row r="1" spans="1:34" x14ac:dyDescent="0.25">
      <c r="A1" s="28"/>
      <c r="B1" s="28"/>
      <c r="C1" s="50">
        <f>((0.33*68)*5)</f>
        <v>112.2</v>
      </c>
      <c r="D1" s="28"/>
      <c r="E1" s="28"/>
      <c r="F1" s="28"/>
      <c r="G1" s="28"/>
      <c r="H1" s="28"/>
      <c r="I1" s="28"/>
      <c r="J1" s="28"/>
      <c r="K1" s="28"/>
      <c r="L1" s="28"/>
      <c r="M1" s="28"/>
      <c r="AD1" s="28"/>
      <c r="AE1" s="28"/>
      <c r="AF1" s="28"/>
      <c r="AG1" s="28"/>
    </row>
    <row r="2" spans="1:34" x14ac:dyDescent="0.25">
      <c r="A2" s="28"/>
      <c r="B2" s="48" t="s">
        <v>83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5"/>
      <c r="O2" s="29"/>
      <c r="P2" s="29"/>
      <c r="Q2" s="29"/>
      <c r="R2" s="29"/>
      <c r="S2" s="6"/>
      <c r="T2" s="6"/>
      <c r="U2" s="6"/>
      <c r="V2" s="6"/>
      <c r="W2" s="6"/>
      <c r="X2" s="6"/>
      <c r="Y2" s="6"/>
      <c r="Z2" s="6"/>
      <c r="AA2" s="29"/>
      <c r="AB2" s="33" t="s">
        <v>1</v>
      </c>
      <c r="AC2" s="12" t="s">
        <v>35</v>
      </c>
      <c r="AD2" s="29"/>
      <c r="AE2" s="29"/>
      <c r="AF2" s="29"/>
      <c r="AG2" s="29"/>
      <c r="AH2" s="6"/>
    </row>
    <row r="3" spans="1:34" ht="23.25" customHeight="1" x14ac:dyDescent="0.25">
      <c r="A3" s="1" t="s">
        <v>16</v>
      </c>
      <c r="B3" s="8" t="s">
        <v>29</v>
      </c>
      <c r="C3" s="16" t="s">
        <v>40</v>
      </c>
      <c r="D3" s="16" t="s">
        <v>31</v>
      </c>
      <c r="E3" s="8" t="s">
        <v>33</v>
      </c>
      <c r="F3" s="8" t="s">
        <v>34</v>
      </c>
      <c r="G3" s="16" t="s">
        <v>25</v>
      </c>
      <c r="H3" s="8" t="s">
        <v>26</v>
      </c>
      <c r="I3" s="8" t="s">
        <v>27</v>
      </c>
      <c r="J3" s="8" t="s">
        <v>42</v>
      </c>
      <c r="K3" s="8" t="s">
        <v>50</v>
      </c>
      <c r="L3" s="8" t="s">
        <v>88</v>
      </c>
      <c r="M3" s="2" t="s">
        <v>24</v>
      </c>
      <c r="N3" s="36"/>
      <c r="O3" s="29"/>
      <c r="P3" s="29"/>
      <c r="Q3" s="29"/>
      <c r="R3" s="29"/>
      <c r="S3" s="6"/>
      <c r="T3" s="6"/>
      <c r="U3" s="6"/>
      <c r="V3" s="6"/>
      <c r="W3" s="6"/>
      <c r="X3" s="6"/>
      <c r="Y3" s="6"/>
      <c r="Z3" s="6"/>
      <c r="AA3" s="29"/>
      <c r="AB3" s="34" t="s">
        <v>2</v>
      </c>
      <c r="AC3" s="14" t="s">
        <v>29</v>
      </c>
      <c r="AD3" s="29"/>
      <c r="AE3" s="29"/>
      <c r="AF3" s="29"/>
      <c r="AG3" s="29"/>
      <c r="AH3" s="6"/>
    </row>
    <row r="4" spans="1:34" ht="16.5" customHeight="1" x14ac:dyDescent="0.25">
      <c r="A4" s="3" t="s">
        <v>79</v>
      </c>
      <c r="B4" s="4">
        <v>64</v>
      </c>
      <c r="C4" s="4">
        <v>139.99999999999991</v>
      </c>
      <c r="D4" s="4">
        <v>45</v>
      </c>
      <c r="E4" s="4">
        <v>132</v>
      </c>
      <c r="F4" s="4">
        <v>436.66666666666663</v>
      </c>
      <c r="G4" s="4">
        <v>4.75</v>
      </c>
      <c r="H4" s="4">
        <v>19.083333333333332</v>
      </c>
      <c r="I4" s="4">
        <v>154.54999999999998</v>
      </c>
      <c r="J4" s="4">
        <v>256.41666666666674</v>
      </c>
      <c r="K4" s="4">
        <v>3.75</v>
      </c>
      <c r="L4" s="4"/>
      <c r="M4" s="4">
        <f>SUM(B4:L4)</f>
        <v>1256.2166666666667</v>
      </c>
      <c r="N4" s="37"/>
      <c r="AB4" s="34" t="s">
        <v>3</v>
      </c>
      <c r="AC4" s="14" t="s">
        <v>30</v>
      </c>
      <c r="AD4" s="28"/>
      <c r="AE4" s="28"/>
      <c r="AF4" s="28"/>
      <c r="AG4" s="28"/>
    </row>
    <row r="5" spans="1:34" x14ac:dyDescent="0.25">
      <c r="A5" s="3" t="s">
        <v>80</v>
      </c>
      <c r="B5" s="4">
        <v>35.666666666666664</v>
      </c>
      <c r="C5" s="4">
        <v>215.0833333333332</v>
      </c>
      <c r="D5" s="4">
        <v>8</v>
      </c>
      <c r="E5" s="4">
        <v>89</v>
      </c>
      <c r="F5" s="4">
        <v>727</v>
      </c>
      <c r="G5" s="4">
        <v>8.0833333333333339</v>
      </c>
      <c r="H5" s="4">
        <v>8.4166666666666661</v>
      </c>
      <c r="I5" s="4">
        <v>111.24999999999997</v>
      </c>
      <c r="J5" s="4">
        <v>321.91666666666669</v>
      </c>
      <c r="K5" s="4">
        <v>72</v>
      </c>
      <c r="L5" s="4">
        <v>14.16666666666667</v>
      </c>
      <c r="M5" s="4">
        <f>SUM(B5:L5)</f>
        <v>1610.5833333333335</v>
      </c>
      <c r="N5" s="37"/>
      <c r="AB5" s="34" t="s">
        <v>4</v>
      </c>
      <c r="AC5" s="14" t="s">
        <v>40</v>
      </c>
      <c r="AD5" s="28"/>
      <c r="AE5" s="28"/>
      <c r="AF5" s="28"/>
      <c r="AG5" s="28"/>
    </row>
    <row r="6" spans="1:34" x14ac:dyDescent="0.25">
      <c r="A6" s="3" t="s">
        <v>81</v>
      </c>
      <c r="B6" s="49">
        <v>223.83333333333334</v>
      </c>
      <c r="C6" s="4">
        <v>134.1333333333333</v>
      </c>
      <c r="D6" s="4">
        <v>45</v>
      </c>
      <c r="E6" s="4">
        <v>96</v>
      </c>
      <c r="F6" s="4">
        <v>393</v>
      </c>
      <c r="G6" s="4">
        <v>35.066666666666663</v>
      </c>
      <c r="H6" s="4">
        <v>9.0833333333333339</v>
      </c>
      <c r="I6" s="4">
        <v>68.76666666666668</v>
      </c>
      <c r="J6" s="4">
        <v>292.55000000000007</v>
      </c>
      <c r="K6" s="4">
        <v>7.416666666666667</v>
      </c>
      <c r="L6" s="4">
        <v>13.500000000000002</v>
      </c>
      <c r="M6" s="4">
        <f>SUM(B6:K6)</f>
        <v>1304.8500000000001</v>
      </c>
      <c r="N6" s="37"/>
      <c r="AB6" s="34" t="s">
        <v>5</v>
      </c>
      <c r="AC6" s="14" t="s">
        <v>31</v>
      </c>
      <c r="AD6" s="28"/>
      <c r="AE6" s="28"/>
      <c r="AF6" s="28"/>
      <c r="AG6" s="28"/>
    </row>
    <row r="7" spans="1:34" x14ac:dyDescent="0.25">
      <c r="A7" s="3" t="s">
        <v>82</v>
      </c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>
        <f t="shared" ref="M7" si="0">SUM(B7:K7)</f>
        <v>0</v>
      </c>
      <c r="N7" s="37"/>
      <c r="AB7" s="34" t="s">
        <v>6</v>
      </c>
      <c r="AC7" s="14" t="s">
        <v>32</v>
      </c>
      <c r="AD7" s="28"/>
      <c r="AE7" s="28"/>
      <c r="AF7" s="28"/>
      <c r="AG7" s="28"/>
    </row>
    <row r="8" spans="1:34" x14ac:dyDescent="0.25">
      <c r="A8" s="21" t="s">
        <v>36</v>
      </c>
      <c r="B8" s="22">
        <f>SUM(B4:B7)</f>
        <v>323.5</v>
      </c>
      <c r="C8" s="22">
        <f>SUM(C4:C7)</f>
        <v>489.21666666666647</v>
      </c>
      <c r="D8" s="22">
        <f t="shared" ref="D8:I8" si="1">SUM(D4:D7)</f>
        <v>98</v>
      </c>
      <c r="E8" s="22">
        <f t="shared" si="1"/>
        <v>317</v>
      </c>
      <c r="F8" s="22">
        <f t="shared" si="1"/>
        <v>1556.6666666666665</v>
      </c>
      <c r="G8" s="22">
        <f t="shared" si="1"/>
        <v>47.9</v>
      </c>
      <c r="H8" s="22">
        <f>SUM(H4:H7)</f>
        <v>36.583333333333336</v>
      </c>
      <c r="I8" s="22">
        <f t="shared" si="1"/>
        <v>334.56666666666661</v>
      </c>
      <c r="J8" s="22">
        <f>SUM(J4:J7)</f>
        <v>870.88333333333355</v>
      </c>
      <c r="K8" s="22">
        <f>SUM(K4:K7)</f>
        <v>83.166666666666671</v>
      </c>
      <c r="L8" s="22">
        <f>SUM(L4:L7)</f>
        <v>27.666666666666671</v>
      </c>
      <c r="M8" s="22">
        <f>SUM(M4:M7)</f>
        <v>4171.6500000000005</v>
      </c>
      <c r="N8" s="37"/>
      <c r="P8" s="31" t="s">
        <v>54</v>
      </c>
      <c r="AB8" s="34" t="s">
        <v>7</v>
      </c>
      <c r="AC8" s="14" t="s">
        <v>33</v>
      </c>
      <c r="AD8" s="28"/>
      <c r="AE8" s="28"/>
      <c r="AF8" s="28"/>
      <c r="AG8" s="28"/>
    </row>
    <row r="9" spans="1:34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f>SUM(B9:K9)</f>
        <v>0</v>
      </c>
      <c r="N9" s="37"/>
      <c r="P9" s="28" t="s">
        <v>92</v>
      </c>
      <c r="AB9" s="34" t="s">
        <v>8</v>
      </c>
      <c r="AC9" s="14" t="s">
        <v>34</v>
      </c>
      <c r="AD9" s="28"/>
      <c r="AE9" s="28"/>
      <c r="AF9" s="28"/>
      <c r="AG9" s="28"/>
    </row>
    <row r="10" spans="1:34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P10" s="28" t="s">
        <v>93</v>
      </c>
      <c r="AB10" s="34" t="s">
        <v>9</v>
      </c>
      <c r="AC10" s="14" t="s">
        <v>25</v>
      </c>
      <c r="AD10" s="28"/>
      <c r="AE10" s="28"/>
      <c r="AF10" s="28"/>
      <c r="AG10" s="28"/>
    </row>
    <row r="11" spans="1:34" x14ac:dyDescent="0.25">
      <c r="A11" s="28"/>
      <c r="B11" s="48" t="s">
        <v>38</v>
      </c>
      <c r="C11" s="48"/>
      <c r="D11" s="48"/>
      <c r="E11" s="48"/>
      <c r="F11" s="48"/>
      <c r="G11" s="48"/>
      <c r="H11" s="48"/>
      <c r="I11" s="48"/>
      <c r="J11" s="48"/>
      <c r="K11" s="28"/>
      <c r="L11" s="28"/>
      <c r="M11" s="28"/>
      <c r="P11" s="28" t="s">
        <v>94</v>
      </c>
      <c r="AB11" s="34" t="s">
        <v>10</v>
      </c>
      <c r="AC11" s="14" t="s">
        <v>26</v>
      </c>
      <c r="AD11" s="28"/>
      <c r="AE11" s="28"/>
      <c r="AF11" s="28"/>
      <c r="AG11" s="28"/>
    </row>
    <row r="12" spans="1:34" ht="21" customHeight="1" x14ac:dyDescent="0.25">
      <c r="A12" s="1" t="s">
        <v>16</v>
      </c>
      <c r="B12" s="8" t="s">
        <v>29</v>
      </c>
      <c r="C12" s="16" t="s">
        <v>40</v>
      </c>
      <c r="D12" s="16" t="s">
        <v>31</v>
      </c>
      <c r="E12" s="8" t="s">
        <v>33</v>
      </c>
      <c r="F12" s="8" t="s">
        <v>34</v>
      </c>
      <c r="G12" s="16" t="s">
        <v>25</v>
      </c>
      <c r="H12" s="8" t="s">
        <v>26</v>
      </c>
      <c r="I12" s="8" t="s">
        <v>27</v>
      </c>
      <c r="J12" s="8" t="s">
        <v>42</v>
      </c>
      <c r="K12" s="8" t="s">
        <v>50</v>
      </c>
      <c r="L12" s="8" t="s">
        <v>88</v>
      </c>
      <c r="M12" s="2" t="s">
        <v>24</v>
      </c>
      <c r="N12" s="36"/>
      <c r="P12" s="28" t="s">
        <v>95</v>
      </c>
      <c r="AB12" s="34" t="s">
        <v>11</v>
      </c>
      <c r="AC12" s="14" t="s">
        <v>27</v>
      </c>
      <c r="AD12" s="28"/>
      <c r="AE12" s="28"/>
      <c r="AF12" s="28"/>
      <c r="AG12" s="28"/>
    </row>
    <row r="13" spans="1:34" x14ac:dyDescent="0.25">
      <c r="A13" s="3" t="s">
        <v>79</v>
      </c>
      <c r="B13" s="5">
        <v>153.07147308053618</v>
      </c>
      <c r="C13" s="5">
        <v>296.92351328786594</v>
      </c>
      <c r="D13" s="5">
        <v>87.506712334710755</v>
      </c>
      <c r="E13" s="5">
        <v>297.96216991505969</v>
      </c>
      <c r="F13" s="5">
        <v>965.32924843491537</v>
      </c>
      <c r="G13" s="5">
        <v>11.178148342803029</v>
      </c>
      <c r="H13" s="5">
        <v>39.710514877946125</v>
      </c>
      <c r="I13" s="5">
        <v>326.61036177188532</v>
      </c>
      <c r="J13" s="5">
        <v>539.85821553180995</v>
      </c>
      <c r="K13" s="5">
        <v>7.6043019360269355</v>
      </c>
      <c r="L13" s="5"/>
      <c r="M13" s="5">
        <f>SUM(B13:L13)</f>
        <v>2725.7546595135591</v>
      </c>
      <c r="N13" s="38"/>
      <c r="P13" s="28" t="s">
        <v>96</v>
      </c>
      <c r="AB13" s="34" t="s">
        <v>12</v>
      </c>
      <c r="AC13" s="14" t="s">
        <v>28</v>
      </c>
      <c r="AD13" s="28"/>
      <c r="AE13" s="28"/>
      <c r="AF13" s="28"/>
      <c r="AG13" s="28"/>
    </row>
    <row r="14" spans="1:34" x14ac:dyDescent="0.25">
      <c r="A14" s="3" t="s">
        <v>80</v>
      </c>
      <c r="B14" s="5">
        <v>80.133736808712115</v>
      </c>
      <c r="C14" s="5">
        <v>469.08618225441506</v>
      </c>
      <c r="D14" s="5">
        <v>17.988659999999999</v>
      </c>
      <c r="E14" s="5">
        <v>182.64957045454543</v>
      </c>
      <c r="F14" s="5">
        <v>1508.2208298674225</v>
      </c>
      <c r="G14" s="5">
        <v>20.195077588383835</v>
      </c>
      <c r="H14" s="5">
        <v>17.251628125</v>
      </c>
      <c r="I14" s="5">
        <v>222.78881125889572</v>
      </c>
      <c r="J14" s="5">
        <v>751.00421434535576</v>
      </c>
      <c r="K14" s="5">
        <v>156.80310822581882</v>
      </c>
      <c r="L14" s="5">
        <v>47.534163861111104</v>
      </c>
      <c r="M14" s="5">
        <f>SUM(B14:L14)</f>
        <v>3473.6559827896608</v>
      </c>
      <c r="N14" s="38"/>
      <c r="P14" s="28" t="s">
        <v>97</v>
      </c>
      <c r="AB14" s="34" t="s">
        <v>43</v>
      </c>
      <c r="AC14" s="14" t="s">
        <v>41</v>
      </c>
      <c r="AD14" s="28"/>
      <c r="AE14" s="28"/>
      <c r="AF14" s="28"/>
      <c r="AG14" s="28"/>
    </row>
    <row r="15" spans="1:34" x14ac:dyDescent="0.25">
      <c r="A15" s="3" t="s">
        <v>81</v>
      </c>
      <c r="B15" s="5">
        <v>501.02666189221583</v>
      </c>
      <c r="C15" s="5">
        <v>280.81396659350889</v>
      </c>
      <c r="D15" s="5">
        <v>90.06379318181817</v>
      </c>
      <c r="E15" s="5">
        <v>235.26228282828282</v>
      </c>
      <c r="F15" s="5">
        <v>914.07025441861549</v>
      </c>
      <c r="G15" s="5">
        <v>71.897976852330117</v>
      </c>
      <c r="H15" s="5">
        <v>18.019812405303032</v>
      </c>
      <c r="I15" s="5">
        <v>138.56446424156334</v>
      </c>
      <c r="J15" s="5">
        <v>645.72230422031271</v>
      </c>
      <c r="K15" s="5">
        <v>15.002514962121213</v>
      </c>
      <c r="L15" s="5">
        <v>43.931129777777784</v>
      </c>
      <c r="M15" s="5">
        <f t="shared" ref="M15:M16" si="2">SUM(B15:L15)</f>
        <v>2954.3751613738486</v>
      </c>
      <c r="N15" s="38"/>
      <c r="P15" s="28" t="s">
        <v>98</v>
      </c>
      <c r="AB15" s="34" t="s">
        <v>87</v>
      </c>
      <c r="AC15" s="14" t="s">
        <v>88</v>
      </c>
      <c r="AD15" s="28"/>
      <c r="AE15" s="28"/>
      <c r="AF15" s="28"/>
      <c r="AG15" s="28"/>
    </row>
    <row r="16" spans="1:34" x14ac:dyDescent="0.25">
      <c r="A16" s="3" t="s">
        <v>82</v>
      </c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>
        <f t="shared" si="2"/>
        <v>0</v>
      </c>
      <c r="N16" s="38"/>
      <c r="P16" s="28" t="s">
        <v>99</v>
      </c>
      <c r="AD16" s="28"/>
      <c r="AE16" s="28"/>
      <c r="AF16" s="28"/>
      <c r="AG16" s="28"/>
    </row>
    <row r="17" spans="1:33" x14ac:dyDescent="0.25">
      <c r="A17" s="21" t="s">
        <v>36</v>
      </c>
      <c r="B17" s="18">
        <f>SUM(B13:B16)</f>
        <v>734.23187178146418</v>
      </c>
      <c r="C17" s="19">
        <f t="shared" ref="C17:I17" si="3">SUM(C13:C16)</f>
        <v>1046.8236621357898</v>
      </c>
      <c r="D17" s="19">
        <f t="shared" si="3"/>
        <v>195.55916551652894</v>
      </c>
      <c r="E17" s="19">
        <f t="shared" si="3"/>
        <v>715.87402319788794</v>
      </c>
      <c r="F17" s="19">
        <f>SUM(F13:F16)</f>
        <v>3387.6203327209537</v>
      </c>
      <c r="G17" s="19">
        <f t="shared" si="3"/>
        <v>103.27120278351698</v>
      </c>
      <c r="H17" s="19">
        <f t="shared" si="3"/>
        <v>74.981955408249149</v>
      </c>
      <c r="I17" s="19">
        <f t="shared" si="3"/>
        <v>687.96363727234439</v>
      </c>
      <c r="J17" s="19">
        <f>SUM(J13:J16)</f>
        <v>1936.5847340974783</v>
      </c>
      <c r="K17" s="19">
        <f>SUM(K13:K16)</f>
        <v>179.40992512396696</v>
      </c>
      <c r="L17" s="19">
        <f>SUM(L13:L16)</f>
        <v>91.46529363888888</v>
      </c>
      <c r="M17" s="19">
        <f>SUM(M13:M16)</f>
        <v>9153.7858036770685</v>
      </c>
      <c r="N17" s="38"/>
      <c r="AC17" s="28"/>
      <c r="AD17" s="28"/>
      <c r="AE17" s="28"/>
      <c r="AF17" s="28"/>
      <c r="AG17" s="28"/>
    </row>
    <row r="18" spans="1:33" x14ac:dyDescent="0.25">
      <c r="A18" s="3" t="s">
        <v>37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44"/>
      <c r="M18" s="41">
        <f>SUM(B18:K18)</f>
        <v>0</v>
      </c>
      <c r="N18" s="38"/>
      <c r="AC18" s="28"/>
      <c r="AD18" s="28"/>
      <c r="AE18" s="28"/>
      <c r="AF18" s="28"/>
      <c r="AG18" s="28"/>
    </row>
    <row r="19" spans="1:33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38"/>
      <c r="AC19" s="28"/>
      <c r="AD19" s="28"/>
      <c r="AE19" s="28"/>
      <c r="AF19" s="28"/>
      <c r="AG19" s="28"/>
    </row>
    <row r="20" spans="1:33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8"/>
      <c r="AC20" s="28"/>
      <c r="AD20" s="28"/>
      <c r="AE20" s="28"/>
      <c r="AF20" s="28"/>
      <c r="AG20" s="28"/>
    </row>
    <row r="21" spans="1:33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AC21" s="28"/>
      <c r="AD21" s="28"/>
      <c r="AE21" s="28"/>
      <c r="AF21" s="28"/>
      <c r="AG21" s="28"/>
    </row>
    <row r="22" spans="1:33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AC22" s="28"/>
      <c r="AD22" s="28"/>
      <c r="AE22" s="28"/>
      <c r="AF22" s="28"/>
      <c r="AG22" s="28"/>
    </row>
    <row r="23" spans="1:33" x14ac:dyDescent="0.25">
      <c r="A23" s="28"/>
      <c r="B23" s="48" t="s">
        <v>84</v>
      </c>
      <c r="C23" s="48"/>
      <c r="D23" s="48"/>
      <c r="E23" s="48"/>
      <c r="F23" s="48"/>
      <c r="G23" s="48"/>
      <c r="H23" s="48"/>
      <c r="I23" s="48"/>
      <c r="J23" s="48"/>
      <c r="K23" s="28"/>
      <c r="L23" s="28"/>
      <c r="M23" s="28"/>
      <c r="P23" s="31" t="s">
        <v>54</v>
      </c>
      <c r="AC23" s="28"/>
      <c r="AD23" s="28"/>
      <c r="AE23" s="28"/>
      <c r="AF23" s="28"/>
      <c r="AG23" s="28"/>
    </row>
    <row r="24" spans="1:33" ht="34.5" x14ac:dyDescent="0.25">
      <c r="A24" s="1" t="s">
        <v>16</v>
      </c>
      <c r="B24" s="8" t="s">
        <v>29</v>
      </c>
      <c r="C24" s="16" t="s">
        <v>40</v>
      </c>
      <c r="D24" s="16" t="s">
        <v>31</v>
      </c>
      <c r="E24" s="8" t="s">
        <v>33</v>
      </c>
      <c r="F24" s="8" t="s">
        <v>34</v>
      </c>
      <c r="G24" s="16" t="s">
        <v>25</v>
      </c>
      <c r="H24" s="8" t="s">
        <v>26</v>
      </c>
      <c r="I24" s="8" t="s">
        <v>27</v>
      </c>
      <c r="J24" s="8" t="s">
        <v>42</v>
      </c>
      <c r="K24" s="8" t="s">
        <v>50</v>
      </c>
      <c r="L24" s="8" t="s">
        <v>88</v>
      </c>
      <c r="M24" s="2" t="s">
        <v>24</v>
      </c>
      <c r="N24" s="36"/>
      <c r="P24" s="46" t="s">
        <v>89</v>
      </c>
      <c r="Q24" s="31"/>
      <c r="AC24" s="28"/>
      <c r="AD24" s="28"/>
      <c r="AE24" s="28"/>
      <c r="AF24" s="28"/>
      <c r="AG24" s="28"/>
    </row>
    <row r="25" spans="1:33" x14ac:dyDescent="0.25">
      <c r="A25" s="3" t="s">
        <v>79</v>
      </c>
      <c r="B25" s="5">
        <f>(B4*6)+B13</f>
        <v>537.07147308053618</v>
      </c>
      <c r="C25" s="5">
        <f t="shared" ref="C25:L28" si="4">(C4*6)+C13</f>
        <v>1136.9235132878655</v>
      </c>
      <c r="D25" s="5">
        <f t="shared" si="4"/>
        <v>357.50671233471076</v>
      </c>
      <c r="E25" s="5">
        <f>(E4*6)+E13</f>
        <v>1089.9621699150598</v>
      </c>
      <c r="F25" s="5">
        <f t="shared" si="4"/>
        <v>3585.3292484349154</v>
      </c>
      <c r="G25" s="5"/>
      <c r="H25" s="5">
        <f t="shared" si="4"/>
        <v>154.21051487794614</v>
      </c>
      <c r="I25" s="5">
        <f t="shared" si="4"/>
        <v>1253.9103617718852</v>
      </c>
      <c r="J25" s="5">
        <f t="shared" si="4"/>
        <v>2078.3582155318104</v>
      </c>
      <c r="K25" s="5">
        <f t="shared" si="4"/>
        <v>30.104301936026935</v>
      </c>
      <c r="L25" s="5"/>
      <c r="M25" s="5">
        <f>SUM(B25:L25)</f>
        <v>10223.376511170758</v>
      </c>
      <c r="N25" s="38"/>
      <c r="P25" s="28" t="s">
        <v>90</v>
      </c>
      <c r="Q25" s="31"/>
      <c r="AC25" s="28"/>
      <c r="AD25" s="28"/>
      <c r="AE25" s="28"/>
      <c r="AF25" s="28"/>
      <c r="AG25" s="28"/>
    </row>
    <row r="26" spans="1:33" x14ac:dyDescent="0.25">
      <c r="A26" s="3" t="s">
        <v>80</v>
      </c>
      <c r="B26" s="5">
        <f>(B5*6)+B14</f>
        <v>294.13373680871211</v>
      </c>
      <c r="C26" s="5">
        <f t="shared" si="4"/>
        <v>1759.5861822544141</v>
      </c>
      <c r="D26" s="5">
        <f t="shared" si="4"/>
        <v>65.988659999999996</v>
      </c>
      <c r="E26" s="5">
        <f t="shared" si="4"/>
        <v>716.64957045454548</v>
      </c>
      <c r="F26" s="45">
        <f>(F5*6)+F14</f>
        <v>5870.2208298674223</v>
      </c>
      <c r="G26" s="5">
        <f>(G5*6)+G14</f>
        <v>68.695077588383839</v>
      </c>
      <c r="H26" s="5">
        <f t="shared" si="4"/>
        <v>67.751628124999996</v>
      </c>
      <c r="I26" s="5">
        <f t="shared" si="4"/>
        <v>890.28881125889552</v>
      </c>
      <c r="J26" s="5">
        <f t="shared" si="4"/>
        <v>2682.5042143453556</v>
      </c>
      <c r="K26" s="5">
        <f t="shared" si="4"/>
        <v>588.80310822581885</v>
      </c>
      <c r="L26" s="5">
        <f>(L5*6)+L14</f>
        <v>132.53416386111113</v>
      </c>
      <c r="M26" s="5">
        <f>SUM(B26:L26)</f>
        <v>13137.155982789658</v>
      </c>
      <c r="N26" s="38"/>
      <c r="P26" s="28" t="s">
        <v>91</v>
      </c>
      <c r="AC26" s="28"/>
      <c r="AD26" s="28"/>
      <c r="AE26" s="28"/>
      <c r="AF26" s="28"/>
      <c r="AG26" s="28"/>
    </row>
    <row r="27" spans="1:33" x14ac:dyDescent="0.25">
      <c r="A27" s="3" t="s">
        <v>81</v>
      </c>
      <c r="B27" s="5">
        <f>(B6*6)+B15</f>
        <v>1844.0266618922158</v>
      </c>
      <c r="C27" s="5">
        <f t="shared" si="4"/>
        <v>1085.6139665935086</v>
      </c>
      <c r="D27" s="5">
        <f t="shared" si="4"/>
        <v>360.06379318181814</v>
      </c>
      <c r="E27" s="5">
        <f t="shared" si="4"/>
        <v>811.26228282828288</v>
      </c>
      <c r="F27" s="5">
        <f t="shared" si="4"/>
        <v>3272.0702544186156</v>
      </c>
      <c r="G27" s="5">
        <f>(G6*6)+G15</f>
        <v>282.29797685233007</v>
      </c>
      <c r="H27" s="5">
        <f t="shared" si="4"/>
        <v>72.519812405303028</v>
      </c>
      <c r="I27" s="5">
        <f>(I6*6)+I15</f>
        <v>551.16446424156345</v>
      </c>
      <c r="J27" s="5">
        <f t="shared" si="4"/>
        <v>2401.0223042203133</v>
      </c>
      <c r="K27" s="5">
        <f t="shared" si="4"/>
        <v>59.502514962121211</v>
      </c>
      <c r="L27" s="5">
        <f>(L6*6)+L15</f>
        <v>124.9311297777778</v>
      </c>
      <c r="M27" s="5">
        <f t="shared" ref="M27:M28" si="5">SUM(B27:L27)</f>
        <v>10864.475161373852</v>
      </c>
      <c r="N27" s="38"/>
      <c r="AC27" s="28"/>
      <c r="AD27" s="28"/>
      <c r="AE27" s="28"/>
      <c r="AF27" s="28"/>
      <c r="AG27" s="28"/>
    </row>
    <row r="28" spans="1:33" x14ac:dyDescent="0.25">
      <c r="A28" s="3" t="s">
        <v>82</v>
      </c>
      <c r="B28" s="5">
        <f>(B7*6)+B16</f>
        <v>0</v>
      </c>
      <c r="C28" s="5">
        <f t="shared" si="4"/>
        <v>0</v>
      </c>
      <c r="D28" s="5">
        <f t="shared" si="4"/>
        <v>0</v>
      </c>
      <c r="E28" s="5">
        <f t="shared" si="4"/>
        <v>0</v>
      </c>
      <c r="F28" s="5">
        <f t="shared" si="4"/>
        <v>0</v>
      </c>
      <c r="G28" s="5">
        <f>(G7*6)+G16</f>
        <v>0</v>
      </c>
      <c r="H28" s="5">
        <f t="shared" si="4"/>
        <v>0</v>
      </c>
      <c r="I28" s="5">
        <f>(I7*6)+I16</f>
        <v>0</v>
      </c>
      <c r="J28" s="5">
        <f t="shared" si="4"/>
        <v>0</v>
      </c>
      <c r="K28" s="5">
        <f t="shared" si="4"/>
        <v>0</v>
      </c>
      <c r="L28" s="5"/>
      <c r="M28" s="5">
        <f t="shared" si="5"/>
        <v>0</v>
      </c>
      <c r="N28" s="38"/>
      <c r="AC28" s="28"/>
      <c r="AD28" s="28"/>
      <c r="AE28" s="28"/>
      <c r="AF28" s="28"/>
      <c r="AG28" s="28"/>
    </row>
    <row r="29" spans="1:33" x14ac:dyDescent="0.25">
      <c r="A29" s="21" t="s">
        <v>36</v>
      </c>
      <c r="B29" s="18">
        <f>SUM(B25:B28)</f>
        <v>2675.2318717814642</v>
      </c>
      <c r="C29" s="19">
        <f t="shared" ref="C29:I29" si="6">SUM(C25:C28)</f>
        <v>3982.1236621357884</v>
      </c>
      <c r="D29" s="19">
        <f t="shared" si="6"/>
        <v>783.55916551652888</v>
      </c>
      <c r="E29" s="19">
        <f t="shared" si="6"/>
        <v>2617.8740231978882</v>
      </c>
      <c r="F29" s="19">
        <f>SUM(F25:F28)</f>
        <v>12727.620332720953</v>
      </c>
      <c r="G29" s="19">
        <f t="shared" si="6"/>
        <v>350.99305444071388</v>
      </c>
      <c r="H29" s="19">
        <f t="shared" si="6"/>
        <v>294.48195540824918</v>
      </c>
      <c r="I29" s="19">
        <f t="shared" si="6"/>
        <v>2695.3636372723445</v>
      </c>
      <c r="J29" s="19">
        <f>SUM(J25:J28)</f>
        <v>7161.8847340974798</v>
      </c>
      <c r="K29" s="19">
        <f>SUM(K25:K28)</f>
        <v>678.40992512396701</v>
      </c>
      <c r="L29" s="19">
        <f>SUM(L25:L28)</f>
        <v>257.46529363888891</v>
      </c>
      <c r="M29" s="19">
        <f>SUM(M25:M28)</f>
        <v>34225.007655334266</v>
      </c>
      <c r="N29" s="38"/>
      <c r="AC29" s="28"/>
      <c r="AD29" s="28"/>
      <c r="AE29" s="28"/>
      <c r="AF29" s="28"/>
      <c r="AG29" s="28"/>
    </row>
    <row r="30" spans="1:33" x14ac:dyDescent="0.25">
      <c r="A30" s="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/>
      <c r="AC30" s="28"/>
      <c r="AD30" s="28"/>
      <c r="AE30" s="28"/>
      <c r="AF30" s="28"/>
      <c r="AG30" s="28"/>
    </row>
    <row r="31" spans="1:33" x14ac:dyDescent="0.25">
      <c r="A31" s="28"/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AC31" s="28"/>
      <c r="AD31" s="28"/>
      <c r="AE31" s="28"/>
      <c r="AF31" s="28"/>
      <c r="AG31" s="28"/>
    </row>
    <row r="32" spans="1:33" x14ac:dyDescent="0.25">
      <c r="A32" s="28"/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AC32" s="28"/>
      <c r="AD32" s="28"/>
      <c r="AE32" s="28"/>
      <c r="AF32" s="28"/>
      <c r="AG32" s="28"/>
    </row>
    <row r="33" spans="1:33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AC33" s="28"/>
      <c r="AD33" s="28"/>
      <c r="AE33" s="28"/>
      <c r="AF33" s="28"/>
      <c r="AG33" s="28"/>
    </row>
    <row r="34" spans="1:33" x14ac:dyDescent="0.25">
      <c r="A34" s="28"/>
      <c r="B34" s="28"/>
      <c r="C34" s="28" t="s">
        <v>85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AC34" s="28"/>
      <c r="AD34" s="28"/>
      <c r="AE34" s="28"/>
      <c r="AF34" s="28"/>
      <c r="AG34" s="28"/>
    </row>
    <row r="35" spans="1:33" ht="55.5" customHeight="1" x14ac:dyDescent="0.25">
      <c r="A35" s="1" t="s">
        <v>16</v>
      </c>
      <c r="B35" s="8" t="s">
        <v>86</v>
      </c>
      <c r="C35" s="8" t="s">
        <v>18</v>
      </c>
      <c r="D35" s="8" t="s">
        <v>19</v>
      </c>
      <c r="E35" s="8" t="s">
        <v>56</v>
      </c>
      <c r="F35" s="8" t="s">
        <v>74</v>
      </c>
      <c r="G35" s="8" t="s">
        <v>62</v>
      </c>
      <c r="H35" s="8" t="s">
        <v>36</v>
      </c>
      <c r="I35" s="28"/>
      <c r="J35" s="28"/>
      <c r="K35" s="28"/>
      <c r="L35" s="28"/>
      <c r="M35" s="28"/>
      <c r="AC35" s="28"/>
      <c r="AD35" s="28"/>
      <c r="AE35" s="28"/>
      <c r="AF35" s="28"/>
      <c r="AG35" s="28"/>
    </row>
    <row r="36" spans="1:33" x14ac:dyDescent="0.25">
      <c r="A36" s="3" t="s">
        <v>79</v>
      </c>
      <c r="B36" s="7"/>
      <c r="C36" s="7"/>
      <c r="D36" s="7"/>
      <c r="E36" s="7">
        <f>1.1+32.07</f>
        <v>33.17</v>
      </c>
      <c r="F36" s="7">
        <v>4.42</v>
      </c>
      <c r="G36" s="7">
        <f>3.83+4.17+0.75</f>
        <v>8.75</v>
      </c>
      <c r="H36" s="7">
        <f>SUM(B36:G36)</f>
        <v>46.34</v>
      </c>
      <c r="I36" s="28"/>
      <c r="J36" s="28"/>
      <c r="K36" s="28"/>
      <c r="L36" s="28"/>
      <c r="M36" s="28"/>
      <c r="AC36" s="28"/>
      <c r="AD36" s="28"/>
      <c r="AE36" s="28"/>
      <c r="AF36" s="28"/>
      <c r="AG36" s="28"/>
    </row>
    <row r="37" spans="1:33" x14ac:dyDescent="0.25">
      <c r="A37" s="3" t="s">
        <v>80</v>
      </c>
      <c r="B37" s="7"/>
      <c r="C37" s="7"/>
      <c r="D37" s="7"/>
      <c r="E37" s="7"/>
      <c r="F37" s="7"/>
      <c r="G37" s="7"/>
      <c r="H37" s="7">
        <f t="shared" ref="H37:H39" si="7">SUM(B37:G37)</f>
        <v>0</v>
      </c>
      <c r="I37" s="28"/>
      <c r="J37" s="28"/>
      <c r="K37" s="28"/>
      <c r="L37" s="28"/>
      <c r="M37" s="28"/>
      <c r="AC37" s="28"/>
      <c r="AD37" s="28"/>
      <c r="AE37" s="28"/>
      <c r="AF37" s="28"/>
      <c r="AG37" s="28"/>
    </row>
    <row r="38" spans="1:33" x14ac:dyDescent="0.25">
      <c r="A38" s="3" t="s">
        <v>81</v>
      </c>
      <c r="B38" s="7"/>
      <c r="C38" s="7"/>
      <c r="D38" s="7">
        <v>5.58</v>
      </c>
      <c r="E38" s="7">
        <v>4.33</v>
      </c>
      <c r="F38" s="7">
        <v>1.08</v>
      </c>
      <c r="G38" s="7">
        <v>6.75</v>
      </c>
      <c r="H38" s="7">
        <f>SUM(B38:G38)</f>
        <v>17.740000000000002</v>
      </c>
      <c r="I38" s="28"/>
      <c r="J38" s="28"/>
      <c r="K38" s="28"/>
      <c r="L38" s="28"/>
      <c r="M38" s="28"/>
      <c r="S38" s="28"/>
      <c r="T38" s="28"/>
      <c r="U38" s="28"/>
      <c r="V38" s="28"/>
      <c r="W38" s="28"/>
      <c r="X38" s="28"/>
      <c r="Y38" s="28"/>
      <c r="Z38" s="28"/>
      <c r="AC38" s="28"/>
      <c r="AD38" s="28"/>
      <c r="AE38" s="28"/>
      <c r="AF38" s="28"/>
      <c r="AG38" s="28"/>
    </row>
    <row r="39" spans="1:33" x14ac:dyDescent="0.25">
      <c r="A39" s="3" t="s">
        <v>82</v>
      </c>
      <c r="B39" s="7"/>
      <c r="C39" s="7"/>
      <c r="D39" s="7"/>
      <c r="E39" s="7"/>
      <c r="F39" s="7"/>
      <c r="G39" s="7"/>
      <c r="H39" s="7">
        <f t="shared" si="7"/>
        <v>0</v>
      </c>
      <c r="I39" s="28"/>
      <c r="J39" s="28"/>
      <c r="K39" s="28"/>
      <c r="L39" s="28"/>
      <c r="M39" s="28"/>
      <c r="S39" s="28"/>
      <c r="T39" s="28"/>
      <c r="U39" s="28"/>
      <c r="V39" s="28"/>
      <c r="W39" s="28"/>
      <c r="X39" s="28"/>
      <c r="Y39" s="28"/>
      <c r="Z39" s="28"/>
      <c r="AC39" s="28"/>
      <c r="AD39" s="28"/>
      <c r="AE39" s="28"/>
      <c r="AF39" s="28"/>
      <c r="AG39" s="28"/>
    </row>
    <row r="40" spans="1:33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Q40" s="31"/>
      <c r="S40" s="28"/>
      <c r="T40" s="28"/>
      <c r="U40" s="28"/>
      <c r="V40" s="28"/>
      <c r="W40" s="28"/>
      <c r="X40" s="28"/>
      <c r="Y40" s="28"/>
      <c r="Z40" s="28"/>
      <c r="AC40" s="28"/>
      <c r="AD40" s="28"/>
      <c r="AE40" s="28"/>
      <c r="AF40" s="28"/>
      <c r="AG40" s="28"/>
    </row>
    <row r="41" spans="1:33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S41" s="28"/>
      <c r="T41" s="28"/>
      <c r="U41" s="28"/>
      <c r="V41" s="28"/>
      <c r="W41" s="28"/>
      <c r="X41" s="28"/>
      <c r="Y41" s="28"/>
      <c r="Z41" s="28"/>
      <c r="AC41" s="28"/>
      <c r="AD41" s="28"/>
      <c r="AE41" s="28"/>
      <c r="AF41" s="28"/>
      <c r="AG41" s="28"/>
    </row>
    <row r="42" spans="1:33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S42" s="28"/>
      <c r="T42" s="28"/>
      <c r="U42" s="28"/>
      <c r="V42" s="28"/>
      <c r="W42" s="28"/>
      <c r="X42" s="28"/>
      <c r="Y42" s="28"/>
      <c r="Z42" s="28"/>
      <c r="AC42" s="28"/>
      <c r="AD42" s="28"/>
      <c r="AE42" s="28"/>
      <c r="AF42" s="28"/>
      <c r="AG42" s="28"/>
    </row>
    <row r="43" spans="1:33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S43" s="28"/>
      <c r="T43" s="28"/>
      <c r="U43" s="28"/>
      <c r="V43" s="28"/>
      <c r="W43" s="28"/>
      <c r="X43" s="28"/>
      <c r="Y43" s="28"/>
      <c r="Z43" s="28"/>
      <c r="AC43" s="28"/>
      <c r="AD43" s="28"/>
      <c r="AE43" s="28"/>
      <c r="AF43" s="28"/>
      <c r="AG43" s="28"/>
    </row>
    <row r="44" spans="1:33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S44" s="28"/>
      <c r="T44" s="28"/>
      <c r="U44" s="28"/>
      <c r="V44" s="28"/>
      <c r="W44" s="28"/>
      <c r="X44" s="28"/>
      <c r="Y44" s="28"/>
      <c r="Z44" s="28"/>
      <c r="AC44" s="28"/>
      <c r="AD44" s="28"/>
      <c r="AE44" s="28"/>
      <c r="AF44" s="28"/>
      <c r="AG44" s="28"/>
    </row>
    <row r="45" spans="1:33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S45" s="28"/>
      <c r="T45" s="28"/>
      <c r="U45" s="28"/>
      <c r="V45" s="28"/>
      <c r="W45" s="28"/>
      <c r="X45" s="28"/>
      <c r="Y45" s="28"/>
      <c r="Z45" s="28"/>
      <c r="AC45" s="28"/>
      <c r="AD45" s="28"/>
      <c r="AE45" s="28"/>
      <c r="AF45" s="28"/>
      <c r="AG45" s="28"/>
    </row>
    <row r="46" spans="1:33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S46" s="28"/>
      <c r="T46" s="28"/>
      <c r="U46" s="28"/>
      <c r="V46" s="28"/>
      <c r="W46" s="28"/>
      <c r="X46" s="28"/>
      <c r="Y46" s="28"/>
      <c r="Z46" s="28"/>
      <c r="AC46" s="28"/>
      <c r="AD46" s="28"/>
      <c r="AE46" s="28"/>
      <c r="AF46" s="28"/>
      <c r="AG46" s="28"/>
    </row>
    <row r="47" spans="1:33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S47" s="28"/>
      <c r="T47" s="28"/>
      <c r="U47" s="28"/>
      <c r="V47" s="28"/>
      <c r="W47" s="28"/>
      <c r="X47" s="28"/>
      <c r="Y47" s="28"/>
      <c r="Z47" s="28"/>
      <c r="AC47" s="28"/>
      <c r="AD47" s="28"/>
      <c r="AE47" s="28"/>
      <c r="AF47" s="28"/>
      <c r="AG47" s="28"/>
    </row>
    <row r="48" spans="1:33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S48" s="28"/>
      <c r="T48" s="28"/>
      <c r="U48" s="28"/>
      <c r="V48" s="28"/>
      <c r="W48" s="28"/>
      <c r="X48" s="28"/>
      <c r="Y48" s="28"/>
      <c r="Z48" s="28"/>
      <c r="AC48" s="28"/>
      <c r="AD48" s="28"/>
      <c r="AE48" s="28"/>
      <c r="AF48" s="28"/>
      <c r="AG48" s="28"/>
    </row>
    <row r="49" spans="1:33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S49" s="28"/>
      <c r="T49" s="28"/>
      <c r="U49" s="28"/>
      <c r="V49" s="28"/>
      <c r="W49" s="28"/>
      <c r="X49" s="28"/>
      <c r="Y49" s="28"/>
      <c r="Z49" s="28"/>
      <c r="AC49" s="28"/>
      <c r="AD49" s="28"/>
      <c r="AE49" s="28"/>
      <c r="AF49" s="28"/>
      <c r="AG49" s="28"/>
    </row>
    <row r="50" spans="1:33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S50" s="28"/>
      <c r="T50" s="28"/>
      <c r="U50" s="28"/>
      <c r="V50" s="28"/>
      <c r="W50" s="28"/>
      <c r="X50" s="28"/>
      <c r="Y50" s="28"/>
      <c r="Z50" s="28"/>
      <c r="AC50" s="28"/>
      <c r="AD50" s="28"/>
      <c r="AE50" s="28"/>
      <c r="AF50" s="28"/>
      <c r="AG50" s="28"/>
    </row>
    <row r="51" spans="1:33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S51" s="28"/>
      <c r="T51" s="28"/>
      <c r="U51" s="28"/>
      <c r="V51" s="28"/>
      <c r="W51" s="28"/>
      <c r="X51" s="28"/>
      <c r="Y51" s="28"/>
      <c r="Z51" s="28"/>
      <c r="AC51" s="28"/>
      <c r="AD51" s="28"/>
      <c r="AE51" s="28"/>
      <c r="AF51" s="28"/>
      <c r="AG51" s="28"/>
    </row>
    <row r="52" spans="1:33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S52" s="28"/>
      <c r="T52" s="28"/>
      <c r="U52" s="28"/>
      <c r="V52" s="28"/>
      <c r="W52" s="28"/>
      <c r="X52" s="28"/>
      <c r="Y52" s="28"/>
      <c r="Z52" s="28"/>
      <c r="AC52" s="28"/>
      <c r="AD52" s="28"/>
      <c r="AE52" s="28"/>
      <c r="AF52" s="28"/>
      <c r="AG52" s="28"/>
    </row>
    <row r="53" spans="1:33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S53" s="28"/>
      <c r="T53" s="28"/>
      <c r="U53" s="28"/>
      <c r="V53" s="28"/>
      <c r="W53" s="28"/>
      <c r="X53" s="28"/>
      <c r="Y53" s="28"/>
      <c r="Z53" s="28"/>
      <c r="AC53" s="28"/>
      <c r="AD53" s="28"/>
      <c r="AE53" s="28"/>
      <c r="AF53" s="28"/>
      <c r="AG53" s="28"/>
    </row>
    <row r="54" spans="1:33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S54" s="28"/>
      <c r="T54" s="28"/>
      <c r="U54" s="28"/>
      <c r="V54" s="28"/>
      <c r="W54" s="28"/>
      <c r="X54" s="28"/>
      <c r="Y54" s="28"/>
      <c r="Z54" s="28"/>
      <c r="AC54" s="28"/>
      <c r="AD54" s="28"/>
      <c r="AE54" s="28"/>
      <c r="AF54" s="28"/>
      <c r="AG54" s="28"/>
    </row>
    <row r="55" spans="1:33" x14ac:dyDescent="0.25">
      <c r="A55" s="28"/>
      <c r="B55" s="28"/>
      <c r="C55" s="28"/>
      <c r="D55" s="28"/>
      <c r="E55" s="28"/>
      <c r="F55" s="40"/>
      <c r="G55" s="40"/>
      <c r="H55" s="40"/>
      <c r="I55" s="40"/>
      <c r="J55" s="40"/>
      <c r="K55" s="40"/>
      <c r="L55" s="40"/>
      <c r="M55" s="39"/>
      <c r="N55" s="39"/>
      <c r="O55" s="39"/>
      <c r="S55" s="28"/>
      <c r="T55" s="28"/>
      <c r="U55" s="28"/>
      <c r="V55" s="28"/>
      <c r="W55" s="28"/>
      <c r="X55" s="28"/>
      <c r="Y55" s="28"/>
      <c r="Z55" s="28"/>
      <c r="AC55" s="28"/>
      <c r="AD55" s="28"/>
      <c r="AE55" s="28"/>
      <c r="AF55" s="28"/>
      <c r="AG55" s="28"/>
    </row>
    <row r="56" spans="1:33" x14ac:dyDescent="0.25">
      <c r="A56" s="28"/>
      <c r="B56" s="28"/>
      <c r="C56" s="28"/>
      <c r="D56" s="28"/>
      <c r="E56" s="28"/>
      <c r="F56" s="37"/>
      <c r="G56" s="37"/>
      <c r="H56" s="37"/>
      <c r="I56" s="37"/>
      <c r="J56" s="37"/>
      <c r="K56" s="37"/>
      <c r="L56" s="37"/>
      <c r="M56" s="39"/>
      <c r="N56" s="39"/>
      <c r="O56" s="39"/>
      <c r="S56" s="28"/>
      <c r="T56" s="28"/>
      <c r="U56" s="28"/>
      <c r="V56" s="28"/>
      <c r="W56" s="28"/>
      <c r="X56" s="28"/>
      <c r="Y56" s="28"/>
      <c r="Z56" s="28"/>
      <c r="AC56" s="28"/>
      <c r="AD56" s="28"/>
      <c r="AE56" s="28"/>
      <c r="AF56" s="28"/>
      <c r="AG56" s="28"/>
    </row>
    <row r="57" spans="1:33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9"/>
      <c r="N57" s="39"/>
      <c r="O57" s="39"/>
      <c r="S57" s="28"/>
      <c r="T57" s="28"/>
      <c r="U57" s="28"/>
      <c r="V57" s="28"/>
      <c r="W57" s="28"/>
      <c r="X57" s="28"/>
      <c r="Y57" s="28"/>
      <c r="Z57" s="28"/>
      <c r="AC57" s="28"/>
      <c r="AD57" s="28"/>
      <c r="AE57" s="28"/>
      <c r="AF57" s="28"/>
      <c r="AG57" s="28"/>
    </row>
    <row r="58" spans="1:33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S58" s="28"/>
      <c r="T58" s="28"/>
      <c r="U58" s="28"/>
      <c r="V58" s="28"/>
      <c r="W58" s="28"/>
      <c r="X58" s="28"/>
      <c r="Y58" s="28"/>
      <c r="Z58" s="28"/>
      <c r="AC58" s="28"/>
      <c r="AD58" s="28"/>
      <c r="AE58" s="28"/>
      <c r="AF58" s="28"/>
      <c r="AG58" s="28"/>
    </row>
    <row r="59" spans="1:33" ht="26.25" customHeight="1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S59" s="32"/>
      <c r="T59" s="32"/>
      <c r="U59" s="32"/>
      <c r="V59" s="32"/>
      <c r="W59" s="32"/>
      <c r="X59" s="32"/>
      <c r="Y59" s="32"/>
      <c r="Z59" s="32"/>
      <c r="AA59" s="32"/>
    </row>
    <row r="60" spans="1:33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S60" s="32"/>
      <c r="T60" s="32"/>
      <c r="U60" s="32"/>
      <c r="V60" s="32"/>
      <c r="W60" s="32"/>
      <c r="X60" s="32"/>
      <c r="Y60" s="32"/>
      <c r="Z60" s="32"/>
      <c r="AA60" s="32"/>
    </row>
    <row r="61" spans="1:33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S61" s="28"/>
      <c r="T61" s="28"/>
      <c r="U61" s="28"/>
      <c r="V61" s="28"/>
      <c r="W61" s="28"/>
      <c r="X61" s="28"/>
      <c r="Y61" s="28"/>
      <c r="Z61" s="28"/>
    </row>
    <row r="62" spans="1:33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S62" s="28"/>
      <c r="T62" s="28"/>
      <c r="U62" s="28"/>
      <c r="V62" s="28"/>
      <c r="W62" s="28"/>
      <c r="X62" s="28"/>
      <c r="Y62" s="28"/>
      <c r="Z62" s="28"/>
    </row>
    <row r="63" spans="1:33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S63" s="28"/>
      <c r="T63" s="28"/>
      <c r="U63" s="28"/>
      <c r="V63" s="28"/>
      <c r="W63" s="28"/>
      <c r="X63" s="28"/>
      <c r="Y63" s="28"/>
      <c r="Z63" s="28"/>
    </row>
    <row r="64" spans="1:33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S64" s="28"/>
      <c r="T64" s="28"/>
      <c r="U64" s="28"/>
      <c r="V64" s="28"/>
      <c r="W64" s="28"/>
      <c r="X64" s="28"/>
      <c r="Y64" s="28"/>
      <c r="Z64" s="28"/>
    </row>
    <row r="65" spans="1:26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S65" s="28"/>
      <c r="T65" s="28"/>
      <c r="U65" s="28"/>
      <c r="V65" s="28"/>
      <c r="W65" s="28"/>
      <c r="X65" s="28"/>
      <c r="Y65" s="28"/>
      <c r="Z65" s="28"/>
    </row>
    <row r="66" spans="1:26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S66" s="28"/>
      <c r="T66" s="28"/>
      <c r="U66" s="28"/>
      <c r="V66" s="28"/>
      <c r="W66" s="28"/>
      <c r="X66" s="28"/>
      <c r="Y66" s="28"/>
      <c r="Z66" s="28"/>
    </row>
    <row r="67" spans="1:26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S67" s="28"/>
      <c r="T67" s="28"/>
      <c r="U67" s="28"/>
      <c r="V67" s="28"/>
      <c r="W67" s="28"/>
      <c r="X67" s="28"/>
      <c r="Y67" s="28"/>
      <c r="Z67" s="28"/>
    </row>
    <row r="68" spans="1:26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S68" s="28"/>
      <c r="T68" s="28"/>
      <c r="U68" s="28"/>
      <c r="V68" s="28"/>
      <c r="W68" s="28"/>
      <c r="X68" s="28"/>
      <c r="Y68" s="28"/>
      <c r="Z68" s="28"/>
    </row>
    <row r="69" spans="1:26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S80" s="28"/>
      <c r="T80" s="28"/>
      <c r="U80" s="28"/>
      <c r="V80" s="28"/>
      <c r="W80" s="28"/>
      <c r="X80" s="28"/>
      <c r="Y80" s="28"/>
      <c r="Z80" s="28"/>
    </row>
    <row r="81" spans="1:26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S81" s="28"/>
      <c r="T81" s="28"/>
      <c r="U81" s="28"/>
      <c r="V81" s="28"/>
      <c r="W81" s="28"/>
      <c r="X81" s="28"/>
      <c r="Y81" s="28"/>
      <c r="Z81" s="28"/>
    </row>
    <row r="82" spans="1:26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S82" s="28"/>
      <c r="T82" s="28"/>
      <c r="U82" s="28"/>
      <c r="V82" s="28"/>
      <c r="W82" s="28"/>
      <c r="X82" s="28"/>
      <c r="Y82" s="28"/>
      <c r="Z82" s="28"/>
    </row>
    <row r="83" spans="1:26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 spans="1:26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 spans="1:26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1:26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1:26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1:26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26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1:26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1:26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1:26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1:26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1:26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1:26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 spans="1:26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1:13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1:13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</row>
    <row r="99" spans="1:13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</row>
    <row r="100" spans="1:13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</row>
    <row r="101" spans="1:13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</row>
    <row r="102" spans="1:13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</row>
    <row r="103" spans="1:13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</row>
    <row r="104" spans="1:13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</row>
    <row r="105" spans="1:13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spans="1:13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</row>
    <row r="107" spans="1:13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</row>
    <row r="108" spans="1:13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</row>
    <row r="109" spans="1:13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</row>
    <row r="110" spans="1:13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</row>
    <row r="111" spans="1:13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</row>
    <row r="112" spans="1:13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</row>
    <row r="113" spans="1:13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</row>
    <row r="114" spans="1:13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</row>
    <row r="115" spans="1:13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</row>
    <row r="116" spans="1:13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</row>
    <row r="117" spans="1:13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</row>
    <row r="118" spans="1:13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</row>
    <row r="119" spans="1:13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</row>
    <row r="120" spans="1:13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</row>
    <row r="121" spans="1:13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</row>
    <row r="122" spans="1:13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</row>
    <row r="123" spans="1:13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</row>
    <row r="124" spans="1:13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</row>
    <row r="125" spans="1:13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</row>
    <row r="126" spans="1:13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</row>
    <row r="127" spans="1:13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</row>
    <row r="128" spans="1:13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</row>
    <row r="129" spans="1:13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</row>
    <row r="130" spans="1:13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</row>
    <row r="131" spans="1:13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</row>
    <row r="133" spans="1:13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</row>
    <row r="134" spans="1:13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</row>
    <row r="135" spans="1:13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</row>
    <row r="136" spans="1:13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</row>
    <row r="137" spans="1:13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</row>
    <row r="138" spans="1:13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</row>
    <row r="139" spans="1:13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</row>
    <row r="140" spans="1:13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</row>
    <row r="141" spans="1:13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</row>
    <row r="142" spans="1:13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</row>
    <row r="143" spans="1:13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</row>
    <row r="144" spans="1:13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</row>
    <row r="145" spans="1:13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</row>
    <row r="146" spans="1:13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</row>
    <row r="147" spans="1:13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</row>
    <row r="148" spans="1:13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</row>
    <row r="149" spans="1:13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</row>
    <row r="150" spans="1:13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</row>
    <row r="151" spans="1:13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</row>
    <row r="152" spans="1:13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</row>
    <row r="153" spans="1:13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</row>
    <row r="154" spans="1:13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</row>
    <row r="155" spans="1:13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</row>
    <row r="156" spans="1:13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</row>
    <row r="157" spans="1:13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</row>
    <row r="158" spans="1:13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</row>
    <row r="159" spans="1:13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</row>
    <row r="160" spans="1:13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</row>
    <row r="161" spans="1:13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</row>
    <row r="162" spans="1:13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</row>
    <row r="163" spans="1:13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</row>
    <row r="164" spans="1:13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</row>
    <row r="165" spans="1:13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</row>
    <row r="166" spans="1:13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</row>
    <row r="167" spans="1:13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</row>
    <row r="168" spans="1:13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</row>
    <row r="169" spans="1:13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</row>
    <row r="170" spans="1:13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</row>
    <row r="171" spans="1:13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</row>
    <row r="172" spans="1:13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</row>
    <row r="173" spans="1:13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</row>
    <row r="174" spans="1:13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</row>
  </sheetData>
  <mergeCells count="3">
    <mergeCell ref="B2:M2"/>
    <mergeCell ref="B11:J11"/>
    <mergeCell ref="B23:J2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 Enero</vt:lpstr>
      <vt:lpstr>Febrero</vt:lpstr>
      <vt:lpstr>Marzo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KarenSol</dc:creator>
  <cp:lastModifiedBy>KarenSol</cp:lastModifiedBy>
  <dcterms:created xsi:type="dcterms:W3CDTF">2018-01-25T13:12:13Z</dcterms:created>
  <dcterms:modified xsi:type="dcterms:W3CDTF">2018-04-27T21:08:56Z</dcterms:modified>
</cp:coreProperties>
</file>