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TISProjects\AgroForestal\DocsClients\"/>
    </mc:Choice>
  </mc:AlternateContent>
  <xr:revisionPtr revIDLastSave="0" documentId="13_ncr:1_{9782C601-922A-4235-8D2E-9D84AAED4988}" xr6:coauthVersionLast="47" xr6:coauthVersionMax="47" xr10:uidLastSave="{00000000-0000-0000-0000-000000000000}"/>
  <bookViews>
    <workbookView xWindow="-120" yWindow="-120" windowWidth="29040" windowHeight="15840" activeTab="3" xr2:uid="{B2B6BE99-DB3D-4616-9B99-513D70DFC914}"/>
  </bookViews>
  <sheets>
    <sheet name="Sheet2" sheetId="4" r:id="rId1"/>
    <sheet name="Sheet4" sheetId="6" r:id="rId2"/>
    <sheet name="Sheet3" sheetId="5" r:id="rId3"/>
    <sheet name="BD" sheetId="1" r:id="rId4"/>
    <sheet name="Resumen" sheetId="2" r:id="rId5"/>
  </sheets>
  <definedNames>
    <definedName name="_xlcn.WorksheetConnection_RodrigoLessa.xlsxTabla11" hidden="1">Tabla1[]</definedName>
    <definedName name="new" localSheetId="3">BD!$B$5:$O$232</definedName>
    <definedName name="_xlnm.Print_Area" localSheetId="3">BD!$B$4:$O$539</definedName>
    <definedName name="_xlnm.Print_Titles" localSheetId="3">BD!$4:$5</definedName>
  </definedNames>
  <calcPr calcId="191029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L653" i="1"/>
  <c r="O653" i="1" s="1"/>
  <c r="L652" i="1"/>
  <c r="M652" i="1" s="1"/>
  <c r="L651" i="1"/>
  <c r="M651" i="1" s="1"/>
  <c r="O651" i="1"/>
  <c r="L650" i="1"/>
  <c r="M650" i="1" s="1"/>
  <c r="L649" i="1"/>
  <c r="M649" i="1" s="1"/>
  <c r="L648" i="1"/>
  <c r="M648" i="1" s="1"/>
  <c r="L647" i="1"/>
  <c r="M647" i="1" s="1"/>
  <c r="L646" i="1"/>
  <c r="M646" i="1" s="1"/>
  <c r="L645" i="1"/>
  <c r="O645" i="1" s="1"/>
  <c r="L644" i="1"/>
  <c r="M644" i="1" s="1"/>
  <c r="L643" i="1"/>
  <c r="O643" i="1" s="1"/>
  <c r="L642" i="1"/>
  <c r="M642" i="1" s="1"/>
  <c r="O642" i="1"/>
  <c r="L641" i="1"/>
  <c r="M641" i="1" s="1"/>
  <c r="O641" i="1"/>
  <c r="L640" i="1"/>
  <c r="M640" i="1" s="1"/>
  <c r="L639" i="1"/>
  <c r="M639" i="1" s="1"/>
  <c r="L638" i="1"/>
  <c r="M638" i="1" s="1"/>
  <c r="L637" i="1"/>
  <c r="O637" i="1" s="1"/>
  <c r="L636" i="1"/>
  <c r="M636" i="1" s="1"/>
  <c r="L635" i="1"/>
  <c r="M635" i="1" s="1"/>
  <c r="L634" i="1"/>
  <c r="M634" i="1" s="1"/>
  <c r="O634" i="1"/>
  <c r="L633" i="1"/>
  <c r="M633" i="1" s="1"/>
  <c r="L632" i="1"/>
  <c r="O632" i="1" s="1"/>
  <c r="L631" i="1"/>
  <c r="O631" i="1" s="1"/>
  <c r="L630" i="1"/>
  <c r="M630" i="1" s="1"/>
  <c r="O630" i="1"/>
  <c r="L629" i="1"/>
  <c r="M629" i="1" s="1"/>
  <c r="L628" i="1"/>
  <c r="O628" i="1" s="1"/>
  <c r="L627" i="1"/>
  <c r="O627" i="1" s="1"/>
  <c r="L626" i="1"/>
  <c r="O626" i="1" s="1"/>
  <c r="L625" i="1"/>
  <c r="O625" i="1" s="1"/>
  <c r="L624" i="1"/>
  <c r="M624" i="1" s="1"/>
  <c r="L623" i="1"/>
  <c r="O623" i="1" s="1"/>
  <c r="L622" i="1"/>
  <c r="M622" i="1" s="1"/>
  <c r="L621" i="1"/>
  <c r="M621" i="1" s="1"/>
  <c r="O621" i="1"/>
  <c r="L620" i="1"/>
  <c r="M620" i="1" s="1"/>
  <c r="L619" i="1"/>
  <c r="M619" i="1" s="1"/>
  <c r="L618" i="1"/>
  <c r="M618" i="1" s="1"/>
  <c r="L617" i="1"/>
  <c r="O617" i="1" s="1"/>
  <c r="L616" i="1"/>
  <c r="O616" i="1" s="1"/>
  <c r="L615" i="1"/>
  <c r="O615" i="1" s="1"/>
  <c r="L614" i="1"/>
  <c r="M614" i="1" s="1"/>
  <c r="L613" i="1"/>
  <c r="O613" i="1" s="1"/>
  <c r="L612" i="1"/>
  <c r="O612" i="1" s="1"/>
  <c r="L611" i="1"/>
  <c r="M611" i="1" s="1"/>
  <c r="L610" i="1"/>
  <c r="M610" i="1" s="1"/>
  <c r="L609" i="1"/>
  <c r="M609" i="1" s="1"/>
  <c r="L608" i="1"/>
  <c r="O608" i="1" s="1"/>
  <c r="L607" i="1"/>
  <c r="O607" i="1" s="1"/>
  <c r="L606" i="1"/>
  <c r="O606" i="1" s="1"/>
  <c r="L605" i="1"/>
  <c r="M605" i="1" s="1"/>
  <c r="L604" i="1"/>
  <c r="O604" i="1" s="1"/>
  <c r="L603" i="1"/>
  <c r="M603" i="1" s="1"/>
  <c r="L602" i="1"/>
  <c r="M602" i="1" s="1"/>
  <c r="O602" i="1"/>
  <c r="L601" i="1"/>
  <c r="M601" i="1" s="1"/>
  <c r="L600" i="1"/>
  <c r="O600" i="1" s="1"/>
  <c r="L599" i="1"/>
  <c r="M599" i="1" s="1"/>
  <c r="L598" i="1"/>
  <c r="M598" i="1" s="1"/>
  <c r="L597" i="1"/>
  <c r="M597" i="1" s="1"/>
  <c r="O597" i="1"/>
  <c r="L596" i="1"/>
  <c r="O596" i="1" s="1"/>
  <c r="L595" i="1"/>
  <c r="M595" i="1" s="1"/>
  <c r="L594" i="1"/>
  <c r="O594" i="1" s="1"/>
  <c r="L593" i="1"/>
  <c r="O593" i="1" s="1"/>
  <c r="L592" i="1"/>
  <c r="O592" i="1" s="1"/>
  <c r="L591" i="1"/>
  <c r="M591" i="1" s="1"/>
  <c r="L590" i="1"/>
  <c r="O590" i="1" s="1"/>
  <c r="L589" i="1"/>
  <c r="M589" i="1" s="1"/>
  <c r="L588" i="1"/>
  <c r="O588" i="1" s="1"/>
  <c r="L587" i="1"/>
  <c r="M587" i="1" s="1"/>
  <c r="L586" i="1"/>
  <c r="M586" i="1" s="1"/>
  <c r="O586" i="1"/>
  <c r="L585" i="1"/>
  <c r="O585" i="1" s="1"/>
  <c r="L584" i="1"/>
  <c r="O584" i="1" s="1"/>
  <c r="L583" i="1"/>
  <c r="O583" i="1" s="1"/>
  <c r="M583" i="1"/>
  <c r="L582" i="1"/>
  <c r="M582" i="1" s="1"/>
  <c r="O582" i="1"/>
  <c r="L581" i="1"/>
  <c r="M581" i="1" s="1"/>
  <c r="L580" i="1"/>
  <c r="M580" i="1" s="1"/>
  <c r="O580" i="1"/>
  <c r="L579" i="1"/>
  <c r="M579" i="1" s="1"/>
  <c r="L578" i="1"/>
  <c r="M578" i="1" s="1"/>
  <c r="L577" i="1"/>
  <c r="M577" i="1" s="1"/>
  <c r="L576" i="1"/>
  <c r="M576" i="1" s="1"/>
  <c r="O576" i="1"/>
  <c r="L575" i="1"/>
  <c r="M575" i="1" s="1"/>
  <c r="L574" i="1"/>
  <c r="M574" i="1" s="1"/>
  <c r="L573" i="1"/>
  <c r="M573" i="1" s="1"/>
  <c r="L572" i="1"/>
  <c r="M572" i="1" s="1"/>
  <c r="L571" i="1"/>
  <c r="O571" i="1" s="1"/>
  <c r="L570" i="1"/>
  <c r="M570" i="1" s="1"/>
  <c r="O570" i="1"/>
  <c r="L569" i="1"/>
  <c r="O569" i="1" s="1"/>
  <c r="L568" i="1"/>
  <c r="M568" i="1" s="1"/>
  <c r="L567" i="1"/>
  <c r="M567" i="1" s="1"/>
  <c r="L566" i="1"/>
  <c r="O566" i="1" s="1"/>
  <c r="L565" i="1"/>
  <c r="M565" i="1" s="1"/>
  <c r="L564" i="1"/>
  <c r="O564" i="1" s="1"/>
  <c r="L563" i="1"/>
  <c r="M563" i="1" s="1"/>
  <c r="L562" i="1"/>
  <c r="M562" i="1" s="1"/>
  <c r="L561" i="1"/>
  <c r="M561" i="1" s="1"/>
  <c r="L560" i="1"/>
  <c r="M560" i="1" s="1"/>
  <c r="L559" i="1"/>
  <c r="M559" i="1" s="1"/>
  <c r="L558" i="1"/>
  <c r="O558" i="1" s="1"/>
  <c r="L557" i="1"/>
  <c r="M557" i="1" s="1"/>
  <c r="L547" i="1"/>
  <c r="M547" i="1" s="1"/>
  <c r="L556" i="1"/>
  <c r="M556" i="1" s="1"/>
  <c r="L555" i="1"/>
  <c r="O555" i="1" s="1"/>
  <c r="L554" i="1"/>
  <c r="O554" i="1" s="1"/>
  <c r="L553" i="1"/>
  <c r="O553" i="1" s="1"/>
  <c r="L552" i="1"/>
  <c r="O552" i="1" s="1"/>
  <c r="L551" i="1"/>
  <c r="M551" i="1" s="1"/>
  <c r="L550" i="1"/>
  <c r="M550" i="1" s="1"/>
  <c r="L549" i="1"/>
  <c r="O549" i="1" s="1"/>
  <c r="L548" i="1"/>
  <c r="M548" i="1" s="1"/>
  <c r="L546" i="1"/>
  <c r="M546" i="1" s="1"/>
  <c r="L545" i="1"/>
  <c r="M545" i="1" s="1"/>
  <c r="L544" i="1"/>
  <c r="M544" i="1" s="1"/>
  <c r="L543" i="1"/>
  <c r="O543" i="1" s="1"/>
  <c r="L542" i="1"/>
  <c r="M542" i="1" s="1"/>
  <c r="L541" i="1"/>
  <c r="M541" i="1" s="1"/>
  <c r="L540" i="1"/>
  <c r="M540" i="1" s="1"/>
  <c r="L539" i="1"/>
  <c r="M539" i="1" s="1"/>
  <c r="L537" i="1"/>
  <c r="O537" i="1" s="1"/>
  <c r="L538" i="1"/>
  <c r="M538" i="1" s="1"/>
  <c r="T533" i="1"/>
  <c r="L536" i="1"/>
  <c r="M536" i="1" s="1"/>
  <c r="L535" i="1"/>
  <c r="M535" i="1" s="1"/>
  <c r="L534" i="1"/>
  <c r="M534" i="1" s="1"/>
  <c r="L533" i="1"/>
  <c r="M533" i="1" s="1"/>
  <c r="L532" i="1"/>
  <c r="M532" i="1" s="1"/>
  <c r="L531" i="1"/>
  <c r="O531" i="1" s="1"/>
  <c r="L530" i="1"/>
  <c r="M530" i="1" s="1"/>
  <c r="L529" i="1"/>
  <c r="M529" i="1" s="1"/>
  <c r="L528" i="1"/>
  <c r="M528" i="1" s="1"/>
  <c r="L527" i="1"/>
  <c r="M527" i="1" s="1"/>
  <c r="L526" i="1"/>
  <c r="M526" i="1" s="1"/>
  <c r="L525" i="1"/>
  <c r="M525" i="1" s="1"/>
  <c r="L524" i="1"/>
  <c r="M524" i="1" s="1"/>
  <c r="L523" i="1"/>
  <c r="M523" i="1" s="1"/>
  <c r="L522" i="1"/>
  <c r="M522" i="1" s="1"/>
  <c r="L521" i="1"/>
  <c r="M521" i="1" s="1"/>
  <c r="L520" i="1"/>
  <c r="M520" i="1" s="1"/>
  <c r="L519" i="1"/>
  <c r="M519" i="1" s="1"/>
  <c r="L518" i="1"/>
  <c r="M518" i="1" s="1"/>
  <c r="L517" i="1"/>
  <c r="M517" i="1" s="1"/>
  <c r="L516" i="1"/>
  <c r="M516" i="1" s="1"/>
  <c r="L515" i="1"/>
  <c r="M515" i="1" s="1"/>
  <c r="L514" i="1"/>
  <c r="M514" i="1" s="1"/>
  <c r="L513" i="1"/>
  <c r="M513" i="1" s="1"/>
  <c r="L512" i="1"/>
  <c r="M512" i="1" s="1"/>
  <c r="L511" i="1"/>
  <c r="M511" i="1" s="1"/>
  <c r="L510" i="1"/>
  <c r="M510" i="1" s="1"/>
  <c r="L509" i="1"/>
  <c r="M509" i="1" s="1"/>
  <c r="L508" i="1"/>
  <c r="M508" i="1" s="1"/>
  <c r="L507" i="1"/>
  <c r="M507" i="1" s="1"/>
  <c r="L506" i="1"/>
  <c r="M506" i="1" s="1"/>
  <c r="L505" i="1"/>
  <c r="M505" i="1" s="1"/>
  <c r="L504" i="1"/>
  <c r="M504" i="1" s="1"/>
  <c r="L503" i="1"/>
  <c r="M503" i="1" s="1"/>
  <c r="L502" i="1"/>
  <c r="O502" i="1" s="1"/>
  <c r="L501" i="1"/>
  <c r="M501" i="1" s="1"/>
  <c r="L500" i="1"/>
  <c r="M500" i="1" s="1"/>
  <c r="L499" i="1"/>
  <c r="M499" i="1" s="1"/>
  <c r="L498" i="1"/>
  <c r="M498" i="1" s="1"/>
  <c r="L497" i="1"/>
  <c r="M497" i="1" s="1"/>
  <c r="L496" i="1"/>
  <c r="M496" i="1" s="1"/>
  <c r="L495" i="1"/>
  <c r="M495" i="1" s="1"/>
  <c r="L494" i="1"/>
  <c r="M494" i="1" s="1"/>
  <c r="L493" i="1"/>
  <c r="M493" i="1" s="1"/>
  <c r="L492" i="1"/>
  <c r="M492" i="1" s="1"/>
  <c r="L491" i="1"/>
  <c r="M491" i="1" s="1"/>
  <c r="L490" i="1"/>
  <c r="M490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O303" i="1" s="1"/>
  <c r="L304" i="1"/>
  <c r="O304" i="1" s="1"/>
  <c r="L305" i="1"/>
  <c r="O305" i="1" s="1"/>
  <c r="L306" i="1"/>
  <c r="O306" i="1" s="1"/>
  <c r="L307" i="1"/>
  <c r="O307" i="1" s="1"/>
  <c r="L308" i="1"/>
  <c r="O308" i="1" s="1"/>
  <c r="L309" i="1"/>
  <c r="O309" i="1" s="1"/>
  <c r="L310" i="1"/>
  <c r="O310" i="1" s="1"/>
  <c r="L311" i="1"/>
  <c r="O311" i="1" s="1"/>
  <c r="L312" i="1"/>
  <c r="O312" i="1" s="1"/>
  <c r="L313" i="1"/>
  <c r="O313" i="1" s="1"/>
  <c r="L314" i="1"/>
  <c r="O314" i="1" s="1"/>
  <c r="L315" i="1"/>
  <c r="O315" i="1" s="1"/>
  <c r="L316" i="1"/>
  <c r="O316" i="1" s="1"/>
  <c r="L317" i="1"/>
  <c r="O317" i="1" s="1"/>
  <c r="L318" i="1"/>
  <c r="O318" i="1" s="1"/>
  <c r="L319" i="1"/>
  <c r="O319" i="1" s="1"/>
  <c r="L320" i="1"/>
  <c r="O320" i="1" s="1"/>
  <c r="L321" i="1"/>
  <c r="O321" i="1" s="1"/>
  <c r="L322" i="1"/>
  <c r="O322" i="1" s="1"/>
  <c r="L323" i="1"/>
  <c r="O323" i="1" s="1"/>
  <c r="L324" i="1"/>
  <c r="O324" i="1" s="1"/>
  <c r="L325" i="1"/>
  <c r="O325" i="1" s="1"/>
  <c r="L326" i="1"/>
  <c r="O326" i="1" s="1"/>
  <c r="L327" i="1"/>
  <c r="O327" i="1" s="1"/>
  <c r="L328" i="1"/>
  <c r="O328" i="1" s="1"/>
  <c r="L329" i="1"/>
  <c r="O329" i="1" s="1"/>
  <c r="L330" i="1"/>
  <c r="O330" i="1" s="1"/>
  <c r="L331" i="1"/>
  <c r="O331" i="1" s="1"/>
  <c r="L332" i="1"/>
  <c r="O332" i="1" s="1"/>
  <c r="L333" i="1"/>
  <c r="O333" i="1" s="1"/>
  <c r="L334" i="1"/>
  <c r="O334" i="1" s="1"/>
  <c r="L335" i="1"/>
  <c r="O335" i="1" s="1"/>
  <c r="L336" i="1"/>
  <c r="O336" i="1" s="1"/>
  <c r="L337" i="1"/>
  <c r="O337" i="1" s="1"/>
  <c r="L338" i="1"/>
  <c r="O338" i="1" s="1"/>
  <c r="L339" i="1"/>
  <c r="O339" i="1" s="1"/>
  <c r="L340" i="1"/>
  <c r="O340" i="1" s="1"/>
  <c r="L341" i="1"/>
  <c r="O341" i="1" s="1"/>
  <c r="L342" i="1"/>
  <c r="O342" i="1" s="1"/>
  <c r="L343" i="1"/>
  <c r="O343" i="1" s="1"/>
  <c r="L344" i="1"/>
  <c r="O344" i="1" s="1"/>
  <c r="L345" i="1"/>
  <c r="O345" i="1" s="1"/>
  <c r="L346" i="1"/>
  <c r="O346" i="1" s="1"/>
  <c r="L347" i="1"/>
  <c r="O347" i="1" s="1"/>
  <c r="L348" i="1"/>
  <c r="O348" i="1" s="1"/>
  <c r="L349" i="1"/>
  <c r="O349" i="1" s="1"/>
  <c r="L350" i="1"/>
  <c r="O350" i="1" s="1"/>
  <c r="L351" i="1"/>
  <c r="O351" i="1" s="1"/>
  <c r="L352" i="1"/>
  <c r="O352" i="1" s="1"/>
  <c r="L353" i="1"/>
  <c r="O353" i="1" s="1"/>
  <c r="L354" i="1"/>
  <c r="O354" i="1" s="1"/>
  <c r="L355" i="1"/>
  <c r="O355" i="1" s="1"/>
  <c r="L356" i="1"/>
  <c r="O356" i="1" s="1"/>
  <c r="L357" i="1"/>
  <c r="O357" i="1" s="1"/>
  <c r="L358" i="1"/>
  <c r="O358" i="1" s="1"/>
  <c r="L359" i="1"/>
  <c r="O359" i="1" s="1"/>
  <c r="L360" i="1"/>
  <c r="O360" i="1" s="1"/>
  <c r="L361" i="1"/>
  <c r="O361" i="1" s="1"/>
  <c r="L362" i="1"/>
  <c r="O362" i="1" s="1"/>
  <c r="L363" i="1"/>
  <c r="O363" i="1" s="1"/>
  <c r="L364" i="1"/>
  <c r="O364" i="1" s="1"/>
  <c r="L365" i="1"/>
  <c r="O365" i="1" s="1"/>
  <c r="L366" i="1"/>
  <c r="O366" i="1" s="1"/>
  <c r="L367" i="1"/>
  <c r="O367" i="1" s="1"/>
  <c r="L368" i="1"/>
  <c r="O368" i="1" s="1"/>
  <c r="L369" i="1"/>
  <c r="O369" i="1" s="1"/>
  <c r="L370" i="1"/>
  <c r="O370" i="1" s="1"/>
  <c r="L371" i="1"/>
  <c r="O371" i="1" s="1"/>
  <c r="L372" i="1"/>
  <c r="O372" i="1" s="1"/>
  <c r="L373" i="1"/>
  <c r="O373" i="1" s="1"/>
  <c r="L374" i="1"/>
  <c r="O374" i="1" s="1"/>
  <c r="L375" i="1"/>
  <c r="O375" i="1" s="1"/>
  <c r="L376" i="1"/>
  <c r="O376" i="1" s="1"/>
  <c r="L377" i="1"/>
  <c r="O377" i="1" s="1"/>
  <c r="L378" i="1"/>
  <c r="O378" i="1" s="1"/>
  <c r="L379" i="1"/>
  <c r="O379" i="1" s="1"/>
  <c r="L380" i="1"/>
  <c r="O380" i="1" s="1"/>
  <c r="L381" i="1"/>
  <c r="O381" i="1" s="1"/>
  <c r="L382" i="1"/>
  <c r="O382" i="1" s="1"/>
  <c r="L383" i="1"/>
  <c r="O383" i="1" s="1"/>
  <c r="L384" i="1"/>
  <c r="O384" i="1" s="1"/>
  <c r="L385" i="1"/>
  <c r="O385" i="1" s="1"/>
  <c r="L386" i="1"/>
  <c r="O386" i="1" s="1"/>
  <c r="L387" i="1"/>
  <c r="O387" i="1" s="1"/>
  <c r="L388" i="1"/>
  <c r="O388" i="1" s="1"/>
  <c r="L389" i="1"/>
  <c r="O389" i="1" s="1"/>
  <c r="L390" i="1"/>
  <c r="O390" i="1" s="1"/>
  <c r="L391" i="1"/>
  <c r="O391" i="1" s="1"/>
  <c r="L392" i="1"/>
  <c r="O392" i="1" s="1"/>
  <c r="L393" i="1"/>
  <c r="O393" i="1" s="1"/>
  <c r="L394" i="1"/>
  <c r="O394" i="1" s="1"/>
  <c r="L395" i="1"/>
  <c r="O395" i="1" s="1"/>
  <c r="L396" i="1"/>
  <c r="O396" i="1" s="1"/>
  <c r="L397" i="1"/>
  <c r="O397" i="1" s="1"/>
  <c r="L398" i="1"/>
  <c r="O398" i="1" s="1"/>
  <c r="L399" i="1"/>
  <c r="O399" i="1" s="1"/>
  <c r="L400" i="1"/>
  <c r="O400" i="1" s="1"/>
  <c r="L401" i="1"/>
  <c r="O401" i="1" s="1"/>
  <c r="L402" i="1"/>
  <c r="O402" i="1" s="1"/>
  <c r="L403" i="1"/>
  <c r="O403" i="1" s="1"/>
  <c r="L404" i="1"/>
  <c r="O404" i="1" s="1"/>
  <c r="L405" i="1"/>
  <c r="O405" i="1" s="1"/>
  <c r="L406" i="1"/>
  <c r="O406" i="1" s="1"/>
  <c r="L407" i="1"/>
  <c r="O407" i="1" s="1"/>
  <c r="L408" i="1"/>
  <c r="O408" i="1" s="1"/>
  <c r="L409" i="1"/>
  <c r="O409" i="1" s="1"/>
  <c r="L410" i="1"/>
  <c r="O410" i="1" s="1"/>
  <c r="L411" i="1"/>
  <c r="O411" i="1" s="1"/>
  <c r="L412" i="1"/>
  <c r="O412" i="1" s="1"/>
  <c r="L413" i="1"/>
  <c r="O413" i="1" s="1"/>
  <c r="L414" i="1"/>
  <c r="O414" i="1" s="1"/>
  <c r="L415" i="1"/>
  <c r="O415" i="1" s="1"/>
  <c r="L416" i="1"/>
  <c r="O416" i="1" s="1"/>
  <c r="L417" i="1"/>
  <c r="O417" i="1" s="1"/>
  <c r="L418" i="1"/>
  <c r="O418" i="1" s="1"/>
  <c r="L419" i="1"/>
  <c r="O419" i="1" s="1"/>
  <c r="L420" i="1"/>
  <c r="O420" i="1" s="1"/>
  <c r="L421" i="1"/>
  <c r="O421" i="1" s="1"/>
  <c r="L422" i="1"/>
  <c r="O422" i="1" s="1"/>
  <c r="L423" i="1"/>
  <c r="O423" i="1" s="1"/>
  <c r="L424" i="1"/>
  <c r="O424" i="1" s="1"/>
  <c r="L425" i="1"/>
  <c r="O425" i="1" s="1"/>
  <c r="L426" i="1"/>
  <c r="O426" i="1" s="1"/>
  <c r="L427" i="1"/>
  <c r="O427" i="1" s="1"/>
  <c r="L428" i="1"/>
  <c r="O428" i="1" s="1"/>
  <c r="L429" i="1"/>
  <c r="O429" i="1" s="1"/>
  <c r="L430" i="1"/>
  <c r="O430" i="1" s="1"/>
  <c r="L431" i="1"/>
  <c r="O431" i="1" s="1"/>
  <c r="L432" i="1"/>
  <c r="O432" i="1" s="1"/>
  <c r="L433" i="1"/>
  <c r="O433" i="1" s="1"/>
  <c r="L434" i="1"/>
  <c r="O434" i="1" s="1"/>
  <c r="L435" i="1"/>
  <c r="O435" i="1" s="1"/>
  <c r="L436" i="1"/>
  <c r="O436" i="1" s="1"/>
  <c r="L437" i="1"/>
  <c r="O437" i="1" s="1"/>
  <c r="L438" i="1"/>
  <c r="O438" i="1" s="1"/>
  <c r="L439" i="1"/>
  <c r="O439" i="1" s="1"/>
  <c r="L440" i="1"/>
  <c r="O440" i="1" s="1"/>
  <c r="L441" i="1"/>
  <c r="O441" i="1" s="1"/>
  <c r="L442" i="1"/>
  <c r="O442" i="1" s="1"/>
  <c r="L443" i="1"/>
  <c r="O443" i="1" s="1"/>
  <c r="L444" i="1"/>
  <c r="O444" i="1" s="1"/>
  <c r="L445" i="1"/>
  <c r="O445" i="1" s="1"/>
  <c r="L446" i="1"/>
  <c r="O446" i="1" s="1"/>
  <c r="L447" i="1"/>
  <c r="M447" i="1" s="1"/>
  <c r="L448" i="1"/>
  <c r="M448" i="1" s="1"/>
  <c r="L449" i="1"/>
  <c r="O449" i="1" s="1"/>
  <c r="L450" i="1"/>
  <c r="M450" i="1" s="1"/>
  <c r="L451" i="1"/>
  <c r="O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O457" i="1" s="1"/>
  <c r="L458" i="1"/>
  <c r="O458" i="1" s="1"/>
  <c r="L459" i="1"/>
  <c r="M459" i="1" s="1"/>
  <c r="L460" i="1"/>
  <c r="O460" i="1" s="1"/>
  <c r="L461" i="1"/>
  <c r="M461" i="1" s="1"/>
  <c r="L462" i="1"/>
  <c r="M462" i="1" s="1"/>
  <c r="L463" i="1"/>
  <c r="M463" i="1" s="1"/>
  <c r="L464" i="1"/>
  <c r="M464" i="1" s="1"/>
  <c r="L465" i="1"/>
  <c r="O465" i="1" s="1"/>
  <c r="L466" i="1"/>
  <c r="O466" i="1" s="1"/>
  <c r="L467" i="1"/>
  <c r="M467" i="1" s="1"/>
  <c r="L468" i="1"/>
  <c r="M468" i="1" s="1"/>
  <c r="L469" i="1"/>
  <c r="O469" i="1" s="1"/>
  <c r="L470" i="1"/>
  <c r="M470" i="1" s="1"/>
  <c r="L471" i="1"/>
  <c r="M471" i="1" s="1"/>
  <c r="L472" i="1"/>
  <c r="M472" i="1" s="1"/>
  <c r="L473" i="1"/>
  <c r="O473" i="1" s="1"/>
  <c r="L474" i="1"/>
  <c r="O474" i="1" s="1"/>
  <c r="L475" i="1"/>
  <c r="M475" i="1" s="1"/>
  <c r="L476" i="1"/>
  <c r="M476" i="1" s="1"/>
  <c r="L477" i="1"/>
  <c r="O477" i="1" s="1"/>
  <c r="L478" i="1"/>
  <c r="M478" i="1" s="1"/>
  <c r="L479" i="1"/>
  <c r="M479" i="1" s="1"/>
  <c r="L480" i="1"/>
  <c r="M480" i="1" s="1"/>
  <c r="L481" i="1"/>
  <c r="O481" i="1" s="1"/>
  <c r="L482" i="1"/>
  <c r="O482" i="1" s="1"/>
  <c r="L483" i="1"/>
  <c r="M483" i="1" s="1"/>
  <c r="L484" i="1"/>
  <c r="M484" i="1" s="1"/>
  <c r="L485" i="1"/>
  <c r="O485" i="1" s="1"/>
  <c r="L486" i="1"/>
  <c r="M486" i="1" s="1"/>
  <c r="L487" i="1"/>
  <c r="O487" i="1" s="1"/>
  <c r="L488" i="1"/>
  <c r="M488" i="1" s="1"/>
  <c r="L489" i="1"/>
  <c r="O489" i="1" s="1"/>
  <c r="M502" i="1"/>
  <c r="M596" i="1" l="1"/>
  <c r="M584" i="1"/>
  <c r="M590" i="1"/>
  <c r="M643" i="1"/>
  <c r="O561" i="1"/>
  <c r="O575" i="1"/>
  <c r="M615" i="1"/>
  <c r="O635" i="1"/>
  <c r="O647" i="1"/>
  <c r="O589" i="1"/>
  <c r="O649" i="1"/>
  <c r="M569" i="1"/>
  <c r="M645" i="1"/>
  <c r="O618" i="1"/>
  <c r="O624" i="1"/>
  <c r="O577" i="1"/>
  <c r="O614" i="1"/>
  <c r="O646" i="1"/>
  <c r="O650" i="1"/>
  <c r="M592" i="1"/>
  <c r="M625" i="1"/>
  <c r="O598" i="1"/>
  <c r="M604" i="1"/>
  <c r="O609" i="1"/>
  <c r="O638" i="1"/>
  <c r="O605" i="1"/>
  <c r="M566" i="1"/>
  <c r="O581" i="1"/>
  <c r="O652" i="1"/>
  <c r="M564" i="1"/>
  <c r="O567" i="1"/>
  <c r="M571" i="1"/>
  <c r="O578" i="1"/>
  <c r="O610" i="1"/>
  <c r="O622" i="1"/>
  <c r="M626" i="1"/>
  <c r="M631" i="1"/>
  <c r="O636" i="1"/>
  <c r="O644" i="1"/>
  <c r="O565" i="1"/>
  <c r="O572" i="1"/>
  <c r="O579" i="1"/>
  <c r="O595" i="1"/>
  <c r="O611" i="1"/>
  <c r="M623" i="1"/>
  <c r="M627" i="1"/>
  <c r="O562" i="1"/>
  <c r="O591" i="1"/>
  <c r="O599" i="1"/>
  <c r="O603" i="1"/>
  <c r="O620" i="1"/>
  <c r="O563" i="1"/>
  <c r="O573" i="1"/>
  <c r="M600" i="1"/>
  <c r="M612" i="1"/>
  <c r="O639" i="1"/>
  <c r="M653" i="1"/>
  <c r="O574" i="1"/>
  <c r="O601" i="1"/>
  <c r="M613" i="1"/>
  <c r="M617" i="1"/>
  <c r="O648" i="1"/>
  <c r="O640" i="1"/>
  <c r="M637" i="1"/>
  <c r="O633" i="1"/>
  <c r="M632" i="1"/>
  <c r="O629" i="1"/>
  <c r="M628" i="1"/>
  <c r="O619" i="1"/>
  <c r="M616" i="1"/>
  <c r="M608" i="1"/>
  <c r="M607" i="1"/>
  <c r="M606" i="1"/>
  <c r="M594" i="1"/>
  <c r="M593" i="1"/>
  <c r="M588" i="1"/>
  <c r="O587" i="1"/>
  <c r="M585" i="1"/>
  <c r="O568" i="1"/>
  <c r="O560" i="1"/>
  <c r="O559" i="1"/>
  <c r="O557" i="1"/>
  <c r="M558" i="1"/>
  <c r="O547" i="1"/>
  <c r="O551" i="1"/>
  <c r="M552" i="1"/>
  <c r="O556" i="1"/>
  <c r="M553" i="1"/>
  <c r="O550" i="1"/>
  <c r="M554" i="1"/>
  <c r="O548" i="1"/>
  <c r="M555" i="1"/>
  <c r="M549" i="1"/>
  <c r="O545" i="1"/>
  <c r="O546" i="1"/>
  <c r="O538" i="1"/>
  <c r="O532" i="1"/>
  <c r="M537" i="1"/>
  <c r="O535" i="1"/>
  <c r="O534" i="1"/>
  <c r="O528" i="1"/>
  <c r="O540" i="1"/>
  <c r="O529" i="1"/>
  <c r="O541" i="1"/>
  <c r="O526" i="1"/>
  <c r="O530" i="1"/>
  <c r="O536" i="1"/>
  <c r="O539" i="1"/>
  <c r="O542" i="1"/>
  <c r="O544" i="1"/>
  <c r="M543" i="1"/>
  <c r="O533" i="1"/>
  <c r="M531" i="1"/>
  <c r="O525" i="1"/>
  <c r="O518" i="1"/>
  <c r="O517" i="1"/>
  <c r="O510" i="1"/>
  <c r="O509" i="1"/>
  <c r="O494" i="1"/>
  <c r="O516" i="1"/>
  <c r="O484" i="1"/>
  <c r="O523" i="1"/>
  <c r="O515" i="1"/>
  <c r="O507" i="1"/>
  <c r="O499" i="1"/>
  <c r="O491" i="1"/>
  <c r="O483" i="1"/>
  <c r="O475" i="1"/>
  <c r="O467" i="1"/>
  <c r="O459" i="1"/>
  <c r="O500" i="1"/>
  <c r="O522" i="1"/>
  <c r="O514" i="1"/>
  <c r="O506" i="1"/>
  <c r="O498" i="1"/>
  <c r="O490" i="1"/>
  <c r="O450" i="1"/>
  <c r="O492" i="1"/>
  <c r="O521" i="1"/>
  <c r="O513" i="1"/>
  <c r="O505" i="1"/>
  <c r="O497" i="1"/>
  <c r="O508" i="1"/>
  <c r="O520" i="1"/>
  <c r="O512" i="1"/>
  <c r="O504" i="1"/>
  <c r="O496" i="1"/>
  <c r="O488" i="1"/>
  <c r="O480" i="1"/>
  <c r="O472" i="1"/>
  <c r="O464" i="1"/>
  <c r="O456" i="1"/>
  <c r="O448" i="1"/>
  <c r="O524" i="1"/>
  <c r="O476" i="1"/>
  <c r="O527" i="1"/>
  <c r="O519" i="1"/>
  <c r="O511" i="1"/>
  <c r="O503" i="1"/>
  <c r="O495" i="1"/>
  <c r="O479" i="1"/>
  <c r="O471" i="1"/>
  <c r="O463" i="1"/>
  <c r="O455" i="1"/>
  <c r="O447" i="1"/>
  <c r="O468" i="1"/>
  <c r="O486" i="1"/>
  <c r="O478" i="1"/>
  <c r="O470" i="1"/>
  <c r="O462" i="1"/>
  <c r="O454" i="1"/>
  <c r="O452" i="1"/>
  <c r="O501" i="1"/>
  <c r="O493" i="1"/>
  <c r="O461" i="1"/>
  <c r="O453" i="1"/>
  <c r="M482" i="1"/>
  <c r="M465" i="1"/>
  <c r="M469" i="1"/>
  <c r="M489" i="1"/>
  <c r="M449" i="1"/>
  <c r="M451" i="1"/>
  <c r="M457" i="1"/>
  <c r="M481" i="1"/>
  <c r="M458" i="1"/>
  <c r="M460" i="1"/>
  <c r="M474" i="1"/>
  <c r="M466" i="1"/>
  <c r="M473" i="1"/>
  <c r="M477" i="1"/>
  <c r="M485" i="1"/>
  <c r="M487" i="1"/>
  <c r="M446" i="1"/>
  <c r="M444" i="1"/>
  <c r="M443" i="1"/>
  <c r="M442" i="1"/>
  <c r="M441" i="1"/>
  <c r="M440" i="1"/>
  <c r="M439" i="1"/>
  <c r="M438" i="1"/>
  <c r="M436" i="1"/>
  <c r="M433" i="1"/>
  <c r="M431" i="1"/>
  <c r="M430" i="1"/>
  <c r="M429" i="1"/>
  <c r="M428" i="1"/>
  <c r="M427" i="1"/>
  <c r="M426" i="1"/>
  <c r="M424" i="1"/>
  <c r="M421" i="1"/>
  <c r="M420" i="1"/>
  <c r="M419" i="1"/>
  <c r="M417" i="1"/>
  <c r="M415" i="1"/>
  <c r="M414" i="1"/>
  <c r="M413" i="1"/>
  <c r="M412" i="1"/>
  <c r="M411" i="1"/>
  <c r="M410" i="1"/>
  <c r="M409" i="1"/>
  <c r="M407" i="1"/>
  <c r="M406" i="1"/>
  <c r="M405" i="1"/>
  <c r="M404" i="1"/>
  <c r="M403" i="1"/>
  <c r="M401" i="1"/>
  <c r="M400" i="1"/>
  <c r="M399" i="1"/>
  <c r="M398" i="1"/>
  <c r="M397" i="1"/>
  <c r="M396" i="1"/>
  <c r="M394" i="1"/>
  <c r="M445" i="1" l="1"/>
  <c r="M437" i="1"/>
  <c r="M435" i="1"/>
  <c r="M434" i="1"/>
  <c r="M432" i="1"/>
  <c r="M425" i="1"/>
  <c r="M423" i="1"/>
  <c r="M422" i="1"/>
  <c r="M418" i="1"/>
  <c r="M416" i="1"/>
  <c r="M408" i="1"/>
  <c r="M402" i="1"/>
  <c r="M395" i="1"/>
  <c r="M393" i="1"/>
  <c r="M391" i="1"/>
  <c r="M390" i="1"/>
  <c r="M389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92" i="1" l="1"/>
  <c r="M388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7" i="1"/>
  <c r="M356" i="1"/>
  <c r="M355" i="1"/>
  <c r="M354" i="1"/>
  <c r="M353" i="1"/>
  <c r="M352" i="1"/>
  <c r="M350" i="1"/>
  <c r="M349" i="1"/>
  <c r="M348" i="1"/>
  <c r="M347" i="1"/>
  <c r="M346" i="1"/>
  <c r="M345" i="1"/>
  <c r="M344" i="1"/>
  <c r="M342" i="1"/>
  <c r="M341" i="1"/>
  <c r="M340" i="1"/>
  <c r="M338" i="1"/>
  <c r="M337" i="1"/>
  <c r="M336" i="1"/>
  <c r="M335" i="1"/>
  <c r="M334" i="1"/>
  <c r="M333" i="1"/>
  <c r="M332" i="1"/>
  <c r="M331" i="1"/>
  <c r="M330" i="1"/>
  <c r="M329" i="1"/>
  <c r="M328" i="1"/>
  <c r="M326" i="1"/>
  <c r="M325" i="1"/>
  <c r="M323" i="1"/>
  <c r="M321" i="1"/>
  <c r="M320" i="1"/>
  <c r="M358" i="1"/>
  <c r="M351" i="1"/>
  <c r="M343" i="1"/>
  <c r="M339" i="1"/>
  <c r="M327" i="1"/>
  <c r="M324" i="1"/>
  <c r="M322" i="1"/>
  <c r="M319" i="1" l="1"/>
  <c r="M317" i="1"/>
  <c r="M316" i="1"/>
  <c r="M315" i="1"/>
  <c r="M314" i="1"/>
  <c r="M313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89" i="1"/>
  <c r="M288" i="1"/>
  <c r="M287" i="1"/>
  <c r="M286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39" i="1"/>
  <c r="M238" i="1"/>
  <c r="M237" i="1"/>
  <c r="M236" i="1"/>
  <c r="M235" i="1"/>
  <c r="M233" i="1"/>
  <c r="M232" i="1"/>
  <c r="M231" i="1"/>
  <c r="M230" i="1"/>
  <c r="M229" i="1"/>
  <c r="M228" i="1"/>
  <c r="M227" i="1"/>
  <c r="M226" i="1"/>
  <c r="M225" i="1"/>
  <c r="M224" i="1"/>
  <c r="M223" i="1"/>
  <c r="M243" i="1" l="1"/>
  <c r="M244" i="1"/>
  <c r="M245" i="1"/>
  <c r="M241" i="1"/>
  <c r="M242" i="1"/>
  <c r="M318" i="1"/>
  <c r="M312" i="1"/>
  <c r="M290" i="1"/>
  <c r="M285" i="1"/>
  <c r="M284" i="1"/>
  <c r="M240" i="1"/>
  <c r="M234" i="1"/>
  <c r="M222" i="1"/>
  <c r="M220" i="1"/>
  <c r="M219" i="1"/>
  <c r="M218" i="1"/>
  <c r="M217" i="1"/>
  <c r="M216" i="1"/>
  <c r="M215" i="1"/>
  <c r="M214" i="1"/>
  <c r="M213" i="1"/>
  <c r="M212" i="1"/>
  <c r="M210" i="1"/>
  <c r="M209" i="1"/>
  <c r="M208" i="1"/>
  <c r="M207" i="1"/>
  <c r="M206" i="1"/>
  <c r="M204" i="1"/>
  <c r="M202" i="1"/>
  <c r="M200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7" i="1"/>
  <c r="M176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3" i="1"/>
  <c r="M102" i="1"/>
  <c r="M101" i="1"/>
  <c r="M99" i="1"/>
  <c r="M98" i="1"/>
  <c r="M97" i="1"/>
  <c r="M96" i="1"/>
  <c r="M95" i="1"/>
  <c r="M94" i="1"/>
  <c r="M93" i="1"/>
  <c r="M92" i="1"/>
  <c r="M91" i="1"/>
  <c r="M88" i="1"/>
  <c r="M87" i="1"/>
  <c r="M86" i="1"/>
  <c r="M84" i="1"/>
  <c r="M83" i="1"/>
  <c r="M81" i="1"/>
  <c r="M80" i="1"/>
  <c r="M79" i="1"/>
  <c r="M78" i="1"/>
  <c r="M77" i="1"/>
  <c r="M75" i="1"/>
  <c r="M74" i="1"/>
  <c r="M73" i="1"/>
  <c r="M72" i="1"/>
  <c r="M71" i="1"/>
  <c r="M70" i="1"/>
  <c r="M82" i="1" l="1"/>
  <c r="M89" i="1"/>
  <c r="M203" i="1"/>
  <c r="M100" i="1"/>
  <c r="M221" i="1"/>
  <c r="M211" i="1"/>
  <c r="M205" i="1"/>
  <c r="M201" i="1"/>
  <c r="M199" i="1"/>
  <c r="M178" i="1"/>
  <c r="M175" i="1"/>
  <c r="M153" i="1"/>
  <c r="M125" i="1"/>
  <c r="M104" i="1"/>
  <c r="M90" i="1"/>
  <c r="M85" i="1"/>
  <c r="M76" i="1"/>
  <c r="M69" i="1"/>
  <c r="M68" i="1" l="1"/>
  <c r="M67" i="1"/>
  <c r="M66" i="1"/>
  <c r="M65" i="1"/>
  <c r="M64" i="1"/>
  <c r="M63" i="1"/>
  <c r="M62" i="1"/>
  <c r="M61" i="1"/>
  <c r="M60" i="1"/>
  <c r="M59" i="1"/>
  <c r="P18" i="2"/>
  <c r="M43" i="1" l="1"/>
  <c r="M52" i="1"/>
  <c r="M44" i="1"/>
  <c r="M53" i="1"/>
  <c r="M54" i="1"/>
  <c r="M55" i="1"/>
  <c r="M48" i="1"/>
  <c r="M56" i="1"/>
  <c r="M51" i="1"/>
  <c r="M45" i="1"/>
  <c r="M46" i="1"/>
  <c r="M49" i="1"/>
  <c r="M57" i="1"/>
  <c r="M50" i="1"/>
  <c r="M58" i="1"/>
  <c r="M47" i="1"/>
  <c r="M42" i="1"/>
  <c r="L6" i="1"/>
  <c r="L4" i="1" s="1"/>
  <c r="O6" i="1" l="1"/>
  <c r="O4" i="1" s="1"/>
  <c r="M13" i="1"/>
  <c r="M14" i="1"/>
  <c r="M7" i="1"/>
  <c r="M11" i="1"/>
  <c r="M6" i="1"/>
  <c r="M9" i="1"/>
  <c r="M8" i="1"/>
  <c r="M10" i="1"/>
  <c r="M12" i="1"/>
  <c r="M37" i="1"/>
  <c r="M35" i="1"/>
  <c r="M29" i="1"/>
  <c r="M18" i="1"/>
  <c r="M24" i="1"/>
  <c r="M26" i="1"/>
  <c r="M36" i="1"/>
  <c r="M27" i="1"/>
  <c r="M28" i="1"/>
  <c r="M23" i="1"/>
  <c r="M38" i="1"/>
  <c r="M19" i="1"/>
  <c r="M25" i="1"/>
  <c r="M30" i="1"/>
  <c r="M15" i="1"/>
  <c r="M22" i="1"/>
  <c r="M31" i="1"/>
  <c r="M39" i="1"/>
  <c r="M16" i="1"/>
  <c r="M32" i="1"/>
  <c r="M34" i="1"/>
  <c r="M21" i="1"/>
  <c r="M40" i="1"/>
  <c r="M17" i="1"/>
  <c r="M20" i="1"/>
  <c r="M33" i="1"/>
  <c r="M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ECCF83-6DA5-4FFA-ACEF-CBC193246F09}" name="WorksheetConnection_Rodrigo Lessa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RodrigoLessa.xlsxTabla11"/>
        </x15:connection>
      </ext>
    </extLst>
  </connection>
</connections>
</file>

<file path=xl/sharedStrings.xml><?xml version="1.0" encoding="utf-8"?>
<sst xmlns="http://schemas.openxmlformats.org/spreadsheetml/2006/main" count="2845" uniqueCount="194">
  <si>
    <t>Especie</t>
  </si>
  <si>
    <t xml:space="preserve">Grosor </t>
  </si>
  <si>
    <t xml:space="preserve">Ancho </t>
  </si>
  <si>
    <t>Largo</t>
  </si>
  <si>
    <t>Piezas</t>
  </si>
  <si>
    <t>PT</t>
  </si>
  <si>
    <t>M3</t>
  </si>
  <si>
    <t>Proyecto</t>
  </si>
  <si>
    <t>Bodega</t>
  </si>
  <si>
    <t>Descripcion</t>
  </si>
  <si>
    <t>Caoba Africana</t>
  </si>
  <si>
    <t>Agroforestal</t>
  </si>
  <si>
    <t>Fecha</t>
  </si>
  <si>
    <t>Laurel</t>
  </si>
  <si>
    <t>Cedro Macho</t>
  </si>
  <si>
    <t>Millworks</t>
  </si>
  <si>
    <t>Cielo</t>
  </si>
  <si>
    <t>Frijolillo</t>
  </si>
  <si>
    <t>Nanciton</t>
  </si>
  <si>
    <t>Quebracho</t>
  </si>
  <si>
    <t>Teca</t>
  </si>
  <si>
    <t>Almendro</t>
  </si>
  <si>
    <t>Carolillo</t>
  </si>
  <si>
    <t>Cortez</t>
  </si>
  <si>
    <t>Santa Maria</t>
  </si>
  <si>
    <t>Total general</t>
  </si>
  <si>
    <t>Suma de PT</t>
  </si>
  <si>
    <t>Suma de M3</t>
  </si>
  <si>
    <t>Valores</t>
  </si>
  <si>
    <t>(Todas)</t>
  </si>
  <si>
    <t>Caoba africana</t>
  </si>
  <si>
    <t>Pochote</t>
  </si>
  <si>
    <t>Nanciton-Sawmills</t>
  </si>
  <si>
    <t>Nanciton-Millworks</t>
  </si>
  <si>
    <t xml:space="preserve">frijolillo </t>
  </si>
  <si>
    <t>m2</t>
  </si>
  <si>
    <t>Cedro Macho-Millworks</t>
  </si>
  <si>
    <t>pies tablar terminado</t>
  </si>
  <si>
    <t>Total $</t>
  </si>
  <si>
    <t>Precio $</t>
  </si>
  <si>
    <t>Jaime Castillo</t>
  </si>
  <si>
    <t>Respaldo de cama</t>
  </si>
  <si>
    <t>2 mesas de noche con gaveta</t>
  </si>
  <si>
    <t>6 sillas M Line</t>
  </si>
  <si>
    <t>Cedro Real</t>
  </si>
  <si>
    <t>Nicafrance</t>
  </si>
  <si>
    <t>Georgina Osorio</t>
  </si>
  <si>
    <t>1 cama litera</t>
  </si>
  <si>
    <t>Roble</t>
  </si>
  <si>
    <t>Comedor Mombacho</t>
  </si>
  <si>
    <t>Saint Marys</t>
  </si>
  <si>
    <t>Rotulo</t>
  </si>
  <si>
    <t>Primaveo</t>
  </si>
  <si>
    <t>Repisas</t>
  </si>
  <si>
    <t>Metamorphosis</t>
  </si>
  <si>
    <t>Mesas de centro</t>
  </si>
  <si>
    <t>2 mesas de centro</t>
  </si>
  <si>
    <t>Total Jaime Castillo</t>
  </si>
  <si>
    <t>Total Georgina Osorio</t>
  </si>
  <si>
    <t>Total Saint Marys</t>
  </si>
  <si>
    <t>Total Primaveo</t>
  </si>
  <si>
    <t>Total Metamorphosis</t>
  </si>
  <si>
    <t>Top mesas</t>
  </si>
  <si>
    <t>Alvaro Cantillano</t>
  </si>
  <si>
    <t>Sofa queen</t>
  </si>
  <si>
    <t>Total Alvaro Cantillano</t>
  </si>
  <si>
    <t>Calala</t>
  </si>
  <si>
    <t>4 sillas de director</t>
  </si>
  <si>
    <t>Total Calala</t>
  </si>
  <si>
    <t>Muestras</t>
  </si>
  <si>
    <t>Muestras de acabado</t>
  </si>
  <si>
    <t>Pòchote</t>
  </si>
  <si>
    <t>Llamarada del bosque</t>
  </si>
  <si>
    <t>Exibihidor con rodos</t>
  </si>
  <si>
    <t>Thrive Market</t>
  </si>
  <si>
    <t>Willian Gutierrez</t>
  </si>
  <si>
    <t>Mesa de comedor Tola</t>
  </si>
  <si>
    <t>Estante</t>
  </si>
  <si>
    <t>Hule</t>
  </si>
  <si>
    <t>Cocineta con repisa superior</t>
  </si>
  <si>
    <t>Doña Clara</t>
  </si>
  <si>
    <t>Reparacion de piso</t>
  </si>
  <si>
    <t>10 sillas de comedor Tola</t>
  </si>
  <si>
    <t>Bluechip partner</t>
  </si>
  <si>
    <t>Sawmills</t>
  </si>
  <si>
    <t>Main fa office side desk</t>
  </si>
  <si>
    <t>Mesa de Teak</t>
  </si>
  <si>
    <t>Puertas</t>
  </si>
  <si>
    <t>Todd Nowell</t>
  </si>
  <si>
    <t>Ottoman Noa</t>
  </si>
  <si>
    <t>Noa Lounge chair</t>
  </si>
  <si>
    <t>Main front desk</t>
  </si>
  <si>
    <t>Total Thrive Market</t>
  </si>
  <si>
    <t>Total Muestras de acabado</t>
  </si>
  <si>
    <t>Total Willian Gutierrez</t>
  </si>
  <si>
    <t>Total Doña Clara</t>
  </si>
  <si>
    <t>Total Bluechip partner</t>
  </si>
  <si>
    <t>Total Todd Nowell</t>
  </si>
  <si>
    <t>Coco coffee table</t>
  </si>
  <si>
    <t>Nu night stand table</t>
  </si>
  <si>
    <t>Aqua square table</t>
  </si>
  <si>
    <t>Mark</t>
  </si>
  <si>
    <t>Danish bench short</t>
  </si>
  <si>
    <t>4 Tola barstool</t>
  </si>
  <si>
    <t>Total Mark</t>
  </si>
  <si>
    <t>Muestra de puerta</t>
  </si>
  <si>
    <t>Night stand table</t>
  </si>
  <si>
    <t>Name boa desk</t>
  </si>
  <si>
    <t>Uliana Bell</t>
  </si>
  <si>
    <t>Sillas Telica</t>
  </si>
  <si>
    <t>Home Studio</t>
  </si>
  <si>
    <t>2 Barstool</t>
  </si>
  <si>
    <t>Base de cama con respaldar</t>
  </si>
  <si>
    <t>Total Uliana Bell</t>
  </si>
  <si>
    <t>Total Home Studio</t>
  </si>
  <si>
    <t>Mike toth</t>
  </si>
  <si>
    <t>4 round side table</t>
  </si>
  <si>
    <t>8 sillas Juliana</t>
  </si>
  <si>
    <t>Custom main from desk</t>
  </si>
  <si>
    <t>6 sillas lounge new york</t>
  </si>
  <si>
    <t>Mcgregor</t>
  </si>
  <si>
    <t>Lamparas</t>
  </si>
  <si>
    <t>Marcos de repisa</t>
  </si>
  <si>
    <t>Total Mike toth</t>
  </si>
  <si>
    <t>Total Mcgregor</t>
  </si>
  <si>
    <t>Marcos de mesa</t>
  </si>
  <si>
    <t>Melamina</t>
  </si>
  <si>
    <t>4 sillas cachos</t>
  </si>
  <si>
    <t>4 gabinetes</t>
  </si>
  <si>
    <t>Matres base de colchon</t>
  </si>
  <si>
    <t>Scott Nowell</t>
  </si>
  <si>
    <t>2 sillas Marcos</t>
  </si>
  <si>
    <t>2 sillas Juliana</t>
  </si>
  <si>
    <t>5 Gavinetes</t>
  </si>
  <si>
    <t>2 escritorios</t>
  </si>
  <si>
    <t>4 lamparas Mombacho</t>
  </si>
  <si>
    <t>2 escritorios Boa pedestal</t>
  </si>
  <si>
    <t>Espejos Mombacho</t>
  </si>
  <si>
    <t>Total Scott Nowell</t>
  </si>
  <si>
    <t>Crafted</t>
  </si>
  <si>
    <t>30 pica carnes</t>
  </si>
  <si>
    <t>Normand Girard</t>
  </si>
  <si>
    <t>Macgregor</t>
  </si>
  <si>
    <t>Reparacion</t>
  </si>
  <si>
    <t>Muebles de cocina</t>
  </si>
  <si>
    <t>Sofa tipo lounge</t>
  </si>
  <si>
    <t>Lounge Chair</t>
  </si>
  <si>
    <t>mesa comedor</t>
  </si>
  <si>
    <t>Home Studio-Dinning stool</t>
  </si>
  <si>
    <t>Home Studio-Barstool</t>
  </si>
  <si>
    <t>Home Studio-sillon giratorio</t>
  </si>
  <si>
    <t>5 Gabinetes</t>
  </si>
  <si>
    <t>Mauricio Reyes-Silla acompañante</t>
  </si>
  <si>
    <t>Home Studio-Cajas</t>
  </si>
  <si>
    <t>Pulpito</t>
  </si>
  <si>
    <t>Cruz</t>
  </si>
  <si>
    <t>Donal Macgregor</t>
  </si>
  <si>
    <t>Soporte de tv</t>
  </si>
  <si>
    <t>Mesa comedor</t>
  </si>
  <si>
    <t>Banca de madera prototipo</t>
  </si>
  <si>
    <t>Home Studio 1-OT00089</t>
  </si>
  <si>
    <t>Home Studio 2-OT00091</t>
  </si>
  <si>
    <t>Mike Thompson-OT00094</t>
  </si>
  <si>
    <t>Mike Thompson-OT00095</t>
  </si>
  <si>
    <t>Mike Thompson-OT00096</t>
  </si>
  <si>
    <t>Mike Thompson-OT00098</t>
  </si>
  <si>
    <t>Jose de Jesus Rojas-OT00100</t>
  </si>
  <si>
    <t>Mike ThompsonOT00103</t>
  </si>
  <si>
    <t>Mike Thompson-OT00104</t>
  </si>
  <si>
    <t>Mike Thompson-OT00107</t>
  </si>
  <si>
    <t>Mike Thompson-OT00108</t>
  </si>
  <si>
    <t>Jaime Castillo-OT00109</t>
  </si>
  <si>
    <t>Jaime Castillo-OT00111</t>
  </si>
  <si>
    <t>Home Studio 2-OT00112</t>
  </si>
  <si>
    <t>Mike Thompson-OT00113</t>
  </si>
  <si>
    <t>Mike Thompson-OT00114</t>
  </si>
  <si>
    <t>Home Studio 2-OT00120</t>
  </si>
  <si>
    <t>Home Studio 1-OT00121</t>
  </si>
  <si>
    <t>Mauricio Reyes-OT00125</t>
  </si>
  <si>
    <t>Mauricio Reyes-OT00126</t>
  </si>
  <si>
    <t>Mauricio Reyes-OT00127</t>
  </si>
  <si>
    <t>Mauricio Reyes-OT00132</t>
  </si>
  <si>
    <t>Mauricio Reyes-OT00134</t>
  </si>
  <si>
    <t>Home Studio-2 Barstool</t>
  </si>
  <si>
    <t>OT-00066</t>
  </si>
  <si>
    <t>OT-00136</t>
  </si>
  <si>
    <t>Custom King bed</t>
  </si>
  <si>
    <t>OT-00135</t>
  </si>
  <si>
    <t>Dining table</t>
  </si>
  <si>
    <t>OT-00138</t>
  </si>
  <si>
    <t>Dining chair custom</t>
  </si>
  <si>
    <t>Row Labels</t>
  </si>
  <si>
    <t>Grand Total</t>
  </si>
  <si>
    <t>Proyecto With not 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</si>
</sst>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409]* #,##0.00_ ;_-[$$-409]* \-#,##0.00\ ;_-[$$-409]* &quot;-&quot;??_ ;_-@_ "/>
    <numFmt numFmtId="165" formatCode="dd/mm/yyyy"/>
    <numFmt numFmtId="166" formatCode="dd/mm/yyyy;@"/>
    <numFmt numFmtId="167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1" applyNumberFormat="1" applyFont="1"/>
    <xf numFmtId="0" fontId="0" fillId="0" borderId="0" xfId="0" pivotButton="1"/>
    <xf numFmtId="4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2" fillId="0" borderId="0" xfId="0" applyFont="1" applyFill="1"/>
    <xf numFmtId="16" fontId="0" fillId="0" borderId="0" xfId="0" applyNumberFormat="1"/>
    <xf numFmtId="167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35" formatCode="_-* #,##0.00_-;\-* #,##0.00_-;_-* &quot;-&quot;??_-;_-@_-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-* #,##0.00_-;\-* #,##0.00_-;_-* &quot;-&quot;??_-;_-@_-"/>
    </dxf>
    <dxf>
      <numFmt numFmtId="165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roforestal01" refreshedDate="44457.485681944447" createdVersion="6" refreshedVersion="7" minRefreshableVersion="3" recordCount="309" xr:uid="{AF60AC00-CE8A-4592-8D35-61C55C71A3FF}">
  <cacheSource type="worksheet">
    <worksheetSource name="Tabla1"/>
  </cacheSource>
  <cacheFields count="13">
    <cacheField name="Fecha" numFmtId="0">
      <sharedItems containsSemiMixedTypes="0" containsNonDate="0" containsDate="1" containsString="0" minDate="2021-02-04T00:00:00" maxDate="2021-09-07T00:00:00" count="43">
        <d v="2021-02-04T00:00:00"/>
        <d v="2021-02-19T00:00:00"/>
        <d v="2021-02-26T00:00:00"/>
        <d v="2021-04-06T00:00:00"/>
        <d v="2021-03-08T00:00:00"/>
        <d v="2021-03-10T00:00:00"/>
        <d v="2021-03-18T00:00:00"/>
        <d v="2021-02-10T00:00:00"/>
        <d v="2021-09-06T00:00:00"/>
        <d v="2021-09-03T00:00:00"/>
        <d v="2021-08-27T00:00:00"/>
        <d v="2021-08-17T00:00:00"/>
        <d v="2021-08-25T00:00:00"/>
        <d v="2021-08-24T00:00:00"/>
        <d v="2021-08-05T00:00:00"/>
        <d v="2021-08-19T00:00:00"/>
        <d v="2021-08-13T00:00:00"/>
        <d v="2021-08-03T00:00:00"/>
        <d v="2021-07-29T00:00:00"/>
        <d v="2021-07-22T00:00:00"/>
        <d v="2021-07-27T00:00:00"/>
        <d v="2021-07-06T00:00:00"/>
        <d v="2021-07-16T00:00:00"/>
        <d v="2021-07-14T00:00:00"/>
        <d v="2021-07-15T00:00:00"/>
        <d v="2021-07-20T00:00:00"/>
        <d v="2021-07-12T00:00:00"/>
        <d v="2021-06-09T00:00:00"/>
        <d v="2021-06-18T00:00:00"/>
        <d v="2021-06-15T00:00:00"/>
        <d v="2021-06-22T00:00:00"/>
        <d v="2021-06-14T00:00:00"/>
        <d v="2021-06-17T00:00:00"/>
        <d v="2021-06-07T00:00:00"/>
        <d v="2021-06-08T00:00:00"/>
        <d v="2021-05-05T00:00:00"/>
        <d v="2021-05-07T00:00:00"/>
        <d v="2021-07-21T00:00:00"/>
        <d v="2021-07-13T00:00:00" u="1"/>
        <d v="2021-08-18T00:00:00" u="1"/>
        <d v="2021-08-30T00:00:00" u="1"/>
        <d v="2021-08-04T00:00:00" u="1"/>
        <d v="2021-08-26T00:00:00" u="1"/>
      </sharedItems>
    </cacheField>
    <cacheField name="Proyecto" numFmtId="0">
      <sharedItems count="20">
        <s v="Jaime Castillo"/>
        <s v="Georgina Osorio"/>
        <s v="Saint Marys"/>
        <s v="Primaveo"/>
        <s v="Metamorphosis"/>
        <s v="Alvaro Cantillano"/>
        <s v="Calala"/>
        <s v="Muestras de acabado"/>
        <s v="Thrive Market"/>
        <s v="Willian Gutierrez"/>
        <s v="Doña Clara"/>
        <s v="Bluechip partner"/>
        <s v="Todd Nowell"/>
        <s v="Mark"/>
        <s v="Uliana Bell"/>
        <s v="Home Studio"/>
        <s v="Mike toth"/>
        <s v="Mcgregor"/>
        <s v="Scott Nowell"/>
        <s v="Rodrigo Lessa" u="1"/>
      </sharedItems>
    </cacheField>
    <cacheField name="Bodega" numFmtId="0">
      <sharedItems count="6">
        <s v="Millworks"/>
        <s v="Nicafrance"/>
        <s v="Agroforestal"/>
        <s v="Sawmills"/>
        <s v="Agroforestal-Nicafrance" u="1"/>
        <s v="Producto terminado" u="1"/>
      </sharedItems>
    </cacheField>
    <cacheField name="Descripcion" numFmtId="0">
      <sharedItems count="69">
        <s v="Respaldo de cama"/>
        <s v="2 mesas de noche con gaveta"/>
        <s v="6 sillas M Line"/>
        <s v="1 cama litera"/>
        <s v="Comedor Mombacho"/>
        <s v="Rotulo"/>
        <s v="Repisas"/>
        <s v="Mesas de centro"/>
        <s v="2 mesas de centro"/>
        <s v="Top mesas"/>
        <s v="Sofa queen"/>
        <s v="4 sillas de director"/>
        <s v="Muestras"/>
        <s v="Exibihidor con rodos"/>
        <s v="Mesa de comedor Tola"/>
        <s v="Estante"/>
        <s v="Cocineta con repisa superior"/>
        <s v="Reparacion de piso"/>
        <s v="10 sillas de comedor Tola"/>
        <s v="Main fa office side desk"/>
        <s v="Mesa de Teak"/>
        <s v="Custom main from desk"/>
        <s v="Puertas"/>
        <s v="Ottoman Noa"/>
        <s v="Noa Lounge chair"/>
        <s v="Main front desk"/>
        <s v="Coco coffee table"/>
        <s v="Nu night stand table"/>
        <s v="Aqua square table"/>
        <s v="Danish bench short"/>
        <s v="4 Tola barstool"/>
        <s v="Muestra de puerta"/>
        <s v="Night stand table"/>
        <s v="Name boa desk"/>
        <s v="Sillas Telica"/>
        <s v="2 Barstool"/>
        <s v="Base de cama con respaldar"/>
        <s v="4 round side table"/>
        <s v="8 sillas Juliana"/>
        <s v="6 sillas lounge new york"/>
        <s v="Lamparas"/>
        <s v="Marcos de repisa"/>
        <s v="Marcos de mesa"/>
        <s v="4 sillas cachos"/>
        <s v="4 gabinetes"/>
        <s v="Matres base de colchon"/>
        <s v="2 sillas Marcos"/>
        <s v="2 sillas Juliana"/>
        <s v="5 Gavinetes"/>
        <s v="2 escritorios"/>
        <s v="4 lamparas Mombacho"/>
        <s v="2 escritorios Boa pedestal"/>
        <s v="Espejos Mombacho"/>
        <s v="Techo" u="1"/>
        <s v="Forro de pared" u="1"/>
        <s v="Deck pergola" u="1"/>
        <s v="Coustom main from desk" u="1"/>
        <s v="Deck" u="1"/>
        <s v="Paredes" u="1"/>
        <s v="Piso" u="1"/>
        <s v="Pasa mano de barandal" u="1"/>
        <s v="Estructura de piso" u="1"/>
        <s v="Cielo" u="1"/>
        <s v="Estructura paredes" u="1"/>
        <s v="Facias" u="1"/>
        <s v="Puerta corrediza" u="1"/>
        <s v="Lavamano" u="1"/>
        <s v="Pergola" u="1"/>
        <s v="Fundaciones" u="1"/>
      </sharedItems>
    </cacheField>
    <cacheField name="Especie" numFmtId="0">
      <sharedItems count="17">
        <s v="Cedro Macho"/>
        <s v="Cedro Real"/>
        <s v="Roble"/>
        <s v="Cortez"/>
        <s v="Frijolillo"/>
        <s v="Teca"/>
        <s v="Caoba Africana"/>
        <s v="Pòchote"/>
        <s v="Laurel"/>
        <s v="Llamarada del bosque"/>
        <s v="Santa Maria"/>
        <s v="Hule"/>
        <s v="Nanciton"/>
        <s v="Almendro"/>
        <s v="Melamina"/>
        <s v="Quebracho" u="1"/>
        <s v="Carolillo" u="1"/>
      </sharedItems>
    </cacheField>
    <cacheField name="Grosor " numFmtId="0">
      <sharedItems containsSemiMixedTypes="0" containsString="0" containsNumber="1" minValue="0.75" maxValue="6"/>
    </cacheField>
    <cacheField name="Ancho " numFmtId="0">
      <sharedItems containsSemiMixedTypes="0" containsString="0" containsNumber="1" containsInteger="1" minValue="3" maxValue="25"/>
    </cacheField>
    <cacheField name="Largo" numFmtId="0">
      <sharedItems containsSemiMixedTypes="0" containsString="0" containsNumber="1" containsInteger="1" minValue="2" maxValue="15"/>
    </cacheField>
    <cacheField name="Piezas" numFmtId="0">
      <sharedItems containsSemiMixedTypes="0" containsString="0" containsNumber="1" containsInteger="1" minValue="1" maxValue="84"/>
    </cacheField>
    <cacheField name="PT" numFmtId="43">
      <sharedItems containsSemiMixedTypes="0" containsString="0" containsNumber="1" minValue="1.3333333333333333" maxValue="156.25" count="101">
        <n v="10"/>
        <n v="6"/>
        <n v="16.666666666666668"/>
        <n v="12"/>
        <n v="8"/>
        <n v="28"/>
        <n v="5.333333333333333"/>
        <n v="5"/>
        <n v="5.833333333333333"/>
        <n v="21"/>
        <n v="37.333333333333336"/>
        <n v="2.3333333333333335"/>
        <n v="23.333333333333332"/>
        <n v="7"/>
        <n v="17.5"/>
        <n v="14"/>
        <n v="24.5"/>
        <n v="9"/>
        <n v="3.5"/>
        <n v="4"/>
        <n v="42"/>
        <n v="8.75"/>
        <n v="3"/>
        <n v="2"/>
        <n v="1.3333333333333333"/>
        <n v="1.5"/>
        <n v="40"/>
        <n v="18.666666666666668"/>
        <n v="32.666666666666664"/>
        <n v="74.666666666666671"/>
        <n v="45"/>
        <n v="22"/>
        <n v="66"/>
        <n v="10.5"/>
        <n v="13.333333333333334"/>
        <n v="16.25"/>
        <n v="20"/>
        <n v="11.25"/>
        <n v="13.75"/>
        <n v="18"/>
        <n v="8.3333333333333339"/>
        <n v="112"/>
        <n v="4.5"/>
        <n v="65"/>
        <n v="15"/>
        <n v="2.5"/>
        <n v="12.5"/>
        <n v="17.25"/>
        <n v="12.75"/>
        <n v="48"/>
        <n v="30"/>
        <n v="42.666666666666664"/>
        <n v="26.25"/>
        <n v="63"/>
        <n v="5.25"/>
        <n v="24"/>
        <n v="27"/>
        <n v="16"/>
        <n v="11.666666666666666"/>
        <n v="9.3333333333333339"/>
        <n v="3.3333333333333335"/>
        <n v="22.5"/>
        <n v="156.25"/>
        <n v="20.833333333333332"/>
        <n v="40.833333333333336"/>
        <n v="46.666666666666664"/>
        <n v="7.5"/>
        <n v="102.66666666666667"/>
        <n v="106.66666666666667"/>
        <n v="26.666666666666668"/>
        <n v="2.6666666666666665"/>
        <n v="6.666666666666667"/>
        <n v="2.0833333333333335"/>
        <n v="25"/>
        <n v="15.75"/>
        <n v="33.333333333333336"/>
        <n v="18.75"/>
        <n v="16.333333333333332"/>
        <n v="15.625"/>
        <n v="36.75"/>
        <n v="11"/>
        <n v="5.625"/>
        <n v="72"/>
        <n v="21.333333333333332"/>
        <n v="18.333333333333332"/>
        <n v="66.666666666666671"/>
        <n v="35"/>
        <n v="64"/>
        <n v="29.333333333333332"/>
        <n v="16.5"/>
        <n v="31.5"/>
        <n v="27.083333333333332"/>
        <n v="20.416666666666668"/>
        <n v="56"/>
        <n v="58.333333333333336"/>
        <n v="25.666666666666668"/>
        <n v="19.833333333333332"/>
        <n v="30.333333333333332"/>
        <n v="14.666666666666666"/>
        <n v="2.625"/>
        <n v="1.875"/>
      </sharedItems>
    </cacheField>
    <cacheField name="M3" numFmtId="43">
      <sharedItems containsSemiMixedTypes="0" containsString="0" containsNumber="1" minValue="3.1446540880503142E-3" maxValue="0.36851415094339623"/>
    </cacheField>
    <cacheField name="Precio $" numFmtId="164">
      <sharedItems containsString="0" containsBlank="1" containsNumber="1" minValue="0.8" maxValue="3.16"/>
    </cacheField>
    <cacheField name="Total $" numFmtId="164">
      <sharedItems containsSemiMixedTypes="0" containsString="0" containsNumber="1" minValue="0" maxValue="202.6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x v="0"/>
    <x v="0"/>
    <x v="0"/>
    <x v="0"/>
    <n v="2"/>
    <n v="10"/>
    <n v="6"/>
    <n v="1"/>
    <x v="0"/>
    <n v="2.358490566037736E-2"/>
    <n v="1.2"/>
    <n v="12"/>
  </r>
  <r>
    <x v="0"/>
    <x v="0"/>
    <x v="0"/>
    <x v="0"/>
    <x v="0"/>
    <n v="2"/>
    <n v="6"/>
    <n v="6"/>
    <n v="1"/>
    <x v="1"/>
    <n v="1.4150943396226415E-2"/>
    <n v="1.2"/>
    <n v="7.1999999999999993"/>
  </r>
  <r>
    <x v="0"/>
    <x v="0"/>
    <x v="0"/>
    <x v="0"/>
    <x v="0"/>
    <n v="2"/>
    <n v="10"/>
    <n v="10"/>
    <n v="1"/>
    <x v="2"/>
    <n v="3.9308176100628936E-2"/>
    <n v="1.2"/>
    <n v="20"/>
  </r>
  <r>
    <x v="0"/>
    <x v="0"/>
    <x v="0"/>
    <x v="0"/>
    <x v="0"/>
    <n v="2"/>
    <n v="9"/>
    <n v="8"/>
    <n v="1"/>
    <x v="3"/>
    <n v="2.8301886792452831E-2"/>
    <n v="1.2"/>
    <n v="14.399999999999999"/>
  </r>
  <r>
    <x v="0"/>
    <x v="0"/>
    <x v="0"/>
    <x v="0"/>
    <x v="0"/>
    <n v="2"/>
    <n v="6"/>
    <n v="8"/>
    <n v="1"/>
    <x v="4"/>
    <n v="1.8867924528301886E-2"/>
    <n v="1.2"/>
    <n v="9.6"/>
  </r>
  <r>
    <x v="0"/>
    <x v="0"/>
    <x v="0"/>
    <x v="1"/>
    <x v="0"/>
    <n v="2"/>
    <n v="4"/>
    <n v="2"/>
    <n v="21"/>
    <x v="5"/>
    <n v="6.6037735849056603E-2"/>
    <n v="1.2"/>
    <n v="33.6"/>
  </r>
  <r>
    <x v="0"/>
    <x v="0"/>
    <x v="0"/>
    <x v="1"/>
    <x v="0"/>
    <n v="1.5"/>
    <n v="4"/>
    <n v="2"/>
    <n v="8"/>
    <x v="4"/>
    <n v="1.8867924528301886E-2"/>
    <n v="1.2"/>
    <n v="9.6"/>
  </r>
  <r>
    <x v="0"/>
    <x v="0"/>
    <x v="0"/>
    <x v="1"/>
    <x v="0"/>
    <n v="1"/>
    <n v="4"/>
    <n v="2"/>
    <n v="8"/>
    <x v="6"/>
    <n v="1.2578616352201257E-2"/>
    <n v="1.2"/>
    <n v="6.3999999999999995"/>
  </r>
  <r>
    <x v="0"/>
    <x v="0"/>
    <x v="0"/>
    <x v="1"/>
    <x v="0"/>
    <n v="1"/>
    <n v="5"/>
    <n v="3"/>
    <n v="4"/>
    <x v="7"/>
    <n v="1.179245283018868E-2"/>
    <n v="1.2"/>
    <n v="6"/>
  </r>
  <r>
    <x v="1"/>
    <x v="1"/>
    <x v="1"/>
    <x v="2"/>
    <x v="1"/>
    <n v="2"/>
    <n v="5"/>
    <n v="7"/>
    <n v="1"/>
    <x v="8"/>
    <n v="1.3757861635220124E-2"/>
    <n v="1.2"/>
    <n v="6.9999999999999991"/>
  </r>
  <r>
    <x v="1"/>
    <x v="1"/>
    <x v="1"/>
    <x v="2"/>
    <x v="1"/>
    <n v="1"/>
    <n v="6"/>
    <n v="7"/>
    <n v="6"/>
    <x v="9"/>
    <n v="4.9528301886792456E-2"/>
    <n v="1.2"/>
    <n v="25.2"/>
  </r>
  <r>
    <x v="1"/>
    <x v="1"/>
    <x v="1"/>
    <x v="2"/>
    <x v="1"/>
    <n v="2"/>
    <n v="8"/>
    <n v="7"/>
    <n v="4"/>
    <x v="10"/>
    <n v="8.8050314465408813E-2"/>
    <n v="1.2"/>
    <n v="44.800000000000004"/>
  </r>
  <r>
    <x v="1"/>
    <x v="1"/>
    <x v="1"/>
    <x v="2"/>
    <x v="1"/>
    <n v="1"/>
    <n v="7"/>
    <n v="4"/>
    <n v="1"/>
    <x v="11"/>
    <n v="5.5031446540880508E-3"/>
    <n v="1.2"/>
    <n v="2.8000000000000003"/>
  </r>
  <r>
    <x v="1"/>
    <x v="1"/>
    <x v="1"/>
    <x v="2"/>
    <x v="1"/>
    <n v="2"/>
    <n v="10"/>
    <n v="7"/>
    <n v="2"/>
    <x v="12"/>
    <n v="5.5031446540880498E-2"/>
    <n v="1.2"/>
    <n v="27.999999999999996"/>
  </r>
  <r>
    <x v="1"/>
    <x v="1"/>
    <x v="1"/>
    <x v="2"/>
    <x v="1"/>
    <n v="1"/>
    <n v="12"/>
    <n v="7"/>
    <n v="1"/>
    <x v="13"/>
    <n v="1.6509433962264151E-2"/>
    <n v="1.2"/>
    <n v="8.4"/>
  </r>
  <r>
    <x v="2"/>
    <x v="1"/>
    <x v="1"/>
    <x v="3"/>
    <x v="2"/>
    <n v="1"/>
    <n v="6"/>
    <n v="7"/>
    <n v="5"/>
    <x v="14"/>
    <n v="4.1273584905660375E-2"/>
    <n v="1.2"/>
    <n v="21"/>
  </r>
  <r>
    <x v="2"/>
    <x v="1"/>
    <x v="1"/>
    <x v="3"/>
    <x v="2"/>
    <n v="1"/>
    <n v="3"/>
    <n v="7"/>
    <n v="8"/>
    <x v="15"/>
    <n v="3.3018867924528301E-2"/>
    <n v="1.2"/>
    <n v="16.8"/>
  </r>
  <r>
    <x v="2"/>
    <x v="1"/>
    <x v="1"/>
    <x v="3"/>
    <x v="2"/>
    <n v="2"/>
    <n v="7"/>
    <n v="7"/>
    <n v="3"/>
    <x v="16"/>
    <n v="5.7783018867924529E-2"/>
    <n v="1.2"/>
    <n v="29.4"/>
  </r>
  <r>
    <x v="2"/>
    <x v="1"/>
    <x v="1"/>
    <x v="3"/>
    <x v="2"/>
    <n v="2"/>
    <n v="5"/>
    <n v="6"/>
    <n v="1"/>
    <x v="7"/>
    <n v="1.179245283018868E-2"/>
    <n v="1.2"/>
    <n v="6"/>
  </r>
  <r>
    <x v="2"/>
    <x v="1"/>
    <x v="1"/>
    <x v="3"/>
    <x v="2"/>
    <n v="2"/>
    <n v="3"/>
    <n v="6"/>
    <n v="3"/>
    <x v="17"/>
    <n v="2.1226415094339621E-2"/>
    <n v="1.2"/>
    <n v="10.799999999999999"/>
  </r>
  <r>
    <x v="2"/>
    <x v="1"/>
    <x v="1"/>
    <x v="3"/>
    <x v="2"/>
    <n v="2"/>
    <n v="4"/>
    <n v="7"/>
    <n v="3"/>
    <x v="15"/>
    <n v="3.3018867924528301E-2"/>
    <n v="1.2"/>
    <n v="16.8"/>
  </r>
  <r>
    <x v="2"/>
    <x v="1"/>
    <x v="1"/>
    <x v="3"/>
    <x v="2"/>
    <n v="2"/>
    <n v="3"/>
    <n v="7"/>
    <n v="1"/>
    <x v="18"/>
    <n v="8.2547169811320754E-3"/>
    <n v="1.2"/>
    <n v="4.2"/>
  </r>
  <r>
    <x v="2"/>
    <x v="1"/>
    <x v="1"/>
    <x v="3"/>
    <x v="2"/>
    <n v="2"/>
    <n v="6"/>
    <n v="7"/>
    <n v="4"/>
    <x v="5"/>
    <n v="6.6037735849056603E-2"/>
    <n v="1.2"/>
    <n v="33.6"/>
  </r>
  <r>
    <x v="2"/>
    <x v="1"/>
    <x v="1"/>
    <x v="3"/>
    <x v="2"/>
    <n v="2"/>
    <n v="6"/>
    <n v="7"/>
    <n v="1"/>
    <x v="13"/>
    <n v="1.6509433962264151E-2"/>
    <n v="1.2"/>
    <n v="8.4"/>
  </r>
  <r>
    <x v="2"/>
    <x v="1"/>
    <x v="1"/>
    <x v="3"/>
    <x v="2"/>
    <n v="2"/>
    <n v="4"/>
    <n v="6"/>
    <n v="1"/>
    <x v="19"/>
    <n v="9.433962264150943E-3"/>
    <n v="1.2"/>
    <n v="4.8"/>
  </r>
  <r>
    <x v="2"/>
    <x v="1"/>
    <x v="1"/>
    <x v="3"/>
    <x v="2"/>
    <n v="1"/>
    <n v="3"/>
    <n v="7"/>
    <n v="2"/>
    <x v="18"/>
    <n v="8.2547169811320754E-3"/>
    <n v="1.2"/>
    <n v="4.2"/>
  </r>
  <r>
    <x v="2"/>
    <x v="1"/>
    <x v="1"/>
    <x v="3"/>
    <x v="2"/>
    <n v="1"/>
    <n v="4"/>
    <n v="7"/>
    <n v="18"/>
    <x v="20"/>
    <n v="9.9056603773584911E-2"/>
    <n v="1.2"/>
    <n v="50.4"/>
  </r>
  <r>
    <x v="2"/>
    <x v="1"/>
    <x v="1"/>
    <x v="3"/>
    <x v="2"/>
    <n v="1"/>
    <n v="5"/>
    <n v="7"/>
    <n v="3"/>
    <x v="21"/>
    <n v="2.0636792452830188E-2"/>
    <n v="1.2"/>
    <n v="10.5"/>
  </r>
  <r>
    <x v="2"/>
    <x v="1"/>
    <x v="1"/>
    <x v="3"/>
    <x v="2"/>
    <n v="1"/>
    <n v="3"/>
    <n v="6"/>
    <n v="2"/>
    <x v="22"/>
    <n v="7.0754716981132077E-3"/>
    <n v="1.2"/>
    <n v="3.5999999999999996"/>
  </r>
  <r>
    <x v="2"/>
    <x v="1"/>
    <x v="1"/>
    <x v="3"/>
    <x v="2"/>
    <n v="1"/>
    <n v="3"/>
    <n v="8"/>
    <n v="3"/>
    <x v="1"/>
    <n v="1.4150943396226415E-2"/>
    <n v="1.2"/>
    <n v="7.1999999999999993"/>
  </r>
  <r>
    <x v="2"/>
    <x v="1"/>
    <x v="1"/>
    <x v="3"/>
    <x v="2"/>
    <n v="1"/>
    <n v="6"/>
    <n v="4"/>
    <n v="1"/>
    <x v="23"/>
    <n v="4.7169811320754715E-3"/>
    <n v="1.2"/>
    <n v="2.4"/>
  </r>
  <r>
    <x v="2"/>
    <x v="1"/>
    <x v="1"/>
    <x v="3"/>
    <x v="2"/>
    <n v="1"/>
    <n v="4"/>
    <n v="4"/>
    <n v="1"/>
    <x v="24"/>
    <n v="3.1446540880503142E-3"/>
    <n v="1.2"/>
    <n v="1.5999999999999999"/>
  </r>
  <r>
    <x v="2"/>
    <x v="1"/>
    <x v="1"/>
    <x v="3"/>
    <x v="2"/>
    <n v="1"/>
    <n v="6"/>
    <n v="3"/>
    <n v="1"/>
    <x v="25"/>
    <n v="3.5377358490566039E-3"/>
    <n v="1.2"/>
    <n v="1.7999999999999998"/>
  </r>
  <r>
    <x v="2"/>
    <x v="1"/>
    <x v="1"/>
    <x v="3"/>
    <x v="2"/>
    <n v="1"/>
    <n v="4"/>
    <n v="6"/>
    <n v="1"/>
    <x v="23"/>
    <n v="4.7169811320754715E-3"/>
    <n v="1.2"/>
    <n v="2.4"/>
  </r>
  <r>
    <x v="2"/>
    <x v="1"/>
    <x v="1"/>
    <x v="3"/>
    <x v="2"/>
    <n v="1.5"/>
    <n v="4"/>
    <n v="7"/>
    <n v="4"/>
    <x v="15"/>
    <n v="3.3018867924528301E-2"/>
    <n v="1.2"/>
    <n v="16.8"/>
  </r>
  <r>
    <x v="2"/>
    <x v="1"/>
    <x v="1"/>
    <x v="3"/>
    <x v="2"/>
    <n v="2"/>
    <n v="4"/>
    <n v="6"/>
    <n v="10"/>
    <x v="26"/>
    <n v="9.4339622641509441E-2"/>
    <n v="1.2"/>
    <n v="48"/>
  </r>
  <r>
    <x v="1"/>
    <x v="1"/>
    <x v="1"/>
    <x v="4"/>
    <x v="1"/>
    <n v="2"/>
    <n v="8"/>
    <n v="7"/>
    <n v="2"/>
    <x v="27"/>
    <n v="4.4025157232704407E-2"/>
    <n v="1.2"/>
    <n v="22.400000000000002"/>
  </r>
  <r>
    <x v="1"/>
    <x v="1"/>
    <x v="1"/>
    <x v="4"/>
    <x v="1"/>
    <n v="2"/>
    <n v="10"/>
    <n v="7"/>
    <n v="2"/>
    <x v="12"/>
    <n v="5.5031446540880498E-2"/>
    <n v="1.2"/>
    <n v="27.999999999999996"/>
  </r>
  <r>
    <x v="1"/>
    <x v="1"/>
    <x v="1"/>
    <x v="4"/>
    <x v="1"/>
    <n v="2"/>
    <n v="12"/>
    <n v="7"/>
    <n v="1"/>
    <x v="15"/>
    <n v="3.3018867924528301E-2"/>
    <n v="1.2"/>
    <n v="16.8"/>
  </r>
  <r>
    <x v="1"/>
    <x v="1"/>
    <x v="1"/>
    <x v="4"/>
    <x v="1"/>
    <n v="2"/>
    <n v="14"/>
    <n v="7"/>
    <n v="2"/>
    <x v="28"/>
    <n v="7.7044025157232701E-2"/>
    <n v="1.2"/>
    <n v="39.199999999999996"/>
  </r>
  <r>
    <x v="1"/>
    <x v="1"/>
    <x v="1"/>
    <x v="4"/>
    <x v="1"/>
    <n v="2"/>
    <n v="15"/>
    <n v="7"/>
    <n v="1"/>
    <x v="14"/>
    <n v="4.1273584905660375E-2"/>
    <n v="1.2"/>
    <n v="21"/>
  </r>
  <r>
    <x v="3"/>
    <x v="2"/>
    <x v="0"/>
    <x v="5"/>
    <x v="3"/>
    <n v="4"/>
    <n v="4"/>
    <n v="14"/>
    <n v="4"/>
    <x v="29"/>
    <n v="0.17610062893081763"/>
    <n v="1.5"/>
    <n v="112"/>
  </r>
  <r>
    <x v="4"/>
    <x v="3"/>
    <x v="0"/>
    <x v="6"/>
    <x v="4"/>
    <n v="0.75"/>
    <n v="3"/>
    <n v="8"/>
    <n v="30"/>
    <x v="30"/>
    <n v="0.10613207547169812"/>
    <n v="3.16"/>
    <n v="142.20000000000002"/>
  </r>
  <r>
    <x v="5"/>
    <x v="4"/>
    <x v="2"/>
    <x v="7"/>
    <x v="5"/>
    <n v="1"/>
    <n v="3"/>
    <n v="2"/>
    <n v="16"/>
    <x v="4"/>
    <n v="1.8867924528301886E-2"/>
    <n v="1.02"/>
    <n v="8.16"/>
  </r>
  <r>
    <x v="5"/>
    <x v="4"/>
    <x v="2"/>
    <x v="7"/>
    <x v="5"/>
    <n v="1"/>
    <n v="3"/>
    <n v="3"/>
    <n v="12"/>
    <x v="17"/>
    <n v="2.1226415094339621E-2"/>
    <n v="1.02"/>
    <n v="9.18"/>
  </r>
  <r>
    <x v="5"/>
    <x v="4"/>
    <x v="0"/>
    <x v="8"/>
    <x v="0"/>
    <n v="2"/>
    <n v="3"/>
    <n v="2"/>
    <n v="22"/>
    <x v="31"/>
    <n v="5.1886792452830191E-2"/>
    <n v="1.2"/>
    <n v="26.4"/>
  </r>
  <r>
    <x v="3"/>
    <x v="4"/>
    <x v="2"/>
    <x v="9"/>
    <x v="5"/>
    <n v="2"/>
    <n v="3"/>
    <n v="4"/>
    <n v="33"/>
    <x v="32"/>
    <n v="0.15566037735849056"/>
    <n v="1.02"/>
    <n v="67.320000000000007"/>
  </r>
  <r>
    <x v="6"/>
    <x v="5"/>
    <x v="2"/>
    <x v="10"/>
    <x v="6"/>
    <n v="1"/>
    <n v="3"/>
    <n v="6"/>
    <n v="6"/>
    <x v="17"/>
    <n v="2.1226415094339621E-2"/>
    <n v="1.02"/>
    <n v="9.18"/>
  </r>
  <r>
    <x v="6"/>
    <x v="5"/>
    <x v="2"/>
    <x v="10"/>
    <x v="6"/>
    <n v="1"/>
    <n v="4"/>
    <n v="7"/>
    <n v="3"/>
    <x v="13"/>
    <n v="1.6509433962264151E-2"/>
    <n v="1.02"/>
    <n v="7.1400000000000006"/>
  </r>
  <r>
    <x v="6"/>
    <x v="5"/>
    <x v="2"/>
    <x v="10"/>
    <x v="6"/>
    <n v="1"/>
    <n v="4"/>
    <n v="6"/>
    <n v="6"/>
    <x v="3"/>
    <n v="2.8301886792452831E-2"/>
    <n v="1.02"/>
    <n v="12.24"/>
  </r>
  <r>
    <x v="6"/>
    <x v="5"/>
    <x v="2"/>
    <x v="10"/>
    <x v="6"/>
    <n v="1"/>
    <n v="3"/>
    <n v="6"/>
    <n v="7"/>
    <x v="33"/>
    <n v="2.4764150943396228E-2"/>
    <n v="1.02"/>
    <n v="10.71"/>
  </r>
  <r>
    <x v="7"/>
    <x v="6"/>
    <x v="0"/>
    <x v="11"/>
    <x v="0"/>
    <n v="2"/>
    <n v="4"/>
    <n v="2"/>
    <n v="10"/>
    <x v="34"/>
    <n v="3.1446540880503145E-2"/>
    <n v="1.2"/>
    <n v="16"/>
  </r>
  <r>
    <x v="7"/>
    <x v="6"/>
    <x v="0"/>
    <x v="11"/>
    <x v="0"/>
    <n v="2"/>
    <n v="4"/>
    <n v="3"/>
    <n v="5"/>
    <x v="0"/>
    <n v="2.358490566037736E-2"/>
    <n v="1.2"/>
    <n v="12"/>
  </r>
  <r>
    <x v="8"/>
    <x v="7"/>
    <x v="0"/>
    <x v="12"/>
    <x v="5"/>
    <n v="1"/>
    <n v="5"/>
    <n v="3"/>
    <n v="13"/>
    <x v="35"/>
    <n v="3.8325471698113206E-2"/>
    <n v="1.02"/>
    <n v="16.574999999999999"/>
  </r>
  <r>
    <x v="8"/>
    <x v="7"/>
    <x v="0"/>
    <x v="12"/>
    <x v="7"/>
    <n v="1"/>
    <n v="5"/>
    <n v="4"/>
    <n v="12"/>
    <x v="36"/>
    <n v="4.716981132075472E-2"/>
    <n v="0.8"/>
    <n v="16"/>
  </r>
  <r>
    <x v="8"/>
    <x v="7"/>
    <x v="0"/>
    <x v="12"/>
    <x v="8"/>
    <n v="1"/>
    <n v="5"/>
    <n v="3"/>
    <n v="9"/>
    <x v="37"/>
    <n v="2.6533018867924529E-2"/>
    <n v="1.43"/>
    <n v="16.087499999999999"/>
  </r>
  <r>
    <x v="8"/>
    <x v="7"/>
    <x v="0"/>
    <x v="12"/>
    <x v="9"/>
    <n v="1"/>
    <n v="5"/>
    <n v="3"/>
    <n v="14"/>
    <x v="14"/>
    <n v="4.1273584905660375E-2"/>
    <n v="1.2"/>
    <n v="21"/>
  </r>
  <r>
    <x v="8"/>
    <x v="7"/>
    <x v="0"/>
    <x v="12"/>
    <x v="0"/>
    <n v="1"/>
    <n v="5"/>
    <n v="3"/>
    <n v="11"/>
    <x v="38"/>
    <n v="3.2429245283018868E-2"/>
    <n v="1.2"/>
    <n v="16.5"/>
  </r>
  <r>
    <x v="8"/>
    <x v="7"/>
    <x v="0"/>
    <x v="12"/>
    <x v="2"/>
    <n v="1"/>
    <n v="4"/>
    <n v="6"/>
    <n v="9"/>
    <x v="39"/>
    <n v="4.2452830188679243E-2"/>
    <n v="1.2"/>
    <n v="21.599999999999998"/>
  </r>
  <r>
    <x v="8"/>
    <x v="7"/>
    <x v="0"/>
    <x v="12"/>
    <x v="6"/>
    <n v="1"/>
    <n v="5"/>
    <n v="2"/>
    <n v="10"/>
    <x v="40"/>
    <n v="1.9654088050314468E-2"/>
    <n v="1.02"/>
    <n v="8.5"/>
  </r>
  <r>
    <x v="9"/>
    <x v="8"/>
    <x v="0"/>
    <x v="13"/>
    <x v="10"/>
    <n v="1"/>
    <n v="4"/>
    <n v="4"/>
    <n v="84"/>
    <x v="41"/>
    <n v="0.26415094339622641"/>
    <n v="1.1000000000000001"/>
    <n v="123.20000000000002"/>
  </r>
  <r>
    <x v="9"/>
    <x v="8"/>
    <x v="0"/>
    <x v="13"/>
    <x v="10"/>
    <n v="3"/>
    <n v="3"/>
    <n v="4"/>
    <n v="4"/>
    <x v="3"/>
    <n v="2.8301886792452831E-2"/>
    <n v="1.1000000000000001"/>
    <n v="13.200000000000001"/>
  </r>
  <r>
    <x v="9"/>
    <x v="8"/>
    <x v="0"/>
    <x v="13"/>
    <x v="10"/>
    <n v="3"/>
    <n v="3"/>
    <n v="3"/>
    <n v="2"/>
    <x v="42"/>
    <n v="1.0613207547169811E-2"/>
    <n v="1.1000000000000001"/>
    <n v="4.95"/>
  </r>
  <r>
    <x v="10"/>
    <x v="9"/>
    <x v="0"/>
    <x v="14"/>
    <x v="0"/>
    <n v="2"/>
    <n v="5"/>
    <n v="2"/>
    <n v="39"/>
    <x v="43"/>
    <n v="0.15330188679245282"/>
    <n v="1.02"/>
    <n v="66.3"/>
  </r>
  <r>
    <x v="10"/>
    <x v="9"/>
    <x v="0"/>
    <x v="14"/>
    <x v="0"/>
    <n v="2"/>
    <n v="4"/>
    <n v="3"/>
    <n v="4"/>
    <x v="4"/>
    <n v="1.8867924528301886E-2"/>
    <n v="1.02"/>
    <n v="8.16"/>
  </r>
  <r>
    <x v="10"/>
    <x v="9"/>
    <x v="0"/>
    <x v="14"/>
    <x v="0"/>
    <n v="2"/>
    <n v="5"/>
    <n v="2"/>
    <n v="12"/>
    <x v="36"/>
    <n v="4.716981132075472E-2"/>
    <n v="1.02"/>
    <n v="20.399999999999999"/>
  </r>
  <r>
    <x v="10"/>
    <x v="9"/>
    <x v="0"/>
    <x v="14"/>
    <x v="0"/>
    <n v="2"/>
    <n v="3"/>
    <n v="3"/>
    <n v="10"/>
    <x v="44"/>
    <n v="3.5377358490566037E-2"/>
    <n v="1.02"/>
    <n v="15.3"/>
  </r>
  <r>
    <x v="10"/>
    <x v="9"/>
    <x v="0"/>
    <x v="14"/>
    <x v="0"/>
    <n v="1.5"/>
    <n v="4"/>
    <n v="2"/>
    <n v="12"/>
    <x v="3"/>
    <n v="2.8301886792452831E-2"/>
    <n v="1.02"/>
    <n v="12.24"/>
  </r>
  <r>
    <x v="11"/>
    <x v="8"/>
    <x v="1"/>
    <x v="15"/>
    <x v="8"/>
    <n v="1.5"/>
    <n v="4"/>
    <n v="5"/>
    <n v="1"/>
    <x v="45"/>
    <n v="5.89622641509434E-3"/>
    <n v="1.43"/>
    <n v="3.5749999999999997"/>
  </r>
  <r>
    <x v="11"/>
    <x v="8"/>
    <x v="1"/>
    <x v="15"/>
    <x v="8"/>
    <n v="1.5"/>
    <n v="4"/>
    <n v="7"/>
    <n v="2"/>
    <x v="13"/>
    <n v="1.6509433962264151E-2"/>
    <n v="1.43"/>
    <n v="10.01"/>
  </r>
  <r>
    <x v="11"/>
    <x v="8"/>
    <x v="0"/>
    <x v="16"/>
    <x v="11"/>
    <n v="1"/>
    <n v="8"/>
    <n v="5"/>
    <n v="5"/>
    <x v="2"/>
    <n v="3.9308176100628936E-2"/>
    <n v="1.2"/>
    <n v="20"/>
  </r>
  <r>
    <x v="11"/>
    <x v="8"/>
    <x v="0"/>
    <x v="16"/>
    <x v="11"/>
    <n v="1"/>
    <n v="6"/>
    <n v="5"/>
    <n v="5"/>
    <x v="46"/>
    <n v="2.9481132075471699E-2"/>
    <n v="1.2"/>
    <n v="15"/>
  </r>
  <r>
    <x v="11"/>
    <x v="8"/>
    <x v="0"/>
    <x v="16"/>
    <x v="11"/>
    <n v="2"/>
    <n v="6"/>
    <n v="4"/>
    <n v="3"/>
    <x v="3"/>
    <n v="2.8301886792452831E-2"/>
    <n v="1.2"/>
    <n v="14.399999999999999"/>
  </r>
  <r>
    <x v="11"/>
    <x v="8"/>
    <x v="0"/>
    <x v="16"/>
    <x v="11"/>
    <n v="1"/>
    <n v="24"/>
    <n v="3"/>
    <n v="7"/>
    <x v="20"/>
    <n v="9.9056603773584911E-2"/>
    <n v="1.2"/>
    <n v="50.4"/>
  </r>
  <r>
    <x v="11"/>
    <x v="8"/>
    <x v="0"/>
    <x v="16"/>
    <x v="11"/>
    <n v="1"/>
    <n v="23"/>
    <n v="3"/>
    <n v="3"/>
    <x v="47"/>
    <n v="4.0683962264150941E-2"/>
    <n v="1.2"/>
    <n v="20.7"/>
  </r>
  <r>
    <x v="11"/>
    <x v="8"/>
    <x v="0"/>
    <x v="16"/>
    <x v="11"/>
    <n v="1"/>
    <n v="17"/>
    <n v="3"/>
    <n v="3"/>
    <x v="48"/>
    <n v="3.0070754716981132E-2"/>
    <n v="1.2"/>
    <n v="15.299999999999999"/>
  </r>
  <r>
    <x v="12"/>
    <x v="10"/>
    <x v="2"/>
    <x v="17"/>
    <x v="6"/>
    <n v="1"/>
    <n v="6"/>
    <n v="6"/>
    <n v="16"/>
    <x v="49"/>
    <n v="0.11320754716981132"/>
    <n v="1.02"/>
    <n v="48.96"/>
  </r>
  <r>
    <x v="12"/>
    <x v="10"/>
    <x v="2"/>
    <x v="17"/>
    <x v="6"/>
    <n v="1"/>
    <n v="6"/>
    <n v="7"/>
    <n v="5"/>
    <x v="14"/>
    <n v="4.1273584905660375E-2"/>
    <n v="1.02"/>
    <n v="17.850000000000001"/>
  </r>
  <r>
    <x v="12"/>
    <x v="10"/>
    <x v="2"/>
    <x v="17"/>
    <x v="6"/>
    <n v="1"/>
    <n v="6"/>
    <n v="6"/>
    <n v="5"/>
    <x v="44"/>
    <n v="3.5377358490566037E-2"/>
    <n v="1.02"/>
    <n v="15.3"/>
  </r>
  <r>
    <x v="12"/>
    <x v="10"/>
    <x v="2"/>
    <x v="17"/>
    <x v="6"/>
    <n v="1"/>
    <n v="6"/>
    <n v="5"/>
    <n v="12"/>
    <x v="50"/>
    <n v="7.0754716981132074E-2"/>
    <n v="1.02"/>
    <n v="30.6"/>
  </r>
  <r>
    <x v="12"/>
    <x v="10"/>
    <x v="2"/>
    <x v="17"/>
    <x v="6"/>
    <n v="1"/>
    <n v="6"/>
    <n v="6"/>
    <n v="4"/>
    <x v="3"/>
    <n v="2.8301886792452831E-2"/>
    <n v="1.02"/>
    <n v="12.24"/>
  </r>
  <r>
    <x v="12"/>
    <x v="10"/>
    <x v="2"/>
    <x v="17"/>
    <x v="6"/>
    <n v="1"/>
    <n v="6"/>
    <n v="4"/>
    <n v="4"/>
    <x v="4"/>
    <n v="1.8867924528301886E-2"/>
    <n v="1.02"/>
    <n v="8.16"/>
  </r>
  <r>
    <x v="13"/>
    <x v="8"/>
    <x v="0"/>
    <x v="13"/>
    <x v="10"/>
    <n v="1"/>
    <n v="4"/>
    <n v="4"/>
    <n v="32"/>
    <x v="51"/>
    <n v="0.10062893081761005"/>
    <n v="1.1000000000000001"/>
    <n v="46.933333333333337"/>
  </r>
  <r>
    <x v="13"/>
    <x v="8"/>
    <x v="0"/>
    <x v="13"/>
    <x v="10"/>
    <n v="1"/>
    <n v="3"/>
    <n v="3"/>
    <n v="2"/>
    <x v="25"/>
    <n v="3.5377358490566039E-3"/>
    <n v="1.1000000000000001"/>
    <n v="1.6500000000000001"/>
  </r>
  <r>
    <x v="13"/>
    <x v="8"/>
    <x v="0"/>
    <x v="13"/>
    <x v="10"/>
    <n v="1"/>
    <n v="3"/>
    <n v="3"/>
    <n v="2"/>
    <x v="25"/>
    <n v="3.5377358490566039E-3"/>
    <n v="1.1000000000000001"/>
    <n v="1.6500000000000001"/>
  </r>
  <r>
    <x v="13"/>
    <x v="9"/>
    <x v="0"/>
    <x v="18"/>
    <x v="0"/>
    <n v="1.5"/>
    <n v="5"/>
    <n v="3"/>
    <n v="14"/>
    <x v="52"/>
    <n v="6.1910377358490566E-2"/>
    <n v="1.02"/>
    <n v="26.775000000000002"/>
  </r>
  <r>
    <x v="13"/>
    <x v="9"/>
    <x v="0"/>
    <x v="18"/>
    <x v="0"/>
    <n v="6"/>
    <n v="6"/>
    <n v="3"/>
    <n v="7"/>
    <x v="53"/>
    <n v="0.14858490566037735"/>
    <n v="1.02"/>
    <n v="64.260000000000005"/>
  </r>
  <r>
    <x v="13"/>
    <x v="9"/>
    <x v="0"/>
    <x v="18"/>
    <x v="0"/>
    <n v="2"/>
    <n v="5"/>
    <n v="3"/>
    <n v="6"/>
    <x v="44"/>
    <n v="3.5377358490566037E-2"/>
    <n v="1.02"/>
    <n v="15.3"/>
  </r>
  <r>
    <x v="13"/>
    <x v="9"/>
    <x v="0"/>
    <x v="18"/>
    <x v="0"/>
    <n v="2"/>
    <n v="8"/>
    <n v="3"/>
    <n v="3"/>
    <x v="3"/>
    <n v="2.8301886792452831E-2"/>
    <n v="1.02"/>
    <n v="12.24"/>
  </r>
  <r>
    <x v="13"/>
    <x v="9"/>
    <x v="0"/>
    <x v="18"/>
    <x v="0"/>
    <n v="1.5"/>
    <n v="8"/>
    <n v="3"/>
    <n v="3"/>
    <x v="17"/>
    <n v="2.1226415094339621E-2"/>
    <n v="1.02"/>
    <n v="9.18"/>
  </r>
  <r>
    <x v="13"/>
    <x v="9"/>
    <x v="0"/>
    <x v="18"/>
    <x v="0"/>
    <n v="1.5"/>
    <n v="4"/>
    <n v="2"/>
    <n v="10"/>
    <x v="0"/>
    <n v="2.358490566037736E-2"/>
    <n v="1.02"/>
    <n v="10.199999999999999"/>
  </r>
  <r>
    <x v="13"/>
    <x v="9"/>
    <x v="0"/>
    <x v="18"/>
    <x v="0"/>
    <n v="1.5"/>
    <n v="5"/>
    <n v="2"/>
    <n v="8"/>
    <x v="0"/>
    <n v="2.358490566037736E-2"/>
    <n v="1.02"/>
    <n v="10.199999999999999"/>
  </r>
  <r>
    <x v="13"/>
    <x v="9"/>
    <x v="0"/>
    <x v="18"/>
    <x v="0"/>
    <n v="1.5"/>
    <n v="3"/>
    <n v="2"/>
    <n v="7"/>
    <x v="54"/>
    <n v="1.2382075471698114E-2"/>
    <n v="1.02"/>
    <n v="5.3550000000000004"/>
  </r>
  <r>
    <x v="13"/>
    <x v="9"/>
    <x v="0"/>
    <x v="18"/>
    <x v="0"/>
    <n v="1"/>
    <n v="4"/>
    <n v="2"/>
    <n v="15"/>
    <x v="0"/>
    <n v="2.358490566037736E-2"/>
    <n v="1.02"/>
    <n v="10.199999999999999"/>
  </r>
  <r>
    <x v="13"/>
    <x v="9"/>
    <x v="0"/>
    <x v="18"/>
    <x v="0"/>
    <n v="1.5"/>
    <n v="5"/>
    <n v="2"/>
    <n v="8"/>
    <x v="0"/>
    <n v="2.358490566037736E-2"/>
    <n v="1.02"/>
    <n v="10.199999999999999"/>
  </r>
  <r>
    <x v="14"/>
    <x v="11"/>
    <x v="3"/>
    <x v="19"/>
    <x v="12"/>
    <n v="2"/>
    <n v="3"/>
    <n v="9"/>
    <n v="2"/>
    <x v="17"/>
    <n v="2.1226415094339621E-2"/>
    <n v="1"/>
    <n v="9"/>
  </r>
  <r>
    <x v="14"/>
    <x v="11"/>
    <x v="3"/>
    <x v="19"/>
    <x v="12"/>
    <n v="2"/>
    <n v="4"/>
    <n v="9"/>
    <n v="4"/>
    <x v="55"/>
    <n v="5.6603773584905662E-2"/>
    <n v="1"/>
    <n v="24"/>
  </r>
  <r>
    <x v="14"/>
    <x v="11"/>
    <x v="3"/>
    <x v="19"/>
    <x v="12"/>
    <n v="2"/>
    <n v="8"/>
    <n v="10"/>
    <n v="1"/>
    <x v="34"/>
    <n v="3.1446540880503145E-2"/>
    <n v="1"/>
    <n v="13.333333333333334"/>
  </r>
  <r>
    <x v="14"/>
    <x v="11"/>
    <x v="3"/>
    <x v="19"/>
    <x v="12"/>
    <n v="2"/>
    <n v="3"/>
    <n v="10"/>
    <n v="2"/>
    <x v="0"/>
    <n v="2.358490566037736E-2"/>
    <n v="1"/>
    <n v="10"/>
  </r>
  <r>
    <x v="14"/>
    <x v="11"/>
    <x v="3"/>
    <x v="19"/>
    <x v="12"/>
    <n v="2"/>
    <n v="6"/>
    <n v="8"/>
    <n v="1"/>
    <x v="4"/>
    <n v="1.8867924528301886E-2"/>
    <n v="1"/>
    <n v="8"/>
  </r>
  <r>
    <x v="14"/>
    <x v="11"/>
    <x v="3"/>
    <x v="19"/>
    <x v="12"/>
    <n v="2"/>
    <n v="4"/>
    <n v="8"/>
    <n v="7"/>
    <x v="10"/>
    <n v="8.8050314465408813E-2"/>
    <n v="1"/>
    <n v="37.333333333333336"/>
  </r>
  <r>
    <x v="14"/>
    <x v="11"/>
    <x v="3"/>
    <x v="19"/>
    <x v="12"/>
    <n v="2"/>
    <n v="3"/>
    <n v="8"/>
    <n v="5"/>
    <x v="36"/>
    <n v="4.716981132075472E-2"/>
    <n v="1"/>
    <n v="20"/>
  </r>
  <r>
    <x v="14"/>
    <x v="11"/>
    <x v="3"/>
    <x v="19"/>
    <x v="12"/>
    <n v="2"/>
    <n v="6"/>
    <n v="9"/>
    <n v="3"/>
    <x v="56"/>
    <n v="6.3679245283018868E-2"/>
    <n v="1"/>
    <n v="27"/>
  </r>
  <r>
    <x v="14"/>
    <x v="11"/>
    <x v="3"/>
    <x v="19"/>
    <x v="12"/>
    <n v="1.5"/>
    <n v="6"/>
    <n v="8"/>
    <n v="2"/>
    <x v="3"/>
    <n v="2.8301886792452831E-2"/>
    <n v="1"/>
    <n v="12"/>
  </r>
  <r>
    <x v="14"/>
    <x v="11"/>
    <x v="3"/>
    <x v="19"/>
    <x v="12"/>
    <n v="1.5"/>
    <n v="8"/>
    <n v="8"/>
    <n v="2"/>
    <x v="57"/>
    <n v="3.7735849056603772E-2"/>
    <n v="1"/>
    <n v="16"/>
  </r>
  <r>
    <x v="14"/>
    <x v="11"/>
    <x v="3"/>
    <x v="19"/>
    <x v="12"/>
    <n v="1.5"/>
    <n v="5"/>
    <n v="8"/>
    <n v="1"/>
    <x v="7"/>
    <n v="1.179245283018868E-2"/>
    <n v="1"/>
    <n v="5"/>
  </r>
  <r>
    <x v="14"/>
    <x v="11"/>
    <x v="3"/>
    <x v="19"/>
    <x v="12"/>
    <n v="1.5"/>
    <n v="8"/>
    <n v="10"/>
    <n v="2"/>
    <x v="36"/>
    <n v="4.716981132075472E-2"/>
    <n v="1"/>
    <n v="20"/>
  </r>
  <r>
    <x v="14"/>
    <x v="11"/>
    <x v="3"/>
    <x v="19"/>
    <x v="12"/>
    <n v="1.5"/>
    <n v="4"/>
    <n v="10"/>
    <n v="2"/>
    <x v="0"/>
    <n v="2.358490566037736E-2"/>
    <n v="1"/>
    <n v="10"/>
  </r>
  <r>
    <x v="14"/>
    <x v="11"/>
    <x v="3"/>
    <x v="19"/>
    <x v="12"/>
    <n v="2"/>
    <n v="8"/>
    <n v="12"/>
    <n v="1"/>
    <x v="57"/>
    <n v="3.7735849056603772E-2"/>
    <n v="1"/>
    <n v="16"/>
  </r>
  <r>
    <x v="14"/>
    <x v="11"/>
    <x v="3"/>
    <x v="19"/>
    <x v="12"/>
    <n v="1"/>
    <n v="8"/>
    <n v="8"/>
    <n v="1"/>
    <x v="6"/>
    <n v="1.2578616352201257E-2"/>
    <n v="1"/>
    <n v="5.333333333333333"/>
  </r>
  <r>
    <x v="14"/>
    <x v="11"/>
    <x v="3"/>
    <x v="19"/>
    <x v="12"/>
    <n v="1"/>
    <n v="6"/>
    <n v="6"/>
    <n v="1"/>
    <x v="22"/>
    <n v="7.0754716981132077E-3"/>
    <n v="1"/>
    <n v="3"/>
  </r>
  <r>
    <x v="14"/>
    <x v="11"/>
    <x v="3"/>
    <x v="19"/>
    <x v="12"/>
    <n v="1"/>
    <n v="6"/>
    <n v="10"/>
    <n v="3"/>
    <x v="44"/>
    <n v="3.5377358490566037E-2"/>
    <n v="1"/>
    <n v="15"/>
  </r>
  <r>
    <x v="14"/>
    <x v="11"/>
    <x v="3"/>
    <x v="19"/>
    <x v="12"/>
    <n v="1"/>
    <n v="6"/>
    <n v="12"/>
    <n v="1"/>
    <x v="1"/>
    <n v="1.4150943396226415E-2"/>
    <n v="1"/>
    <n v="6"/>
  </r>
  <r>
    <x v="14"/>
    <x v="11"/>
    <x v="3"/>
    <x v="19"/>
    <x v="12"/>
    <n v="2"/>
    <n v="7"/>
    <n v="5"/>
    <n v="2"/>
    <x v="58"/>
    <n v="2.7515723270440249E-2"/>
    <n v="1"/>
    <n v="11.666666666666666"/>
  </r>
  <r>
    <x v="14"/>
    <x v="11"/>
    <x v="3"/>
    <x v="19"/>
    <x v="12"/>
    <n v="2"/>
    <n v="14"/>
    <n v="5"/>
    <n v="1"/>
    <x v="58"/>
    <n v="2.7515723270440249E-2"/>
    <n v="1"/>
    <n v="11.666666666666666"/>
  </r>
  <r>
    <x v="14"/>
    <x v="11"/>
    <x v="3"/>
    <x v="19"/>
    <x v="12"/>
    <n v="2"/>
    <n v="6"/>
    <n v="5"/>
    <n v="3"/>
    <x v="44"/>
    <n v="3.5377358490566037E-2"/>
    <n v="1"/>
    <n v="15"/>
  </r>
  <r>
    <x v="14"/>
    <x v="11"/>
    <x v="3"/>
    <x v="19"/>
    <x v="12"/>
    <n v="2"/>
    <n v="8"/>
    <n v="5"/>
    <n v="2"/>
    <x v="34"/>
    <n v="3.1446540880503145E-2"/>
    <n v="1"/>
    <n v="13.333333333333334"/>
  </r>
  <r>
    <x v="14"/>
    <x v="11"/>
    <x v="3"/>
    <x v="19"/>
    <x v="12"/>
    <n v="2"/>
    <n v="10"/>
    <n v="4"/>
    <n v="2"/>
    <x v="34"/>
    <n v="3.1446540880503145E-2"/>
    <n v="1"/>
    <n v="13.333333333333334"/>
  </r>
  <r>
    <x v="14"/>
    <x v="11"/>
    <x v="3"/>
    <x v="19"/>
    <x v="12"/>
    <n v="2"/>
    <n v="7"/>
    <n v="4"/>
    <n v="2"/>
    <x v="59"/>
    <n v="2.2012578616352203E-2"/>
    <n v="1"/>
    <n v="9.3333333333333339"/>
  </r>
  <r>
    <x v="14"/>
    <x v="11"/>
    <x v="3"/>
    <x v="19"/>
    <x v="12"/>
    <n v="2"/>
    <n v="5"/>
    <n v="4"/>
    <n v="1"/>
    <x v="60"/>
    <n v="7.8616352201257862E-3"/>
    <n v="1"/>
    <n v="3.3333333333333335"/>
  </r>
  <r>
    <x v="14"/>
    <x v="11"/>
    <x v="3"/>
    <x v="19"/>
    <x v="12"/>
    <n v="2"/>
    <n v="9"/>
    <n v="4"/>
    <n v="1"/>
    <x v="1"/>
    <n v="1.4150943396226415E-2"/>
    <n v="1"/>
    <n v="6"/>
  </r>
  <r>
    <x v="14"/>
    <x v="11"/>
    <x v="3"/>
    <x v="19"/>
    <x v="12"/>
    <n v="2"/>
    <n v="7"/>
    <n v="3"/>
    <n v="1"/>
    <x v="18"/>
    <n v="8.2547169811320754E-3"/>
    <n v="1"/>
    <n v="3.5"/>
  </r>
  <r>
    <x v="14"/>
    <x v="11"/>
    <x v="3"/>
    <x v="19"/>
    <x v="12"/>
    <n v="2"/>
    <n v="6"/>
    <n v="3"/>
    <n v="2"/>
    <x v="1"/>
    <n v="1.4150943396226415E-2"/>
    <n v="1"/>
    <n v="6"/>
  </r>
  <r>
    <x v="14"/>
    <x v="11"/>
    <x v="3"/>
    <x v="19"/>
    <x v="12"/>
    <n v="2"/>
    <n v="8"/>
    <n v="3"/>
    <n v="2"/>
    <x v="4"/>
    <n v="1.8867924528301886E-2"/>
    <n v="1"/>
    <n v="8"/>
  </r>
  <r>
    <x v="15"/>
    <x v="11"/>
    <x v="2"/>
    <x v="20"/>
    <x v="5"/>
    <n v="2"/>
    <n v="5"/>
    <n v="9"/>
    <n v="3"/>
    <x v="61"/>
    <n v="5.3066037735849059E-2"/>
    <n v="1.02"/>
    <n v="22.95"/>
  </r>
  <r>
    <x v="16"/>
    <x v="11"/>
    <x v="2"/>
    <x v="21"/>
    <x v="12"/>
    <n v="5"/>
    <n v="25"/>
    <n v="15"/>
    <n v="1"/>
    <x v="62"/>
    <n v="0.36851415094339623"/>
    <m/>
    <n v="0"/>
  </r>
  <r>
    <x v="17"/>
    <x v="11"/>
    <x v="0"/>
    <x v="22"/>
    <x v="0"/>
    <n v="2"/>
    <n v="4"/>
    <n v="5"/>
    <n v="5"/>
    <x v="2"/>
    <n v="3.9308176100628936E-2"/>
    <n v="1.9"/>
    <n v="31.666666666666668"/>
  </r>
  <r>
    <x v="17"/>
    <x v="11"/>
    <x v="0"/>
    <x v="22"/>
    <x v="0"/>
    <n v="2"/>
    <n v="5"/>
    <n v="5"/>
    <n v="5"/>
    <x v="63"/>
    <n v="4.913522012578616E-2"/>
    <n v="1.9"/>
    <n v="39.583333333333329"/>
  </r>
  <r>
    <x v="17"/>
    <x v="11"/>
    <x v="0"/>
    <x v="22"/>
    <x v="0"/>
    <n v="2"/>
    <n v="6"/>
    <n v="5"/>
    <n v="3"/>
    <x v="44"/>
    <n v="3.5377358490566037E-2"/>
    <n v="1.9"/>
    <n v="28.5"/>
  </r>
  <r>
    <x v="17"/>
    <x v="11"/>
    <x v="0"/>
    <x v="22"/>
    <x v="0"/>
    <n v="2"/>
    <n v="7"/>
    <n v="5"/>
    <n v="7"/>
    <x v="64"/>
    <n v="9.6305031446540887E-2"/>
    <n v="1.9"/>
    <n v="77.583333333333329"/>
  </r>
  <r>
    <x v="17"/>
    <x v="11"/>
    <x v="0"/>
    <x v="22"/>
    <x v="0"/>
    <n v="2"/>
    <n v="8"/>
    <n v="5"/>
    <n v="7"/>
    <x v="65"/>
    <n v="0.110062893081761"/>
    <n v="1.9"/>
    <n v="88.666666666666657"/>
  </r>
  <r>
    <x v="17"/>
    <x v="11"/>
    <x v="0"/>
    <x v="22"/>
    <x v="0"/>
    <n v="2"/>
    <n v="9"/>
    <n v="5"/>
    <n v="1"/>
    <x v="66"/>
    <n v="1.7688679245283018E-2"/>
    <n v="1.9"/>
    <n v="14.25"/>
  </r>
  <r>
    <x v="17"/>
    <x v="11"/>
    <x v="0"/>
    <x v="22"/>
    <x v="0"/>
    <n v="2"/>
    <n v="10"/>
    <n v="5"/>
    <n v="1"/>
    <x v="40"/>
    <n v="1.9654088050314468E-2"/>
    <n v="1.9"/>
    <n v="15.833333333333334"/>
  </r>
  <r>
    <x v="17"/>
    <x v="11"/>
    <x v="0"/>
    <x v="22"/>
    <x v="0"/>
    <n v="2"/>
    <n v="7"/>
    <n v="8"/>
    <n v="11"/>
    <x v="67"/>
    <n v="0.24213836477987422"/>
    <n v="1.9"/>
    <n v="195.06666666666666"/>
  </r>
  <r>
    <x v="17"/>
    <x v="11"/>
    <x v="0"/>
    <x v="22"/>
    <x v="0"/>
    <n v="2"/>
    <n v="8"/>
    <n v="8"/>
    <n v="10"/>
    <x v="68"/>
    <n v="0.25157232704402516"/>
    <n v="1.9"/>
    <n v="202.66666666666666"/>
  </r>
  <r>
    <x v="17"/>
    <x v="11"/>
    <x v="0"/>
    <x v="22"/>
    <x v="0"/>
    <n v="2"/>
    <n v="9"/>
    <n v="8"/>
    <n v="4"/>
    <x v="49"/>
    <n v="0.11320754716981132"/>
    <n v="1.9"/>
    <n v="91.199999999999989"/>
  </r>
  <r>
    <x v="17"/>
    <x v="11"/>
    <x v="0"/>
    <x v="22"/>
    <x v="0"/>
    <n v="2"/>
    <n v="5"/>
    <n v="10"/>
    <n v="1"/>
    <x v="40"/>
    <n v="1.9654088050314468E-2"/>
    <n v="1.9"/>
    <n v="15.833333333333334"/>
  </r>
  <r>
    <x v="17"/>
    <x v="11"/>
    <x v="0"/>
    <x v="22"/>
    <x v="0"/>
    <n v="2"/>
    <n v="7"/>
    <n v="10"/>
    <n v="2"/>
    <x v="12"/>
    <n v="5.5031446540880498E-2"/>
    <n v="1.9"/>
    <n v="44.333333333333329"/>
  </r>
  <r>
    <x v="17"/>
    <x v="11"/>
    <x v="0"/>
    <x v="22"/>
    <x v="0"/>
    <n v="2"/>
    <n v="8"/>
    <n v="10"/>
    <n v="2"/>
    <x v="69"/>
    <n v="6.2893081761006289E-2"/>
    <n v="1.9"/>
    <n v="50.666666666666664"/>
  </r>
  <r>
    <x v="18"/>
    <x v="12"/>
    <x v="2"/>
    <x v="23"/>
    <x v="6"/>
    <n v="2"/>
    <n v="6"/>
    <n v="4"/>
    <n v="2"/>
    <x v="4"/>
    <n v="1.8867924528301886E-2"/>
    <n v="1.02"/>
    <n v="8.16"/>
  </r>
  <r>
    <x v="18"/>
    <x v="12"/>
    <x v="2"/>
    <x v="23"/>
    <x v="6"/>
    <n v="2"/>
    <n v="4"/>
    <n v="4"/>
    <n v="1"/>
    <x v="70"/>
    <n v="6.2893081761006284E-3"/>
    <n v="1.02"/>
    <n v="2.7199999999999998"/>
  </r>
  <r>
    <x v="18"/>
    <x v="12"/>
    <x v="2"/>
    <x v="23"/>
    <x v="6"/>
    <n v="2"/>
    <n v="5"/>
    <n v="4"/>
    <n v="2"/>
    <x v="71"/>
    <n v="1.5723270440251572E-2"/>
    <n v="1.02"/>
    <n v="6.8000000000000007"/>
  </r>
  <r>
    <x v="18"/>
    <x v="12"/>
    <x v="2"/>
    <x v="23"/>
    <x v="6"/>
    <n v="1"/>
    <n v="4"/>
    <n v="5"/>
    <n v="4"/>
    <x v="71"/>
    <n v="1.5723270440251572E-2"/>
    <n v="1.02"/>
    <n v="6.8000000000000007"/>
  </r>
  <r>
    <x v="18"/>
    <x v="12"/>
    <x v="2"/>
    <x v="23"/>
    <x v="6"/>
    <n v="1"/>
    <n v="5"/>
    <n v="5"/>
    <n v="1"/>
    <x v="72"/>
    <n v="4.913522012578617E-3"/>
    <n v="1.02"/>
    <n v="2.125"/>
  </r>
  <r>
    <x v="19"/>
    <x v="12"/>
    <x v="2"/>
    <x v="24"/>
    <x v="6"/>
    <n v="2"/>
    <n v="8"/>
    <n v="5"/>
    <n v="2"/>
    <x v="34"/>
    <n v="3.1446540880503145E-2"/>
    <n v="1.02"/>
    <n v="13.600000000000001"/>
  </r>
  <r>
    <x v="19"/>
    <x v="12"/>
    <x v="2"/>
    <x v="24"/>
    <x v="6"/>
    <n v="2"/>
    <n v="8"/>
    <n v="4"/>
    <n v="1"/>
    <x v="6"/>
    <n v="1.2578616352201257E-2"/>
    <n v="1.02"/>
    <n v="5.4399999999999995"/>
  </r>
  <r>
    <x v="19"/>
    <x v="12"/>
    <x v="2"/>
    <x v="24"/>
    <x v="6"/>
    <n v="1"/>
    <n v="6"/>
    <n v="7"/>
    <n v="4"/>
    <x v="15"/>
    <n v="3.3018867924528301E-2"/>
    <n v="1.02"/>
    <n v="14.280000000000001"/>
  </r>
  <r>
    <x v="19"/>
    <x v="12"/>
    <x v="2"/>
    <x v="24"/>
    <x v="6"/>
    <n v="2"/>
    <n v="4"/>
    <n v="3"/>
    <n v="3"/>
    <x v="1"/>
    <n v="1.4150943396226415E-2"/>
    <n v="1.02"/>
    <n v="6.12"/>
  </r>
  <r>
    <x v="20"/>
    <x v="11"/>
    <x v="2"/>
    <x v="25"/>
    <x v="6"/>
    <n v="2"/>
    <n v="10"/>
    <n v="5"/>
    <n v="3"/>
    <x v="73"/>
    <n v="5.8962264150943397E-2"/>
    <n v="1.02"/>
    <n v="25.5"/>
  </r>
  <r>
    <x v="20"/>
    <x v="11"/>
    <x v="2"/>
    <x v="25"/>
    <x v="6"/>
    <n v="2"/>
    <n v="8"/>
    <n v="5"/>
    <n v="2"/>
    <x v="34"/>
    <n v="3.1446540880503145E-2"/>
    <n v="1.02"/>
    <n v="13.600000000000001"/>
  </r>
  <r>
    <x v="20"/>
    <x v="11"/>
    <x v="2"/>
    <x v="25"/>
    <x v="6"/>
    <n v="2"/>
    <n v="7"/>
    <n v="5"/>
    <n v="2"/>
    <x v="58"/>
    <n v="2.7515723270440249E-2"/>
    <n v="1.02"/>
    <n v="11.9"/>
  </r>
  <r>
    <x v="20"/>
    <x v="11"/>
    <x v="2"/>
    <x v="25"/>
    <x v="6"/>
    <n v="2"/>
    <n v="6"/>
    <n v="5"/>
    <n v="2"/>
    <x v="0"/>
    <n v="2.358490566037736E-2"/>
    <n v="1.02"/>
    <n v="10.199999999999999"/>
  </r>
  <r>
    <x v="20"/>
    <x v="11"/>
    <x v="2"/>
    <x v="25"/>
    <x v="6"/>
    <n v="1.5"/>
    <n v="6"/>
    <n v="7"/>
    <n v="3"/>
    <x v="74"/>
    <n v="3.7146226415094338E-2"/>
    <n v="1.02"/>
    <n v="16.065000000000001"/>
  </r>
  <r>
    <x v="20"/>
    <x v="11"/>
    <x v="2"/>
    <x v="25"/>
    <x v="6"/>
    <n v="1.5"/>
    <n v="8"/>
    <n v="7"/>
    <n v="1"/>
    <x v="13"/>
    <n v="1.6509433962264151E-2"/>
    <n v="1.02"/>
    <n v="7.1400000000000006"/>
  </r>
  <r>
    <x v="20"/>
    <x v="11"/>
    <x v="2"/>
    <x v="25"/>
    <x v="6"/>
    <n v="2"/>
    <n v="8"/>
    <n v="3"/>
    <n v="4"/>
    <x v="57"/>
    <n v="3.7735849056603772E-2"/>
    <n v="1.02"/>
    <n v="16.32"/>
  </r>
  <r>
    <x v="20"/>
    <x v="11"/>
    <x v="2"/>
    <x v="25"/>
    <x v="6"/>
    <n v="2"/>
    <n v="7"/>
    <n v="3"/>
    <n v="3"/>
    <x v="33"/>
    <n v="2.4764150943396228E-2"/>
    <n v="1.02"/>
    <n v="10.71"/>
  </r>
  <r>
    <x v="20"/>
    <x v="11"/>
    <x v="2"/>
    <x v="25"/>
    <x v="6"/>
    <n v="2"/>
    <n v="5"/>
    <n v="3"/>
    <n v="2"/>
    <x v="7"/>
    <n v="1.179245283018868E-2"/>
    <n v="1.02"/>
    <n v="5.0999999999999996"/>
  </r>
  <r>
    <x v="20"/>
    <x v="11"/>
    <x v="2"/>
    <x v="25"/>
    <x v="6"/>
    <n v="2"/>
    <n v="6"/>
    <n v="3"/>
    <n v="2"/>
    <x v="1"/>
    <n v="1.4150943396226415E-2"/>
    <n v="1.02"/>
    <n v="6.12"/>
  </r>
  <r>
    <x v="21"/>
    <x v="12"/>
    <x v="2"/>
    <x v="26"/>
    <x v="6"/>
    <n v="2"/>
    <n v="10"/>
    <n v="10"/>
    <n v="2"/>
    <x v="75"/>
    <n v="7.8616352201257872E-2"/>
    <n v="1.02"/>
    <n v="34"/>
  </r>
  <r>
    <x v="21"/>
    <x v="12"/>
    <x v="2"/>
    <x v="27"/>
    <x v="6"/>
    <n v="1.5"/>
    <n v="5"/>
    <n v="3"/>
    <n v="10"/>
    <x v="76"/>
    <n v="4.4221698113207544E-2"/>
    <n v="1.02"/>
    <n v="19.125"/>
  </r>
  <r>
    <x v="21"/>
    <x v="12"/>
    <x v="2"/>
    <x v="28"/>
    <x v="5"/>
    <n v="1"/>
    <n v="3"/>
    <n v="4"/>
    <n v="4"/>
    <x v="19"/>
    <n v="9.433962264150943E-3"/>
    <n v="1.02"/>
    <n v="4.08"/>
  </r>
  <r>
    <x v="21"/>
    <x v="12"/>
    <x v="2"/>
    <x v="28"/>
    <x v="5"/>
    <n v="2"/>
    <n v="5"/>
    <n v="4"/>
    <n v="1"/>
    <x v="60"/>
    <n v="7.8616352201257862E-3"/>
    <n v="1.02"/>
    <n v="3.4000000000000004"/>
  </r>
  <r>
    <x v="21"/>
    <x v="12"/>
    <x v="2"/>
    <x v="28"/>
    <x v="5"/>
    <n v="2"/>
    <n v="6"/>
    <n v="5"/>
    <n v="1"/>
    <x v="7"/>
    <n v="1.179245283018868E-2"/>
    <n v="1.02"/>
    <n v="5.0999999999999996"/>
  </r>
  <r>
    <x v="21"/>
    <x v="13"/>
    <x v="2"/>
    <x v="28"/>
    <x v="6"/>
    <n v="1.5"/>
    <n v="6"/>
    <n v="3"/>
    <n v="10"/>
    <x v="61"/>
    <n v="5.3066037735849059E-2"/>
    <n v="1.02"/>
    <n v="22.95"/>
  </r>
  <r>
    <x v="21"/>
    <x v="13"/>
    <x v="2"/>
    <x v="28"/>
    <x v="6"/>
    <n v="1.5"/>
    <n v="5"/>
    <n v="3"/>
    <n v="10"/>
    <x v="76"/>
    <n v="4.4221698113207544E-2"/>
    <n v="1.02"/>
    <n v="19.125"/>
  </r>
  <r>
    <x v="21"/>
    <x v="13"/>
    <x v="2"/>
    <x v="29"/>
    <x v="6"/>
    <n v="2"/>
    <n v="10"/>
    <n v="10"/>
    <n v="1"/>
    <x v="2"/>
    <n v="3.9308176100628936E-2"/>
    <n v="1.02"/>
    <n v="17"/>
  </r>
  <r>
    <x v="22"/>
    <x v="11"/>
    <x v="2"/>
    <x v="30"/>
    <x v="6"/>
    <n v="2"/>
    <n v="6"/>
    <n v="3"/>
    <n v="3"/>
    <x v="17"/>
    <n v="2.1226415094339621E-2"/>
    <n v="1.02"/>
    <n v="9.18"/>
  </r>
  <r>
    <x v="22"/>
    <x v="11"/>
    <x v="2"/>
    <x v="30"/>
    <x v="6"/>
    <n v="2"/>
    <n v="8"/>
    <n v="3"/>
    <n v="4"/>
    <x v="57"/>
    <n v="3.7735849056603772E-2"/>
    <n v="1.02"/>
    <n v="16.32"/>
  </r>
  <r>
    <x v="22"/>
    <x v="11"/>
    <x v="2"/>
    <x v="30"/>
    <x v="6"/>
    <n v="2"/>
    <n v="12"/>
    <n v="3"/>
    <n v="1"/>
    <x v="1"/>
    <n v="1.4150943396226415E-2"/>
    <n v="1.02"/>
    <n v="6.12"/>
  </r>
  <r>
    <x v="22"/>
    <x v="11"/>
    <x v="2"/>
    <x v="30"/>
    <x v="6"/>
    <n v="2"/>
    <n v="4"/>
    <n v="3"/>
    <n v="8"/>
    <x v="57"/>
    <n v="3.7735849056603772E-2"/>
    <n v="1.02"/>
    <n v="16.32"/>
  </r>
  <r>
    <x v="22"/>
    <x v="11"/>
    <x v="2"/>
    <x v="30"/>
    <x v="6"/>
    <n v="2"/>
    <n v="7"/>
    <n v="3"/>
    <n v="3"/>
    <x v="33"/>
    <n v="2.4764150943396228E-2"/>
    <n v="1.02"/>
    <n v="10.71"/>
  </r>
  <r>
    <x v="22"/>
    <x v="11"/>
    <x v="2"/>
    <x v="30"/>
    <x v="6"/>
    <n v="2"/>
    <n v="9"/>
    <n v="3"/>
    <n v="2"/>
    <x v="17"/>
    <n v="2.1226415094339621E-2"/>
    <n v="1.02"/>
    <n v="9.18"/>
  </r>
  <r>
    <x v="23"/>
    <x v="11"/>
    <x v="2"/>
    <x v="31"/>
    <x v="6"/>
    <n v="2"/>
    <n v="6"/>
    <n v="3"/>
    <n v="3"/>
    <x v="17"/>
    <n v="2.1226415094339621E-2"/>
    <n v="1.02"/>
    <n v="9.18"/>
  </r>
  <r>
    <x v="23"/>
    <x v="11"/>
    <x v="2"/>
    <x v="31"/>
    <x v="6"/>
    <n v="2"/>
    <n v="5"/>
    <n v="3"/>
    <n v="3"/>
    <x v="66"/>
    <n v="1.7688679245283018E-2"/>
    <n v="1.02"/>
    <n v="7.65"/>
  </r>
  <r>
    <x v="24"/>
    <x v="13"/>
    <x v="2"/>
    <x v="32"/>
    <x v="6"/>
    <n v="1.5"/>
    <n v="8"/>
    <n v="3"/>
    <n v="10"/>
    <x v="50"/>
    <n v="7.0754716981132074E-2"/>
    <n v="1.02"/>
    <n v="30.6"/>
  </r>
  <r>
    <x v="25"/>
    <x v="11"/>
    <x v="2"/>
    <x v="33"/>
    <x v="6"/>
    <n v="1.5"/>
    <n v="10"/>
    <n v="7"/>
    <n v="2"/>
    <x v="14"/>
    <n v="4.1273584905660375E-2"/>
    <n v="1.02"/>
    <n v="17.850000000000001"/>
  </r>
  <r>
    <x v="25"/>
    <x v="11"/>
    <x v="2"/>
    <x v="33"/>
    <x v="6"/>
    <n v="1.5"/>
    <n v="8"/>
    <n v="7"/>
    <n v="1"/>
    <x v="13"/>
    <n v="1.6509433962264151E-2"/>
    <n v="1.02"/>
    <n v="7.1400000000000006"/>
  </r>
  <r>
    <x v="25"/>
    <x v="11"/>
    <x v="2"/>
    <x v="33"/>
    <x v="6"/>
    <n v="1.5"/>
    <n v="6"/>
    <n v="7"/>
    <n v="4"/>
    <x v="9"/>
    <n v="4.9528301886792456E-2"/>
    <n v="1.02"/>
    <n v="21.42"/>
  </r>
  <r>
    <x v="25"/>
    <x v="11"/>
    <x v="2"/>
    <x v="33"/>
    <x v="6"/>
    <n v="1.5"/>
    <n v="8"/>
    <n v="8"/>
    <n v="1"/>
    <x v="4"/>
    <n v="1.8867924528301886E-2"/>
    <n v="1.02"/>
    <n v="8.16"/>
  </r>
  <r>
    <x v="25"/>
    <x v="11"/>
    <x v="2"/>
    <x v="33"/>
    <x v="6"/>
    <n v="2"/>
    <n v="6"/>
    <n v="7"/>
    <n v="3"/>
    <x v="9"/>
    <n v="4.9528301886792456E-2"/>
    <n v="1.02"/>
    <n v="21.42"/>
  </r>
  <r>
    <x v="25"/>
    <x v="11"/>
    <x v="2"/>
    <x v="33"/>
    <x v="6"/>
    <n v="2"/>
    <n v="7"/>
    <n v="7"/>
    <n v="2"/>
    <x v="77"/>
    <n v="3.8522012578616351E-2"/>
    <n v="1.02"/>
    <n v="16.66"/>
  </r>
  <r>
    <x v="25"/>
    <x v="11"/>
    <x v="2"/>
    <x v="33"/>
    <x v="6"/>
    <n v="1.5"/>
    <n v="5"/>
    <n v="5"/>
    <n v="5"/>
    <x v="78"/>
    <n v="3.6851415094339625E-2"/>
    <n v="1.02"/>
    <n v="15.9375"/>
  </r>
  <r>
    <x v="25"/>
    <x v="11"/>
    <x v="2"/>
    <x v="33"/>
    <x v="6"/>
    <n v="1.5"/>
    <n v="4"/>
    <n v="5"/>
    <n v="1"/>
    <x v="45"/>
    <n v="5.89622641509434E-3"/>
    <n v="1.02"/>
    <n v="2.5499999999999998"/>
  </r>
  <r>
    <x v="25"/>
    <x v="11"/>
    <x v="2"/>
    <x v="33"/>
    <x v="6"/>
    <n v="1.5"/>
    <n v="6"/>
    <n v="7"/>
    <n v="7"/>
    <x v="79"/>
    <n v="8.6674528301886794E-2"/>
    <n v="1.02"/>
    <n v="37.484999999999999"/>
  </r>
  <r>
    <x v="25"/>
    <x v="11"/>
    <x v="2"/>
    <x v="33"/>
    <x v="6"/>
    <n v="1.5"/>
    <n v="7"/>
    <n v="5"/>
    <n v="2"/>
    <x v="21"/>
    <n v="2.0636792452830188E-2"/>
    <n v="1.02"/>
    <n v="8.9250000000000007"/>
  </r>
  <r>
    <x v="25"/>
    <x v="11"/>
    <x v="2"/>
    <x v="33"/>
    <x v="6"/>
    <n v="1"/>
    <n v="5"/>
    <n v="3"/>
    <n v="9"/>
    <x v="37"/>
    <n v="2.6533018867924529E-2"/>
    <n v="1.02"/>
    <n v="11.475"/>
  </r>
  <r>
    <x v="25"/>
    <x v="11"/>
    <x v="2"/>
    <x v="33"/>
    <x v="6"/>
    <n v="1"/>
    <n v="4"/>
    <n v="3"/>
    <n v="11"/>
    <x v="80"/>
    <n v="2.5943396226415096E-2"/>
    <n v="1.02"/>
    <n v="11.22"/>
  </r>
  <r>
    <x v="25"/>
    <x v="11"/>
    <x v="2"/>
    <x v="33"/>
    <x v="6"/>
    <n v="1"/>
    <n v="6"/>
    <n v="3"/>
    <n v="10"/>
    <x v="44"/>
    <n v="3.5377358490566037E-2"/>
    <n v="1.02"/>
    <n v="15.3"/>
  </r>
  <r>
    <x v="25"/>
    <x v="11"/>
    <x v="2"/>
    <x v="33"/>
    <x v="6"/>
    <n v="1"/>
    <n v="7"/>
    <n v="3"/>
    <n v="2"/>
    <x v="18"/>
    <n v="8.2547169811320754E-3"/>
    <n v="1.02"/>
    <n v="3.5700000000000003"/>
  </r>
  <r>
    <x v="25"/>
    <x v="14"/>
    <x v="2"/>
    <x v="34"/>
    <x v="6"/>
    <n v="2"/>
    <n v="5"/>
    <n v="3"/>
    <n v="6"/>
    <x v="44"/>
    <n v="3.5377358490566037E-2"/>
    <n v="1.02"/>
    <n v="15.3"/>
  </r>
  <r>
    <x v="25"/>
    <x v="14"/>
    <x v="2"/>
    <x v="34"/>
    <x v="6"/>
    <n v="2"/>
    <n v="6"/>
    <n v="3"/>
    <n v="3"/>
    <x v="17"/>
    <n v="2.1226415094339621E-2"/>
    <n v="1.02"/>
    <n v="9.18"/>
  </r>
  <r>
    <x v="25"/>
    <x v="14"/>
    <x v="2"/>
    <x v="34"/>
    <x v="6"/>
    <n v="2"/>
    <n v="8"/>
    <n v="3"/>
    <n v="5"/>
    <x v="36"/>
    <n v="4.716981132075472E-2"/>
    <n v="1.02"/>
    <n v="20.399999999999999"/>
  </r>
  <r>
    <x v="25"/>
    <x v="14"/>
    <x v="2"/>
    <x v="34"/>
    <x v="6"/>
    <n v="2"/>
    <n v="5"/>
    <n v="4"/>
    <n v="5"/>
    <x v="2"/>
    <n v="3.9308176100628936E-2"/>
    <n v="1.02"/>
    <n v="17"/>
  </r>
  <r>
    <x v="25"/>
    <x v="14"/>
    <x v="2"/>
    <x v="34"/>
    <x v="6"/>
    <n v="2"/>
    <n v="6"/>
    <n v="4"/>
    <n v="5"/>
    <x v="36"/>
    <n v="4.716981132075472E-2"/>
    <n v="1.02"/>
    <n v="20.399999999999999"/>
  </r>
  <r>
    <x v="25"/>
    <x v="14"/>
    <x v="2"/>
    <x v="34"/>
    <x v="6"/>
    <n v="1.5"/>
    <n v="6"/>
    <n v="4"/>
    <n v="4"/>
    <x v="3"/>
    <n v="2.8301886792452831E-2"/>
    <n v="1.02"/>
    <n v="12.24"/>
  </r>
  <r>
    <x v="25"/>
    <x v="14"/>
    <x v="2"/>
    <x v="34"/>
    <x v="6"/>
    <n v="1.5"/>
    <n v="5"/>
    <n v="3"/>
    <n v="3"/>
    <x v="81"/>
    <n v="1.3266509433962265E-2"/>
    <n v="1.02"/>
    <n v="5.7374999999999998"/>
  </r>
  <r>
    <x v="25"/>
    <x v="14"/>
    <x v="2"/>
    <x v="34"/>
    <x v="6"/>
    <n v="1"/>
    <n v="5"/>
    <n v="4"/>
    <n v="4"/>
    <x v="71"/>
    <n v="1.5723270440251572E-2"/>
    <n v="1.02"/>
    <n v="6.8000000000000007"/>
  </r>
  <r>
    <x v="25"/>
    <x v="14"/>
    <x v="2"/>
    <x v="34"/>
    <x v="6"/>
    <n v="1"/>
    <n v="8"/>
    <n v="4"/>
    <n v="1"/>
    <x v="70"/>
    <n v="6.2893081761006284E-3"/>
    <n v="1.02"/>
    <n v="2.7199999999999998"/>
  </r>
  <r>
    <x v="25"/>
    <x v="14"/>
    <x v="2"/>
    <x v="34"/>
    <x v="6"/>
    <n v="1.5"/>
    <n v="4"/>
    <n v="7"/>
    <n v="1"/>
    <x v="18"/>
    <n v="8.2547169811320754E-3"/>
    <n v="1.02"/>
    <n v="3.5700000000000003"/>
  </r>
  <r>
    <x v="25"/>
    <x v="15"/>
    <x v="0"/>
    <x v="35"/>
    <x v="0"/>
    <n v="2"/>
    <n v="4"/>
    <n v="3"/>
    <n v="5"/>
    <x v="0"/>
    <n v="2.358490566037736E-2"/>
    <n v="1.02"/>
    <n v="10.199999999999999"/>
  </r>
  <r>
    <x v="25"/>
    <x v="15"/>
    <x v="0"/>
    <x v="35"/>
    <x v="0"/>
    <n v="2"/>
    <n v="6"/>
    <n v="3"/>
    <n v="2"/>
    <x v="1"/>
    <n v="1.4150943396226415E-2"/>
    <n v="1.02"/>
    <n v="6.12"/>
  </r>
  <r>
    <x v="25"/>
    <x v="15"/>
    <x v="0"/>
    <x v="35"/>
    <x v="0"/>
    <n v="1.5"/>
    <n v="8"/>
    <n v="3"/>
    <n v="3"/>
    <x v="17"/>
    <n v="2.1226415094339621E-2"/>
    <n v="1.02"/>
    <n v="9.18"/>
  </r>
  <r>
    <x v="26"/>
    <x v="0"/>
    <x v="2"/>
    <x v="36"/>
    <x v="6"/>
    <n v="2"/>
    <n v="7"/>
    <n v="6"/>
    <n v="9"/>
    <x v="53"/>
    <n v="0.14858490566037735"/>
    <n v="1.02"/>
    <n v="64.260000000000005"/>
  </r>
  <r>
    <x v="26"/>
    <x v="0"/>
    <x v="2"/>
    <x v="36"/>
    <x v="6"/>
    <n v="2"/>
    <n v="8"/>
    <n v="6"/>
    <n v="9"/>
    <x v="82"/>
    <n v="0.16981132075471697"/>
    <n v="1.02"/>
    <n v="73.44"/>
  </r>
  <r>
    <x v="26"/>
    <x v="0"/>
    <x v="2"/>
    <x v="36"/>
    <x v="6"/>
    <n v="2"/>
    <n v="6"/>
    <n v="6"/>
    <n v="3"/>
    <x v="39"/>
    <n v="4.2452830188679243E-2"/>
    <n v="1.02"/>
    <n v="18.36"/>
  </r>
  <r>
    <x v="26"/>
    <x v="0"/>
    <x v="2"/>
    <x v="36"/>
    <x v="6"/>
    <n v="2"/>
    <n v="9"/>
    <n v="6"/>
    <n v="5"/>
    <x v="30"/>
    <n v="0.10613207547169812"/>
    <n v="1.02"/>
    <n v="45.9"/>
  </r>
  <r>
    <x v="27"/>
    <x v="16"/>
    <x v="2"/>
    <x v="37"/>
    <x v="6"/>
    <n v="2"/>
    <n v="16"/>
    <n v="8"/>
    <n v="1"/>
    <x v="83"/>
    <n v="5.0314465408805027E-2"/>
    <n v="1.02"/>
    <n v="21.759999999999998"/>
  </r>
  <r>
    <x v="27"/>
    <x v="16"/>
    <x v="2"/>
    <x v="38"/>
    <x v="6"/>
    <n v="2"/>
    <n v="5"/>
    <n v="5"/>
    <n v="5"/>
    <x v="63"/>
    <n v="4.913522012578616E-2"/>
    <n v="1.02"/>
    <n v="21.25"/>
  </r>
  <r>
    <x v="27"/>
    <x v="16"/>
    <x v="2"/>
    <x v="38"/>
    <x v="6"/>
    <n v="2"/>
    <n v="4"/>
    <n v="5"/>
    <n v="2"/>
    <x v="71"/>
    <n v="1.5723270440251572E-2"/>
    <n v="1.02"/>
    <n v="6.8000000000000007"/>
  </r>
  <r>
    <x v="27"/>
    <x v="16"/>
    <x v="2"/>
    <x v="38"/>
    <x v="6"/>
    <n v="2"/>
    <n v="5"/>
    <n v="4"/>
    <n v="3"/>
    <x v="0"/>
    <n v="2.358490566037736E-2"/>
    <n v="1.02"/>
    <n v="10.199999999999999"/>
  </r>
  <r>
    <x v="27"/>
    <x v="16"/>
    <x v="2"/>
    <x v="38"/>
    <x v="6"/>
    <n v="2"/>
    <n v="8"/>
    <n v="4"/>
    <n v="1"/>
    <x v="6"/>
    <n v="1.2578616352201257E-2"/>
    <n v="1.02"/>
    <n v="5.4399999999999995"/>
  </r>
  <r>
    <x v="27"/>
    <x v="16"/>
    <x v="2"/>
    <x v="38"/>
    <x v="6"/>
    <n v="2"/>
    <n v="4"/>
    <n v="4"/>
    <n v="2"/>
    <x v="6"/>
    <n v="1.2578616352201257E-2"/>
    <n v="1.02"/>
    <n v="5.4399999999999995"/>
  </r>
  <r>
    <x v="27"/>
    <x v="16"/>
    <x v="2"/>
    <x v="38"/>
    <x v="6"/>
    <n v="2"/>
    <n v="6"/>
    <n v="4"/>
    <n v="3"/>
    <x v="3"/>
    <n v="2.8301886792452831E-2"/>
    <n v="1.02"/>
    <n v="12.24"/>
  </r>
  <r>
    <x v="27"/>
    <x v="16"/>
    <x v="2"/>
    <x v="38"/>
    <x v="6"/>
    <n v="1"/>
    <n v="4"/>
    <n v="5"/>
    <n v="11"/>
    <x v="84"/>
    <n v="4.3238993710691821E-2"/>
    <n v="1.02"/>
    <n v="18.7"/>
  </r>
  <r>
    <x v="27"/>
    <x v="16"/>
    <x v="2"/>
    <x v="38"/>
    <x v="6"/>
    <n v="1"/>
    <n v="5"/>
    <n v="5"/>
    <n v="4"/>
    <x v="40"/>
    <n v="1.9654088050314468E-2"/>
    <n v="1.02"/>
    <n v="8.5"/>
  </r>
  <r>
    <x v="27"/>
    <x v="16"/>
    <x v="2"/>
    <x v="38"/>
    <x v="6"/>
    <n v="1"/>
    <n v="6"/>
    <n v="5"/>
    <n v="3"/>
    <x v="66"/>
    <n v="1.7688679245283018E-2"/>
    <n v="1.02"/>
    <n v="7.65"/>
  </r>
  <r>
    <x v="28"/>
    <x v="16"/>
    <x v="2"/>
    <x v="4"/>
    <x v="6"/>
    <n v="2"/>
    <n v="10"/>
    <n v="10"/>
    <n v="4"/>
    <x v="85"/>
    <n v="0.15723270440251574"/>
    <n v="1.02"/>
    <n v="68"/>
  </r>
  <r>
    <x v="29"/>
    <x v="16"/>
    <x v="2"/>
    <x v="39"/>
    <x v="6"/>
    <n v="2"/>
    <n v="6"/>
    <n v="4"/>
    <n v="2"/>
    <x v="4"/>
    <n v="1.8867924528301886E-2"/>
    <n v="1.02"/>
    <n v="8.16"/>
  </r>
  <r>
    <x v="29"/>
    <x v="16"/>
    <x v="2"/>
    <x v="39"/>
    <x v="6"/>
    <n v="2"/>
    <n v="4"/>
    <n v="4"/>
    <n v="10"/>
    <x v="69"/>
    <n v="6.2893081761006289E-2"/>
    <n v="1.02"/>
    <n v="27.200000000000003"/>
  </r>
  <r>
    <x v="29"/>
    <x v="16"/>
    <x v="2"/>
    <x v="39"/>
    <x v="6"/>
    <n v="2"/>
    <n v="7"/>
    <n v="5"/>
    <n v="6"/>
    <x v="86"/>
    <n v="8.254716981132075E-2"/>
    <n v="1.02"/>
    <n v="35.700000000000003"/>
  </r>
  <r>
    <x v="29"/>
    <x v="16"/>
    <x v="2"/>
    <x v="39"/>
    <x v="6"/>
    <n v="1.5"/>
    <n v="6"/>
    <n v="4"/>
    <n v="3"/>
    <x v="17"/>
    <n v="2.1226415094339621E-2"/>
    <n v="1.02"/>
    <n v="9.18"/>
  </r>
  <r>
    <x v="29"/>
    <x v="16"/>
    <x v="2"/>
    <x v="39"/>
    <x v="6"/>
    <n v="1.5"/>
    <n v="8"/>
    <n v="4"/>
    <n v="5"/>
    <x v="36"/>
    <n v="4.716981132075472E-2"/>
    <n v="1.02"/>
    <n v="20.399999999999999"/>
  </r>
  <r>
    <x v="29"/>
    <x v="16"/>
    <x v="2"/>
    <x v="39"/>
    <x v="6"/>
    <n v="1"/>
    <n v="4"/>
    <n v="3"/>
    <n v="7"/>
    <x v="13"/>
    <n v="1.6509433962264151E-2"/>
    <n v="1.02"/>
    <n v="7.1400000000000006"/>
  </r>
  <r>
    <x v="29"/>
    <x v="16"/>
    <x v="2"/>
    <x v="39"/>
    <x v="6"/>
    <n v="1.5"/>
    <n v="6"/>
    <n v="7"/>
    <n v="1"/>
    <x v="54"/>
    <n v="1.2382075471698114E-2"/>
    <n v="1.02"/>
    <n v="5.3550000000000004"/>
  </r>
  <r>
    <x v="30"/>
    <x v="17"/>
    <x v="0"/>
    <x v="5"/>
    <x v="13"/>
    <n v="1"/>
    <n v="12"/>
    <n v="6"/>
    <n v="2"/>
    <x v="3"/>
    <n v="2.8301886792452831E-2"/>
    <n v="1.1499999999999999"/>
    <n v="13.799999999999999"/>
  </r>
  <r>
    <x v="30"/>
    <x v="17"/>
    <x v="0"/>
    <x v="5"/>
    <x v="13"/>
    <n v="2"/>
    <n v="6"/>
    <n v="5"/>
    <n v="1"/>
    <x v="7"/>
    <n v="1.179245283018868E-2"/>
    <n v="1.1499999999999999"/>
    <n v="5.75"/>
  </r>
  <r>
    <x v="31"/>
    <x v="17"/>
    <x v="2"/>
    <x v="40"/>
    <x v="6"/>
    <n v="2"/>
    <n v="8"/>
    <n v="4"/>
    <n v="12"/>
    <x v="87"/>
    <n v="0.15094339622641509"/>
    <n v="1.02"/>
    <n v="65.28"/>
  </r>
  <r>
    <x v="32"/>
    <x v="17"/>
    <x v="2"/>
    <x v="41"/>
    <x v="6"/>
    <n v="1.5"/>
    <n v="10"/>
    <n v="8"/>
    <n v="1"/>
    <x v="0"/>
    <n v="2.358490566037736E-2"/>
    <n v="1.02"/>
    <n v="10.199999999999999"/>
  </r>
  <r>
    <x v="32"/>
    <x v="17"/>
    <x v="2"/>
    <x v="41"/>
    <x v="6"/>
    <n v="1"/>
    <n v="4"/>
    <n v="3"/>
    <n v="8"/>
    <x v="4"/>
    <n v="1.8867924528301886E-2"/>
    <n v="1.02"/>
    <n v="8.16"/>
  </r>
  <r>
    <x v="30"/>
    <x v="17"/>
    <x v="1"/>
    <x v="41"/>
    <x v="8"/>
    <n v="1"/>
    <n v="5"/>
    <n v="8"/>
    <n v="5"/>
    <x v="2"/>
    <n v="3.9308176100628936E-2"/>
    <n v="1.43"/>
    <n v="23.833333333333336"/>
  </r>
  <r>
    <x v="30"/>
    <x v="17"/>
    <x v="1"/>
    <x v="41"/>
    <x v="8"/>
    <n v="1"/>
    <n v="4"/>
    <n v="6"/>
    <n v="2"/>
    <x v="19"/>
    <n v="9.433962264150943E-3"/>
    <n v="1.43"/>
    <n v="5.72"/>
  </r>
  <r>
    <x v="30"/>
    <x v="17"/>
    <x v="1"/>
    <x v="41"/>
    <x v="8"/>
    <n v="1"/>
    <n v="4"/>
    <n v="7"/>
    <n v="4"/>
    <x v="59"/>
    <n v="2.2012578616352203E-2"/>
    <n v="1.43"/>
    <n v="13.346666666666668"/>
  </r>
  <r>
    <x v="30"/>
    <x v="17"/>
    <x v="1"/>
    <x v="41"/>
    <x v="8"/>
    <n v="1"/>
    <n v="4"/>
    <n v="6"/>
    <n v="5"/>
    <x v="0"/>
    <n v="2.358490566037736E-2"/>
    <n v="1.43"/>
    <n v="14.299999999999999"/>
  </r>
  <r>
    <x v="30"/>
    <x v="17"/>
    <x v="1"/>
    <x v="41"/>
    <x v="8"/>
    <n v="1"/>
    <n v="5"/>
    <n v="6"/>
    <n v="3"/>
    <x v="66"/>
    <n v="1.7688679245283018E-2"/>
    <n v="1.43"/>
    <n v="10.725"/>
  </r>
  <r>
    <x v="30"/>
    <x v="17"/>
    <x v="1"/>
    <x v="42"/>
    <x v="14"/>
    <n v="2"/>
    <n v="5"/>
    <n v="6"/>
    <n v="3"/>
    <x v="44"/>
    <n v="3.5377358490566037E-2"/>
    <n v="1.2"/>
    <n v="18"/>
  </r>
  <r>
    <x v="30"/>
    <x v="17"/>
    <x v="1"/>
    <x v="42"/>
    <x v="14"/>
    <n v="2"/>
    <n v="7"/>
    <n v="6"/>
    <n v="2"/>
    <x v="15"/>
    <n v="3.3018867924528301E-2"/>
    <n v="1.2"/>
    <n v="16.8"/>
  </r>
  <r>
    <x v="30"/>
    <x v="17"/>
    <x v="1"/>
    <x v="42"/>
    <x v="14"/>
    <n v="2"/>
    <n v="8"/>
    <n v="6"/>
    <n v="2"/>
    <x v="57"/>
    <n v="3.7735849056603772E-2"/>
    <n v="1.2"/>
    <n v="19.2"/>
  </r>
  <r>
    <x v="30"/>
    <x v="17"/>
    <x v="1"/>
    <x v="42"/>
    <x v="14"/>
    <n v="2"/>
    <n v="6"/>
    <n v="5"/>
    <n v="3"/>
    <x v="44"/>
    <n v="3.5377358490566037E-2"/>
    <n v="1.2"/>
    <n v="18"/>
  </r>
  <r>
    <x v="30"/>
    <x v="17"/>
    <x v="1"/>
    <x v="42"/>
    <x v="14"/>
    <n v="2"/>
    <n v="5"/>
    <n v="5"/>
    <n v="4"/>
    <x v="2"/>
    <n v="3.9308176100628936E-2"/>
    <n v="1.2"/>
    <n v="20"/>
  </r>
  <r>
    <x v="30"/>
    <x v="17"/>
    <x v="1"/>
    <x v="42"/>
    <x v="14"/>
    <n v="2"/>
    <n v="4"/>
    <n v="5"/>
    <n v="2"/>
    <x v="71"/>
    <n v="1.5723270440251572E-2"/>
    <n v="1.2"/>
    <n v="8"/>
  </r>
  <r>
    <x v="27"/>
    <x v="11"/>
    <x v="2"/>
    <x v="43"/>
    <x v="12"/>
    <n v="2"/>
    <n v="10"/>
    <n v="3"/>
    <n v="4"/>
    <x v="36"/>
    <n v="4.716981132075472E-2"/>
    <n v="1.2"/>
    <n v="24"/>
  </r>
  <r>
    <x v="27"/>
    <x v="11"/>
    <x v="2"/>
    <x v="43"/>
    <x v="12"/>
    <n v="2"/>
    <n v="11"/>
    <n v="3"/>
    <n v="2"/>
    <x v="80"/>
    <n v="2.5943396226415096E-2"/>
    <n v="1.2"/>
    <n v="13.2"/>
  </r>
  <r>
    <x v="27"/>
    <x v="11"/>
    <x v="2"/>
    <x v="43"/>
    <x v="12"/>
    <n v="2"/>
    <n v="12"/>
    <n v="3"/>
    <n v="2"/>
    <x v="3"/>
    <n v="2.8301886792452831E-2"/>
    <n v="1.2"/>
    <n v="14.399999999999999"/>
  </r>
  <r>
    <x v="27"/>
    <x v="11"/>
    <x v="2"/>
    <x v="43"/>
    <x v="12"/>
    <n v="2"/>
    <n v="14"/>
    <n v="3"/>
    <n v="1"/>
    <x v="13"/>
    <n v="1.6509433962264151E-2"/>
    <n v="1.2"/>
    <n v="8.4"/>
  </r>
  <r>
    <x v="27"/>
    <x v="11"/>
    <x v="2"/>
    <x v="43"/>
    <x v="12"/>
    <n v="2"/>
    <n v="15"/>
    <n v="3"/>
    <n v="3"/>
    <x v="61"/>
    <n v="5.3066037735849059E-2"/>
    <n v="1.2"/>
    <n v="27"/>
  </r>
  <r>
    <x v="27"/>
    <x v="11"/>
    <x v="2"/>
    <x v="43"/>
    <x v="12"/>
    <n v="2"/>
    <n v="5"/>
    <n v="3"/>
    <n v="1"/>
    <x v="45"/>
    <n v="5.89622641509434E-3"/>
    <n v="1.2"/>
    <n v="3"/>
  </r>
  <r>
    <x v="27"/>
    <x v="11"/>
    <x v="2"/>
    <x v="43"/>
    <x v="12"/>
    <n v="2"/>
    <n v="8"/>
    <n v="3"/>
    <n v="1"/>
    <x v="19"/>
    <n v="9.433962264150943E-3"/>
    <n v="1.2"/>
    <n v="4.8"/>
  </r>
  <r>
    <x v="27"/>
    <x v="11"/>
    <x v="2"/>
    <x v="43"/>
    <x v="12"/>
    <n v="2"/>
    <n v="14"/>
    <n v="4"/>
    <n v="1"/>
    <x v="59"/>
    <n v="2.2012578616352203E-2"/>
    <n v="1.2"/>
    <n v="11.200000000000001"/>
  </r>
  <r>
    <x v="27"/>
    <x v="11"/>
    <x v="2"/>
    <x v="43"/>
    <x v="12"/>
    <n v="2"/>
    <n v="9"/>
    <n v="4"/>
    <n v="1"/>
    <x v="1"/>
    <n v="1.4150943396226415E-2"/>
    <n v="1.2"/>
    <n v="7.1999999999999993"/>
  </r>
  <r>
    <x v="27"/>
    <x v="11"/>
    <x v="2"/>
    <x v="43"/>
    <x v="12"/>
    <n v="1"/>
    <n v="6"/>
    <n v="8"/>
    <n v="2"/>
    <x v="4"/>
    <n v="1.8867924528301886E-2"/>
    <n v="1.2"/>
    <n v="9.6"/>
  </r>
  <r>
    <x v="27"/>
    <x v="11"/>
    <x v="2"/>
    <x v="43"/>
    <x v="12"/>
    <n v="3"/>
    <n v="7"/>
    <n v="5"/>
    <n v="1"/>
    <x v="21"/>
    <n v="2.0636792452830188E-2"/>
    <n v="1.2"/>
    <n v="10.5"/>
  </r>
  <r>
    <x v="27"/>
    <x v="11"/>
    <x v="2"/>
    <x v="43"/>
    <x v="12"/>
    <n v="3"/>
    <n v="5"/>
    <n v="6"/>
    <n v="1"/>
    <x v="66"/>
    <n v="1.7688679245283018E-2"/>
    <n v="1.2"/>
    <n v="9"/>
  </r>
  <r>
    <x v="33"/>
    <x v="11"/>
    <x v="1"/>
    <x v="44"/>
    <x v="8"/>
    <n v="1"/>
    <n v="4"/>
    <n v="7"/>
    <n v="16"/>
    <x v="10"/>
    <n v="8.8050314465408813E-2"/>
    <n v="1.43"/>
    <n v="53.38666666666667"/>
  </r>
  <r>
    <x v="33"/>
    <x v="11"/>
    <x v="1"/>
    <x v="44"/>
    <x v="8"/>
    <n v="1"/>
    <n v="4"/>
    <n v="6"/>
    <n v="4"/>
    <x v="4"/>
    <n v="1.8867924528301886E-2"/>
    <n v="1.43"/>
    <n v="11.44"/>
  </r>
  <r>
    <x v="34"/>
    <x v="11"/>
    <x v="2"/>
    <x v="45"/>
    <x v="6"/>
    <n v="2"/>
    <n v="12"/>
    <n v="8"/>
    <n v="4"/>
    <x v="87"/>
    <n v="0.15094339622641509"/>
    <n v="1.02"/>
    <n v="65.28"/>
  </r>
  <r>
    <x v="34"/>
    <x v="11"/>
    <x v="2"/>
    <x v="45"/>
    <x v="6"/>
    <n v="2"/>
    <n v="10"/>
    <n v="8"/>
    <n v="2"/>
    <x v="69"/>
    <n v="6.2893081761006289E-2"/>
    <n v="1.02"/>
    <n v="27.200000000000003"/>
  </r>
  <r>
    <x v="34"/>
    <x v="11"/>
    <x v="2"/>
    <x v="45"/>
    <x v="6"/>
    <n v="2"/>
    <n v="11"/>
    <n v="8"/>
    <n v="2"/>
    <x v="88"/>
    <n v="6.9182389937106917E-2"/>
    <n v="1.02"/>
    <n v="29.919999999999998"/>
  </r>
  <r>
    <x v="33"/>
    <x v="18"/>
    <x v="2"/>
    <x v="46"/>
    <x v="6"/>
    <n v="2"/>
    <n v="6"/>
    <n v="3"/>
    <n v="8"/>
    <x v="55"/>
    <n v="5.6603773584905662E-2"/>
    <n v="1.02"/>
    <n v="24.48"/>
  </r>
  <r>
    <x v="33"/>
    <x v="18"/>
    <x v="2"/>
    <x v="46"/>
    <x v="6"/>
    <n v="2"/>
    <n v="7"/>
    <n v="3"/>
    <n v="6"/>
    <x v="9"/>
    <n v="4.9528301886792456E-2"/>
    <n v="1.02"/>
    <n v="21.42"/>
  </r>
  <r>
    <x v="33"/>
    <x v="18"/>
    <x v="2"/>
    <x v="46"/>
    <x v="6"/>
    <n v="2"/>
    <n v="10"/>
    <n v="3"/>
    <n v="1"/>
    <x v="7"/>
    <n v="1.179245283018868E-2"/>
    <n v="1.02"/>
    <n v="5.0999999999999996"/>
  </r>
  <r>
    <x v="33"/>
    <x v="13"/>
    <x v="2"/>
    <x v="47"/>
    <x v="6"/>
    <n v="2"/>
    <n v="5"/>
    <n v="3"/>
    <n v="8"/>
    <x v="36"/>
    <n v="4.716981132075472E-2"/>
    <n v="1.02"/>
    <n v="20.399999999999999"/>
  </r>
  <r>
    <x v="33"/>
    <x v="13"/>
    <x v="2"/>
    <x v="47"/>
    <x v="6"/>
    <n v="2"/>
    <n v="9"/>
    <n v="3"/>
    <n v="1"/>
    <x v="42"/>
    <n v="1.0613207547169811E-2"/>
    <n v="1.02"/>
    <n v="4.59"/>
  </r>
  <r>
    <x v="33"/>
    <x v="13"/>
    <x v="2"/>
    <x v="47"/>
    <x v="6"/>
    <n v="2"/>
    <n v="4"/>
    <n v="3"/>
    <n v="1"/>
    <x v="23"/>
    <n v="4.7169811320754715E-3"/>
    <n v="1.02"/>
    <n v="2.04"/>
  </r>
  <r>
    <x v="33"/>
    <x v="13"/>
    <x v="2"/>
    <x v="47"/>
    <x v="6"/>
    <n v="2"/>
    <n v="8"/>
    <n v="3"/>
    <n v="4"/>
    <x v="57"/>
    <n v="3.7735849056603772E-2"/>
    <n v="1.02"/>
    <n v="16.32"/>
  </r>
  <r>
    <x v="27"/>
    <x v="11"/>
    <x v="2"/>
    <x v="4"/>
    <x v="6"/>
    <n v="2"/>
    <n v="10"/>
    <n v="8"/>
    <n v="1"/>
    <x v="34"/>
    <n v="3.1446540880503145E-2"/>
    <n v="1.02"/>
    <n v="13.600000000000001"/>
  </r>
  <r>
    <x v="27"/>
    <x v="11"/>
    <x v="2"/>
    <x v="4"/>
    <x v="6"/>
    <n v="2"/>
    <n v="11"/>
    <n v="9"/>
    <n v="1"/>
    <x v="89"/>
    <n v="3.891509433962264E-2"/>
    <n v="1.02"/>
    <n v="16.830000000000002"/>
  </r>
  <r>
    <x v="27"/>
    <x v="11"/>
    <x v="2"/>
    <x v="4"/>
    <x v="6"/>
    <n v="2"/>
    <n v="12"/>
    <n v="10"/>
    <n v="2"/>
    <x v="26"/>
    <n v="9.4339622641509441E-2"/>
    <n v="1.02"/>
    <n v="40.799999999999997"/>
  </r>
  <r>
    <x v="27"/>
    <x v="11"/>
    <x v="2"/>
    <x v="4"/>
    <x v="6"/>
    <n v="2"/>
    <n v="10"/>
    <n v="10"/>
    <n v="1"/>
    <x v="2"/>
    <n v="3.9308176100628936E-2"/>
    <n v="1.02"/>
    <n v="17"/>
  </r>
  <r>
    <x v="27"/>
    <x v="11"/>
    <x v="2"/>
    <x v="4"/>
    <x v="6"/>
    <n v="2"/>
    <n v="9"/>
    <n v="10"/>
    <n v="1"/>
    <x v="44"/>
    <n v="3.5377358490566037E-2"/>
    <n v="1.02"/>
    <n v="15.3"/>
  </r>
  <r>
    <x v="27"/>
    <x v="13"/>
    <x v="2"/>
    <x v="48"/>
    <x v="6"/>
    <n v="1.5"/>
    <n v="4"/>
    <n v="4"/>
    <n v="12"/>
    <x v="55"/>
    <n v="5.6603773584905662E-2"/>
    <n v="1.02"/>
    <n v="24.48"/>
  </r>
  <r>
    <x v="27"/>
    <x v="13"/>
    <x v="2"/>
    <x v="48"/>
    <x v="6"/>
    <n v="1.5"/>
    <n v="5"/>
    <n v="4"/>
    <n v="8"/>
    <x v="36"/>
    <n v="4.716981132075472E-2"/>
    <n v="1.02"/>
    <n v="20.399999999999999"/>
  </r>
  <r>
    <x v="27"/>
    <x v="13"/>
    <x v="2"/>
    <x v="48"/>
    <x v="6"/>
    <n v="1.5"/>
    <n v="6"/>
    <n v="4"/>
    <n v="9"/>
    <x v="56"/>
    <n v="6.3679245283018868E-2"/>
    <n v="1.02"/>
    <n v="27.54"/>
  </r>
  <r>
    <x v="27"/>
    <x v="13"/>
    <x v="2"/>
    <x v="48"/>
    <x v="6"/>
    <n v="1.5"/>
    <n v="7"/>
    <n v="4"/>
    <n v="9"/>
    <x v="90"/>
    <n v="7.4292452830188677E-2"/>
    <n v="1.02"/>
    <n v="32.130000000000003"/>
  </r>
  <r>
    <x v="27"/>
    <x v="13"/>
    <x v="2"/>
    <x v="48"/>
    <x v="6"/>
    <n v="1.5"/>
    <n v="8"/>
    <n v="4"/>
    <n v="5"/>
    <x v="36"/>
    <n v="4.716981132075472E-2"/>
    <n v="1.02"/>
    <n v="20.399999999999999"/>
  </r>
  <r>
    <x v="27"/>
    <x v="13"/>
    <x v="2"/>
    <x v="48"/>
    <x v="6"/>
    <n v="1.5"/>
    <n v="10"/>
    <n v="4"/>
    <n v="3"/>
    <x v="44"/>
    <n v="3.5377358490566037E-2"/>
    <n v="1.02"/>
    <n v="15.3"/>
  </r>
  <r>
    <x v="27"/>
    <x v="13"/>
    <x v="2"/>
    <x v="48"/>
    <x v="6"/>
    <n v="1.5"/>
    <n v="9"/>
    <n v="4"/>
    <n v="4"/>
    <x v="39"/>
    <n v="4.2452830188679243E-2"/>
    <n v="1.02"/>
    <n v="18.36"/>
  </r>
  <r>
    <x v="27"/>
    <x v="13"/>
    <x v="2"/>
    <x v="48"/>
    <x v="6"/>
    <n v="1"/>
    <n v="4"/>
    <n v="5"/>
    <n v="11"/>
    <x v="84"/>
    <n v="4.3238993710691821E-2"/>
    <n v="1.02"/>
    <n v="18.7"/>
  </r>
  <r>
    <x v="27"/>
    <x v="13"/>
    <x v="2"/>
    <x v="48"/>
    <x v="6"/>
    <n v="1"/>
    <n v="5"/>
    <n v="5"/>
    <n v="13"/>
    <x v="91"/>
    <n v="6.3875786163522005E-2"/>
    <n v="1.02"/>
    <n v="27.625"/>
  </r>
  <r>
    <x v="27"/>
    <x v="13"/>
    <x v="2"/>
    <x v="48"/>
    <x v="6"/>
    <n v="1"/>
    <n v="6"/>
    <n v="5"/>
    <n v="12"/>
    <x v="50"/>
    <n v="7.0754716981132074E-2"/>
    <n v="1.02"/>
    <n v="30.6"/>
  </r>
  <r>
    <x v="27"/>
    <x v="13"/>
    <x v="2"/>
    <x v="48"/>
    <x v="6"/>
    <n v="1"/>
    <n v="7"/>
    <n v="5"/>
    <n v="7"/>
    <x v="92"/>
    <n v="4.8152515723270443E-2"/>
    <n v="1.02"/>
    <n v="20.825000000000003"/>
  </r>
  <r>
    <x v="31"/>
    <x v="11"/>
    <x v="2"/>
    <x v="49"/>
    <x v="12"/>
    <n v="1.5"/>
    <n v="8"/>
    <n v="8"/>
    <n v="7"/>
    <x v="93"/>
    <n v="0.13207547169811321"/>
    <n v="1.2"/>
    <n v="67.2"/>
  </r>
  <r>
    <x v="31"/>
    <x v="11"/>
    <x v="2"/>
    <x v="49"/>
    <x v="12"/>
    <n v="1.5"/>
    <n v="6"/>
    <n v="8"/>
    <n v="5"/>
    <x v="50"/>
    <n v="7.0754716981132074E-2"/>
    <n v="1.2"/>
    <n v="36"/>
  </r>
  <r>
    <x v="31"/>
    <x v="11"/>
    <x v="2"/>
    <x v="49"/>
    <x v="12"/>
    <n v="2"/>
    <n v="4"/>
    <n v="5"/>
    <n v="5"/>
    <x v="2"/>
    <n v="3.9308176100628936E-2"/>
    <n v="1.2"/>
    <n v="20"/>
  </r>
  <r>
    <x v="31"/>
    <x v="11"/>
    <x v="2"/>
    <x v="49"/>
    <x v="12"/>
    <n v="1.5"/>
    <n v="10"/>
    <n v="6"/>
    <n v="1"/>
    <x v="66"/>
    <n v="1.7688679245283018E-2"/>
    <n v="1.2"/>
    <n v="9"/>
  </r>
  <r>
    <x v="31"/>
    <x v="11"/>
    <x v="2"/>
    <x v="49"/>
    <x v="12"/>
    <n v="1.5"/>
    <n v="6"/>
    <n v="6"/>
    <n v="2"/>
    <x v="17"/>
    <n v="2.1226415094339621E-2"/>
    <n v="1.2"/>
    <n v="10.799999999999999"/>
  </r>
  <r>
    <x v="31"/>
    <x v="11"/>
    <x v="2"/>
    <x v="49"/>
    <x v="12"/>
    <n v="1.5"/>
    <n v="8"/>
    <n v="6"/>
    <n v="2"/>
    <x v="3"/>
    <n v="2.8301886792452831E-2"/>
    <n v="1.2"/>
    <n v="14.399999999999999"/>
  </r>
  <r>
    <x v="35"/>
    <x v="11"/>
    <x v="2"/>
    <x v="50"/>
    <x v="6"/>
    <n v="2"/>
    <n v="9"/>
    <n v="7"/>
    <n v="3"/>
    <x v="90"/>
    <n v="7.4292452830188677E-2"/>
    <n v="1.02"/>
    <n v="32.130000000000003"/>
  </r>
  <r>
    <x v="35"/>
    <x v="11"/>
    <x v="2"/>
    <x v="50"/>
    <x v="6"/>
    <n v="2"/>
    <n v="10"/>
    <n v="7"/>
    <n v="5"/>
    <x v="94"/>
    <n v="0.13757861635220126"/>
    <n v="1.02"/>
    <n v="59.5"/>
  </r>
  <r>
    <x v="35"/>
    <x v="11"/>
    <x v="2"/>
    <x v="50"/>
    <x v="6"/>
    <n v="2"/>
    <n v="11"/>
    <n v="7"/>
    <n v="2"/>
    <x v="95"/>
    <n v="6.0534591194968554E-2"/>
    <n v="1.02"/>
    <n v="26.180000000000003"/>
  </r>
  <r>
    <x v="35"/>
    <x v="11"/>
    <x v="2"/>
    <x v="50"/>
    <x v="6"/>
    <n v="2"/>
    <n v="17"/>
    <n v="7"/>
    <n v="1"/>
    <x v="96"/>
    <n v="4.6776729559748424E-2"/>
    <n v="1.02"/>
    <n v="20.23"/>
  </r>
  <r>
    <x v="35"/>
    <x v="11"/>
    <x v="2"/>
    <x v="50"/>
    <x v="6"/>
    <n v="2"/>
    <n v="13"/>
    <n v="7"/>
    <n v="2"/>
    <x v="97"/>
    <n v="7.1540880503144652E-2"/>
    <n v="1.02"/>
    <n v="30.939999999999998"/>
  </r>
  <r>
    <x v="35"/>
    <x v="11"/>
    <x v="2"/>
    <x v="50"/>
    <x v="6"/>
    <n v="2"/>
    <n v="16"/>
    <n v="7"/>
    <n v="1"/>
    <x v="27"/>
    <n v="4.4025157232704407E-2"/>
    <n v="1.02"/>
    <n v="19.040000000000003"/>
  </r>
  <r>
    <x v="35"/>
    <x v="11"/>
    <x v="2"/>
    <x v="50"/>
    <x v="6"/>
    <n v="2"/>
    <n v="10"/>
    <n v="7"/>
    <n v="1"/>
    <x v="58"/>
    <n v="2.7515723270440249E-2"/>
    <n v="1.02"/>
    <n v="11.9"/>
  </r>
  <r>
    <x v="35"/>
    <x v="11"/>
    <x v="2"/>
    <x v="50"/>
    <x v="6"/>
    <n v="2"/>
    <n v="11"/>
    <n v="8"/>
    <n v="1"/>
    <x v="98"/>
    <n v="3.4591194968553458E-2"/>
    <n v="1.02"/>
    <n v="14.959999999999999"/>
  </r>
  <r>
    <x v="35"/>
    <x v="11"/>
    <x v="2"/>
    <x v="50"/>
    <x v="6"/>
    <n v="2"/>
    <n v="9"/>
    <n v="8"/>
    <n v="4"/>
    <x v="49"/>
    <n v="0.11320754716981132"/>
    <n v="1.02"/>
    <n v="48.96"/>
  </r>
  <r>
    <x v="36"/>
    <x v="11"/>
    <x v="2"/>
    <x v="51"/>
    <x v="6"/>
    <n v="2"/>
    <n v="7"/>
    <n v="8"/>
    <n v="4"/>
    <x v="10"/>
    <n v="8.8050314465408813E-2"/>
    <n v="1.02"/>
    <n v="38.080000000000005"/>
  </r>
  <r>
    <x v="36"/>
    <x v="11"/>
    <x v="2"/>
    <x v="51"/>
    <x v="6"/>
    <n v="2"/>
    <n v="5"/>
    <n v="8"/>
    <n v="2"/>
    <x v="34"/>
    <n v="3.1446540880503145E-2"/>
    <n v="1.02"/>
    <n v="13.600000000000001"/>
  </r>
  <r>
    <x v="36"/>
    <x v="11"/>
    <x v="2"/>
    <x v="51"/>
    <x v="6"/>
    <n v="2"/>
    <n v="8"/>
    <n v="8"/>
    <n v="4"/>
    <x v="51"/>
    <n v="0.10062893081761005"/>
    <n v="1.02"/>
    <n v="43.519999999999996"/>
  </r>
  <r>
    <x v="36"/>
    <x v="11"/>
    <x v="2"/>
    <x v="51"/>
    <x v="6"/>
    <n v="2"/>
    <n v="9"/>
    <n v="8"/>
    <n v="1"/>
    <x v="3"/>
    <n v="2.8301886792452831E-2"/>
    <n v="1.02"/>
    <n v="12.24"/>
  </r>
  <r>
    <x v="36"/>
    <x v="11"/>
    <x v="2"/>
    <x v="51"/>
    <x v="6"/>
    <n v="1.5"/>
    <n v="6"/>
    <n v="3"/>
    <n v="2"/>
    <x v="42"/>
    <n v="1.0613207547169811E-2"/>
    <n v="1.02"/>
    <n v="4.59"/>
  </r>
  <r>
    <x v="36"/>
    <x v="11"/>
    <x v="2"/>
    <x v="51"/>
    <x v="6"/>
    <n v="1.5"/>
    <n v="7"/>
    <n v="3"/>
    <n v="1"/>
    <x v="99"/>
    <n v="6.191037735849057E-3"/>
    <n v="1.02"/>
    <n v="2.6775000000000002"/>
  </r>
  <r>
    <x v="36"/>
    <x v="11"/>
    <x v="2"/>
    <x v="51"/>
    <x v="6"/>
    <n v="1.5"/>
    <n v="8"/>
    <n v="3"/>
    <n v="1"/>
    <x v="22"/>
    <n v="7.0754716981132077E-3"/>
    <n v="1.02"/>
    <n v="3.06"/>
  </r>
  <r>
    <x v="36"/>
    <x v="11"/>
    <x v="2"/>
    <x v="51"/>
    <x v="6"/>
    <n v="1.5"/>
    <n v="10"/>
    <n v="3"/>
    <n v="2"/>
    <x v="66"/>
    <n v="1.7688679245283018E-2"/>
    <n v="1.02"/>
    <n v="7.65"/>
  </r>
  <r>
    <x v="36"/>
    <x v="11"/>
    <x v="2"/>
    <x v="51"/>
    <x v="6"/>
    <n v="1.5"/>
    <n v="5"/>
    <n v="3"/>
    <n v="1"/>
    <x v="100"/>
    <n v="4.4221698113207546E-3"/>
    <n v="1.02"/>
    <n v="1.9125000000000001"/>
  </r>
  <r>
    <x v="36"/>
    <x v="11"/>
    <x v="2"/>
    <x v="51"/>
    <x v="6"/>
    <n v="1.5"/>
    <n v="6"/>
    <n v="4"/>
    <n v="4"/>
    <x v="3"/>
    <n v="2.8301886792452831E-2"/>
    <n v="1.02"/>
    <n v="12.24"/>
  </r>
  <r>
    <x v="36"/>
    <x v="11"/>
    <x v="2"/>
    <x v="51"/>
    <x v="6"/>
    <n v="1.5"/>
    <n v="7"/>
    <n v="4"/>
    <n v="3"/>
    <x v="33"/>
    <n v="2.4764150943396228E-2"/>
    <n v="1.02"/>
    <n v="10.71"/>
  </r>
  <r>
    <x v="36"/>
    <x v="11"/>
    <x v="2"/>
    <x v="51"/>
    <x v="6"/>
    <n v="1.5"/>
    <n v="5"/>
    <n v="4"/>
    <n v="3"/>
    <x v="66"/>
    <n v="1.7688679245283018E-2"/>
    <n v="1.02"/>
    <n v="7.65"/>
  </r>
  <r>
    <x v="37"/>
    <x v="11"/>
    <x v="2"/>
    <x v="52"/>
    <x v="6"/>
    <n v="2"/>
    <n v="7"/>
    <n v="5"/>
    <n v="3"/>
    <x v="14"/>
    <n v="4.1273584905660375E-2"/>
    <n v="1.02"/>
    <n v="17.850000000000001"/>
  </r>
  <r>
    <x v="37"/>
    <x v="11"/>
    <x v="2"/>
    <x v="52"/>
    <x v="6"/>
    <n v="2"/>
    <n v="7"/>
    <n v="6"/>
    <n v="3"/>
    <x v="9"/>
    <n v="4.9528301886792456E-2"/>
    <n v="1.02"/>
    <n v="21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1C92C-8375-49C9-ABC9-641B6CA5A693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A23" firstHeaderRow="1" firstDataRow="1" firstDataCol="1"/>
  <pivotFields count="13">
    <pivotField showAll="0"/>
    <pivotField axis="axisRow" subtotalTop="0" showAll="0">
      <items count="21">
        <item sd="0" x="5"/>
        <item sd="0" x="11"/>
        <item sd="0" x="6"/>
        <item sd="0" x="10"/>
        <item sd="0" x="1"/>
        <item sd="0" x="15"/>
        <item sd="0" x="0"/>
        <item sd="0" x="13"/>
        <item sd="0" x="17"/>
        <item sd="0" x="4"/>
        <item sd="0" x="16"/>
        <item sd="0" x="7"/>
        <item sd="0" x="3"/>
        <item sd="0" m="1" x="19"/>
        <item sd="0" x="2"/>
        <item sd="0" x="18"/>
        <item sd="0" x="8"/>
        <item sd="0" x="12"/>
        <item sd="0" x="14"/>
        <item sd="0" x="9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axis="axisRow" numFmtId="43" showAll="0">
      <items count="102">
        <item x="24"/>
        <item x="25"/>
        <item x="100"/>
        <item x="23"/>
        <item x="72"/>
        <item x="11"/>
        <item x="45"/>
        <item x="99"/>
        <item x="70"/>
        <item x="22"/>
        <item x="60"/>
        <item x="18"/>
        <item x="19"/>
        <item x="42"/>
        <item x="7"/>
        <item x="54"/>
        <item x="6"/>
        <item x="81"/>
        <item x="8"/>
        <item x="1"/>
        <item x="71"/>
        <item x="13"/>
        <item x="66"/>
        <item x="4"/>
        <item x="40"/>
        <item x="21"/>
        <item x="17"/>
        <item x="59"/>
        <item x="0"/>
        <item x="33"/>
        <item x="80"/>
        <item x="37"/>
        <item x="58"/>
        <item x="3"/>
        <item x="46"/>
        <item x="48"/>
        <item x="34"/>
        <item x="38"/>
        <item x="15"/>
        <item x="98"/>
        <item x="44"/>
        <item x="78"/>
        <item x="74"/>
        <item x="57"/>
        <item x="35"/>
        <item x="77"/>
        <item x="89"/>
        <item x="2"/>
        <item x="47"/>
        <item x="14"/>
        <item x="39"/>
        <item x="84"/>
        <item x="27"/>
        <item x="76"/>
        <item x="96"/>
        <item x="36"/>
        <item x="92"/>
        <item x="63"/>
        <item x="9"/>
        <item x="83"/>
        <item x="31"/>
        <item x="61"/>
        <item x="12"/>
        <item x="55"/>
        <item x="16"/>
        <item x="73"/>
        <item x="95"/>
        <item x="52"/>
        <item x="69"/>
        <item x="56"/>
        <item x="91"/>
        <item x="5"/>
        <item x="88"/>
        <item x="50"/>
        <item x="97"/>
        <item x="90"/>
        <item x="28"/>
        <item x="75"/>
        <item x="86"/>
        <item x="79"/>
        <item x="10"/>
        <item x="26"/>
        <item x="64"/>
        <item x="20"/>
        <item x="51"/>
        <item x="30"/>
        <item x="65"/>
        <item x="49"/>
        <item x="93"/>
        <item x="94"/>
        <item x="53"/>
        <item x="87"/>
        <item x="43"/>
        <item x="32"/>
        <item x="85"/>
        <item x="82"/>
        <item x="29"/>
        <item x="67"/>
        <item x="68"/>
        <item x="41"/>
        <item x="62"/>
        <item t="default"/>
      </items>
    </pivotField>
    <pivotField numFmtId="43" showAll="0"/>
    <pivotField showAll="0"/>
    <pivotField numFmtId="164" showAll="0"/>
  </pivotFields>
  <rowFields count="2">
    <field x="1"/>
    <field x="9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27BE1-FE05-4163-8F89-8BE8065C726A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C20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numFmtId="43" showAll="0"/>
    <pivotField showAll="0"/>
    <pivotField numFmtId="164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738E0-5236-44E4-98DB-FDBED1EA80BA}" name="TablaDinámica3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compact="0" compactData="0" gridDropZones="1" multipleFieldFilters="0">
  <location ref="A3:F88" firstHeaderRow="1" firstDataRow="2" firstDataCol="4" rowPageCount="1" colPageCount="1"/>
  <pivotFields count="13">
    <pivotField axis="axisPage" compact="0" numFmtId="14" outline="0" multipleItemSelectionAllowed="1" showAll="0">
      <items count="44">
        <item x="26"/>
        <item m="1" x="38"/>
        <item x="24"/>
        <item x="25"/>
        <item x="19"/>
        <item x="18"/>
        <item m="1" x="41"/>
        <item x="14"/>
        <item x="11"/>
        <item m="1" x="39"/>
        <item m="1" x="42"/>
        <item m="1" x="40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3"/>
        <item x="15"/>
        <item x="16"/>
        <item x="17"/>
        <item x="20"/>
        <item x="21"/>
        <item x="22"/>
        <item x="23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axis="axisRow" compact="0" outline="0" showAll="0">
      <items count="21">
        <item m="1" x="19"/>
        <item x="8"/>
        <item x="0"/>
        <item x="1"/>
        <item x="2"/>
        <item x="3"/>
        <item x="4"/>
        <item x="5"/>
        <item x="6"/>
        <item x="7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compact="0" outline="0" showAll="0" defaultSubtotal="0">
      <items count="6">
        <item x="2"/>
        <item m="1" x="4"/>
        <item x="0"/>
        <item m="1" x="5"/>
        <item x="3"/>
        <item x="1"/>
      </items>
    </pivotField>
    <pivotField axis="axisRow" compact="0" outline="0" showAll="0" defaultSubtotal="0">
      <items count="69">
        <item m="1" x="62"/>
        <item m="1" x="57"/>
        <item m="1" x="55"/>
        <item m="1" x="61"/>
        <item m="1" x="63"/>
        <item m="1" x="64"/>
        <item m="1" x="54"/>
        <item m="1" x="68"/>
        <item m="1" x="66"/>
        <item m="1" x="58"/>
        <item m="1" x="60"/>
        <item m="1" x="67"/>
        <item m="1" x="59"/>
        <item m="1" x="65"/>
        <item m="1" x="5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m="1" x="56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2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axis="axisRow" compact="0" outline="0" showAll="0">
      <items count="18">
        <item x="13"/>
        <item x="6"/>
        <item m="1" x="16"/>
        <item x="0"/>
        <item x="3"/>
        <item x="4"/>
        <item x="8"/>
        <item x="12"/>
        <item m="1" x="15"/>
        <item x="10"/>
        <item x="5"/>
        <item x="1"/>
        <item x="2"/>
        <item x="7"/>
        <item x="9"/>
        <item x="11"/>
        <item x="1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43" outline="0" showAll="0"/>
    <pivotField dataField="1" compact="0" numFmtId="43" outline="0" showAll="0"/>
    <pivotField compact="0" outline="0" showAll="0"/>
    <pivotField compact="0" numFmtId="43" outline="0" showAll="0"/>
  </pivotFields>
  <rowFields count="4">
    <field x="1"/>
    <field x="2"/>
    <field x="3"/>
    <field x="4"/>
  </rowFields>
  <rowItems count="84">
    <i>
      <x v="1"/>
      <x v="2"/>
      <x v="28"/>
      <x v="9"/>
    </i>
    <i r="2">
      <x v="31"/>
      <x v="15"/>
    </i>
    <i r="1">
      <x v="5"/>
      <x v="30"/>
      <x v="6"/>
    </i>
    <i t="default">
      <x v="1"/>
    </i>
    <i>
      <x v="2"/>
      <x/>
      <x v="51"/>
      <x v="1"/>
    </i>
    <i r="1">
      <x v="2"/>
      <x v="15"/>
      <x v="3"/>
    </i>
    <i r="2">
      <x v="16"/>
      <x v="3"/>
    </i>
    <i t="default">
      <x v="2"/>
    </i>
    <i>
      <x v="3"/>
      <x v="5"/>
      <x v="17"/>
      <x v="11"/>
    </i>
    <i r="2">
      <x v="18"/>
      <x v="12"/>
    </i>
    <i r="2">
      <x v="19"/>
      <x v="11"/>
    </i>
    <i t="default">
      <x v="3"/>
    </i>
    <i>
      <x v="4"/>
      <x v="2"/>
      <x v="20"/>
      <x v="4"/>
    </i>
    <i t="default">
      <x v="4"/>
    </i>
    <i>
      <x v="5"/>
      <x v="2"/>
      <x v="21"/>
      <x v="5"/>
    </i>
    <i t="default">
      <x v="5"/>
    </i>
    <i>
      <x v="6"/>
      <x/>
      <x v="22"/>
      <x v="10"/>
    </i>
    <i r="2">
      <x v="24"/>
      <x v="10"/>
    </i>
    <i r="1">
      <x v="2"/>
      <x v="23"/>
      <x v="3"/>
    </i>
    <i t="default">
      <x v="6"/>
    </i>
    <i>
      <x v="7"/>
      <x/>
      <x v="25"/>
      <x v="1"/>
    </i>
    <i t="default">
      <x v="7"/>
    </i>
    <i>
      <x v="8"/>
      <x v="2"/>
      <x v="26"/>
      <x v="3"/>
    </i>
    <i t="default">
      <x v="8"/>
    </i>
    <i>
      <x v="9"/>
      <x v="2"/>
      <x v="27"/>
      <x v="1"/>
    </i>
    <i r="3">
      <x v="3"/>
    </i>
    <i r="3">
      <x v="6"/>
    </i>
    <i r="3">
      <x v="10"/>
    </i>
    <i r="3">
      <x v="12"/>
    </i>
    <i r="3">
      <x v="13"/>
    </i>
    <i r="3">
      <x v="14"/>
    </i>
    <i t="default">
      <x v="9"/>
    </i>
    <i>
      <x v="10"/>
      <x v="2"/>
      <x v="29"/>
      <x v="3"/>
    </i>
    <i r="2">
      <x v="33"/>
      <x v="3"/>
    </i>
    <i t="default">
      <x v="10"/>
    </i>
    <i>
      <x v="11"/>
      <x/>
      <x v="32"/>
      <x v="1"/>
    </i>
    <i t="default">
      <x v="11"/>
    </i>
    <i>
      <x v="12"/>
      <x/>
      <x v="19"/>
      <x v="1"/>
    </i>
    <i r="2">
      <x v="35"/>
      <x v="10"/>
    </i>
    <i r="2">
      <x v="40"/>
      <x v="1"/>
    </i>
    <i r="2">
      <x v="45"/>
      <x v="1"/>
    </i>
    <i r="2">
      <x v="46"/>
      <x v="1"/>
    </i>
    <i r="2">
      <x v="48"/>
      <x v="1"/>
    </i>
    <i r="2">
      <x v="52"/>
      <x v="7"/>
    </i>
    <i r="2">
      <x v="59"/>
      <x v="7"/>
    </i>
    <i r="2">
      <x v="61"/>
      <x v="1"/>
    </i>
    <i r="2">
      <x v="65"/>
      <x v="7"/>
    </i>
    <i r="2">
      <x v="66"/>
      <x v="1"/>
    </i>
    <i r="2">
      <x v="67"/>
      <x v="1"/>
    </i>
    <i r="2">
      <x v="68"/>
      <x v="1"/>
    </i>
    <i r="1">
      <x v="2"/>
      <x v="37"/>
      <x v="3"/>
    </i>
    <i r="1">
      <x v="4"/>
      <x v="34"/>
      <x v="7"/>
    </i>
    <i r="1">
      <x v="5"/>
      <x v="60"/>
      <x v="6"/>
    </i>
    <i t="default">
      <x v="12"/>
    </i>
    <i>
      <x v="13"/>
      <x/>
      <x v="38"/>
      <x v="1"/>
    </i>
    <i r="2">
      <x v="39"/>
      <x v="1"/>
    </i>
    <i r="2">
      <x v="41"/>
      <x v="1"/>
    </i>
    <i r="2">
      <x v="42"/>
      <x v="1"/>
    </i>
    <i r="2">
      <x v="43"/>
      <x v="10"/>
    </i>
    <i t="default">
      <x v="13"/>
    </i>
    <i>
      <x v="14"/>
      <x/>
      <x v="43"/>
      <x v="1"/>
    </i>
    <i r="2">
      <x v="44"/>
      <x v="1"/>
    </i>
    <i r="2">
      <x v="47"/>
      <x v="1"/>
    </i>
    <i r="2">
      <x v="63"/>
      <x v="1"/>
    </i>
    <i r="2">
      <x v="64"/>
      <x v="1"/>
    </i>
    <i t="default">
      <x v="14"/>
    </i>
    <i>
      <x v="15"/>
      <x/>
      <x v="49"/>
      <x v="1"/>
    </i>
    <i t="default">
      <x v="15"/>
    </i>
    <i>
      <x v="16"/>
      <x v="2"/>
      <x v="50"/>
      <x v="3"/>
    </i>
    <i t="default">
      <x v="16"/>
    </i>
    <i>
      <x v="17"/>
      <x/>
      <x v="19"/>
      <x v="1"/>
    </i>
    <i r="2">
      <x v="53"/>
      <x v="1"/>
    </i>
    <i r="2">
      <x v="54"/>
      <x v="1"/>
    </i>
    <i r="2">
      <x v="55"/>
      <x v="1"/>
    </i>
    <i t="default">
      <x v="17"/>
    </i>
    <i>
      <x v="18"/>
      <x/>
      <x v="56"/>
      <x v="1"/>
    </i>
    <i r="2">
      <x v="57"/>
      <x v="1"/>
    </i>
    <i r="1">
      <x v="2"/>
      <x v="20"/>
      <x/>
    </i>
    <i r="1">
      <x v="5"/>
      <x v="57"/>
      <x v="6"/>
    </i>
    <i r="2">
      <x v="58"/>
      <x v="16"/>
    </i>
    <i t="default">
      <x v="18"/>
    </i>
    <i>
      <x v="19"/>
      <x/>
      <x v="62"/>
      <x v="1"/>
    </i>
    <i t="default"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de PT" fld="9" baseField="0" baseItem="0"/>
    <dataField name="Suma de M3" fld="10" baseField="0" baseItem="0"/>
  </dataFields>
  <formats count="1">
    <format dxfId="1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601762-833C-488F-87AB-5C21A7EC1846}" name="Tabla1" displayName="Tabla1" ref="B5:O653" totalsRowShown="0" headerRowDxfId="7">
  <autoFilter ref="B5:O653" xr:uid="{73236D3F-0F35-49FB-A119-82DD6F8AABD6}"/>
  <tableColumns count="14">
    <tableColumn id="1" xr3:uid="{4138F0D8-B2E6-41A8-8285-4A33FC14161A}" name="Fecha" dataDxfId="6"/>
    <tableColumn id="2" xr3:uid="{E671AC97-F768-4C36-AE3A-CAF3EFE66355}" name="Proyecto"/>
    <tableColumn id="14" xr3:uid="{F000196D-920F-4E83-865F-14DE48CF0BBA}" name="Proyecto With not char" dataDxfId="0">
      <calculatedColumnFormula>IFERROR(RIGHT(Tabla1[[#This Row],[Proyecto]],LEN(Tabla1[[#This Row],[Proyecto]])-FIND("-",Tabla1[[#This Row],[Proyecto]])),Tabla1[[#This Row],[Proyecto]])</calculatedColumnFormula>
    </tableColumn>
    <tableColumn id="3" xr3:uid="{09688A96-BAC1-4BD1-AF7A-406EF79A3A12}" name="Bodega"/>
    <tableColumn id="4" xr3:uid="{6EDFDC8F-D916-440A-9726-012DCA5FE267}" name="Descripcion"/>
    <tableColumn id="5" xr3:uid="{237F3338-130F-4E85-A925-CCADC00484EC}" name="Especie"/>
    <tableColumn id="6" xr3:uid="{B84A10FC-C385-46A5-9F83-626A55659B3D}" name="Grosor "/>
    <tableColumn id="7" xr3:uid="{2A0C6B83-F644-4A27-B1DA-E526E20FD01A}" name="Ancho "/>
    <tableColumn id="8" xr3:uid="{2FAE6A97-A1BD-424C-8ED7-CF79D70A77CA}" name="Largo"/>
    <tableColumn id="9" xr3:uid="{26AC17AF-74A5-4EA6-890A-8527FD4F49EA}" name="Piezas"/>
    <tableColumn id="10" xr3:uid="{2DA4BF5D-1CF6-4BDE-9E1B-E615208F2074}" name="PT" dataDxfId="5">
      <calculatedColumnFormula>(H6*I6*J6*K6)/12</calculatedColumnFormula>
    </tableColumn>
    <tableColumn id="11" xr3:uid="{3D1A6E4D-73FE-4217-B775-E8F5C23EB96C}" name="M3" dataDxfId="4">
      <calculatedColumnFormula>+L6/424</calculatedColumnFormula>
    </tableColumn>
    <tableColumn id="12" xr3:uid="{953B2D49-3A3F-4D23-ABCF-6FDD9CE54353}" name="Precio $" dataDxfId="3"/>
    <tableColumn id="13" xr3:uid="{EC2BA169-2E64-4F03-81E8-072A950C2A4C}" name="Total $" dataDxfId="2">
      <calculatedColumnFormula>+Tabla1[[#This Row],[Precio $]]*Tabla1[[#This Row],[PT]]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052D-2FEA-429B-BB40-0AB7D158BFE2}">
  <dimension ref="A3:A23"/>
  <sheetViews>
    <sheetView workbookViewId="0">
      <selection activeCell="A13" sqref="A4:A22"/>
      <pivotSelection pane="bottomRight" showHeader="1" axis="axisRow" activeRow="12" previousRow="12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5" x14ac:dyDescent="0.25"/>
  <cols>
    <col min="1" max="1" width="21.85546875" bestFit="1" customWidth="1"/>
    <col min="2" max="19" width="20" bestFit="1" customWidth="1"/>
    <col min="20" max="20" width="11.28515625" bestFit="1" customWidth="1"/>
  </cols>
  <sheetData>
    <row r="3" spans="1:1" x14ac:dyDescent="0.25">
      <c r="A3" s="4" t="s">
        <v>191</v>
      </c>
    </row>
    <row r="4" spans="1:1" x14ac:dyDescent="0.25">
      <c r="A4" s="22" t="s">
        <v>63</v>
      </c>
    </row>
    <row r="5" spans="1:1" x14ac:dyDescent="0.25">
      <c r="A5" s="22" t="s">
        <v>83</v>
      </c>
    </row>
    <row r="6" spans="1:1" x14ac:dyDescent="0.25">
      <c r="A6" s="22" t="s">
        <v>66</v>
      </c>
    </row>
    <row r="7" spans="1:1" x14ac:dyDescent="0.25">
      <c r="A7" s="22" t="s">
        <v>80</v>
      </c>
    </row>
    <row r="8" spans="1:1" x14ac:dyDescent="0.25">
      <c r="A8" s="22" t="s">
        <v>46</v>
      </c>
    </row>
    <row r="9" spans="1:1" x14ac:dyDescent="0.25">
      <c r="A9" s="22" t="s">
        <v>110</v>
      </c>
    </row>
    <row r="10" spans="1:1" x14ac:dyDescent="0.25">
      <c r="A10" s="22" t="s">
        <v>40</v>
      </c>
    </row>
    <row r="11" spans="1:1" x14ac:dyDescent="0.25">
      <c r="A11" s="22" t="s">
        <v>101</v>
      </c>
    </row>
    <row r="12" spans="1:1" x14ac:dyDescent="0.25">
      <c r="A12" s="22" t="s">
        <v>120</v>
      </c>
    </row>
    <row r="13" spans="1:1" x14ac:dyDescent="0.25">
      <c r="A13" s="22" t="s">
        <v>54</v>
      </c>
    </row>
    <row r="14" spans="1:1" x14ac:dyDescent="0.25">
      <c r="A14" s="22" t="s">
        <v>115</v>
      </c>
    </row>
    <row r="15" spans="1:1" x14ac:dyDescent="0.25">
      <c r="A15" s="22" t="s">
        <v>70</v>
      </c>
    </row>
    <row r="16" spans="1:1" x14ac:dyDescent="0.25">
      <c r="A16" s="22" t="s">
        <v>52</v>
      </c>
    </row>
    <row r="17" spans="1:1" x14ac:dyDescent="0.25">
      <c r="A17" s="22" t="s">
        <v>50</v>
      </c>
    </row>
    <row r="18" spans="1:1" x14ac:dyDescent="0.25">
      <c r="A18" s="22" t="s">
        <v>130</v>
      </c>
    </row>
    <row r="19" spans="1:1" x14ac:dyDescent="0.25">
      <c r="A19" s="22" t="s">
        <v>74</v>
      </c>
    </row>
    <row r="20" spans="1:1" x14ac:dyDescent="0.25">
      <c r="A20" s="22" t="s">
        <v>88</v>
      </c>
    </row>
    <row r="21" spans="1:1" x14ac:dyDescent="0.25">
      <c r="A21" s="22" t="s">
        <v>108</v>
      </c>
    </row>
    <row r="22" spans="1:1" x14ac:dyDescent="0.25">
      <c r="A22" s="22" t="s">
        <v>75</v>
      </c>
    </row>
    <row r="23" spans="1:1" x14ac:dyDescent="0.25">
      <c r="A23" s="22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B6A1-CD40-4BA0-A67C-7D34C963186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6769-17C6-419A-A71C-5691CB1097C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3"/>
      <c r="B3" s="14"/>
      <c r="C3" s="15"/>
    </row>
    <row r="4" spans="1:3" x14ac:dyDescent="0.25">
      <c r="A4" s="16"/>
      <c r="B4" s="17"/>
      <c r="C4" s="18"/>
    </row>
    <row r="5" spans="1:3" x14ac:dyDescent="0.25">
      <c r="A5" s="16"/>
      <c r="B5" s="17"/>
      <c r="C5" s="18"/>
    </row>
    <row r="6" spans="1:3" x14ac:dyDescent="0.25">
      <c r="A6" s="16"/>
      <c r="B6" s="17"/>
      <c r="C6" s="18"/>
    </row>
    <row r="7" spans="1:3" x14ac:dyDescent="0.25">
      <c r="A7" s="16"/>
      <c r="B7" s="17"/>
      <c r="C7" s="18"/>
    </row>
    <row r="8" spans="1:3" x14ac:dyDescent="0.25">
      <c r="A8" s="16"/>
      <c r="B8" s="17"/>
      <c r="C8" s="18"/>
    </row>
    <row r="9" spans="1:3" x14ac:dyDescent="0.25">
      <c r="A9" s="16"/>
      <c r="B9" s="17"/>
      <c r="C9" s="18"/>
    </row>
    <row r="10" spans="1:3" x14ac:dyDescent="0.25">
      <c r="A10" s="16"/>
      <c r="B10" s="17"/>
      <c r="C10" s="18"/>
    </row>
    <row r="11" spans="1:3" x14ac:dyDescent="0.25">
      <c r="A11" s="16"/>
      <c r="B11" s="17"/>
      <c r="C11" s="18"/>
    </row>
    <row r="12" spans="1:3" x14ac:dyDescent="0.25">
      <c r="A12" s="16"/>
      <c r="B12" s="17"/>
      <c r="C12" s="18"/>
    </row>
    <row r="13" spans="1:3" x14ac:dyDescent="0.25">
      <c r="A13" s="16"/>
      <c r="B13" s="17"/>
      <c r="C13" s="18"/>
    </row>
    <row r="14" spans="1:3" x14ac:dyDescent="0.25">
      <c r="A14" s="16"/>
      <c r="B14" s="17"/>
      <c r="C14" s="18"/>
    </row>
    <row r="15" spans="1:3" x14ac:dyDescent="0.25">
      <c r="A15" s="16"/>
      <c r="B15" s="17"/>
      <c r="C15" s="18"/>
    </row>
    <row r="16" spans="1:3" x14ac:dyDescent="0.25">
      <c r="A16" s="16"/>
      <c r="B16" s="17"/>
      <c r="C16" s="18"/>
    </row>
    <row r="17" spans="1:3" x14ac:dyDescent="0.25">
      <c r="A17" s="16"/>
      <c r="B17" s="17"/>
      <c r="C17" s="18"/>
    </row>
    <row r="18" spans="1:3" x14ac:dyDescent="0.25">
      <c r="A18" s="16"/>
      <c r="B18" s="17"/>
      <c r="C18" s="18"/>
    </row>
    <row r="19" spans="1:3" x14ac:dyDescent="0.25">
      <c r="A19" s="16"/>
      <c r="B19" s="17"/>
      <c r="C19" s="18"/>
    </row>
    <row r="20" spans="1:3" x14ac:dyDescent="0.25">
      <c r="A20" s="19"/>
      <c r="B20" s="20"/>
      <c r="C2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7A7A-654C-4405-8CF1-ECFC0CDF9AE9}">
  <dimension ref="B4:T653"/>
  <sheetViews>
    <sheetView showGridLines="0" tabSelected="1" workbookViewId="0">
      <pane ySplit="5" topLeftCell="A6" activePane="bottomLeft" state="frozen"/>
      <selection pane="bottomLeft" activeCell="B5" sqref="B5:O653"/>
    </sheetView>
  </sheetViews>
  <sheetFormatPr defaultColWidth="11.42578125" defaultRowHeight="15" x14ac:dyDescent="0.25"/>
  <cols>
    <col min="3" max="3" width="26.42578125" bestFit="1" customWidth="1"/>
    <col min="4" max="4" width="26.42578125" customWidth="1"/>
    <col min="5" max="5" width="12.140625" bestFit="1" customWidth="1"/>
    <col min="6" max="6" width="31.85546875" bestFit="1" customWidth="1"/>
    <col min="7" max="7" width="14.85546875" customWidth="1"/>
    <col min="8" max="8" width="10.7109375" customWidth="1"/>
    <col min="9" max="9" width="10.28515625" customWidth="1"/>
    <col min="10" max="10" width="9" customWidth="1"/>
    <col min="12" max="12" width="11.85546875" bestFit="1" customWidth="1"/>
    <col min="14" max="14" width="12.5703125" style="6" bestFit="1" customWidth="1"/>
    <col min="15" max="15" width="11.42578125" style="6"/>
  </cols>
  <sheetData>
    <row r="4" spans="2:15" x14ac:dyDescent="0.25">
      <c r="L4" s="2">
        <f>SUBTOTAL(9,Tabla1[PT])</f>
        <v>12096.414666666667</v>
      </c>
      <c r="O4" s="6">
        <f>SUBTOTAL(9,Tabla1[Total $])</f>
        <v>18399.30118026023</v>
      </c>
    </row>
    <row r="5" spans="2:15" x14ac:dyDescent="0.25">
      <c r="B5" s="1" t="s">
        <v>12</v>
      </c>
      <c r="C5" s="1" t="s">
        <v>7</v>
      </c>
      <c r="D5" s="1" t="s">
        <v>193</v>
      </c>
      <c r="E5" s="1" t="s">
        <v>8</v>
      </c>
      <c r="F5" s="1" t="s">
        <v>9</v>
      </c>
      <c r="G5" s="1" t="s">
        <v>0</v>
      </c>
      <c r="H5" s="1" t="s">
        <v>1</v>
      </c>
      <c r="I5" s="1" t="s">
        <v>2</v>
      </c>
      <c r="J5" s="1" t="s">
        <v>3</v>
      </c>
      <c r="K5" s="1" t="s">
        <v>4</v>
      </c>
      <c r="L5" s="1" t="s">
        <v>5</v>
      </c>
      <c r="M5" s="1" t="s">
        <v>6</v>
      </c>
      <c r="N5" s="7" t="s">
        <v>39</v>
      </c>
      <c r="O5" s="7" t="s">
        <v>38</v>
      </c>
    </row>
    <row r="6" spans="2:15" x14ac:dyDescent="0.25">
      <c r="B6" s="8">
        <v>44231</v>
      </c>
      <c r="C6" t="s">
        <v>40</v>
      </c>
      <c r="D6" t="str">
        <f>IFERROR(RIGHT(Tabla1[[#This Row],[Proyecto]],LEN(Tabla1[[#This Row],[Proyecto]])-FIND("-",Tabla1[[#This Row],[Proyecto]])),Tabla1[[#This Row],[Proyecto]])</f>
        <v>Jaime Castillo</v>
      </c>
      <c r="E6" t="s">
        <v>15</v>
      </c>
      <c r="F6" t="s">
        <v>41</v>
      </c>
      <c r="G6" t="s">
        <v>14</v>
      </c>
      <c r="H6">
        <v>2</v>
      </c>
      <c r="I6">
        <v>10</v>
      </c>
      <c r="J6">
        <v>6</v>
      </c>
      <c r="K6">
        <v>1</v>
      </c>
      <c r="L6" s="3">
        <f t="shared" ref="L6:L69" si="0">(H6*I6*J6*K6)/12</f>
        <v>10</v>
      </c>
      <c r="M6" s="3">
        <f t="shared" ref="M6:M37" si="1">+L6/424</f>
        <v>2.358490566037736E-2</v>
      </c>
      <c r="N6" s="6">
        <v>1.2</v>
      </c>
      <c r="O6" s="6">
        <f>+Tabla1[[#This Row],[Precio $]]*Tabla1[[#This Row],[PT]]</f>
        <v>12</v>
      </c>
    </row>
    <row r="7" spans="2:15" x14ac:dyDescent="0.25">
      <c r="B7" s="8">
        <v>44231</v>
      </c>
      <c r="C7" t="s">
        <v>40</v>
      </c>
      <c r="D7" t="str">
        <f>IFERROR(RIGHT(Tabla1[[#This Row],[Proyecto]],LEN(Tabla1[[#This Row],[Proyecto]])-FIND("-",Tabla1[[#This Row],[Proyecto]])),Tabla1[[#This Row],[Proyecto]])</f>
        <v>Jaime Castillo</v>
      </c>
      <c r="E7" t="s">
        <v>15</v>
      </c>
      <c r="F7" t="s">
        <v>41</v>
      </c>
      <c r="G7" t="s">
        <v>14</v>
      </c>
      <c r="H7">
        <v>2</v>
      </c>
      <c r="I7">
        <v>6</v>
      </c>
      <c r="J7">
        <v>6</v>
      </c>
      <c r="K7">
        <v>1</v>
      </c>
      <c r="L7" s="3">
        <f t="shared" si="0"/>
        <v>6</v>
      </c>
      <c r="M7" s="3">
        <f t="shared" si="1"/>
        <v>1.4150943396226415E-2</v>
      </c>
      <c r="N7" s="6">
        <v>1.2</v>
      </c>
      <c r="O7" s="6">
        <f>+Tabla1[[#This Row],[Precio $]]*Tabla1[[#This Row],[PT]]</f>
        <v>7.1999999999999993</v>
      </c>
    </row>
    <row r="8" spans="2:15" x14ac:dyDescent="0.25">
      <c r="B8" s="8">
        <v>44231</v>
      </c>
      <c r="C8" t="s">
        <v>40</v>
      </c>
      <c r="D8" t="str">
        <f>IFERROR(RIGHT(Tabla1[[#This Row],[Proyecto]],LEN(Tabla1[[#This Row],[Proyecto]])-FIND("-",Tabla1[[#This Row],[Proyecto]])),Tabla1[[#This Row],[Proyecto]])</f>
        <v>Jaime Castillo</v>
      </c>
      <c r="E8" t="s">
        <v>15</v>
      </c>
      <c r="F8" t="s">
        <v>41</v>
      </c>
      <c r="G8" t="s">
        <v>14</v>
      </c>
      <c r="H8">
        <v>2</v>
      </c>
      <c r="I8">
        <v>10</v>
      </c>
      <c r="J8">
        <v>10</v>
      </c>
      <c r="K8">
        <v>1</v>
      </c>
      <c r="L8" s="3">
        <f t="shared" si="0"/>
        <v>16.666666666666668</v>
      </c>
      <c r="M8" s="3">
        <f t="shared" si="1"/>
        <v>3.9308176100628936E-2</v>
      </c>
      <c r="N8" s="6">
        <v>1.2</v>
      </c>
      <c r="O8" s="6">
        <f>+Tabla1[[#This Row],[Precio $]]*Tabla1[[#This Row],[PT]]</f>
        <v>20</v>
      </c>
    </row>
    <row r="9" spans="2:15" x14ac:dyDescent="0.25">
      <c r="B9" s="8">
        <v>44231</v>
      </c>
      <c r="C9" t="s">
        <v>40</v>
      </c>
      <c r="D9" t="str">
        <f>IFERROR(RIGHT(Tabla1[[#This Row],[Proyecto]],LEN(Tabla1[[#This Row],[Proyecto]])-FIND("-",Tabla1[[#This Row],[Proyecto]])),Tabla1[[#This Row],[Proyecto]])</f>
        <v>Jaime Castillo</v>
      </c>
      <c r="E9" t="s">
        <v>15</v>
      </c>
      <c r="F9" t="s">
        <v>41</v>
      </c>
      <c r="G9" t="s">
        <v>14</v>
      </c>
      <c r="H9">
        <v>2</v>
      </c>
      <c r="I9">
        <v>9</v>
      </c>
      <c r="J9">
        <v>8</v>
      </c>
      <c r="K9">
        <v>1</v>
      </c>
      <c r="L9" s="3">
        <f t="shared" si="0"/>
        <v>12</v>
      </c>
      <c r="M9" s="3">
        <f t="shared" si="1"/>
        <v>2.8301886792452831E-2</v>
      </c>
      <c r="N9" s="6">
        <v>1.2</v>
      </c>
      <c r="O9" s="6">
        <f>+Tabla1[[#This Row],[Precio $]]*Tabla1[[#This Row],[PT]]</f>
        <v>14.399999999999999</v>
      </c>
    </row>
    <row r="10" spans="2:15" x14ac:dyDescent="0.25">
      <c r="B10" s="8">
        <v>44231</v>
      </c>
      <c r="C10" t="s">
        <v>40</v>
      </c>
      <c r="D10" t="str">
        <f>IFERROR(RIGHT(Tabla1[[#This Row],[Proyecto]],LEN(Tabla1[[#This Row],[Proyecto]])-FIND("-",Tabla1[[#This Row],[Proyecto]])),Tabla1[[#This Row],[Proyecto]])</f>
        <v>Jaime Castillo</v>
      </c>
      <c r="E10" t="s">
        <v>15</v>
      </c>
      <c r="F10" t="s">
        <v>41</v>
      </c>
      <c r="G10" t="s">
        <v>14</v>
      </c>
      <c r="H10">
        <v>2</v>
      </c>
      <c r="I10">
        <v>6</v>
      </c>
      <c r="J10">
        <v>8</v>
      </c>
      <c r="K10">
        <v>1</v>
      </c>
      <c r="L10" s="3">
        <f t="shared" si="0"/>
        <v>8</v>
      </c>
      <c r="M10" s="3">
        <f t="shared" si="1"/>
        <v>1.8867924528301886E-2</v>
      </c>
      <c r="N10" s="6">
        <v>1.2</v>
      </c>
      <c r="O10" s="6">
        <f>+Tabla1[[#This Row],[Precio $]]*Tabla1[[#This Row],[PT]]</f>
        <v>9.6</v>
      </c>
    </row>
    <row r="11" spans="2:15" x14ac:dyDescent="0.25">
      <c r="B11" s="8">
        <v>44231</v>
      </c>
      <c r="C11" t="s">
        <v>40</v>
      </c>
      <c r="D11" t="str">
        <f>IFERROR(RIGHT(Tabla1[[#This Row],[Proyecto]],LEN(Tabla1[[#This Row],[Proyecto]])-FIND("-",Tabla1[[#This Row],[Proyecto]])),Tabla1[[#This Row],[Proyecto]])</f>
        <v>Jaime Castillo</v>
      </c>
      <c r="E11" t="s">
        <v>15</v>
      </c>
      <c r="F11" t="s">
        <v>42</v>
      </c>
      <c r="G11" t="s">
        <v>14</v>
      </c>
      <c r="H11">
        <v>2</v>
      </c>
      <c r="I11">
        <v>4</v>
      </c>
      <c r="J11">
        <v>2</v>
      </c>
      <c r="K11">
        <v>21</v>
      </c>
      <c r="L11" s="3">
        <f t="shared" si="0"/>
        <v>28</v>
      </c>
      <c r="M11" s="3">
        <f t="shared" si="1"/>
        <v>6.6037735849056603E-2</v>
      </c>
      <c r="N11" s="6">
        <v>1.2</v>
      </c>
      <c r="O11" s="6">
        <f>+Tabla1[[#This Row],[Precio $]]*Tabla1[[#This Row],[PT]]</f>
        <v>33.6</v>
      </c>
    </row>
    <row r="12" spans="2:15" x14ac:dyDescent="0.25">
      <c r="B12" s="8">
        <v>44231</v>
      </c>
      <c r="C12" t="s">
        <v>40</v>
      </c>
      <c r="D12" t="str">
        <f>IFERROR(RIGHT(Tabla1[[#This Row],[Proyecto]],LEN(Tabla1[[#This Row],[Proyecto]])-FIND("-",Tabla1[[#This Row],[Proyecto]])),Tabla1[[#This Row],[Proyecto]])</f>
        <v>Jaime Castillo</v>
      </c>
      <c r="E12" t="s">
        <v>15</v>
      </c>
      <c r="F12" t="s">
        <v>42</v>
      </c>
      <c r="G12" t="s">
        <v>14</v>
      </c>
      <c r="H12">
        <v>1.5</v>
      </c>
      <c r="I12">
        <v>4</v>
      </c>
      <c r="J12">
        <v>2</v>
      </c>
      <c r="K12">
        <v>8</v>
      </c>
      <c r="L12" s="3">
        <f t="shared" si="0"/>
        <v>8</v>
      </c>
      <c r="M12" s="3">
        <f t="shared" si="1"/>
        <v>1.8867924528301886E-2</v>
      </c>
      <c r="N12" s="6">
        <v>1.2</v>
      </c>
      <c r="O12" s="6">
        <f>+Tabla1[[#This Row],[Precio $]]*Tabla1[[#This Row],[PT]]</f>
        <v>9.6</v>
      </c>
    </row>
    <row r="13" spans="2:15" x14ac:dyDescent="0.25">
      <c r="B13" s="8">
        <v>44231</v>
      </c>
      <c r="C13" t="s">
        <v>40</v>
      </c>
      <c r="D13" t="str">
        <f>IFERROR(RIGHT(Tabla1[[#This Row],[Proyecto]],LEN(Tabla1[[#This Row],[Proyecto]])-FIND("-",Tabla1[[#This Row],[Proyecto]])),Tabla1[[#This Row],[Proyecto]])</f>
        <v>Jaime Castillo</v>
      </c>
      <c r="E13" t="s">
        <v>15</v>
      </c>
      <c r="F13" t="s">
        <v>42</v>
      </c>
      <c r="G13" t="s">
        <v>14</v>
      </c>
      <c r="H13">
        <v>1</v>
      </c>
      <c r="I13">
        <v>4</v>
      </c>
      <c r="J13">
        <v>2</v>
      </c>
      <c r="K13">
        <v>8</v>
      </c>
      <c r="L13" s="3">
        <f t="shared" si="0"/>
        <v>5.333333333333333</v>
      </c>
      <c r="M13" s="3">
        <f t="shared" si="1"/>
        <v>1.2578616352201257E-2</v>
      </c>
      <c r="N13" s="6">
        <v>1.2</v>
      </c>
      <c r="O13" s="6">
        <f>+Tabla1[[#This Row],[Precio $]]*Tabla1[[#This Row],[PT]]</f>
        <v>6.3999999999999995</v>
      </c>
    </row>
    <row r="14" spans="2:15" x14ac:dyDescent="0.25">
      <c r="B14" s="8">
        <v>44231</v>
      </c>
      <c r="C14" t="s">
        <v>40</v>
      </c>
      <c r="D14" t="str">
        <f>IFERROR(RIGHT(Tabla1[[#This Row],[Proyecto]],LEN(Tabla1[[#This Row],[Proyecto]])-FIND("-",Tabla1[[#This Row],[Proyecto]])),Tabla1[[#This Row],[Proyecto]])</f>
        <v>Jaime Castillo</v>
      </c>
      <c r="E14" t="s">
        <v>15</v>
      </c>
      <c r="F14" t="s">
        <v>42</v>
      </c>
      <c r="G14" t="s">
        <v>14</v>
      </c>
      <c r="H14">
        <v>1</v>
      </c>
      <c r="I14">
        <v>5</v>
      </c>
      <c r="J14">
        <v>3</v>
      </c>
      <c r="K14">
        <v>4</v>
      </c>
      <c r="L14" s="3">
        <f t="shared" si="0"/>
        <v>5</v>
      </c>
      <c r="M14" s="3">
        <f t="shared" si="1"/>
        <v>1.179245283018868E-2</v>
      </c>
      <c r="N14" s="6">
        <v>1.2</v>
      </c>
      <c r="O14" s="6">
        <f>+Tabla1[[#This Row],[Precio $]]*Tabla1[[#This Row],[PT]]</f>
        <v>6</v>
      </c>
    </row>
    <row r="15" spans="2:15" x14ac:dyDescent="0.25">
      <c r="B15" s="8">
        <v>44246</v>
      </c>
      <c r="C15" t="s">
        <v>46</v>
      </c>
      <c r="D15" t="str">
        <f>IFERROR(RIGHT(Tabla1[[#This Row],[Proyecto]],LEN(Tabla1[[#This Row],[Proyecto]])-FIND("-",Tabla1[[#This Row],[Proyecto]])),Tabla1[[#This Row],[Proyecto]])</f>
        <v>Georgina Osorio</v>
      </c>
      <c r="E15" t="s">
        <v>45</v>
      </c>
      <c r="F15" t="s">
        <v>43</v>
      </c>
      <c r="G15" t="s">
        <v>44</v>
      </c>
      <c r="H15">
        <v>2</v>
      </c>
      <c r="I15">
        <v>5</v>
      </c>
      <c r="J15">
        <v>7</v>
      </c>
      <c r="K15">
        <v>1</v>
      </c>
      <c r="L15" s="3">
        <f t="shared" si="0"/>
        <v>5.833333333333333</v>
      </c>
      <c r="M15" s="2">
        <f t="shared" si="1"/>
        <v>1.3757861635220124E-2</v>
      </c>
      <c r="N15" s="6">
        <v>1.2</v>
      </c>
      <c r="O15" s="6">
        <f>+Tabla1[[#This Row],[Precio $]]*Tabla1[[#This Row],[PT]]</f>
        <v>6.9999999999999991</v>
      </c>
    </row>
    <row r="16" spans="2:15" x14ac:dyDescent="0.25">
      <c r="B16" s="8">
        <v>44246</v>
      </c>
      <c r="C16" t="s">
        <v>46</v>
      </c>
      <c r="D16" t="str">
        <f>IFERROR(RIGHT(Tabla1[[#This Row],[Proyecto]],LEN(Tabla1[[#This Row],[Proyecto]])-FIND("-",Tabla1[[#This Row],[Proyecto]])),Tabla1[[#This Row],[Proyecto]])</f>
        <v>Georgina Osorio</v>
      </c>
      <c r="E16" t="s">
        <v>45</v>
      </c>
      <c r="F16" t="s">
        <v>43</v>
      </c>
      <c r="G16" t="s">
        <v>44</v>
      </c>
      <c r="H16">
        <v>1</v>
      </c>
      <c r="I16">
        <v>6</v>
      </c>
      <c r="J16">
        <v>7</v>
      </c>
      <c r="K16">
        <v>6</v>
      </c>
      <c r="L16" s="3">
        <f t="shared" si="0"/>
        <v>21</v>
      </c>
      <c r="M16" s="2">
        <f t="shared" si="1"/>
        <v>4.9528301886792456E-2</v>
      </c>
      <c r="N16" s="6">
        <v>1.2</v>
      </c>
      <c r="O16" s="6">
        <f>+Tabla1[[#This Row],[Precio $]]*Tabla1[[#This Row],[PT]]</f>
        <v>25.2</v>
      </c>
    </row>
    <row r="17" spans="2:15" x14ac:dyDescent="0.25">
      <c r="B17" s="8">
        <v>44246</v>
      </c>
      <c r="C17" t="s">
        <v>46</v>
      </c>
      <c r="D17" t="str">
        <f>IFERROR(RIGHT(Tabla1[[#This Row],[Proyecto]],LEN(Tabla1[[#This Row],[Proyecto]])-FIND("-",Tabla1[[#This Row],[Proyecto]])),Tabla1[[#This Row],[Proyecto]])</f>
        <v>Georgina Osorio</v>
      </c>
      <c r="E17" t="s">
        <v>45</v>
      </c>
      <c r="F17" t="s">
        <v>43</v>
      </c>
      <c r="G17" t="s">
        <v>44</v>
      </c>
      <c r="H17">
        <v>2</v>
      </c>
      <c r="I17">
        <v>8</v>
      </c>
      <c r="J17">
        <v>7</v>
      </c>
      <c r="K17">
        <v>4</v>
      </c>
      <c r="L17" s="3">
        <f t="shared" si="0"/>
        <v>37.333333333333336</v>
      </c>
      <c r="M17" s="2">
        <f t="shared" si="1"/>
        <v>8.8050314465408813E-2</v>
      </c>
      <c r="N17" s="6">
        <v>1.2</v>
      </c>
      <c r="O17" s="6">
        <f>+Tabla1[[#This Row],[Precio $]]*Tabla1[[#This Row],[PT]]</f>
        <v>44.800000000000004</v>
      </c>
    </row>
    <row r="18" spans="2:15" x14ac:dyDescent="0.25">
      <c r="B18" s="8">
        <v>44246</v>
      </c>
      <c r="C18" t="s">
        <v>46</v>
      </c>
      <c r="D18" t="str">
        <f>IFERROR(RIGHT(Tabla1[[#This Row],[Proyecto]],LEN(Tabla1[[#This Row],[Proyecto]])-FIND("-",Tabla1[[#This Row],[Proyecto]])),Tabla1[[#This Row],[Proyecto]])</f>
        <v>Georgina Osorio</v>
      </c>
      <c r="E18" t="s">
        <v>45</v>
      </c>
      <c r="F18" t="s">
        <v>43</v>
      </c>
      <c r="G18" t="s">
        <v>44</v>
      </c>
      <c r="H18">
        <v>1</v>
      </c>
      <c r="I18">
        <v>7</v>
      </c>
      <c r="J18">
        <v>4</v>
      </c>
      <c r="K18">
        <v>1</v>
      </c>
      <c r="L18" s="3">
        <f t="shared" si="0"/>
        <v>2.3333333333333335</v>
      </c>
      <c r="M18" s="2">
        <f t="shared" si="1"/>
        <v>5.5031446540880508E-3</v>
      </c>
      <c r="N18" s="6">
        <v>1.2</v>
      </c>
      <c r="O18" s="6">
        <f>+Tabla1[[#This Row],[Precio $]]*Tabla1[[#This Row],[PT]]</f>
        <v>2.8000000000000003</v>
      </c>
    </row>
    <row r="19" spans="2:15" x14ac:dyDescent="0.25">
      <c r="B19" s="8">
        <v>44246</v>
      </c>
      <c r="C19" t="s">
        <v>46</v>
      </c>
      <c r="D19" t="str">
        <f>IFERROR(RIGHT(Tabla1[[#This Row],[Proyecto]],LEN(Tabla1[[#This Row],[Proyecto]])-FIND("-",Tabla1[[#This Row],[Proyecto]])),Tabla1[[#This Row],[Proyecto]])</f>
        <v>Georgina Osorio</v>
      </c>
      <c r="E19" t="s">
        <v>45</v>
      </c>
      <c r="F19" t="s">
        <v>43</v>
      </c>
      <c r="G19" t="s">
        <v>44</v>
      </c>
      <c r="H19">
        <v>2</v>
      </c>
      <c r="I19">
        <v>10</v>
      </c>
      <c r="J19">
        <v>7</v>
      </c>
      <c r="K19">
        <v>2</v>
      </c>
      <c r="L19" s="3">
        <f t="shared" si="0"/>
        <v>23.333333333333332</v>
      </c>
      <c r="M19" s="2">
        <f t="shared" si="1"/>
        <v>5.5031446540880498E-2</v>
      </c>
      <c r="N19" s="6">
        <v>1.2</v>
      </c>
      <c r="O19" s="6">
        <f>+Tabla1[[#This Row],[Precio $]]*Tabla1[[#This Row],[PT]]</f>
        <v>27.999999999999996</v>
      </c>
    </row>
    <row r="20" spans="2:15" x14ac:dyDescent="0.25">
      <c r="B20" s="8">
        <v>44246</v>
      </c>
      <c r="C20" t="s">
        <v>46</v>
      </c>
      <c r="D20" t="str">
        <f>IFERROR(RIGHT(Tabla1[[#This Row],[Proyecto]],LEN(Tabla1[[#This Row],[Proyecto]])-FIND("-",Tabla1[[#This Row],[Proyecto]])),Tabla1[[#This Row],[Proyecto]])</f>
        <v>Georgina Osorio</v>
      </c>
      <c r="E20" t="s">
        <v>45</v>
      </c>
      <c r="F20" t="s">
        <v>43</v>
      </c>
      <c r="G20" t="s">
        <v>44</v>
      </c>
      <c r="H20">
        <v>1</v>
      </c>
      <c r="I20">
        <v>12</v>
      </c>
      <c r="J20">
        <v>7</v>
      </c>
      <c r="K20">
        <v>1</v>
      </c>
      <c r="L20" s="3">
        <f t="shared" si="0"/>
        <v>7</v>
      </c>
      <c r="M20" s="2">
        <f t="shared" si="1"/>
        <v>1.6509433962264151E-2</v>
      </c>
      <c r="N20" s="6">
        <v>1.2</v>
      </c>
      <c r="O20" s="6">
        <f>+Tabla1[[#This Row],[Precio $]]*Tabla1[[#This Row],[PT]]</f>
        <v>8.4</v>
      </c>
    </row>
    <row r="21" spans="2:15" x14ac:dyDescent="0.25">
      <c r="B21" s="8">
        <v>44253</v>
      </c>
      <c r="C21" t="s">
        <v>46</v>
      </c>
      <c r="D21" t="str">
        <f>IFERROR(RIGHT(Tabla1[[#This Row],[Proyecto]],LEN(Tabla1[[#This Row],[Proyecto]])-FIND("-",Tabla1[[#This Row],[Proyecto]])),Tabla1[[#This Row],[Proyecto]])</f>
        <v>Georgina Osorio</v>
      </c>
      <c r="E21" t="s">
        <v>45</v>
      </c>
      <c r="F21" t="s">
        <v>47</v>
      </c>
      <c r="G21" t="s">
        <v>48</v>
      </c>
      <c r="H21">
        <v>1</v>
      </c>
      <c r="I21">
        <v>6</v>
      </c>
      <c r="J21">
        <v>7</v>
      </c>
      <c r="K21">
        <v>5</v>
      </c>
      <c r="L21" s="3">
        <f t="shared" si="0"/>
        <v>17.5</v>
      </c>
      <c r="M21" s="2">
        <f t="shared" si="1"/>
        <v>4.1273584905660375E-2</v>
      </c>
      <c r="N21" s="6">
        <v>1.2</v>
      </c>
      <c r="O21" s="6">
        <f>+Tabla1[[#This Row],[Precio $]]*Tabla1[[#This Row],[PT]]</f>
        <v>21</v>
      </c>
    </row>
    <row r="22" spans="2:15" x14ac:dyDescent="0.25">
      <c r="B22" s="8">
        <v>44253</v>
      </c>
      <c r="C22" t="s">
        <v>46</v>
      </c>
      <c r="D22" t="str">
        <f>IFERROR(RIGHT(Tabla1[[#This Row],[Proyecto]],LEN(Tabla1[[#This Row],[Proyecto]])-FIND("-",Tabla1[[#This Row],[Proyecto]])),Tabla1[[#This Row],[Proyecto]])</f>
        <v>Georgina Osorio</v>
      </c>
      <c r="E22" t="s">
        <v>45</v>
      </c>
      <c r="F22" t="s">
        <v>47</v>
      </c>
      <c r="G22" t="s">
        <v>48</v>
      </c>
      <c r="H22">
        <v>1</v>
      </c>
      <c r="I22">
        <v>3</v>
      </c>
      <c r="J22">
        <v>7</v>
      </c>
      <c r="K22">
        <v>8</v>
      </c>
      <c r="L22" s="3">
        <f t="shared" si="0"/>
        <v>14</v>
      </c>
      <c r="M22" s="2">
        <f t="shared" si="1"/>
        <v>3.3018867924528301E-2</v>
      </c>
      <c r="N22" s="6">
        <v>1.2</v>
      </c>
      <c r="O22" s="6">
        <f>+Tabla1[[#This Row],[Precio $]]*Tabla1[[#This Row],[PT]]</f>
        <v>16.8</v>
      </c>
    </row>
    <row r="23" spans="2:15" x14ac:dyDescent="0.25">
      <c r="B23" s="8">
        <v>44253</v>
      </c>
      <c r="C23" t="s">
        <v>46</v>
      </c>
      <c r="D23" t="str">
        <f>IFERROR(RIGHT(Tabla1[[#This Row],[Proyecto]],LEN(Tabla1[[#This Row],[Proyecto]])-FIND("-",Tabla1[[#This Row],[Proyecto]])),Tabla1[[#This Row],[Proyecto]])</f>
        <v>Georgina Osorio</v>
      </c>
      <c r="E23" t="s">
        <v>45</v>
      </c>
      <c r="F23" t="s">
        <v>47</v>
      </c>
      <c r="G23" t="s">
        <v>48</v>
      </c>
      <c r="H23">
        <v>2</v>
      </c>
      <c r="I23">
        <v>7</v>
      </c>
      <c r="J23">
        <v>7</v>
      </c>
      <c r="K23">
        <v>3</v>
      </c>
      <c r="L23" s="3">
        <f t="shared" si="0"/>
        <v>24.5</v>
      </c>
      <c r="M23" s="2">
        <f t="shared" si="1"/>
        <v>5.7783018867924529E-2</v>
      </c>
      <c r="N23" s="6">
        <v>1.2</v>
      </c>
      <c r="O23" s="6">
        <f>+Tabla1[[#This Row],[Precio $]]*Tabla1[[#This Row],[PT]]</f>
        <v>29.4</v>
      </c>
    </row>
    <row r="24" spans="2:15" x14ac:dyDescent="0.25">
      <c r="B24" s="8">
        <v>44253</v>
      </c>
      <c r="C24" t="s">
        <v>46</v>
      </c>
      <c r="D24" t="str">
        <f>IFERROR(RIGHT(Tabla1[[#This Row],[Proyecto]],LEN(Tabla1[[#This Row],[Proyecto]])-FIND("-",Tabla1[[#This Row],[Proyecto]])),Tabla1[[#This Row],[Proyecto]])</f>
        <v>Georgina Osorio</v>
      </c>
      <c r="E24" t="s">
        <v>45</v>
      </c>
      <c r="F24" t="s">
        <v>47</v>
      </c>
      <c r="G24" t="s">
        <v>48</v>
      </c>
      <c r="H24">
        <v>2</v>
      </c>
      <c r="I24">
        <v>5</v>
      </c>
      <c r="J24">
        <v>6</v>
      </c>
      <c r="K24">
        <v>1</v>
      </c>
      <c r="L24" s="3">
        <f t="shared" si="0"/>
        <v>5</v>
      </c>
      <c r="M24" s="2">
        <f t="shared" si="1"/>
        <v>1.179245283018868E-2</v>
      </c>
      <c r="N24" s="6">
        <v>1.2</v>
      </c>
      <c r="O24" s="6">
        <f>+Tabla1[[#This Row],[Precio $]]*Tabla1[[#This Row],[PT]]</f>
        <v>6</v>
      </c>
    </row>
    <row r="25" spans="2:15" x14ac:dyDescent="0.25">
      <c r="B25" s="8">
        <v>44253</v>
      </c>
      <c r="C25" t="s">
        <v>46</v>
      </c>
      <c r="D25" t="str">
        <f>IFERROR(RIGHT(Tabla1[[#This Row],[Proyecto]],LEN(Tabla1[[#This Row],[Proyecto]])-FIND("-",Tabla1[[#This Row],[Proyecto]])),Tabla1[[#This Row],[Proyecto]])</f>
        <v>Georgina Osorio</v>
      </c>
      <c r="E25" t="s">
        <v>45</v>
      </c>
      <c r="F25" t="s">
        <v>47</v>
      </c>
      <c r="G25" t="s">
        <v>48</v>
      </c>
      <c r="H25">
        <v>2</v>
      </c>
      <c r="I25">
        <v>3</v>
      </c>
      <c r="J25">
        <v>6</v>
      </c>
      <c r="K25">
        <v>3</v>
      </c>
      <c r="L25" s="3">
        <f t="shared" si="0"/>
        <v>9</v>
      </c>
      <c r="M25" s="2">
        <f t="shared" si="1"/>
        <v>2.1226415094339621E-2</v>
      </c>
      <c r="N25" s="6">
        <v>1.2</v>
      </c>
      <c r="O25" s="6">
        <f>+Tabla1[[#This Row],[Precio $]]*Tabla1[[#This Row],[PT]]</f>
        <v>10.799999999999999</v>
      </c>
    </row>
    <row r="26" spans="2:15" x14ac:dyDescent="0.25">
      <c r="B26" s="8">
        <v>44253</v>
      </c>
      <c r="C26" t="s">
        <v>46</v>
      </c>
      <c r="D26" t="str">
        <f>IFERROR(RIGHT(Tabla1[[#This Row],[Proyecto]],LEN(Tabla1[[#This Row],[Proyecto]])-FIND("-",Tabla1[[#This Row],[Proyecto]])),Tabla1[[#This Row],[Proyecto]])</f>
        <v>Georgina Osorio</v>
      </c>
      <c r="E26" t="s">
        <v>45</v>
      </c>
      <c r="F26" t="s">
        <v>47</v>
      </c>
      <c r="G26" t="s">
        <v>48</v>
      </c>
      <c r="H26">
        <v>2</v>
      </c>
      <c r="I26">
        <v>4</v>
      </c>
      <c r="J26">
        <v>7</v>
      </c>
      <c r="K26">
        <v>3</v>
      </c>
      <c r="L26" s="3">
        <f t="shared" si="0"/>
        <v>14</v>
      </c>
      <c r="M26" s="2">
        <f t="shared" si="1"/>
        <v>3.3018867924528301E-2</v>
      </c>
      <c r="N26" s="6">
        <v>1.2</v>
      </c>
      <c r="O26" s="6">
        <f>+Tabla1[[#This Row],[Precio $]]*Tabla1[[#This Row],[PT]]</f>
        <v>16.8</v>
      </c>
    </row>
    <row r="27" spans="2:15" x14ac:dyDescent="0.25">
      <c r="B27" s="8">
        <v>44253</v>
      </c>
      <c r="C27" t="s">
        <v>46</v>
      </c>
      <c r="D27" t="str">
        <f>IFERROR(RIGHT(Tabla1[[#This Row],[Proyecto]],LEN(Tabla1[[#This Row],[Proyecto]])-FIND("-",Tabla1[[#This Row],[Proyecto]])),Tabla1[[#This Row],[Proyecto]])</f>
        <v>Georgina Osorio</v>
      </c>
      <c r="E27" t="s">
        <v>45</v>
      </c>
      <c r="F27" t="s">
        <v>47</v>
      </c>
      <c r="G27" t="s">
        <v>48</v>
      </c>
      <c r="H27">
        <v>2</v>
      </c>
      <c r="I27">
        <v>3</v>
      </c>
      <c r="J27">
        <v>7</v>
      </c>
      <c r="K27">
        <v>1</v>
      </c>
      <c r="L27" s="3">
        <f t="shared" si="0"/>
        <v>3.5</v>
      </c>
      <c r="M27" s="2">
        <f t="shared" si="1"/>
        <v>8.2547169811320754E-3</v>
      </c>
      <c r="N27" s="6">
        <v>1.2</v>
      </c>
      <c r="O27" s="6">
        <f>+Tabla1[[#This Row],[Precio $]]*Tabla1[[#This Row],[PT]]</f>
        <v>4.2</v>
      </c>
    </row>
    <row r="28" spans="2:15" x14ac:dyDescent="0.25">
      <c r="B28" s="8">
        <v>44253</v>
      </c>
      <c r="C28" t="s">
        <v>46</v>
      </c>
      <c r="D28" t="str">
        <f>IFERROR(RIGHT(Tabla1[[#This Row],[Proyecto]],LEN(Tabla1[[#This Row],[Proyecto]])-FIND("-",Tabla1[[#This Row],[Proyecto]])),Tabla1[[#This Row],[Proyecto]])</f>
        <v>Georgina Osorio</v>
      </c>
      <c r="E28" t="s">
        <v>45</v>
      </c>
      <c r="F28" t="s">
        <v>47</v>
      </c>
      <c r="G28" t="s">
        <v>48</v>
      </c>
      <c r="H28">
        <v>2</v>
      </c>
      <c r="I28">
        <v>6</v>
      </c>
      <c r="J28">
        <v>7</v>
      </c>
      <c r="K28">
        <v>4</v>
      </c>
      <c r="L28" s="3">
        <f t="shared" si="0"/>
        <v>28</v>
      </c>
      <c r="M28" s="2">
        <f t="shared" si="1"/>
        <v>6.6037735849056603E-2</v>
      </c>
      <c r="N28" s="6">
        <v>1.2</v>
      </c>
      <c r="O28" s="6">
        <f>+Tabla1[[#This Row],[Precio $]]*Tabla1[[#This Row],[PT]]</f>
        <v>33.6</v>
      </c>
    </row>
    <row r="29" spans="2:15" x14ac:dyDescent="0.25">
      <c r="B29" s="8">
        <v>44253</v>
      </c>
      <c r="C29" t="s">
        <v>46</v>
      </c>
      <c r="D29" t="str">
        <f>IFERROR(RIGHT(Tabla1[[#This Row],[Proyecto]],LEN(Tabla1[[#This Row],[Proyecto]])-FIND("-",Tabla1[[#This Row],[Proyecto]])),Tabla1[[#This Row],[Proyecto]])</f>
        <v>Georgina Osorio</v>
      </c>
      <c r="E29" t="s">
        <v>45</v>
      </c>
      <c r="F29" t="s">
        <v>47</v>
      </c>
      <c r="G29" t="s">
        <v>48</v>
      </c>
      <c r="H29">
        <v>2</v>
      </c>
      <c r="I29">
        <v>6</v>
      </c>
      <c r="J29">
        <v>7</v>
      </c>
      <c r="K29">
        <v>1</v>
      </c>
      <c r="L29" s="3">
        <f t="shared" si="0"/>
        <v>7</v>
      </c>
      <c r="M29" s="2">
        <f t="shared" si="1"/>
        <v>1.6509433962264151E-2</v>
      </c>
      <c r="N29" s="6">
        <v>1.2</v>
      </c>
      <c r="O29" s="6">
        <f>+Tabla1[[#This Row],[Precio $]]*Tabla1[[#This Row],[PT]]</f>
        <v>8.4</v>
      </c>
    </row>
    <row r="30" spans="2:15" x14ac:dyDescent="0.25">
      <c r="B30" s="8">
        <v>44253</v>
      </c>
      <c r="C30" t="s">
        <v>46</v>
      </c>
      <c r="D30" t="str">
        <f>IFERROR(RIGHT(Tabla1[[#This Row],[Proyecto]],LEN(Tabla1[[#This Row],[Proyecto]])-FIND("-",Tabla1[[#This Row],[Proyecto]])),Tabla1[[#This Row],[Proyecto]])</f>
        <v>Georgina Osorio</v>
      </c>
      <c r="E30" t="s">
        <v>45</v>
      </c>
      <c r="F30" t="s">
        <v>47</v>
      </c>
      <c r="G30" t="s">
        <v>48</v>
      </c>
      <c r="H30">
        <v>2</v>
      </c>
      <c r="I30">
        <v>4</v>
      </c>
      <c r="J30">
        <v>6</v>
      </c>
      <c r="K30">
        <v>1</v>
      </c>
      <c r="L30" s="3">
        <f t="shared" si="0"/>
        <v>4</v>
      </c>
      <c r="M30" s="2">
        <f t="shared" si="1"/>
        <v>9.433962264150943E-3</v>
      </c>
      <c r="N30" s="6">
        <v>1.2</v>
      </c>
      <c r="O30" s="6">
        <f>+Tabla1[[#This Row],[Precio $]]*Tabla1[[#This Row],[PT]]</f>
        <v>4.8</v>
      </c>
    </row>
    <row r="31" spans="2:15" x14ac:dyDescent="0.25">
      <c r="B31" s="8">
        <v>44253</v>
      </c>
      <c r="C31" t="s">
        <v>46</v>
      </c>
      <c r="D31" t="str">
        <f>IFERROR(RIGHT(Tabla1[[#This Row],[Proyecto]],LEN(Tabla1[[#This Row],[Proyecto]])-FIND("-",Tabla1[[#This Row],[Proyecto]])),Tabla1[[#This Row],[Proyecto]])</f>
        <v>Georgina Osorio</v>
      </c>
      <c r="E31" t="s">
        <v>45</v>
      </c>
      <c r="F31" t="s">
        <v>47</v>
      </c>
      <c r="G31" t="s">
        <v>48</v>
      </c>
      <c r="H31">
        <v>1</v>
      </c>
      <c r="I31">
        <v>3</v>
      </c>
      <c r="J31">
        <v>7</v>
      </c>
      <c r="K31">
        <v>2</v>
      </c>
      <c r="L31" s="3">
        <f t="shared" si="0"/>
        <v>3.5</v>
      </c>
      <c r="M31" s="2">
        <f t="shared" si="1"/>
        <v>8.2547169811320754E-3</v>
      </c>
      <c r="N31" s="6">
        <v>1.2</v>
      </c>
      <c r="O31" s="6">
        <f>+Tabla1[[#This Row],[Precio $]]*Tabla1[[#This Row],[PT]]</f>
        <v>4.2</v>
      </c>
    </row>
    <row r="32" spans="2:15" x14ac:dyDescent="0.25">
      <c r="B32" s="8">
        <v>44253</v>
      </c>
      <c r="C32" t="s">
        <v>46</v>
      </c>
      <c r="D32" t="str">
        <f>IFERROR(RIGHT(Tabla1[[#This Row],[Proyecto]],LEN(Tabla1[[#This Row],[Proyecto]])-FIND("-",Tabla1[[#This Row],[Proyecto]])),Tabla1[[#This Row],[Proyecto]])</f>
        <v>Georgina Osorio</v>
      </c>
      <c r="E32" t="s">
        <v>45</v>
      </c>
      <c r="F32" t="s">
        <v>47</v>
      </c>
      <c r="G32" t="s">
        <v>48</v>
      </c>
      <c r="H32">
        <v>1</v>
      </c>
      <c r="I32">
        <v>4</v>
      </c>
      <c r="J32">
        <v>7</v>
      </c>
      <c r="K32">
        <v>18</v>
      </c>
      <c r="L32" s="3">
        <f t="shared" si="0"/>
        <v>42</v>
      </c>
      <c r="M32" s="2">
        <f t="shared" si="1"/>
        <v>9.9056603773584911E-2</v>
      </c>
      <c r="N32" s="6">
        <v>1.2</v>
      </c>
      <c r="O32" s="6">
        <f>+Tabla1[[#This Row],[Precio $]]*Tabla1[[#This Row],[PT]]</f>
        <v>50.4</v>
      </c>
    </row>
    <row r="33" spans="2:15" x14ac:dyDescent="0.25">
      <c r="B33" s="8">
        <v>44253</v>
      </c>
      <c r="C33" t="s">
        <v>46</v>
      </c>
      <c r="D33" t="str">
        <f>IFERROR(RIGHT(Tabla1[[#This Row],[Proyecto]],LEN(Tabla1[[#This Row],[Proyecto]])-FIND("-",Tabla1[[#This Row],[Proyecto]])),Tabla1[[#This Row],[Proyecto]])</f>
        <v>Georgina Osorio</v>
      </c>
      <c r="E33" t="s">
        <v>45</v>
      </c>
      <c r="F33" t="s">
        <v>47</v>
      </c>
      <c r="G33" t="s">
        <v>48</v>
      </c>
      <c r="H33">
        <v>1</v>
      </c>
      <c r="I33">
        <v>5</v>
      </c>
      <c r="J33">
        <v>7</v>
      </c>
      <c r="K33">
        <v>3</v>
      </c>
      <c r="L33" s="3">
        <f t="shared" si="0"/>
        <v>8.75</v>
      </c>
      <c r="M33" s="2">
        <f t="shared" si="1"/>
        <v>2.0636792452830188E-2</v>
      </c>
      <c r="N33" s="6">
        <v>1.2</v>
      </c>
      <c r="O33" s="6">
        <f>+Tabla1[[#This Row],[Precio $]]*Tabla1[[#This Row],[PT]]</f>
        <v>10.5</v>
      </c>
    </row>
    <row r="34" spans="2:15" x14ac:dyDescent="0.25">
      <c r="B34" s="8">
        <v>44253</v>
      </c>
      <c r="C34" t="s">
        <v>46</v>
      </c>
      <c r="D34" t="str">
        <f>IFERROR(RIGHT(Tabla1[[#This Row],[Proyecto]],LEN(Tabla1[[#This Row],[Proyecto]])-FIND("-",Tabla1[[#This Row],[Proyecto]])),Tabla1[[#This Row],[Proyecto]])</f>
        <v>Georgina Osorio</v>
      </c>
      <c r="E34" t="s">
        <v>45</v>
      </c>
      <c r="F34" t="s">
        <v>47</v>
      </c>
      <c r="G34" t="s">
        <v>48</v>
      </c>
      <c r="H34">
        <v>1</v>
      </c>
      <c r="I34">
        <v>3</v>
      </c>
      <c r="J34">
        <v>6</v>
      </c>
      <c r="K34">
        <v>2</v>
      </c>
      <c r="L34" s="3">
        <f t="shared" si="0"/>
        <v>3</v>
      </c>
      <c r="M34" s="2">
        <f t="shared" si="1"/>
        <v>7.0754716981132077E-3</v>
      </c>
      <c r="N34" s="6">
        <v>1.2</v>
      </c>
      <c r="O34" s="6">
        <f>+Tabla1[[#This Row],[Precio $]]*Tabla1[[#This Row],[PT]]</f>
        <v>3.5999999999999996</v>
      </c>
    </row>
    <row r="35" spans="2:15" x14ac:dyDescent="0.25">
      <c r="B35" s="8">
        <v>44253</v>
      </c>
      <c r="C35" t="s">
        <v>46</v>
      </c>
      <c r="D35" t="str">
        <f>IFERROR(RIGHT(Tabla1[[#This Row],[Proyecto]],LEN(Tabla1[[#This Row],[Proyecto]])-FIND("-",Tabla1[[#This Row],[Proyecto]])),Tabla1[[#This Row],[Proyecto]])</f>
        <v>Georgina Osorio</v>
      </c>
      <c r="E35" t="s">
        <v>45</v>
      </c>
      <c r="F35" t="s">
        <v>47</v>
      </c>
      <c r="G35" t="s">
        <v>48</v>
      </c>
      <c r="H35">
        <v>1</v>
      </c>
      <c r="I35">
        <v>3</v>
      </c>
      <c r="J35">
        <v>8</v>
      </c>
      <c r="K35">
        <v>3</v>
      </c>
      <c r="L35" s="3">
        <f t="shared" si="0"/>
        <v>6</v>
      </c>
      <c r="M35" s="2">
        <f t="shared" si="1"/>
        <v>1.4150943396226415E-2</v>
      </c>
      <c r="N35" s="6">
        <v>1.2</v>
      </c>
      <c r="O35" s="6">
        <f>+Tabla1[[#This Row],[Precio $]]*Tabla1[[#This Row],[PT]]</f>
        <v>7.1999999999999993</v>
      </c>
    </row>
    <row r="36" spans="2:15" x14ac:dyDescent="0.25">
      <c r="B36" s="8">
        <v>44253</v>
      </c>
      <c r="C36" t="s">
        <v>46</v>
      </c>
      <c r="D36" t="str">
        <f>IFERROR(RIGHT(Tabla1[[#This Row],[Proyecto]],LEN(Tabla1[[#This Row],[Proyecto]])-FIND("-",Tabla1[[#This Row],[Proyecto]])),Tabla1[[#This Row],[Proyecto]])</f>
        <v>Georgina Osorio</v>
      </c>
      <c r="E36" t="s">
        <v>45</v>
      </c>
      <c r="F36" t="s">
        <v>47</v>
      </c>
      <c r="G36" t="s">
        <v>48</v>
      </c>
      <c r="H36">
        <v>1</v>
      </c>
      <c r="I36">
        <v>6</v>
      </c>
      <c r="J36">
        <v>4</v>
      </c>
      <c r="K36">
        <v>1</v>
      </c>
      <c r="L36" s="3">
        <f t="shared" si="0"/>
        <v>2</v>
      </c>
      <c r="M36" s="2">
        <f t="shared" si="1"/>
        <v>4.7169811320754715E-3</v>
      </c>
      <c r="N36" s="6">
        <v>1.2</v>
      </c>
      <c r="O36" s="6">
        <f>+Tabla1[[#This Row],[Precio $]]*Tabla1[[#This Row],[PT]]</f>
        <v>2.4</v>
      </c>
    </row>
    <row r="37" spans="2:15" x14ac:dyDescent="0.25">
      <c r="B37" s="8">
        <v>44253</v>
      </c>
      <c r="C37" t="s">
        <v>46</v>
      </c>
      <c r="D37" t="str">
        <f>IFERROR(RIGHT(Tabla1[[#This Row],[Proyecto]],LEN(Tabla1[[#This Row],[Proyecto]])-FIND("-",Tabla1[[#This Row],[Proyecto]])),Tabla1[[#This Row],[Proyecto]])</f>
        <v>Georgina Osorio</v>
      </c>
      <c r="E37" t="s">
        <v>45</v>
      </c>
      <c r="F37" t="s">
        <v>47</v>
      </c>
      <c r="G37" t="s">
        <v>48</v>
      </c>
      <c r="H37">
        <v>1</v>
      </c>
      <c r="I37">
        <v>4</v>
      </c>
      <c r="J37">
        <v>4</v>
      </c>
      <c r="K37">
        <v>1</v>
      </c>
      <c r="L37" s="3">
        <f t="shared" si="0"/>
        <v>1.3333333333333333</v>
      </c>
      <c r="M37" s="2">
        <f t="shared" si="1"/>
        <v>3.1446540880503142E-3</v>
      </c>
      <c r="N37" s="6">
        <v>1.2</v>
      </c>
      <c r="O37" s="6">
        <f>+Tabla1[[#This Row],[Precio $]]*Tabla1[[#This Row],[PT]]</f>
        <v>1.5999999999999999</v>
      </c>
    </row>
    <row r="38" spans="2:15" x14ac:dyDescent="0.25">
      <c r="B38" s="8">
        <v>44253</v>
      </c>
      <c r="C38" t="s">
        <v>46</v>
      </c>
      <c r="D38" t="str">
        <f>IFERROR(RIGHT(Tabla1[[#This Row],[Proyecto]],LEN(Tabla1[[#This Row],[Proyecto]])-FIND("-",Tabla1[[#This Row],[Proyecto]])),Tabla1[[#This Row],[Proyecto]])</f>
        <v>Georgina Osorio</v>
      </c>
      <c r="E38" t="s">
        <v>45</v>
      </c>
      <c r="F38" t="s">
        <v>47</v>
      </c>
      <c r="G38" t="s">
        <v>48</v>
      </c>
      <c r="H38">
        <v>1</v>
      </c>
      <c r="I38">
        <v>6</v>
      </c>
      <c r="J38">
        <v>3</v>
      </c>
      <c r="K38">
        <v>1</v>
      </c>
      <c r="L38" s="3">
        <f t="shared" si="0"/>
        <v>1.5</v>
      </c>
      <c r="M38" s="2">
        <f t="shared" ref="M38:M41" si="2">+L38/424</f>
        <v>3.5377358490566039E-3</v>
      </c>
      <c r="N38" s="6">
        <v>1.2</v>
      </c>
      <c r="O38" s="6">
        <f>+Tabla1[[#This Row],[Precio $]]*Tabla1[[#This Row],[PT]]</f>
        <v>1.7999999999999998</v>
      </c>
    </row>
    <row r="39" spans="2:15" x14ac:dyDescent="0.25">
      <c r="B39" s="8">
        <v>44253</v>
      </c>
      <c r="C39" t="s">
        <v>46</v>
      </c>
      <c r="D39" t="str">
        <f>IFERROR(RIGHT(Tabla1[[#This Row],[Proyecto]],LEN(Tabla1[[#This Row],[Proyecto]])-FIND("-",Tabla1[[#This Row],[Proyecto]])),Tabla1[[#This Row],[Proyecto]])</f>
        <v>Georgina Osorio</v>
      </c>
      <c r="E39" t="s">
        <v>45</v>
      </c>
      <c r="F39" t="s">
        <v>47</v>
      </c>
      <c r="G39" t="s">
        <v>48</v>
      </c>
      <c r="H39">
        <v>1</v>
      </c>
      <c r="I39">
        <v>4</v>
      </c>
      <c r="J39">
        <v>6</v>
      </c>
      <c r="K39">
        <v>1</v>
      </c>
      <c r="L39" s="3">
        <f t="shared" si="0"/>
        <v>2</v>
      </c>
      <c r="M39" s="2">
        <f t="shared" si="2"/>
        <v>4.7169811320754715E-3</v>
      </c>
      <c r="N39" s="6">
        <v>1.2</v>
      </c>
      <c r="O39" s="6">
        <f>+Tabla1[[#This Row],[Precio $]]*Tabla1[[#This Row],[PT]]</f>
        <v>2.4</v>
      </c>
    </row>
    <row r="40" spans="2:15" x14ac:dyDescent="0.25">
      <c r="B40" s="8">
        <v>44253</v>
      </c>
      <c r="C40" t="s">
        <v>46</v>
      </c>
      <c r="D40" t="str">
        <f>IFERROR(RIGHT(Tabla1[[#This Row],[Proyecto]],LEN(Tabla1[[#This Row],[Proyecto]])-FIND("-",Tabla1[[#This Row],[Proyecto]])),Tabla1[[#This Row],[Proyecto]])</f>
        <v>Georgina Osorio</v>
      </c>
      <c r="E40" t="s">
        <v>45</v>
      </c>
      <c r="F40" t="s">
        <v>47</v>
      </c>
      <c r="G40" t="s">
        <v>48</v>
      </c>
      <c r="H40">
        <v>1.5</v>
      </c>
      <c r="I40">
        <v>4</v>
      </c>
      <c r="J40">
        <v>7</v>
      </c>
      <c r="K40">
        <v>4</v>
      </c>
      <c r="L40" s="3">
        <f t="shared" si="0"/>
        <v>14</v>
      </c>
      <c r="M40" s="2">
        <f t="shared" si="2"/>
        <v>3.3018867924528301E-2</v>
      </c>
      <c r="N40" s="6">
        <v>1.2</v>
      </c>
      <c r="O40" s="6">
        <f>+Tabla1[[#This Row],[Precio $]]*Tabla1[[#This Row],[PT]]</f>
        <v>16.8</v>
      </c>
    </row>
    <row r="41" spans="2:15" x14ac:dyDescent="0.25">
      <c r="B41" s="8">
        <v>44253</v>
      </c>
      <c r="C41" t="s">
        <v>46</v>
      </c>
      <c r="D41" t="str">
        <f>IFERROR(RIGHT(Tabla1[[#This Row],[Proyecto]],LEN(Tabla1[[#This Row],[Proyecto]])-FIND("-",Tabla1[[#This Row],[Proyecto]])),Tabla1[[#This Row],[Proyecto]])</f>
        <v>Georgina Osorio</v>
      </c>
      <c r="E41" t="s">
        <v>45</v>
      </c>
      <c r="F41" t="s">
        <v>47</v>
      </c>
      <c r="G41" t="s">
        <v>48</v>
      </c>
      <c r="H41">
        <v>2</v>
      </c>
      <c r="I41">
        <v>4</v>
      </c>
      <c r="J41">
        <v>6</v>
      </c>
      <c r="K41">
        <v>10</v>
      </c>
      <c r="L41" s="3">
        <f t="shared" si="0"/>
        <v>40</v>
      </c>
      <c r="M41" s="2">
        <f t="shared" si="2"/>
        <v>9.4339622641509441E-2</v>
      </c>
      <c r="N41" s="6">
        <v>1.2</v>
      </c>
      <c r="O41" s="6">
        <f>+Tabla1[[#This Row],[Precio $]]*Tabla1[[#This Row],[PT]]</f>
        <v>48</v>
      </c>
    </row>
    <row r="42" spans="2:15" x14ac:dyDescent="0.25">
      <c r="B42" s="9">
        <v>44246</v>
      </c>
      <c r="C42" t="s">
        <v>46</v>
      </c>
      <c r="D42" t="str">
        <f>IFERROR(RIGHT(Tabla1[[#This Row],[Proyecto]],LEN(Tabla1[[#This Row],[Proyecto]])-FIND("-",Tabla1[[#This Row],[Proyecto]])),Tabla1[[#This Row],[Proyecto]])</f>
        <v>Georgina Osorio</v>
      </c>
      <c r="E42" t="s">
        <v>45</v>
      </c>
      <c r="F42" t="s">
        <v>49</v>
      </c>
      <c r="G42" t="s">
        <v>44</v>
      </c>
      <c r="H42">
        <v>2</v>
      </c>
      <c r="I42">
        <v>8</v>
      </c>
      <c r="J42">
        <v>7</v>
      </c>
      <c r="K42">
        <v>2</v>
      </c>
      <c r="L42" s="3">
        <f t="shared" si="0"/>
        <v>18.666666666666668</v>
      </c>
      <c r="M42" s="3">
        <f t="shared" ref="M42:M58" si="3">+L42/424</f>
        <v>4.4025157232704407E-2</v>
      </c>
      <c r="N42" s="6">
        <v>1.2</v>
      </c>
      <c r="O42" s="6">
        <f>+Tabla1[[#This Row],[Precio $]]*Tabla1[[#This Row],[PT]]</f>
        <v>22.400000000000002</v>
      </c>
    </row>
    <row r="43" spans="2:15" x14ac:dyDescent="0.25">
      <c r="B43" s="9">
        <v>44246</v>
      </c>
      <c r="C43" t="s">
        <v>46</v>
      </c>
      <c r="D43" t="str">
        <f>IFERROR(RIGHT(Tabla1[[#This Row],[Proyecto]],LEN(Tabla1[[#This Row],[Proyecto]])-FIND("-",Tabla1[[#This Row],[Proyecto]])),Tabla1[[#This Row],[Proyecto]])</f>
        <v>Georgina Osorio</v>
      </c>
      <c r="E43" t="s">
        <v>45</v>
      </c>
      <c r="F43" t="s">
        <v>49</v>
      </c>
      <c r="G43" t="s">
        <v>44</v>
      </c>
      <c r="H43">
        <v>2</v>
      </c>
      <c r="I43">
        <v>10</v>
      </c>
      <c r="J43">
        <v>7</v>
      </c>
      <c r="K43">
        <v>2</v>
      </c>
      <c r="L43" s="3">
        <f t="shared" si="0"/>
        <v>23.333333333333332</v>
      </c>
      <c r="M43" s="3">
        <f t="shared" si="3"/>
        <v>5.5031446540880498E-2</v>
      </c>
      <c r="N43" s="6">
        <v>1.2</v>
      </c>
      <c r="O43" s="6">
        <f>+Tabla1[[#This Row],[Precio $]]*Tabla1[[#This Row],[PT]]</f>
        <v>27.999999999999996</v>
      </c>
    </row>
    <row r="44" spans="2:15" x14ac:dyDescent="0.25">
      <c r="B44" s="9">
        <v>44246</v>
      </c>
      <c r="C44" t="s">
        <v>46</v>
      </c>
      <c r="D44" t="str">
        <f>IFERROR(RIGHT(Tabla1[[#This Row],[Proyecto]],LEN(Tabla1[[#This Row],[Proyecto]])-FIND("-",Tabla1[[#This Row],[Proyecto]])),Tabla1[[#This Row],[Proyecto]])</f>
        <v>Georgina Osorio</v>
      </c>
      <c r="E44" t="s">
        <v>45</v>
      </c>
      <c r="F44" t="s">
        <v>49</v>
      </c>
      <c r="G44" t="s">
        <v>44</v>
      </c>
      <c r="H44">
        <v>2</v>
      </c>
      <c r="I44">
        <v>12</v>
      </c>
      <c r="J44">
        <v>7</v>
      </c>
      <c r="K44">
        <v>1</v>
      </c>
      <c r="L44" s="3">
        <f t="shared" si="0"/>
        <v>14</v>
      </c>
      <c r="M44" s="3">
        <f t="shared" si="3"/>
        <v>3.3018867924528301E-2</v>
      </c>
      <c r="N44" s="6">
        <v>1.2</v>
      </c>
      <c r="O44" s="6">
        <f>+Tabla1[[#This Row],[Precio $]]*Tabla1[[#This Row],[PT]]</f>
        <v>16.8</v>
      </c>
    </row>
    <row r="45" spans="2:15" x14ac:dyDescent="0.25">
      <c r="B45" s="9">
        <v>44246</v>
      </c>
      <c r="C45" t="s">
        <v>46</v>
      </c>
      <c r="D45" t="str">
        <f>IFERROR(RIGHT(Tabla1[[#This Row],[Proyecto]],LEN(Tabla1[[#This Row],[Proyecto]])-FIND("-",Tabla1[[#This Row],[Proyecto]])),Tabla1[[#This Row],[Proyecto]])</f>
        <v>Georgina Osorio</v>
      </c>
      <c r="E45" t="s">
        <v>45</v>
      </c>
      <c r="F45" t="s">
        <v>49</v>
      </c>
      <c r="G45" t="s">
        <v>44</v>
      </c>
      <c r="H45">
        <v>2</v>
      </c>
      <c r="I45">
        <v>14</v>
      </c>
      <c r="J45">
        <v>7</v>
      </c>
      <c r="K45">
        <v>2</v>
      </c>
      <c r="L45" s="3">
        <f t="shared" si="0"/>
        <v>32.666666666666664</v>
      </c>
      <c r="M45" s="3">
        <f t="shared" si="3"/>
        <v>7.7044025157232701E-2</v>
      </c>
      <c r="N45" s="6">
        <v>1.2</v>
      </c>
      <c r="O45" s="6">
        <f>+Tabla1[[#This Row],[Precio $]]*Tabla1[[#This Row],[PT]]</f>
        <v>39.199999999999996</v>
      </c>
    </row>
    <row r="46" spans="2:15" x14ac:dyDescent="0.25">
      <c r="B46" s="9">
        <v>44246</v>
      </c>
      <c r="C46" t="s">
        <v>46</v>
      </c>
      <c r="D46" t="str">
        <f>IFERROR(RIGHT(Tabla1[[#This Row],[Proyecto]],LEN(Tabla1[[#This Row],[Proyecto]])-FIND("-",Tabla1[[#This Row],[Proyecto]])),Tabla1[[#This Row],[Proyecto]])</f>
        <v>Georgina Osorio</v>
      </c>
      <c r="E46" t="s">
        <v>45</v>
      </c>
      <c r="F46" t="s">
        <v>49</v>
      </c>
      <c r="G46" t="s">
        <v>44</v>
      </c>
      <c r="H46">
        <v>2</v>
      </c>
      <c r="I46">
        <v>15</v>
      </c>
      <c r="J46">
        <v>7</v>
      </c>
      <c r="K46">
        <v>1</v>
      </c>
      <c r="L46" s="3">
        <f t="shared" si="0"/>
        <v>17.5</v>
      </c>
      <c r="M46" s="3">
        <f t="shared" si="3"/>
        <v>4.1273584905660375E-2</v>
      </c>
      <c r="N46" s="6">
        <v>1.2</v>
      </c>
      <c r="O46" s="6">
        <f>+Tabla1[[#This Row],[Precio $]]*Tabla1[[#This Row],[PT]]</f>
        <v>21</v>
      </c>
    </row>
    <row r="47" spans="2:15" x14ac:dyDescent="0.25">
      <c r="B47" s="9">
        <v>44292</v>
      </c>
      <c r="C47" t="s">
        <v>50</v>
      </c>
      <c r="D47" t="str">
        <f>IFERROR(RIGHT(Tabla1[[#This Row],[Proyecto]],LEN(Tabla1[[#This Row],[Proyecto]])-FIND("-",Tabla1[[#This Row],[Proyecto]])),Tabla1[[#This Row],[Proyecto]])</f>
        <v>Saint Marys</v>
      </c>
      <c r="E47" t="s">
        <v>15</v>
      </c>
      <c r="F47" t="s">
        <v>51</v>
      </c>
      <c r="G47" t="s">
        <v>23</v>
      </c>
      <c r="H47">
        <v>4</v>
      </c>
      <c r="I47">
        <v>4</v>
      </c>
      <c r="J47">
        <v>14</v>
      </c>
      <c r="K47">
        <v>4</v>
      </c>
      <c r="L47" s="3">
        <f t="shared" si="0"/>
        <v>74.666666666666671</v>
      </c>
      <c r="M47" s="3">
        <f t="shared" si="3"/>
        <v>0.17610062893081763</v>
      </c>
      <c r="N47" s="6">
        <v>1.5</v>
      </c>
      <c r="O47" s="6">
        <f>+Tabla1[[#This Row],[Precio $]]*Tabla1[[#This Row],[PT]]</f>
        <v>112</v>
      </c>
    </row>
    <row r="48" spans="2:15" x14ac:dyDescent="0.25">
      <c r="B48" s="9">
        <v>44263</v>
      </c>
      <c r="C48" t="s">
        <v>52</v>
      </c>
      <c r="D48" t="str">
        <f>IFERROR(RIGHT(Tabla1[[#This Row],[Proyecto]],LEN(Tabla1[[#This Row],[Proyecto]])-FIND("-",Tabla1[[#This Row],[Proyecto]])),Tabla1[[#This Row],[Proyecto]])</f>
        <v>Primaveo</v>
      </c>
      <c r="E48" t="s">
        <v>15</v>
      </c>
      <c r="F48" t="s">
        <v>53</v>
      </c>
      <c r="G48" t="s">
        <v>17</v>
      </c>
      <c r="H48">
        <v>0.75</v>
      </c>
      <c r="I48">
        <v>3</v>
      </c>
      <c r="J48">
        <v>8</v>
      </c>
      <c r="K48">
        <v>30</v>
      </c>
      <c r="L48" s="3">
        <f t="shared" si="0"/>
        <v>45</v>
      </c>
      <c r="M48" s="3">
        <f t="shared" si="3"/>
        <v>0.10613207547169812</v>
      </c>
      <c r="N48" s="6">
        <v>3.16</v>
      </c>
      <c r="O48" s="6">
        <f>+Tabla1[[#This Row],[Precio $]]*Tabla1[[#This Row],[PT]]</f>
        <v>142.20000000000002</v>
      </c>
    </row>
    <row r="49" spans="2:15" x14ac:dyDescent="0.25">
      <c r="B49" s="9">
        <v>44265</v>
      </c>
      <c r="C49" t="s">
        <v>54</v>
      </c>
      <c r="D49" t="str">
        <f>IFERROR(RIGHT(Tabla1[[#This Row],[Proyecto]],LEN(Tabla1[[#This Row],[Proyecto]])-FIND("-",Tabla1[[#This Row],[Proyecto]])),Tabla1[[#This Row],[Proyecto]])</f>
        <v>Metamorphosis</v>
      </c>
      <c r="E49" t="s">
        <v>11</v>
      </c>
      <c r="F49" t="s">
        <v>55</v>
      </c>
      <c r="G49" t="s">
        <v>20</v>
      </c>
      <c r="H49">
        <v>1</v>
      </c>
      <c r="I49">
        <v>3</v>
      </c>
      <c r="J49">
        <v>2</v>
      </c>
      <c r="K49">
        <v>16</v>
      </c>
      <c r="L49" s="3">
        <f t="shared" si="0"/>
        <v>8</v>
      </c>
      <c r="M49" s="3">
        <f t="shared" si="3"/>
        <v>1.8867924528301886E-2</v>
      </c>
      <c r="N49" s="6">
        <v>1.02</v>
      </c>
      <c r="O49" s="6">
        <f>+Tabla1[[#This Row],[Precio $]]*Tabla1[[#This Row],[PT]]</f>
        <v>8.16</v>
      </c>
    </row>
    <row r="50" spans="2:15" x14ac:dyDescent="0.25">
      <c r="B50" s="9">
        <v>44265</v>
      </c>
      <c r="C50" t="s">
        <v>54</v>
      </c>
      <c r="D50" t="str">
        <f>IFERROR(RIGHT(Tabla1[[#This Row],[Proyecto]],LEN(Tabla1[[#This Row],[Proyecto]])-FIND("-",Tabla1[[#This Row],[Proyecto]])),Tabla1[[#This Row],[Proyecto]])</f>
        <v>Metamorphosis</v>
      </c>
      <c r="E50" t="s">
        <v>11</v>
      </c>
      <c r="F50" t="s">
        <v>55</v>
      </c>
      <c r="G50" t="s">
        <v>20</v>
      </c>
      <c r="H50">
        <v>1</v>
      </c>
      <c r="I50">
        <v>3</v>
      </c>
      <c r="J50">
        <v>3</v>
      </c>
      <c r="K50">
        <v>12</v>
      </c>
      <c r="L50" s="3">
        <f t="shared" si="0"/>
        <v>9</v>
      </c>
      <c r="M50" s="3">
        <f t="shared" si="3"/>
        <v>2.1226415094339621E-2</v>
      </c>
      <c r="N50" s="6">
        <v>1.02</v>
      </c>
      <c r="O50" s="6">
        <f>+Tabla1[[#This Row],[Precio $]]*Tabla1[[#This Row],[PT]]</f>
        <v>9.18</v>
      </c>
    </row>
    <row r="51" spans="2:15" x14ac:dyDescent="0.25">
      <c r="B51" s="9">
        <v>44265</v>
      </c>
      <c r="C51" t="s">
        <v>54</v>
      </c>
      <c r="D51" t="str">
        <f>IFERROR(RIGHT(Tabla1[[#This Row],[Proyecto]],LEN(Tabla1[[#This Row],[Proyecto]])-FIND("-",Tabla1[[#This Row],[Proyecto]])),Tabla1[[#This Row],[Proyecto]])</f>
        <v>Metamorphosis</v>
      </c>
      <c r="E51" t="s">
        <v>15</v>
      </c>
      <c r="F51" t="s">
        <v>56</v>
      </c>
      <c r="G51" t="s">
        <v>14</v>
      </c>
      <c r="H51">
        <v>2</v>
      </c>
      <c r="I51">
        <v>3</v>
      </c>
      <c r="J51">
        <v>2</v>
      </c>
      <c r="K51">
        <v>22</v>
      </c>
      <c r="L51" s="3">
        <f t="shared" si="0"/>
        <v>22</v>
      </c>
      <c r="M51" s="3">
        <f t="shared" si="3"/>
        <v>5.1886792452830191E-2</v>
      </c>
      <c r="N51" s="6">
        <v>1.2</v>
      </c>
      <c r="O51" s="6">
        <f>+Tabla1[[#This Row],[Precio $]]*Tabla1[[#This Row],[PT]]</f>
        <v>26.4</v>
      </c>
    </row>
    <row r="52" spans="2:15" x14ac:dyDescent="0.25">
      <c r="B52" s="9">
        <v>44292</v>
      </c>
      <c r="C52" t="s">
        <v>54</v>
      </c>
      <c r="D52" t="str">
        <f>IFERROR(RIGHT(Tabla1[[#This Row],[Proyecto]],LEN(Tabla1[[#This Row],[Proyecto]])-FIND("-",Tabla1[[#This Row],[Proyecto]])),Tabla1[[#This Row],[Proyecto]])</f>
        <v>Metamorphosis</v>
      </c>
      <c r="E52" t="s">
        <v>11</v>
      </c>
      <c r="F52" t="s">
        <v>62</v>
      </c>
      <c r="G52" t="s">
        <v>20</v>
      </c>
      <c r="H52">
        <v>2</v>
      </c>
      <c r="I52">
        <v>3</v>
      </c>
      <c r="J52">
        <v>4</v>
      </c>
      <c r="K52">
        <v>33</v>
      </c>
      <c r="L52" s="3">
        <f t="shared" si="0"/>
        <v>66</v>
      </c>
      <c r="M52" s="3">
        <f t="shared" si="3"/>
        <v>0.15566037735849056</v>
      </c>
      <c r="N52" s="6">
        <v>1.02</v>
      </c>
      <c r="O52" s="6">
        <f>+Tabla1[[#This Row],[Precio $]]*Tabla1[[#This Row],[PT]]</f>
        <v>67.320000000000007</v>
      </c>
    </row>
    <row r="53" spans="2:15" x14ac:dyDescent="0.25">
      <c r="B53" s="9">
        <v>44273</v>
      </c>
      <c r="C53" t="s">
        <v>63</v>
      </c>
      <c r="D53" t="str">
        <f>IFERROR(RIGHT(Tabla1[[#This Row],[Proyecto]],LEN(Tabla1[[#This Row],[Proyecto]])-FIND("-",Tabla1[[#This Row],[Proyecto]])),Tabla1[[#This Row],[Proyecto]])</f>
        <v>Alvaro Cantillano</v>
      </c>
      <c r="E53" t="s">
        <v>11</v>
      </c>
      <c r="F53" t="s">
        <v>64</v>
      </c>
      <c r="G53" t="s">
        <v>10</v>
      </c>
      <c r="H53">
        <v>1</v>
      </c>
      <c r="I53">
        <v>3</v>
      </c>
      <c r="J53">
        <v>6</v>
      </c>
      <c r="K53">
        <v>6</v>
      </c>
      <c r="L53" s="3">
        <f t="shared" si="0"/>
        <v>9</v>
      </c>
      <c r="M53" s="3">
        <f t="shared" si="3"/>
        <v>2.1226415094339621E-2</v>
      </c>
      <c r="N53" s="6">
        <v>1.02</v>
      </c>
      <c r="O53" s="6">
        <f>+Tabla1[[#This Row],[Precio $]]*Tabla1[[#This Row],[PT]]</f>
        <v>9.18</v>
      </c>
    </row>
    <row r="54" spans="2:15" x14ac:dyDescent="0.25">
      <c r="B54" s="9">
        <v>44273</v>
      </c>
      <c r="C54" t="s">
        <v>63</v>
      </c>
      <c r="D54" t="str">
        <f>IFERROR(RIGHT(Tabla1[[#This Row],[Proyecto]],LEN(Tabla1[[#This Row],[Proyecto]])-FIND("-",Tabla1[[#This Row],[Proyecto]])),Tabla1[[#This Row],[Proyecto]])</f>
        <v>Alvaro Cantillano</v>
      </c>
      <c r="E54" t="s">
        <v>11</v>
      </c>
      <c r="F54" t="s">
        <v>64</v>
      </c>
      <c r="G54" t="s">
        <v>10</v>
      </c>
      <c r="H54">
        <v>1</v>
      </c>
      <c r="I54">
        <v>4</v>
      </c>
      <c r="J54">
        <v>7</v>
      </c>
      <c r="K54">
        <v>3</v>
      </c>
      <c r="L54" s="3">
        <f t="shared" si="0"/>
        <v>7</v>
      </c>
      <c r="M54" s="3">
        <f t="shared" si="3"/>
        <v>1.6509433962264151E-2</v>
      </c>
      <c r="N54" s="6">
        <v>1.02</v>
      </c>
      <c r="O54" s="6">
        <f>+Tabla1[[#This Row],[Precio $]]*Tabla1[[#This Row],[PT]]</f>
        <v>7.1400000000000006</v>
      </c>
    </row>
    <row r="55" spans="2:15" x14ac:dyDescent="0.25">
      <c r="B55" s="9">
        <v>44273</v>
      </c>
      <c r="C55" t="s">
        <v>63</v>
      </c>
      <c r="D55" t="str">
        <f>IFERROR(RIGHT(Tabla1[[#This Row],[Proyecto]],LEN(Tabla1[[#This Row],[Proyecto]])-FIND("-",Tabla1[[#This Row],[Proyecto]])),Tabla1[[#This Row],[Proyecto]])</f>
        <v>Alvaro Cantillano</v>
      </c>
      <c r="E55" t="s">
        <v>11</v>
      </c>
      <c r="F55" t="s">
        <v>64</v>
      </c>
      <c r="G55" t="s">
        <v>10</v>
      </c>
      <c r="H55">
        <v>1</v>
      </c>
      <c r="I55">
        <v>4</v>
      </c>
      <c r="J55">
        <v>6</v>
      </c>
      <c r="K55">
        <v>6</v>
      </c>
      <c r="L55" s="3">
        <f t="shared" si="0"/>
        <v>12</v>
      </c>
      <c r="M55" s="3">
        <f t="shared" si="3"/>
        <v>2.8301886792452831E-2</v>
      </c>
      <c r="N55" s="6">
        <v>1.02</v>
      </c>
      <c r="O55" s="6">
        <f>+Tabla1[[#This Row],[Precio $]]*Tabla1[[#This Row],[PT]]</f>
        <v>12.24</v>
      </c>
    </row>
    <row r="56" spans="2:15" x14ac:dyDescent="0.25">
      <c r="B56" s="9">
        <v>44273</v>
      </c>
      <c r="C56" t="s">
        <v>63</v>
      </c>
      <c r="D56" t="str">
        <f>IFERROR(RIGHT(Tabla1[[#This Row],[Proyecto]],LEN(Tabla1[[#This Row],[Proyecto]])-FIND("-",Tabla1[[#This Row],[Proyecto]])),Tabla1[[#This Row],[Proyecto]])</f>
        <v>Alvaro Cantillano</v>
      </c>
      <c r="E56" t="s">
        <v>11</v>
      </c>
      <c r="F56" t="s">
        <v>64</v>
      </c>
      <c r="G56" t="s">
        <v>10</v>
      </c>
      <c r="H56">
        <v>1</v>
      </c>
      <c r="I56">
        <v>3</v>
      </c>
      <c r="J56">
        <v>6</v>
      </c>
      <c r="K56">
        <v>7</v>
      </c>
      <c r="L56" s="3">
        <f t="shared" si="0"/>
        <v>10.5</v>
      </c>
      <c r="M56" s="3">
        <f t="shared" si="3"/>
        <v>2.4764150943396228E-2</v>
      </c>
      <c r="N56" s="6">
        <v>1.02</v>
      </c>
      <c r="O56" s="6">
        <f>+Tabla1[[#This Row],[Precio $]]*Tabla1[[#This Row],[PT]]</f>
        <v>10.71</v>
      </c>
    </row>
    <row r="57" spans="2:15" x14ac:dyDescent="0.25">
      <c r="B57" s="9">
        <v>44237</v>
      </c>
      <c r="C57" t="s">
        <v>66</v>
      </c>
      <c r="D57" t="str">
        <f>IFERROR(RIGHT(Tabla1[[#This Row],[Proyecto]],LEN(Tabla1[[#This Row],[Proyecto]])-FIND("-",Tabla1[[#This Row],[Proyecto]])),Tabla1[[#This Row],[Proyecto]])</f>
        <v>Calala</v>
      </c>
      <c r="E57" t="s">
        <v>15</v>
      </c>
      <c r="F57" t="s">
        <v>67</v>
      </c>
      <c r="G57" t="s">
        <v>14</v>
      </c>
      <c r="H57">
        <v>2</v>
      </c>
      <c r="I57">
        <v>4</v>
      </c>
      <c r="J57">
        <v>2</v>
      </c>
      <c r="K57">
        <v>10</v>
      </c>
      <c r="L57" s="3">
        <f t="shared" si="0"/>
        <v>13.333333333333334</v>
      </c>
      <c r="M57" s="3">
        <f t="shared" si="3"/>
        <v>3.1446540880503145E-2</v>
      </c>
      <c r="N57" s="6">
        <v>1.2</v>
      </c>
      <c r="O57" s="6">
        <f>+Tabla1[[#This Row],[Precio $]]*Tabla1[[#This Row],[PT]]</f>
        <v>16</v>
      </c>
    </row>
    <row r="58" spans="2:15" x14ac:dyDescent="0.25">
      <c r="B58" s="9">
        <v>44237</v>
      </c>
      <c r="C58" t="s">
        <v>66</v>
      </c>
      <c r="D58" t="str">
        <f>IFERROR(RIGHT(Tabla1[[#This Row],[Proyecto]],LEN(Tabla1[[#This Row],[Proyecto]])-FIND("-",Tabla1[[#This Row],[Proyecto]])),Tabla1[[#This Row],[Proyecto]])</f>
        <v>Calala</v>
      </c>
      <c r="E58" t="s">
        <v>15</v>
      </c>
      <c r="F58" t="s">
        <v>67</v>
      </c>
      <c r="G58" t="s">
        <v>14</v>
      </c>
      <c r="H58">
        <v>2</v>
      </c>
      <c r="I58">
        <v>4</v>
      </c>
      <c r="J58">
        <v>3</v>
      </c>
      <c r="K58">
        <v>5</v>
      </c>
      <c r="L58" s="3">
        <f t="shared" si="0"/>
        <v>10</v>
      </c>
      <c r="M58" s="3">
        <f t="shared" si="3"/>
        <v>2.358490566037736E-2</v>
      </c>
      <c r="N58" s="6">
        <v>1.2</v>
      </c>
      <c r="O58" s="6">
        <f>+Tabla1[[#This Row],[Precio $]]*Tabla1[[#This Row],[PT]]</f>
        <v>12</v>
      </c>
    </row>
    <row r="59" spans="2:15" x14ac:dyDescent="0.25">
      <c r="B59" s="9">
        <v>44445</v>
      </c>
      <c r="C59" t="s">
        <v>70</v>
      </c>
      <c r="D59" t="str">
        <f>IFERROR(RIGHT(Tabla1[[#This Row],[Proyecto]],LEN(Tabla1[[#This Row],[Proyecto]])-FIND("-",Tabla1[[#This Row],[Proyecto]])),Tabla1[[#This Row],[Proyecto]])</f>
        <v>Muestras de acabado</v>
      </c>
      <c r="E59" t="s">
        <v>15</v>
      </c>
      <c r="F59" t="s">
        <v>69</v>
      </c>
      <c r="G59" t="s">
        <v>20</v>
      </c>
      <c r="H59">
        <v>1</v>
      </c>
      <c r="I59">
        <v>5</v>
      </c>
      <c r="J59">
        <v>3</v>
      </c>
      <c r="K59">
        <v>13</v>
      </c>
      <c r="L59" s="3">
        <f t="shared" si="0"/>
        <v>16.25</v>
      </c>
      <c r="M59" s="3">
        <f t="shared" ref="M59:M90" si="4">+L59/424</f>
        <v>3.8325471698113206E-2</v>
      </c>
      <c r="N59" s="6">
        <v>1.02</v>
      </c>
      <c r="O59" s="6">
        <f>+Tabla1[[#This Row],[Precio $]]*Tabla1[[#This Row],[PT]]</f>
        <v>16.574999999999999</v>
      </c>
    </row>
    <row r="60" spans="2:15" x14ac:dyDescent="0.25">
      <c r="B60" s="9">
        <v>44445</v>
      </c>
      <c r="C60" t="s">
        <v>70</v>
      </c>
      <c r="D60" t="str">
        <f>IFERROR(RIGHT(Tabla1[[#This Row],[Proyecto]],LEN(Tabla1[[#This Row],[Proyecto]])-FIND("-",Tabla1[[#This Row],[Proyecto]])),Tabla1[[#This Row],[Proyecto]])</f>
        <v>Muestras de acabado</v>
      </c>
      <c r="E60" t="s">
        <v>15</v>
      </c>
      <c r="F60" t="s">
        <v>69</v>
      </c>
      <c r="G60" t="s">
        <v>71</v>
      </c>
      <c r="H60">
        <v>1</v>
      </c>
      <c r="I60">
        <v>5</v>
      </c>
      <c r="J60">
        <v>4</v>
      </c>
      <c r="K60">
        <v>12</v>
      </c>
      <c r="L60" s="3">
        <f t="shared" si="0"/>
        <v>20</v>
      </c>
      <c r="M60" s="3">
        <f t="shared" si="4"/>
        <v>4.716981132075472E-2</v>
      </c>
      <c r="N60" s="6">
        <v>0.8</v>
      </c>
      <c r="O60" s="6">
        <f>+Tabla1[[#This Row],[Precio $]]*Tabla1[[#This Row],[PT]]</f>
        <v>16</v>
      </c>
    </row>
    <row r="61" spans="2:15" x14ac:dyDescent="0.25">
      <c r="B61" s="9">
        <v>44445</v>
      </c>
      <c r="C61" t="s">
        <v>70</v>
      </c>
      <c r="D61" t="str">
        <f>IFERROR(RIGHT(Tabla1[[#This Row],[Proyecto]],LEN(Tabla1[[#This Row],[Proyecto]])-FIND("-",Tabla1[[#This Row],[Proyecto]])),Tabla1[[#This Row],[Proyecto]])</f>
        <v>Muestras de acabado</v>
      </c>
      <c r="E61" t="s">
        <v>15</v>
      </c>
      <c r="F61" t="s">
        <v>69</v>
      </c>
      <c r="G61" t="s">
        <v>13</v>
      </c>
      <c r="H61">
        <v>1</v>
      </c>
      <c r="I61">
        <v>5</v>
      </c>
      <c r="J61">
        <v>3</v>
      </c>
      <c r="K61">
        <v>9</v>
      </c>
      <c r="L61" s="3">
        <f t="shared" si="0"/>
        <v>11.25</v>
      </c>
      <c r="M61" s="3">
        <f t="shared" si="4"/>
        <v>2.6533018867924529E-2</v>
      </c>
      <c r="N61" s="6">
        <v>1.43</v>
      </c>
      <c r="O61" s="6">
        <f>+Tabla1[[#This Row],[Precio $]]*Tabla1[[#This Row],[PT]]</f>
        <v>16.087499999999999</v>
      </c>
    </row>
    <row r="62" spans="2:15" x14ac:dyDescent="0.25">
      <c r="B62" s="9">
        <v>44445</v>
      </c>
      <c r="C62" t="s">
        <v>70</v>
      </c>
      <c r="D62" t="str">
        <f>IFERROR(RIGHT(Tabla1[[#This Row],[Proyecto]],LEN(Tabla1[[#This Row],[Proyecto]])-FIND("-",Tabla1[[#This Row],[Proyecto]])),Tabla1[[#This Row],[Proyecto]])</f>
        <v>Muestras de acabado</v>
      </c>
      <c r="E62" t="s">
        <v>15</v>
      </c>
      <c r="F62" t="s">
        <v>69</v>
      </c>
      <c r="G62" t="s">
        <v>72</v>
      </c>
      <c r="H62">
        <v>1</v>
      </c>
      <c r="I62">
        <v>5</v>
      </c>
      <c r="J62">
        <v>3</v>
      </c>
      <c r="K62">
        <v>14</v>
      </c>
      <c r="L62" s="3">
        <f t="shared" si="0"/>
        <v>17.5</v>
      </c>
      <c r="M62" s="3">
        <f t="shared" si="4"/>
        <v>4.1273584905660375E-2</v>
      </c>
      <c r="N62" s="6">
        <v>1.2</v>
      </c>
      <c r="O62" s="6">
        <f>+Tabla1[[#This Row],[Precio $]]*Tabla1[[#This Row],[PT]]</f>
        <v>21</v>
      </c>
    </row>
    <row r="63" spans="2:15" x14ac:dyDescent="0.25">
      <c r="B63" s="9">
        <v>44445</v>
      </c>
      <c r="C63" t="s">
        <v>70</v>
      </c>
      <c r="D63" t="str">
        <f>IFERROR(RIGHT(Tabla1[[#This Row],[Proyecto]],LEN(Tabla1[[#This Row],[Proyecto]])-FIND("-",Tabla1[[#This Row],[Proyecto]])),Tabla1[[#This Row],[Proyecto]])</f>
        <v>Muestras de acabado</v>
      </c>
      <c r="E63" t="s">
        <v>15</v>
      </c>
      <c r="F63" t="s">
        <v>69</v>
      </c>
      <c r="G63" t="s">
        <v>14</v>
      </c>
      <c r="H63">
        <v>1</v>
      </c>
      <c r="I63">
        <v>5</v>
      </c>
      <c r="J63">
        <v>3</v>
      </c>
      <c r="K63">
        <v>11</v>
      </c>
      <c r="L63" s="3">
        <f t="shared" si="0"/>
        <v>13.75</v>
      </c>
      <c r="M63" s="3">
        <f t="shared" si="4"/>
        <v>3.2429245283018868E-2</v>
      </c>
      <c r="N63" s="6">
        <v>1.2</v>
      </c>
      <c r="O63" s="6">
        <f>+Tabla1[[#This Row],[Precio $]]*Tabla1[[#This Row],[PT]]</f>
        <v>16.5</v>
      </c>
    </row>
    <row r="64" spans="2:15" x14ac:dyDescent="0.25">
      <c r="B64" s="9">
        <v>44445</v>
      </c>
      <c r="C64" t="s">
        <v>70</v>
      </c>
      <c r="D64" t="str">
        <f>IFERROR(RIGHT(Tabla1[[#This Row],[Proyecto]],LEN(Tabla1[[#This Row],[Proyecto]])-FIND("-",Tabla1[[#This Row],[Proyecto]])),Tabla1[[#This Row],[Proyecto]])</f>
        <v>Muestras de acabado</v>
      </c>
      <c r="E64" t="s">
        <v>15</v>
      </c>
      <c r="F64" t="s">
        <v>69</v>
      </c>
      <c r="G64" t="s">
        <v>48</v>
      </c>
      <c r="H64">
        <v>1</v>
      </c>
      <c r="I64">
        <v>4</v>
      </c>
      <c r="J64">
        <v>6</v>
      </c>
      <c r="K64">
        <v>9</v>
      </c>
      <c r="L64" s="3">
        <f t="shared" si="0"/>
        <v>18</v>
      </c>
      <c r="M64" s="3">
        <f t="shared" si="4"/>
        <v>4.2452830188679243E-2</v>
      </c>
      <c r="N64" s="6">
        <v>1.2</v>
      </c>
      <c r="O64" s="6">
        <f>+Tabla1[[#This Row],[Precio $]]*Tabla1[[#This Row],[PT]]</f>
        <v>21.599999999999998</v>
      </c>
    </row>
    <row r="65" spans="2:15" x14ac:dyDescent="0.25">
      <c r="B65" s="9">
        <v>44445</v>
      </c>
      <c r="C65" t="s">
        <v>70</v>
      </c>
      <c r="D65" t="str">
        <f>IFERROR(RIGHT(Tabla1[[#This Row],[Proyecto]],LEN(Tabla1[[#This Row],[Proyecto]])-FIND("-",Tabla1[[#This Row],[Proyecto]])),Tabla1[[#This Row],[Proyecto]])</f>
        <v>Muestras de acabado</v>
      </c>
      <c r="E65" t="s">
        <v>15</v>
      </c>
      <c r="F65" t="s">
        <v>69</v>
      </c>
      <c r="G65" t="s">
        <v>10</v>
      </c>
      <c r="H65">
        <v>1</v>
      </c>
      <c r="I65">
        <v>5</v>
      </c>
      <c r="J65">
        <v>2</v>
      </c>
      <c r="K65">
        <v>10</v>
      </c>
      <c r="L65" s="3">
        <f t="shared" si="0"/>
        <v>8.3333333333333339</v>
      </c>
      <c r="M65" s="3">
        <f t="shared" si="4"/>
        <v>1.9654088050314468E-2</v>
      </c>
      <c r="N65" s="6">
        <v>1.02</v>
      </c>
      <c r="O65" s="6">
        <f>+Tabla1[[#This Row],[Precio $]]*Tabla1[[#This Row],[PT]]</f>
        <v>8.5</v>
      </c>
    </row>
    <row r="66" spans="2:15" x14ac:dyDescent="0.25">
      <c r="B66" s="9">
        <v>44442</v>
      </c>
      <c r="C66" t="s">
        <v>74</v>
      </c>
      <c r="D66" t="str">
        <f>IFERROR(RIGHT(Tabla1[[#This Row],[Proyecto]],LEN(Tabla1[[#This Row],[Proyecto]])-FIND("-",Tabla1[[#This Row],[Proyecto]])),Tabla1[[#This Row],[Proyecto]])</f>
        <v>Thrive Market</v>
      </c>
      <c r="E66" t="s">
        <v>15</v>
      </c>
      <c r="F66" t="s">
        <v>73</v>
      </c>
      <c r="G66" t="s">
        <v>24</v>
      </c>
      <c r="H66">
        <v>1</v>
      </c>
      <c r="I66">
        <v>4</v>
      </c>
      <c r="J66">
        <v>4</v>
      </c>
      <c r="K66">
        <v>84</v>
      </c>
      <c r="L66" s="3">
        <f t="shared" si="0"/>
        <v>112</v>
      </c>
      <c r="M66" s="3">
        <f t="shared" si="4"/>
        <v>0.26415094339622641</v>
      </c>
      <c r="N66" s="6">
        <v>1.1000000000000001</v>
      </c>
      <c r="O66" s="6">
        <f>+Tabla1[[#This Row],[Precio $]]*Tabla1[[#This Row],[PT]]</f>
        <v>123.20000000000002</v>
      </c>
    </row>
    <row r="67" spans="2:15" x14ac:dyDescent="0.25">
      <c r="B67" s="9">
        <v>44442</v>
      </c>
      <c r="C67" t="s">
        <v>74</v>
      </c>
      <c r="D67" t="str">
        <f>IFERROR(RIGHT(Tabla1[[#This Row],[Proyecto]],LEN(Tabla1[[#This Row],[Proyecto]])-FIND("-",Tabla1[[#This Row],[Proyecto]])),Tabla1[[#This Row],[Proyecto]])</f>
        <v>Thrive Market</v>
      </c>
      <c r="E67" t="s">
        <v>15</v>
      </c>
      <c r="F67" t="s">
        <v>73</v>
      </c>
      <c r="G67" t="s">
        <v>24</v>
      </c>
      <c r="H67">
        <v>3</v>
      </c>
      <c r="I67">
        <v>3</v>
      </c>
      <c r="J67">
        <v>4</v>
      </c>
      <c r="K67">
        <v>4</v>
      </c>
      <c r="L67" s="3">
        <f t="shared" si="0"/>
        <v>12</v>
      </c>
      <c r="M67" s="3">
        <f t="shared" si="4"/>
        <v>2.8301886792452831E-2</v>
      </c>
      <c r="N67" s="6">
        <v>1.1000000000000001</v>
      </c>
      <c r="O67" s="6">
        <f>+Tabla1[[#This Row],[Precio $]]*Tabla1[[#This Row],[PT]]</f>
        <v>13.200000000000001</v>
      </c>
    </row>
    <row r="68" spans="2:15" x14ac:dyDescent="0.25">
      <c r="B68" s="9">
        <v>44442</v>
      </c>
      <c r="C68" t="s">
        <v>74</v>
      </c>
      <c r="D68" t="str">
        <f>IFERROR(RIGHT(Tabla1[[#This Row],[Proyecto]],LEN(Tabla1[[#This Row],[Proyecto]])-FIND("-",Tabla1[[#This Row],[Proyecto]])),Tabla1[[#This Row],[Proyecto]])</f>
        <v>Thrive Market</v>
      </c>
      <c r="E68" t="s">
        <v>15</v>
      </c>
      <c r="F68" t="s">
        <v>73</v>
      </c>
      <c r="G68" t="s">
        <v>24</v>
      </c>
      <c r="H68">
        <v>3</v>
      </c>
      <c r="I68">
        <v>3</v>
      </c>
      <c r="J68">
        <v>3</v>
      </c>
      <c r="K68">
        <v>2</v>
      </c>
      <c r="L68" s="3">
        <f t="shared" si="0"/>
        <v>4.5</v>
      </c>
      <c r="M68" s="3">
        <f t="shared" si="4"/>
        <v>1.0613207547169811E-2</v>
      </c>
      <c r="N68" s="6">
        <v>1.1000000000000001</v>
      </c>
      <c r="O68" s="6">
        <f>+Tabla1[[#This Row],[Precio $]]*Tabla1[[#This Row],[PT]]</f>
        <v>4.95</v>
      </c>
    </row>
    <row r="69" spans="2:15" x14ac:dyDescent="0.25">
      <c r="B69" s="9">
        <v>44435</v>
      </c>
      <c r="C69" t="s">
        <v>75</v>
      </c>
      <c r="D69" t="str">
        <f>IFERROR(RIGHT(Tabla1[[#This Row],[Proyecto]],LEN(Tabla1[[#This Row],[Proyecto]])-FIND("-",Tabla1[[#This Row],[Proyecto]])),Tabla1[[#This Row],[Proyecto]])</f>
        <v>Willian Gutierrez</v>
      </c>
      <c r="E69" t="s">
        <v>15</v>
      </c>
      <c r="F69" t="s">
        <v>76</v>
      </c>
      <c r="G69" t="s">
        <v>14</v>
      </c>
      <c r="H69">
        <v>2</v>
      </c>
      <c r="I69">
        <v>5</v>
      </c>
      <c r="J69">
        <v>2</v>
      </c>
      <c r="K69">
        <v>39</v>
      </c>
      <c r="L69" s="3">
        <f t="shared" si="0"/>
        <v>65</v>
      </c>
      <c r="M69" s="3">
        <f t="shared" si="4"/>
        <v>0.15330188679245282</v>
      </c>
      <c r="N69" s="6">
        <v>1.02</v>
      </c>
      <c r="O69" s="6">
        <f>+Tabla1[[#This Row],[Precio $]]*Tabla1[[#This Row],[PT]]</f>
        <v>66.3</v>
      </c>
    </row>
    <row r="70" spans="2:15" x14ac:dyDescent="0.25">
      <c r="B70" s="9">
        <v>44435</v>
      </c>
      <c r="C70" t="s">
        <v>75</v>
      </c>
      <c r="D70" t="str">
        <f>IFERROR(RIGHT(Tabla1[[#This Row],[Proyecto]],LEN(Tabla1[[#This Row],[Proyecto]])-FIND("-",Tabla1[[#This Row],[Proyecto]])),Tabla1[[#This Row],[Proyecto]])</f>
        <v>Willian Gutierrez</v>
      </c>
      <c r="E70" t="s">
        <v>15</v>
      </c>
      <c r="F70" t="s">
        <v>76</v>
      </c>
      <c r="G70" t="s">
        <v>14</v>
      </c>
      <c r="H70">
        <v>2</v>
      </c>
      <c r="I70">
        <v>4</v>
      </c>
      <c r="J70">
        <v>3</v>
      </c>
      <c r="K70">
        <v>4</v>
      </c>
      <c r="L70" s="3">
        <f t="shared" ref="L70:L133" si="5">(H70*I70*J70*K70)/12</f>
        <v>8</v>
      </c>
      <c r="M70" s="3">
        <f t="shared" si="4"/>
        <v>1.8867924528301886E-2</v>
      </c>
      <c r="N70" s="6">
        <v>1.02</v>
      </c>
      <c r="O70" s="6">
        <f>+Tabla1[[#This Row],[Precio $]]*Tabla1[[#This Row],[PT]]</f>
        <v>8.16</v>
      </c>
    </row>
    <row r="71" spans="2:15" x14ac:dyDescent="0.25">
      <c r="B71" s="9">
        <v>44435</v>
      </c>
      <c r="C71" t="s">
        <v>75</v>
      </c>
      <c r="D71" t="str">
        <f>IFERROR(RIGHT(Tabla1[[#This Row],[Proyecto]],LEN(Tabla1[[#This Row],[Proyecto]])-FIND("-",Tabla1[[#This Row],[Proyecto]])),Tabla1[[#This Row],[Proyecto]])</f>
        <v>Willian Gutierrez</v>
      </c>
      <c r="E71" t="s">
        <v>15</v>
      </c>
      <c r="F71" t="s">
        <v>76</v>
      </c>
      <c r="G71" t="s">
        <v>14</v>
      </c>
      <c r="H71">
        <v>2</v>
      </c>
      <c r="I71">
        <v>5</v>
      </c>
      <c r="J71">
        <v>2</v>
      </c>
      <c r="K71">
        <v>12</v>
      </c>
      <c r="L71" s="3">
        <f t="shared" si="5"/>
        <v>20</v>
      </c>
      <c r="M71" s="3">
        <f t="shared" si="4"/>
        <v>4.716981132075472E-2</v>
      </c>
      <c r="N71" s="6">
        <v>1.02</v>
      </c>
      <c r="O71" s="6">
        <f>+Tabla1[[#This Row],[Precio $]]*Tabla1[[#This Row],[PT]]</f>
        <v>20.399999999999999</v>
      </c>
    </row>
    <row r="72" spans="2:15" x14ac:dyDescent="0.25">
      <c r="B72" s="9">
        <v>44435</v>
      </c>
      <c r="C72" t="s">
        <v>75</v>
      </c>
      <c r="D72" t="str">
        <f>IFERROR(RIGHT(Tabla1[[#This Row],[Proyecto]],LEN(Tabla1[[#This Row],[Proyecto]])-FIND("-",Tabla1[[#This Row],[Proyecto]])),Tabla1[[#This Row],[Proyecto]])</f>
        <v>Willian Gutierrez</v>
      </c>
      <c r="E72" t="s">
        <v>15</v>
      </c>
      <c r="F72" t="s">
        <v>76</v>
      </c>
      <c r="G72" t="s">
        <v>14</v>
      </c>
      <c r="H72">
        <v>2</v>
      </c>
      <c r="I72">
        <v>3</v>
      </c>
      <c r="J72">
        <v>3</v>
      </c>
      <c r="K72">
        <v>10</v>
      </c>
      <c r="L72" s="3">
        <f t="shared" si="5"/>
        <v>15</v>
      </c>
      <c r="M72" s="3">
        <f t="shared" si="4"/>
        <v>3.5377358490566037E-2</v>
      </c>
      <c r="N72" s="6">
        <v>1.02</v>
      </c>
      <c r="O72" s="6">
        <f>+Tabla1[[#This Row],[Precio $]]*Tabla1[[#This Row],[PT]]</f>
        <v>15.3</v>
      </c>
    </row>
    <row r="73" spans="2:15" x14ac:dyDescent="0.25">
      <c r="B73" s="9">
        <v>44435</v>
      </c>
      <c r="C73" t="s">
        <v>75</v>
      </c>
      <c r="D73" t="str">
        <f>IFERROR(RIGHT(Tabla1[[#This Row],[Proyecto]],LEN(Tabla1[[#This Row],[Proyecto]])-FIND("-",Tabla1[[#This Row],[Proyecto]])),Tabla1[[#This Row],[Proyecto]])</f>
        <v>Willian Gutierrez</v>
      </c>
      <c r="E73" t="s">
        <v>15</v>
      </c>
      <c r="F73" t="s">
        <v>76</v>
      </c>
      <c r="G73" t="s">
        <v>14</v>
      </c>
      <c r="H73">
        <v>1.5</v>
      </c>
      <c r="I73">
        <v>4</v>
      </c>
      <c r="J73">
        <v>2</v>
      </c>
      <c r="K73">
        <v>12</v>
      </c>
      <c r="L73" s="3">
        <f t="shared" si="5"/>
        <v>12</v>
      </c>
      <c r="M73" s="3">
        <f t="shared" si="4"/>
        <v>2.8301886792452831E-2</v>
      </c>
      <c r="N73" s="6">
        <v>1.02</v>
      </c>
      <c r="O73" s="6">
        <f>+Tabla1[[#This Row],[Precio $]]*Tabla1[[#This Row],[PT]]</f>
        <v>12.24</v>
      </c>
    </row>
    <row r="74" spans="2:15" x14ac:dyDescent="0.25">
      <c r="B74" s="9">
        <v>44425</v>
      </c>
      <c r="C74" t="s">
        <v>74</v>
      </c>
      <c r="D74" t="str">
        <f>IFERROR(RIGHT(Tabla1[[#This Row],[Proyecto]],LEN(Tabla1[[#This Row],[Proyecto]])-FIND("-",Tabla1[[#This Row],[Proyecto]])),Tabla1[[#This Row],[Proyecto]])</f>
        <v>Thrive Market</v>
      </c>
      <c r="E74" t="s">
        <v>45</v>
      </c>
      <c r="F74" t="s">
        <v>77</v>
      </c>
      <c r="G74" t="s">
        <v>13</v>
      </c>
      <c r="H74">
        <v>1.5</v>
      </c>
      <c r="I74">
        <v>4</v>
      </c>
      <c r="J74">
        <v>5</v>
      </c>
      <c r="K74">
        <v>1</v>
      </c>
      <c r="L74" s="3">
        <f t="shared" si="5"/>
        <v>2.5</v>
      </c>
      <c r="M74" s="3">
        <f t="shared" si="4"/>
        <v>5.89622641509434E-3</v>
      </c>
      <c r="N74" s="6">
        <v>1.43</v>
      </c>
      <c r="O74" s="6">
        <f>+Tabla1[[#This Row],[Precio $]]*Tabla1[[#This Row],[PT]]</f>
        <v>3.5749999999999997</v>
      </c>
    </row>
    <row r="75" spans="2:15" x14ac:dyDescent="0.25">
      <c r="B75" s="9">
        <v>44425</v>
      </c>
      <c r="C75" t="s">
        <v>74</v>
      </c>
      <c r="D75" t="str">
        <f>IFERROR(RIGHT(Tabla1[[#This Row],[Proyecto]],LEN(Tabla1[[#This Row],[Proyecto]])-FIND("-",Tabla1[[#This Row],[Proyecto]])),Tabla1[[#This Row],[Proyecto]])</f>
        <v>Thrive Market</v>
      </c>
      <c r="E75" t="s">
        <v>45</v>
      </c>
      <c r="F75" t="s">
        <v>77</v>
      </c>
      <c r="G75" t="s">
        <v>13</v>
      </c>
      <c r="H75">
        <v>1.5</v>
      </c>
      <c r="I75">
        <v>4</v>
      </c>
      <c r="J75">
        <v>7</v>
      </c>
      <c r="K75">
        <v>2</v>
      </c>
      <c r="L75" s="3">
        <f t="shared" si="5"/>
        <v>7</v>
      </c>
      <c r="M75" s="3">
        <f t="shared" si="4"/>
        <v>1.6509433962264151E-2</v>
      </c>
      <c r="N75" s="6">
        <v>1.43</v>
      </c>
      <c r="O75" s="6">
        <f>+Tabla1[[#This Row],[Precio $]]*Tabla1[[#This Row],[PT]]</f>
        <v>10.01</v>
      </c>
    </row>
    <row r="76" spans="2:15" x14ac:dyDescent="0.25">
      <c r="B76" s="9">
        <v>44425</v>
      </c>
      <c r="C76" t="s">
        <v>74</v>
      </c>
      <c r="D76" t="str">
        <f>IFERROR(RIGHT(Tabla1[[#This Row],[Proyecto]],LEN(Tabla1[[#This Row],[Proyecto]])-FIND("-",Tabla1[[#This Row],[Proyecto]])),Tabla1[[#This Row],[Proyecto]])</f>
        <v>Thrive Market</v>
      </c>
      <c r="E76" t="s">
        <v>15</v>
      </c>
      <c r="F76" t="s">
        <v>79</v>
      </c>
      <c r="G76" t="s">
        <v>78</v>
      </c>
      <c r="H76">
        <v>1</v>
      </c>
      <c r="I76">
        <v>8</v>
      </c>
      <c r="J76">
        <v>5</v>
      </c>
      <c r="K76">
        <v>5</v>
      </c>
      <c r="L76" s="3">
        <f t="shared" si="5"/>
        <v>16.666666666666668</v>
      </c>
      <c r="M76" s="3">
        <f t="shared" si="4"/>
        <v>3.9308176100628936E-2</v>
      </c>
      <c r="N76" s="6">
        <v>1.2</v>
      </c>
      <c r="O76" s="6">
        <f>+Tabla1[[#This Row],[Precio $]]*Tabla1[[#This Row],[PT]]</f>
        <v>20</v>
      </c>
    </row>
    <row r="77" spans="2:15" x14ac:dyDescent="0.25">
      <c r="B77" s="9">
        <v>44425</v>
      </c>
      <c r="C77" t="s">
        <v>74</v>
      </c>
      <c r="D77" t="str">
        <f>IFERROR(RIGHT(Tabla1[[#This Row],[Proyecto]],LEN(Tabla1[[#This Row],[Proyecto]])-FIND("-",Tabla1[[#This Row],[Proyecto]])),Tabla1[[#This Row],[Proyecto]])</f>
        <v>Thrive Market</v>
      </c>
      <c r="E77" t="s">
        <v>15</v>
      </c>
      <c r="F77" t="s">
        <v>79</v>
      </c>
      <c r="G77" t="s">
        <v>78</v>
      </c>
      <c r="H77">
        <v>1</v>
      </c>
      <c r="I77">
        <v>6</v>
      </c>
      <c r="J77">
        <v>5</v>
      </c>
      <c r="K77">
        <v>5</v>
      </c>
      <c r="L77" s="3">
        <f t="shared" si="5"/>
        <v>12.5</v>
      </c>
      <c r="M77" s="3">
        <f t="shared" si="4"/>
        <v>2.9481132075471699E-2</v>
      </c>
      <c r="N77" s="6">
        <v>1.2</v>
      </c>
      <c r="O77" s="6">
        <f>+Tabla1[[#This Row],[Precio $]]*Tabla1[[#This Row],[PT]]</f>
        <v>15</v>
      </c>
    </row>
    <row r="78" spans="2:15" x14ac:dyDescent="0.25">
      <c r="B78" s="9">
        <v>44425</v>
      </c>
      <c r="C78" t="s">
        <v>74</v>
      </c>
      <c r="D78" t="str">
        <f>IFERROR(RIGHT(Tabla1[[#This Row],[Proyecto]],LEN(Tabla1[[#This Row],[Proyecto]])-FIND("-",Tabla1[[#This Row],[Proyecto]])),Tabla1[[#This Row],[Proyecto]])</f>
        <v>Thrive Market</v>
      </c>
      <c r="E78" t="s">
        <v>15</v>
      </c>
      <c r="F78" t="s">
        <v>79</v>
      </c>
      <c r="G78" t="s">
        <v>78</v>
      </c>
      <c r="H78">
        <v>2</v>
      </c>
      <c r="I78">
        <v>6</v>
      </c>
      <c r="J78">
        <v>4</v>
      </c>
      <c r="K78">
        <v>3</v>
      </c>
      <c r="L78" s="3">
        <f t="shared" si="5"/>
        <v>12</v>
      </c>
      <c r="M78" s="3">
        <f t="shared" si="4"/>
        <v>2.8301886792452831E-2</v>
      </c>
      <c r="N78" s="6">
        <v>1.2</v>
      </c>
      <c r="O78" s="6">
        <f>+Tabla1[[#This Row],[Precio $]]*Tabla1[[#This Row],[PT]]</f>
        <v>14.399999999999999</v>
      </c>
    </row>
    <row r="79" spans="2:15" x14ac:dyDescent="0.25">
      <c r="B79" s="9">
        <v>44425</v>
      </c>
      <c r="C79" t="s">
        <v>74</v>
      </c>
      <c r="D79" t="str">
        <f>IFERROR(RIGHT(Tabla1[[#This Row],[Proyecto]],LEN(Tabla1[[#This Row],[Proyecto]])-FIND("-",Tabla1[[#This Row],[Proyecto]])),Tabla1[[#This Row],[Proyecto]])</f>
        <v>Thrive Market</v>
      </c>
      <c r="E79" t="s">
        <v>15</v>
      </c>
      <c r="F79" t="s">
        <v>79</v>
      </c>
      <c r="G79" t="s">
        <v>78</v>
      </c>
      <c r="H79">
        <v>1</v>
      </c>
      <c r="I79">
        <v>24</v>
      </c>
      <c r="J79">
        <v>3</v>
      </c>
      <c r="K79">
        <v>7</v>
      </c>
      <c r="L79" s="3">
        <f t="shared" si="5"/>
        <v>42</v>
      </c>
      <c r="M79" s="3">
        <f t="shared" si="4"/>
        <v>9.9056603773584911E-2</v>
      </c>
      <c r="N79" s="6">
        <v>1.2</v>
      </c>
      <c r="O79" s="6">
        <f>+Tabla1[[#This Row],[Precio $]]*Tabla1[[#This Row],[PT]]</f>
        <v>50.4</v>
      </c>
    </row>
    <row r="80" spans="2:15" x14ac:dyDescent="0.25">
      <c r="B80" s="9">
        <v>44425</v>
      </c>
      <c r="C80" t="s">
        <v>74</v>
      </c>
      <c r="D80" t="str">
        <f>IFERROR(RIGHT(Tabla1[[#This Row],[Proyecto]],LEN(Tabla1[[#This Row],[Proyecto]])-FIND("-",Tabla1[[#This Row],[Proyecto]])),Tabla1[[#This Row],[Proyecto]])</f>
        <v>Thrive Market</v>
      </c>
      <c r="E80" t="s">
        <v>15</v>
      </c>
      <c r="F80" t="s">
        <v>79</v>
      </c>
      <c r="G80" t="s">
        <v>78</v>
      </c>
      <c r="H80">
        <v>1</v>
      </c>
      <c r="I80">
        <v>23</v>
      </c>
      <c r="J80">
        <v>3</v>
      </c>
      <c r="K80">
        <v>3</v>
      </c>
      <c r="L80" s="3">
        <f t="shared" si="5"/>
        <v>17.25</v>
      </c>
      <c r="M80" s="3">
        <f t="shared" si="4"/>
        <v>4.0683962264150941E-2</v>
      </c>
      <c r="N80" s="6">
        <v>1.2</v>
      </c>
      <c r="O80" s="6">
        <f>+Tabla1[[#This Row],[Precio $]]*Tabla1[[#This Row],[PT]]</f>
        <v>20.7</v>
      </c>
    </row>
    <row r="81" spans="2:15" x14ac:dyDescent="0.25">
      <c r="B81" s="9">
        <v>44425</v>
      </c>
      <c r="C81" t="s">
        <v>74</v>
      </c>
      <c r="D81" t="str">
        <f>IFERROR(RIGHT(Tabla1[[#This Row],[Proyecto]],LEN(Tabla1[[#This Row],[Proyecto]])-FIND("-",Tabla1[[#This Row],[Proyecto]])),Tabla1[[#This Row],[Proyecto]])</f>
        <v>Thrive Market</v>
      </c>
      <c r="E81" t="s">
        <v>15</v>
      </c>
      <c r="F81" t="s">
        <v>79</v>
      </c>
      <c r="G81" t="s">
        <v>78</v>
      </c>
      <c r="H81">
        <v>1</v>
      </c>
      <c r="I81">
        <v>17</v>
      </c>
      <c r="J81">
        <v>3</v>
      </c>
      <c r="K81">
        <v>3</v>
      </c>
      <c r="L81" s="3">
        <f t="shared" si="5"/>
        <v>12.75</v>
      </c>
      <c r="M81" s="3">
        <f t="shared" si="4"/>
        <v>3.0070754716981132E-2</v>
      </c>
      <c r="N81" s="6">
        <v>1.2</v>
      </c>
      <c r="O81" s="6">
        <f>+Tabla1[[#This Row],[Precio $]]*Tabla1[[#This Row],[PT]]</f>
        <v>15.299999999999999</v>
      </c>
    </row>
    <row r="82" spans="2:15" x14ac:dyDescent="0.25">
      <c r="B82" s="9">
        <v>44433</v>
      </c>
      <c r="C82" t="s">
        <v>80</v>
      </c>
      <c r="D82" t="str">
        <f>IFERROR(RIGHT(Tabla1[[#This Row],[Proyecto]],LEN(Tabla1[[#This Row],[Proyecto]])-FIND("-",Tabla1[[#This Row],[Proyecto]])),Tabla1[[#This Row],[Proyecto]])</f>
        <v>Doña Clara</v>
      </c>
      <c r="E82" t="s">
        <v>11</v>
      </c>
      <c r="F82" t="s">
        <v>81</v>
      </c>
      <c r="G82" t="s">
        <v>10</v>
      </c>
      <c r="H82">
        <v>1</v>
      </c>
      <c r="I82">
        <v>6</v>
      </c>
      <c r="J82">
        <v>6</v>
      </c>
      <c r="K82">
        <v>16</v>
      </c>
      <c r="L82" s="3">
        <f t="shared" si="5"/>
        <v>48</v>
      </c>
      <c r="M82" s="3">
        <f t="shared" si="4"/>
        <v>0.11320754716981132</v>
      </c>
      <c r="N82" s="6">
        <v>1.45</v>
      </c>
      <c r="O82" s="6">
        <f>+Tabla1[[#This Row],[Precio $]]*Tabla1[[#This Row],[PT]]</f>
        <v>69.599999999999994</v>
      </c>
    </row>
    <row r="83" spans="2:15" x14ac:dyDescent="0.25">
      <c r="B83" s="9">
        <v>44433</v>
      </c>
      <c r="C83" t="s">
        <v>80</v>
      </c>
      <c r="D83" t="str">
        <f>IFERROR(RIGHT(Tabla1[[#This Row],[Proyecto]],LEN(Tabla1[[#This Row],[Proyecto]])-FIND("-",Tabla1[[#This Row],[Proyecto]])),Tabla1[[#This Row],[Proyecto]])</f>
        <v>Doña Clara</v>
      </c>
      <c r="E83" t="s">
        <v>11</v>
      </c>
      <c r="F83" t="s">
        <v>81</v>
      </c>
      <c r="G83" t="s">
        <v>10</v>
      </c>
      <c r="H83">
        <v>1</v>
      </c>
      <c r="I83">
        <v>6</v>
      </c>
      <c r="J83">
        <v>7</v>
      </c>
      <c r="K83">
        <v>5</v>
      </c>
      <c r="L83" s="3">
        <f t="shared" si="5"/>
        <v>17.5</v>
      </c>
      <c r="M83" s="3">
        <f t="shared" si="4"/>
        <v>4.1273584905660375E-2</v>
      </c>
      <c r="N83" s="6">
        <v>1.45</v>
      </c>
      <c r="O83" s="6">
        <f>+Tabla1[[#This Row],[Precio $]]*Tabla1[[#This Row],[PT]]</f>
        <v>25.375</v>
      </c>
    </row>
    <row r="84" spans="2:15" x14ac:dyDescent="0.25">
      <c r="B84" s="9">
        <v>44433</v>
      </c>
      <c r="C84" t="s">
        <v>80</v>
      </c>
      <c r="D84" t="str">
        <f>IFERROR(RIGHT(Tabla1[[#This Row],[Proyecto]],LEN(Tabla1[[#This Row],[Proyecto]])-FIND("-",Tabla1[[#This Row],[Proyecto]])),Tabla1[[#This Row],[Proyecto]])</f>
        <v>Doña Clara</v>
      </c>
      <c r="E84" t="s">
        <v>11</v>
      </c>
      <c r="F84" t="s">
        <v>81</v>
      </c>
      <c r="G84" t="s">
        <v>10</v>
      </c>
      <c r="H84">
        <v>1</v>
      </c>
      <c r="I84">
        <v>6</v>
      </c>
      <c r="J84">
        <v>6</v>
      </c>
      <c r="K84">
        <v>5</v>
      </c>
      <c r="L84" s="3">
        <f t="shared" si="5"/>
        <v>15</v>
      </c>
      <c r="M84" s="3">
        <f t="shared" si="4"/>
        <v>3.5377358490566037E-2</v>
      </c>
      <c r="N84" s="6">
        <v>1.45</v>
      </c>
      <c r="O84" s="6">
        <f>+Tabla1[[#This Row],[Precio $]]*Tabla1[[#This Row],[PT]]</f>
        <v>21.75</v>
      </c>
    </row>
    <row r="85" spans="2:15" x14ac:dyDescent="0.25">
      <c r="B85" s="9">
        <v>44433</v>
      </c>
      <c r="C85" t="s">
        <v>80</v>
      </c>
      <c r="D85" t="str">
        <f>IFERROR(RIGHT(Tabla1[[#This Row],[Proyecto]],LEN(Tabla1[[#This Row],[Proyecto]])-FIND("-",Tabla1[[#This Row],[Proyecto]])),Tabla1[[#This Row],[Proyecto]])</f>
        <v>Doña Clara</v>
      </c>
      <c r="E85" t="s">
        <v>11</v>
      </c>
      <c r="F85" t="s">
        <v>81</v>
      </c>
      <c r="G85" t="s">
        <v>10</v>
      </c>
      <c r="H85">
        <v>1</v>
      </c>
      <c r="I85">
        <v>6</v>
      </c>
      <c r="J85">
        <v>5</v>
      </c>
      <c r="K85">
        <v>12</v>
      </c>
      <c r="L85" s="3">
        <f t="shared" si="5"/>
        <v>30</v>
      </c>
      <c r="M85" s="3">
        <f t="shared" si="4"/>
        <v>7.0754716981132074E-2</v>
      </c>
      <c r="N85" s="6">
        <v>1.45</v>
      </c>
      <c r="O85" s="6">
        <f>+Tabla1[[#This Row],[Precio $]]*Tabla1[[#This Row],[PT]]</f>
        <v>43.5</v>
      </c>
    </row>
    <row r="86" spans="2:15" x14ac:dyDescent="0.25">
      <c r="B86" s="9">
        <v>44433</v>
      </c>
      <c r="C86" t="s">
        <v>80</v>
      </c>
      <c r="D86" t="str">
        <f>IFERROR(RIGHT(Tabla1[[#This Row],[Proyecto]],LEN(Tabla1[[#This Row],[Proyecto]])-FIND("-",Tabla1[[#This Row],[Proyecto]])),Tabla1[[#This Row],[Proyecto]])</f>
        <v>Doña Clara</v>
      </c>
      <c r="E86" t="s">
        <v>11</v>
      </c>
      <c r="F86" t="s">
        <v>81</v>
      </c>
      <c r="G86" t="s">
        <v>10</v>
      </c>
      <c r="H86">
        <v>1</v>
      </c>
      <c r="I86">
        <v>6</v>
      </c>
      <c r="J86">
        <v>6</v>
      </c>
      <c r="K86">
        <v>4</v>
      </c>
      <c r="L86" s="3">
        <f t="shared" si="5"/>
        <v>12</v>
      </c>
      <c r="M86" s="3">
        <f t="shared" si="4"/>
        <v>2.8301886792452831E-2</v>
      </c>
      <c r="N86" s="6">
        <v>1.45</v>
      </c>
      <c r="O86" s="6">
        <f>+Tabla1[[#This Row],[Precio $]]*Tabla1[[#This Row],[PT]]</f>
        <v>17.399999999999999</v>
      </c>
    </row>
    <row r="87" spans="2:15" x14ac:dyDescent="0.25">
      <c r="B87" s="9">
        <v>44433</v>
      </c>
      <c r="C87" t="s">
        <v>80</v>
      </c>
      <c r="D87" t="str">
        <f>IFERROR(RIGHT(Tabla1[[#This Row],[Proyecto]],LEN(Tabla1[[#This Row],[Proyecto]])-FIND("-",Tabla1[[#This Row],[Proyecto]])),Tabla1[[#This Row],[Proyecto]])</f>
        <v>Doña Clara</v>
      </c>
      <c r="E87" t="s">
        <v>11</v>
      </c>
      <c r="F87" t="s">
        <v>81</v>
      </c>
      <c r="G87" t="s">
        <v>10</v>
      </c>
      <c r="H87">
        <v>1</v>
      </c>
      <c r="I87">
        <v>6</v>
      </c>
      <c r="J87">
        <v>4</v>
      </c>
      <c r="K87">
        <v>4</v>
      </c>
      <c r="L87" s="3">
        <f t="shared" si="5"/>
        <v>8</v>
      </c>
      <c r="M87" s="3">
        <f t="shared" si="4"/>
        <v>1.8867924528301886E-2</v>
      </c>
      <c r="N87" s="6">
        <v>1.45</v>
      </c>
      <c r="O87" s="6">
        <f>+Tabla1[[#This Row],[Precio $]]*Tabla1[[#This Row],[PT]]</f>
        <v>11.6</v>
      </c>
    </row>
    <row r="88" spans="2:15" x14ac:dyDescent="0.25">
      <c r="B88" s="9">
        <v>44432</v>
      </c>
      <c r="C88" t="s">
        <v>74</v>
      </c>
      <c r="D88" t="str">
        <f>IFERROR(RIGHT(Tabla1[[#This Row],[Proyecto]],LEN(Tabla1[[#This Row],[Proyecto]])-FIND("-",Tabla1[[#This Row],[Proyecto]])),Tabla1[[#This Row],[Proyecto]])</f>
        <v>Thrive Market</v>
      </c>
      <c r="E88" t="s">
        <v>15</v>
      </c>
      <c r="F88" t="s">
        <v>73</v>
      </c>
      <c r="G88" t="s">
        <v>24</v>
      </c>
      <c r="H88">
        <v>1</v>
      </c>
      <c r="I88">
        <v>4</v>
      </c>
      <c r="J88">
        <v>4</v>
      </c>
      <c r="K88">
        <v>32</v>
      </c>
      <c r="L88" s="3">
        <f t="shared" si="5"/>
        <v>42.666666666666664</v>
      </c>
      <c r="M88" s="3">
        <f t="shared" si="4"/>
        <v>0.10062893081761005</v>
      </c>
      <c r="N88" s="6">
        <v>1.1000000000000001</v>
      </c>
      <c r="O88" s="6">
        <f>+Tabla1[[#This Row],[Precio $]]*Tabla1[[#This Row],[PT]]</f>
        <v>46.933333333333337</v>
      </c>
    </row>
    <row r="89" spans="2:15" x14ac:dyDescent="0.25">
      <c r="B89" s="9">
        <v>44432</v>
      </c>
      <c r="C89" t="s">
        <v>74</v>
      </c>
      <c r="D89" t="str">
        <f>IFERROR(RIGHT(Tabla1[[#This Row],[Proyecto]],LEN(Tabla1[[#This Row],[Proyecto]])-FIND("-",Tabla1[[#This Row],[Proyecto]])),Tabla1[[#This Row],[Proyecto]])</f>
        <v>Thrive Market</v>
      </c>
      <c r="E89" t="s">
        <v>15</v>
      </c>
      <c r="F89" t="s">
        <v>73</v>
      </c>
      <c r="G89" t="s">
        <v>24</v>
      </c>
      <c r="H89">
        <v>1</v>
      </c>
      <c r="I89">
        <v>3</v>
      </c>
      <c r="J89">
        <v>3</v>
      </c>
      <c r="K89">
        <v>2</v>
      </c>
      <c r="L89" s="3">
        <f t="shared" si="5"/>
        <v>1.5</v>
      </c>
      <c r="M89" s="3">
        <f t="shared" si="4"/>
        <v>3.5377358490566039E-3</v>
      </c>
      <c r="N89" s="6">
        <v>1.1000000000000001</v>
      </c>
      <c r="O89" s="6">
        <f>+Tabla1[[#This Row],[Precio $]]*Tabla1[[#This Row],[PT]]</f>
        <v>1.6500000000000001</v>
      </c>
    </row>
    <row r="90" spans="2:15" x14ac:dyDescent="0.25">
      <c r="B90" s="9">
        <v>44432</v>
      </c>
      <c r="C90" t="s">
        <v>74</v>
      </c>
      <c r="D90" t="str">
        <f>IFERROR(RIGHT(Tabla1[[#This Row],[Proyecto]],LEN(Tabla1[[#This Row],[Proyecto]])-FIND("-",Tabla1[[#This Row],[Proyecto]])),Tabla1[[#This Row],[Proyecto]])</f>
        <v>Thrive Market</v>
      </c>
      <c r="E90" t="s">
        <v>15</v>
      </c>
      <c r="F90" t="s">
        <v>73</v>
      </c>
      <c r="G90" t="s">
        <v>24</v>
      </c>
      <c r="H90">
        <v>1</v>
      </c>
      <c r="I90">
        <v>3</v>
      </c>
      <c r="J90">
        <v>3</v>
      </c>
      <c r="K90">
        <v>2</v>
      </c>
      <c r="L90" s="3">
        <f t="shared" si="5"/>
        <v>1.5</v>
      </c>
      <c r="M90" s="3">
        <f t="shared" si="4"/>
        <v>3.5377358490566039E-3</v>
      </c>
      <c r="N90" s="6">
        <v>1.1000000000000001</v>
      </c>
      <c r="O90" s="6">
        <f>+Tabla1[[#This Row],[Precio $]]*Tabla1[[#This Row],[PT]]</f>
        <v>1.6500000000000001</v>
      </c>
    </row>
    <row r="91" spans="2:15" x14ac:dyDescent="0.25">
      <c r="B91" s="9">
        <v>44432</v>
      </c>
      <c r="C91" t="s">
        <v>75</v>
      </c>
      <c r="D91" t="str">
        <f>IFERROR(RIGHT(Tabla1[[#This Row],[Proyecto]],LEN(Tabla1[[#This Row],[Proyecto]])-FIND("-",Tabla1[[#This Row],[Proyecto]])),Tabla1[[#This Row],[Proyecto]])</f>
        <v>Willian Gutierrez</v>
      </c>
      <c r="E91" t="s">
        <v>15</v>
      </c>
      <c r="F91" t="s">
        <v>82</v>
      </c>
      <c r="G91" t="s">
        <v>14</v>
      </c>
      <c r="H91">
        <v>1.5</v>
      </c>
      <c r="I91">
        <v>5</v>
      </c>
      <c r="J91">
        <v>3</v>
      </c>
      <c r="K91">
        <v>14</v>
      </c>
      <c r="L91" s="3">
        <f t="shared" si="5"/>
        <v>26.25</v>
      </c>
      <c r="M91" s="3">
        <f t="shared" ref="M91:M122" si="6">+L91/424</f>
        <v>6.1910377358490566E-2</v>
      </c>
      <c r="N91" s="6">
        <v>1.02</v>
      </c>
      <c r="O91" s="6">
        <f>+Tabla1[[#This Row],[Precio $]]*Tabla1[[#This Row],[PT]]</f>
        <v>26.775000000000002</v>
      </c>
    </row>
    <row r="92" spans="2:15" x14ac:dyDescent="0.25">
      <c r="B92" s="9">
        <v>44432</v>
      </c>
      <c r="C92" t="s">
        <v>75</v>
      </c>
      <c r="D92" t="str">
        <f>IFERROR(RIGHT(Tabla1[[#This Row],[Proyecto]],LEN(Tabla1[[#This Row],[Proyecto]])-FIND("-",Tabla1[[#This Row],[Proyecto]])),Tabla1[[#This Row],[Proyecto]])</f>
        <v>Willian Gutierrez</v>
      </c>
      <c r="E92" t="s">
        <v>15</v>
      </c>
      <c r="F92" t="s">
        <v>82</v>
      </c>
      <c r="G92" t="s">
        <v>14</v>
      </c>
      <c r="H92">
        <v>6</v>
      </c>
      <c r="I92">
        <v>6</v>
      </c>
      <c r="J92">
        <v>3</v>
      </c>
      <c r="K92">
        <v>7</v>
      </c>
      <c r="L92" s="3">
        <f t="shared" si="5"/>
        <v>63</v>
      </c>
      <c r="M92" s="3">
        <f t="shared" si="6"/>
        <v>0.14858490566037735</v>
      </c>
      <c r="N92" s="6">
        <v>1.02</v>
      </c>
      <c r="O92" s="6">
        <f>+Tabla1[[#This Row],[Precio $]]*Tabla1[[#This Row],[PT]]</f>
        <v>64.260000000000005</v>
      </c>
    </row>
    <row r="93" spans="2:15" x14ac:dyDescent="0.25">
      <c r="B93" s="9">
        <v>44432</v>
      </c>
      <c r="C93" t="s">
        <v>75</v>
      </c>
      <c r="D93" t="str">
        <f>IFERROR(RIGHT(Tabla1[[#This Row],[Proyecto]],LEN(Tabla1[[#This Row],[Proyecto]])-FIND("-",Tabla1[[#This Row],[Proyecto]])),Tabla1[[#This Row],[Proyecto]])</f>
        <v>Willian Gutierrez</v>
      </c>
      <c r="E93" t="s">
        <v>15</v>
      </c>
      <c r="F93" t="s">
        <v>82</v>
      </c>
      <c r="G93" t="s">
        <v>14</v>
      </c>
      <c r="H93">
        <v>2</v>
      </c>
      <c r="I93">
        <v>5</v>
      </c>
      <c r="J93">
        <v>3</v>
      </c>
      <c r="K93">
        <v>6</v>
      </c>
      <c r="L93" s="3">
        <f t="shared" si="5"/>
        <v>15</v>
      </c>
      <c r="M93" s="3">
        <f t="shared" si="6"/>
        <v>3.5377358490566037E-2</v>
      </c>
      <c r="N93" s="6">
        <v>1.02</v>
      </c>
      <c r="O93" s="6">
        <f>+Tabla1[[#This Row],[Precio $]]*Tabla1[[#This Row],[PT]]</f>
        <v>15.3</v>
      </c>
    </row>
    <row r="94" spans="2:15" x14ac:dyDescent="0.25">
      <c r="B94" s="9">
        <v>44432</v>
      </c>
      <c r="C94" t="s">
        <v>75</v>
      </c>
      <c r="D94" t="str">
        <f>IFERROR(RIGHT(Tabla1[[#This Row],[Proyecto]],LEN(Tabla1[[#This Row],[Proyecto]])-FIND("-",Tabla1[[#This Row],[Proyecto]])),Tabla1[[#This Row],[Proyecto]])</f>
        <v>Willian Gutierrez</v>
      </c>
      <c r="E94" t="s">
        <v>15</v>
      </c>
      <c r="F94" t="s">
        <v>82</v>
      </c>
      <c r="G94" t="s">
        <v>14</v>
      </c>
      <c r="H94">
        <v>2</v>
      </c>
      <c r="I94">
        <v>8</v>
      </c>
      <c r="J94">
        <v>3</v>
      </c>
      <c r="K94">
        <v>3</v>
      </c>
      <c r="L94" s="3">
        <f t="shared" si="5"/>
        <v>12</v>
      </c>
      <c r="M94" s="3">
        <f t="shared" si="6"/>
        <v>2.8301886792452831E-2</v>
      </c>
      <c r="N94" s="6">
        <v>1.02</v>
      </c>
      <c r="O94" s="6">
        <f>+Tabla1[[#This Row],[Precio $]]*Tabla1[[#This Row],[PT]]</f>
        <v>12.24</v>
      </c>
    </row>
    <row r="95" spans="2:15" x14ac:dyDescent="0.25">
      <c r="B95" s="9">
        <v>44432</v>
      </c>
      <c r="C95" t="s">
        <v>75</v>
      </c>
      <c r="D95" t="str">
        <f>IFERROR(RIGHT(Tabla1[[#This Row],[Proyecto]],LEN(Tabla1[[#This Row],[Proyecto]])-FIND("-",Tabla1[[#This Row],[Proyecto]])),Tabla1[[#This Row],[Proyecto]])</f>
        <v>Willian Gutierrez</v>
      </c>
      <c r="E95" t="s">
        <v>15</v>
      </c>
      <c r="F95" t="s">
        <v>82</v>
      </c>
      <c r="G95" t="s">
        <v>14</v>
      </c>
      <c r="H95">
        <v>1.5</v>
      </c>
      <c r="I95">
        <v>8</v>
      </c>
      <c r="J95">
        <v>3</v>
      </c>
      <c r="K95">
        <v>3</v>
      </c>
      <c r="L95" s="3">
        <f t="shared" si="5"/>
        <v>9</v>
      </c>
      <c r="M95" s="3">
        <f t="shared" si="6"/>
        <v>2.1226415094339621E-2</v>
      </c>
      <c r="N95" s="6">
        <v>1.02</v>
      </c>
      <c r="O95" s="6">
        <f>+Tabla1[[#This Row],[Precio $]]*Tabla1[[#This Row],[PT]]</f>
        <v>9.18</v>
      </c>
    </row>
    <row r="96" spans="2:15" x14ac:dyDescent="0.25">
      <c r="B96" s="9">
        <v>44432</v>
      </c>
      <c r="C96" t="s">
        <v>75</v>
      </c>
      <c r="D96" t="str">
        <f>IFERROR(RIGHT(Tabla1[[#This Row],[Proyecto]],LEN(Tabla1[[#This Row],[Proyecto]])-FIND("-",Tabla1[[#This Row],[Proyecto]])),Tabla1[[#This Row],[Proyecto]])</f>
        <v>Willian Gutierrez</v>
      </c>
      <c r="E96" t="s">
        <v>15</v>
      </c>
      <c r="F96" t="s">
        <v>82</v>
      </c>
      <c r="G96" t="s">
        <v>14</v>
      </c>
      <c r="H96">
        <v>1.5</v>
      </c>
      <c r="I96">
        <v>4</v>
      </c>
      <c r="J96">
        <v>2</v>
      </c>
      <c r="K96">
        <v>10</v>
      </c>
      <c r="L96" s="3">
        <f t="shared" si="5"/>
        <v>10</v>
      </c>
      <c r="M96" s="3">
        <f t="shared" si="6"/>
        <v>2.358490566037736E-2</v>
      </c>
      <c r="N96" s="6">
        <v>1.02</v>
      </c>
      <c r="O96" s="6">
        <f>+Tabla1[[#This Row],[Precio $]]*Tabla1[[#This Row],[PT]]</f>
        <v>10.199999999999999</v>
      </c>
    </row>
    <row r="97" spans="2:15" x14ac:dyDescent="0.25">
      <c r="B97" s="9">
        <v>44432</v>
      </c>
      <c r="C97" t="s">
        <v>75</v>
      </c>
      <c r="D97" t="str">
        <f>IFERROR(RIGHT(Tabla1[[#This Row],[Proyecto]],LEN(Tabla1[[#This Row],[Proyecto]])-FIND("-",Tabla1[[#This Row],[Proyecto]])),Tabla1[[#This Row],[Proyecto]])</f>
        <v>Willian Gutierrez</v>
      </c>
      <c r="E97" t="s">
        <v>15</v>
      </c>
      <c r="F97" t="s">
        <v>82</v>
      </c>
      <c r="G97" t="s">
        <v>14</v>
      </c>
      <c r="H97">
        <v>1.5</v>
      </c>
      <c r="I97">
        <v>5</v>
      </c>
      <c r="J97">
        <v>2</v>
      </c>
      <c r="K97">
        <v>8</v>
      </c>
      <c r="L97" s="3">
        <f t="shared" si="5"/>
        <v>10</v>
      </c>
      <c r="M97" s="3">
        <f t="shared" si="6"/>
        <v>2.358490566037736E-2</v>
      </c>
      <c r="N97" s="6">
        <v>1.02</v>
      </c>
      <c r="O97" s="6">
        <f>+Tabla1[[#This Row],[Precio $]]*Tabla1[[#This Row],[PT]]</f>
        <v>10.199999999999999</v>
      </c>
    </row>
    <row r="98" spans="2:15" x14ac:dyDescent="0.25">
      <c r="B98" s="9">
        <v>44432</v>
      </c>
      <c r="C98" t="s">
        <v>75</v>
      </c>
      <c r="D98" t="str">
        <f>IFERROR(RIGHT(Tabla1[[#This Row],[Proyecto]],LEN(Tabla1[[#This Row],[Proyecto]])-FIND("-",Tabla1[[#This Row],[Proyecto]])),Tabla1[[#This Row],[Proyecto]])</f>
        <v>Willian Gutierrez</v>
      </c>
      <c r="E98" t="s">
        <v>15</v>
      </c>
      <c r="F98" t="s">
        <v>82</v>
      </c>
      <c r="G98" t="s">
        <v>14</v>
      </c>
      <c r="H98">
        <v>1.5</v>
      </c>
      <c r="I98">
        <v>3</v>
      </c>
      <c r="J98">
        <v>2</v>
      </c>
      <c r="K98">
        <v>7</v>
      </c>
      <c r="L98" s="3">
        <f t="shared" si="5"/>
        <v>5.25</v>
      </c>
      <c r="M98" s="3">
        <f t="shared" si="6"/>
        <v>1.2382075471698114E-2</v>
      </c>
      <c r="N98" s="6">
        <v>1.02</v>
      </c>
      <c r="O98" s="6">
        <f>+Tabla1[[#This Row],[Precio $]]*Tabla1[[#This Row],[PT]]</f>
        <v>5.3550000000000004</v>
      </c>
    </row>
    <row r="99" spans="2:15" x14ac:dyDescent="0.25">
      <c r="B99" s="9">
        <v>44432</v>
      </c>
      <c r="C99" t="s">
        <v>75</v>
      </c>
      <c r="D99" t="str">
        <f>IFERROR(RIGHT(Tabla1[[#This Row],[Proyecto]],LEN(Tabla1[[#This Row],[Proyecto]])-FIND("-",Tabla1[[#This Row],[Proyecto]])),Tabla1[[#This Row],[Proyecto]])</f>
        <v>Willian Gutierrez</v>
      </c>
      <c r="E99" t="s">
        <v>15</v>
      </c>
      <c r="F99" t="s">
        <v>82</v>
      </c>
      <c r="G99" t="s">
        <v>14</v>
      </c>
      <c r="H99">
        <v>1</v>
      </c>
      <c r="I99">
        <v>4</v>
      </c>
      <c r="J99">
        <v>2</v>
      </c>
      <c r="K99">
        <v>15</v>
      </c>
      <c r="L99" s="3">
        <f t="shared" si="5"/>
        <v>10</v>
      </c>
      <c r="M99" s="3">
        <f t="shared" si="6"/>
        <v>2.358490566037736E-2</v>
      </c>
      <c r="N99" s="6">
        <v>1.02</v>
      </c>
      <c r="O99" s="6">
        <f>+Tabla1[[#This Row],[Precio $]]*Tabla1[[#This Row],[PT]]</f>
        <v>10.199999999999999</v>
      </c>
    </row>
    <row r="100" spans="2:15" x14ac:dyDescent="0.25">
      <c r="B100" s="9">
        <v>44432</v>
      </c>
      <c r="C100" t="s">
        <v>75</v>
      </c>
      <c r="D100" t="str">
        <f>IFERROR(RIGHT(Tabla1[[#This Row],[Proyecto]],LEN(Tabla1[[#This Row],[Proyecto]])-FIND("-",Tabla1[[#This Row],[Proyecto]])),Tabla1[[#This Row],[Proyecto]])</f>
        <v>Willian Gutierrez</v>
      </c>
      <c r="E100" t="s">
        <v>15</v>
      </c>
      <c r="F100" t="s">
        <v>82</v>
      </c>
      <c r="G100" t="s">
        <v>14</v>
      </c>
      <c r="H100">
        <v>1.5</v>
      </c>
      <c r="I100">
        <v>5</v>
      </c>
      <c r="J100">
        <v>2</v>
      </c>
      <c r="K100">
        <v>8</v>
      </c>
      <c r="L100" s="3">
        <f t="shared" si="5"/>
        <v>10</v>
      </c>
      <c r="M100" s="3">
        <f t="shared" si="6"/>
        <v>2.358490566037736E-2</v>
      </c>
      <c r="N100" s="6">
        <v>1.02</v>
      </c>
      <c r="O100" s="6">
        <f>+Tabla1[[#This Row],[Precio $]]*Tabla1[[#This Row],[PT]]</f>
        <v>10.199999999999999</v>
      </c>
    </row>
    <row r="101" spans="2:15" x14ac:dyDescent="0.25">
      <c r="B101" s="9">
        <v>44413</v>
      </c>
      <c r="C101" t="s">
        <v>83</v>
      </c>
      <c r="D101" t="str">
        <f>IFERROR(RIGHT(Tabla1[[#This Row],[Proyecto]],LEN(Tabla1[[#This Row],[Proyecto]])-FIND("-",Tabla1[[#This Row],[Proyecto]])),Tabla1[[#This Row],[Proyecto]])</f>
        <v>Bluechip partner</v>
      </c>
      <c r="E101" t="s">
        <v>84</v>
      </c>
      <c r="F101" t="s">
        <v>85</v>
      </c>
      <c r="G101" t="s">
        <v>18</v>
      </c>
      <c r="H101">
        <v>2</v>
      </c>
      <c r="I101">
        <v>3</v>
      </c>
      <c r="J101">
        <v>9</v>
      </c>
      <c r="K101">
        <v>2</v>
      </c>
      <c r="L101" s="3">
        <f t="shared" si="5"/>
        <v>9</v>
      </c>
      <c r="M101" s="3">
        <f t="shared" si="6"/>
        <v>2.1226415094339621E-2</v>
      </c>
      <c r="N101" s="6">
        <v>1</v>
      </c>
      <c r="O101" s="6">
        <f>+Tabla1[[#This Row],[Precio $]]*Tabla1[[#This Row],[PT]]</f>
        <v>9</v>
      </c>
    </row>
    <row r="102" spans="2:15" x14ac:dyDescent="0.25">
      <c r="B102" s="9">
        <v>44413</v>
      </c>
      <c r="C102" t="s">
        <v>83</v>
      </c>
      <c r="D102" t="str">
        <f>IFERROR(RIGHT(Tabla1[[#This Row],[Proyecto]],LEN(Tabla1[[#This Row],[Proyecto]])-FIND("-",Tabla1[[#This Row],[Proyecto]])),Tabla1[[#This Row],[Proyecto]])</f>
        <v>Bluechip partner</v>
      </c>
      <c r="E102" t="s">
        <v>84</v>
      </c>
      <c r="F102" t="s">
        <v>85</v>
      </c>
      <c r="G102" t="s">
        <v>18</v>
      </c>
      <c r="H102">
        <v>2</v>
      </c>
      <c r="I102">
        <v>4</v>
      </c>
      <c r="J102">
        <v>9</v>
      </c>
      <c r="K102">
        <v>4</v>
      </c>
      <c r="L102" s="3">
        <f t="shared" si="5"/>
        <v>24</v>
      </c>
      <c r="M102" s="3">
        <f t="shared" si="6"/>
        <v>5.6603773584905662E-2</v>
      </c>
      <c r="N102" s="6">
        <v>1</v>
      </c>
      <c r="O102" s="6">
        <f>+Tabla1[[#This Row],[Precio $]]*Tabla1[[#This Row],[PT]]</f>
        <v>24</v>
      </c>
    </row>
    <row r="103" spans="2:15" x14ac:dyDescent="0.25">
      <c r="B103" s="9">
        <v>44413</v>
      </c>
      <c r="C103" t="s">
        <v>83</v>
      </c>
      <c r="D103" t="str">
        <f>IFERROR(RIGHT(Tabla1[[#This Row],[Proyecto]],LEN(Tabla1[[#This Row],[Proyecto]])-FIND("-",Tabla1[[#This Row],[Proyecto]])),Tabla1[[#This Row],[Proyecto]])</f>
        <v>Bluechip partner</v>
      </c>
      <c r="E103" t="s">
        <v>84</v>
      </c>
      <c r="F103" t="s">
        <v>85</v>
      </c>
      <c r="G103" t="s">
        <v>18</v>
      </c>
      <c r="H103">
        <v>2</v>
      </c>
      <c r="I103">
        <v>8</v>
      </c>
      <c r="J103">
        <v>10</v>
      </c>
      <c r="K103">
        <v>1</v>
      </c>
      <c r="L103" s="3">
        <f t="shared" si="5"/>
        <v>13.333333333333334</v>
      </c>
      <c r="M103" s="3">
        <f t="shared" si="6"/>
        <v>3.1446540880503145E-2</v>
      </c>
      <c r="N103" s="6">
        <v>1</v>
      </c>
      <c r="O103" s="6">
        <f>+Tabla1[[#This Row],[Precio $]]*Tabla1[[#This Row],[PT]]</f>
        <v>13.333333333333334</v>
      </c>
    </row>
    <row r="104" spans="2:15" x14ac:dyDescent="0.25">
      <c r="B104" s="9">
        <v>44413</v>
      </c>
      <c r="C104" t="s">
        <v>83</v>
      </c>
      <c r="D104" t="str">
        <f>IFERROR(RIGHT(Tabla1[[#This Row],[Proyecto]],LEN(Tabla1[[#This Row],[Proyecto]])-FIND("-",Tabla1[[#This Row],[Proyecto]])),Tabla1[[#This Row],[Proyecto]])</f>
        <v>Bluechip partner</v>
      </c>
      <c r="E104" t="s">
        <v>84</v>
      </c>
      <c r="F104" t="s">
        <v>85</v>
      </c>
      <c r="G104" t="s">
        <v>18</v>
      </c>
      <c r="H104">
        <v>2</v>
      </c>
      <c r="I104">
        <v>3</v>
      </c>
      <c r="J104">
        <v>10</v>
      </c>
      <c r="K104">
        <v>2</v>
      </c>
      <c r="L104" s="3">
        <f t="shared" si="5"/>
        <v>10</v>
      </c>
      <c r="M104" s="3">
        <f t="shared" si="6"/>
        <v>2.358490566037736E-2</v>
      </c>
      <c r="N104" s="6">
        <v>1</v>
      </c>
      <c r="O104" s="6">
        <f>+Tabla1[[#This Row],[Precio $]]*Tabla1[[#This Row],[PT]]</f>
        <v>10</v>
      </c>
    </row>
    <row r="105" spans="2:15" x14ac:dyDescent="0.25">
      <c r="B105" s="9">
        <v>44413</v>
      </c>
      <c r="C105" t="s">
        <v>83</v>
      </c>
      <c r="D105" t="str">
        <f>IFERROR(RIGHT(Tabla1[[#This Row],[Proyecto]],LEN(Tabla1[[#This Row],[Proyecto]])-FIND("-",Tabla1[[#This Row],[Proyecto]])),Tabla1[[#This Row],[Proyecto]])</f>
        <v>Bluechip partner</v>
      </c>
      <c r="E105" t="s">
        <v>84</v>
      </c>
      <c r="F105" t="s">
        <v>85</v>
      </c>
      <c r="G105" t="s">
        <v>18</v>
      </c>
      <c r="H105">
        <v>2</v>
      </c>
      <c r="I105">
        <v>6</v>
      </c>
      <c r="J105">
        <v>8</v>
      </c>
      <c r="K105">
        <v>1</v>
      </c>
      <c r="L105" s="3">
        <f t="shared" si="5"/>
        <v>8</v>
      </c>
      <c r="M105" s="3">
        <f t="shared" si="6"/>
        <v>1.8867924528301886E-2</v>
      </c>
      <c r="N105" s="6">
        <v>1</v>
      </c>
      <c r="O105" s="6">
        <f>+Tabla1[[#This Row],[Precio $]]*Tabla1[[#This Row],[PT]]</f>
        <v>8</v>
      </c>
    </row>
    <row r="106" spans="2:15" x14ac:dyDescent="0.25">
      <c r="B106" s="9">
        <v>44413</v>
      </c>
      <c r="C106" t="s">
        <v>83</v>
      </c>
      <c r="D106" t="str">
        <f>IFERROR(RIGHT(Tabla1[[#This Row],[Proyecto]],LEN(Tabla1[[#This Row],[Proyecto]])-FIND("-",Tabla1[[#This Row],[Proyecto]])),Tabla1[[#This Row],[Proyecto]])</f>
        <v>Bluechip partner</v>
      </c>
      <c r="E106" t="s">
        <v>84</v>
      </c>
      <c r="F106" t="s">
        <v>85</v>
      </c>
      <c r="G106" t="s">
        <v>18</v>
      </c>
      <c r="H106">
        <v>2</v>
      </c>
      <c r="I106">
        <v>4</v>
      </c>
      <c r="J106">
        <v>8</v>
      </c>
      <c r="K106">
        <v>7</v>
      </c>
      <c r="L106" s="3">
        <f t="shared" si="5"/>
        <v>37.333333333333336</v>
      </c>
      <c r="M106" s="3">
        <f t="shared" si="6"/>
        <v>8.8050314465408813E-2</v>
      </c>
      <c r="N106" s="6">
        <v>1</v>
      </c>
      <c r="O106" s="6">
        <f>+Tabla1[[#This Row],[Precio $]]*Tabla1[[#This Row],[PT]]</f>
        <v>37.333333333333336</v>
      </c>
    </row>
    <row r="107" spans="2:15" x14ac:dyDescent="0.25">
      <c r="B107" s="9">
        <v>44413</v>
      </c>
      <c r="C107" t="s">
        <v>83</v>
      </c>
      <c r="D107" t="str">
        <f>IFERROR(RIGHT(Tabla1[[#This Row],[Proyecto]],LEN(Tabla1[[#This Row],[Proyecto]])-FIND("-",Tabla1[[#This Row],[Proyecto]])),Tabla1[[#This Row],[Proyecto]])</f>
        <v>Bluechip partner</v>
      </c>
      <c r="E107" t="s">
        <v>84</v>
      </c>
      <c r="F107" t="s">
        <v>85</v>
      </c>
      <c r="G107" t="s">
        <v>18</v>
      </c>
      <c r="H107">
        <v>2</v>
      </c>
      <c r="I107">
        <v>3</v>
      </c>
      <c r="J107">
        <v>8</v>
      </c>
      <c r="K107">
        <v>5</v>
      </c>
      <c r="L107" s="3">
        <f t="shared" si="5"/>
        <v>20</v>
      </c>
      <c r="M107" s="3">
        <f t="shared" si="6"/>
        <v>4.716981132075472E-2</v>
      </c>
      <c r="N107" s="6">
        <v>1</v>
      </c>
      <c r="O107" s="6">
        <f>+Tabla1[[#This Row],[Precio $]]*Tabla1[[#This Row],[PT]]</f>
        <v>20</v>
      </c>
    </row>
    <row r="108" spans="2:15" x14ac:dyDescent="0.25">
      <c r="B108" s="9">
        <v>44413</v>
      </c>
      <c r="C108" t="s">
        <v>83</v>
      </c>
      <c r="D108" t="str">
        <f>IFERROR(RIGHT(Tabla1[[#This Row],[Proyecto]],LEN(Tabla1[[#This Row],[Proyecto]])-FIND("-",Tabla1[[#This Row],[Proyecto]])),Tabla1[[#This Row],[Proyecto]])</f>
        <v>Bluechip partner</v>
      </c>
      <c r="E108" t="s">
        <v>84</v>
      </c>
      <c r="F108" t="s">
        <v>85</v>
      </c>
      <c r="G108" t="s">
        <v>18</v>
      </c>
      <c r="H108">
        <v>2</v>
      </c>
      <c r="I108">
        <v>6</v>
      </c>
      <c r="J108">
        <v>9</v>
      </c>
      <c r="K108">
        <v>3</v>
      </c>
      <c r="L108" s="3">
        <f t="shared" si="5"/>
        <v>27</v>
      </c>
      <c r="M108" s="3">
        <f t="shared" si="6"/>
        <v>6.3679245283018868E-2</v>
      </c>
      <c r="N108" s="6">
        <v>1</v>
      </c>
      <c r="O108" s="6">
        <f>+Tabla1[[#This Row],[Precio $]]*Tabla1[[#This Row],[PT]]</f>
        <v>27</v>
      </c>
    </row>
    <row r="109" spans="2:15" x14ac:dyDescent="0.25">
      <c r="B109" s="9">
        <v>44413</v>
      </c>
      <c r="C109" t="s">
        <v>83</v>
      </c>
      <c r="D109" t="str">
        <f>IFERROR(RIGHT(Tabla1[[#This Row],[Proyecto]],LEN(Tabla1[[#This Row],[Proyecto]])-FIND("-",Tabla1[[#This Row],[Proyecto]])),Tabla1[[#This Row],[Proyecto]])</f>
        <v>Bluechip partner</v>
      </c>
      <c r="E109" t="s">
        <v>84</v>
      </c>
      <c r="F109" t="s">
        <v>85</v>
      </c>
      <c r="G109" t="s">
        <v>18</v>
      </c>
      <c r="H109">
        <v>1.5</v>
      </c>
      <c r="I109">
        <v>6</v>
      </c>
      <c r="J109">
        <v>8</v>
      </c>
      <c r="K109">
        <v>2</v>
      </c>
      <c r="L109" s="3">
        <f t="shared" si="5"/>
        <v>12</v>
      </c>
      <c r="M109" s="3">
        <f t="shared" si="6"/>
        <v>2.8301886792452831E-2</v>
      </c>
      <c r="N109" s="6">
        <v>1</v>
      </c>
      <c r="O109" s="6">
        <f>+Tabla1[[#This Row],[Precio $]]*Tabla1[[#This Row],[PT]]</f>
        <v>12</v>
      </c>
    </row>
    <row r="110" spans="2:15" x14ac:dyDescent="0.25">
      <c r="B110" s="9">
        <v>44413</v>
      </c>
      <c r="C110" t="s">
        <v>83</v>
      </c>
      <c r="D110" t="str">
        <f>IFERROR(RIGHT(Tabla1[[#This Row],[Proyecto]],LEN(Tabla1[[#This Row],[Proyecto]])-FIND("-",Tabla1[[#This Row],[Proyecto]])),Tabla1[[#This Row],[Proyecto]])</f>
        <v>Bluechip partner</v>
      </c>
      <c r="E110" t="s">
        <v>84</v>
      </c>
      <c r="F110" t="s">
        <v>85</v>
      </c>
      <c r="G110" t="s">
        <v>18</v>
      </c>
      <c r="H110">
        <v>1.5</v>
      </c>
      <c r="I110">
        <v>8</v>
      </c>
      <c r="J110">
        <v>8</v>
      </c>
      <c r="K110">
        <v>2</v>
      </c>
      <c r="L110" s="3">
        <f t="shared" si="5"/>
        <v>16</v>
      </c>
      <c r="M110" s="3">
        <f t="shared" si="6"/>
        <v>3.7735849056603772E-2</v>
      </c>
      <c r="N110" s="6">
        <v>1</v>
      </c>
      <c r="O110" s="6">
        <f>+Tabla1[[#This Row],[Precio $]]*Tabla1[[#This Row],[PT]]</f>
        <v>16</v>
      </c>
    </row>
    <row r="111" spans="2:15" x14ac:dyDescent="0.25">
      <c r="B111" s="9">
        <v>44413</v>
      </c>
      <c r="C111" t="s">
        <v>83</v>
      </c>
      <c r="D111" t="str">
        <f>IFERROR(RIGHT(Tabla1[[#This Row],[Proyecto]],LEN(Tabla1[[#This Row],[Proyecto]])-FIND("-",Tabla1[[#This Row],[Proyecto]])),Tabla1[[#This Row],[Proyecto]])</f>
        <v>Bluechip partner</v>
      </c>
      <c r="E111" t="s">
        <v>84</v>
      </c>
      <c r="F111" t="s">
        <v>85</v>
      </c>
      <c r="G111" t="s">
        <v>18</v>
      </c>
      <c r="H111">
        <v>1.5</v>
      </c>
      <c r="I111">
        <v>5</v>
      </c>
      <c r="J111">
        <v>8</v>
      </c>
      <c r="K111">
        <v>1</v>
      </c>
      <c r="L111" s="3">
        <f t="shared" si="5"/>
        <v>5</v>
      </c>
      <c r="M111" s="3">
        <f t="shared" si="6"/>
        <v>1.179245283018868E-2</v>
      </c>
      <c r="N111" s="6">
        <v>1</v>
      </c>
      <c r="O111" s="6">
        <f>+Tabla1[[#This Row],[Precio $]]*Tabla1[[#This Row],[PT]]</f>
        <v>5</v>
      </c>
    </row>
    <row r="112" spans="2:15" x14ac:dyDescent="0.25">
      <c r="B112" s="9">
        <v>44413</v>
      </c>
      <c r="C112" t="s">
        <v>83</v>
      </c>
      <c r="D112" t="str">
        <f>IFERROR(RIGHT(Tabla1[[#This Row],[Proyecto]],LEN(Tabla1[[#This Row],[Proyecto]])-FIND("-",Tabla1[[#This Row],[Proyecto]])),Tabla1[[#This Row],[Proyecto]])</f>
        <v>Bluechip partner</v>
      </c>
      <c r="E112" t="s">
        <v>84</v>
      </c>
      <c r="F112" t="s">
        <v>85</v>
      </c>
      <c r="G112" t="s">
        <v>18</v>
      </c>
      <c r="H112">
        <v>1.5</v>
      </c>
      <c r="I112">
        <v>8</v>
      </c>
      <c r="J112">
        <v>10</v>
      </c>
      <c r="K112">
        <v>2</v>
      </c>
      <c r="L112" s="3">
        <f t="shared" si="5"/>
        <v>20</v>
      </c>
      <c r="M112" s="3">
        <f t="shared" si="6"/>
        <v>4.716981132075472E-2</v>
      </c>
      <c r="N112" s="6">
        <v>1</v>
      </c>
      <c r="O112" s="6">
        <f>+Tabla1[[#This Row],[Precio $]]*Tabla1[[#This Row],[PT]]</f>
        <v>20</v>
      </c>
    </row>
    <row r="113" spans="2:15" x14ac:dyDescent="0.25">
      <c r="B113" s="9">
        <v>44413</v>
      </c>
      <c r="C113" t="s">
        <v>83</v>
      </c>
      <c r="D113" t="str">
        <f>IFERROR(RIGHT(Tabla1[[#This Row],[Proyecto]],LEN(Tabla1[[#This Row],[Proyecto]])-FIND("-",Tabla1[[#This Row],[Proyecto]])),Tabla1[[#This Row],[Proyecto]])</f>
        <v>Bluechip partner</v>
      </c>
      <c r="E113" t="s">
        <v>84</v>
      </c>
      <c r="F113" t="s">
        <v>85</v>
      </c>
      <c r="G113" t="s">
        <v>18</v>
      </c>
      <c r="H113">
        <v>1.5</v>
      </c>
      <c r="I113">
        <v>4</v>
      </c>
      <c r="J113">
        <v>10</v>
      </c>
      <c r="K113">
        <v>2</v>
      </c>
      <c r="L113" s="3">
        <f t="shared" si="5"/>
        <v>10</v>
      </c>
      <c r="M113" s="3">
        <f t="shared" si="6"/>
        <v>2.358490566037736E-2</v>
      </c>
      <c r="N113" s="6">
        <v>1</v>
      </c>
      <c r="O113" s="6">
        <f>+Tabla1[[#This Row],[Precio $]]*Tabla1[[#This Row],[PT]]</f>
        <v>10</v>
      </c>
    </row>
    <row r="114" spans="2:15" x14ac:dyDescent="0.25">
      <c r="B114" s="9">
        <v>44413</v>
      </c>
      <c r="C114" t="s">
        <v>83</v>
      </c>
      <c r="D114" t="str">
        <f>IFERROR(RIGHT(Tabla1[[#This Row],[Proyecto]],LEN(Tabla1[[#This Row],[Proyecto]])-FIND("-",Tabla1[[#This Row],[Proyecto]])),Tabla1[[#This Row],[Proyecto]])</f>
        <v>Bluechip partner</v>
      </c>
      <c r="E114" t="s">
        <v>84</v>
      </c>
      <c r="F114" t="s">
        <v>85</v>
      </c>
      <c r="G114" t="s">
        <v>18</v>
      </c>
      <c r="H114">
        <v>2</v>
      </c>
      <c r="I114">
        <v>8</v>
      </c>
      <c r="J114">
        <v>12</v>
      </c>
      <c r="K114">
        <v>1</v>
      </c>
      <c r="L114" s="3">
        <f t="shared" si="5"/>
        <v>16</v>
      </c>
      <c r="M114" s="3">
        <f t="shared" si="6"/>
        <v>3.7735849056603772E-2</v>
      </c>
      <c r="N114" s="6">
        <v>1</v>
      </c>
      <c r="O114" s="6">
        <f>+Tabla1[[#This Row],[Precio $]]*Tabla1[[#This Row],[PT]]</f>
        <v>16</v>
      </c>
    </row>
    <row r="115" spans="2:15" x14ac:dyDescent="0.25">
      <c r="B115" s="9">
        <v>44413</v>
      </c>
      <c r="C115" t="s">
        <v>83</v>
      </c>
      <c r="D115" t="str">
        <f>IFERROR(RIGHT(Tabla1[[#This Row],[Proyecto]],LEN(Tabla1[[#This Row],[Proyecto]])-FIND("-",Tabla1[[#This Row],[Proyecto]])),Tabla1[[#This Row],[Proyecto]])</f>
        <v>Bluechip partner</v>
      </c>
      <c r="E115" t="s">
        <v>84</v>
      </c>
      <c r="F115" t="s">
        <v>85</v>
      </c>
      <c r="G115" t="s">
        <v>18</v>
      </c>
      <c r="H115">
        <v>1</v>
      </c>
      <c r="I115">
        <v>8</v>
      </c>
      <c r="J115">
        <v>8</v>
      </c>
      <c r="K115">
        <v>1</v>
      </c>
      <c r="L115" s="3">
        <f t="shared" si="5"/>
        <v>5.333333333333333</v>
      </c>
      <c r="M115" s="3">
        <f t="shared" si="6"/>
        <v>1.2578616352201257E-2</v>
      </c>
      <c r="N115" s="6">
        <v>1</v>
      </c>
      <c r="O115" s="6">
        <f>+Tabla1[[#This Row],[Precio $]]*Tabla1[[#This Row],[PT]]</f>
        <v>5.333333333333333</v>
      </c>
    </row>
    <row r="116" spans="2:15" x14ac:dyDescent="0.25">
      <c r="B116" s="9">
        <v>44413</v>
      </c>
      <c r="C116" t="s">
        <v>83</v>
      </c>
      <c r="D116" t="str">
        <f>IFERROR(RIGHT(Tabla1[[#This Row],[Proyecto]],LEN(Tabla1[[#This Row],[Proyecto]])-FIND("-",Tabla1[[#This Row],[Proyecto]])),Tabla1[[#This Row],[Proyecto]])</f>
        <v>Bluechip partner</v>
      </c>
      <c r="E116" t="s">
        <v>84</v>
      </c>
      <c r="F116" t="s">
        <v>85</v>
      </c>
      <c r="G116" t="s">
        <v>18</v>
      </c>
      <c r="H116">
        <v>1</v>
      </c>
      <c r="I116">
        <v>6</v>
      </c>
      <c r="J116">
        <v>6</v>
      </c>
      <c r="K116">
        <v>1</v>
      </c>
      <c r="L116" s="3">
        <f t="shared" si="5"/>
        <v>3</v>
      </c>
      <c r="M116" s="3">
        <f t="shared" si="6"/>
        <v>7.0754716981132077E-3</v>
      </c>
      <c r="N116" s="6">
        <v>1</v>
      </c>
      <c r="O116" s="6">
        <f>+Tabla1[[#This Row],[Precio $]]*Tabla1[[#This Row],[PT]]</f>
        <v>3</v>
      </c>
    </row>
    <row r="117" spans="2:15" x14ac:dyDescent="0.25">
      <c r="B117" s="9">
        <v>44413</v>
      </c>
      <c r="C117" t="s">
        <v>83</v>
      </c>
      <c r="D117" t="str">
        <f>IFERROR(RIGHT(Tabla1[[#This Row],[Proyecto]],LEN(Tabla1[[#This Row],[Proyecto]])-FIND("-",Tabla1[[#This Row],[Proyecto]])),Tabla1[[#This Row],[Proyecto]])</f>
        <v>Bluechip partner</v>
      </c>
      <c r="E117" t="s">
        <v>84</v>
      </c>
      <c r="F117" t="s">
        <v>85</v>
      </c>
      <c r="G117" t="s">
        <v>18</v>
      </c>
      <c r="H117">
        <v>1</v>
      </c>
      <c r="I117">
        <v>6</v>
      </c>
      <c r="J117">
        <v>10</v>
      </c>
      <c r="K117">
        <v>3</v>
      </c>
      <c r="L117" s="3">
        <f t="shared" si="5"/>
        <v>15</v>
      </c>
      <c r="M117" s="3">
        <f t="shared" si="6"/>
        <v>3.5377358490566037E-2</v>
      </c>
      <c r="N117" s="6">
        <v>1</v>
      </c>
      <c r="O117" s="6">
        <f>+Tabla1[[#This Row],[Precio $]]*Tabla1[[#This Row],[PT]]</f>
        <v>15</v>
      </c>
    </row>
    <row r="118" spans="2:15" x14ac:dyDescent="0.25">
      <c r="B118" s="9">
        <v>44413</v>
      </c>
      <c r="C118" t="s">
        <v>83</v>
      </c>
      <c r="D118" t="str">
        <f>IFERROR(RIGHT(Tabla1[[#This Row],[Proyecto]],LEN(Tabla1[[#This Row],[Proyecto]])-FIND("-",Tabla1[[#This Row],[Proyecto]])),Tabla1[[#This Row],[Proyecto]])</f>
        <v>Bluechip partner</v>
      </c>
      <c r="E118" t="s">
        <v>84</v>
      </c>
      <c r="F118" t="s">
        <v>85</v>
      </c>
      <c r="G118" t="s">
        <v>18</v>
      </c>
      <c r="H118">
        <v>1</v>
      </c>
      <c r="I118">
        <v>6</v>
      </c>
      <c r="J118">
        <v>12</v>
      </c>
      <c r="K118">
        <v>1</v>
      </c>
      <c r="L118" s="3">
        <f t="shared" si="5"/>
        <v>6</v>
      </c>
      <c r="M118" s="3">
        <f t="shared" si="6"/>
        <v>1.4150943396226415E-2</v>
      </c>
      <c r="N118" s="6">
        <v>1</v>
      </c>
      <c r="O118" s="6">
        <f>+Tabla1[[#This Row],[Precio $]]*Tabla1[[#This Row],[PT]]</f>
        <v>6</v>
      </c>
    </row>
    <row r="119" spans="2:15" x14ac:dyDescent="0.25">
      <c r="B119" s="9">
        <v>44413</v>
      </c>
      <c r="C119" t="s">
        <v>83</v>
      </c>
      <c r="D119" t="str">
        <f>IFERROR(RIGHT(Tabla1[[#This Row],[Proyecto]],LEN(Tabla1[[#This Row],[Proyecto]])-FIND("-",Tabla1[[#This Row],[Proyecto]])),Tabla1[[#This Row],[Proyecto]])</f>
        <v>Bluechip partner</v>
      </c>
      <c r="E119" t="s">
        <v>84</v>
      </c>
      <c r="F119" t="s">
        <v>85</v>
      </c>
      <c r="G119" t="s">
        <v>18</v>
      </c>
      <c r="H119">
        <v>2</v>
      </c>
      <c r="I119">
        <v>7</v>
      </c>
      <c r="J119">
        <v>5</v>
      </c>
      <c r="K119">
        <v>2</v>
      </c>
      <c r="L119" s="3">
        <f t="shared" si="5"/>
        <v>11.666666666666666</v>
      </c>
      <c r="M119" s="3">
        <f t="shared" si="6"/>
        <v>2.7515723270440249E-2</v>
      </c>
      <c r="N119" s="6">
        <v>1</v>
      </c>
      <c r="O119" s="6">
        <f>+Tabla1[[#This Row],[Precio $]]*Tabla1[[#This Row],[PT]]</f>
        <v>11.666666666666666</v>
      </c>
    </row>
    <row r="120" spans="2:15" x14ac:dyDescent="0.25">
      <c r="B120" s="9">
        <v>44413</v>
      </c>
      <c r="C120" t="s">
        <v>83</v>
      </c>
      <c r="D120" t="str">
        <f>IFERROR(RIGHT(Tabla1[[#This Row],[Proyecto]],LEN(Tabla1[[#This Row],[Proyecto]])-FIND("-",Tabla1[[#This Row],[Proyecto]])),Tabla1[[#This Row],[Proyecto]])</f>
        <v>Bluechip partner</v>
      </c>
      <c r="E120" t="s">
        <v>84</v>
      </c>
      <c r="F120" t="s">
        <v>85</v>
      </c>
      <c r="G120" t="s">
        <v>18</v>
      </c>
      <c r="H120">
        <v>2</v>
      </c>
      <c r="I120">
        <v>14</v>
      </c>
      <c r="J120">
        <v>5</v>
      </c>
      <c r="K120">
        <v>1</v>
      </c>
      <c r="L120" s="3">
        <f t="shared" si="5"/>
        <v>11.666666666666666</v>
      </c>
      <c r="M120" s="3">
        <f t="shared" si="6"/>
        <v>2.7515723270440249E-2</v>
      </c>
      <c r="N120" s="6">
        <v>1</v>
      </c>
      <c r="O120" s="6">
        <f>+Tabla1[[#This Row],[Precio $]]*Tabla1[[#This Row],[PT]]</f>
        <v>11.666666666666666</v>
      </c>
    </row>
    <row r="121" spans="2:15" x14ac:dyDescent="0.25">
      <c r="B121" s="9">
        <v>44413</v>
      </c>
      <c r="C121" t="s">
        <v>83</v>
      </c>
      <c r="D121" t="str">
        <f>IFERROR(RIGHT(Tabla1[[#This Row],[Proyecto]],LEN(Tabla1[[#This Row],[Proyecto]])-FIND("-",Tabla1[[#This Row],[Proyecto]])),Tabla1[[#This Row],[Proyecto]])</f>
        <v>Bluechip partner</v>
      </c>
      <c r="E121" t="s">
        <v>84</v>
      </c>
      <c r="F121" t="s">
        <v>85</v>
      </c>
      <c r="G121" t="s">
        <v>18</v>
      </c>
      <c r="H121">
        <v>2</v>
      </c>
      <c r="I121">
        <v>6</v>
      </c>
      <c r="J121">
        <v>5</v>
      </c>
      <c r="K121">
        <v>3</v>
      </c>
      <c r="L121" s="3">
        <f t="shared" si="5"/>
        <v>15</v>
      </c>
      <c r="M121" s="3">
        <f t="shared" si="6"/>
        <v>3.5377358490566037E-2</v>
      </c>
      <c r="N121" s="6">
        <v>1</v>
      </c>
      <c r="O121" s="6">
        <f>+Tabla1[[#This Row],[Precio $]]*Tabla1[[#This Row],[PT]]</f>
        <v>15</v>
      </c>
    </row>
    <row r="122" spans="2:15" x14ac:dyDescent="0.25">
      <c r="B122" s="9">
        <v>44413</v>
      </c>
      <c r="C122" t="s">
        <v>83</v>
      </c>
      <c r="D122" t="str">
        <f>IFERROR(RIGHT(Tabla1[[#This Row],[Proyecto]],LEN(Tabla1[[#This Row],[Proyecto]])-FIND("-",Tabla1[[#This Row],[Proyecto]])),Tabla1[[#This Row],[Proyecto]])</f>
        <v>Bluechip partner</v>
      </c>
      <c r="E122" t="s">
        <v>84</v>
      </c>
      <c r="F122" t="s">
        <v>85</v>
      </c>
      <c r="G122" t="s">
        <v>18</v>
      </c>
      <c r="H122">
        <v>2</v>
      </c>
      <c r="I122">
        <v>8</v>
      </c>
      <c r="J122">
        <v>5</v>
      </c>
      <c r="K122">
        <v>2</v>
      </c>
      <c r="L122" s="3">
        <f t="shared" si="5"/>
        <v>13.333333333333334</v>
      </c>
      <c r="M122" s="3">
        <f t="shared" si="6"/>
        <v>3.1446540880503145E-2</v>
      </c>
      <c r="N122" s="6">
        <v>1</v>
      </c>
      <c r="O122" s="6">
        <f>+Tabla1[[#This Row],[Precio $]]*Tabla1[[#This Row],[PT]]</f>
        <v>13.333333333333334</v>
      </c>
    </row>
    <row r="123" spans="2:15" x14ac:dyDescent="0.25">
      <c r="B123" s="9">
        <v>44413</v>
      </c>
      <c r="C123" t="s">
        <v>83</v>
      </c>
      <c r="D123" t="str">
        <f>IFERROR(RIGHT(Tabla1[[#This Row],[Proyecto]],LEN(Tabla1[[#This Row],[Proyecto]])-FIND("-",Tabla1[[#This Row],[Proyecto]])),Tabla1[[#This Row],[Proyecto]])</f>
        <v>Bluechip partner</v>
      </c>
      <c r="E123" t="s">
        <v>84</v>
      </c>
      <c r="F123" t="s">
        <v>85</v>
      </c>
      <c r="G123" t="s">
        <v>18</v>
      </c>
      <c r="H123">
        <v>2</v>
      </c>
      <c r="I123">
        <v>10</v>
      </c>
      <c r="J123">
        <v>4</v>
      </c>
      <c r="K123">
        <v>2</v>
      </c>
      <c r="L123" s="3">
        <f t="shared" si="5"/>
        <v>13.333333333333334</v>
      </c>
      <c r="M123" s="3">
        <f t="shared" ref="M123:M154" si="7">+L123/424</f>
        <v>3.1446540880503145E-2</v>
      </c>
      <c r="N123" s="6">
        <v>1</v>
      </c>
      <c r="O123" s="6">
        <f>+Tabla1[[#This Row],[Precio $]]*Tabla1[[#This Row],[PT]]</f>
        <v>13.333333333333334</v>
      </c>
    </row>
    <row r="124" spans="2:15" x14ac:dyDescent="0.25">
      <c r="B124" s="9">
        <v>44413</v>
      </c>
      <c r="C124" t="s">
        <v>83</v>
      </c>
      <c r="D124" t="str">
        <f>IFERROR(RIGHT(Tabla1[[#This Row],[Proyecto]],LEN(Tabla1[[#This Row],[Proyecto]])-FIND("-",Tabla1[[#This Row],[Proyecto]])),Tabla1[[#This Row],[Proyecto]])</f>
        <v>Bluechip partner</v>
      </c>
      <c r="E124" t="s">
        <v>84</v>
      </c>
      <c r="F124" t="s">
        <v>85</v>
      </c>
      <c r="G124" t="s">
        <v>18</v>
      </c>
      <c r="H124">
        <v>2</v>
      </c>
      <c r="I124">
        <v>7</v>
      </c>
      <c r="J124">
        <v>4</v>
      </c>
      <c r="K124">
        <v>2</v>
      </c>
      <c r="L124" s="3">
        <f t="shared" si="5"/>
        <v>9.3333333333333339</v>
      </c>
      <c r="M124" s="3">
        <f t="shared" si="7"/>
        <v>2.2012578616352203E-2</v>
      </c>
      <c r="N124" s="6">
        <v>1</v>
      </c>
      <c r="O124" s="6">
        <f>+Tabla1[[#This Row],[Precio $]]*Tabla1[[#This Row],[PT]]</f>
        <v>9.3333333333333339</v>
      </c>
    </row>
    <row r="125" spans="2:15" x14ac:dyDescent="0.25">
      <c r="B125" s="9">
        <v>44413</v>
      </c>
      <c r="C125" t="s">
        <v>83</v>
      </c>
      <c r="D125" t="str">
        <f>IFERROR(RIGHT(Tabla1[[#This Row],[Proyecto]],LEN(Tabla1[[#This Row],[Proyecto]])-FIND("-",Tabla1[[#This Row],[Proyecto]])),Tabla1[[#This Row],[Proyecto]])</f>
        <v>Bluechip partner</v>
      </c>
      <c r="E125" t="s">
        <v>84</v>
      </c>
      <c r="F125" t="s">
        <v>85</v>
      </c>
      <c r="G125" t="s">
        <v>18</v>
      </c>
      <c r="H125">
        <v>2</v>
      </c>
      <c r="I125">
        <v>5</v>
      </c>
      <c r="J125">
        <v>4</v>
      </c>
      <c r="K125">
        <v>1</v>
      </c>
      <c r="L125" s="3">
        <f t="shared" si="5"/>
        <v>3.3333333333333335</v>
      </c>
      <c r="M125" s="3">
        <f t="shared" si="7"/>
        <v>7.8616352201257862E-3</v>
      </c>
      <c r="N125" s="6">
        <v>1</v>
      </c>
      <c r="O125" s="6">
        <f>+Tabla1[[#This Row],[Precio $]]*Tabla1[[#This Row],[PT]]</f>
        <v>3.3333333333333335</v>
      </c>
    </row>
    <row r="126" spans="2:15" x14ac:dyDescent="0.25">
      <c r="B126" s="9">
        <v>44413</v>
      </c>
      <c r="C126" t="s">
        <v>83</v>
      </c>
      <c r="D126" t="str">
        <f>IFERROR(RIGHT(Tabla1[[#This Row],[Proyecto]],LEN(Tabla1[[#This Row],[Proyecto]])-FIND("-",Tabla1[[#This Row],[Proyecto]])),Tabla1[[#This Row],[Proyecto]])</f>
        <v>Bluechip partner</v>
      </c>
      <c r="E126" t="s">
        <v>84</v>
      </c>
      <c r="F126" t="s">
        <v>85</v>
      </c>
      <c r="G126" t="s">
        <v>18</v>
      </c>
      <c r="H126">
        <v>2</v>
      </c>
      <c r="I126">
        <v>9</v>
      </c>
      <c r="J126">
        <v>4</v>
      </c>
      <c r="K126">
        <v>1</v>
      </c>
      <c r="L126" s="3">
        <f t="shared" si="5"/>
        <v>6</v>
      </c>
      <c r="M126" s="3">
        <f t="shared" si="7"/>
        <v>1.4150943396226415E-2</v>
      </c>
      <c r="N126" s="6">
        <v>1</v>
      </c>
      <c r="O126" s="6">
        <f>+Tabla1[[#This Row],[Precio $]]*Tabla1[[#This Row],[PT]]</f>
        <v>6</v>
      </c>
    </row>
    <row r="127" spans="2:15" x14ac:dyDescent="0.25">
      <c r="B127" s="9">
        <v>44413</v>
      </c>
      <c r="C127" t="s">
        <v>83</v>
      </c>
      <c r="D127" t="str">
        <f>IFERROR(RIGHT(Tabla1[[#This Row],[Proyecto]],LEN(Tabla1[[#This Row],[Proyecto]])-FIND("-",Tabla1[[#This Row],[Proyecto]])),Tabla1[[#This Row],[Proyecto]])</f>
        <v>Bluechip partner</v>
      </c>
      <c r="E127" t="s">
        <v>84</v>
      </c>
      <c r="F127" t="s">
        <v>85</v>
      </c>
      <c r="G127" t="s">
        <v>18</v>
      </c>
      <c r="H127">
        <v>2</v>
      </c>
      <c r="I127">
        <v>7</v>
      </c>
      <c r="J127">
        <v>3</v>
      </c>
      <c r="K127">
        <v>1</v>
      </c>
      <c r="L127" s="3">
        <f t="shared" si="5"/>
        <v>3.5</v>
      </c>
      <c r="M127" s="3">
        <f t="shared" si="7"/>
        <v>8.2547169811320754E-3</v>
      </c>
      <c r="N127" s="6">
        <v>1</v>
      </c>
      <c r="O127" s="6">
        <f>+Tabla1[[#This Row],[Precio $]]*Tabla1[[#This Row],[PT]]</f>
        <v>3.5</v>
      </c>
    </row>
    <row r="128" spans="2:15" x14ac:dyDescent="0.25">
      <c r="B128" s="9">
        <v>44413</v>
      </c>
      <c r="C128" t="s">
        <v>83</v>
      </c>
      <c r="D128" t="str">
        <f>IFERROR(RIGHT(Tabla1[[#This Row],[Proyecto]],LEN(Tabla1[[#This Row],[Proyecto]])-FIND("-",Tabla1[[#This Row],[Proyecto]])),Tabla1[[#This Row],[Proyecto]])</f>
        <v>Bluechip partner</v>
      </c>
      <c r="E128" t="s">
        <v>84</v>
      </c>
      <c r="F128" t="s">
        <v>85</v>
      </c>
      <c r="G128" t="s">
        <v>18</v>
      </c>
      <c r="H128">
        <v>2</v>
      </c>
      <c r="I128">
        <v>6</v>
      </c>
      <c r="J128">
        <v>3</v>
      </c>
      <c r="K128">
        <v>2</v>
      </c>
      <c r="L128" s="3">
        <f t="shared" si="5"/>
        <v>6</v>
      </c>
      <c r="M128" s="3">
        <f t="shared" si="7"/>
        <v>1.4150943396226415E-2</v>
      </c>
      <c r="N128" s="6">
        <v>1</v>
      </c>
      <c r="O128" s="6">
        <f>+Tabla1[[#This Row],[Precio $]]*Tabla1[[#This Row],[PT]]</f>
        <v>6</v>
      </c>
    </row>
    <row r="129" spans="2:15" x14ac:dyDescent="0.25">
      <c r="B129" s="9">
        <v>44413</v>
      </c>
      <c r="C129" t="s">
        <v>83</v>
      </c>
      <c r="D129" t="str">
        <f>IFERROR(RIGHT(Tabla1[[#This Row],[Proyecto]],LEN(Tabla1[[#This Row],[Proyecto]])-FIND("-",Tabla1[[#This Row],[Proyecto]])),Tabla1[[#This Row],[Proyecto]])</f>
        <v>Bluechip partner</v>
      </c>
      <c r="E129" t="s">
        <v>84</v>
      </c>
      <c r="F129" t="s">
        <v>85</v>
      </c>
      <c r="G129" t="s">
        <v>18</v>
      </c>
      <c r="H129">
        <v>2</v>
      </c>
      <c r="I129">
        <v>8</v>
      </c>
      <c r="J129">
        <v>3</v>
      </c>
      <c r="K129">
        <v>2</v>
      </c>
      <c r="L129" s="3">
        <f t="shared" si="5"/>
        <v>8</v>
      </c>
      <c r="M129" s="3">
        <f t="shared" si="7"/>
        <v>1.8867924528301886E-2</v>
      </c>
      <c r="N129" s="6">
        <v>1</v>
      </c>
      <c r="O129" s="6">
        <f>+Tabla1[[#This Row],[Precio $]]*Tabla1[[#This Row],[PT]]</f>
        <v>8</v>
      </c>
    </row>
    <row r="130" spans="2:15" x14ac:dyDescent="0.25">
      <c r="B130" s="9">
        <v>44427</v>
      </c>
      <c r="C130" t="s">
        <v>83</v>
      </c>
      <c r="D130" t="str">
        <f>IFERROR(RIGHT(Tabla1[[#This Row],[Proyecto]],LEN(Tabla1[[#This Row],[Proyecto]])-FIND("-",Tabla1[[#This Row],[Proyecto]])),Tabla1[[#This Row],[Proyecto]])</f>
        <v>Bluechip partner</v>
      </c>
      <c r="E130" t="s">
        <v>11</v>
      </c>
      <c r="F130" t="s">
        <v>86</v>
      </c>
      <c r="G130" t="s">
        <v>20</v>
      </c>
      <c r="H130">
        <v>2</v>
      </c>
      <c r="I130">
        <v>5</v>
      </c>
      <c r="J130">
        <v>9</v>
      </c>
      <c r="K130">
        <v>3</v>
      </c>
      <c r="L130" s="3">
        <f t="shared" si="5"/>
        <v>22.5</v>
      </c>
      <c r="M130" s="3">
        <f t="shared" si="7"/>
        <v>5.3066037735849059E-2</v>
      </c>
      <c r="N130" s="6">
        <v>1.02</v>
      </c>
      <c r="O130" s="6">
        <f>+Tabla1[[#This Row],[Precio $]]*Tabla1[[#This Row],[PT]]</f>
        <v>22.95</v>
      </c>
    </row>
    <row r="131" spans="2:15" x14ac:dyDescent="0.25">
      <c r="B131" s="9">
        <v>44421</v>
      </c>
      <c r="C131" t="s">
        <v>83</v>
      </c>
      <c r="D131" t="str">
        <f>IFERROR(RIGHT(Tabla1[[#This Row],[Proyecto]],LEN(Tabla1[[#This Row],[Proyecto]])-FIND("-",Tabla1[[#This Row],[Proyecto]])),Tabla1[[#This Row],[Proyecto]])</f>
        <v>Bluechip partner</v>
      </c>
      <c r="E131" t="s">
        <v>11</v>
      </c>
      <c r="F131" t="s">
        <v>118</v>
      </c>
      <c r="G131" t="s">
        <v>18</v>
      </c>
      <c r="H131">
        <v>5</v>
      </c>
      <c r="I131">
        <v>25</v>
      </c>
      <c r="J131">
        <v>15</v>
      </c>
      <c r="K131">
        <v>1</v>
      </c>
      <c r="L131" s="3">
        <f t="shared" si="5"/>
        <v>156.25</v>
      </c>
      <c r="M131" s="3">
        <f t="shared" si="7"/>
        <v>0.36851415094339623</v>
      </c>
      <c r="N131" s="6">
        <v>7.5</v>
      </c>
      <c r="O131" s="6">
        <f>+Tabla1[[#This Row],[Precio $]]*Tabla1[[#This Row],[PT]]</f>
        <v>1171.875</v>
      </c>
    </row>
    <row r="132" spans="2:15" x14ac:dyDescent="0.25">
      <c r="B132" s="9">
        <v>44411</v>
      </c>
      <c r="C132" t="s">
        <v>83</v>
      </c>
      <c r="D132" t="str">
        <f>IFERROR(RIGHT(Tabla1[[#This Row],[Proyecto]],LEN(Tabla1[[#This Row],[Proyecto]])-FIND("-",Tabla1[[#This Row],[Proyecto]])),Tabla1[[#This Row],[Proyecto]])</f>
        <v>Bluechip partner</v>
      </c>
      <c r="E132" t="s">
        <v>15</v>
      </c>
      <c r="F132" t="s">
        <v>87</v>
      </c>
      <c r="G132" t="s">
        <v>14</v>
      </c>
      <c r="H132">
        <v>2</v>
      </c>
      <c r="I132">
        <v>4</v>
      </c>
      <c r="J132">
        <v>5</v>
      </c>
      <c r="K132">
        <v>5</v>
      </c>
      <c r="L132" s="3">
        <f t="shared" si="5"/>
        <v>16.666666666666668</v>
      </c>
      <c r="M132" s="3">
        <f t="shared" si="7"/>
        <v>3.9308176100628936E-2</v>
      </c>
      <c r="N132" s="6">
        <v>1.9</v>
      </c>
      <c r="O132" s="6">
        <f>+Tabla1[[#This Row],[Precio $]]*Tabla1[[#This Row],[PT]]</f>
        <v>31.666666666666668</v>
      </c>
    </row>
    <row r="133" spans="2:15" x14ac:dyDescent="0.25">
      <c r="B133" s="9">
        <v>44411</v>
      </c>
      <c r="C133" t="s">
        <v>83</v>
      </c>
      <c r="D133" t="str">
        <f>IFERROR(RIGHT(Tabla1[[#This Row],[Proyecto]],LEN(Tabla1[[#This Row],[Proyecto]])-FIND("-",Tabla1[[#This Row],[Proyecto]])),Tabla1[[#This Row],[Proyecto]])</f>
        <v>Bluechip partner</v>
      </c>
      <c r="E133" t="s">
        <v>15</v>
      </c>
      <c r="F133" t="s">
        <v>87</v>
      </c>
      <c r="G133" t="s">
        <v>14</v>
      </c>
      <c r="H133">
        <v>2</v>
      </c>
      <c r="I133">
        <v>5</v>
      </c>
      <c r="J133">
        <v>5</v>
      </c>
      <c r="K133">
        <v>5</v>
      </c>
      <c r="L133" s="3">
        <f t="shared" si="5"/>
        <v>20.833333333333332</v>
      </c>
      <c r="M133" s="3">
        <f t="shared" si="7"/>
        <v>4.913522012578616E-2</v>
      </c>
      <c r="N133" s="6">
        <v>1.9</v>
      </c>
      <c r="O133" s="6">
        <f>+Tabla1[[#This Row],[Precio $]]*Tabla1[[#This Row],[PT]]</f>
        <v>39.583333333333329</v>
      </c>
    </row>
    <row r="134" spans="2:15" x14ac:dyDescent="0.25">
      <c r="B134" s="9">
        <v>44411</v>
      </c>
      <c r="C134" t="s">
        <v>83</v>
      </c>
      <c r="D134" t="str">
        <f>IFERROR(RIGHT(Tabla1[[#This Row],[Proyecto]],LEN(Tabla1[[#This Row],[Proyecto]])-FIND("-",Tabla1[[#This Row],[Proyecto]])),Tabla1[[#This Row],[Proyecto]])</f>
        <v>Bluechip partner</v>
      </c>
      <c r="E134" t="s">
        <v>15</v>
      </c>
      <c r="F134" t="s">
        <v>87</v>
      </c>
      <c r="G134" t="s">
        <v>14</v>
      </c>
      <c r="H134">
        <v>2</v>
      </c>
      <c r="I134">
        <v>6</v>
      </c>
      <c r="J134">
        <v>5</v>
      </c>
      <c r="K134">
        <v>3</v>
      </c>
      <c r="L134" s="3">
        <f t="shared" ref="L134:L197" si="8">(H134*I134*J134*K134)/12</f>
        <v>15</v>
      </c>
      <c r="M134" s="3">
        <f t="shared" si="7"/>
        <v>3.5377358490566037E-2</v>
      </c>
      <c r="N134" s="6">
        <v>1.9</v>
      </c>
      <c r="O134" s="6">
        <f>+Tabla1[[#This Row],[Precio $]]*Tabla1[[#This Row],[PT]]</f>
        <v>28.5</v>
      </c>
    </row>
    <row r="135" spans="2:15" x14ac:dyDescent="0.25">
      <c r="B135" s="9">
        <v>44411</v>
      </c>
      <c r="C135" t="s">
        <v>83</v>
      </c>
      <c r="D135" t="str">
        <f>IFERROR(RIGHT(Tabla1[[#This Row],[Proyecto]],LEN(Tabla1[[#This Row],[Proyecto]])-FIND("-",Tabla1[[#This Row],[Proyecto]])),Tabla1[[#This Row],[Proyecto]])</f>
        <v>Bluechip partner</v>
      </c>
      <c r="E135" t="s">
        <v>15</v>
      </c>
      <c r="F135" t="s">
        <v>87</v>
      </c>
      <c r="G135" t="s">
        <v>14</v>
      </c>
      <c r="H135">
        <v>2</v>
      </c>
      <c r="I135">
        <v>7</v>
      </c>
      <c r="J135">
        <v>5</v>
      </c>
      <c r="K135">
        <v>7</v>
      </c>
      <c r="L135" s="3">
        <f t="shared" si="8"/>
        <v>40.833333333333336</v>
      </c>
      <c r="M135" s="3">
        <f t="shared" si="7"/>
        <v>9.6305031446540887E-2</v>
      </c>
      <c r="N135" s="6">
        <v>1.9</v>
      </c>
      <c r="O135" s="6">
        <f>+Tabla1[[#This Row],[Precio $]]*Tabla1[[#This Row],[PT]]</f>
        <v>77.583333333333329</v>
      </c>
    </row>
    <row r="136" spans="2:15" x14ac:dyDescent="0.25">
      <c r="B136" s="9">
        <v>44411</v>
      </c>
      <c r="C136" t="s">
        <v>83</v>
      </c>
      <c r="D136" t="str">
        <f>IFERROR(RIGHT(Tabla1[[#This Row],[Proyecto]],LEN(Tabla1[[#This Row],[Proyecto]])-FIND("-",Tabla1[[#This Row],[Proyecto]])),Tabla1[[#This Row],[Proyecto]])</f>
        <v>Bluechip partner</v>
      </c>
      <c r="E136" t="s">
        <v>15</v>
      </c>
      <c r="F136" t="s">
        <v>87</v>
      </c>
      <c r="G136" t="s">
        <v>14</v>
      </c>
      <c r="H136">
        <v>2</v>
      </c>
      <c r="I136">
        <v>8</v>
      </c>
      <c r="J136">
        <v>5</v>
      </c>
      <c r="K136">
        <v>7</v>
      </c>
      <c r="L136" s="3">
        <f t="shared" si="8"/>
        <v>46.666666666666664</v>
      </c>
      <c r="M136" s="3">
        <f t="shared" si="7"/>
        <v>0.110062893081761</v>
      </c>
      <c r="N136" s="6">
        <v>1.9</v>
      </c>
      <c r="O136" s="6">
        <f>+Tabla1[[#This Row],[Precio $]]*Tabla1[[#This Row],[PT]]</f>
        <v>88.666666666666657</v>
      </c>
    </row>
    <row r="137" spans="2:15" x14ac:dyDescent="0.25">
      <c r="B137" s="9">
        <v>44411</v>
      </c>
      <c r="C137" t="s">
        <v>83</v>
      </c>
      <c r="D137" t="str">
        <f>IFERROR(RIGHT(Tabla1[[#This Row],[Proyecto]],LEN(Tabla1[[#This Row],[Proyecto]])-FIND("-",Tabla1[[#This Row],[Proyecto]])),Tabla1[[#This Row],[Proyecto]])</f>
        <v>Bluechip partner</v>
      </c>
      <c r="E137" t="s">
        <v>15</v>
      </c>
      <c r="F137" t="s">
        <v>87</v>
      </c>
      <c r="G137" t="s">
        <v>14</v>
      </c>
      <c r="H137">
        <v>2</v>
      </c>
      <c r="I137">
        <v>9</v>
      </c>
      <c r="J137">
        <v>5</v>
      </c>
      <c r="K137">
        <v>1</v>
      </c>
      <c r="L137" s="3">
        <f t="shared" si="8"/>
        <v>7.5</v>
      </c>
      <c r="M137" s="3">
        <f t="shared" si="7"/>
        <v>1.7688679245283018E-2</v>
      </c>
      <c r="N137" s="6">
        <v>1.9</v>
      </c>
      <c r="O137" s="6">
        <f>+Tabla1[[#This Row],[Precio $]]*Tabla1[[#This Row],[PT]]</f>
        <v>14.25</v>
      </c>
    </row>
    <row r="138" spans="2:15" x14ac:dyDescent="0.25">
      <c r="B138" s="9">
        <v>44411</v>
      </c>
      <c r="C138" t="s">
        <v>83</v>
      </c>
      <c r="D138" t="str">
        <f>IFERROR(RIGHT(Tabla1[[#This Row],[Proyecto]],LEN(Tabla1[[#This Row],[Proyecto]])-FIND("-",Tabla1[[#This Row],[Proyecto]])),Tabla1[[#This Row],[Proyecto]])</f>
        <v>Bluechip partner</v>
      </c>
      <c r="E138" t="s">
        <v>15</v>
      </c>
      <c r="F138" t="s">
        <v>87</v>
      </c>
      <c r="G138" t="s">
        <v>14</v>
      </c>
      <c r="H138">
        <v>2</v>
      </c>
      <c r="I138">
        <v>10</v>
      </c>
      <c r="J138">
        <v>5</v>
      </c>
      <c r="K138">
        <v>1</v>
      </c>
      <c r="L138" s="3">
        <f t="shared" si="8"/>
        <v>8.3333333333333339</v>
      </c>
      <c r="M138" s="3">
        <f t="shared" si="7"/>
        <v>1.9654088050314468E-2</v>
      </c>
      <c r="N138" s="6">
        <v>1.9</v>
      </c>
      <c r="O138" s="6">
        <f>+Tabla1[[#This Row],[Precio $]]*Tabla1[[#This Row],[PT]]</f>
        <v>15.833333333333334</v>
      </c>
    </row>
    <row r="139" spans="2:15" x14ac:dyDescent="0.25">
      <c r="B139" s="9">
        <v>44411</v>
      </c>
      <c r="C139" t="s">
        <v>83</v>
      </c>
      <c r="D139" t="str">
        <f>IFERROR(RIGHT(Tabla1[[#This Row],[Proyecto]],LEN(Tabla1[[#This Row],[Proyecto]])-FIND("-",Tabla1[[#This Row],[Proyecto]])),Tabla1[[#This Row],[Proyecto]])</f>
        <v>Bluechip partner</v>
      </c>
      <c r="E139" t="s">
        <v>15</v>
      </c>
      <c r="F139" t="s">
        <v>87</v>
      </c>
      <c r="G139" t="s">
        <v>14</v>
      </c>
      <c r="H139">
        <v>2</v>
      </c>
      <c r="I139">
        <v>7</v>
      </c>
      <c r="J139">
        <v>8</v>
      </c>
      <c r="K139">
        <v>11</v>
      </c>
      <c r="L139" s="3">
        <f t="shared" si="8"/>
        <v>102.66666666666667</v>
      </c>
      <c r="M139" s="3">
        <f t="shared" si="7"/>
        <v>0.24213836477987422</v>
      </c>
      <c r="N139" s="6">
        <v>1.9</v>
      </c>
      <c r="O139" s="6">
        <f>+Tabla1[[#This Row],[Precio $]]*Tabla1[[#This Row],[PT]]</f>
        <v>195.06666666666666</v>
      </c>
    </row>
    <row r="140" spans="2:15" x14ac:dyDescent="0.25">
      <c r="B140" s="9">
        <v>44411</v>
      </c>
      <c r="C140" t="s">
        <v>83</v>
      </c>
      <c r="D140" t="str">
        <f>IFERROR(RIGHT(Tabla1[[#This Row],[Proyecto]],LEN(Tabla1[[#This Row],[Proyecto]])-FIND("-",Tabla1[[#This Row],[Proyecto]])),Tabla1[[#This Row],[Proyecto]])</f>
        <v>Bluechip partner</v>
      </c>
      <c r="E140" t="s">
        <v>15</v>
      </c>
      <c r="F140" t="s">
        <v>87</v>
      </c>
      <c r="G140" t="s">
        <v>14</v>
      </c>
      <c r="H140">
        <v>2</v>
      </c>
      <c r="I140">
        <v>8</v>
      </c>
      <c r="J140">
        <v>8</v>
      </c>
      <c r="K140">
        <v>10</v>
      </c>
      <c r="L140" s="3">
        <f t="shared" si="8"/>
        <v>106.66666666666667</v>
      </c>
      <c r="M140" s="3">
        <f t="shared" si="7"/>
        <v>0.25157232704402516</v>
      </c>
      <c r="N140" s="6">
        <v>1.9</v>
      </c>
      <c r="O140" s="6">
        <f>+Tabla1[[#This Row],[Precio $]]*Tabla1[[#This Row],[PT]]</f>
        <v>202.66666666666666</v>
      </c>
    </row>
    <row r="141" spans="2:15" x14ac:dyDescent="0.25">
      <c r="B141" s="9">
        <v>44411</v>
      </c>
      <c r="C141" t="s">
        <v>83</v>
      </c>
      <c r="D141" t="str">
        <f>IFERROR(RIGHT(Tabla1[[#This Row],[Proyecto]],LEN(Tabla1[[#This Row],[Proyecto]])-FIND("-",Tabla1[[#This Row],[Proyecto]])),Tabla1[[#This Row],[Proyecto]])</f>
        <v>Bluechip partner</v>
      </c>
      <c r="E141" t="s">
        <v>15</v>
      </c>
      <c r="F141" t="s">
        <v>87</v>
      </c>
      <c r="G141" t="s">
        <v>14</v>
      </c>
      <c r="H141">
        <v>2</v>
      </c>
      <c r="I141">
        <v>9</v>
      </c>
      <c r="J141">
        <v>8</v>
      </c>
      <c r="K141">
        <v>4</v>
      </c>
      <c r="L141" s="3">
        <f t="shared" si="8"/>
        <v>48</v>
      </c>
      <c r="M141" s="3">
        <f t="shared" si="7"/>
        <v>0.11320754716981132</v>
      </c>
      <c r="N141" s="6">
        <v>1.9</v>
      </c>
      <c r="O141" s="6">
        <f>+Tabla1[[#This Row],[Precio $]]*Tabla1[[#This Row],[PT]]</f>
        <v>91.199999999999989</v>
      </c>
    </row>
    <row r="142" spans="2:15" x14ac:dyDescent="0.25">
      <c r="B142" s="9">
        <v>44411</v>
      </c>
      <c r="C142" t="s">
        <v>83</v>
      </c>
      <c r="D142" t="str">
        <f>IFERROR(RIGHT(Tabla1[[#This Row],[Proyecto]],LEN(Tabla1[[#This Row],[Proyecto]])-FIND("-",Tabla1[[#This Row],[Proyecto]])),Tabla1[[#This Row],[Proyecto]])</f>
        <v>Bluechip partner</v>
      </c>
      <c r="E142" t="s">
        <v>15</v>
      </c>
      <c r="F142" t="s">
        <v>87</v>
      </c>
      <c r="G142" t="s">
        <v>14</v>
      </c>
      <c r="H142">
        <v>2</v>
      </c>
      <c r="I142">
        <v>5</v>
      </c>
      <c r="J142">
        <v>10</v>
      </c>
      <c r="K142">
        <v>1</v>
      </c>
      <c r="L142" s="3">
        <f t="shared" si="8"/>
        <v>8.3333333333333339</v>
      </c>
      <c r="M142" s="3">
        <f t="shared" si="7"/>
        <v>1.9654088050314468E-2</v>
      </c>
      <c r="N142" s="6">
        <v>1.9</v>
      </c>
      <c r="O142" s="6">
        <f>+Tabla1[[#This Row],[Precio $]]*Tabla1[[#This Row],[PT]]</f>
        <v>15.833333333333334</v>
      </c>
    </row>
    <row r="143" spans="2:15" x14ac:dyDescent="0.25">
      <c r="B143" s="9">
        <v>44411</v>
      </c>
      <c r="C143" t="s">
        <v>83</v>
      </c>
      <c r="D143" t="str">
        <f>IFERROR(RIGHT(Tabla1[[#This Row],[Proyecto]],LEN(Tabla1[[#This Row],[Proyecto]])-FIND("-",Tabla1[[#This Row],[Proyecto]])),Tabla1[[#This Row],[Proyecto]])</f>
        <v>Bluechip partner</v>
      </c>
      <c r="E143" t="s">
        <v>15</v>
      </c>
      <c r="F143" t="s">
        <v>87</v>
      </c>
      <c r="G143" t="s">
        <v>14</v>
      </c>
      <c r="H143">
        <v>2</v>
      </c>
      <c r="I143">
        <v>7</v>
      </c>
      <c r="J143">
        <v>10</v>
      </c>
      <c r="K143">
        <v>2</v>
      </c>
      <c r="L143" s="3">
        <f t="shared" si="8"/>
        <v>23.333333333333332</v>
      </c>
      <c r="M143" s="3">
        <f t="shared" si="7"/>
        <v>5.5031446540880498E-2</v>
      </c>
      <c r="N143" s="6">
        <v>1.9</v>
      </c>
      <c r="O143" s="6">
        <f>+Tabla1[[#This Row],[Precio $]]*Tabla1[[#This Row],[PT]]</f>
        <v>44.333333333333329</v>
      </c>
    </row>
    <row r="144" spans="2:15" x14ac:dyDescent="0.25">
      <c r="B144" s="9">
        <v>44411</v>
      </c>
      <c r="C144" t="s">
        <v>83</v>
      </c>
      <c r="D144" t="str">
        <f>IFERROR(RIGHT(Tabla1[[#This Row],[Proyecto]],LEN(Tabla1[[#This Row],[Proyecto]])-FIND("-",Tabla1[[#This Row],[Proyecto]])),Tabla1[[#This Row],[Proyecto]])</f>
        <v>Bluechip partner</v>
      </c>
      <c r="E144" t="s">
        <v>15</v>
      </c>
      <c r="F144" t="s">
        <v>87</v>
      </c>
      <c r="G144" t="s">
        <v>14</v>
      </c>
      <c r="H144">
        <v>2</v>
      </c>
      <c r="I144">
        <v>8</v>
      </c>
      <c r="J144">
        <v>10</v>
      </c>
      <c r="K144">
        <v>2</v>
      </c>
      <c r="L144" s="3">
        <f t="shared" si="8"/>
        <v>26.666666666666668</v>
      </c>
      <c r="M144" s="3">
        <f t="shared" si="7"/>
        <v>6.2893081761006289E-2</v>
      </c>
      <c r="N144" s="6">
        <v>1.9</v>
      </c>
      <c r="O144" s="6">
        <f>+Tabla1[[#This Row],[Precio $]]*Tabla1[[#This Row],[PT]]</f>
        <v>50.666666666666664</v>
      </c>
    </row>
    <row r="145" spans="2:15" x14ac:dyDescent="0.25">
      <c r="B145" s="9">
        <v>44406</v>
      </c>
      <c r="C145" t="s">
        <v>88</v>
      </c>
      <c r="D145" t="str">
        <f>IFERROR(RIGHT(Tabla1[[#This Row],[Proyecto]],LEN(Tabla1[[#This Row],[Proyecto]])-FIND("-",Tabla1[[#This Row],[Proyecto]])),Tabla1[[#This Row],[Proyecto]])</f>
        <v>Todd Nowell</v>
      </c>
      <c r="E145" t="s">
        <v>11</v>
      </c>
      <c r="F145" t="s">
        <v>89</v>
      </c>
      <c r="G145" t="s">
        <v>10</v>
      </c>
      <c r="H145">
        <v>2</v>
      </c>
      <c r="I145">
        <v>6</v>
      </c>
      <c r="J145">
        <v>4</v>
      </c>
      <c r="K145">
        <v>2</v>
      </c>
      <c r="L145" s="3">
        <f t="shared" si="8"/>
        <v>8</v>
      </c>
      <c r="M145" s="3">
        <f t="shared" si="7"/>
        <v>1.8867924528301886E-2</v>
      </c>
      <c r="N145" s="6">
        <v>1.02</v>
      </c>
      <c r="O145" s="6">
        <f>+Tabla1[[#This Row],[Precio $]]*Tabla1[[#This Row],[PT]]</f>
        <v>8.16</v>
      </c>
    </row>
    <row r="146" spans="2:15" x14ac:dyDescent="0.25">
      <c r="B146" s="9">
        <v>44406</v>
      </c>
      <c r="C146" t="s">
        <v>88</v>
      </c>
      <c r="D146" t="str">
        <f>IFERROR(RIGHT(Tabla1[[#This Row],[Proyecto]],LEN(Tabla1[[#This Row],[Proyecto]])-FIND("-",Tabla1[[#This Row],[Proyecto]])),Tabla1[[#This Row],[Proyecto]])</f>
        <v>Todd Nowell</v>
      </c>
      <c r="E146" t="s">
        <v>11</v>
      </c>
      <c r="F146" t="s">
        <v>89</v>
      </c>
      <c r="G146" t="s">
        <v>10</v>
      </c>
      <c r="H146">
        <v>2</v>
      </c>
      <c r="I146">
        <v>4</v>
      </c>
      <c r="J146">
        <v>4</v>
      </c>
      <c r="K146">
        <v>1</v>
      </c>
      <c r="L146" s="3">
        <f t="shared" si="8"/>
        <v>2.6666666666666665</v>
      </c>
      <c r="M146" s="3">
        <f t="shared" si="7"/>
        <v>6.2893081761006284E-3</v>
      </c>
      <c r="N146" s="6">
        <v>1.02</v>
      </c>
      <c r="O146" s="6">
        <f>+Tabla1[[#This Row],[Precio $]]*Tabla1[[#This Row],[PT]]</f>
        <v>2.7199999999999998</v>
      </c>
    </row>
    <row r="147" spans="2:15" x14ac:dyDescent="0.25">
      <c r="B147" s="9">
        <v>44406</v>
      </c>
      <c r="C147" t="s">
        <v>88</v>
      </c>
      <c r="D147" t="str">
        <f>IFERROR(RIGHT(Tabla1[[#This Row],[Proyecto]],LEN(Tabla1[[#This Row],[Proyecto]])-FIND("-",Tabla1[[#This Row],[Proyecto]])),Tabla1[[#This Row],[Proyecto]])</f>
        <v>Todd Nowell</v>
      </c>
      <c r="E147" t="s">
        <v>11</v>
      </c>
      <c r="F147" t="s">
        <v>89</v>
      </c>
      <c r="G147" t="s">
        <v>10</v>
      </c>
      <c r="H147">
        <v>2</v>
      </c>
      <c r="I147">
        <v>5</v>
      </c>
      <c r="J147">
        <v>4</v>
      </c>
      <c r="K147">
        <v>2</v>
      </c>
      <c r="L147" s="3">
        <f t="shared" si="8"/>
        <v>6.666666666666667</v>
      </c>
      <c r="M147" s="3">
        <f t="shared" si="7"/>
        <v>1.5723270440251572E-2</v>
      </c>
      <c r="N147" s="6">
        <v>1.02</v>
      </c>
      <c r="O147" s="6">
        <f>+Tabla1[[#This Row],[Precio $]]*Tabla1[[#This Row],[PT]]</f>
        <v>6.8000000000000007</v>
      </c>
    </row>
    <row r="148" spans="2:15" x14ac:dyDescent="0.25">
      <c r="B148" s="9">
        <v>44406</v>
      </c>
      <c r="C148" t="s">
        <v>88</v>
      </c>
      <c r="D148" t="str">
        <f>IFERROR(RIGHT(Tabla1[[#This Row],[Proyecto]],LEN(Tabla1[[#This Row],[Proyecto]])-FIND("-",Tabla1[[#This Row],[Proyecto]])),Tabla1[[#This Row],[Proyecto]])</f>
        <v>Todd Nowell</v>
      </c>
      <c r="E148" t="s">
        <v>11</v>
      </c>
      <c r="F148" t="s">
        <v>89</v>
      </c>
      <c r="G148" t="s">
        <v>10</v>
      </c>
      <c r="H148">
        <v>1</v>
      </c>
      <c r="I148">
        <v>4</v>
      </c>
      <c r="J148">
        <v>5</v>
      </c>
      <c r="K148">
        <v>4</v>
      </c>
      <c r="L148" s="3">
        <f t="shared" si="8"/>
        <v>6.666666666666667</v>
      </c>
      <c r="M148" s="3">
        <f t="shared" si="7"/>
        <v>1.5723270440251572E-2</v>
      </c>
      <c r="N148" s="6">
        <v>1.02</v>
      </c>
      <c r="O148" s="6">
        <f>+Tabla1[[#This Row],[Precio $]]*Tabla1[[#This Row],[PT]]</f>
        <v>6.8000000000000007</v>
      </c>
    </row>
    <row r="149" spans="2:15" x14ac:dyDescent="0.25">
      <c r="B149" s="9">
        <v>44406</v>
      </c>
      <c r="C149" t="s">
        <v>88</v>
      </c>
      <c r="D149" t="str">
        <f>IFERROR(RIGHT(Tabla1[[#This Row],[Proyecto]],LEN(Tabla1[[#This Row],[Proyecto]])-FIND("-",Tabla1[[#This Row],[Proyecto]])),Tabla1[[#This Row],[Proyecto]])</f>
        <v>Todd Nowell</v>
      </c>
      <c r="E149" t="s">
        <v>11</v>
      </c>
      <c r="F149" t="s">
        <v>89</v>
      </c>
      <c r="G149" t="s">
        <v>10</v>
      </c>
      <c r="H149">
        <v>1</v>
      </c>
      <c r="I149">
        <v>5</v>
      </c>
      <c r="J149">
        <v>5</v>
      </c>
      <c r="K149">
        <v>1</v>
      </c>
      <c r="L149" s="3">
        <f t="shared" si="8"/>
        <v>2.0833333333333335</v>
      </c>
      <c r="M149" s="3">
        <f t="shared" si="7"/>
        <v>4.913522012578617E-3</v>
      </c>
      <c r="N149" s="6">
        <v>1.02</v>
      </c>
      <c r="O149" s="6">
        <f>+Tabla1[[#This Row],[Precio $]]*Tabla1[[#This Row],[PT]]</f>
        <v>2.125</v>
      </c>
    </row>
    <row r="150" spans="2:15" x14ac:dyDescent="0.25">
      <c r="B150" s="9">
        <v>44399</v>
      </c>
      <c r="C150" t="s">
        <v>88</v>
      </c>
      <c r="D150" t="str">
        <f>IFERROR(RIGHT(Tabla1[[#This Row],[Proyecto]],LEN(Tabla1[[#This Row],[Proyecto]])-FIND("-",Tabla1[[#This Row],[Proyecto]])),Tabla1[[#This Row],[Proyecto]])</f>
        <v>Todd Nowell</v>
      </c>
      <c r="E150" t="s">
        <v>11</v>
      </c>
      <c r="F150" t="s">
        <v>90</v>
      </c>
      <c r="G150" t="s">
        <v>10</v>
      </c>
      <c r="H150">
        <v>2</v>
      </c>
      <c r="I150">
        <v>8</v>
      </c>
      <c r="J150">
        <v>5</v>
      </c>
      <c r="K150">
        <v>2</v>
      </c>
      <c r="L150" s="3">
        <f t="shared" si="8"/>
        <v>13.333333333333334</v>
      </c>
      <c r="M150" s="3">
        <f t="shared" si="7"/>
        <v>3.1446540880503145E-2</v>
      </c>
      <c r="N150" s="6">
        <v>1.02</v>
      </c>
      <c r="O150" s="6">
        <f>+Tabla1[[#This Row],[Precio $]]*Tabla1[[#This Row],[PT]]</f>
        <v>13.600000000000001</v>
      </c>
    </row>
    <row r="151" spans="2:15" x14ac:dyDescent="0.25">
      <c r="B151" s="9">
        <v>44399</v>
      </c>
      <c r="C151" t="s">
        <v>88</v>
      </c>
      <c r="D151" t="str">
        <f>IFERROR(RIGHT(Tabla1[[#This Row],[Proyecto]],LEN(Tabla1[[#This Row],[Proyecto]])-FIND("-",Tabla1[[#This Row],[Proyecto]])),Tabla1[[#This Row],[Proyecto]])</f>
        <v>Todd Nowell</v>
      </c>
      <c r="E151" t="s">
        <v>11</v>
      </c>
      <c r="F151" t="s">
        <v>90</v>
      </c>
      <c r="G151" t="s">
        <v>10</v>
      </c>
      <c r="H151">
        <v>2</v>
      </c>
      <c r="I151">
        <v>8</v>
      </c>
      <c r="J151">
        <v>4</v>
      </c>
      <c r="K151">
        <v>1</v>
      </c>
      <c r="L151" s="3">
        <f t="shared" si="8"/>
        <v>5.333333333333333</v>
      </c>
      <c r="M151" s="3">
        <f t="shared" si="7"/>
        <v>1.2578616352201257E-2</v>
      </c>
      <c r="N151" s="6">
        <v>1.02</v>
      </c>
      <c r="O151" s="6">
        <f>+Tabla1[[#This Row],[Precio $]]*Tabla1[[#This Row],[PT]]</f>
        <v>5.4399999999999995</v>
      </c>
    </row>
    <row r="152" spans="2:15" x14ac:dyDescent="0.25">
      <c r="B152" s="9">
        <v>44399</v>
      </c>
      <c r="C152" t="s">
        <v>88</v>
      </c>
      <c r="D152" t="str">
        <f>IFERROR(RIGHT(Tabla1[[#This Row],[Proyecto]],LEN(Tabla1[[#This Row],[Proyecto]])-FIND("-",Tabla1[[#This Row],[Proyecto]])),Tabla1[[#This Row],[Proyecto]])</f>
        <v>Todd Nowell</v>
      </c>
      <c r="E152" t="s">
        <v>11</v>
      </c>
      <c r="F152" t="s">
        <v>90</v>
      </c>
      <c r="G152" t="s">
        <v>10</v>
      </c>
      <c r="H152">
        <v>1</v>
      </c>
      <c r="I152">
        <v>6</v>
      </c>
      <c r="J152">
        <v>7</v>
      </c>
      <c r="K152">
        <v>4</v>
      </c>
      <c r="L152" s="3">
        <f t="shared" si="8"/>
        <v>14</v>
      </c>
      <c r="M152" s="3">
        <f t="shared" si="7"/>
        <v>3.3018867924528301E-2</v>
      </c>
      <c r="N152" s="6">
        <v>1.02</v>
      </c>
      <c r="O152" s="6">
        <f>+Tabla1[[#This Row],[Precio $]]*Tabla1[[#This Row],[PT]]</f>
        <v>14.280000000000001</v>
      </c>
    </row>
    <row r="153" spans="2:15" x14ac:dyDescent="0.25">
      <c r="B153" s="9">
        <v>44399</v>
      </c>
      <c r="C153" t="s">
        <v>88</v>
      </c>
      <c r="D153" t="str">
        <f>IFERROR(RIGHT(Tabla1[[#This Row],[Proyecto]],LEN(Tabla1[[#This Row],[Proyecto]])-FIND("-",Tabla1[[#This Row],[Proyecto]])),Tabla1[[#This Row],[Proyecto]])</f>
        <v>Todd Nowell</v>
      </c>
      <c r="E153" t="s">
        <v>11</v>
      </c>
      <c r="F153" t="s">
        <v>90</v>
      </c>
      <c r="G153" t="s">
        <v>10</v>
      </c>
      <c r="H153">
        <v>2</v>
      </c>
      <c r="I153">
        <v>4</v>
      </c>
      <c r="J153">
        <v>3</v>
      </c>
      <c r="K153">
        <v>3</v>
      </c>
      <c r="L153" s="3">
        <f t="shared" si="8"/>
        <v>6</v>
      </c>
      <c r="M153" s="3">
        <f t="shared" si="7"/>
        <v>1.4150943396226415E-2</v>
      </c>
      <c r="N153" s="6">
        <v>1.02</v>
      </c>
      <c r="O153" s="6">
        <f>+Tabla1[[#This Row],[Precio $]]*Tabla1[[#This Row],[PT]]</f>
        <v>6.12</v>
      </c>
    </row>
    <row r="154" spans="2:15" x14ac:dyDescent="0.25">
      <c r="B154" s="9">
        <v>44404</v>
      </c>
      <c r="C154" t="s">
        <v>83</v>
      </c>
      <c r="D154" t="str">
        <f>IFERROR(RIGHT(Tabla1[[#This Row],[Proyecto]],LEN(Tabla1[[#This Row],[Proyecto]])-FIND("-",Tabla1[[#This Row],[Proyecto]])),Tabla1[[#This Row],[Proyecto]])</f>
        <v>Bluechip partner</v>
      </c>
      <c r="E154" t="s">
        <v>11</v>
      </c>
      <c r="F154" t="s">
        <v>91</v>
      </c>
      <c r="G154" t="s">
        <v>10</v>
      </c>
      <c r="H154">
        <v>2</v>
      </c>
      <c r="I154">
        <v>10</v>
      </c>
      <c r="J154">
        <v>5</v>
      </c>
      <c r="K154">
        <v>3</v>
      </c>
      <c r="L154" s="3">
        <f t="shared" si="8"/>
        <v>25</v>
      </c>
      <c r="M154" s="3">
        <f t="shared" si="7"/>
        <v>5.8962264150943397E-2</v>
      </c>
      <c r="N154" s="6">
        <v>1.02</v>
      </c>
      <c r="O154" s="6">
        <f>+Tabla1[[#This Row],[Precio $]]*Tabla1[[#This Row],[PT]]</f>
        <v>25.5</v>
      </c>
    </row>
    <row r="155" spans="2:15" x14ac:dyDescent="0.25">
      <c r="B155" s="9">
        <v>44404</v>
      </c>
      <c r="C155" t="s">
        <v>83</v>
      </c>
      <c r="D155" t="str">
        <f>IFERROR(RIGHT(Tabla1[[#This Row],[Proyecto]],LEN(Tabla1[[#This Row],[Proyecto]])-FIND("-",Tabla1[[#This Row],[Proyecto]])),Tabla1[[#This Row],[Proyecto]])</f>
        <v>Bluechip partner</v>
      </c>
      <c r="E155" t="s">
        <v>11</v>
      </c>
      <c r="F155" t="s">
        <v>91</v>
      </c>
      <c r="G155" t="s">
        <v>10</v>
      </c>
      <c r="H155">
        <v>2</v>
      </c>
      <c r="I155">
        <v>8</v>
      </c>
      <c r="J155">
        <v>5</v>
      </c>
      <c r="K155">
        <v>2</v>
      </c>
      <c r="L155" s="3">
        <f t="shared" si="8"/>
        <v>13.333333333333334</v>
      </c>
      <c r="M155" s="3">
        <f t="shared" ref="M155:M186" si="9">+L155/424</f>
        <v>3.1446540880503145E-2</v>
      </c>
      <c r="N155" s="6">
        <v>1.02</v>
      </c>
      <c r="O155" s="6">
        <f>+Tabla1[[#This Row],[Precio $]]*Tabla1[[#This Row],[PT]]</f>
        <v>13.600000000000001</v>
      </c>
    </row>
    <row r="156" spans="2:15" x14ac:dyDescent="0.25">
      <c r="B156" s="9">
        <v>44404</v>
      </c>
      <c r="C156" t="s">
        <v>83</v>
      </c>
      <c r="D156" t="str">
        <f>IFERROR(RIGHT(Tabla1[[#This Row],[Proyecto]],LEN(Tabla1[[#This Row],[Proyecto]])-FIND("-",Tabla1[[#This Row],[Proyecto]])),Tabla1[[#This Row],[Proyecto]])</f>
        <v>Bluechip partner</v>
      </c>
      <c r="E156" t="s">
        <v>11</v>
      </c>
      <c r="F156" t="s">
        <v>91</v>
      </c>
      <c r="G156" t="s">
        <v>10</v>
      </c>
      <c r="H156">
        <v>2</v>
      </c>
      <c r="I156">
        <v>7</v>
      </c>
      <c r="J156">
        <v>5</v>
      </c>
      <c r="K156">
        <v>2</v>
      </c>
      <c r="L156" s="3">
        <f t="shared" si="8"/>
        <v>11.666666666666666</v>
      </c>
      <c r="M156" s="3">
        <f t="shared" si="9"/>
        <v>2.7515723270440249E-2</v>
      </c>
      <c r="N156" s="6">
        <v>1.02</v>
      </c>
      <c r="O156" s="6">
        <f>+Tabla1[[#This Row],[Precio $]]*Tabla1[[#This Row],[PT]]</f>
        <v>11.9</v>
      </c>
    </row>
    <row r="157" spans="2:15" x14ac:dyDescent="0.25">
      <c r="B157" s="9">
        <v>44404</v>
      </c>
      <c r="C157" t="s">
        <v>83</v>
      </c>
      <c r="D157" t="str">
        <f>IFERROR(RIGHT(Tabla1[[#This Row],[Proyecto]],LEN(Tabla1[[#This Row],[Proyecto]])-FIND("-",Tabla1[[#This Row],[Proyecto]])),Tabla1[[#This Row],[Proyecto]])</f>
        <v>Bluechip partner</v>
      </c>
      <c r="E157" t="s">
        <v>11</v>
      </c>
      <c r="F157" t="s">
        <v>91</v>
      </c>
      <c r="G157" t="s">
        <v>10</v>
      </c>
      <c r="H157">
        <v>2</v>
      </c>
      <c r="I157">
        <v>6</v>
      </c>
      <c r="J157">
        <v>5</v>
      </c>
      <c r="K157">
        <v>2</v>
      </c>
      <c r="L157" s="3">
        <f t="shared" si="8"/>
        <v>10</v>
      </c>
      <c r="M157" s="3">
        <f t="shared" si="9"/>
        <v>2.358490566037736E-2</v>
      </c>
      <c r="N157" s="6">
        <v>1.02</v>
      </c>
      <c r="O157" s="6">
        <f>+Tabla1[[#This Row],[Precio $]]*Tabla1[[#This Row],[PT]]</f>
        <v>10.199999999999999</v>
      </c>
    </row>
    <row r="158" spans="2:15" x14ac:dyDescent="0.25">
      <c r="B158" s="9">
        <v>44404</v>
      </c>
      <c r="C158" t="s">
        <v>83</v>
      </c>
      <c r="D158" t="str">
        <f>IFERROR(RIGHT(Tabla1[[#This Row],[Proyecto]],LEN(Tabla1[[#This Row],[Proyecto]])-FIND("-",Tabla1[[#This Row],[Proyecto]])),Tabla1[[#This Row],[Proyecto]])</f>
        <v>Bluechip partner</v>
      </c>
      <c r="E158" t="s">
        <v>11</v>
      </c>
      <c r="F158" t="s">
        <v>91</v>
      </c>
      <c r="G158" t="s">
        <v>10</v>
      </c>
      <c r="H158">
        <v>1.5</v>
      </c>
      <c r="I158">
        <v>6</v>
      </c>
      <c r="J158">
        <v>7</v>
      </c>
      <c r="K158">
        <v>3</v>
      </c>
      <c r="L158" s="3">
        <f t="shared" si="8"/>
        <v>15.75</v>
      </c>
      <c r="M158" s="3">
        <f t="shared" si="9"/>
        <v>3.7146226415094338E-2</v>
      </c>
      <c r="N158" s="6">
        <v>1.02</v>
      </c>
      <c r="O158" s="6">
        <f>+Tabla1[[#This Row],[Precio $]]*Tabla1[[#This Row],[PT]]</f>
        <v>16.065000000000001</v>
      </c>
    </row>
    <row r="159" spans="2:15" x14ac:dyDescent="0.25">
      <c r="B159" s="9">
        <v>44404</v>
      </c>
      <c r="C159" t="s">
        <v>83</v>
      </c>
      <c r="D159" t="str">
        <f>IFERROR(RIGHT(Tabla1[[#This Row],[Proyecto]],LEN(Tabla1[[#This Row],[Proyecto]])-FIND("-",Tabla1[[#This Row],[Proyecto]])),Tabla1[[#This Row],[Proyecto]])</f>
        <v>Bluechip partner</v>
      </c>
      <c r="E159" t="s">
        <v>11</v>
      </c>
      <c r="F159" t="s">
        <v>91</v>
      </c>
      <c r="G159" t="s">
        <v>10</v>
      </c>
      <c r="H159">
        <v>1.5</v>
      </c>
      <c r="I159">
        <v>8</v>
      </c>
      <c r="J159">
        <v>7</v>
      </c>
      <c r="K159">
        <v>1</v>
      </c>
      <c r="L159" s="3">
        <f t="shared" si="8"/>
        <v>7</v>
      </c>
      <c r="M159" s="3">
        <f t="shared" si="9"/>
        <v>1.6509433962264151E-2</v>
      </c>
      <c r="N159" s="6">
        <v>1.02</v>
      </c>
      <c r="O159" s="6">
        <f>+Tabla1[[#This Row],[Precio $]]*Tabla1[[#This Row],[PT]]</f>
        <v>7.1400000000000006</v>
      </c>
    </row>
    <row r="160" spans="2:15" x14ac:dyDescent="0.25">
      <c r="B160" s="9">
        <v>44404</v>
      </c>
      <c r="C160" t="s">
        <v>83</v>
      </c>
      <c r="D160" t="str">
        <f>IFERROR(RIGHT(Tabla1[[#This Row],[Proyecto]],LEN(Tabla1[[#This Row],[Proyecto]])-FIND("-",Tabla1[[#This Row],[Proyecto]])),Tabla1[[#This Row],[Proyecto]])</f>
        <v>Bluechip partner</v>
      </c>
      <c r="E160" t="s">
        <v>11</v>
      </c>
      <c r="F160" t="s">
        <v>91</v>
      </c>
      <c r="G160" t="s">
        <v>10</v>
      </c>
      <c r="H160">
        <v>2</v>
      </c>
      <c r="I160">
        <v>8</v>
      </c>
      <c r="J160">
        <v>3</v>
      </c>
      <c r="K160">
        <v>4</v>
      </c>
      <c r="L160" s="3">
        <f t="shared" si="8"/>
        <v>16</v>
      </c>
      <c r="M160" s="3">
        <f t="shared" si="9"/>
        <v>3.7735849056603772E-2</v>
      </c>
      <c r="N160" s="6">
        <v>1.02</v>
      </c>
      <c r="O160" s="6">
        <f>+Tabla1[[#This Row],[Precio $]]*Tabla1[[#This Row],[PT]]</f>
        <v>16.32</v>
      </c>
    </row>
    <row r="161" spans="2:15" x14ac:dyDescent="0.25">
      <c r="B161" s="9">
        <v>44404</v>
      </c>
      <c r="C161" t="s">
        <v>83</v>
      </c>
      <c r="D161" t="str">
        <f>IFERROR(RIGHT(Tabla1[[#This Row],[Proyecto]],LEN(Tabla1[[#This Row],[Proyecto]])-FIND("-",Tabla1[[#This Row],[Proyecto]])),Tabla1[[#This Row],[Proyecto]])</f>
        <v>Bluechip partner</v>
      </c>
      <c r="E161" t="s">
        <v>11</v>
      </c>
      <c r="F161" t="s">
        <v>91</v>
      </c>
      <c r="G161" t="s">
        <v>10</v>
      </c>
      <c r="H161">
        <v>2</v>
      </c>
      <c r="I161">
        <v>7</v>
      </c>
      <c r="J161">
        <v>3</v>
      </c>
      <c r="K161">
        <v>3</v>
      </c>
      <c r="L161" s="3">
        <f t="shared" si="8"/>
        <v>10.5</v>
      </c>
      <c r="M161" s="3">
        <f t="shared" si="9"/>
        <v>2.4764150943396228E-2</v>
      </c>
      <c r="N161" s="6">
        <v>1.02</v>
      </c>
      <c r="O161" s="6">
        <f>+Tabla1[[#This Row],[Precio $]]*Tabla1[[#This Row],[PT]]</f>
        <v>10.71</v>
      </c>
    </row>
    <row r="162" spans="2:15" x14ac:dyDescent="0.25">
      <c r="B162" s="9">
        <v>44404</v>
      </c>
      <c r="C162" t="s">
        <v>83</v>
      </c>
      <c r="D162" t="str">
        <f>IFERROR(RIGHT(Tabla1[[#This Row],[Proyecto]],LEN(Tabla1[[#This Row],[Proyecto]])-FIND("-",Tabla1[[#This Row],[Proyecto]])),Tabla1[[#This Row],[Proyecto]])</f>
        <v>Bluechip partner</v>
      </c>
      <c r="E162" t="s">
        <v>11</v>
      </c>
      <c r="F162" t="s">
        <v>91</v>
      </c>
      <c r="G162" t="s">
        <v>10</v>
      </c>
      <c r="H162">
        <v>2</v>
      </c>
      <c r="I162">
        <v>5</v>
      </c>
      <c r="J162">
        <v>3</v>
      </c>
      <c r="K162">
        <v>2</v>
      </c>
      <c r="L162" s="3">
        <f t="shared" si="8"/>
        <v>5</v>
      </c>
      <c r="M162" s="3">
        <f t="shared" si="9"/>
        <v>1.179245283018868E-2</v>
      </c>
      <c r="N162" s="6">
        <v>1.02</v>
      </c>
      <c r="O162" s="6">
        <f>+Tabla1[[#This Row],[Precio $]]*Tabla1[[#This Row],[PT]]</f>
        <v>5.0999999999999996</v>
      </c>
    </row>
    <row r="163" spans="2:15" x14ac:dyDescent="0.25">
      <c r="B163" s="9">
        <v>44404</v>
      </c>
      <c r="C163" t="s">
        <v>83</v>
      </c>
      <c r="D163" t="str">
        <f>IFERROR(RIGHT(Tabla1[[#This Row],[Proyecto]],LEN(Tabla1[[#This Row],[Proyecto]])-FIND("-",Tabla1[[#This Row],[Proyecto]])),Tabla1[[#This Row],[Proyecto]])</f>
        <v>Bluechip partner</v>
      </c>
      <c r="E163" t="s">
        <v>11</v>
      </c>
      <c r="F163" t="s">
        <v>91</v>
      </c>
      <c r="G163" t="s">
        <v>10</v>
      </c>
      <c r="H163">
        <v>2</v>
      </c>
      <c r="I163">
        <v>6</v>
      </c>
      <c r="J163">
        <v>3</v>
      </c>
      <c r="K163">
        <v>2</v>
      </c>
      <c r="L163" s="3">
        <f t="shared" si="8"/>
        <v>6</v>
      </c>
      <c r="M163" s="3">
        <f t="shared" si="9"/>
        <v>1.4150943396226415E-2</v>
      </c>
      <c r="N163" s="6">
        <v>1.02</v>
      </c>
      <c r="O163" s="6">
        <f>+Tabla1[[#This Row],[Precio $]]*Tabla1[[#This Row],[PT]]</f>
        <v>6.12</v>
      </c>
    </row>
    <row r="164" spans="2:15" x14ac:dyDescent="0.25">
      <c r="B164" s="9">
        <v>44383</v>
      </c>
      <c r="C164" t="s">
        <v>88</v>
      </c>
      <c r="D164" t="str">
        <f>IFERROR(RIGHT(Tabla1[[#This Row],[Proyecto]],LEN(Tabla1[[#This Row],[Proyecto]])-FIND("-",Tabla1[[#This Row],[Proyecto]])),Tabla1[[#This Row],[Proyecto]])</f>
        <v>Todd Nowell</v>
      </c>
      <c r="E164" t="s">
        <v>11</v>
      </c>
      <c r="F164" t="s">
        <v>98</v>
      </c>
      <c r="G164" t="s">
        <v>10</v>
      </c>
      <c r="H164">
        <v>2</v>
      </c>
      <c r="I164">
        <v>10</v>
      </c>
      <c r="J164">
        <v>10</v>
      </c>
      <c r="K164">
        <v>2</v>
      </c>
      <c r="L164" s="3">
        <f t="shared" si="8"/>
        <v>33.333333333333336</v>
      </c>
      <c r="M164" s="3">
        <f t="shared" si="9"/>
        <v>7.8616352201257872E-2</v>
      </c>
      <c r="N164" s="6">
        <v>1.02</v>
      </c>
      <c r="O164" s="6">
        <f>+Tabla1[[#This Row],[Precio $]]*Tabla1[[#This Row],[PT]]</f>
        <v>34</v>
      </c>
    </row>
    <row r="165" spans="2:15" x14ac:dyDescent="0.25">
      <c r="B165" s="9">
        <v>44383</v>
      </c>
      <c r="C165" t="s">
        <v>88</v>
      </c>
      <c r="D165" t="str">
        <f>IFERROR(RIGHT(Tabla1[[#This Row],[Proyecto]],LEN(Tabla1[[#This Row],[Proyecto]])-FIND("-",Tabla1[[#This Row],[Proyecto]])),Tabla1[[#This Row],[Proyecto]])</f>
        <v>Todd Nowell</v>
      </c>
      <c r="E165" t="s">
        <v>11</v>
      </c>
      <c r="F165" t="s">
        <v>99</v>
      </c>
      <c r="G165" t="s">
        <v>10</v>
      </c>
      <c r="H165">
        <v>1.5</v>
      </c>
      <c r="I165">
        <v>5</v>
      </c>
      <c r="J165">
        <v>3</v>
      </c>
      <c r="K165">
        <v>10</v>
      </c>
      <c r="L165" s="3">
        <f t="shared" si="8"/>
        <v>18.75</v>
      </c>
      <c r="M165" s="3">
        <f t="shared" si="9"/>
        <v>4.4221698113207544E-2</v>
      </c>
      <c r="N165" s="6">
        <v>1.02</v>
      </c>
      <c r="O165" s="6">
        <f>+Tabla1[[#This Row],[Precio $]]*Tabla1[[#This Row],[PT]]</f>
        <v>19.125</v>
      </c>
    </row>
    <row r="166" spans="2:15" x14ac:dyDescent="0.25">
      <c r="B166" s="9">
        <v>44383</v>
      </c>
      <c r="C166" t="s">
        <v>88</v>
      </c>
      <c r="D166" t="str">
        <f>IFERROR(RIGHT(Tabla1[[#This Row],[Proyecto]],LEN(Tabla1[[#This Row],[Proyecto]])-FIND("-",Tabla1[[#This Row],[Proyecto]])),Tabla1[[#This Row],[Proyecto]])</f>
        <v>Todd Nowell</v>
      </c>
      <c r="E166" t="s">
        <v>11</v>
      </c>
      <c r="F166" t="s">
        <v>100</v>
      </c>
      <c r="G166" t="s">
        <v>20</v>
      </c>
      <c r="H166">
        <v>1</v>
      </c>
      <c r="I166">
        <v>3</v>
      </c>
      <c r="J166">
        <v>4</v>
      </c>
      <c r="K166">
        <v>4</v>
      </c>
      <c r="L166" s="3">
        <f t="shared" si="8"/>
        <v>4</v>
      </c>
      <c r="M166" s="3">
        <f t="shared" si="9"/>
        <v>9.433962264150943E-3</v>
      </c>
      <c r="N166" s="6">
        <v>1.02</v>
      </c>
      <c r="O166" s="6">
        <f>+Tabla1[[#This Row],[Precio $]]*Tabla1[[#This Row],[PT]]</f>
        <v>4.08</v>
      </c>
    </row>
    <row r="167" spans="2:15" x14ac:dyDescent="0.25">
      <c r="B167" s="9">
        <v>44383</v>
      </c>
      <c r="C167" t="s">
        <v>88</v>
      </c>
      <c r="D167" t="str">
        <f>IFERROR(RIGHT(Tabla1[[#This Row],[Proyecto]],LEN(Tabla1[[#This Row],[Proyecto]])-FIND("-",Tabla1[[#This Row],[Proyecto]])),Tabla1[[#This Row],[Proyecto]])</f>
        <v>Todd Nowell</v>
      </c>
      <c r="E167" t="s">
        <v>11</v>
      </c>
      <c r="F167" t="s">
        <v>100</v>
      </c>
      <c r="G167" t="s">
        <v>20</v>
      </c>
      <c r="H167">
        <v>2</v>
      </c>
      <c r="I167">
        <v>5</v>
      </c>
      <c r="J167">
        <v>4</v>
      </c>
      <c r="K167">
        <v>1</v>
      </c>
      <c r="L167" s="3">
        <f t="shared" si="8"/>
        <v>3.3333333333333335</v>
      </c>
      <c r="M167" s="3">
        <f t="shared" si="9"/>
        <v>7.8616352201257862E-3</v>
      </c>
      <c r="N167" s="6">
        <v>1.02</v>
      </c>
      <c r="O167" s="6">
        <f>+Tabla1[[#This Row],[Precio $]]*Tabla1[[#This Row],[PT]]</f>
        <v>3.4000000000000004</v>
      </c>
    </row>
    <row r="168" spans="2:15" x14ac:dyDescent="0.25">
      <c r="B168" s="9">
        <v>44383</v>
      </c>
      <c r="C168" t="s">
        <v>88</v>
      </c>
      <c r="D168" t="str">
        <f>IFERROR(RIGHT(Tabla1[[#This Row],[Proyecto]],LEN(Tabla1[[#This Row],[Proyecto]])-FIND("-",Tabla1[[#This Row],[Proyecto]])),Tabla1[[#This Row],[Proyecto]])</f>
        <v>Todd Nowell</v>
      </c>
      <c r="E168" t="s">
        <v>11</v>
      </c>
      <c r="F168" t="s">
        <v>100</v>
      </c>
      <c r="G168" t="s">
        <v>20</v>
      </c>
      <c r="H168">
        <v>2</v>
      </c>
      <c r="I168">
        <v>6</v>
      </c>
      <c r="J168">
        <v>5</v>
      </c>
      <c r="K168">
        <v>1</v>
      </c>
      <c r="L168" s="3">
        <f t="shared" si="8"/>
        <v>5</v>
      </c>
      <c r="M168" s="3">
        <f t="shared" si="9"/>
        <v>1.179245283018868E-2</v>
      </c>
      <c r="N168" s="6">
        <v>1.02</v>
      </c>
      <c r="O168" s="6">
        <f>+Tabla1[[#This Row],[Precio $]]*Tabla1[[#This Row],[PT]]</f>
        <v>5.0999999999999996</v>
      </c>
    </row>
    <row r="169" spans="2:15" x14ac:dyDescent="0.25">
      <c r="B169" s="9">
        <v>44383</v>
      </c>
      <c r="C169" t="s">
        <v>101</v>
      </c>
      <c r="D169" t="str">
        <f>IFERROR(RIGHT(Tabla1[[#This Row],[Proyecto]],LEN(Tabla1[[#This Row],[Proyecto]])-FIND("-",Tabla1[[#This Row],[Proyecto]])),Tabla1[[#This Row],[Proyecto]])</f>
        <v>Mark</v>
      </c>
      <c r="E169" t="s">
        <v>11</v>
      </c>
      <c r="F169" t="s">
        <v>100</v>
      </c>
      <c r="G169" t="s">
        <v>10</v>
      </c>
      <c r="H169">
        <v>1.5</v>
      </c>
      <c r="I169">
        <v>6</v>
      </c>
      <c r="J169">
        <v>3</v>
      </c>
      <c r="K169">
        <v>10</v>
      </c>
      <c r="L169" s="3">
        <f t="shared" si="8"/>
        <v>22.5</v>
      </c>
      <c r="M169" s="3">
        <f t="shared" si="9"/>
        <v>5.3066037735849059E-2</v>
      </c>
      <c r="N169" s="6">
        <v>1.02</v>
      </c>
      <c r="O169" s="6">
        <f>+Tabla1[[#This Row],[Precio $]]*Tabla1[[#This Row],[PT]]</f>
        <v>22.95</v>
      </c>
    </row>
    <row r="170" spans="2:15" x14ac:dyDescent="0.25">
      <c r="B170" s="9">
        <v>44383</v>
      </c>
      <c r="C170" t="s">
        <v>101</v>
      </c>
      <c r="D170" t="str">
        <f>IFERROR(RIGHT(Tabla1[[#This Row],[Proyecto]],LEN(Tabla1[[#This Row],[Proyecto]])-FIND("-",Tabla1[[#This Row],[Proyecto]])),Tabla1[[#This Row],[Proyecto]])</f>
        <v>Mark</v>
      </c>
      <c r="E170" t="s">
        <v>11</v>
      </c>
      <c r="F170" t="s">
        <v>100</v>
      </c>
      <c r="G170" t="s">
        <v>10</v>
      </c>
      <c r="H170">
        <v>1.5</v>
      </c>
      <c r="I170">
        <v>5</v>
      </c>
      <c r="J170">
        <v>3</v>
      </c>
      <c r="K170">
        <v>10</v>
      </c>
      <c r="L170" s="3">
        <f t="shared" si="8"/>
        <v>18.75</v>
      </c>
      <c r="M170" s="3">
        <f t="shared" si="9"/>
        <v>4.4221698113207544E-2</v>
      </c>
      <c r="N170" s="6">
        <v>1.02</v>
      </c>
      <c r="O170" s="6">
        <f>+Tabla1[[#This Row],[Precio $]]*Tabla1[[#This Row],[PT]]</f>
        <v>19.125</v>
      </c>
    </row>
    <row r="171" spans="2:15" x14ac:dyDescent="0.25">
      <c r="B171" s="9">
        <v>44383</v>
      </c>
      <c r="C171" t="s">
        <v>101</v>
      </c>
      <c r="D171" t="str">
        <f>IFERROR(RIGHT(Tabla1[[#This Row],[Proyecto]],LEN(Tabla1[[#This Row],[Proyecto]])-FIND("-",Tabla1[[#This Row],[Proyecto]])),Tabla1[[#This Row],[Proyecto]])</f>
        <v>Mark</v>
      </c>
      <c r="E171" t="s">
        <v>11</v>
      </c>
      <c r="F171" t="s">
        <v>102</v>
      </c>
      <c r="G171" t="s">
        <v>10</v>
      </c>
      <c r="H171">
        <v>2</v>
      </c>
      <c r="I171">
        <v>10</v>
      </c>
      <c r="J171">
        <v>10</v>
      </c>
      <c r="K171">
        <v>1</v>
      </c>
      <c r="L171" s="3">
        <f t="shared" si="8"/>
        <v>16.666666666666668</v>
      </c>
      <c r="M171" s="3">
        <f t="shared" si="9"/>
        <v>3.9308176100628936E-2</v>
      </c>
      <c r="N171" s="6">
        <v>1.02</v>
      </c>
      <c r="O171" s="6">
        <f>+Tabla1[[#This Row],[Precio $]]*Tabla1[[#This Row],[PT]]</f>
        <v>17</v>
      </c>
    </row>
    <row r="172" spans="2:15" x14ac:dyDescent="0.25">
      <c r="B172" s="9">
        <v>44393</v>
      </c>
      <c r="C172" t="s">
        <v>83</v>
      </c>
      <c r="D172" t="str">
        <f>IFERROR(RIGHT(Tabla1[[#This Row],[Proyecto]],LEN(Tabla1[[#This Row],[Proyecto]])-FIND("-",Tabla1[[#This Row],[Proyecto]])),Tabla1[[#This Row],[Proyecto]])</f>
        <v>Bluechip partner</v>
      </c>
      <c r="E172" t="s">
        <v>11</v>
      </c>
      <c r="F172" t="s">
        <v>103</v>
      </c>
      <c r="G172" t="s">
        <v>10</v>
      </c>
      <c r="H172">
        <v>2</v>
      </c>
      <c r="I172">
        <v>6</v>
      </c>
      <c r="J172">
        <v>3</v>
      </c>
      <c r="K172">
        <v>3</v>
      </c>
      <c r="L172" s="3">
        <f t="shared" si="8"/>
        <v>9</v>
      </c>
      <c r="M172" s="3">
        <f t="shared" si="9"/>
        <v>2.1226415094339621E-2</v>
      </c>
      <c r="N172" s="6">
        <v>1.02</v>
      </c>
      <c r="O172" s="6">
        <f>+Tabla1[[#This Row],[Precio $]]*Tabla1[[#This Row],[PT]]</f>
        <v>9.18</v>
      </c>
    </row>
    <row r="173" spans="2:15" x14ac:dyDescent="0.25">
      <c r="B173" s="9">
        <v>44393</v>
      </c>
      <c r="C173" t="s">
        <v>83</v>
      </c>
      <c r="D173" t="str">
        <f>IFERROR(RIGHT(Tabla1[[#This Row],[Proyecto]],LEN(Tabla1[[#This Row],[Proyecto]])-FIND("-",Tabla1[[#This Row],[Proyecto]])),Tabla1[[#This Row],[Proyecto]])</f>
        <v>Bluechip partner</v>
      </c>
      <c r="E173" t="s">
        <v>11</v>
      </c>
      <c r="F173" t="s">
        <v>103</v>
      </c>
      <c r="G173" t="s">
        <v>10</v>
      </c>
      <c r="H173">
        <v>2</v>
      </c>
      <c r="I173">
        <v>8</v>
      </c>
      <c r="J173">
        <v>3</v>
      </c>
      <c r="K173">
        <v>4</v>
      </c>
      <c r="L173" s="3">
        <f t="shared" si="8"/>
        <v>16</v>
      </c>
      <c r="M173" s="3">
        <f t="shared" si="9"/>
        <v>3.7735849056603772E-2</v>
      </c>
      <c r="N173" s="6">
        <v>1.02</v>
      </c>
      <c r="O173" s="6">
        <f>+Tabla1[[#This Row],[Precio $]]*Tabla1[[#This Row],[PT]]</f>
        <v>16.32</v>
      </c>
    </row>
    <row r="174" spans="2:15" x14ac:dyDescent="0.25">
      <c r="B174" s="9">
        <v>44393</v>
      </c>
      <c r="C174" t="s">
        <v>83</v>
      </c>
      <c r="D174" t="str">
        <f>IFERROR(RIGHT(Tabla1[[#This Row],[Proyecto]],LEN(Tabla1[[#This Row],[Proyecto]])-FIND("-",Tabla1[[#This Row],[Proyecto]])),Tabla1[[#This Row],[Proyecto]])</f>
        <v>Bluechip partner</v>
      </c>
      <c r="E174" t="s">
        <v>11</v>
      </c>
      <c r="F174" t="s">
        <v>103</v>
      </c>
      <c r="G174" t="s">
        <v>10</v>
      </c>
      <c r="H174">
        <v>2</v>
      </c>
      <c r="I174">
        <v>12</v>
      </c>
      <c r="J174">
        <v>3</v>
      </c>
      <c r="K174">
        <v>1</v>
      </c>
      <c r="L174" s="3">
        <f t="shared" si="8"/>
        <v>6</v>
      </c>
      <c r="M174" s="3">
        <f t="shared" si="9"/>
        <v>1.4150943396226415E-2</v>
      </c>
      <c r="N174" s="6">
        <v>1.02</v>
      </c>
      <c r="O174" s="6">
        <f>+Tabla1[[#This Row],[Precio $]]*Tabla1[[#This Row],[PT]]</f>
        <v>6.12</v>
      </c>
    </row>
    <row r="175" spans="2:15" x14ac:dyDescent="0.25">
      <c r="B175" s="9">
        <v>44393</v>
      </c>
      <c r="C175" t="s">
        <v>83</v>
      </c>
      <c r="D175" t="str">
        <f>IFERROR(RIGHT(Tabla1[[#This Row],[Proyecto]],LEN(Tabla1[[#This Row],[Proyecto]])-FIND("-",Tabla1[[#This Row],[Proyecto]])),Tabla1[[#This Row],[Proyecto]])</f>
        <v>Bluechip partner</v>
      </c>
      <c r="E175" t="s">
        <v>11</v>
      </c>
      <c r="F175" t="s">
        <v>103</v>
      </c>
      <c r="G175" t="s">
        <v>10</v>
      </c>
      <c r="H175">
        <v>2</v>
      </c>
      <c r="I175">
        <v>4</v>
      </c>
      <c r="J175">
        <v>3</v>
      </c>
      <c r="K175">
        <v>8</v>
      </c>
      <c r="L175" s="3">
        <f t="shared" si="8"/>
        <v>16</v>
      </c>
      <c r="M175" s="3">
        <f t="shared" si="9"/>
        <v>3.7735849056603772E-2</v>
      </c>
      <c r="N175" s="6">
        <v>1.02</v>
      </c>
      <c r="O175" s="6">
        <f>+Tabla1[[#This Row],[Precio $]]*Tabla1[[#This Row],[PT]]</f>
        <v>16.32</v>
      </c>
    </row>
    <row r="176" spans="2:15" x14ac:dyDescent="0.25">
      <c r="B176" s="9">
        <v>44393</v>
      </c>
      <c r="C176" t="s">
        <v>83</v>
      </c>
      <c r="D176" t="str">
        <f>IFERROR(RIGHT(Tabla1[[#This Row],[Proyecto]],LEN(Tabla1[[#This Row],[Proyecto]])-FIND("-",Tabla1[[#This Row],[Proyecto]])),Tabla1[[#This Row],[Proyecto]])</f>
        <v>Bluechip partner</v>
      </c>
      <c r="E176" t="s">
        <v>11</v>
      </c>
      <c r="F176" t="s">
        <v>103</v>
      </c>
      <c r="G176" t="s">
        <v>10</v>
      </c>
      <c r="H176">
        <v>2</v>
      </c>
      <c r="I176">
        <v>7</v>
      </c>
      <c r="J176">
        <v>3</v>
      </c>
      <c r="K176">
        <v>3</v>
      </c>
      <c r="L176" s="3">
        <f t="shared" si="8"/>
        <v>10.5</v>
      </c>
      <c r="M176" s="3">
        <f t="shared" si="9"/>
        <v>2.4764150943396228E-2</v>
      </c>
      <c r="N176" s="6">
        <v>1.02</v>
      </c>
      <c r="O176" s="6">
        <f>+Tabla1[[#This Row],[Precio $]]*Tabla1[[#This Row],[PT]]</f>
        <v>10.71</v>
      </c>
    </row>
    <row r="177" spans="2:15" x14ac:dyDescent="0.25">
      <c r="B177" s="9">
        <v>44393</v>
      </c>
      <c r="C177" t="s">
        <v>83</v>
      </c>
      <c r="D177" t="str">
        <f>IFERROR(RIGHT(Tabla1[[#This Row],[Proyecto]],LEN(Tabla1[[#This Row],[Proyecto]])-FIND("-",Tabla1[[#This Row],[Proyecto]])),Tabla1[[#This Row],[Proyecto]])</f>
        <v>Bluechip partner</v>
      </c>
      <c r="E177" t="s">
        <v>11</v>
      </c>
      <c r="F177" t="s">
        <v>103</v>
      </c>
      <c r="G177" t="s">
        <v>10</v>
      </c>
      <c r="H177">
        <v>2</v>
      </c>
      <c r="I177">
        <v>9</v>
      </c>
      <c r="J177">
        <v>3</v>
      </c>
      <c r="K177">
        <v>2</v>
      </c>
      <c r="L177" s="3">
        <f t="shared" si="8"/>
        <v>9</v>
      </c>
      <c r="M177" s="3">
        <f t="shared" si="9"/>
        <v>2.1226415094339621E-2</v>
      </c>
      <c r="N177" s="6">
        <v>1.02</v>
      </c>
      <c r="O177" s="6">
        <f>+Tabla1[[#This Row],[Precio $]]*Tabla1[[#This Row],[PT]]</f>
        <v>9.18</v>
      </c>
    </row>
    <row r="178" spans="2:15" x14ac:dyDescent="0.25">
      <c r="B178" s="9">
        <v>44391</v>
      </c>
      <c r="C178" t="s">
        <v>83</v>
      </c>
      <c r="D178" t="str">
        <f>IFERROR(RIGHT(Tabla1[[#This Row],[Proyecto]],LEN(Tabla1[[#This Row],[Proyecto]])-FIND("-",Tabla1[[#This Row],[Proyecto]])),Tabla1[[#This Row],[Proyecto]])</f>
        <v>Bluechip partner</v>
      </c>
      <c r="E178" t="s">
        <v>11</v>
      </c>
      <c r="F178" t="s">
        <v>105</v>
      </c>
      <c r="G178" t="s">
        <v>10</v>
      </c>
      <c r="H178">
        <v>2</v>
      </c>
      <c r="I178">
        <v>6</v>
      </c>
      <c r="J178">
        <v>3</v>
      </c>
      <c r="K178">
        <v>3</v>
      </c>
      <c r="L178" s="3">
        <f t="shared" si="8"/>
        <v>9</v>
      </c>
      <c r="M178" s="3">
        <f t="shared" si="9"/>
        <v>2.1226415094339621E-2</v>
      </c>
      <c r="N178" s="6">
        <v>1.02</v>
      </c>
      <c r="O178" s="6">
        <f>+Tabla1[[#This Row],[Precio $]]*Tabla1[[#This Row],[PT]]</f>
        <v>9.18</v>
      </c>
    </row>
    <row r="179" spans="2:15" x14ac:dyDescent="0.25">
      <c r="B179" s="9">
        <v>44391</v>
      </c>
      <c r="C179" t="s">
        <v>83</v>
      </c>
      <c r="D179" t="str">
        <f>IFERROR(RIGHT(Tabla1[[#This Row],[Proyecto]],LEN(Tabla1[[#This Row],[Proyecto]])-FIND("-",Tabla1[[#This Row],[Proyecto]])),Tabla1[[#This Row],[Proyecto]])</f>
        <v>Bluechip partner</v>
      </c>
      <c r="E179" t="s">
        <v>11</v>
      </c>
      <c r="F179" t="s">
        <v>105</v>
      </c>
      <c r="G179" t="s">
        <v>10</v>
      </c>
      <c r="H179">
        <v>2</v>
      </c>
      <c r="I179">
        <v>5</v>
      </c>
      <c r="J179">
        <v>3</v>
      </c>
      <c r="K179">
        <v>3</v>
      </c>
      <c r="L179" s="3">
        <f t="shared" si="8"/>
        <v>7.5</v>
      </c>
      <c r="M179" s="3">
        <f t="shared" si="9"/>
        <v>1.7688679245283018E-2</v>
      </c>
      <c r="N179" s="6">
        <v>1.02</v>
      </c>
      <c r="O179" s="6">
        <f>+Tabla1[[#This Row],[Precio $]]*Tabla1[[#This Row],[PT]]</f>
        <v>7.65</v>
      </c>
    </row>
    <row r="180" spans="2:15" x14ac:dyDescent="0.25">
      <c r="B180" s="9">
        <v>44392</v>
      </c>
      <c r="C180" t="s">
        <v>101</v>
      </c>
      <c r="D180" t="str">
        <f>IFERROR(RIGHT(Tabla1[[#This Row],[Proyecto]],LEN(Tabla1[[#This Row],[Proyecto]])-FIND("-",Tabla1[[#This Row],[Proyecto]])),Tabla1[[#This Row],[Proyecto]])</f>
        <v>Mark</v>
      </c>
      <c r="E180" t="s">
        <v>11</v>
      </c>
      <c r="F180" t="s">
        <v>106</v>
      </c>
      <c r="G180" t="s">
        <v>10</v>
      </c>
      <c r="H180">
        <v>1.5</v>
      </c>
      <c r="I180">
        <v>8</v>
      </c>
      <c r="J180">
        <v>3</v>
      </c>
      <c r="K180">
        <v>10</v>
      </c>
      <c r="L180" s="3">
        <f t="shared" si="8"/>
        <v>30</v>
      </c>
      <c r="M180" s="3">
        <f t="shared" si="9"/>
        <v>7.0754716981132074E-2</v>
      </c>
      <c r="N180" s="6">
        <v>1.02</v>
      </c>
      <c r="O180" s="6">
        <f>+Tabla1[[#This Row],[Precio $]]*Tabla1[[#This Row],[PT]]</f>
        <v>30.6</v>
      </c>
    </row>
    <row r="181" spans="2:15" x14ac:dyDescent="0.25">
      <c r="B181" s="9">
        <v>44397</v>
      </c>
      <c r="C181" t="s">
        <v>83</v>
      </c>
      <c r="D181" t="str">
        <f>IFERROR(RIGHT(Tabla1[[#This Row],[Proyecto]],LEN(Tabla1[[#This Row],[Proyecto]])-FIND("-",Tabla1[[#This Row],[Proyecto]])),Tabla1[[#This Row],[Proyecto]])</f>
        <v>Bluechip partner</v>
      </c>
      <c r="E181" t="s">
        <v>11</v>
      </c>
      <c r="F181" t="s">
        <v>107</v>
      </c>
      <c r="G181" t="s">
        <v>10</v>
      </c>
      <c r="H181">
        <v>1.5</v>
      </c>
      <c r="I181">
        <v>10</v>
      </c>
      <c r="J181">
        <v>7</v>
      </c>
      <c r="K181">
        <v>2</v>
      </c>
      <c r="L181" s="3">
        <f t="shared" si="8"/>
        <v>17.5</v>
      </c>
      <c r="M181" s="3">
        <f t="shared" si="9"/>
        <v>4.1273584905660375E-2</v>
      </c>
      <c r="N181" s="6">
        <v>1.02</v>
      </c>
      <c r="O181" s="6">
        <f>+Tabla1[[#This Row],[Precio $]]*Tabla1[[#This Row],[PT]]</f>
        <v>17.850000000000001</v>
      </c>
    </row>
    <row r="182" spans="2:15" x14ac:dyDescent="0.25">
      <c r="B182" s="9">
        <v>44397</v>
      </c>
      <c r="C182" t="s">
        <v>83</v>
      </c>
      <c r="D182" t="str">
        <f>IFERROR(RIGHT(Tabla1[[#This Row],[Proyecto]],LEN(Tabla1[[#This Row],[Proyecto]])-FIND("-",Tabla1[[#This Row],[Proyecto]])),Tabla1[[#This Row],[Proyecto]])</f>
        <v>Bluechip partner</v>
      </c>
      <c r="E182" t="s">
        <v>11</v>
      </c>
      <c r="F182" t="s">
        <v>107</v>
      </c>
      <c r="G182" t="s">
        <v>10</v>
      </c>
      <c r="H182">
        <v>1.5</v>
      </c>
      <c r="I182">
        <v>8</v>
      </c>
      <c r="J182">
        <v>7</v>
      </c>
      <c r="K182">
        <v>1</v>
      </c>
      <c r="L182" s="3">
        <f t="shared" si="8"/>
        <v>7</v>
      </c>
      <c r="M182" s="3">
        <f t="shared" si="9"/>
        <v>1.6509433962264151E-2</v>
      </c>
      <c r="N182" s="6">
        <v>1.02</v>
      </c>
      <c r="O182" s="6">
        <f>+Tabla1[[#This Row],[Precio $]]*Tabla1[[#This Row],[PT]]</f>
        <v>7.1400000000000006</v>
      </c>
    </row>
    <row r="183" spans="2:15" x14ac:dyDescent="0.25">
      <c r="B183" s="9">
        <v>44397</v>
      </c>
      <c r="C183" t="s">
        <v>83</v>
      </c>
      <c r="D183" t="str">
        <f>IFERROR(RIGHT(Tabla1[[#This Row],[Proyecto]],LEN(Tabla1[[#This Row],[Proyecto]])-FIND("-",Tabla1[[#This Row],[Proyecto]])),Tabla1[[#This Row],[Proyecto]])</f>
        <v>Bluechip partner</v>
      </c>
      <c r="E183" t="s">
        <v>11</v>
      </c>
      <c r="F183" t="s">
        <v>107</v>
      </c>
      <c r="G183" t="s">
        <v>10</v>
      </c>
      <c r="H183">
        <v>1.5</v>
      </c>
      <c r="I183">
        <v>6</v>
      </c>
      <c r="J183">
        <v>7</v>
      </c>
      <c r="K183">
        <v>4</v>
      </c>
      <c r="L183" s="3">
        <f t="shared" si="8"/>
        <v>21</v>
      </c>
      <c r="M183" s="3">
        <f t="shared" si="9"/>
        <v>4.9528301886792456E-2</v>
      </c>
      <c r="N183" s="6">
        <v>1.02</v>
      </c>
      <c r="O183" s="6">
        <f>+Tabla1[[#This Row],[Precio $]]*Tabla1[[#This Row],[PT]]</f>
        <v>21.42</v>
      </c>
    </row>
    <row r="184" spans="2:15" x14ac:dyDescent="0.25">
      <c r="B184" s="9">
        <v>44397</v>
      </c>
      <c r="C184" t="s">
        <v>83</v>
      </c>
      <c r="D184" t="str">
        <f>IFERROR(RIGHT(Tabla1[[#This Row],[Proyecto]],LEN(Tabla1[[#This Row],[Proyecto]])-FIND("-",Tabla1[[#This Row],[Proyecto]])),Tabla1[[#This Row],[Proyecto]])</f>
        <v>Bluechip partner</v>
      </c>
      <c r="E184" t="s">
        <v>11</v>
      </c>
      <c r="F184" t="s">
        <v>107</v>
      </c>
      <c r="G184" t="s">
        <v>10</v>
      </c>
      <c r="H184">
        <v>1.5</v>
      </c>
      <c r="I184">
        <v>8</v>
      </c>
      <c r="J184">
        <v>8</v>
      </c>
      <c r="K184">
        <v>1</v>
      </c>
      <c r="L184" s="3">
        <f t="shared" si="8"/>
        <v>8</v>
      </c>
      <c r="M184" s="3">
        <f t="shared" si="9"/>
        <v>1.8867924528301886E-2</v>
      </c>
      <c r="N184" s="6">
        <v>1.02</v>
      </c>
      <c r="O184" s="6">
        <f>+Tabla1[[#This Row],[Precio $]]*Tabla1[[#This Row],[PT]]</f>
        <v>8.16</v>
      </c>
    </row>
    <row r="185" spans="2:15" x14ac:dyDescent="0.25">
      <c r="B185" s="9">
        <v>44397</v>
      </c>
      <c r="C185" t="s">
        <v>83</v>
      </c>
      <c r="D185" t="str">
        <f>IFERROR(RIGHT(Tabla1[[#This Row],[Proyecto]],LEN(Tabla1[[#This Row],[Proyecto]])-FIND("-",Tabla1[[#This Row],[Proyecto]])),Tabla1[[#This Row],[Proyecto]])</f>
        <v>Bluechip partner</v>
      </c>
      <c r="E185" t="s">
        <v>11</v>
      </c>
      <c r="F185" t="s">
        <v>107</v>
      </c>
      <c r="G185" t="s">
        <v>10</v>
      </c>
      <c r="H185">
        <v>2</v>
      </c>
      <c r="I185">
        <v>6</v>
      </c>
      <c r="J185">
        <v>7</v>
      </c>
      <c r="K185">
        <v>3</v>
      </c>
      <c r="L185" s="3">
        <f t="shared" si="8"/>
        <v>21</v>
      </c>
      <c r="M185" s="3">
        <f t="shared" si="9"/>
        <v>4.9528301886792456E-2</v>
      </c>
      <c r="N185" s="6">
        <v>1.02</v>
      </c>
      <c r="O185" s="6">
        <f>+Tabla1[[#This Row],[Precio $]]*Tabla1[[#This Row],[PT]]</f>
        <v>21.42</v>
      </c>
    </row>
    <row r="186" spans="2:15" x14ac:dyDescent="0.25">
      <c r="B186" s="9">
        <v>44397</v>
      </c>
      <c r="C186" t="s">
        <v>83</v>
      </c>
      <c r="D186" t="str">
        <f>IFERROR(RIGHT(Tabla1[[#This Row],[Proyecto]],LEN(Tabla1[[#This Row],[Proyecto]])-FIND("-",Tabla1[[#This Row],[Proyecto]])),Tabla1[[#This Row],[Proyecto]])</f>
        <v>Bluechip partner</v>
      </c>
      <c r="E186" t="s">
        <v>11</v>
      </c>
      <c r="F186" t="s">
        <v>107</v>
      </c>
      <c r="G186" t="s">
        <v>10</v>
      </c>
      <c r="H186">
        <v>2</v>
      </c>
      <c r="I186">
        <v>7</v>
      </c>
      <c r="J186">
        <v>7</v>
      </c>
      <c r="K186">
        <v>2</v>
      </c>
      <c r="L186" s="3">
        <f t="shared" si="8"/>
        <v>16.333333333333332</v>
      </c>
      <c r="M186" s="3">
        <f t="shared" si="9"/>
        <v>3.8522012578616351E-2</v>
      </c>
      <c r="N186" s="6">
        <v>1.02</v>
      </c>
      <c r="O186" s="6">
        <f>+Tabla1[[#This Row],[Precio $]]*Tabla1[[#This Row],[PT]]</f>
        <v>16.66</v>
      </c>
    </row>
    <row r="187" spans="2:15" x14ac:dyDescent="0.25">
      <c r="B187" s="9">
        <v>44397</v>
      </c>
      <c r="C187" t="s">
        <v>83</v>
      </c>
      <c r="D187" t="str">
        <f>IFERROR(RIGHT(Tabla1[[#This Row],[Proyecto]],LEN(Tabla1[[#This Row],[Proyecto]])-FIND("-",Tabla1[[#This Row],[Proyecto]])),Tabla1[[#This Row],[Proyecto]])</f>
        <v>Bluechip partner</v>
      </c>
      <c r="E187" t="s">
        <v>11</v>
      </c>
      <c r="F187" t="s">
        <v>107</v>
      </c>
      <c r="G187" t="s">
        <v>10</v>
      </c>
      <c r="H187">
        <v>1.5</v>
      </c>
      <c r="I187">
        <v>5</v>
      </c>
      <c r="J187">
        <v>5</v>
      </c>
      <c r="K187">
        <v>5</v>
      </c>
      <c r="L187" s="3">
        <f t="shared" si="8"/>
        <v>15.625</v>
      </c>
      <c r="M187" s="3">
        <f t="shared" ref="M187:M218" si="10">+L187/424</f>
        <v>3.6851415094339625E-2</v>
      </c>
      <c r="N187" s="6">
        <v>1.02</v>
      </c>
      <c r="O187" s="6">
        <f>+Tabla1[[#This Row],[Precio $]]*Tabla1[[#This Row],[PT]]</f>
        <v>15.9375</v>
      </c>
    </row>
    <row r="188" spans="2:15" x14ac:dyDescent="0.25">
      <c r="B188" s="9">
        <v>44397</v>
      </c>
      <c r="C188" t="s">
        <v>83</v>
      </c>
      <c r="D188" t="str">
        <f>IFERROR(RIGHT(Tabla1[[#This Row],[Proyecto]],LEN(Tabla1[[#This Row],[Proyecto]])-FIND("-",Tabla1[[#This Row],[Proyecto]])),Tabla1[[#This Row],[Proyecto]])</f>
        <v>Bluechip partner</v>
      </c>
      <c r="E188" t="s">
        <v>11</v>
      </c>
      <c r="F188" t="s">
        <v>107</v>
      </c>
      <c r="G188" t="s">
        <v>10</v>
      </c>
      <c r="H188">
        <v>1.5</v>
      </c>
      <c r="I188">
        <v>4</v>
      </c>
      <c r="J188">
        <v>5</v>
      </c>
      <c r="K188">
        <v>1</v>
      </c>
      <c r="L188" s="3">
        <f t="shared" si="8"/>
        <v>2.5</v>
      </c>
      <c r="M188" s="3">
        <f t="shared" si="10"/>
        <v>5.89622641509434E-3</v>
      </c>
      <c r="N188" s="6">
        <v>1.02</v>
      </c>
      <c r="O188" s="6">
        <f>+Tabla1[[#This Row],[Precio $]]*Tabla1[[#This Row],[PT]]</f>
        <v>2.5499999999999998</v>
      </c>
    </row>
    <row r="189" spans="2:15" x14ac:dyDescent="0.25">
      <c r="B189" s="9">
        <v>44397</v>
      </c>
      <c r="C189" t="s">
        <v>83</v>
      </c>
      <c r="D189" t="str">
        <f>IFERROR(RIGHT(Tabla1[[#This Row],[Proyecto]],LEN(Tabla1[[#This Row],[Proyecto]])-FIND("-",Tabla1[[#This Row],[Proyecto]])),Tabla1[[#This Row],[Proyecto]])</f>
        <v>Bluechip partner</v>
      </c>
      <c r="E189" t="s">
        <v>11</v>
      </c>
      <c r="F189" t="s">
        <v>107</v>
      </c>
      <c r="G189" t="s">
        <v>10</v>
      </c>
      <c r="H189">
        <v>1.5</v>
      </c>
      <c r="I189">
        <v>6</v>
      </c>
      <c r="J189">
        <v>7</v>
      </c>
      <c r="K189">
        <v>7</v>
      </c>
      <c r="L189" s="3">
        <f t="shared" si="8"/>
        <v>36.75</v>
      </c>
      <c r="M189" s="3">
        <f t="shared" si="10"/>
        <v>8.6674528301886794E-2</v>
      </c>
      <c r="N189" s="6">
        <v>1.02</v>
      </c>
      <c r="O189" s="6">
        <f>+Tabla1[[#This Row],[Precio $]]*Tabla1[[#This Row],[PT]]</f>
        <v>37.484999999999999</v>
      </c>
    </row>
    <row r="190" spans="2:15" x14ac:dyDescent="0.25">
      <c r="B190" s="9">
        <v>44397</v>
      </c>
      <c r="C190" t="s">
        <v>83</v>
      </c>
      <c r="D190" t="str">
        <f>IFERROR(RIGHT(Tabla1[[#This Row],[Proyecto]],LEN(Tabla1[[#This Row],[Proyecto]])-FIND("-",Tabla1[[#This Row],[Proyecto]])),Tabla1[[#This Row],[Proyecto]])</f>
        <v>Bluechip partner</v>
      </c>
      <c r="E190" t="s">
        <v>11</v>
      </c>
      <c r="F190" t="s">
        <v>107</v>
      </c>
      <c r="G190" t="s">
        <v>10</v>
      </c>
      <c r="H190">
        <v>1.5</v>
      </c>
      <c r="I190">
        <v>7</v>
      </c>
      <c r="J190">
        <v>5</v>
      </c>
      <c r="K190">
        <v>2</v>
      </c>
      <c r="L190" s="3">
        <f t="shared" si="8"/>
        <v>8.75</v>
      </c>
      <c r="M190" s="3">
        <f t="shared" si="10"/>
        <v>2.0636792452830188E-2</v>
      </c>
      <c r="N190" s="6">
        <v>1.02</v>
      </c>
      <c r="O190" s="6">
        <f>+Tabla1[[#This Row],[Precio $]]*Tabla1[[#This Row],[PT]]</f>
        <v>8.9250000000000007</v>
      </c>
    </row>
    <row r="191" spans="2:15" x14ac:dyDescent="0.25">
      <c r="B191" s="9">
        <v>44397</v>
      </c>
      <c r="C191" t="s">
        <v>83</v>
      </c>
      <c r="D191" t="str">
        <f>IFERROR(RIGHT(Tabla1[[#This Row],[Proyecto]],LEN(Tabla1[[#This Row],[Proyecto]])-FIND("-",Tabla1[[#This Row],[Proyecto]])),Tabla1[[#This Row],[Proyecto]])</f>
        <v>Bluechip partner</v>
      </c>
      <c r="E191" t="s">
        <v>11</v>
      </c>
      <c r="F191" t="s">
        <v>107</v>
      </c>
      <c r="G191" t="s">
        <v>10</v>
      </c>
      <c r="H191">
        <v>1</v>
      </c>
      <c r="I191">
        <v>5</v>
      </c>
      <c r="J191">
        <v>3</v>
      </c>
      <c r="K191">
        <v>9</v>
      </c>
      <c r="L191" s="3">
        <f t="shared" si="8"/>
        <v>11.25</v>
      </c>
      <c r="M191" s="3">
        <f t="shared" si="10"/>
        <v>2.6533018867924529E-2</v>
      </c>
      <c r="N191" s="6">
        <v>1.02</v>
      </c>
      <c r="O191" s="6">
        <f>+Tabla1[[#This Row],[Precio $]]*Tabla1[[#This Row],[PT]]</f>
        <v>11.475</v>
      </c>
    </row>
    <row r="192" spans="2:15" x14ac:dyDescent="0.25">
      <c r="B192" s="9">
        <v>44397</v>
      </c>
      <c r="C192" t="s">
        <v>83</v>
      </c>
      <c r="D192" t="str">
        <f>IFERROR(RIGHT(Tabla1[[#This Row],[Proyecto]],LEN(Tabla1[[#This Row],[Proyecto]])-FIND("-",Tabla1[[#This Row],[Proyecto]])),Tabla1[[#This Row],[Proyecto]])</f>
        <v>Bluechip partner</v>
      </c>
      <c r="E192" t="s">
        <v>11</v>
      </c>
      <c r="F192" t="s">
        <v>107</v>
      </c>
      <c r="G192" t="s">
        <v>10</v>
      </c>
      <c r="H192">
        <v>1</v>
      </c>
      <c r="I192">
        <v>4</v>
      </c>
      <c r="J192">
        <v>3</v>
      </c>
      <c r="K192">
        <v>11</v>
      </c>
      <c r="L192" s="3">
        <f t="shared" si="8"/>
        <v>11</v>
      </c>
      <c r="M192" s="3">
        <f t="shared" si="10"/>
        <v>2.5943396226415096E-2</v>
      </c>
      <c r="N192" s="6">
        <v>1.02</v>
      </c>
      <c r="O192" s="6">
        <f>+Tabla1[[#This Row],[Precio $]]*Tabla1[[#This Row],[PT]]</f>
        <v>11.22</v>
      </c>
    </row>
    <row r="193" spans="2:15" x14ac:dyDescent="0.25">
      <c r="B193" s="9">
        <v>44397</v>
      </c>
      <c r="C193" t="s">
        <v>83</v>
      </c>
      <c r="D193" t="str">
        <f>IFERROR(RIGHT(Tabla1[[#This Row],[Proyecto]],LEN(Tabla1[[#This Row],[Proyecto]])-FIND("-",Tabla1[[#This Row],[Proyecto]])),Tabla1[[#This Row],[Proyecto]])</f>
        <v>Bluechip partner</v>
      </c>
      <c r="E193" t="s">
        <v>11</v>
      </c>
      <c r="F193" t="s">
        <v>107</v>
      </c>
      <c r="G193" t="s">
        <v>10</v>
      </c>
      <c r="H193">
        <v>1</v>
      </c>
      <c r="I193">
        <v>6</v>
      </c>
      <c r="J193">
        <v>3</v>
      </c>
      <c r="K193">
        <v>10</v>
      </c>
      <c r="L193" s="3">
        <f t="shared" si="8"/>
        <v>15</v>
      </c>
      <c r="M193" s="3">
        <f t="shared" si="10"/>
        <v>3.5377358490566037E-2</v>
      </c>
      <c r="N193" s="6">
        <v>1.02</v>
      </c>
      <c r="O193" s="6">
        <f>+Tabla1[[#This Row],[Precio $]]*Tabla1[[#This Row],[PT]]</f>
        <v>15.3</v>
      </c>
    </row>
    <row r="194" spans="2:15" x14ac:dyDescent="0.25">
      <c r="B194" s="9">
        <v>44397</v>
      </c>
      <c r="C194" t="s">
        <v>83</v>
      </c>
      <c r="D194" t="str">
        <f>IFERROR(RIGHT(Tabla1[[#This Row],[Proyecto]],LEN(Tabla1[[#This Row],[Proyecto]])-FIND("-",Tabla1[[#This Row],[Proyecto]])),Tabla1[[#This Row],[Proyecto]])</f>
        <v>Bluechip partner</v>
      </c>
      <c r="E194" t="s">
        <v>11</v>
      </c>
      <c r="F194" t="s">
        <v>107</v>
      </c>
      <c r="G194" t="s">
        <v>10</v>
      </c>
      <c r="H194">
        <v>1</v>
      </c>
      <c r="I194">
        <v>7</v>
      </c>
      <c r="J194">
        <v>3</v>
      </c>
      <c r="K194">
        <v>2</v>
      </c>
      <c r="L194" s="3">
        <f t="shared" si="8"/>
        <v>3.5</v>
      </c>
      <c r="M194" s="3">
        <f t="shared" si="10"/>
        <v>8.2547169811320754E-3</v>
      </c>
      <c r="N194" s="6">
        <v>1.02</v>
      </c>
      <c r="O194" s="6">
        <f>+Tabla1[[#This Row],[Precio $]]*Tabla1[[#This Row],[PT]]</f>
        <v>3.5700000000000003</v>
      </c>
    </row>
    <row r="195" spans="2:15" x14ac:dyDescent="0.25">
      <c r="B195" s="9">
        <v>44397</v>
      </c>
      <c r="C195" t="s">
        <v>108</v>
      </c>
      <c r="D195" t="str">
        <f>IFERROR(RIGHT(Tabla1[[#This Row],[Proyecto]],LEN(Tabla1[[#This Row],[Proyecto]])-FIND("-",Tabla1[[#This Row],[Proyecto]])),Tabla1[[#This Row],[Proyecto]])</f>
        <v>Uliana Bell</v>
      </c>
      <c r="E195" t="s">
        <v>11</v>
      </c>
      <c r="F195" t="s">
        <v>109</v>
      </c>
      <c r="G195" t="s">
        <v>10</v>
      </c>
      <c r="H195">
        <v>2</v>
      </c>
      <c r="I195">
        <v>5</v>
      </c>
      <c r="J195">
        <v>3</v>
      </c>
      <c r="K195">
        <v>6</v>
      </c>
      <c r="L195" s="3">
        <f t="shared" si="8"/>
        <v>15</v>
      </c>
      <c r="M195" s="3">
        <f t="shared" si="10"/>
        <v>3.5377358490566037E-2</v>
      </c>
      <c r="N195" s="6">
        <v>1.02</v>
      </c>
      <c r="O195" s="6">
        <f>+Tabla1[[#This Row],[Precio $]]*Tabla1[[#This Row],[PT]]</f>
        <v>15.3</v>
      </c>
    </row>
    <row r="196" spans="2:15" x14ac:dyDescent="0.25">
      <c r="B196" s="9">
        <v>44397</v>
      </c>
      <c r="C196" t="s">
        <v>108</v>
      </c>
      <c r="D196" t="str">
        <f>IFERROR(RIGHT(Tabla1[[#This Row],[Proyecto]],LEN(Tabla1[[#This Row],[Proyecto]])-FIND("-",Tabla1[[#This Row],[Proyecto]])),Tabla1[[#This Row],[Proyecto]])</f>
        <v>Uliana Bell</v>
      </c>
      <c r="E196" t="s">
        <v>11</v>
      </c>
      <c r="F196" t="s">
        <v>109</v>
      </c>
      <c r="G196" t="s">
        <v>10</v>
      </c>
      <c r="H196">
        <v>2</v>
      </c>
      <c r="I196">
        <v>6</v>
      </c>
      <c r="J196">
        <v>3</v>
      </c>
      <c r="K196">
        <v>3</v>
      </c>
      <c r="L196" s="3">
        <f t="shared" si="8"/>
        <v>9</v>
      </c>
      <c r="M196" s="3">
        <f t="shared" si="10"/>
        <v>2.1226415094339621E-2</v>
      </c>
      <c r="N196" s="6">
        <v>1.02</v>
      </c>
      <c r="O196" s="6">
        <f>+Tabla1[[#This Row],[Precio $]]*Tabla1[[#This Row],[PT]]</f>
        <v>9.18</v>
      </c>
    </row>
    <row r="197" spans="2:15" x14ac:dyDescent="0.25">
      <c r="B197" s="9">
        <v>44397</v>
      </c>
      <c r="C197" t="s">
        <v>108</v>
      </c>
      <c r="D197" t="str">
        <f>IFERROR(RIGHT(Tabla1[[#This Row],[Proyecto]],LEN(Tabla1[[#This Row],[Proyecto]])-FIND("-",Tabla1[[#This Row],[Proyecto]])),Tabla1[[#This Row],[Proyecto]])</f>
        <v>Uliana Bell</v>
      </c>
      <c r="E197" t="s">
        <v>11</v>
      </c>
      <c r="F197" t="s">
        <v>109</v>
      </c>
      <c r="G197" t="s">
        <v>10</v>
      </c>
      <c r="H197">
        <v>2</v>
      </c>
      <c r="I197">
        <v>8</v>
      </c>
      <c r="J197">
        <v>3</v>
      </c>
      <c r="K197">
        <v>5</v>
      </c>
      <c r="L197" s="3">
        <f t="shared" si="8"/>
        <v>20</v>
      </c>
      <c r="M197" s="3">
        <f t="shared" si="10"/>
        <v>4.716981132075472E-2</v>
      </c>
      <c r="N197" s="6">
        <v>1.02</v>
      </c>
      <c r="O197" s="6">
        <f>+Tabla1[[#This Row],[Precio $]]*Tabla1[[#This Row],[PT]]</f>
        <v>20.399999999999999</v>
      </c>
    </row>
    <row r="198" spans="2:15" x14ac:dyDescent="0.25">
      <c r="B198" s="9">
        <v>44397</v>
      </c>
      <c r="C198" t="s">
        <v>108</v>
      </c>
      <c r="D198" t="str">
        <f>IFERROR(RIGHT(Tabla1[[#This Row],[Proyecto]],LEN(Tabla1[[#This Row],[Proyecto]])-FIND("-",Tabla1[[#This Row],[Proyecto]])),Tabla1[[#This Row],[Proyecto]])</f>
        <v>Uliana Bell</v>
      </c>
      <c r="E198" t="s">
        <v>11</v>
      </c>
      <c r="F198" t="s">
        <v>109</v>
      </c>
      <c r="G198" t="s">
        <v>10</v>
      </c>
      <c r="H198">
        <v>2</v>
      </c>
      <c r="I198">
        <v>5</v>
      </c>
      <c r="J198">
        <v>4</v>
      </c>
      <c r="K198">
        <v>5</v>
      </c>
      <c r="L198" s="3">
        <f t="shared" ref="L198:L261" si="11">(H198*I198*J198*K198)/12</f>
        <v>16.666666666666668</v>
      </c>
      <c r="M198" s="3">
        <f t="shared" si="10"/>
        <v>3.9308176100628936E-2</v>
      </c>
      <c r="N198" s="6">
        <v>1.02</v>
      </c>
      <c r="O198" s="6">
        <f>+Tabla1[[#This Row],[Precio $]]*Tabla1[[#This Row],[PT]]</f>
        <v>17</v>
      </c>
    </row>
    <row r="199" spans="2:15" x14ac:dyDescent="0.25">
      <c r="B199" s="9">
        <v>44397</v>
      </c>
      <c r="C199" t="s">
        <v>108</v>
      </c>
      <c r="D199" t="str">
        <f>IFERROR(RIGHT(Tabla1[[#This Row],[Proyecto]],LEN(Tabla1[[#This Row],[Proyecto]])-FIND("-",Tabla1[[#This Row],[Proyecto]])),Tabla1[[#This Row],[Proyecto]])</f>
        <v>Uliana Bell</v>
      </c>
      <c r="E199" t="s">
        <v>11</v>
      </c>
      <c r="F199" t="s">
        <v>109</v>
      </c>
      <c r="G199" t="s">
        <v>10</v>
      </c>
      <c r="H199">
        <v>2</v>
      </c>
      <c r="I199">
        <v>6</v>
      </c>
      <c r="J199">
        <v>4</v>
      </c>
      <c r="K199">
        <v>5</v>
      </c>
      <c r="L199" s="3">
        <f t="shared" si="11"/>
        <v>20</v>
      </c>
      <c r="M199" s="3">
        <f t="shared" si="10"/>
        <v>4.716981132075472E-2</v>
      </c>
      <c r="N199" s="6">
        <v>1.02</v>
      </c>
      <c r="O199" s="6">
        <f>+Tabla1[[#This Row],[Precio $]]*Tabla1[[#This Row],[PT]]</f>
        <v>20.399999999999999</v>
      </c>
    </row>
    <row r="200" spans="2:15" x14ac:dyDescent="0.25">
      <c r="B200" s="9">
        <v>44397</v>
      </c>
      <c r="C200" t="s">
        <v>108</v>
      </c>
      <c r="D200" t="str">
        <f>IFERROR(RIGHT(Tabla1[[#This Row],[Proyecto]],LEN(Tabla1[[#This Row],[Proyecto]])-FIND("-",Tabla1[[#This Row],[Proyecto]])),Tabla1[[#This Row],[Proyecto]])</f>
        <v>Uliana Bell</v>
      </c>
      <c r="E200" t="s">
        <v>11</v>
      </c>
      <c r="F200" t="s">
        <v>109</v>
      </c>
      <c r="G200" t="s">
        <v>10</v>
      </c>
      <c r="H200">
        <v>1.5</v>
      </c>
      <c r="I200">
        <v>6</v>
      </c>
      <c r="J200">
        <v>4</v>
      </c>
      <c r="K200">
        <v>4</v>
      </c>
      <c r="L200" s="3">
        <f t="shared" si="11"/>
        <v>12</v>
      </c>
      <c r="M200" s="3">
        <f t="shared" si="10"/>
        <v>2.8301886792452831E-2</v>
      </c>
      <c r="N200" s="6">
        <v>1.02</v>
      </c>
      <c r="O200" s="6">
        <f>+Tabla1[[#This Row],[Precio $]]*Tabla1[[#This Row],[PT]]</f>
        <v>12.24</v>
      </c>
    </row>
    <row r="201" spans="2:15" x14ac:dyDescent="0.25">
      <c r="B201" s="9">
        <v>44397</v>
      </c>
      <c r="C201" t="s">
        <v>108</v>
      </c>
      <c r="D201" t="str">
        <f>IFERROR(RIGHT(Tabla1[[#This Row],[Proyecto]],LEN(Tabla1[[#This Row],[Proyecto]])-FIND("-",Tabla1[[#This Row],[Proyecto]])),Tabla1[[#This Row],[Proyecto]])</f>
        <v>Uliana Bell</v>
      </c>
      <c r="E201" t="s">
        <v>11</v>
      </c>
      <c r="F201" t="s">
        <v>109</v>
      </c>
      <c r="G201" t="s">
        <v>10</v>
      </c>
      <c r="H201">
        <v>1.5</v>
      </c>
      <c r="I201">
        <v>5</v>
      </c>
      <c r="J201">
        <v>3</v>
      </c>
      <c r="K201">
        <v>3</v>
      </c>
      <c r="L201" s="3">
        <f t="shared" si="11"/>
        <v>5.625</v>
      </c>
      <c r="M201" s="3">
        <f t="shared" si="10"/>
        <v>1.3266509433962265E-2</v>
      </c>
      <c r="N201" s="6">
        <v>1.02</v>
      </c>
      <c r="O201" s="6">
        <f>+Tabla1[[#This Row],[Precio $]]*Tabla1[[#This Row],[PT]]</f>
        <v>5.7374999999999998</v>
      </c>
    </row>
    <row r="202" spans="2:15" x14ac:dyDescent="0.25">
      <c r="B202" s="9">
        <v>44397</v>
      </c>
      <c r="C202" t="s">
        <v>108</v>
      </c>
      <c r="D202" t="str">
        <f>IFERROR(RIGHT(Tabla1[[#This Row],[Proyecto]],LEN(Tabla1[[#This Row],[Proyecto]])-FIND("-",Tabla1[[#This Row],[Proyecto]])),Tabla1[[#This Row],[Proyecto]])</f>
        <v>Uliana Bell</v>
      </c>
      <c r="E202" t="s">
        <v>11</v>
      </c>
      <c r="F202" t="s">
        <v>109</v>
      </c>
      <c r="G202" t="s">
        <v>10</v>
      </c>
      <c r="H202">
        <v>1</v>
      </c>
      <c r="I202">
        <v>5</v>
      </c>
      <c r="J202">
        <v>4</v>
      </c>
      <c r="K202">
        <v>4</v>
      </c>
      <c r="L202" s="3">
        <f t="shared" si="11"/>
        <v>6.666666666666667</v>
      </c>
      <c r="M202" s="3">
        <f t="shared" si="10"/>
        <v>1.5723270440251572E-2</v>
      </c>
      <c r="N202" s="6">
        <v>1.02</v>
      </c>
      <c r="O202" s="6">
        <f>+Tabla1[[#This Row],[Precio $]]*Tabla1[[#This Row],[PT]]</f>
        <v>6.8000000000000007</v>
      </c>
    </row>
    <row r="203" spans="2:15" x14ac:dyDescent="0.25">
      <c r="B203" s="9">
        <v>44397</v>
      </c>
      <c r="C203" t="s">
        <v>108</v>
      </c>
      <c r="D203" t="str">
        <f>IFERROR(RIGHT(Tabla1[[#This Row],[Proyecto]],LEN(Tabla1[[#This Row],[Proyecto]])-FIND("-",Tabla1[[#This Row],[Proyecto]])),Tabla1[[#This Row],[Proyecto]])</f>
        <v>Uliana Bell</v>
      </c>
      <c r="E203" t="s">
        <v>11</v>
      </c>
      <c r="F203" t="s">
        <v>109</v>
      </c>
      <c r="G203" t="s">
        <v>10</v>
      </c>
      <c r="H203">
        <v>1</v>
      </c>
      <c r="I203">
        <v>8</v>
      </c>
      <c r="J203">
        <v>4</v>
      </c>
      <c r="K203">
        <v>1</v>
      </c>
      <c r="L203" s="3">
        <f t="shared" si="11"/>
        <v>2.6666666666666665</v>
      </c>
      <c r="M203" s="3">
        <f t="shared" si="10"/>
        <v>6.2893081761006284E-3</v>
      </c>
      <c r="N203" s="6">
        <v>1.02</v>
      </c>
      <c r="O203" s="6">
        <f>+Tabla1[[#This Row],[Precio $]]*Tabla1[[#This Row],[PT]]</f>
        <v>2.7199999999999998</v>
      </c>
    </row>
    <row r="204" spans="2:15" x14ac:dyDescent="0.25">
      <c r="B204" s="9">
        <v>44397</v>
      </c>
      <c r="C204" t="s">
        <v>108</v>
      </c>
      <c r="D204" t="str">
        <f>IFERROR(RIGHT(Tabla1[[#This Row],[Proyecto]],LEN(Tabla1[[#This Row],[Proyecto]])-FIND("-",Tabla1[[#This Row],[Proyecto]])),Tabla1[[#This Row],[Proyecto]])</f>
        <v>Uliana Bell</v>
      </c>
      <c r="E204" t="s">
        <v>11</v>
      </c>
      <c r="F204" t="s">
        <v>109</v>
      </c>
      <c r="G204" t="s">
        <v>10</v>
      </c>
      <c r="H204">
        <v>1.5</v>
      </c>
      <c r="I204">
        <v>4</v>
      </c>
      <c r="J204">
        <v>7</v>
      </c>
      <c r="K204">
        <v>1</v>
      </c>
      <c r="L204" s="3">
        <f t="shared" si="11"/>
        <v>3.5</v>
      </c>
      <c r="M204" s="3">
        <f t="shared" si="10"/>
        <v>8.2547169811320754E-3</v>
      </c>
      <c r="N204" s="6">
        <v>1.02</v>
      </c>
      <c r="O204" s="6">
        <f>+Tabla1[[#This Row],[Precio $]]*Tabla1[[#This Row],[PT]]</f>
        <v>3.5700000000000003</v>
      </c>
    </row>
    <row r="205" spans="2:15" x14ac:dyDescent="0.25">
      <c r="B205" s="9">
        <v>44397</v>
      </c>
      <c r="C205" t="s">
        <v>110</v>
      </c>
      <c r="D205" t="str">
        <f>IFERROR(RIGHT(Tabla1[[#This Row],[Proyecto]],LEN(Tabla1[[#This Row],[Proyecto]])-FIND("-",Tabla1[[#This Row],[Proyecto]])),Tabla1[[#This Row],[Proyecto]])</f>
        <v>Home Studio</v>
      </c>
      <c r="E205" t="s">
        <v>15</v>
      </c>
      <c r="F205" t="s">
        <v>183</v>
      </c>
      <c r="G205" t="s">
        <v>14</v>
      </c>
      <c r="H205">
        <v>2</v>
      </c>
      <c r="I205">
        <v>4</v>
      </c>
      <c r="J205">
        <v>3</v>
      </c>
      <c r="K205">
        <v>5</v>
      </c>
      <c r="L205" s="3">
        <f t="shared" si="11"/>
        <v>10</v>
      </c>
      <c r="M205" s="3">
        <f t="shared" si="10"/>
        <v>2.358490566037736E-2</v>
      </c>
      <c r="N205" s="6">
        <v>1.02</v>
      </c>
      <c r="O205" s="6">
        <f>+Tabla1[[#This Row],[Precio $]]*Tabla1[[#This Row],[PT]]</f>
        <v>10.199999999999999</v>
      </c>
    </row>
    <row r="206" spans="2:15" x14ac:dyDescent="0.25">
      <c r="B206" s="9">
        <v>44397</v>
      </c>
      <c r="C206" t="s">
        <v>110</v>
      </c>
      <c r="D206" t="str">
        <f>IFERROR(RIGHT(Tabla1[[#This Row],[Proyecto]],LEN(Tabla1[[#This Row],[Proyecto]])-FIND("-",Tabla1[[#This Row],[Proyecto]])),Tabla1[[#This Row],[Proyecto]])</f>
        <v>Home Studio</v>
      </c>
      <c r="E206" t="s">
        <v>15</v>
      </c>
      <c r="F206" t="s">
        <v>111</v>
      </c>
      <c r="G206" t="s">
        <v>14</v>
      </c>
      <c r="H206">
        <v>2</v>
      </c>
      <c r="I206">
        <v>6</v>
      </c>
      <c r="J206">
        <v>3</v>
      </c>
      <c r="K206">
        <v>2</v>
      </c>
      <c r="L206" s="3">
        <f t="shared" si="11"/>
        <v>6</v>
      </c>
      <c r="M206" s="3">
        <f t="shared" si="10"/>
        <v>1.4150943396226415E-2</v>
      </c>
      <c r="N206" s="6">
        <v>1.02</v>
      </c>
      <c r="O206" s="6">
        <f>+Tabla1[[#This Row],[Precio $]]*Tabla1[[#This Row],[PT]]</f>
        <v>6.12</v>
      </c>
    </row>
    <row r="207" spans="2:15" x14ac:dyDescent="0.25">
      <c r="B207" s="9">
        <v>44397</v>
      </c>
      <c r="C207" t="s">
        <v>110</v>
      </c>
      <c r="D207" t="str">
        <f>IFERROR(RIGHT(Tabla1[[#This Row],[Proyecto]],LEN(Tabla1[[#This Row],[Proyecto]])-FIND("-",Tabla1[[#This Row],[Proyecto]])),Tabla1[[#This Row],[Proyecto]])</f>
        <v>Home Studio</v>
      </c>
      <c r="E207" t="s">
        <v>15</v>
      </c>
      <c r="F207" t="s">
        <v>111</v>
      </c>
      <c r="G207" t="s">
        <v>14</v>
      </c>
      <c r="H207">
        <v>1.5</v>
      </c>
      <c r="I207">
        <v>8</v>
      </c>
      <c r="J207">
        <v>3</v>
      </c>
      <c r="K207">
        <v>3</v>
      </c>
      <c r="L207" s="3">
        <f t="shared" si="11"/>
        <v>9</v>
      </c>
      <c r="M207" s="3">
        <f t="shared" si="10"/>
        <v>2.1226415094339621E-2</v>
      </c>
      <c r="N207" s="6">
        <v>1.02</v>
      </c>
      <c r="O207" s="6">
        <f>+Tabla1[[#This Row],[Precio $]]*Tabla1[[#This Row],[PT]]</f>
        <v>9.18</v>
      </c>
    </row>
    <row r="208" spans="2:15" x14ac:dyDescent="0.25">
      <c r="B208" s="9">
        <v>44389</v>
      </c>
      <c r="C208" t="s">
        <v>40</v>
      </c>
      <c r="D208" t="str">
        <f>IFERROR(RIGHT(Tabla1[[#This Row],[Proyecto]],LEN(Tabla1[[#This Row],[Proyecto]])-FIND("-",Tabla1[[#This Row],[Proyecto]])),Tabla1[[#This Row],[Proyecto]])</f>
        <v>Jaime Castillo</v>
      </c>
      <c r="E208" t="s">
        <v>11</v>
      </c>
      <c r="F208" t="s">
        <v>112</v>
      </c>
      <c r="G208" t="s">
        <v>10</v>
      </c>
      <c r="H208">
        <v>2</v>
      </c>
      <c r="I208">
        <v>7</v>
      </c>
      <c r="J208">
        <v>6</v>
      </c>
      <c r="K208">
        <v>9</v>
      </c>
      <c r="L208" s="3">
        <f t="shared" si="11"/>
        <v>63</v>
      </c>
      <c r="M208" s="3">
        <f t="shared" si="10"/>
        <v>0.14858490566037735</v>
      </c>
      <c r="N208" s="6">
        <v>1.02</v>
      </c>
      <c r="O208" s="6">
        <f>+Tabla1[[#This Row],[Precio $]]*Tabla1[[#This Row],[PT]]</f>
        <v>64.260000000000005</v>
      </c>
    </row>
    <row r="209" spans="2:15" x14ac:dyDescent="0.25">
      <c r="B209" s="9">
        <v>44389</v>
      </c>
      <c r="C209" t="s">
        <v>40</v>
      </c>
      <c r="D209" t="str">
        <f>IFERROR(RIGHT(Tabla1[[#This Row],[Proyecto]],LEN(Tabla1[[#This Row],[Proyecto]])-FIND("-",Tabla1[[#This Row],[Proyecto]])),Tabla1[[#This Row],[Proyecto]])</f>
        <v>Jaime Castillo</v>
      </c>
      <c r="E209" t="s">
        <v>11</v>
      </c>
      <c r="F209" t="s">
        <v>112</v>
      </c>
      <c r="G209" t="s">
        <v>10</v>
      </c>
      <c r="H209">
        <v>2</v>
      </c>
      <c r="I209">
        <v>8</v>
      </c>
      <c r="J209">
        <v>6</v>
      </c>
      <c r="K209">
        <v>9</v>
      </c>
      <c r="L209" s="3">
        <f t="shared" si="11"/>
        <v>72</v>
      </c>
      <c r="M209" s="3">
        <f t="shared" si="10"/>
        <v>0.16981132075471697</v>
      </c>
      <c r="N209" s="6">
        <v>1.02</v>
      </c>
      <c r="O209" s="6">
        <f>+Tabla1[[#This Row],[Precio $]]*Tabla1[[#This Row],[PT]]</f>
        <v>73.44</v>
      </c>
    </row>
    <row r="210" spans="2:15" x14ac:dyDescent="0.25">
      <c r="B210" s="9">
        <v>44389</v>
      </c>
      <c r="C210" t="s">
        <v>40</v>
      </c>
      <c r="D210" t="str">
        <f>IFERROR(RIGHT(Tabla1[[#This Row],[Proyecto]],LEN(Tabla1[[#This Row],[Proyecto]])-FIND("-",Tabla1[[#This Row],[Proyecto]])),Tabla1[[#This Row],[Proyecto]])</f>
        <v>Jaime Castillo</v>
      </c>
      <c r="E210" t="s">
        <v>11</v>
      </c>
      <c r="F210" t="s">
        <v>112</v>
      </c>
      <c r="G210" t="s">
        <v>10</v>
      </c>
      <c r="H210">
        <v>2</v>
      </c>
      <c r="I210">
        <v>6</v>
      </c>
      <c r="J210">
        <v>6</v>
      </c>
      <c r="K210">
        <v>3</v>
      </c>
      <c r="L210" s="3">
        <f t="shared" si="11"/>
        <v>18</v>
      </c>
      <c r="M210" s="3">
        <f t="shared" si="10"/>
        <v>4.2452830188679243E-2</v>
      </c>
      <c r="N210" s="6">
        <v>1.02</v>
      </c>
      <c r="O210" s="6">
        <f>+Tabla1[[#This Row],[Precio $]]*Tabla1[[#This Row],[PT]]</f>
        <v>18.36</v>
      </c>
    </row>
    <row r="211" spans="2:15" x14ac:dyDescent="0.25">
      <c r="B211" s="9">
        <v>44389</v>
      </c>
      <c r="C211" t="s">
        <v>40</v>
      </c>
      <c r="D211" t="str">
        <f>IFERROR(RIGHT(Tabla1[[#This Row],[Proyecto]],LEN(Tabla1[[#This Row],[Proyecto]])-FIND("-",Tabla1[[#This Row],[Proyecto]])),Tabla1[[#This Row],[Proyecto]])</f>
        <v>Jaime Castillo</v>
      </c>
      <c r="E211" t="s">
        <v>11</v>
      </c>
      <c r="F211" t="s">
        <v>112</v>
      </c>
      <c r="G211" t="s">
        <v>10</v>
      </c>
      <c r="H211">
        <v>2</v>
      </c>
      <c r="I211">
        <v>9</v>
      </c>
      <c r="J211">
        <v>6</v>
      </c>
      <c r="K211">
        <v>5</v>
      </c>
      <c r="L211" s="3">
        <f t="shared" si="11"/>
        <v>45</v>
      </c>
      <c r="M211" s="3">
        <f t="shared" si="10"/>
        <v>0.10613207547169812</v>
      </c>
      <c r="N211" s="6">
        <v>1.02</v>
      </c>
      <c r="O211" s="6">
        <f>+Tabla1[[#This Row],[Precio $]]*Tabla1[[#This Row],[PT]]</f>
        <v>45.9</v>
      </c>
    </row>
    <row r="212" spans="2:15" x14ac:dyDescent="0.25">
      <c r="B212" s="9">
        <v>44356</v>
      </c>
      <c r="C212" t="s">
        <v>115</v>
      </c>
      <c r="D212" t="str">
        <f>IFERROR(RIGHT(Tabla1[[#This Row],[Proyecto]],LEN(Tabla1[[#This Row],[Proyecto]])-FIND("-",Tabla1[[#This Row],[Proyecto]])),Tabla1[[#This Row],[Proyecto]])</f>
        <v>Mike toth</v>
      </c>
      <c r="E212" t="s">
        <v>11</v>
      </c>
      <c r="F212" t="s">
        <v>116</v>
      </c>
      <c r="G212" t="s">
        <v>10</v>
      </c>
      <c r="H212">
        <v>2</v>
      </c>
      <c r="I212">
        <v>16</v>
      </c>
      <c r="J212">
        <v>8</v>
      </c>
      <c r="K212">
        <v>1</v>
      </c>
      <c r="L212" s="3">
        <f t="shared" si="11"/>
        <v>21.333333333333332</v>
      </c>
      <c r="M212" s="3">
        <f t="shared" si="10"/>
        <v>5.0314465408805027E-2</v>
      </c>
      <c r="N212" s="6">
        <v>1.02</v>
      </c>
      <c r="O212" s="6">
        <f>+Tabla1[[#This Row],[Precio $]]*Tabla1[[#This Row],[PT]]</f>
        <v>21.759999999999998</v>
      </c>
    </row>
    <row r="213" spans="2:15" x14ac:dyDescent="0.25">
      <c r="B213" s="9">
        <v>44356</v>
      </c>
      <c r="C213" t="s">
        <v>115</v>
      </c>
      <c r="D213" t="str">
        <f>IFERROR(RIGHT(Tabla1[[#This Row],[Proyecto]],LEN(Tabla1[[#This Row],[Proyecto]])-FIND("-",Tabla1[[#This Row],[Proyecto]])),Tabla1[[#This Row],[Proyecto]])</f>
        <v>Mike toth</v>
      </c>
      <c r="E213" t="s">
        <v>11</v>
      </c>
      <c r="F213" t="s">
        <v>117</v>
      </c>
      <c r="G213" t="s">
        <v>10</v>
      </c>
      <c r="H213">
        <v>2</v>
      </c>
      <c r="I213">
        <v>5</v>
      </c>
      <c r="J213">
        <v>5</v>
      </c>
      <c r="K213">
        <v>5</v>
      </c>
      <c r="L213" s="3">
        <f t="shared" si="11"/>
        <v>20.833333333333332</v>
      </c>
      <c r="M213" s="3">
        <f t="shared" si="10"/>
        <v>4.913522012578616E-2</v>
      </c>
      <c r="N213" s="6">
        <v>1.02</v>
      </c>
      <c r="O213" s="6">
        <f>+Tabla1[[#This Row],[Precio $]]*Tabla1[[#This Row],[PT]]</f>
        <v>21.25</v>
      </c>
    </row>
    <row r="214" spans="2:15" x14ac:dyDescent="0.25">
      <c r="B214" s="9">
        <v>44356</v>
      </c>
      <c r="C214" t="s">
        <v>115</v>
      </c>
      <c r="D214" t="str">
        <f>IFERROR(RIGHT(Tabla1[[#This Row],[Proyecto]],LEN(Tabla1[[#This Row],[Proyecto]])-FIND("-",Tabla1[[#This Row],[Proyecto]])),Tabla1[[#This Row],[Proyecto]])</f>
        <v>Mike toth</v>
      </c>
      <c r="E214" t="s">
        <v>11</v>
      </c>
      <c r="F214" t="s">
        <v>117</v>
      </c>
      <c r="G214" t="s">
        <v>10</v>
      </c>
      <c r="H214">
        <v>2</v>
      </c>
      <c r="I214">
        <v>4</v>
      </c>
      <c r="J214">
        <v>5</v>
      </c>
      <c r="K214">
        <v>2</v>
      </c>
      <c r="L214" s="3">
        <f t="shared" si="11"/>
        <v>6.666666666666667</v>
      </c>
      <c r="M214" s="3">
        <f t="shared" si="10"/>
        <v>1.5723270440251572E-2</v>
      </c>
      <c r="N214" s="6">
        <v>1.02</v>
      </c>
      <c r="O214" s="6">
        <f>+Tabla1[[#This Row],[Precio $]]*Tabla1[[#This Row],[PT]]</f>
        <v>6.8000000000000007</v>
      </c>
    </row>
    <row r="215" spans="2:15" x14ac:dyDescent="0.25">
      <c r="B215" s="9">
        <v>44356</v>
      </c>
      <c r="C215" t="s">
        <v>115</v>
      </c>
      <c r="D215" t="str">
        <f>IFERROR(RIGHT(Tabla1[[#This Row],[Proyecto]],LEN(Tabla1[[#This Row],[Proyecto]])-FIND("-",Tabla1[[#This Row],[Proyecto]])),Tabla1[[#This Row],[Proyecto]])</f>
        <v>Mike toth</v>
      </c>
      <c r="E215" t="s">
        <v>11</v>
      </c>
      <c r="F215" t="s">
        <v>117</v>
      </c>
      <c r="G215" t="s">
        <v>10</v>
      </c>
      <c r="H215">
        <v>2</v>
      </c>
      <c r="I215">
        <v>5</v>
      </c>
      <c r="J215">
        <v>4</v>
      </c>
      <c r="K215">
        <v>3</v>
      </c>
      <c r="L215" s="3">
        <f t="shared" si="11"/>
        <v>10</v>
      </c>
      <c r="M215" s="3">
        <f t="shared" si="10"/>
        <v>2.358490566037736E-2</v>
      </c>
      <c r="N215" s="6">
        <v>1.02</v>
      </c>
      <c r="O215" s="6">
        <f>+Tabla1[[#This Row],[Precio $]]*Tabla1[[#This Row],[PT]]</f>
        <v>10.199999999999999</v>
      </c>
    </row>
    <row r="216" spans="2:15" x14ac:dyDescent="0.25">
      <c r="B216" s="9">
        <v>44356</v>
      </c>
      <c r="C216" t="s">
        <v>115</v>
      </c>
      <c r="D216" t="str">
        <f>IFERROR(RIGHT(Tabla1[[#This Row],[Proyecto]],LEN(Tabla1[[#This Row],[Proyecto]])-FIND("-",Tabla1[[#This Row],[Proyecto]])),Tabla1[[#This Row],[Proyecto]])</f>
        <v>Mike toth</v>
      </c>
      <c r="E216" t="s">
        <v>11</v>
      </c>
      <c r="F216" t="s">
        <v>117</v>
      </c>
      <c r="G216" t="s">
        <v>10</v>
      </c>
      <c r="H216">
        <v>2</v>
      </c>
      <c r="I216">
        <v>8</v>
      </c>
      <c r="J216">
        <v>4</v>
      </c>
      <c r="K216">
        <v>1</v>
      </c>
      <c r="L216" s="3">
        <f t="shared" si="11"/>
        <v>5.333333333333333</v>
      </c>
      <c r="M216" s="3">
        <f t="shared" si="10"/>
        <v>1.2578616352201257E-2</v>
      </c>
      <c r="N216" s="6">
        <v>1.02</v>
      </c>
      <c r="O216" s="6">
        <f>+Tabla1[[#This Row],[Precio $]]*Tabla1[[#This Row],[PT]]</f>
        <v>5.4399999999999995</v>
      </c>
    </row>
    <row r="217" spans="2:15" x14ac:dyDescent="0.25">
      <c r="B217" s="9">
        <v>44356</v>
      </c>
      <c r="C217" t="s">
        <v>115</v>
      </c>
      <c r="D217" t="str">
        <f>IFERROR(RIGHT(Tabla1[[#This Row],[Proyecto]],LEN(Tabla1[[#This Row],[Proyecto]])-FIND("-",Tabla1[[#This Row],[Proyecto]])),Tabla1[[#This Row],[Proyecto]])</f>
        <v>Mike toth</v>
      </c>
      <c r="E217" t="s">
        <v>11</v>
      </c>
      <c r="F217" t="s">
        <v>117</v>
      </c>
      <c r="G217" t="s">
        <v>10</v>
      </c>
      <c r="H217">
        <v>2</v>
      </c>
      <c r="I217">
        <v>4</v>
      </c>
      <c r="J217">
        <v>4</v>
      </c>
      <c r="K217">
        <v>2</v>
      </c>
      <c r="L217" s="3">
        <f t="shared" si="11"/>
        <v>5.333333333333333</v>
      </c>
      <c r="M217" s="3">
        <f t="shared" si="10"/>
        <v>1.2578616352201257E-2</v>
      </c>
      <c r="N217" s="6">
        <v>1.02</v>
      </c>
      <c r="O217" s="6">
        <f>+Tabla1[[#This Row],[Precio $]]*Tabla1[[#This Row],[PT]]</f>
        <v>5.4399999999999995</v>
      </c>
    </row>
    <row r="218" spans="2:15" x14ac:dyDescent="0.25">
      <c r="B218" s="9">
        <v>44356</v>
      </c>
      <c r="C218" t="s">
        <v>115</v>
      </c>
      <c r="D218" t="str">
        <f>IFERROR(RIGHT(Tabla1[[#This Row],[Proyecto]],LEN(Tabla1[[#This Row],[Proyecto]])-FIND("-",Tabla1[[#This Row],[Proyecto]])),Tabla1[[#This Row],[Proyecto]])</f>
        <v>Mike toth</v>
      </c>
      <c r="E218" t="s">
        <v>11</v>
      </c>
      <c r="F218" t="s">
        <v>117</v>
      </c>
      <c r="G218" t="s">
        <v>10</v>
      </c>
      <c r="H218">
        <v>2</v>
      </c>
      <c r="I218">
        <v>6</v>
      </c>
      <c r="J218">
        <v>4</v>
      </c>
      <c r="K218">
        <v>3</v>
      </c>
      <c r="L218" s="3">
        <f t="shared" si="11"/>
        <v>12</v>
      </c>
      <c r="M218" s="3">
        <f t="shared" si="10"/>
        <v>2.8301886792452831E-2</v>
      </c>
      <c r="N218" s="6">
        <v>1.02</v>
      </c>
      <c r="O218" s="6">
        <f>+Tabla1[[#This Row],[Precio $]]*Tabla1[[#This Row],[PT]]</f>
        <v>12.24</v>
      </c>
    </row>
    <row r="219" spans="2:15" x14ac:dyDescent="0.25">
      <c r="B219" s="9">
        <v>44356</v>
      </c>
      <c r="C219" t="s">
        <v>115</v>
      </c>
      <c r="D219" t="str">
        <f>IFERROR(RIGHT(Tabla1[[#This Row],[Proyecto]],LEN(Tabla1[[#This Row],[Proyecto]])-FIND("-",Tabla1[[#This Row],[Proyecto]])),Tabla1[[#This Row],[Proyecto]])</f>
        <v>Mike toth</v>
      </c>
      <c r="E219" t="s">
        <v>11</v>
      </c>
      <c r="F219" t="s">
        <v>117</v>
      </c>
      <c r="G219" t="s">
        <v>10</v>
      </c>
      <c r="H219">
        <v>1</v>
      </c>
      <c r="I219">
        <v>4</v>
      </c>
      <c r="J219">
        <v>5</v>
      </c>
      <c r="K219">
        <v>11</v>
      </c>
      <c r="L219" s="3">
        <f t="shared" si="11"/>
        <v>18.333333333333332</v>
      </c>
      <c r="M219" s="3">
        <f t="shared" ref="M219:M222" si="12">+L219/424</f>
        <v>4.3238993710691821E-2</v>
      </c>
      <c r="N219" s="6">
        <v>1.02</v>
      </c>
      <c r="O219" s="6">
        <f>+Tabla1[[#This Row],[Precio $]]*Tabla1[[#This Row],[PT]]</f>
        <v>18.7</v>
      </c>
    </row>
    <row r="220" spans="2:15" x14ac:dyDescent="0.25">
      <c r="B220" s="9">
        <v>44356</v>
      </c>
      <c r="C220" t="s">
        <v>115</v>
      </c>
      <c r="D220" t="str">
        <f>IFERROR(RIGHT(Tabla1[[#This Row],[Proyecto]],LEN(Tabla1[[#This Row],[Proyecto]])-FIND("-",Tabla1[[#This Row],[Proyecto]])),Tabla1[[#This Row],[Proyecto]])</f>
        <v>Mike toth</v>
      </c>
      <c r="E220" t="s">
        <v>11</v>
      </c>
      <c r="F220" t="s">
        <v>117</v>
      </c>
      <c r="G220" t="s">
        <v>10</v>
      </c>
      <c r="H220">
        <v>1</v>
      </c>
      <c r="I220">
        <v>5</v>
      </c>
      <c r="J220">
        <v>5</v>
      </c>
      <c r="K220">
        <v>4</v>
      </c>
      <c r="L220" s="3">
        <f t="shared" si="11"/>
        <v>8.3333333333333339</v>
      </c>
      <c r="M220" s="3">
        <f t="shared" si="12"/>
        <v>1.9654088050314468E-2</v>
      </c>
      <c r="N220" s="6">
        <v>1.02</v>
      </c>
      <c r="O220" s="6">
        <f>+Tabla1[[#This Row],[Precio $]]*Tabla1[[#This Row],[PT]]</f>
        <v>8.5</v>
      </c>
    </row>
    <row r="221" spans="2:15" x14ac:dyDescent="0.25">
      <c r="B221" s="9">
        <v>44356</v>
      </c>
      <c r="C221" t="s">
        <v>115</v>
      </c>
      <c r="D221" t="str">
        <f>IFERROR(RIGHT(Tabla1[[#This Row],[Proyecto]],LEN(Tabla1[[#This Row],[Proyecto]])-FIND("-",Tabla1[[#This Row],[Proyecto]])),Tabla1[[#This Row],[Proyecto]])</f>
        <v>Mike toth</v>
      </c>
      <c r="E221" t="s">
        <v>11</v>
      </c>
      <c r="F221" t="s">
        <v>117</v>
      </c>
      <c r="G221" t="s">
        <v>10</v>
      </c>
      <c r="H221">
        <v>1</v>
      </c>
      <c r="I221">
        <v>6</v>
      </c>
      <c r="J221">
        <v>5</v>
      </c>
      <c r="K221">
        <v>3</v>
      </c>
      <c r="L221" s="3">
        <f t="shared" si="11"/>
        <v>7.5</v>
      </c>
      <c r="M221" s="3">
        <f t="shared" si="12"/>
        <v>1.7688679245283018E-2</v>
      </c>
      <c r="N221" s="6">
        <v>1.02</v>
      </c>
      <c r="O221" s="6">
        <f>+Tabla1[[#This Row],[Precio $]]*Tabla1[[#This Row],[PT]]</f>
        <v>7.65</v>
      </c>
    </row>
    <row r="222" spans="2:15" x14ac:dyDescent="0.25">
      <c r="B222" s="9">
        <v>44365</v>
      </c>
      <c r="C222" t="s">
        <v>115</v>
      </c>
      <c r="D222" t="str">
        <f>IFERROR(RIGHT(Tabla1[[#This Row],[Proyecto]],LEN(Tabla1[[#This Row],[Proyecto]])-FIND("-",Tabla1[[#This Row],[Proyecto]])),Tabla1[[#This Row],[Proyecto]])</f>
        <v>Mike toth</v>
      </c>
      <c r="E222" t="s">
        <v>11</v>
      </c>
      <c r="F222" t="s">
        <v>49</v>
      </c>
      <c r="G222" t="s">
        <v>10</v>
      </c>
      <c r="H222">
        <v>2</v>
      </c>
      <c r="I222">
        <v>10</v>
      </c>
      <c r="J222">
        <v>10</v>
      </c>
      <c r="K222">
        <v>4</v>
      </c>
      <c r="L222" s="3">
        <f t="shared" si="11"/>
        <v>66.666666666666671</v>
      </c>
      <c r="M222" s="3">
        <f t="shared" si="12"/>
        <v>0.15723270440251574</v>
      </c>
      <c r="N222" s="6">
        <v>1.02</v>
      </c>
      <c r="O222" s="6">
        <f>+Tabla1[[#This Row],[Precio $]]*Tabla1[[#This Row],[PT]]</f>
        <v>68</v>
      </c>
    </row>
    <row r="223" spans="2:15" x14ac:dyDescent="0.25">
      <c r="B223" s="9">
        <v>44362</v>
      </c>
      <c r="C223" t="s">
        <v>115</v>
      </c>
      <c r="D223" t="str">
        <f>IFERROR(RIGHT(Tabla1[[#This Row],[Proyecto]],LEN(Tabla1[[#This Row],[Proyecto]])-FIND("-",Tabla1[[#This Row],[Proyecto]])),Tabla1[[#This Row],[Proyecto]])</f>
        <v>Mike toth</v>
      </c>
      <c r="E223" t="s">
        <v>11</v>
      </c>
      <c r="F223" t="s">
        <v>119</v>
      </c>
      <c r="G223" t="s">
        <v>10</v>
      </c>
      <c r="H223">
        <v>2</v>
      </c>
      <c r="I223">
        <v>6</v>
      </c>
      <c r="J223">
        <v>4</v>
      </c>
      <c r="K223">
        <v>2</v>
      </c>
      <c r="L223" s="3">
        <f t="shared" si="11"/>
        <v>8</v>
      </c>
      <c r="M223" s="3">
        <f t="shared" ref="M223:M254" si="13">+L223/424</f>
        <v>1.8867924528301886E-2</v>
      </c>
      <c r="N223" s="6">
        <v>1.02</v>
      </c>
      <c r="O223" s="6">
        <f>+Tabla1[[#This Row],[Precio $]]*Tabla1[[#This Row],[PT]]</f>
        <v>8.16</v>
      </c>
    </row>
    <row r="224" spans="2:15" x14ac:dyDescent="0.25">
      <c r="B224" s="9">
        <v>44362</v>
      </c>
      <c r="C224" t="s">
        <v>115</v>
      </c>
      <c r="D224" t="str">
        <f>IFERROR(RIGHT(Tabla1[[#This Row],[Proyecto]],LEN(Tabla1[[#This Row],[Proyecto]])-FIND("-",Tabla1[[#This Row],[Proyecto]])),Tabla1[[#This Row],[Proyecto]])</f>
        <v>Mike toth</v>
      </c>
      <c r="E224" t="s">
        <v>11</v>
      </c>
      <c r="F224" t="s">
        <v>119</v>
      </c>
      <c r="G224" t="s">
        <v>10</v>
      </c>
      <c r="H224">
        <v>2</v>
      </c>
      <c r="I224">
        <v>4</v>
      </c>
      <c r="J224">
        <v>4</v>
      </c>
      <c r="K224">
        <v>10</v>
      </c>
      <c r="L224" s="3">
        <f t="shared" si="11"/>
        <v>26.666666666666668</v>
      </c>
      <c r="M224" s="3">
        <f t="shared" si="13"/>
        <v>6.2893081761006289E-2</v>
      </c>
      <c r="N224" s="6">
        <v>1.02</v>
      </c>
      <c r="O224" s="6">
        <f>+Tabla1[[#This Row],[Precio $]]*Tabla1[[#This Row],[PT]]</f>
        <v>27.200000000000003</v>
      </c>
    </row>
    <row r="225" spans="2:15" x14ac:dyDescent="0.25">
      <c r="B225" s="9">
        <v>44362</v>
      </c>
      <c r="C225" t="s">
        <v>115</v>
      </c>
      <c r="D225" t="str">
        <f>IFERROR(RIGHT(Tabla1[[#This Row],[Proyecto]],LEN(Tabla1[[#This Row],[Proyecto]])-FIND("-",Tabla1[[#This Row],[Proyecto]])),Tabla1[[#This Row],[Proyecto]])</f>
        <v>Mike toth</v>
      </c>
      <c r="E225" t="s">
        <v>11</v>
      </c>
      <c r="F225" t="s">
        <v>119</v>
      </c>
      <c r="G225" t="s">
        <v>10</v>
      </c>
      <c r="H225">
        <v>2</v>
      </c>
      <c r="I225">
        <v>7</v>
      </c>
      <c r="J225">
        <v>5</v>
      </c>
      <c r="K225">
        <v>6</v>
      </c>
      <c r="L225" s="3">
        <f t="shared" si="11"/>
        <v>35</v>
      </c>
      <c r="M225" s="3">
        <f t="shared" si="13"/>
        <v>8.254716981132075E-2</v>
      </c>
      <c r="N225" s="6">
        <v>1.02</v>
      </c>
      <c r="O225" s="6">
        <f>+Tabla1[[#This Row],[Precio $]]*Tabla1[[#This Row],[PT]]</f>
        <v>35.700000000000003</v>
      </c>
    </row>
    <row r="226" spans="2:15" x14ac:dyDescent="0.25">
      <c r="B226" s="9">
        <v>44362</v>
      </c>
      <c r="C226" t="s">
        <v>115</v>
      </c>
      <c r="D226" t="str">
        <f>IFERROR(RIGHT(Tabla1[[#This Row],[Proyecto]],LEN(Tabla1[[#This Row],[Proyecto]])-FIND("-",Tabla1[[#This Row],[Proyecto]])),Tabla1[[#This Row],[Proyecto]])</f>
        <v>Mike toth</v>
      </c>
      <c r="E226" t="s">
        <v>11</v>
      </c>
      <c r="F226" t="s">
        <v>119</v>
      </c>
      <c r="G226" t="s">
        <v>10</v>
      </c>
      <c r="H226">
        <v>1.5</v>
      </c>
      <c r="I226">
        <v>6</v>
      </c>
      <c r="J226">
        <v>4</v>
      </c>
      <c r="K226">
        <v>3</v>
      </c>
      <c r="L226" s="3">
        <f t="shared" si="11"/>
        <v>9</v>
      </c>
      <c r="M226" s="3">
        <f t="shared" si="13"/>
        <v>2.1226415094339621E-2</v>
      </c>
      <c r="N226" s="6">
        <v>1.02</v>
      </c>
      <c r="O226" s="6">
        <f>+Tabla1[[#This Row],[Precio $]]*Tabla1[[#This Row],[PT]]</f>
        <v>9.18</v>
      </c>
    </row>
    <row r="227" spans="2:15" x14ac:dyDescent="0.25">
      <c r="B227" s="9">
        <v>44362</v>
      </c>
      <c r="C227" t="s">
        <v>115</v>
      </c>
      <c r="D227" t="str">
        <f>IFERROR(RIGHT(Tabla1[[#This Row],[Proyecto]],LEN(Tabla1[[#This Row],[Proyecto]])-FIND("-",Tabla1[[#This Row],[Proyecto]])),Tabla1[[#This Row],[Proyecto]])</f>
        <v>Mike toth</v>
      </c>
      <c r="E227" t="s">
        <v>11</v>
      </c>
      <c r="F227" t="s">
        <v>119</v>
      </c>
      <c r="G227" t="s">
        <v>10</v>
      </c>
      <c r="H227">
        <v>1.5</v>
      </c>
      <c r="I227">
        <v>8</v>
      </c>
      <c r="J227">
        <v>4</v>
      </c>
      <c r="K227">
        <v>5</v>
      </c>
      <c r="L227" s="3">
        <f t="shared" si="11"/>
        <v>20</v>
      </c>
      <c r="M227" s="3">
        <f t="shared" si="13"/>
        <v>4.716981132075472E-2</v>
      </c>
      <c r="N227" s="6">
        <v>1.02</v>
      </c>
      <c r="O227" s="6">
        <f>+Tabla1[[#This Row],[Precio $]]*Tabla1[[#This Row],[PT]]</f>
        <v>20.399999999999999</v>
      </c>
    </row>
    <row r="228" spans="2:15" x14ac:dyDescent="0.25">
      <c r="B228" s="9">
        <v>44362</v>
      </c>
      <c r="C228" t="s">
        <v>115</v>
      </c>
      <c r="D228" t="str">
        <f>IFERROR(RIGHT(Tabla1[[#This Row],[Proyecto]],LEN(Tabla1[[#This Row],[Proyecto]])-FIND("-",Tabla1[[#This Row],[Proyecto]])),Tabla1[[#This Row],[Proyecto]])</f>
        <v>Mike toth</v>
      </c>
      <c r="E228" t="s">
        <v>11</v>
      </c>
      <c r="F228" t="s">
        <v>119</v>
      </c>
      <c r="G228" t="s">
        <v>10</v>
      </c>
      <c r="H228">
        <v>1</v>
      </c>
      <c r="I228">
        <v>4</v>
      </c>
      <c r="J228">
        <v>3</v>
      </c>
      <c r="K228">
        <v>7</v>
      </c>
      <c r="L228" s="3">
        <f t="shared" si="11"/>
        <v>7</v>
      </c>
      <c r="M228" s="3">
        <f t="shared" si="13"/>
        <v>1.6509433962264151E-2</v>
      </c>
      <c r="N228" s="6">
        <v>1.02</v>
      </c>
      <c r="O228" s="6">
        <f>+Tabla1[[#This Row],[Precio $]]*Tabla1[[#This Row],[PT]]</f>
        <v>7.1400000000000006</v>
      </c>
    </row>
    <row r="229" spans="2:15" x14ac:dyDescent="0.25">
      <c r="B229" s="9">
        <v>44362</v>
      </c>
      <c r="C229" t="s">
        <v>115</v>
      </c>
      <c r="D229" t="str">
        <f>IFERROR(RIGHT(Tabla1[[#This Row],[Proyecto]],LEN(Tabla1[[#This Row],[Proyecto]])-FIND("-",Tabla1[[#This Row],[Proyecto]])),Tabla1[[#This Row],[Proyecto]])</f>
        <v>Mike toth</v>
      </c>
      <c r="E229" t="s">
        <v>11</v>
      </c>
      <c r="F229" t="s">
        <v>119</v>
      </c>
      <c r="G229" t="s">
        <v>10</v>
      </c>
      <c r="H229">
        <v>1.5</v>
      </c>
      <c r="I229">
        <v>6</v>
      </c>
      <c r="J229">
        <v>7</v>
      </c>
      <c r="K229">
        <v>1</v>
      </c>
      <c r="L229" s="3">
        <f t="shared" si="11"/>
        <v>5.25</v>
      </c>
      <c r="M229" s="3">
        <f t="shared" si="13"/>
        <v>1.2382075471698114E-2</v>
      </c>
      <c r="N229" s="6">
        <v>1.02</v>
      </c>
      <c r="O229" s="6">
        <f>+Tabla1[[#This Row],[Precio $]]*Tabla1[[#This Row],[PT]]</f>
        <v>5.3550000000000004</v>
      </c>
    </row>
    <row r="230" spans="2:15" x14ac:dyDescent="0.25">
      <c r="B230" s="9">
        <v>44369</v>
      </c>
      <c r="C230" t="s">
        <v>120</v>
      </c>
      <c r="D230" t="str">
        <f>IFERROR(RIGHT(Tabla1[[#This Row],[Proyecto]],LEN(Tabla1[[#This Row],[Proyecto]])-FIND("-",Tabla1[[#This Row],[Proyecto]])),Tabla1[[#This Row],[Proyecto]])</f>
        <v>Mcgregor</v>
      </c>
      <c r="E230" t="s">
        <v>15</v>
      </c>
      <c r="F230" t="s">
        <v>51</v>
      </c>
      <c r="G230" t="s">
        <v>21</v>
      </c>
      <c r="H230">
        <v>1</v>
      </c>
      <c r="I230">
        <v>12</v>
      </c>
      <c r="J230">
        <v>6</v>
      </c>
      <c r="K230">
        <v>2</v>
      </c>
      <c r="L230" s="3">
        <f t="shared" si="11"/>
        <v>12</v>
      </c>
      <c r="M230" s="3">
        <f t="shared" si="13"/>
        <v>2.8301886792452831E-2</v>
      </c>
      <c r="N230" s="6">
        <v>1.1499999999999999</v>
      </c>
      <c r="O230" s="6">
        <f>+Tabla1[[#This Row],[Precio $]]*Tabla1[[#This Row],[PT]]</f>
        <v>13.799999999999999</v>
      </c>
    </row>
    <row r="231" spans="2:15" x14ac:dyDescent="0.25">
      <c r="B231" s="9">
        <v>44369</v>
      </c>
      <c r="C231" t="s">
        <v>120</v>
      </c>
      <c r="D231" t="str">
        <f>IFERROR(RIGHT(Tabla1[[#This Row],[Proyecto]],LEN(Tabla1[[#This Row],[Proyecto]])-FIND("-",Tabla1[[#This Row],[Proyecto]])),Tabla1[[#This Row],[Proyecto]])</f>
        <v>Mcgregor</v>
      </c>
      <c r="E231" t="s">
        <v>15</v>
      </c>
      <c r="F231" t="s">
        <v>51</v>
      </c>
      <c r="G231" t="s">
        <v>21</v>
      </c>
      <c r="H231">
        <v>2</v>
      </c>
      <c r="I231">
        <v>6</v>
      </c>
      <c r="J231">
        <v>5</v>
      </c>
      <c r="K231">
        <v>1</v>
      </c>
      <c r="L231" s="3">
        <f t="shared" si="11"/>
        <v>5</v>
      </c>
      <c r="M231" s="3">
        <f t="shared" si="13"/>
        <v>1.179245283018868E-2</v>
      </c>
      <c r="N231" s="6">
        <v>1.1499999999999999</v>
      </c>
      <c r="O231" s="6">
        <f>+Tabla1[[#This Row],[Precio $]]*Tabla1[[#This Row],[PT]]</f>
        <v>5.75</v>
      </c>
    </row>
    <row r="232" spans="2:15" x14ac:dyDescent="0.25">
      <c r="B232" s="9">
        <v>44361</v>
      </c>
      <c r="C232" t="s">
        <v>120</v>
      </c>
      <c r="D232" t="str">
        <f>IFERROR(RIGHT(Tabla1[[#This Row],[Proyecto]],LEN(Tabla1[[#This Row],[Proyecto]])-FIND("-",Tabla1[[#This Row],[Proyecto]])),Tabla1[[#This Row],[Proyecto]])</f>
        <v>Mcgregor</v>
      </c>
      <c r="E232" t="s">
        <v>11</v>
      </c>
      <c r="F232" t="s">
        <v>121</v>
      </c>
      <c r="G232" t="s">
        <v>10</v>
      </c>
      <c r="H232">
        <v>2</v>
      </c>
      <c r="I232">
        <v>8</v>
      </c>
      <c r="J232">
        <v>4</v>
      </c>
      <c r="K232">
        <v>12</v>
      </c>
      <c r="L232" s="3">
        <f t="shared" si="11"/>
        <v>64</v>
      </c>
      <c r="M232" s="3">
        <f t="shared" si="13"/>
        <v>0.15094339622641509</v>
      </c>
      <c r="N232" s="6">
        <v>1.02</v>
      </c>
      <c r="O232" s="6">
        <f>+Tabla1[[#This Row],[Precio $]]*Tabla1[[#This Row],[PT]]</f>
        <v>65.28</v>
      </c>
    </row>
    <row r="233" spans="2:15" x14ac:dyDescent="0.25">
      <c r="B233" s="9">
        <v>44364</v>
      </c>
      <c r="C233" t="s">
        <v>120</v>
      </c>
      <c r="D233" t="str">
        <f>IFERROR(RIGHT(Tabla1[[#This Row],[Proyecto]],LEN(Tabla1[[#This Row],[Proyecto]])-FIND("-",Tabla1[[#This Row],[Proyecto]])),Tabla1[[#This Row],[Proyecto]])</f>
        <v>Mcgregor</v>
      </c>
      <c r="E233" s="10" t="s">
        <v>11</v>
      </c>
      <c r="F233" s="10" t="s">
        <v>122</v>
      </c>
      <c r="G233" t="s">
        <v>10</v>
      </c>
      <c r="H233">
        <v>1.5</v>
      </c>
      <c r="I233">
        <v>10</v>
      </c>
      <c r="J233">
        <v>8</v>
      </c>
      <c r="K233">
        <v>1</v>
      </c>
      <c r="L233" s="3">
        <f t="shared" si="11"/>
        <v>10</v>
      </c>
      <c r="M233" s="3">
        <f t="shared" si="13"/>
        <v>2.358490566037736E-2</v>
      </c>
      <c r="N233" s="6">
        <v>1.02</v>
      </c>
      <c r="O233" s="6">
        <f>+Tabla1[[#This Row],[Precio $]]*Tabla1[[#This Row],[PT]]</f>
        <v>10.199999999999999</v>
      </c>
    </row>
    <row r="234" spans="2:15" x14ac:dyDescent="0.25">
      <c r="B234" s="9">
        <v>44364</v>
      </c>
      <c r="C234" t="s">
        <v>120</v>
      </c>
      <c r="D234" t="str">
        <f>IFERROR(RIGHT(Tabla1[[#This Row],[Proyecto]],LEN(Tabla1[[#This Row],[Proyecto]])-FIND("-",Tabla1[[#This Row],[Proyecto]])),Tabla1[[#This Row],[Proyecto]])</f>
        <v>Mcgregor</v>
      </c>
      <c r="E234" s="10" t="s">
        <v>11</v>
      </c>
      <c r="F234" s="10" t="s">
        <v>122</v>
      </c>
      <c r="G234" t="s">
        <v>10</v>
      </c>
      <c r="H234">
        <v>1</v>
      </c>
      <c r="I234">
        <v>4</v>
      </c>
      <c r="J234">
        <v>3</v>
      </c>
      <c r="K234">
        <v>8</v>
      </c>
      <c r="L234" s="3">
        <f t="shared" si="11"/>
        <v>8</v>
      </c>
      <c r="M234" s="3">
        <f t="shared" si="13"/>
        <v>1.8867924528301886E-2</v>
      </c>
      <c r="N234" s="6">
        <v>1.02</v>
      </c>
      <c r="O234" s="6">
        <f>+Tabla1[[#This Row],[Precio $]]*Tabla1[[#This Row],[PT]]</f>
        <v>8.16</v>
      </c>
    </row>
    <row r="235" spans="2:15" x14ac:dyDescent="0.25">
      <c r="B235" s="9">
        <v>44369</v>
      </c>
      <c r="C235" t="s">
        <v>120</v>
      </c>
      <c r="D235" t="str">
        <f>IFERROR(RIGHT(Tabla1[[#This Row],[Proyecto]],LEN(Tabla1[[#This Row],[Proyecto]])-FIND("-",Tabla1[[#This Row],[Proyecto]])),Tabla1[[#This Row],[Proyecto]])</f>
        <v>Mcgregor</v>
      </c>
      <c r="E235" s="10" t="s">
        <v>45</v>
      </c>
      <c r="F235" s="10" t="s">
        <v>122</v>
      </c>
      <c r="G235" t="s">
        <v>13</v>
      </c>
      <c r="H235">
        <v>1</v>
      </c>
      <c r="I235">
        <v>5</v>
      </c>
      <c r="J235">
        <v>8</v>
      </c>
      <c r="K235">
        <v>5</v>
      </c>
      <c r="L235" s="3">
        <f t="shared" si="11"/>
        <v>16.666666666666668</v>
      </c>
      <c r="M235" s="3">
        <f t="shared" si="13"/>
        <v>3.9308176100628936E-2</v>
      </c>
      <c r="N235" s="6">
        <v>1.43</v>
      </c>
      <c r="O235" s="6">
        <f>+Tabla1[[#This Row],[Precio $]]*Tabla1[[#This Row],[PT]]</f>
        <v>23.833333333333336</v>
      </c>
    </row>
    <row r="236" spans="2:15" x14ac:dyDescent="0.25">
      <c r="B236" s="9">
        <v>44369</v>
      </c>
      <c r="C236" t="s">
        <v>120</v>
      </c>
      <c r="D236" t="str">
        <f>IFERROR(RIGHT(Tabla1[[#This Row],[Proyecto]],LEN(Tabla1[[#This Row],[Proyecto]])-FIND("-",Tabla1[[#This Row],[Proyecto]])),Tabla1[[#This Row],[Proyecto]])</f>
        <v>Mcgregor</v>
      </c>
      <c r="E236" s="10" t="s">
        <v>45</v>
      </c>
      <c r="F236" s="10" t="s">
        <v>122</v>
      </c>
      <c r="G236" t="s">
        <v>13</v>
      </c>
      <c r="H236">
        <v>1</v>
      </c>
      <c r="I236">
        <v>4</v>
      </c>
      <c r="J236">
        <v>6</v>
      </c>
      <c r="K236">
        <v>2</v>
      </c>
      <c r="L236" s="3">
        <f t="shared" si="11"/>
        <v>4</v>
      </c>
      <c r="M236" s="3">
        <f t="shared" si="13"/>
        <v>9.433962264150943E-3</v>
      </c>
      <c r="N236" s="6">
        <v>1.43</v>
      </c>
      <c r="O236" s="6">
        <f>+Tabla1[[#This Row],[Precio $]]*Tabla1[[#This Row],[PT]]</f>
        <v>5.72</v>
      </c>
    </row>
    <row r="237" spans="2:15" x14ac:dyDescent="0.25">
      <c r="B237" s="9">
        <v>44369</v>
      </c>
      <c r="C237" t="s">
        <v>120</v>
      </c>
      <c r="D237" t="str">
        <f>IFERROR(RIGHT(Tabla1[[#This Row],[Proyecto]],LEN(Tabla1[[#This Row],[Proyecto]])-FIND("-",Tabla1[[#This Row],[Proyecto]])),Tabla1[[#This Row],[Proyecto]])</f>
        <v>Mcgregor</v>
      </c>
      <c r="E237" s="10" t="s">
        <v>45</v>
      </c>
      <c r="F237" s="10" t="s">
        <v>122</v>
      </c>
      <c r="G237" t="s">
        <v>13</v>
      </c>
      <c r="H237">
        <v>1</v>
      </c>
      <c r="I237">
        <v>4</v>
      </c>
      <c r="J237">
        <v>7</v>
      </c>
      <c r="K237">
        <v>4</v>
      </c>
      <c r="L237" s="3">
        <f t="shared" si="11"/>
        <v>9.3333333333333339</v>
      </c>
      <c r="M237" s="3">
        <f t="shared" si="13"/>
        <v>2.2012578616352203E-2</v>
      </c>
      <c r="N237" s="6">
        <v>1.43</v>
      </c>
      <c r="O237" s="6">
        <f>+Tabla1[[#This Row],[Precio $]]*Tabla1[[#This Row],[PT]]</f>
        <v>13.346666666666668</v>
      </c>
    </row>
    <row r="238" spans="2:15" x14ac:dyDescent="0.25">
      <c r="B238" s="9">
        <v>44369</v>
      </c>
      <c r="C238" t="s">
        <v>120</v>
      </c>
      <c r="D238" t="str">
        <f>IFERROR(RIGHT(Tabla1[[#This Row],[Proyecto]],LEN(Tabla1[[#This Row],[Proyecto]])-FIND("-",Tabla1[[#This Row],[Proyecto]])),Tabla1[[#This Row],[Proyecto]])</f>
        <v>Mcgregor</v>
      </c>
      <c r="E238" s="10" t="s">
        <v>45</v>
      </c>
      <c r="F238" s="10" t="s">
        <v>122</v>
      </c>
      <c r="G238" t="s">
        <v>13</v>
      </c>
      <c r="H238">
        <v>1</v>
      </c>
      <c r="I238">
        <v>4</v>
      </c>
      <c r="J238">
        <v>6</v>
      </c>
      <c r="K238">
        <v>5</v>
      </c>
      <c r="L238" s="3">
        <f t="shared" si="11"/>
        <v>10</v>
      </c>
      <c r="M238" s="3">
        <f t="shared" si="13"/>
        <v>2.358490566037736E-2</v>
      </c>
      <c r="N238" s="6">
        <v>1.43</v>
      </c>
      <c r="O238" s="6">
        <f>+Tabla1[[#This Row],[Precio $]]*Tabla1[[#This Row],[PT]]</f>
        <v>14.299999999999999</v>
      </c>
    </row>
    <row r="239" spans="2:15" x14ac:dyDescent="0.25">
      <c r="B239" s="9">
        <v>44369</v>
      </c>
      <c r="C239" t="s">
        <v>120</v>
      </c>
      <c r="D239" t="str">
        <f>IFERROR(RIGHT(Tabla1[[#This Row],[Proyecto]],LEN(Tabla1[[#This Row],[Proyecto]])-FIND("-",Tabla1[[#This Row],[Proyecto]])),Tabla1[[#This Row],[Proyecto]])</f>
        <v>Mcgregor</v>
      </c>
      <c r="E239" s="10" t="s">
        <v>45</v>
      </c>
      <c r="F239" s="10" t="s">
        <v>122</v>
      </c>
      <c r="G239" t="s">
        <v>13</v>
      </c>
      <c r="H239">
        <v>1</v>
      </c>
      <c r="I239">
        <v>5</v>
      </c>
      <c r="J239">
        <v>6</v>
      </c>
      <c r="K239">
        <v>3</v>
      </c>
      <c r="L239" s="3">
        <f t="shared" si="11"/>
        <v>7.5</v>
      </c>
      <c r="M239" s="3">
        <f t="shared" si="13"/>
        <v>1.7688679245283018E-2</v>
      </c>
      <c r="N239" s="6">
        <v>1.43</v>
      </c>
      <c r="O239" s="6">
        <f>+Tabla1[[#This Row],[Precio $]]*Tabla1[[#This Row],[PT]]</f>
        <v>10.725</v>
      </c>
    </row>
    <row r="240" spans="2:15" x14ac:dyDescent="0.25">
      <c r="B240" s="9">
        <v>44369</v>
      </c>
      <c r="C240" t="s">
        <v>120</v>
      </c>
      <c r="D240" t="str">
        <f>IFERROR(RIGHT(Tabla1[[#This Row],[Proyecto]],LEN(Tabla1[[#This Row],[Proyecto]])-FIND("-",Tabla1[[#This Row],[Proyecto]])),Tabla1[[#This Row],[Proyecto]])</f>
        <v>Mcgregor</v>
      </c>
      <c r="E240" t="s">
        <v>45</v>
      </c>
      <c r="F240" t="s">
        <v>125</v>
      </c>
      <c r="G240" t="s">
        <v>126</v>
      </c>
      <c r="H240">
        <v>2</v>
      </c>
      <c r="I240">
        <v>5</v>
      </c>
      <c r="J240">
        <v>6</v>
      </c>
      <c r="K240">
        <v>3</v>
      </c>
      <c r="L240" s="3">
        <f t="shared" si="11"/>
        <v>15</v>
      </c>
      <c r="M240" s="3">
        <f t="shared" si="13"/>
        <v>3.5377358490566037E-2</v>
      </c>
      <c r="N240" s="6">
        <v>1.2</v>
      </c>
      <c r="O240" s="6">
        <f>+Tabla1[[#This Row],[Precio $]]*Tabla1[[#This Row],[PT]]</f>
        <v>18</v>
      </c>
    </row>
    <row r="241" spans="2:15" x14ac:dyDescent="0.25">
      <c r="B241" s="9">
        <v>44369</v>
      </c>
      <c r="C241" t="s">
        <v>120</v>
      </c>
      <c r="D241" t="str">
        <f>IFERROR(RIGHT(Tabla1[[#This Row],[Proyecto]],LEN(Tabla1[[#This Row],[Proyecto]])-FIND("-",Tabla1[[#This Row],[Proyecto]])),Tabla1[[#This Row],[Proyecto]])</f>
        <v>Mcgregor</v>
      </c>
      <c r="E241" t="s">
        <v>45</v>
      </c>
      <c r="F241" t="s">
        <v>125</v>
      </c>
      <c r="G241" t="s">
        <v>126</v>
      </c>
      <c r="H241">
        <v>2</v>
      </c>
      <c r="I241">
        <v>7</v>
      </c>
      <c r="J241">
        <v>6</v>
      </c>
      <c r="K241">
        <v>2</v>
      </c>
      <c r="L241" s="3">
        <f t="shared" si="11"/>
        <v>14</v>
      </c>
      <c r="M241" s="3">
        <f t="shared" si="13"/>
        <v>3.3018867924528301E-2</v>
      </c>
      <c r="N241" s="6">
        <v>1.2</v>
      </c>
      <c r="O241" s="6">
        <f>+Tabla1[[#This Row],[Precio $]]*Tabla1[[#This Row],[PT]]</f>
        <v>16.8</v>
      </c>
    </row>
    <row r="242" spans="2:15" x14ac:dyDescent="0.25">
      <c r="B242" s="9">
        <v>44369</v>
      </c>
      <c r="C242" t="s">
        <v>120</v>
      </c>
      <c r="D242" t="str">
        <f>IFERROR(RIGHT(Tabla1[[#This Row],[Proyecto]],LEN(Tabla1[[#This Row],[Proyecto]])-FIND("-",Tabla1[[#This Row],[Proyecto]])),Tabla1[[#This Row],[Proyecto]])</f>
        <v>Mcgregor</v>
      </c>
      <c r="E242" t="s">
        <v>45</v>
      </c>
      <c r="F242" t="s">
        <v>125</v>
      </c>
      <c r="G242" t="s">
        <v>126</v>
      </c>
      <c r="H242">
        <v>2</v>
      </c>
      <c r="I242">
        <v>8</v>
      </c>
      <c r="J242">
        <v>6</v>
      </c>
      <c r="K242">
        <v>2</v>
      </c>
      <c r="L242" s="3">
        <f t="shared" si="11"/>
        <v>16</v>
      </c>
      <c r="M242" s="3">
        <f t="shared" si="13"/>
        <v>3.7735849056603772E-2</v>
      </c>
      <c r="N242" s="6">
        <v>1.2</v>
      </c>
      <c r="O242" s="6">
        <f>+Tabla1[[#This Row],[Precio $]]*Tabla1[[#This Row],[PT]]</f>
        <v>19.2</v>
      </c>
    </row>
    <row r="243" spans="2:15" x14ac:dyDescent="0.25">
      <c r="B243" s="9">
        <v>44369</v>
      </c>
      <c r="C243" t="s">
        <v>120</v>
      </c>
      <c r="D243" t="str">
        <f>IFERROR(RIGHT(Tabla1[[#This Row],[Proyecto]],LEN(Tabla1[[#This Row],[Proyecto]])-FIND("-",Tabla1[[#This Row],[Proyecto]])),Tabla1[[#This Row],[Proyecto]])</f>
        <v>Mcgregor</v>
      </c>
      <c r="E243" t="s">
        <v>45</v>
      </c>
      <c r="F243" t="s">
        <v>125</v>
      </c>
      <c r="G243" t="s">
        <v>126</v>
      </c>
      <c r="H243">
        <v>2</v>
      </c>
      <c r="I243">
        <v>6</v>
      </c>
      <c r="J243">
        <v>5</v>
      </c>
      <c r="K243">
        <v>3</v>
      </c>
      <c r="L243" s="3">
        <f t="shared" si="11"/>
        <v>15</v>
      </c>
      <c r="M243" s="3">
        <f t="shared" si="13"/>
        <v>3.5377358490566037E-2</v>
      </c>
      <c r="N243" s="6">
        <v>1.2</v>
      </c>
      <c r="O243" s="6">
        <f>+Tabla1[[#This Row],[Precio $]]*Tabla1[[#This Row],[PT]]</f>
        <v>18</v>
      </c>
    </row>
    <row r="244" spans="2:15" x14ac:dyDescent="0.25">
      <c r="B244" s="9">
        <v>44369</v>
      </c>
      <c r="C244" t="s">
        <v>120</v>
      </c>
      <c r="D244" t="str">
        <f>IFERROR(RIGHT(Tabla1[[#This Row],[Proyecto]],LEN(Tabla1[[#This Row],[Proyecto]])-FIND("-",Tabla1[[#This Row],[Proyecto]])),Tabla1[[#This Row],[Proyecto]])</f>
        <v>Mcgregor</v>
      </c>
      <c r="E244" t="s">
        <v>45</v>
      </c>
      <c r="F244" t="s">
        <v>125</v>
      </c>
      <c r="G244" t="s">
        <v>126</v>
      </c>
      <c r="H244">
        <v>2</v>
      </c>
      <c r="I244">
        <v>5</v>
      </c>
      <c r="J244">
        <v>5</v>
      </c>
      <c r="K244">
        <v>4</v>
      </c>
      <c r="L244" s="3">
        <f t="shared" si="11"/>
        <v>16.666666666666668</v>
      </c>
      <c r="M244" s="3">
        <f t="shared" si="13"/>
        <v>3.9308176100628936E-2</v>
      </c>
      <c r="N244" s="6">
        <v>1.2</v>
      </c>
      <c r="O244" s="6">
        <f>+Tabla1[[#This Row],[Precio $]]*Tabla1[[#This Row],[PT]]</f>
        <v>20</v>
      </c>
    </row>
    <row r="245" spans="2:15" x14ac:dyDescent="0.25">
      <c r="B245" s="9">
        <v>44369</v>
      </c>
      <c r="C245" t="s">
        <v>120</v>
      </c>
      <c r="D245" t="str">
        <f>IFERROR(RIGHT(Tabla1[[#This Row],[Proyecto]],LEN(Tabla1[[#This Row],[Proyecto]])-FIND("-",Tabla1[[#This Row],[Proyecto]])),Tabla1[[#This Row],[Proyecto]])</f>
        <v>Mcgregor</v>
      </c>
      <c r="E245" t="s">
        <v>45</v>
      </c>
      <c r="F245" t="s">
        <v>125</v>
      </c>
      <c r="G245" t="s">
        <v>126</v>
      </c>
      <c r="H245">
        <v>2</v>
      </c>
      <c r="I245">
        <v>4</v>
      </c>
      <c r="J245">
        <v>5</v>
      </c>
      <c r="K245">
        <v>2</v>
      </c>
      <c r="L245" s="3">
        <f t="shared" si="11"/>
        <v>6.666666666666667</v>
      </c>
      <c r="M245" s="3">
        <f t="shared" si="13"/>
        <v>1.5723270440251572E-2</v>
      </c>
      <c r="N245" s="6">
        <v>1.2</v>
      </c>
      <c r="O245" s="6">
        <f>+Tabla1[[#This Row],[Precio $]]*Tabla1[[#This Row],[PT]]</f>
        <v>8</v>
      </c>
    </row>
    <row r="246" spans="2:15" x14ac:dyDescent="0.25">
      <c r="B246" s="9">
        <v>44356</v>
      </c>
      <c r="C246" t="s">
        <v>83</v>
      </c>
      <c r="D246" t="str">
        <f>IFERROR(RIGHT(Tabla1[[#This Row],[Proyecto]],LEN(Tabla1[[#This Row],[Proyecto]])-FIND("-",Tabla1[[#This Row],[Proyecto]])),Tabla1[[#This Row],[Proyecto]])</f>
        <v>Bluechip partner</v>
      </c>
      <c r="E246" t="s">
        <v>11</v>
      </c>
      <c r="F246" t="s">
        <v>127</v>
      </c>
      <c r="G246" t="s">
        <v>18</v>
      </c>
      <c r="H246">
        <v>2</v>
      </c>
      <c r="I246">
        <v>10</v>
      </c>
      <c r="J246">
        <v>3</v>
      </c>
      <c r="K246">
        <v>4</v>
      </c>
      <c r="L246" s="3">
        <f t="shared" si="11"/>
        <v>20</v>
      </c>
      <c r="M246" s="3">
        <f t="shared" si="13"/>
        <v>4.716981132075472E-2</v>
      </c>
      <c r="N246" s="6">
        <v>1.2</v>
      </c>
      <c r="O246" s="6">
        <f>+Tabla1[[#This Row],[Precio $]]*Tabla1[[#This Row],[PT]]</f>
        <v>24</v>
      </c>
    </row>
    <row r="247" spans="2:15" x14ac:dyDescent="0.25">
      <c r="B247" s="9">
        <v>44356</v>
      </c>
      <c r="C247" t="s">
        <v>83</v>
      </c>
      <c r="D247" t="str">
        <f>IFERROR(RIGHT(Tabla1[[#This Row],[Proyecto]],LEN(Tabla1[[#This Row],[Proyecto]])-FIND("-",Tabla1[[#This Row],[Proyecto]])),Tabla1[[#This Row],[Proyecto]])</f>
        <v>Bluechip partner</v>
      </c>
      <c r="E247" t="s">
        <v>11</v>
      </c>
      <c r="F247" t="s">
        <v>127</v>
      </c>
      <c r="G247" t="s">
        <v>18</v>
      </c>
      <c r="H247">
        <v>2</v>
      </c>
      <c r="I247">
        <v>11</v>
      </c>
      <c r="J247">
        <v>3</v>
      </c>
      <c r="K247">
        <v>2</v>
      </c>
      <c r="L247" s="3">
        <f t="shared" si="11"/>
        <v>11</v>
      </c>
      <c r="M247" s="3">
        <f t="shared" si="13"/>
        <v>2.5943396226415096E-2</v>
      </c>
      <c r="N247" s="6">
        <v>1.2</v>
      </c>
      <c r="O247" s="6">
        <f>+Tabla1[[#This Row],[Precio $]]*Tabla1[[#This Row],[PT]]</f>
        <v>13.2</v>
      </c>
    </row>
    <row r="248" spans="2:15" x14ac:dyDescent="0.25">
      <c r="B248" s="9">
        <v>44356</v>
      </c>
      <c r="C248" t="s">
        <v>83</v>
      </c>
      <c r="D248" t="str">
        <f>IFERROR(RIGHT(Tabla1[[#This Row],[Proyecto]],LEN(Tabla1[[#This Row],[Proyecto]])-FIND("-",Tabla1[[#This Row],[Proyecto]])),Tabla1[[#This Row],[Proyecto]])</f>
        <v>Bluechip partner</v>
      </c>
      <c r="E248" t="s">
        <v>11</v>
      </c>
      <c r="F248" t="s">
        <v>127</v>
      </c>
      <c r="G248" t="s">
        <v>18</v>
      </c>
      <c r="H248">
        <v>2</v>
      </c>
      <c r="I248">
        <v>12</v>
      </c>
      <c r="J248">
        <v>3</v>
      </c>
      <c r="K248">
        <v>2</v>
      </c>
      <c r="L248" s="3">
        <f t="shared" si="11"/>
        <v>12</v>
      </c>
      <c r="M248" s="3">
        <f t="shared" si="13"/>
        <v>2.8301886792452831E-2</v>
      </c>
      <c r="N248" s="6">
        <v>1.2</v>
      </c>
      <c r="O248" s="6">
        <f>+Tabla1[[#This Row],[Precio $]]*Tabla1[[#This Row],[PT]]</f>
        <v>14.399999999999999</v>
      </c>
    </row>
    <row r="249" spans="2:15" x14ac:dyDescent="0.25">
      <c r="B249" s="9">
        <v>44356</v>
      </c>
      <c r="C249" t="s">
        <v>83</v>
      </c>
      <c r="D249" t="str">
        <f>IFERROR(RIGHT(Tabla1[[#This Row],[Proyecto]],LEN(Tabla1[[#This Row],[Proyecto]])-FIND("-",Tabla1[[#This Row],[Proyecto]])),Tabla1[[#This Row],[Proyecto]])</f>
        <v>Bluechip partner</v>
      </c>
      <c r="E249" t="s">
        <v>11</v>
      </c>
      <c r="F249" t="s">
        <v>127</v>
      </c>
      <c r="G249" t="s">
        <v>18</v>
      </c>
      <c r="H249">
        <v>2</v>
      </c>
      <c r="I249">
        <v>14</v>
      </c>
      <c r="J249">
        <v>3</v>
      </c>
      <c r="K249">
        <v>1</v>
      </c>
      <c r="L249" s="3">
        <f t="shared" si="11"/>
        <v>7</v>
      </c>
      <c r="M249" s="3">
        <f t="shared" si="13"/>
        <v>1.6509433962264151E-2</v>
      </c>
      <c r="N249" s="6">
        <v>1.2</v>
      </c>
      <c r="O249" s="6">
        <f>+Tabla1[[#This Row],[Precio $]]*Tabla1[[#This Row],[PT]]</f>
        <v>8.4</v>
      </c>
    </row>
    <row r="250" spans="2:15" x14ac:dyDescent="0.25">
      <c r="B250" s="9">
        <v>44356</v>
      </c>
      <c r="C250" t="s">
        <v>83</v>
      </c>
      <c r="D250" t="str">
        <f>IFERROR(RIGHT(Tabla1[[#This Row],[Proyecto]],LEN(Tabla1[[#This Row],[Proyecto]])-FIND("-",Tabla1[[#This Row],[Proyecto]])),Tabla1[[#This Row],[Proyecto]])</f>
        <v>Bluechip partner</v>
      </c>
      <c r="E250" t="s">
        <v>11</v>
      </c>
      <c r="F250" t="s">
        <v>127</v>
      </c>
      <c r="G250" t="s">
        <v>18</v>
      </c>
      <c r="H250">
        <v>2</v>
      </c>
      <c r="I250">
        <v>15</v>
      </c>
      <c r="J250">
        <v>3</v>
      </c>
      <c r="K250">
        <v>3</v>
      </c>
      <c r="L250" s="3">
        <f t="shared" si="11"/>
        <v>22.5</v>
      </c>
      <c r="M250" s="3">
        <f t="shared" si="13"/>
        <v>5.3066037735849059E-2</v>
      </c>
      <c r="N250" s="6">
        <v>1.2</v>
      </c>
      <c r="O250" s="6">
        <f>+Tabla1[[#This Row],[Precio $]]*Tabla1[[#This Row],[PT]]</f>
        <v>27</v>
      </c>
    </row>
    <row r="251" spans="2:15" x14ac:dyDescent="0.25">
      <c r="B251" s="9">
        <v>44356</v>
      </c>
      <c r="C251" t="s">
        <v>83</v>
      </c>
      <c r="D251" t="str">
        <f>IFERROR(RIGHT(Tabla1[[#This Row],[Proyecto]],LEN(Tabla1[[#This Row],[Proyecto]])-FIND("-",Tabla1[[#This Row],[Proyecto]])),Tabla1[[#This Row],[Proyecto]])</f>
        <v>Bluechip partner</v>
      </c>
      <c r="E251" t="s">
        <v>11</v>
      </c>
      <c r="F251" t="s">
        <v>127</v>
      </c>
      <c r="G251" t="s">
        <v>18</v>
      </c>
      <c r="H251">
        <v>2</v>
      </c>
      <c r="I251">
        <v>5</v>
      </c>
      <c r="J251">
        <v>3</v>
      </c>
      <c r="K251">
        <v>1</v>
      </c>
      <c r="L251" s="3">
        <f t="shared" si="11"/>
        <v>2.5</v>
      </c>
      <c r="M251" s="3">
        <f t="shared" si="13"/>
        <v>5.89622641509434E-3</v>
      </c>
      <c r="N251" s="6">
        <v>1.2</v>
      </c>
      <c r="O251" s="6">
        <f>+Tabla1[[#This Row],[Precio $]]*Tabla1[[#This Row],[PT]]</f>
        <v>3</v>
      </c>
    </row>
    <row r="252" spans="2:15" x14ac:dyDescent="0.25">
      <c r="B252" s="9">
        <v>44356</v>
      </c>
      <c r="C252" t="s">
        <v>83</v>
      </c>
      <c r="D252" t="str">
        <f>IFERROR(RIGHT(Tabla1[[#This Row],[Proyecto]],LEN(Tabla1[[#This Row],[Proyecto]])-FIND("-",Tabla1[[#This Row],[Proyecto]])),Tabla1[[#This Row],[Proyecto]])</f>
        <v>Bluechip partner</v>
      </c>
      <c r="E252" t="s">
        <v>11</v>
      </c>
      <c r="F252" t="s">
        <v>127</v>
      </c>
      <c r="G252" t="s">
        <v>18</v>
      </c>
      <c r="H252">
        <v>2</v>
      </c>
      <c r="I252">
        <v>8</v>
      </c>
      <c r="J252">
        <v>3</v>
      </c>
      <c r="K252">
        <v>1</v>
      </c>
      <c r="L252" s="3">
        <f t="shared" si="11"/>
        <v>4</v>
      </c>
      <c r="M252" s="3">
        <f t="shared" si="13"/>
        <v>9.433962264150943E-3</v>
      </c>
      <c r="N252" s="6">
        <v>1.2</v>
      </c>
      <c r="O252" s="6">
        <f>+Tabla1[[#This Row],[Precio $]]*Tabla1[[#This Row],[PT]]</f>
        <v>4.8</v>
      </c>
    </row>
    <row r="253" spans="2:15" x14ac:dyDescent="0.25">
      <c r="B253" s="9">
        <v>44356</v>
      </c>
      <c r="C253" t="s">
        <v>83</v>
      </c>
      <c r="D253" t="str">
        <f>IFERROR(RIGHT(Tabla1[[#This Row],[Proyecto]],LEN(Tabla1[[#This Row],[Proyecto]])-FIND("-",Tabla1[[#This Row],[Proyecto]])),Tabla1[[#This Row],[Proyecto]])</f>
        <v>Bluechip partner</v>
      </c>
      <c r="E253" t="s">
        <v>11</v>
      </c>
      <c r="F253" t="s">
        <v>127</v>
      </c>
      <c r="G253" t="s">
        <v>18</v>
      </c>
      <c r="H253">
        <v>2</v>
      </c>
      <c r="I253">
        <v>14</v>
      </c>
      <c r="J253">
        <v>4</v>
      </c>
      <c r="K253">
        <v>1</v>
      </c>
      <c r="L253" s="3">
        <f t="shared" si="11"/>
        <v>9.3333333333333339</v>
      </c>
      <c r="M253" s="3">
        <f t="shared" si="13"/>
        <v>2.2012578616352203E-2</v>
      </c>
      <c r="N253" s="6">
        <v>1.2</v>
      </c>
      <c r="O253" s="6">
        <f>+Tabla1[[#This Row],[Precio $]]*Tabla1[[#This Row],[PT]]</f>
        <v>11.200000000000001</v>
      </c>
    </row>
    <row r="254" spans="2:15" x14ac:dyDescent="0.25">
      <c r="B254" s="9">
        <v>44356</v>
      </c>
      <c r="C254" t="s">
        <v>83</v>
      </c>
      <c r="D254" t="str">
        <f>IFERROR(RIGHT(Tabla1[[#This Row],[Proyecto]],LEN(Tabla1[[#This Row],[Proyecto]])-FIND("-",Tabla1[[#This Row],[Proyecto]])),Tabla1[[#This Row],[Proyecto]])</f>
        <v>Bluechip partner</v>
      </c>
      <c r="E254" t="s">
        <v>11</v>
      </c>
      <c r="F254" t="s">
        <v>127</v>
      </c>
      <c r="G254" t="s">
        <v>18</v>
      </c>
      <c r="H254">
        <v>2</v>
      </c>
      <c r="I254">
        <v>9</v>
      </c>
      <c r="J254">
        <v>4</v>
      </c>
      <c r="K254">
        <v>1</v>
      </c>
      <c r="L254" s="3">
        <f t="shared" si="11"/>
        <v>6</v>
      </c>
      <c r="M254" s="3">
        <f t="shared" si="13"/>
        <v>1.4150943396226415E-2</v>
      </c>
      <c r="N254" s="6">
        <v>1.2</v>
      </c>
      <c r="O254" s="6">
        <f>+Tabla1[[#This Row],[Precio $]]*Tabla1[[#This Row],[PT]]</f>
        <v>7.1999999999999993</v>
      </c>
    </row>
    <row r="255" spans="2:15" x14ac:dyDescent="0.25">
      <c r="B255" s="9">
        <v>44356</v>
      </c>
      <c r="C255" t="s">
        <v>83</v>
      </c>
      <c r="D255" t="str">
        <f>IFERROR(RIGHT(Tabla1[[#This Row],[Proyecto]],LEN(Tabla1[[#This Row],[Proyecto]])-FIND("-",Tabla1[[#This Row],[Proyecto]])),Tabla1[[#This Row],[Proyecto]])</f>
        <v>Bluechip partner</v>
      </c>
      <c r="E255" t="s">
        <v>11</v>
      </c>
      <c r="F255" t="s">
        <v>127</v>
      </c>
      <c r="G255" t="s">
        <v>18</v>
      </c>
      <c r="H255">
        <v>1</v>
      </c>
      <c r="I255">
        <v>6</v>
      </c>
      <c r="J255">
        <v>8</v>
      </c>
      <c r="K255">
        <v>2</v>
      </c>
      <c r="L255" s="3">
        <f t="shared" si="11"/>
        <v>8</v>
      </c>
      <c r="M255" s="3">
        <f t="shared" ref="M255:M286" si="14">+L255/424</f>
        <v>1.8867924528301886E-2</v>
      </c>
      <c r="N255" s="6">
        <v>1.2</v>
      </c>
      <c r="O255" s="6">
        <f>+Tabla1[[#This Row],[Precio $]]*Tabla1[[#This Row],[PT]]</f>
        <v>9.6</v>
      </c>
    </row>
    <row r="256" spans="2:15" x14ac:dyDescent="0.25">
      <c r="B256" s="9">
        <v>44356</v>
      </c>
      <c r="C256" t="s">
        <v>83</v>
      </c>
      <c r="D256" t="str">
        <f>IFERROR(RIGHT(Tabla1[[#This Row],[Proyecto]],LEN(Tabla1[[#This Row],[Proyecto]])-FIND("-",Tabla1[[#This Row],[Proyecto]])),Tabla1[[#This Row],[Proyecto]])</f>
        <v>Bluechip partner</v>
      </c>
      <c r="E256" t="s">
        <v>11</v>
      </c>
      <c r="F256" t="s">
        <v>127</v>
      </c>
      <c r="G256" t="s">
        <v>18</v>
      </c>
      <c r="H256">
        <v>3</v>
      </c>
      <c r="I256">
        <v>7</v>
      </c>
      <c r="J256">
        <v>5</v>
      </c>
      <c r="K256">
        <v>1</v>
      </c>
      <c r="L256" s="3">
        <f t="shared" si="11"/>
        <v>8.75</v>
      </c>
      <c r="M256" s="3">
        <f t="shared" si="14"/>
        <v>2.0636792452830188E-2</v>
      </c>
      <c r="N256" s="6">
        <v>1.2</v>
      </c>
      <c r="O256" s="6">
        <f>+Tabla1[[#This Row],[Precio $]]*Tabla1[[#This Row],[PT]]</f>
        <v>10.5</v>
      </c>
    </row>
    <row r="257" spans="2:15" x14ac:dyDescent="0.25">
      <c r="B257" s="9">
        <v>44356</v>
      </c>
      <c r="C257" t="s">
        <v>83</v>
      </c>
      <c r="D257" t="str">
        <f>IFERROR(RIGHT(Tabla1[[#This Row],[Proyecto]],LEN(Tabla1[[#This Row],[Proyecto]])-FIND("-",Tabla1[[#This Row],[Proyecto]])),Tabla1[[#This Row],[Proyecto]])</f>
        <v>Bluechip partner</v>
      </c>
      <c r="E257" t="s">
        <v>11</v>
      </c>
      <c r="F257" t="s">
        <v>127</v>
      </c>
      <c r="G257" t="s">
        <v>18</v>
      </c>
      <c r="H257">
        <v>3</v>
      </c>
      <c r="I257">
        <v>5</v>
      </c>
      <c r="J257">
        <v>6</v>
      </c>
      <c r="K257">
        <v>1</v>
      </c>
      <c r="L257" s="3">
        <f t="shared" si="11"/>
        <v>7.5</v>
      </c>
      <c r="M257" s="3">
        <f t="shared" si="14"/>
        <v>1.7688679245283018E-2</v>
      </c>
      <c r="N257" s="6">
        <v>1.2</v>
      </c>
      <c r="O257" s="6">
        <f>+Tabla1[[#This Row],[Precio $]]*Tabla1[[#This Row],[PT]]</f>
        <v>9</v>
      </c>
    </row>
    <row r="258" spans="2:15" x14ac:dyDescent="0.25">
      <c r="B258" s="9">
        <v>44354</v>
      </c>
      <c r="C258" t="s">
        <v>83</v>
      </c>
      <c r="D258" t="str">
        <f>IFERROR(RIGHT(Tabla1[[#This Row],[Proyecto]],LEN(Tabla1[[#This Row],[Proyecto]])-FIND("-",Tabla1[[#This Row],[Proyecto]])),Tabla1[[#This Row],[Proyecto]])</f>
        <v>Bluechip partner</v>
      </c>
      <c r="E258" t="s">
        <v>45</v>
      </c>
      <c r="F258" t="s">
        <v>128</v>
      </c>
      <c r="G258" t="s">
        <v>13</v>
      </c>
      <c r="H258">
        <v>1</v>
      </c>
      <c r="I258">
        <v>4</v>
      </c>
      <c r="J258">
        <v>7</v>
      </c>
      <c r="K258">
        <v>16</v>
      </c>
      <c r="L258" s="3">
        <f t="shared" si="11"/>
        <v>37.333333333333336</v>
      </c>
      <c r="M258" s="3">
        <f t="shared" si="14"/>
        <v>8.8050314465408813E-2</v>
      </c>
      <c r="N258" s="6">
        <v>1.43</v>
      </c>
      <c r="O258" s="6">
        <f>+Tabla1[[#This Row],[Precio $]]*Tabla1[[#This Row],[PT]]</f>
        <v>53.38666666666667</v>
      </c>
    </row>
    <row r="259" spans="2:15" x14ac:dyDescent="0.25">
      <c r="B259" s="9">
        <v>44354</v>
      </c>
      <c r="C259" t="s">
        <v>83</v>
      </c>
      <c r="D259" t="str">
        <f>IFERROR(RIGHT(Tabla1[[#This Row],[Proyecto]],LEN(Tabla1[[#This Row],[Proyecto]])-FIND("-",Tabla1[[#This Row],[Proyecto]])),Tabla1[[#This Row],[Proyecto]])</f>
        <v>Bluechip partner</v>
      </c>
      <c r="E259" t="s">
        <v>45</v>
      </c>
      <c r="F259" t="s">
        <v>128</v>
      </c>
      <c r="G259" t="s">
        <v>13</v>
      </c>
      <c r="H259">
        <v>1</v>
      </c>
      <c r="I259">
        <v>4</v>
      </c>
      <c r="J259">
        <v>6</v>
      </c>
      <c r="K259">
        <v>4</v>
      </c>
      <c r="L259" s="3">
        <f t="shared" si="11"/>
        <v>8</v>
      </c>
      <c r="M259" s="3">
        <f t="shared" si="14"/>
        <v>1.8867924528301886E-2</v>
      </c>
      <c r="N259" s="6">
        <v>1.43</v>
      </c>
      <c r="O259" s="6">
        <f>+Tabla1[[#This Row],[Precio $]]*Tabla1[[#This Row],[PT]]</f>
        <v>11.44</v>
      </c>
    </row>
    <row r="260" spans="2:15" x14ac:dyDescent="0.25">
      <c r="B260" s="9">
        <v>44355</v>
      </c>
      <c r="C260" t="s">
        <v>83</v>
      </c>
      <c r="D260" t="str">
        <f>IFERROR(RIGHT(Tabla1[[#This Row],[Proyecto]],LEN(Tabla1[[#This Row],[Proyecto]])-FIND("-",Tabla1[[#This Row],[Proyecto]])),Tabla1[[#This Row],[Proyecto]])</f>
        <v>Bluechip partner</v>
      </c>
      <c r="E260" t="s">
        <v>11</v>
      </c>
      <c r="F260" t="s">
        <v>129</v>
      </c>
      <c r="G260" t="s">
        <v>10</v>
      </c>
      <c r="H260">
        <v>2</v>
      </c>
      <c r="I260">
        <v>12</v>
      </c>
      <c r="J260">
        <v>8</v>
      </c>
      <c r="K260">
        <v>4</v>
      </c>
      <c r="L260" s="3">
        <f t="shared" si="11"/>
        <v>64</v>
      </c>
      <c r="M260" s="3">
        <f t="shared" si="14"/>
        <v>0.15094339622641509</v>
      </c>
      <c r="N260" s="6">
        <v>1.02</v>
      </c>
      <c r="O260" s="6">
        <f>+Tabla1[[#This Row],[Precio $]]*Tabla1[[#This Row],[PT]]</f>
        <v>65.28</v>
      </c>
    </row>
    <row r="261" spans="2:15" x14ac:dyDescent="0.25">
      <c r="B261" s="9">
        <v>44355</v>
      </c>
      <c r="C261" t="s">
        <v>83</v>
      </c>
      <c r="D261" t="str">
        <f>IFERROR(RIGHT(Tabla1[[#This Row],[Proyecto]],LEN(Tabla1[[#This Row],[Proyecto]])-FIND("-",Tabla1[[#This Row],[Proyecto]])),Tabla1[[#This Row],[Proyecto]])</f>
        <v>Bluechip partner</v>
      </c>
      <c r="E261" t="s">
        <v>11</v>
      </c>
      <c r="F261" t="s">
        <v>129</v>
      </c>
      <c r="G261" t="s">
        <v>10</v>
      </c>
      <c r="H261">
        <v>2</v>
      </c>
      <c r="I261">
        <v>10</v>
      </c>
      <c r="J261">
        <v>8</v>
      </c>
      <c r="K261">
        <v>2</v>
      </c>
      <c r="L261" s="3">
        <f t="shared" si="11"/>
        <v>26.666666666666668</v>
      </c>
      <c r="M261" s="3">
        <f t="shared" si="14"/>
        <v>6.2893081761006289E-2</v>
      </c>
      <c r="N261" s="6">
        <v>1.02</v>
      </c>
      <c r="O261" s="6">
        <f>+Tabla1[[#This Row],[Precio $]]*Tabla1[[#This Row],[PT]]</f>
        <v>27.200000000000003</v>
      </c>
    </row>
    <row r="262" spans="2:15" x14ac:dyDescent="0.25">
      <c r="B262" s="9">
        <v>44355</v>
      </c>
      <c r="C262" t="s">
        <v>83</v>
      </c>
      <c r="D262" t="str">
        <f>IFERROR(RIGHT(Tabla1[[#This Row],[Proyecto]],LEN(Tabla1[[#This Row],[Proyecto]])-FIND("-",Tabla1[[#This Row],[Proyecto]])),Tabla1[[#This Row],[Proyecto]])</f>
        <v>Bluechip partner</v>
      </c>
      <c r="E262" t="s">
        <v>11</v>
      </c>
      <c r="F262" t="s">
        <v>129</v>
      </c>
      <c r="G262" t="s">
        <v>10</v>
      </c>
      <c r="H262">
        <v>2</v>
      </c>
      <c r="I262">
        <v>11</v>
      </c>
      <c r="J262">
        <v>8</v>
      </c>
      <c r="K262">
        <v>2</v>
      </c>
      <c r="L262" s="3">
        <f t="shared" ref="L262:L325" si="15">(H262*I262*J262*K262)/12</f>
        <v>29.333333333333332</v>
      </c>
      <c r="M262" s="3">
        <f t="shared" si="14"/>
        <v>6.9182389937106917E-2</v>
      </c>
      <c r="N262" s="6">
        <v>1.02</v>
      </c>
      <c r="O262" s="6">
        <f>+Tabla1[[#This Row],[Precio $]]*Tabla1[[#This Row],[PT]]</f>
        <v>29.919999999999998</v>
      </c>
    </row>
    <row r="263" spans="2:15" x14ac:dyDescent="0.25">
      <c r="B263" s="9">
        <v>44354</v>
      </c>
      <c r="C263" t="s">
        <v>130</v>
      </c>
      <c r="D263" t="str">
        <f>IFERROR(RIGHT(Tabla1[[#This Row],[Proyecto]],LEN(Tabla1[[#This Row],[Proyecto]])-FIND("-",Tabla1[[#This Row],[Proyecto]])),Tabla1[[#This Row],[Proyecto]])</f>
        <v>Scott Nowell</v>
      </c>
      <c r="E263" t="s">
        <v>11</v>
      </c>
      <c r="F263" t="s">
        <v>131</v>
      </c>
      <c r="G263" t="s">
        <v>10</v>
      </c>
      <c r="H263">
        <v>2</v>
      </c>
      <c r="I263">
        <v>6</v>
      </c>
      <c r="J263">
        <v>3</v>
      </c>
      <c r="K263">
        <v>8</v>
      </c>
      <c r="L263" s="3">
        <f t="shared" si="15"/>
        <v>24</v>
      </c>
      <c r="M263" s="3">
        <f t="shared" si="14"/>
        <v>5.6603773584905662E-2</v>
      </c>
      <c r="N263" s="6">
        <v>1.02</v>
      </c>
      <c r="O263" s="6">
        <f>+Tabla1[[#This Row],[Precio $]]*Tabla1[[#This Row],[PT]]</f>
        <v>24.48</v>
      </c>
    </row>
    <row r="264" spans="2:15" x14ac:dyDescent="0.25">
      <c r="B264" s="9">
        <v>44354</v>
      </c>
      <c r="C264" t="s">
        <v>130</v>
      </c>
      <c r="D264" t="str">
        <f>IFERROR(RIGHT(Tabla1[[#This Row],[Proyecto]],LEN(Tabla1[[#This Row],[Proyecto]])-FIND("-",Tabla1[[#This Row],[Proyecto]])),Tabla1[[#This Row],[Proyecto]])</f>
        <v>Scott Nowell</v>
      </c>
      <c r="E264" t="s">
        <v>11</v>
      </c>
      <c r="F264" t="s">
        <v>131</v>
      </c>
      <c r="G264" t="s">
        <v>10</v>
      </c>
      <c r="H264">
        <v>2</v>
      </c>
      <c r="I264">
        <v>7</v>
      </c>
      <c r="J264">
        <v>3</v>
      </c>
      <c r="K264">
        <v>6</v>
      </c>
      <c r="L264" s="3">
        <f t="shared" si="15"/>
        <v>21</v>
      </c>
      <c r="M264" s="3">
        <f t="shared" si="14"/>
        <v>4.9528301886792456E-2</v>
      </c>
      <c r="N264" s="6">
        <v>1.02</v>
      </c>
      <c r="O264" s="6">
        <f>+Tabla1[[#This Row],[Precio $]]*Tabla1[[#This Row],[PT]]</f>
        <v>21.42</v>
      </c>
    </row>
    <row r="265" spans="2:15" x14ac:dyDescent="0.25">
      <c r="B265" s="9">
        <v>44354</v>
      </c>
      <c r="C265" t="s">
        <v>130</v>
      </c>
      <c r="D265" t="str">
        <f>IFERROR(RIGHT(Tabla1[[#This Row],[Proyecto]],LEN(Tabla1[[#This Row],[Proyecto]])-FIND("-",Tabla1[[#This Row],[Proyecto]])),Tabla1[[#This Row],[Proyecto]])</f>
        <v>Scott Nowell</v>
      </c>
      <c r="E265" t="s">
        <v>11</v>
      </c>
      <c r="F265" t="s">
        <v>131</v>
      </c>
      <c r="G265" t="s">
        <v>10</v>
      </c>
      <c r="H265">
        <v>2</v>
      </c>
      <c r="I265">
        <v>10</v>
      </c>
      <c r="J265">
        <v>3</v>
      </c>
      <c r="K265">
        <v>1</v>
      </c>
      <c r="L265" s="3">
        <f t="shared" si="15"/>
        <v>5</v>
      </c>
      <c r="M265" s="3">
        <f t="shared" si="14"/>
        <v>1.179245283018868E-2</v>
      </c>
      <c r="N265" s="6">
        <v>1.02</v>
      </c>
      <c r="O265" s="6">
        <f>+Tabla1[[#This Row],[Precio $]]*Tabla1[[#This Row],[PT]]</f>
        <v>5.0999999999999996</v>
      </c>
    </row>
    <row r="266" spans="2:15" x14ac:dyDescent="0.25">
      <c r="B266" s="9">
        <v>44354</v>
      </c>
      <c r="C266" t="s">
        <v>101</v>
      </c>
      <c r="D266" t="str">
        <f>IFERROR(RIGHT(Tabla1[[#This Row],[Proyecto]],LEN(Tabla1[[#This Row],[Proyecto]])-FIND("-",Tabla1[[#This Row],[Proyecto]])),Tabla1[[#This Row],[Proyecto]])</f>
        <v>Mark</v>
      </c>
      <c r="E266" t="s">
        <v>11</v>
      </c>
      <c r="F266" t="s">
        <v>132</v>
      </c>
      <c r="G266" t="s">
        <v>10</v>
      </c>
      <c r="H266">
        <v>2</v>
      </c>
      <c r="I266">
        <v>5</v>
      </c>
      <c r="J266">
        <v>3</v>
      </c>
      <c r="K266">
        <v>8</v>
      </c>
      <c r="L266" s="3">
        <f t="shared" si="15"/>
        <v>20</v>
      </c>
      <c r="M266" s="3">
        <f t="shared" si="14"/>
        <v>4.716981132075472E-2</v>
      </c>
      <c r="N266" s="6">
        <v>1.02</v>
      </c>
      <c r="O266" s="6">
        <f>+Tabla1[[#This Row],[Precio $]]*Tabla1[[#This Row],[PT]]</f>
        <v>20.399999999999999</v>
      </c>
    </row>
    <row r="267" spans="2:15" x14ac:dyDescent="0.25">
      <c r="B267" s="9">
        <v>44354</v>
      </c>
      <c r="C267" t="s">
        <v>101</v>
      </c>
      <c r="D267" t="str">
        <f>IFERROR(RIGHT(Tabla1[[#This Row],[Proyecto]],LEN(Tabla1[[#This Row],[Proyecto]])-FIND("-",Tabla1[[#This Row],[Proyecto]])),Tabla1[[#This Row],[Proyecto]])</f>
        <v>Mark</v>
      </c>
      <c r="E267" t="s">
        <v>11</v>
      </c>
      <c r="F267" t="s">
        <v>132</v>
      </c>
      <c r="G267" t="s">
        <v>10</v>
      </c>
      <c r="H267">
        <v>2</v>
      </c>
      <c r="I267">
        <v>9</v>
      </c>
      <c r="J267">
        <v>3</v>
      </c>
      <c r="K267">
        <v>1</v>
      </c>
      <c r="L267" s="3">
        <f t="shared" si="15"/>
        <v>4.5</v>
      </c>
      <c r="M267" s="3">
        <f t="shared" si="14"/>
        <v>1.0613207547169811E-2</v>
      </c>
      <c r="N267" s="6">
        <v>1.02</v>
      </c>
      <c r="O267" s="6">
        <f>+Tabla1[[#This Row],[Precio $]]*Tabla1[[#This Row],[PT]]</f>
        <v>4.59</v>
      </c>
    </row>
    <row r="268" spans="2:15" x14ac:dyDescent="0.25">
      <c r="B268" s="9">
        <v>44354</v>
      </c>
      <c r="C268" t="s">
        <v>101</v>
      </c>
      <c r="D268" t="str">
        <f>IFERROR(RIGHT(Tabla1[[#This Row],[Proyecto]],LEN(Tabla1[[#This Row],[Proyecto]])-FIND("-",Tabla1[[#This Row],[Proyecto]])),Tabla1[[#This Row],[Proyecto]])</f>
        <v>Mark</v>
      </c>
      <c r="E268" t="s">
        <v>11</v>
      </c>
      <c r="F268" t="s">
        <v>132</v>
      </c>
      <c r="G268" t="s">
        <v>10</v>
      </c>
      <c r="H268">
        <v>2</v>
      </c>
      <c r="I268">
        <v>4</v>
      </c>
      <c r="J268">
        <v>3</v>
      </c>
      <c r="K268">
        <v>1</v>
      </c>
      <c r="L268" s="3">
        <f t="shared" si="15"/>
        <v>2</v>
      </c>
      <c r="M268" s="3">
        <f t="shared" si="14"/>
        <v>4.7169811320754715E-3</v>
      </c>
      <c r="N268" s="6">
        <v>1.02</v>
      </c>
      <c r="O268" s="6">
        <f>+Tabla1[[#This Row],[Precio $]]*Tabla1[[#This Row],[PT]]</f>
        <v>2.04</v>
      </c>
    </row>
    <row r="269" spans="2:15" x14ac:dyDescent="0.25">
      <c r="B269" s="9">
        <v>44354</v>
      </c>
      <c r="C269" t="s">
        <v>101</v>
      </c>
      <c r="D269" t="str">
        <f>IFERROR(RIGHT(Tabla1[[#This Row],[Proyecto]],LEN(Tabla1[[#This Row],[Proyecto]])-FIND("-",Tabla1[[#This Row],[Proyecto]])),Tabla1[[#This Row],[Proyecto]])</f>
        <v>Mark</v>
      </c>
      <c r="E269" t="s">
        <v>11</v>
      </c>
      <c r="F269" t="s">
        <v>132</v>
      </c>
      <c r="G269" t="s">
        <v>10</v>
      </c>
      <c r="H269">
        <v>2</v>
      </c>
      <c r="I269">
        <v>8</v>
      </c>
      <c r="J269">
        <v>3</v>
      </c>
      <c r="K269">
        <v>4</v>
      </c>
      <c r="L269" s="3">
        <f t="shared" si="15"/>
        <v>16</v>
      </c>
      <c r="M269" s="3">
        <f t="shared" si="14"/>
        <v>3.7735849056603772E-2</v>
      </c>
      <c r="N269" s="6">
        <v>1.02</v>
      </c>
      <c r="O269" s="6">
        <f>+Tabla1[[#This Row],[Precio $]]*Tabla1[[#This Row],[PT]]</f>
        <v>16.32</v>
      </c>
    </row>
    <row r="270" spans="2:15" x14ac:dyDescent="0.25">
      <c r="B270" s="9">
        <v>44356</v>
      </c>
      <c r="C270" t="s">
        <v>83</v>
      </c>
      <c r="D270" t="str">
        <f>IFERROR(RIGHT(Tabla1[[#This Row],[Proyecto]],LEN(Tabla1[[#This Row],[Proyecto]])-FIND("-",Tabla1[[#This Row],[Proyecto]])),Tabla1[[#This Row],[Proyecto]])</f>
        <v>Bluechip partner</v>
      </c>
      <c r="E270" t="s">
        <v>11</v>
      </c>
      <c r="F270" t="s">
        <v>49</v>
      </c>
      <c r="G270" t="s">
        <v>10</v>
      </c>
      <c r="H270">
        <v>2</v>
      </c>
      <c r="I270">
        <v>10</v>
      </c>
      <c r="J270">
        <v>8</v>
      </c>
      <c r="K270">
        <v>1</v>
      </c>
      <c r="L270" s="3">
        <f t="shared" si="15"/>
        <v>13.333333333333334</v>
      </c>
      <c r="M270" s="3">
        <f t="shared" si="14"/>
        <v>3.1446540880503145E-2</v>
      </c>
      <c r="N270" s="6">
        <v>1.02</v>
      </c>
      <c r="O270" s="6">
        <f>+Tabla1[[#This Row],[Precio $]]*Tabla1[[#This Row],[PT]]</f>
        <v>13.600000000000001</v>
      </c>
    </row>
    <row r="271" spans="2:15" x14ac:dyDescent="0.25">
      <c r="B271" s="9">
        <v>44356</v>
      </c>
      <c r="C271" t="s">
        <v>83</v>
      </c>
      <c r="D271" t="str">
        <f>IFERROR(RIGHT(Tabla1[[#This Row],[Proyecto]],LEN(Tabla1[[#This Row],[Proyecto]])-FIND("-",Tabla1[[#This Row],[Proyecto]])),Tabla1[[#This Row],[Proyecto]])</f>
        <v>Bluechip partner</v>
      </c>
      <c r="E271" t="s">
        <v>11</v>
      </c>
      <c r="F271" t="s">
        <v>49</v>
      </c>
      <c r="G271" t="s">
        <v>10</v>
      </c>
      <c r="H271">
        <v>2</v>
      </c>
      <c r="I271">
        <v>11</v>
      </c>
      <c r="J271">
        <v>9</v>
      </c>
      <c r="K271">
        <v>1</v>
      </c>
      <c r="L271" s="3">
        <f t="shared" si="15"/>
        <v>16.5</v>
      </c>
      <c r="M271" s="3">
        <f t="shared" si="14"/>
        <v>3.891509433962264E-2</v>
      </c>
      <c r="N271" s="6">
        <v>1.02</v>
      </c>
      <c r="O271" s="6">
        <f>+Tabla1[[#This Row],[Precio $]]*Tabla1[[#This Row],[PT]]</f>
        <v>16.830000000000002</v>
      </c>
    </row>
    <row r="272" spans="2:15" x14ac:dyDescent="0.25">
      <c r="B272" s="9">
        <v>44356</v>
      </c>
      <c r="C272" t="s">
        <v>83</v>
      </c>
      <c r="D272" t="str">
        <f>IFERROR(RIGHT(Tabla1[[#This Row],[Proyecto]],LEN(Tabla1[[#This Row],[Proyecto]])-FIND("-",Tabla1[[#This Row],[Proyecto]])),Tabla1[[#This Row],[Proyecto]])</f>
        <v>Bluechip partner</v>
      </c>
      <c r="E272" t="s">
        <v>11</v>
      </c>
      <c r="F272" t="s">
        <v>49</v>
      </c>
      <c r="G272" t="s">
        <v>10</v>
      </c>
      <c r="H272">
        <v>2</v>
      </c>
      <c r="I272">
        <v>12</v>
      </c>
      <c r="J272">
        <v>10</v>
      </c>
      <c r="K272">
        <v>2</v>
      </c>
      <c r="L272" s="3">
        <f t="shared" si="15"/>
        <v>40</v>
      </c>
      <c r="M272" s="3">
        <f t="shared" si="14"/>
        <v>9.4339622641509441E-2</v>
      </c>
      <c r="N272" s="6">
        <v>1.02</v>
      </c>
      <c r="O272" s="6">
        <f>+Tabla1[[#This Row],[Precio $]]*Tabla1[[#This Row],[PT]]</f>
        <v>40.799999999999997</v>
      </c>
    </row>
    <row r="273" spans="2:15" x14ac:dyDescent="0.25">
      <c r="B273" s="9">
        <v>44356</v>
      </c>
      <c r="C273" t="s">
        <v>83</v>
      </c>
      <c r="D273" t="str">
        <f>IFERROR(RIGHT(Tabla1[[#This Row],[Proyecto]],LEN(Tabla1[[#This Row],[Proyecto]])-FIND("-",Tabla1[[#This Row],[Proyecto]])),Tabla1[[#This Row],[Proyecto]])</f>
        <v>Bluechip partner</v>
      </c>
      <c r="E273" t="s">
        <v>11</v>
      </c>
      <c r="F273" t="s">
        <v>49</v>
      </c>
      <c r="G273" t="s">
        <v>10</v>
      </c>
      <c r="H273">
        <v>2</v>
      </c>
      <c r="I273">
        <v>10</v>
      </c>
      <c r="J273">
        <v>10</v>
      </c>
      <c r="K273">
        <v>1</v>
      </c>
      <c r="L273" s="3">
        <f t="shared" si="15"/>
        <v>16.666666666666668</v>
      </c>
      <c r="M273" s="3">
        <f t="shared" si="14"/>
        <v>3.9308176100628936E-2</v>
      </c>
      <c r="N273" s="6">
        <v>1.02</v>
      </c>
      <c r="O273" s="6">
        <f>+Tabla1[[#This Row],[Precio $]]*Tabla1[[#This Row],[PT]]</f>
        <v>17</v>
      </c>
    </row>
    <row r="274" spans="2:15" x14ac:dyDescent="0.25">
      <c r="B274" s="9">
        <v>44356</v>
      </c>
      <c r="C274" t="s">
        <v>83</v>
      </c>
      <c r="D274" t="str">
        <f>IFERROR(RIGHT(Tabla1[[#This Row],[Proyecto]],LEN(Tabla1[[#This Row],[Proyecto]])-FIND("-",Tabla1[[#This Row],[Proyecto]])),Tabla1[[#This Row],[Proyecto]])</f>
        <v>Bluechip partner</v>
      </c>
      <c r="E274" t="s">
        <v>11</v>
      </c>
      <c r="F274" t="s">
        <v>49</v>
      </c>
      <c r="G274" t="s">
        <v>10</v>
      </c>
      <c r="H274">
        <v>2</v>
      </c>
      <c r="I274">
        <v>9</v>
      </c>
      <c r="J274">
        <v>10</v>
      </c>
      <c r="K274">
        <v>1</v>
      </c>
      <c r="L274" s="3">
        <f t="shared" si="15"/>
        <v>15</v>
      </c>
      <c r="M274" s="3">
        <f t="shared" si="14"/>
        <v>3.5377358490566037E-2</v>
      </c>
      <c r="N274" s="6">
        <v>1.02</v>
      </c>
      <c r="O274" s="6">
        <f>+Tabla1[[#This Row],[Precio $]]*Tabla1[[#This Row],[PT]]</f>
        <v>15.3</v>
      </c>
    </row>
    <row r="275" spans="2:15" x14ac:dyDescent="0.25">
      <c r="B275" s="9">
        <v>44356</v>
      </c>
      <c r="C275" t="s">
        <v>101</v>
      </c>
      <c r="D275" t="str">
        <f>IFERROR(RIGHT(Tabla1[[#This Row],[Proyecto]],LEN(Tabla1[[#This Row],[Proyecto]])-FIND("-",Tabla1[[#This Row],[Proyecto]])),Tabla1[[#This Row],[Proyecto]])</f>
        <v>Mark</v>
      </c>
      <c r="E275" t="s">
        <v>11</v>
      </c>
      <c r="F275" t="s">
        <v>151</v>
      </c>
      <c r="G275" t="s">
        <v>10</v>
      </c>
      <c r="H275">
        <v>1.5</v>
      </c>
      <c r="I275">
        <v>4</v>
      </c>
      <c r="J275">
        <v>4</v>
      </c>
      <c r="K275">
        <v>12</v>
      </c>
      <c r="L275" s="3">
        <f t="shared" si="15"/>
        <v>24</v>
      </c>
      <c r="M275" s="3">
        <f t="shared" si="14"/>
        <v>5.6603773584905662E-2</v>
      </c>
      <c r="N275" s="6">
        <v>1.02</v>
      </c>
      <c r="O275" s="6">
        <f>+Tabla1[[#This Row],[Precio $]]*Tabla1[[#This Row],[PT]]</f>
        <v>24.48</v>
      </c>
    </row>
    <row r="276" spans="2:15" x14ac:dyDescent="0.25">
      <c r="B276" s="9">
        <v>44356</v>
      </c>
      <c r="C276" t="s">
        <v>101</v>
      </c>
      <c r="D276" t="str">
        <f>IFERROR(RIGHT(Tabla1[[#This Row],[Proyecto]],LEN(Tabla1[[#This Row],[Proyecto]])-FIND("-",Tabla1[[#This Row],[Proyecto]])),Tabla1[[#This Row],[Proyecto]])</f>
        <v>Mark</v>
      </c>
      <c r="E276" t="s">
        <v>11</v>
      </c>
      <c r="F276" t="s">
        <v>151</v>
      </c>
      <c r="G276" t="s">
        <v>10</v>
      </c>
      <c r="H276">
        <v>1.5</v>
      </c>
      <c r="I276">
        <v>5</v>
      </c>
      <c r="J276">
        <v>4</v>
      </c>
      <c r="K276">
        <v>8</v>
      </c>
      <c r="L276" s="3">
        <f t="shared" si="15"/>
        <v>20</v>
      </c>
      <c r="M276" s="3">
        <f t="shared" si="14"/>
        <v>4.716981132075472E-2</v>
      </c>
      <c r="N276" s="6">
        <v>1.02</v>
      </c>
      <c r="O276" s="6">
        <f>+Tabla1[[#This Row],[Precio $]]*Tabla1[[#This Row],[PT]]</f>
        <v>20.399999999999999</v>
      </c>
    </row>
    <row r="277" spans="2:15" x14ac:dyDescent="0.25">
      <c r="B277" s="9">
        <v>44356</v>
      </c>
      <c r="C277" t="s">
        <v>101</v>
      </c>
      <c r="D277" t="str">
        <f>IFERROR(RIGHT(Tabla1[[#This Row],[Proyecto]],LEN(Tabla1[[#This Row],[Proyecto]])-FIND("-",Tabla1[[#This Row],[Proyecto]])),Tabla1[[#This Row],[Proyecto]])</f>
        <v>Mark</v>
      </c>
      <c r="E277" t="s">
        <v>11</v>
      </c>
      <c r="F277" t="s">
        <v>151</v>
      </c>
      <c r="G277" t="s">
        <v>10</v>
      </c>
      <c r="H277">
        <v>1.5</v>
      </c>
      <c r="I277">
        <v>6</v>
      </c>
      <c r="J277">
        <v>4</v>
      </c>
      <c r="K277">
        <v>9</v>
      </c>
      <c r="L277" s="3">
        <f t="shared" si="15"/>
        <v>27</v>
      </c>
      <c r="M277" s="3">
        <f t="shared" si="14"/>
        <v>6.3679245283018868E-2</v>
      </c>
      <c r="N277" s="6">
        <v>1.02</v>
      </c>
      <c r="O277" s="6">
        <f>+Tabla1[[#This Row],[Precio $]]*Tabla1[[#This Row],[PT]]</f>
        <v>27.54</v>
      </c>
    </row>
    <row r="278" spans="2:15" x14ac:dyDescent="0.25">
      <c r="B278" s="9">
        <v>44356</v>
      </c>
      <c r="C278" t="s">
        <v>101</v>
      </c>
      <c r="D278" t="str">
        <f>IFERROR(RIGHT(Tabla1[[#This Row],[Proyecto]],LEN(Tabla1[[#This Row],[Proyecto]])-FIND("-",Tabla1[[#This Row],[Proyecto]])),Tabla1[[#This Row],[Proyecto]])</f>
        <v>Mark</v>
      </c>
      <c r="E278" t="s">
        <v>11</v>
      </c>
      <c r="F278" t="s">
        <v>151</v>
      </c>
      <c r="G278" t="s">
        <v>10</v>
      </c>
      <c r="H278">
        <v>1.5</v>
      </c>
      <c r="I278">
        <v>7</v>
      </c>
      <c r="J278">
        <v>4</v>
      </c>
      <c r="K278">
        <v>9</v>
      </c>
      <c r="L278" s="3">
        <f t="shared" si="15"/>
        <v>31.5</v>
      </c>
      <c r="M278" s="3">
        <f t="shared" si="14"/>
        <v>7.4292452830188677E-2</v>
      </c>
      <c r="N278" s="6">
        <v>1.02</v>
      </c>
      <c r="O278" s="6">
        <f>+Tabla1[[#This Row],[Precio $]]*Tabla1[[#This Row],[PT]]</f>
        <v>32.130000000000003</v>
      </c>
    </row>
    <row r="279" spans="2:15" x14ac:dyDescent="0.25">
      <c r="B279" s="9">
        <v>44356</v>
      </c>
      <c r="C279" t="s">
        <v>101</v>
      </c>
      <c r="D279" t="str">
        <f>IFERROR(RIGHT(Tabla1[[#This Row],[Proyecto]],LEN(Tabla1[[#This Row],[Proyecto]])-FIND("-",Tabla1[[#This Row],[Proyecto]])),Tabla1[[#This Row],[Proyecto]])</f>
        <v>Mark</v>
      </c>
      <c r="E279" t="s">
        <v>11</v>
      </c>
      <c r="F279" t="s">
        <v>151</v>
      </c>
      <c r="G279" t="s">
        <v>10</v>
      </c>
      <c r="H279">
        <v>1.5</v>
      </c>
      <c r="I279">
        <v>8</v>
      </c>
      <c r="J279">
        <v>4</v>
      </c>
      <c r="K279">
        <v>5</v>
      </c>
      <c r="L279" s="3">
        <f t="shared" si="15"/>
        <v>20</v>
      </c>
      <c r="M279" s="3">
        <f t="shared" si="14"/>
        <v>4.716981132075472E-2</v>
      </c>
      <c r="N279" s="6">
        <v>1.02</v>
      </c>
      <c r="O279" s="6">
        <f>+Tabla1[[#This Row],[Precio $]]*Tabla1[[#This Row],[PT]]</f>
        <v>20.399999999999999</v>
      </c>
    </row>
    <row r="280" spans="2:15" x14ac:dyDescent="0.25">
      <c r="B280" s="9">
        <v>44356</v>
      </c>
      <c r="C280" t="s">
        <v>101</v>
      </c>
      <c r="D280" t="str">
        <f>IFERROR(RIGHT(Tabla1[[#This Row],[Proyecto]],LEN(Tabla1[[#This Row],[Proyecto]])-FIND("-",Tabla1[[#This Row],[Proyecto]])),Tabla1[[#This Row],[Proyecto]])</f>
        <v>Mark</v>
      </c>
      <c r="E280" t="s">
        <v>11</v>
      </c>
      <c r="F280" t="s">
        <v>151</v>
      </c>
      <c r="G280" t="s">
        <v>10</v>
      </c>
      <c r="H280">
        <v>1.5</v>
      </c>
      <c r="I280">
        <v>10</v>
      </c>
      <c r="J280">
        <v>4</v>
      </c>
      <c r="K280">
        <v>3</v>
      </c>
      <c r="L280" s="3">
        <f t="shared" si="15"/>
        <v>15</v>
      </c>
      <c r="M280" s="3">
        <f t="shared" si="14"/>
        <v>3.5377358490566037E-2</v>
      </c>
      <c r="N280" s="6">
        <v>1.02</v>
      </c>
      <c r="O280" s="6">
        <f>+Tabla1[[#This Row],[Precio $]]*Tabla1[[#This Row],[PT]]</f>
        <v>15.3</v>
      </c>
    </row>
    <row r="281" spans="2:15" x14ac:dyDescent="0.25">
      <c r="B281" s="9">
        <v>44356</v>
      </c>
      <c r="C281" t="s">
        <v>101</v>
      </c>
      <c r="D281" t="str">
        <f>IFERROR(RIGHT(Tabla1[[#This Row],[Proyecto]],LEN(Tabla1[[#This Row],[Proyecto]])-FIND("-",Tabla1[[#This Row],[Proyecto]])),Tabla1[[#This Row],[Proyecto]])</f>
        <v>Mark</v>
      </c>
      <c r="E281" t="s">
        <v>11</v>
      </c>
      <c r="F281" t="s">
        <v>151</v>
      </c>
      <c r="G281" t="s">
        <v>10</v>
      </c>
      <c r="H281">
        <v>1.5</v>
      </c>
      <c r="I281">
        <v>9</v>
      </c>
      <c r="J281">
        <v>4</v>
      </c>
      <c r="K281">
        <v>4</v>
      </c>
      <c r="L281" s="3">
        <f t="shared" si="15"/>
        <v>18</v>
      </c>
      <c r="M281" s="3">
        <f t="shared" si="14"/>
        <v>4.2452830188679243E-2</v>
      </c>
      <c r="N281" s="6">
        <v>1.02</v>
      </c>
      <c r="O281" s="6">
        <f>+Tabla1[[#This Row],[Precio $]]*Tabla1[[#This Row],[PT]]</f>
        <v>18.36</v>
      </c>
    </row>
    <row r="282" spans="2:15" x14ac:dyDescent="0.25">
      <c r="B282" s="9">
        <v>44356</v>
      </c>
      <c r="C282" t="s">
        <v>101</v>
      </c>
      <c r="D282" t="str">
        <f>IFERROR(RIGHT(Tabla1[[#This Row],[Proyecto]],LEN(Tabla1[[#This Row],[Proyecto]])-FIND("-",Tabla1[[#This Row],[Proyecto]])),Tabla1[[#This Row],[Proyecto]])</f>
        <v>Mark</v>
      </c>
      <c r="E282" t="s">
        <v>11</v>
      </c>
      <c r="F282" t="s">
        <v>151</v>
      </c>
      <c r="G282" t="s">
        <v>10</v>
      </c>
      <c r="H282">
        <v>1</v>
      </c>
      <c r="I282">
        <v>4</v>
      </c>
      <c r="J282">
        <v>5</v>
      </c>
      <c r="K282">
        <v>11</v>
      </c>
      <c r="L282" s="3">
        <f t="shared" si="15"/>
        <v>18.333333333333332</v>
      </c>
      <c r="M282" s="3">
        <f t="shared" si="14"/>
        <v>4.3238993710691821E-2</v>
      </c>
      <c r="N282" s="6">
        <v>1.02</v>
      </c>
      <c r="O282" s="6">
        <f>+Tabla1[[#This Row],[Precio $]]*Tabla1[[#This Row],[PT]]</f>
        <v>18.7</v>
      </c>
    </row>
    <row r="283" spans="2:15" x14ac:dyDescent="0.25">
      <c r="B283" s="9">
        <v>44356</v>
      </c>
      <c r="C283" t="s">
        <v>101</v>
      </c>
      <c r="D283" t="str">
        <f>IFERROR(RIGHT(Tabla1[[#This Row],[Proyecto]],LEN(Tabla1[[#This Row],[Proyecto]])-FIND("-",Tabla1[[#This Row],[Proyecto]])),Tabla1[[#This Row],[Proyecto]])</f>
        <v>Mark</v>
      </c>
      <c r="E283" t="s">
        <v>11</v>
      </c>
      <c r="F283" t="s">
        <v>151</v>
      </c>
      <c r="G283" t="s">
        <v>10</v>
      </c>
      <c r="H283">
        <v>1</v>
      </c>
      <c r="I283">
        <v>5</v>
      </c>
      <c r="J283">
        <v>5</v>
      </c>
      <c r="K283">
        <v>13</v>
      </c>
      <c r="L283" s="3">
        <f t="shared" si="15"/>
        <v>27.083333333333332</v>
      </c>
      <c r="M283" s="3">
        <f t="shared" si="14"/>
        <v>6.3875786163522005E-2</v>
      </c>
      <c r="N283" s="6">
        <v>1.02</v>
      </c>
      <c r="O283" s="6">
        <f>+Tabla1[[#This Row],[Precio $]]*Tabla1[[#This Row],[PT]]</f>
        <v>27.625</v>
      </c>
    </row>
    <row r="284" spans="2:15" x14ac:dyDescent="0.25">
      <c r="B284" s="9">
        <v>44356</v>
      </c>
      <c r="C284" t="s">
        <v>101</v>
      </c>
      <c r="D284" t="str">
        <f>IFERROR(RIGHT(Tabla1[[#This Row],[Proyecto]],LEN(Tabla1[[#This Row],[Proyecto]])-FIND("-",Tabla1[[#This Row],[Proyecto]])),Tabla1[[#This Row],[Proyecto]])</f>
        <v>Mark</v>
      </c>
      <c r="E284" t="s">
        <v>11</v>
      </c>
      <c r="F284" t="s">
        <v>151</v>
      </c>
      <c r="G284" t="s">
        <v>10</v>
      </c>
      <c r="H284">
        <v>1</v>
      </c>
      <c r="I284">
        <v>6</v>
      </c>
      <c r="J284">
        <v>5</v>
      </c>
      <c r="K284">
        <v>12</v>
      </c>
      <c r="L284" s="3">
        <f t="shared" si="15"/>
        <v>30</v>
      </c>
      <c r="M284" s="3">
        <f t="shared" si="14"/>
        <v>7.0754716981132074E-2</v>
      </c>
      <c r="N284" s="6">
        <v>1.02</v>
      </c>
      <c r="O284" s="6">
        <f>+Tabla1[[#This Row],[Precio $]]*Tabla1[[#This Row],[PT]]</f>
        <v>30.6</v>
      </c>
    </row>
    <row r="285" spans="2:15" x14ac:dyDescent="0.25">
      <c r="B285" s="9">
        <v>44356</v>
      </c>
      <c r="C285" t="s">
        <v>101</v>
      </c>
      <c r="D285" t="str">
        <f>IFERROR(RIGHT(Tabla1[[#This Row],[Proyecto]],LEN(Tabla1[[#This Row],[Proyecto]])-FIND("-",Tabla1[[#This Row],[Proyecto]])),Tabla1[[#This Row],[Proyecto]])</f>
        <v>Mark</v>
      </c>
      <c r="E285" t="s">
        <v>11</v>
      </c>
      <c r="F285" t="s">
        <v>151</v>
      </c>
      <c r="G285" t="s">
        <v>10</v>
      </c>
      <c r="H285">
        <v>1</v>
      </c>
      <c r="I285">
        <v>7</v>
      </c>
      <c r="J285">
        <v>5</v>
      </c>
      <c r="K285">
        <v>7</v>
      </c>
      <c r="L285" s="3">
        <f t="shared" si="15"/>
        <v>20.416666666666668</v>
      </c>
      <c r="M285" s="3">
        <f t="shared" si="14"/>
        <v>4.8152515723270443E-2</v>
      </c>
      <c r="N285" s="6">
        <v>1.02</v>
      </c>
      <c r="O285" s="6">
        <f>+Tabla1[[#This Row],[Precio $]]*Tabla1[[#This Row],[PT]]</f>
        <v>20.825000000000003</v>
      </c>
    </row>
    <row r="286" spans="2:15" x14ac:dyDescent="0.25">
      <c r="B286" s="9">
        <v>44361</v>
      </c>
      <c r="C286" t="s">
        <v>83</v>
      </c>
      <c r="D286" t="str">
        <f>IFERROR(RIGHT(Tabla1[[#This Row],[Proyecto]],LEN(Tabla1[[#This Row],[Proyecto]])-FIND("-",Tabla1[[#This Row],[Proyecto]])),Tabla1[[#This Row],[Proyecto]])</f>
        <v>Bluechip partner</v>
      </c>
      <c r="E286" t="s">
        <v>11</v>
      </c>
      <c r="F286" t="s">
        <v>134</v>
      </c>
      <c r="G286" t="s">
        <v>18</v>
      </c>
      <c r="H286">
        <v>1.5</v>
      </c>
      <c r="I286">
        <v>8</v>
      </c>
      <c r="J286">
        <v>8</v>
      </c>
      <c r="K286">
        <v>7</v>
      </c>
      <c r="L286" s="3">
        <f t="shared" si="15"/>
        <v>56</v>
      </c>
      <c r="M286" s="3">
        <f t="shared" si="14"/>
        <v>0.13207547169811321</v>
      </c>
      <c r="N286" s="6">
        <v>1.2</v>
      </c>
      <c r="O286" s="6">
        <f>+Tabla1[[#This Row],[Precio $]]*Tabla1[[#This Row],[PT]]</f>
        <v>67.2</v>
      </c>
    </row>
    <row r="287" spans="2:15" x14ac:dyDescent="0.25">
      <c r="B287" s="9">
        <v>44361</v>
      </c>
      <c r="C287" t="s">
        <v>83</v>
      </c>
      <c r="D287" t="str">
        <f>IFERROR(RIGHT(Tabla1[[#This Row],[Proyecto]],LEN(Tabla1[[#This Row],[Proyecto]])-FIND("-",Tabla1[[#This Row],[Proyecto]])),Tabla1[[#This Row],[Proyecto]])</f>
        <v>Bluechip partner</v>
      </c>
      <c r="E287" t="s">
        <v>11</v>
      </c>
      <c r="F287" t="s">
        <v>134</v>
      </c>
      <c r="G287" t="s">
        <v>18</v>
      </c>
      <c r="H287">
        <v>1.5</v>
      </c>
      <c r="I287">
        <v>6</v>
      </c>
      <c r="J287">
        <v>8</v>
      </c>
      <c r="K287">
        <v>5</v>
      </c>
      <c r="L287" s="3">
        <f t="shared" si="15"/>
        <v>30</v>
      </c>
      <c r="M287" s="3">
        <f t="shared" ref="M287:M318" si="16">+L287/424</f>
        <v>7.0754716981132074E-2</v>
      </c>
      <c r="N287" s="6">
        <v>1.2</v>
      </c>
      <c r="O287" s="6">
        <f>+Tabla1[[#This Row],[Precio $]]*Tabla1[[#This Row],[PT]]</f>
        <v>36</v>
      </c>
    </row>
    <row r="288" spans="2:15" x14ac:dyDescent="0.25">
      <c r="B288" s="9">
        <v>44361</v>
      </c>
      <c r="C288" t="s">
        <v>83</v>
      </c>
      <c r="D288" t="str">
        <f>IFERROR(RIGHT(Tabla1[[#This Row],[Proyecto]],LEN(Tabla1[[#This Row],[Proyecto]])-FIND("-",Tabla1[[#This Row],[Proyecto]])),Tabla1[[#This Row],[Proyecto]])</f>
        <v>Bluechip partner</v>
      </c>
      <c r="E288" t="s">
        <v>11</v>
      </c>
      <c r="F288" t="s">
        <v>134</v>
      </c>
      <c r="G288" t="s">
        <v>18</v>
      </c>
      <c r="H288">
        <v>2</v>
      </c>
      <c r="I288">
        <v>4</v>
      </c>
      <c r="J288">
        <v>5</v>
      </c>
      <c r="K288">
        <v>5</v>
      </c>
      <c r="L288" s="3">
        <f t="shared" si="15"/>
        <v>16.666666666666668</v>
      </c>
      <c r="M288" s="3">
        <f t="shared" si="16"/>
        <v>3.9308176100628936E-2</v>
      </c>
      <c r="N288" s="6">
        <v>1.2</v>
      </c>
      <c r="O288" s="6">
        <f>+Tabla1[[#This Row],[Precio $]]*Tabla1[[#This Row],[PT]]</f>
        <v>20</v>
      </c>
    </row>
    <row r="289" spans="2:15" x14ac:dyDescent="0.25">
      <c r="B289" s="9">
        <v>44361</v>
      </c>
      <c r="C289" t="s">
        <v>83</v>
      </c>
      <c r="D289" t="str">
        <f>IFERROR(RIGHT(Tabla1[[#This Row],[Proyecto]],LEN(Tabla1[[#This Row],[Proyecto]])-FIND("-",Tabla1[[#This Row],[Proyecto]])),Tabla1[[#This Row],[Proyecto]])</f>
        <v>Bluechip partner</v>
      </c>
      <c r="E289" t="s">
        <v>11</v>
      </c>
      <c r="F289" t="s">
        <v>134</v>
      </c>
      <c r="G289" t="s">
        <v>18</v>
      </c>
      <c r="H289">
        <v>1.5</v>
      </c>
      <c r="I289">
        <v>10</v>
      </c>
      <c r="J289">
        <v>6</v>
      </c>
      <c r="K289">
        <v>1</v>
      </c>
      <c r="L289" s="3">
        <f t="shared" si="15"/>
        <v>7.5</v>
      </c>
      <c r="M289" s="3">
        <f t="shared" si="16"/>
        <v>1.7688679245283018E-2</v>
      </c>
      <c r="N289" s="6">
        <v>1.2</v>
      </c>
      <c r="O289" s="6">
        <f>+Tabla1[[#This Row],[Precio $]]*Tabla1[[#This Row],[PT]]</f>
        <v>9</v>
      </c>
    </row>
    <row r="290" spans="2:15" x14ac:dyDescent="0.25">
      <c r="B290" s="9">
        <v>44361</v>
      </c>
      <c r="C290" t="s">
        <v>83</v>
      </c>
      <c r="D290" t="str">
        <f>IFERROR(RIGHT(Tabla1[[#This Row],[Proyecto]],LEN(Tabla1[[#This Row],[Proyecto]])-FIND("-",Tabla1[[#This Row],[Proyecto]])),Tabla1[[#This Row],[Proyecto]])</f>
        <v>Bluechip partner</v>
      </c>
      <c r="E290" t="s">
        <v>11</v>
      </c>
      <c r="F290" t="s">
        <v>134</v>
      </c>
      <c r="G290" t="s">
        <v>18</v>
      </c>
      <c r="H290">
        <v>1.5</v>
      </c>
      <c r="I290">
        <v>6</v>
      </c>
      <c r="J290">
        <v>6</v>
      </c>
      <c r="K290">
        <v>2</v>
      </c>
      <c r="L290" s="3">
        <f t="shared" si="15"/>
        <v>9</v>
      </c>
      <c r="M290" s="3">
        <f t="shared" si="16"/>
        <v>2.1226415094339621E-2</v>
      </c>
      <c r="N290" s="6">
        <v>1.2</v>
      </c>
      <c r="O290" s="6">
        <f>+Tabla1[[#This Row],[Precio $]]*Tabla1[[#This Row],[PT]]</f>
        <v>10.799999999999999</v>
      </c>
    </row>
    <row r="291" spans="2:15" x14ac:dyDescent="0.25">
      <c r="B291" s="9">
        <v>44361</v>
      </c>
      <c r="C291" t="s">
        <v>83</v>
      </c>
      <c r="D291" t="str">
        <f>IFERROR(RIGHT(Tabla1[[#This Row],[Proyecto]],LEN(Tabla1[[#This Row],[Proyecto]])-FIND("-",Tabla1[[#This Row],[Proyecto]])),Tabla1[[#This Row],[Proyecto]])</f>
        <v>Bluechip partner</v>
      </c>
      <c r="E291" t="s">
        <v>11</v>
      </c>
      <c r="F291" t="s">
        <v>134</v>
      </c>
      <c r="G291" t="s">
        <v>18</v>
      </c>
      <c r="H291">
        <v>1.5</v>
      </c>
      <c r="I291">
        <v>8</v>
      </c>
      <c r="J291">
        <v>6</v>
      </c>
      <c r="K291">
        <v>2</v>
      </c>
      <c r="L291" s="3">
        <f t="shared" si="15"/>
        <v>12</v>
      </c>
      <c r="M291" s="3">
        <f t="shared" si="16"/>
        <v>2.8301886792452831E-2</v>
      </c>
      <c r="N291" s="6">
        <v>1.2</v>
      </c>
      <c r="O291" s="6">
        <f>+Tabla1[[#This Row],[Precio $]]*Tabla1[[#This Row],[PT]]</f>
        <v>14.399999999999999</v>
      </c>
    </row>
    <row r="292" spans="2:15" x14ac:dyDescent="0.25">
      <c r="B292" s="9">
        <v>44321</v>
      </c>
      <c r="C292" t="s">
        <v>83</v>
      </c>
      <c r="D292" t="str">
        <f>IFERROR(RIGHT(Tabla1[[#This Row],[Proyecto]],LEN(Tabla1[[#This Row],[Proyecto]])-FIND("-",Tabla1[[#This Row],[Proyecto]])),Tabla1[[#This Row],[Proyecto]])</f>
        <v>Bluechip partner</v>
      </c>
      <c r="E292" t="s">
        <v>11</v>
      </c>
      <c r="F292" t="s">
        <v>135</v>
      </c>
      <c r="G292" t="s">
        <v>10</v>
      </c>
      <c r="H292">
        <v>2</v>
      </c>
      <c r="I292">
        <v>9</v>
      </c>
      <c r="J292">
        <v>7</v>
      </c>
      <c r="K292">
        <v>3</v>
      </c>
      <c r="L292" s="3">
        <f t="shared" si="15"/>
        <v>31.5</v>
      </c>
      <c r="M292" s="3">
        <f t="shared" si="16"/>
        <v>7.4292452830188677E-2</v>
      </c>
      <c r="N292" s="6">
        <v>1.02</v>
      </c>
      <c r="O292" s="6">
        <f>+Tabla1[[#This Row],[Precio $]]*Tabla1[[#This Row],[PT]]</f>
        <v>32.130000000000003</v>
      </c>
    </row>
    <row r="293" spans="2:15" x14ac:dyDescent="0.25">
      <c r="B293" s="9">
        <v>44321</v>
      </c>
      <c r="C293" t="s">
        <v>83</v>
      </c>
      <c r="D293" t="str">
        <f>IFERROR(RIGHT(Tabla1[[#This Row],[Proyecto]],LEN(Tabla1[[#This Row],[Proyecto]])-FIND("-",Tabla1[[#This Row],[Proyecto]])),Tabla1[[#This Row],[Proyecto]])</f>
        <v>Bluechip partner</v>
      </c>
      <c r="E293" t="s">
        <v>11</v>
      </c>
      <c r="F293" t="s">
        <v>135</v>
      </c>
      <c r="G293" t="s">
        <v>10</v>
      </c>
      <c r="H293">
        <v>2</v>
      </c>
      <c r="I293">
        <v>10</v>
      </c>
      <c r="J293">
        <v>7</v>
      </c>
      <c r="K293">
        <v>5</v>
      </c>
      <c r="L293" s="3">
        <f t="shared" si="15"/>
        <v>58.333333333333336</v>
      </c>
      <c r="M293" s="3">
        <f t="shared" si="16"/>
        <v>0.13757861635220126</v>
      </c>
      <c r="N293" s="6">
        <v>1.02</v>
      </c>
      <c r="O293" s="6">
        <f>+Tabla1[[#This Row],[Precio $]]*Tabla1[[#This Row],[PT]]</f>
        <v>59.5</v>
      </c>
    </row>
    <row r="294" spans="2:15" x14ac:dyDescent="0.25">
      <c r="B294" s="9">
        <v>44321</v>
      </c>
      <c r="C294" t="s">
        <v>83</v>
      </c>
      <c r="D294" t="str">
        <f>IFERROR(RIGHT(Tabla1[[#This Row],[Proyecto]],LEN(Tabla1[[#This Row],[Proyecto]])-FIND("-",Tabla1[[#This Row],[Proyecto]])),Tabla1[[#This Row],[Proyecto]])</f>
        <v>Bluechip partner</v>
      </c>
      <c r="E294" t="s">
        <v>11</v>
      </c>
      <c r="F294" t="s">
        <v>135</v>
      </c>
      <c r="G294" t="s">
        <v>10</v>
      </c>
      <c r="H294">
        <v>2</v>
      </c>
      <c r="I294">
        <v>11</v>
      </c>
      <c r="J294">
        <v>7</v>
      </c>
      <c r="K294">
        <v>2</v>
      </c>
      <c r="L294" s="3">
        <f t="shared" si="15"/>
        <v>25.666666666666668</v>
      </c>
      <c r="M294" s="3">
        <f t="shared" si="16"/>
        <v>6.0534591194968554E-2</v>
      </c>
      <c r="N294" s="6">
        <v>1.02</v>
      </c>
      <c r="O294" s="6">
        <f>+Tabla1[[#This Row],[Precio $]]*Tabla1[[#This Row],[PT]]</f>
        <v>26.180000000000003</v>
      </c>
    </row>
    <row r="295" spans="2:15" x14ac:dyDescent="0.25">
      <c r="B295" s="9">
        <v>44321</v>
      </c>
      <c r="C295" t="s">
        <v>83</v>
      </c>
      <c r="D295" t="str">
        <f>IFERROR(RIGHT(Tabla1[[#This Row],[Proyecto]],LEN(Tabla1[[#This Row],[Proyecto]])-FIND("-",Tabla1[[#This Row],[Proyecto]])),Tabla1[[#This Row],[Proyecto]])</f>
        <v>Bluechip partner</v>
      </c>
      <c r="E295" t="s">
        <v>11</v>
      </c>
      <c r="F295" t="s">
        <v>135</v>
      </c>
      <c r="G295" t="s">
        <v>10</v>
      </c>
      <c r="H295">
        <v>2</v>
      </c>
      <c r="I295">
        <v>17</v>
      </c>
      <c r="J295">
        <v>7</v>
      </c>
      <c r="K295">
        <v>1</v>
      </c>
      <c r="L295" s="3">
        <f t="shared" si="15"/>
        <v>19.833333333333332</v>
      </c>
      <c r="M295" s="3">
        <f t="shared" si="16"/>
        <v>4.6776729559748424E-2</v>
      </c>
      <c r="N295" s="6">
        <v>1.02</v>
      </c>
      <c r="O295" s="6">
        <f>+Tabla1[[#This Row],[Precio $]]*Tabla1[[#This Row],[PT]]</f>
        <v>20.23</v>
      </c>
    </row>
    <row r="296" spans="2:15" x14ac:dyDescent="0.25">
      <c r="B296" s="9">
        <v>44321</v>
      </c>
      <c r="C296" t="s">
        <v>83</v>
      </c>
      <c r="D296" t="str">
        <f>IFERROR(RIGHT(Tabla1[[#This Row],[Proyecto]],LEN(Tabla1[[#This Row],[Proyecto]])-FIND("-",Tabla1[[#This Row],[Proyecto]])),Tabla1[[#This Row],[Proyecto]])</f>
        <v>Bluechip partner</v>
      </c>
      <c r="E296" t="s">
        <v>11</v>
      </c>
      <c r="F296" t="s">
        <v>135</v>
      </c>
      <c r="G296" t="s">
        <v>10</v>
      </c>
      <c r="H296">
        <v>2</v>
      </c>
      <c r="I296">
        <v>13</v>
      </c>
      <c r="J296">
        <v>7</v>
      </c>
      <c r="K296">
        <v>2</v>
      </c>
      <c r="L296" s="3">
        <f t="shared" si="15"/>
        <v>30.333333333333332</v>
      </c>
      <c r="M296" s="3">
        <f t="shared" si="16"/>
        <v>7.1540880503144652E-2</v>
      </c>
      <c r="N296" s="6">
        <v>1.02</v>
      </c>
      <c r="O296" s="6">
        <f>+Tabla1[[#This Row],[Precio $]]*Tabla1[[#This Row],[PT]]</f>
        <v>30.939999999999998</v>
      </c>
    </row>
    <row r="297" spans="2:15" x14ac:dyDescent="0.25">
      <c r="B297" s="9">
        <v>44321</v>
      </c>
      <c r="C297" t="s">
        <v>83</v>
      </c>
      <c r="D297" t="str">
        <f>IFERROR(RIGHT(Tabla1[[#This Row],[Proyecto]],LEN(Tabla1[[#This Row],[Proyecto]])-FIND("-",Tabla1[[#This Row],[Proyecto]])),Tabla1[[#This Row],[Proyecto]])</f>
        <v>Bluechip partner</v>
      </c>
      <c r="E297" t="s">
        <v>11</v>
      </c>
      <c r="F297" t="s">
        <v>135</v>
      </c>
      <c r="G297" t="s">
        <v>10</v>
      </c>
      <c r="H297">
        <v>2</v>
      </c>
      <c r="I297">
        <v>16</v>
      </c>
      <c r="J297">
        <v>7</v>
      </c>
      <c r="K297">
        <v>1</v>
      </c>
      <c r="L297" s="3">
        <f t="shared" si="15"/>
        <v>18.666666666666668</v>
      </c>
      <c r="M297" s="3">
        <f t="shared" si="16"/>
        <v>4.4025157232704407E-2</v>
      </c>
      <c r="N297" s="6">
        <v>1.02</v>
      </c>
      <c r="O297" s="6">
        <f>+Tabla1[[#This Row],[Precio $]]*Tabla1[[#This Row],[PT]]</f>
        <v>19.040000000000003</v>
      </c>
    </row>
    <row r="298" spans="2:15" x14ac:dyDescent="0.25">
      <c r="B298" s="9">
        <v>44321</v>
      </c>
      <c r="C298" t="s">
        <v>83</v>
      </c>
      <c r="D298" t="str">
        <f>IFERROR(RIGHT(Tabla1[[#This Row],[Proyecto]],LEN(Tabla1[[#This Row],[Proyecto]])-FIND("-",Tabla1[[#This Row],[Proyecto]])),Tabla1[[#This Row],[Proyecto]])</f>
        <v>Bluechip partner</v>
      </c>
      <c r="E298" t="s">
        <v>11</v>
      </c>
      <c r="F298" t="s">
        <v>135</v>
      </c>
      <c r="G298" t="s">
        <v>10</v>
      </c>
      <c r="H298">
        <v>2</v>
      </c>
      <c r="I298">
        <v>10</v>
      </c>
      <c r="J298">
        <v>7</v>
      </c>
      <c r="K298">
        <v>1</v>
      </c>
      <c r="L298" s="3">
        <f t="shared" si="15"/>
        <v>11.666666666666666</v>
      </c>
      <c r="M298" s="3">
        <f t="shared" si="16"/>
        <v>2.7515723270440249E-2</v>
      </c>
      <c r="N298" s="6">
        <v>1.02</v>
      </c>
      <c r="O298" s="6">
        <f>+Tabla1[[#This Row],[Precio $]]*Tabla1[[#This Row],[PT]]</f>
        <v>11.9</v>
      </c>
    </row>
    <row r="299" spans="2:15" x14ac:dyDescent="0.25">
      <c r="B299" s="9">
        <v>44321</v>
      </c>
      <c r="C299" t="s">
        <v>83</v>
      </c>
      <c r="D299" t="str">
        <f>IFERROR(RIGHT(Tabla1[[#This Row],[Proyecto]],LEN(Tabla1[[#This Row],[Proyecto]])-FIND("-",Tabla1[[#This Row],[Proyecto]])),Tabla1[[#This Row],[Proyecto]])</f>
        <v>Bluechip partner</v>
      </c>
      <c r="E299" t="s">
        <v>11</v>
      </c>
      <c r="F299" t="s">
        <v>135</v>
      </c>
      <c r="G299" t="s">
        <v>10</v>
      </c>
      <c r="H299">
        <v>2</v>
      </c>
      <c r="I299">
        <v>11</v>
      </c>
      <c r="J299">
        <v>8</v>
      </c>
      <c r="K299">
        <v>1</v>
      </c>
      <c r="L299" s="3">
        <f t="shared" si="15"/>
        <v>14.666666666666666</v>
      </c>
      <c r="M299" s="3">
        <f t="shared" si="16"/>
        <v>3.4591194968553458E-2</v>
      </c>
      <c r="N299" s="6">
        <v>1.02</v>
      </c>
      <c r="O299" s="6">
        <f>+Tabla1[[#This Row],[Precio $]]*Tabla1[[#This Row],[PT]]</f>
        <v>14.959999999999999</v>
      </c>
    </row>
    <row r="300" spans="2:15" x14ac:dyDescent="0.25">
      <c r="B300" s="9">
        <v>44321</v>
      </c>
      <c r="C300" t="s">
        <v>83</v>
      </c>
      <c r="D300" t="str">
        <f>IFERROR(RIGHT(Tabla1[[#This Row],[Proyecto]],LEN(Tabla1[[#This Row],[Proyecto]])-FIND("-",Tabla1[[#This Row],[Proyecto]])),Tabla1[[#This Row],[Proyecto]])</f>
        <v>Bluechip partner</v>
      </c>
      <c r="E300" t="s">
        <v>11</v>
      </c>
      <c r="F300" t="s">
        <v>135</v>
      </c>
      <c r="G300" t="s">
        <v>10</v>
      </c>
      <c r="H300">
        <v>2</v>
      </c>
      <c r="I300">
        <v>9</v>
      </c>
      <c r="J300">
        <v>8</v>
      </c>
      <c r="K300">
        <v>4</v>
      </c>
      <c r="L300" s="3">
        <f t="shared" si="15"/>
        <v>48</v>
      </c>
      <c r="M300" s="3">
        <f t="shared" si="16"/>
        <v>0.11320754716981132</v>
      </c>
      <c r="N300" s="6">
        <v>1.02</v>
      </c>
      <c r="O300" s="6">
        <f>+Tabla1[[#This Row],[Precio $]]*Tabla1[[#This Row],[PT]]</f>
        <v>48.96</v>
      </c>
    </row>
    <row r="301" spans="2:15" x14ac:dyDescent="0.25">
      <c r="B301" s="9">
        <v>44323</v>
      </c>
      <c r="C301" t="s">
        <v>83</v>
      </c>
      <c r="D301" t="str">
        <f>IFERROR(RIGHT(Tabla1[[#This Row],[Proyecto]],LEN(Tabla1[[#This Row],[Proyecto]])-FIND("-",Tabla1[[#This Row],[Proyecto]])),Tabla1[[#This Row],[Proyecto]])</f>
        <v>Bluechip partner</v>
      </c>
      <c r="E301" t="s">
        <v>11</v>
      </c>
      <c r="F301" t="s">
        <v>136</v>
      </c>
      <c r="G301" t="s">
        <v>10</v>
      </c>
      <c r="H301">
        <v>2</v>
      </c>
      <c r="I301">
        <v>7</v>
      </c>
      <c r="J301">
        <v>8</v>
      </c>
      <c r="K301">
        <v>4</v>
      </c>
      <c r="L301" s="3">
        <f t="shared" si="15"/>
        <v>37.333333333333336</v>
      </c>
      <c r="M301" s="3">
        <f t="shared" si="16"/>
        <v>8.8050314465408813E-2</v>
      </c>
      <c r="N301" s="6">
        <v>1.02</v>
      </c>
      <c r="O301" s="6">
        <f>+Tabla1[[#This Row],[Precio $]]*Tabla1[[#This Row],[PT]]</f>
        <v>38.080000000000005</v>
      </c>
    </row>
    <row r="302" spans="2:15" x14ac:dyDescent="0.25">
      <c r="B302" s="9">
        <v>44323</v>
      </c>
      <c r="C302" t="s">
        <v>83</v>
      </c>
      <c r="D302" t="str">
        <f>IFERROR(RIGHT(Tabla1[[#This Row],[Proyecto]],LEN(Tabla1[[#This Row],[Proyecto]])-FIND("-",Tabla1[[#This Row],[Proyecto]])),Tabla1[[#This Row],[Proyecto]])</f>
        <v>Bluechip partner</v>
      </c>
      <c r="E302" t="s">
        <v>11</v>
      </c>
      <c r="F302" t="s">
        <v>136</v>
      </c>
      <c r="G302" t="s">
        <v>10</v>
      </c>
      <c r="H302">
        <v>2</v>
      </c>
      <c r="I302">
        <v>5</v>
      </c>
      <c r="J302">
        <v>8</v>
      </c>
      <c r="K302">
        <v>2</v>
      </c>
      <c r="L302" s="3">
        <f t="shared" si="15"/>
        <v>13.333333333333334</v>
      </c>
      <c r="M302" s="3">
        <f t="shared" si="16"/>
        <v>3.1446540880503145E-2</v>
      </c>
      <c r="N302" s="6">
        <v>1.02</v>
      </c>
      <c r="O302" s="6">
        <f>+Tabla1[[#This Row],[Precio $]]*Tabla1[[#This Row],[PT]]</f>
        <v>13.600000000000001</v>
      </c>
    </row>
    <row r="303" spans="2:15" x14ac:dyDescent="0.25">
      <c r="B303" s="9">
        <v>44323</v>
      </c>
      <c r="C303" t="s">
        <v>83</v>
      </c>
      <c r="D303" t="str">
        <f>IFERROR(RIGHT(Tabla1[[#This Row],[Proyecto]],LEN(Tabla1[[#This Row],[Proyecto]])-FIND("-",Tabla1[[#This Row],[Proyecto]])),Tabla1[[#This Row],[Proyecto]])</f>
        <v>Bluechip partner</v>
      </c>
      <c r="E303" t="s">
        <v>11</v>
      </c>
      <c r="F303" t="s">
        <v>136</v>
      </c>
      <c r="G303" t="s">
        <v>10</v>
      </c>
      <c r="H303">
        <v>2</v>
      </c>
      <c r="I303">
        <v>8</v>
      </c>
      <c r="J303">
        <v>8</v>
      </c>
      <c r="K303">
        <v>4</v>
      </c>
      <c r="L303" s="3">
        <f t="shared" si="15"/>
        <v>42.666666666666664</v>
      </c>
      <c r="M303" s="3">
        <f t="shared" si="16"/>
        <v>0.10062893081761005</v>
      </c>
      <c r="N303" s="6">
        <v>1.02</v>
      </c>
      <c r="O303" s="6">
        <f>+Tabla1[[#This Row],[Precio $]]*Tabla1[[#This Row],[PT]]</f>
        <v>43.519999999999996</v>
      </c>
    </row>
    <row r="304" spans="2:15" x14ac:dyDescent="0.25">
      <c r="B304" s="9">
        <v>44323</v>
      </c>
      <c r="C304" t="s">
        <v>83</v>
      </c>
      <c r="D304" t="str">
        <f>IFERROR(RIGHT(Tabla1[[#This Row],[Proyecto]],LEN(Tabla1[[#This Row],[Proyecto]])-FIND("-",Tabla1[[#This Row],[Proyecto]])),Tabla1[[#This Row],[Proyecto]])</f>
        <v>Bluechip partner</v>
      </c>
      <c r="E304" t="s">
        <v>11</v>
      </c>
      <c r="F304" t="s">
        <v>136</v>
      </c>
      <c r="G304" t="s">
        <v>10</v>
      </c>
      <c r="H304">
        <v>2</v>
      </c>
      <c r="I304">
        <v>9</v>
      </c>
      <c r="J304">
        <v>8</v>
      </c>
      <c r="K304">
        <v>1</v>
      </c>
      <c r="L304" s="3">
        <f t="shared" si="15"/>
        <v>12</v>
      </c>
      <c r="M304" s="3">
        <f t="shared" si="16"/>
        <v>2.8301886792452831E-2</v>
      </c>
      <c r="N304" s="6">
        <v>1.02</v>
      </c>
      <c r="O304" s="6">
        <f>+Tabla1[[#This Row],[Precio $]]*Tabla1[[#This Row],[PT]]</f>
        <v>12.24</v>
      </c>
    </row>
    <row r="305" spans="2:15" x14ac:dyDescent="0.25">
      <c r="B305" s="9">
        <v>44323</v>
      </c>
      <c r="C305" t="s">
        <v>83</v>
      </c>
      <c r="D305" t="str">
        <f>IFERROR(RIGHT(Tabla1[[#This Row],[Proyecto]],LEN(Tabla1[[#This Row],[Proyecto]])-FIND("-",Tabla1[[#This Row],[Proyecto]])),Tabla1[[#This Row],[Proyecto]])</f>
        <v>Bluechip partner</v>
      </c>
      <c r="E305" t="s">
        <v>11</v>
      </c>
      <c r="F305" t="s">
        <v>136</v>
      </c>
      <c r="G305" t="s">
        <v>10</v>
      </c>
      <c r="H305">
        <v>1.5</v>
      </c>
      <c r="I305">
        <v>6</v>
      </c>
      <c r="J305">
        <v>3</v>
      </c>
      <c r="K305">
        <v>2</v>
      </c>
      <c r="L305" s="3">
        <f t="shared" si="15"/>
        <v>4.5</v>
      </c>
      <c r="M305" s="3">
        <f t="shared" si="16"/>
        <v>1.0613207547169811E-2</v>
      </c>
      <c r="N305" s="6">
        <v>1.02</v>
      </c>
      <c r="O305" s="6">
        <f>+Tabla1[[#This Row],[Precio $]]*Tabla1[[#This Row],[PT]]</f>
        <v>4.59</v>
      </c>
    </row>
    <row r="306" spans="2:15" x14ac:dyDescent="0.25">
      <c r="B306" s="9">
        <v>44323</v>
      </c>
      <c r="C306" t="s">
        <v>83</v>
      </c>
      <c r="D306" t="str">
        <f>IFERROR(RIGHT(Tabla1[[#This Row],[Proyecto]],LEN(Tabla1[[#This Row],[Proyecto]])-FIND("-",Tabla1[[#This Row],[Proyecto]])),Tabla1[[#This Row],[Proyecto]])</f>
        <v>Bluechip partner</v>
      </c>
      <c r="E306" t="s">
        <v>11</v>
      </c>
      <c r="F306" t="s">
        <v>136</v>
      </c>
      <c r="G306" t="s">
        <v>10</v>
      </c>
      <c r="H306">
        <v>1.5</v>
      </c>
      <c r="I306">
        <v>7</v>
      </c>
      <c r="J306">
        <v>3</v>
      </c>
      <c r="K306">
        <v>1</v>
      </c>
      <c r="L306" s="3">
        <f t="shared" si="15"/>
        <v>2.625</v>
      </c>
      <c r="M306" s="3">
        <f t="shared" si="16"/>
        <v>6.191037735849057E-3</v>
      </c>
      <c r="N306" s="6">
        <v>1.02</v>
      </c>
      <c r="O306" s="6">
        <f>+Tabla1[[#This Row],[Precio $]]*Tabla1[[#This Row],[PT]]</f>
        <v>2.6775000000000002</v>
      </c>
    </row>
    <row r="307" spans="2:15" x14ac:dyDescent="0.25">
      <c r="B307" s="9">
        <v>44323</v>
      </c>
      <c r="C307" t="s">
        <v>83</v>
      </c>
      <c r="D307" t="str">
        <f>IFERROR(RIGHT(Tabla1[[#This Row],[Proyecto]],LEN(Tabla1[[#This Row],[Proyecto]])-FIND("-",Tabla1[[#This Row],[Proyecto]])),Tabla1[[#This Row],[Proyecto]])</f>
        <v>Bluechip partner</v>
      </c>
      <c r="E307" t="s">
        <v>11</v>
      </c>
      <c r="F307" t="s">
        <v>136</v>
      </c>
      <c r="G307" t="s">
        <v>10</v>
      </c>
      <c r="H307">
        <v>1.5</v>
      </c>
      <c r="I307">
        <v>8</v>
      </c>
      <c r="J307">
        <v>3</v>
      </c>
      <c r="K307">
        <v>1</v>
      </c>
      <c r="L307" s="3">
        <f t="shared" si="15"/>
        <v>3</v>
      </c>
      <c r="M307" s="3">
        <f t="shared" si="16"/>
        <v>7.0754716981132077E-3</v>
      </c>
      <c r="N307" s="6">
        <v>1.02</v>
      </c>
      <c r="O307" s="6">
        <f>+Tabla1[[#This Row],[Precio $]]*Tabla1[[#This Row],[PT]]</f>
        <v>3.06</v>
      </c>
    </row>
    <row r="308" spans="2:15" x14ac:dyDescent="0.25">
      <c r="B308" s="9">
        <v>44323</v>
      </c>
      <c r="C308" t="s">
        <v>83</v>
      </c>
      <c r="D308" t="str">
        <f>IFERROR(RIGHT(Tabla1[[#This Row],[Proyecto]],LEN(Tabla1[[#This Row],[Proyecto]])-FIND("-",Tabla1[[#This Row],[Proyecto]])),Tabla1[[#This Row],[Proyecto]])</f>
        <v>Bluechip partner</v>
      </c>
      <c r="E308" t="s">
        <v>11</v>
      </c>
      <c r="F308" t="s">
        <v>136</v>
      </c>
      <c r="G308" t="s">
        <v>10</v>
      </c>
      <c r="H308">
        <v>1.5</v>
      </c>
      <c r="I308">
        <v>10</v>
      </c>
      <c r="J308">
        <v>3</v>
      </c>
      <c r="K308">
        <v>2</v>
      </c>
      <c r="L308" s="3">
        <f t="shared" si="15"/>
        <v>7.5</v>
      </c>
      <c r="M308" s="3">
        <f t="shared" si="16"/>
        <v>1.7688679245283018E-2</v>
      </c>
      <c r="N308" s="6">
        <v>1.02</v>
      </c>
      <c r="O308" s="6">
        <f>+Tabla1[[#This Row],[Precio $]]*Tabla1[[#This Row],[PT]]</f>
        <v>7.65</v>
      </c>
    </row>
    <row r="309" spans="2:15" x14ac:dyDescent="0.25">
      <c r="B309" s="9">
        <v>44323</v>
      </c>
      <c r="C309" t="s">
        <v>83</v>
      </c>
      <c r="D309" t="str">
        <f>IFERROR(RIGHT(Tabla1[[#This Row],[Proyecto]],LEN(Tabla1[[#This Row],[Proyecto]])-FIND("-",Tabla1[[#This Row],[Proyecto]])),Tabla1[[#This Row],[Proyecto]])</f>
        <v>Bluechip partner</v>
      </c>
      <c r="E309" t="s">
        <v>11</v>
      </c>
      <c r="F309" t="s">
        <v>136</v>
      </c>
      <c r="G309" t="s">
        <v>10</v>
      </c>
      <c r="H309">
        <v>1.5</v>
      </c>
      <c r="I309">
        <v>5</v>
      </c>
      <c r="J309">
        <v>3</v>
      </c>
      <c r="K309">
        <v>1</v>
      </c>
      <c r="L309" s="3">
        <f t="shared" si="15"/>
        <v>1.875</v>
      </c>
      <c r="M309" s="3">
        <f t="shared" si="16"/>
        <v>4.4221698113207546E-3</v>
      </c>
      <c r="N309" s="6">
        <v>1.02</v>
      </c>
      <c r="O309" s="6">
        <f>+Tabla1[[#This Row],[Precio $]]*Tabla1[[#This Row],[PT]]</f>
        <v>1.9125000000000001</v>
      </c>
    </row>
    <row r="310" spans="2:15" x14ac:dyDescent="0.25">
      <c r="B310" s="9">
        <v>44323</v>
      </c>
      <c r="C310" t="s">
        <v>83</v>
      </c>
      <c r="D310" t="str">
        <f>IFERROR(RIGHT(Tabla1[[#This Row],[Proyecto]],LEN(Tabla1[[#This Row],[Proyecto]])-FIND("-",Tabla1[[#This Row],[Proyecto]])),Tabla1[[#This Row],[Proyecto]])</f>
        <v>Bluechip partner</v>
      </c>
      <c r="E310" t="s">
        <v>11</v>
      </c>
      <c r="F310" t="s">
        <v>136</v>
      </c>
      <c r="G310" t="s">
        <v>10</v>
      </c>
      <c r="H310">
        <v>1.5</v>
      </c>
      <c r="I310">
        <v>6</v>
      </c>
      <c r="J310">
        <v>4</v>
      </c>
      <c r="K310">
        <v>4</v>
      </c>
      <c r="L310" s="3">
        <f t="shared" si="15"/>
        <v>12</v>
      </c>
      <c r="M310" s="3">
        <f t="shared" si="16"/>
        <v>2.8301886792452831E-2</v>
      </c>
      <c r="N310" s="6">
        <v>1.02</v>
      </c>
      <c r="O310" s="6">
        <f>+Tabla1[[#This Row],[Precio $]]*Tabla1[[#This Row],[PT]]</f>
        <v>12.24</v>
      </c>
    </row>
    <row r="311" spans="2:15" x14ac:dyDescent="0.25">
      <c r="B311" s="9">
        <v>44323</v>
      </c>
      <c r="C311" t="s">
        <v>83</v>
      </c>
      <c r="D311" t="str">
        <f>IFERROR(RIGHT(Tabla1[[#This Row],[Proyecto]],LEN(Tabla1[[#This Row],[Proyecto]])-FIND("-",Tabla1[[#This Row],[Proyecto]])),Tabla1[[#This Row],[Proyecto]])</f>
        <v>Bluechip partner</v>
      </c>
      <c r="E311" t="s">
        <v>11</v>
      </c>
      <c r="F311" t="s">
        <v>136</v>
      </c>
      <c r="G311" t="s">
        <v>10</v>
      </c>
      <c r="H311">
        <v>1.5</v>
      </c>
      <c r="I311">
        <v>7</v>
      </c>
      <c r="J311">
        <v>4</v>
      </c>
      <c r="K311">
        <v>3</v>
      </c>
      <c r="L311" s="3">
        <f t="shared" si="15"/>
        <v>10.5</v>
      </c>
      <c r="M311" s="3">
        <f t="shared" si="16"/>
        <v>2.4764150943396228E-2</v>
      </c>
      <c r="N311" s="6">
        <v>1.02</v>
      </c>
      <c r="O311" s="6">
        <f>+Tabla1[[#This Row],[Precio $]]*Tabla1[[#This Row],[PT]]</f>
        <v>10.71</v>
      </c>
    </row>
    <row r="312" spans="2:15" x14ac:dyDescent="0.25">
      <c r="B312" s="9">
        <v>44323</v>
      </c>
      <c r="C312" t="s">
        <v>83</v>
      </c>
      <c r="D312" t="str">
        <f>IFERROR(RIGHT(Tabla1[[#This Row],[Proyecto]],LEN(Tabla1[[#This Row],[Proyecto]])-FIND("-",Tabla1[[#This Row],[Proyecto]])),Tabla1[[#This Row],[Proyecto]])</f>
        <v>Bluechip partner</v>
      </c>
      <c r="E312" t="s">
        <v>11</v>
      </c>
      <c r="F312" t="s">
        <v>136</v>
      </c>
      <c r="G312" t="s">
        <v>10</v>
      </c>
      <c r="H312">
        <v>1.5</v>
      </c>
      <c r="I312">
        <v>5</v>
      </c>
      <c r="J312">
        <v>4</v>
      </c>
      <c r="K312">
        <v>3</v>
      </c>
      <c r="L312" s="3">
        <f t="shared" si="15"/>
        <v>7.5</v>
      </c>
      <c r="M312" s="3">
        <f t="shared" si="16"/>
        <v>1.7688679245283018E-2</v>
      </c>
      <c r="N312" s="6">
        <v>1.02</v>
      </c>
      <c r="O312" s="6">
        <f>+Tabla1[[#This Row],[Precio $]]*Tabla1[[#This Row],[PT]]</f>
        <v>7.65</v>
      </c>
    </row>
    <row r="313" spans="2:15" x14ac:dyDescent="0.25">
      <c r="B313" s="9">
        <v>44398</v>
      </c>
      <c r="C313" t="s">
        <v>83</v>
      </c>
      <c r="D313" t="str">
        <f>IFERROR(RIGHT(Tabla1[[#This Row],[Proyecto]],LEN(Tabla1[[#This Row],[Proyecto]])-FIND("-",Tabla1[[#This Row],[Proyecto]])),Tabla1[[#This Row],[Proyecto]])</f>
        <v>Bluechip partner</v>
      </c>
      <c r="E313" t="s">
        <v>11</v>
      </c>
      <c r="F313" t="s">
        <v>137</v>
      </c>
      <c r="G313" t="s">
        <v>10</v>
      </c>
      <c r="H313">
        <v>2</v>
      </c>
      <c r="I313">
        <v>7</v>
      </c>
      <c r="J313">
        <v>5</v>
      </c>
      <c r="K313">
        <v>3</v>
      </c>
      <c r="L313" s="3">
        <f t="shared" si="15"/>
        <v>17.5</v>
      </c>
      <c r="M313" s="3">
        <f t="shared" si="16"/>
        <v>4.1273584905660375E-2</v>
      </c>
      <c r="N313" s="6">
        <v>1.02</v>
      </c>
      <c r="O313" s="6">
        <f>+Tabla1[[#This Row],[Precio $]]*Tabla1[[#This Row],[PT]]</f>
        <v>17.850000000000001</v>
      </c>
    </row>
    <row r="314" spans="2:15" x14ac:dyDescent="0.25">
      <c r="B314" s="9">
        <v>44398</v>
      </c>
      <c r="C314" t="s">
        <v>83</v>
      </c>
      <c r="D314" t="str">
        <f>IFERROR(RIGHT(Tabla1[[#This Row],[Proyecto]],LEN(Tabla1[[#This Row],[Proyecto]])-FIND("-",Tabla1[[#This Row],[Proyecto]])),Tabla1[[#This Row],[Proyecto]])</f>
        <v>Bluechip partner</v>
      </c>
      <c r="E314" t="s">
        <v>11</v>
      </c>
      <c r="F314" t="s">
        <v>137</v>
      </c>
      <c r="G314" t="s">
        <v>10</v>
      </c>
      <c r="H314">
        <v>2</v>
      </c>
      <c r="I314">
        <v>7</v>
      </c>
      <c r="J314">
        <v>6</v>
      </c>
      <c r="K314">
        <v>3</v>
      </c>
      <c r="L314" s="3">
        <f t="shared" si="15"/>
        <v>21</v>
      </c>
      <c r="M314" s="3">
        <f t="shared" si="16"/>
        <v>4.9528301886792456E-2</v>
      </c>
      <c r="N314" s="6">
        <v>1.02</v>
      </c>
      <c r="O314" s="6">
        <f>+Tabla1[[#This Row],[Precio $]]*Tabla1[[#This Row],[PT]]</f>
        <v>21.42</v>
      </c>
    </row>
    <row r="315" spans="2:15" x14ac:dyDescent="0.25">
      <c r="B315" s="9">
        <v>44307</v>
      </c>
      <c r="C315" t="s">
        <v>83</v>
      </c>
      <c r="D315" t="str">
        <f>IFERROR(RIGHT(Tabla1[[#This Row],[Proyecto]],LEN(Tabla1[[#This Row],[Proyecto]])-FIND("-",Tabla1[[#This Row],[Proyecto]])),Tabla1[[#This Row],[Proyecto]])</f>
        <v>Bluechip partner</v>
      </c>
      <c r="E315" t="s">
        <v>11</v>
      </c>
      <c r="F315" t="s">
        <v>49</v>
      </c>
      <c r="G315" t="s">
        <v>18</v>
      </c>
      <c r="H315">
        <v>3</v>
      </c>
      <c r="I315">
        <v>25</v>
      </c>
      <c r="J315">
        <v>12</v>
      </c>
      <c r="K315">
        <v>1</v>
      </c>
      <c r="L315" s="3">
        <f t="shared" si="15"/>
        <v>75</v>
      </c>
      <c r="M315" s="3">
        <f t="shared" si="16"/>
        <v>0.17688679245283018</v>
      </c>
      <c r="N315" s="6">
        <v>7.5</v>
      </c>
      <c r="O315" s="6">
        <f>+Tabla1[[#This Row],[Precio $]]*Tabla1[[#This Row],[PT]]</f>
        <v>562.5</v>
      </c>
    </row>
    <row r="316" spans="2:15" x14ac:dyDescent="0.25">
      <c r="B316" s="9">
        <v>44307</v>
      </c>
      <c r="C316" t="s">
        <v>83</v>
      </c>
      <c r="D316" t="str">
        <f>IFERROR(RIGHT(Tabla1[[#This Row],[Proyecto]],LEN(Tabla1[[#This Row],[Proyecto]])-FIND("-",Tabla1[[#This Row],[Proyecto]])),Tabla1[[#This Row],[Proyecto]])</f>
        <v>Bluechip partner</v>
      </c>
      <c r="E316" t="s">
        <v>11</v>
      </c>
      <c r="F316" t="s">
        <v>49</v>
      </c>
      <c r="G316" t="s">
        <v>18</v>
      </c>
      <c r="H316">
        <v>4</v>
      </c>
      <c r="I316">
        <v>23</v>
      </c>
      <c r="J316">
        <v>10</v>
      </c>
      <c r="K316">
        <v>1</v>
      </c>
      <c r="L316" s="3">
        <f t="shared" si="15"/>
        <v>76.666666666666671</v>
      </c>
      <c r="M316" s="3">
        <f t="shared" si="16"/>
        <v>0.1808176100628931</v>
      </c>
      <c r="N316" s="6">
        <v>7.5</v>
      </c>
      <c r="O316" s="6">
        <f>+Tabla1[[#This Row],[Precio $]]*Tabla1[[#This Row],[PT]]</f>
        <v>575</v>
      </c>
    </row>
    <row r="317" spans="2:15" x14ac:dyDescent="0.25">
      <c r="B317" s="9">
        <v>44307</v>
      </c>
      <c r="C317" t="s">
        <v>83</v>
      </c>
      <c r="D317" t="str">
        <f>IFERROR(RIGHT(Tabla1[[#This Row],[Proyecto]],LEN(Tabla1[[#This Row],[Proyecto]])-FIND("-",Tabla1[[#This Row],[Proyecto]])),Tabla1[[#This Row],[Proyecto]])</f>
        <v>Bluechip partner</v>
      </c>
      <c r="E317" t="s">
        <v>11</v>
      </c>
      <c r="F317" t="s">
        <v>49</v>
      </c>
      <c r="G317" t="s">
        <v>18</v>
      </c>
      <c r="H317">
        <v>4</v>
      </c>
      <c r="I317">
        <v>14</v>
      </c>
      <c r="J317">
        <v>6</v>
      </c>
      <c r="K317">
        <v>14</v>
      </c>
      <c r="L317" s="3">
        <f t="shared" si="15"/>
        <v>392</v>
      </c>
      <c r="M317" s="3">
        <f t="shared" si="16"/>
        <v>0.92452830188679247</v>
      </c>
      <c r="N317" s="6">
        <v>7.5</v>
      </c>
      <c r="O317" s="6">
        <f>+Tabla1[[#This Row],[Precio $]]*Tabla1[[#This Row],[PT]]</f>
        <v>2940</v>
      </c>
    </row>
    <row r="318" spans="2:15" x14ac:dyDescent="0.25">
      <c r="B318" s="9">
        <v>44361</v>
      </c>
      <c r="C318" t="s">
        <v>139</v>
      </c>
      <c r="D318" t="str">
        <f>IFERROR(RIGHT(Tabla1[[#This Row],[Proyecto]],LEN(Tabla1[[#This Row],[Proyecto]])-FIND("-",Tabla1[[#This Row],[Proyecto]])),Tabla1[[#This Row],[Proyecto]])</f>
        <v>Crafted</v>
      </c>
      <c r="E318" t="s">
        <v>11</v>
      </c>
      <c r="F318" t="s">
        <v>140</v>
      </c>
      <c r="G318" t="s">
        <v>20</v>
      </c>
      <c r="H318">
        <v>1</v>
      </c>
      <c r="I318">
        <v>4</v>
      </c>
      <c r="J318">
        <v>5</v>
      </c>
      <c r="K318">
        <v>20</v>
      </c>
      <c r="L318" s="3">
        <f t="shared" si="15"/>
        <v>33.333333333333336</v>
      </c>
      <c r="M318" s="3">
        <f t="shared" si="16"/>
        <v>7.8616352201257872E-2</v>
      </c>
      <c r="N318" s="6">
        <v>1.02</v>
      </c>
      <c r="O318" s="6">
        <f>+Tabla1[[#This Row],[Precio $]]*Tabla1[[#This Row],[PT]]</f>
        <v>34</v>
      </c>
    </row>
    <row r="319" spans="2:15" x14ac:dyDescent="0.25">
      <c r="B319" s="9">
        <v>44361</v>
      </c>
      <c r="C319" t="s">
        <v>139</v>
      </c>
      <c r="D319" t="str">
        <f>IFERROR(RIGHT(Tabla1[[#This Row],[Proyecto]],LEN(Tabla1[[#This Row],[Proyecto]])-FIND("-",Tabla1[[#This Row],[Proyecto]])),Tabla1[[#This Row],[Proyecto]])</f>
        <v>Crafted</v>
      </c>
      <c r="E319" t="s">
        <v>11</v>
      </c>
      <c r="F319" t="s">
        <v>140</v>
      </c>
      <c r="G319" t="s">
        <v>20</v>
      </c>
      <c r="H319">
        <v>1</v>
      </c>
      <c r="I319">
        <v>5</v>
      </c>
      <c r="J319">
        <v>5</v>
      </c>
      <c r="K319">
        <v>27</v>
      </c>
      <c r="L319" s="3">
        <f t="shared" si="15"/>
        <v>56.25</v>
      </c>
      <c r="M319" s="3">
        <f t="shared" ref="M319:M334" si="17">+L319/424</f>
        <v>0.13266509433962265</v>
      </c>
      <c r="N319" s="6">
        <v>1.02</v>
      </c>
      <c r="O319" s="6">
        <f>+Tabla1[[#This Row],[Precio $]]*Tabla1[[#This Row],[PT]]</f>
        <v>57.375</v>
      </c>
    </row>
    <row r="320" spans="2:15" x14ac:dyDescent="0.25">
      <c r="B320" s="9">
        <v>44447</v>
      </c>
      <c r="C320" t="s">
        <v>141</v>
      </c>
      <c r="D320" t="str">
        <f>IFERROR(RIGHT(Tabla1[[#This Row],[Proyecto]],LEN(Tabla1[[#This Row],[Proyecto]])-FIND("-",Tabla1[[#This Row],[Proyecto]])),Tabla1[[#This Row],[Proyecto]])</f>
        <v>Normand Girard</v>
      </c>
      <c r="E320" t="s">
        <v>84</v>
      </c>
      <c r="F320" t="s">
        <v>87</v>
      </c>
      <c r="G320" t="s">
        <v>18</v>
      </c>
      <c r="H320">
        <v>1</v>
      </c>
      <c r="I320">
        <v>12</v>
      </c>
      <c r="J320">
        <v>7</v>
      </c>
      <c r="K320">
        <v>5</v>
      </c>
      <c r="L320" s="3">
        <f t="shared" si="15"/>
        <v>35</v>
      </c>
      <c r="M320" s="3">
        <f t="shared" si="17"/>
        <v>8.254716981132075E-2</v>
      </c>
      <c r="N320" s="6">
        <v>1</v>
      </c>
      <c r="O320" s="6">
        <f>+Tabla1[[#This Row],[Precio $]]*Tabla1[[#This Row],[PT]]</f>
        <v>35</v>
      </c>
    </row>
    <row r="321" spans="2:15" x14ac:dyDescent="0.25">
      <c r="B321" s="9">
        <v>44447</v>
      </c>
      <c r="C321" t="s">
        <v>141</v>
      </c>
      <c r="D321" t="str">
        <f>IFERROR(RIGHT(Tabla1[[#This Row],[Proyecto]],LEN(Tabla1[[#This Row],[Proyecto]])-FIND("-",Tabla1[[#This Row],[Proyecto]])),Tabla1[[#This Row],[Proyecto]])</f>
        <v>Normand Girard</v>
      </c>
      <c r="E321" t="s">
        <v>84</v>
      </c>
      <c r="F321" t="s">
        <v>87</v>
      </c>
      <c r="G321" t="s">
        <v>18</v>
      </c>
      <c r="H321">
        <v>1</v>
      </c>
      <c r="I321">
        <v>9</v>
      </c>
      <c r="J321">
        <v>7</v>
      </c>
      <c r="K321">
        <v>3</v>
      </c>
      <c r="L321" s="3">
        <f t="shared" si="15"/>
        <v>15.75</v>
      </c>
      <c r="M321" s="3">
        <f t="shared" si="17"/>
        <v>3.7146226415094338E-2</v>
      </c>
      <c r="N321" s="6">
        <v>1</v>
      </c>
      <c r="O321" s="6">
        <f>+Tabla1[[#This Row],[Precio $]]*Tabla1[[#This Row],[PT]]</f>
        <v>15.75</v>
      </c>
    </row>
    <row r="322" spans="2:15" x14ac:dyDescent="0.25">
      <c r="B322" s="9">
        <v>44447</v>
      </c>
      <c r="C322" t="s">
        <v>141</v>
      </c>
      <c r="D322" t="str">
        <f>IFERROR(RIGHT(Tabla1[[#This Row],[Proyecto]],LEN(Tabla1[[#This Row],[Proyecto]])-FIND("-",Tabla1[[#This Row],[Proyecto]])),Tabla1[[#This Row],[Proyecto]])</f>
        <v>Normand Girard</v>
      </c>
      <c r="E322" t="s">
        <v>84</v>
      </c>
      <c r="F322" t="s">
        <v>87</v>
      </c>
      <c r="G322" t="s">
        <v>18</v>
      </c>
      <c r="H322">
        <v>1</v>
      </c>
      <c r="I322">
        <v>8</v>
      </c>
      <c r="J322">
        <v>7</v>
      </c>
      <c r="K322">
        <v>7</v>
      </c>
      <c r="L322" s="3">
        <f t="shared" si="15"/>
        <v>32.666666666666664</v>
      </c>
      <c r="M322" s="3">
        <f t="shared" si="17"/>
        <v>7.7044025157232701E-2</v>
      </c>
      <c r="N322" s="6">
        <v>1</v>
      </c>
      <c r="O322" s="6">
        <f>+Tabla1[[#This Row],[Precio $]]*Tabla1[[#This Row],[PT]]</f>
        <v>32.666666666666664</v>
      </c>
    </row>
    <row r="323" spans="2:15" x14ac:dyDescent="0.25">
      <c r="B323" s="9">
        <v>44447</v>
      </c>
      <c r="C323" t="s">
        <v>141</v>
      </c>
      <c r="D323" t="str">
        <f>IFERROR(RIGHT(Tabla1[[#This Row],[Proyecto]],LEN(Tabla1[[#This Row],[Proyecto]])-FIND("-",Tabla1[[#This Row],[Proyecto]])),Tabla1[[#This Row],[Proyecto]])</f>
        <v>Normand Girard</v>
      </c>
      <c r="E323" t="s">
        <v>84</v>
      </c>
      <c r="F323" t="s">
        <v>87</v>
      </c>
      <c r="G323" t="s">
        <v>18</v>
      </c>
      <c r="H323">
        <v>1</v>
      </c>
      <c r="I323">
        <v>10</v>
      </c>
      <c r="J323">
        <v>7</v>
      </c>
      <c r="K323">
        <v>7</v>
      </c>
      <c r="L323" s="3">
        <f t="shared" si="15"/>
        <v>40.833333333333336</v>
      </c>
      <c r="M323" s="3">
        <f t="shared" si="17"/>
        <v>9.6305031446540887E-2</v>
      </c>
      <c r="N323" s="6">
        <v>1</v>
      </c>
      <c r="O323" s="6">
        <f>+Tabla1[[#This Row],[Precio $]]*Tabla1[[#This Row],[PT]]</f>
        <v>40.833333333333336</v>
      </c>
    </row>
    <row r="324" spans="2:15" x14ac:dyDescent="0.25">
      <c r="B324" s="9">
        <v>44447</v>
      </c>
      <c r="C324" t="s">
        <v>141</v>
      </c>
      <c r="D324" t="str">
        <f>IFERROR(RIGHT(Tabla1[[#This Row],[Proyecto]],LEN(Tabla1[[#This Row],[Proyecto]])-FIND("-",Tabla1[[#This Row],[Proyecto]])),Tabla1[[#This Row],[Proyecto]])</f>
        <v>Normand Girard</v>
      </c>
      <c r="E324" t="s">
        <v>84</v>
      </c>
      <c r="F324" t="s">
        <v>87</v>
      </c>
      <c r="G324" t="s">
        <v>18</v>
      </c>
      <c r="H324">
        <v>1</v>
      </c>
      <c r="I324">
        <v>6</v>
      </c>
      <c r="J324">
        <v>7</v>
      </c>
      <c r="K324">
        <v>10</v>
      </c>
      <c r="L324" s="3">
        <f t="shared" si="15"/>
        <v>35</v>
      </c>
      <c r="M324" s="3">
        <f t="shared" si="17"/>
        <v>8.254716981132075E-2</v>
      </c>
      <c r="N324" s="6">
        <v>1</v>
      </c>
      <c r="O324" s="6">
        <f>+Tabla1[[#This Row],[Precio $]]*Tabla1[[#This Row],[PT]]</f>
        <v>35</v>
      </c>
    </row>
    <row r="325" spans="2:15" x14ac:dyDescent="0.25">
      <c r="B325" s="9">
        <v>44447</v>
      </c>
      <c r="C325" t="s">
        <v>141</v>
      </c>
      <c r="D325" t="str">
        <f>IFERROR(RIGHT(Tabla1[[#This Row],[Proyecto]],LEN(Tabla1[[#This Row],[Proyecto]])-FIND("-",Tabla1[[#This Row],[Proyecto]])),Tabla1[[#This Row],[Proyecto]])</f>
        <v>Normand Girard</v>
      </c>
      <c r="E325" t="s">
        <v>84</v>
      </c>
      <c r="F325" t="s">
        <v>87</v>
      </c>
      <c r="G325" t="s">
        <v>18</v>
      </c>
      <c r="H325">
        <v>1</v>
      </c>
      <c r="I325">
        <v>7</v>
      </c>
      <c r="J325">
        <v>7</v>
      </c>
      <c r="K325">
        <v>3</v>
      </c>
      <c r="L325" s="3">
        <f t="shared" si="15"/>
        <v>12.25</v>
      </c>
      <c r="M325" s="3">
        <f t="shared" si="17"/>
        <v>2.8891509433962265E-2</v>
      </c>
      <c r="N325" s="6">
        <v>1</v>
      </c>
      <c r="O325" s="6">
        <f>+Tabla1[[#This Row],[Precio $]]*Tabla1[[#This Row],[PT]]</f>
        <v>12.25</v>
      </c>
    </row>
    <row r="326" spans="2:15" x14ac:dyDescent="0.25">
      <c r="B326" s="9">
        <v>44447</v>
      </c>
      <c r="C326" t="s">
        <v>141</v>
      </c>
      <c r="D326" t="str">
        <f>IFERROR(RIGHT(Tabla1[[#This Row],[Proyecto]],LEN(Tabla1[[#This Row],[Proyecto]])-FIND("-",Tabla1[[#This Row],[Proyecto]])),Tabla1[[#This Row],[Proyecto]])</f>
        <v>Normand Girard</v>
      </c>
      <c r="E326" t="s">
        <v>84</v>
      </c>
      <c r="F326" t="s">
        <v>87</v>
      </c>
      <c r="G326" t="s">
        <v>18</v>
      </c>
      <c r="H326">
        <v>1</v>
      </c>
      <c r="I326">
        <v>5</v>
      </c>
      <c r="J326">
        <v>7</v>
      </c>
      <c r="K326">
        <v>12</v>
      </c>
      <c r="L326" s="3">
        <f t="shared" ref="L326:L389" si="18">(H326*I326*J326*K326)/12</f>
        <v>35</v>
      </c>
      <c r="M326" s="3">
        <f t="shared" si="17"/>
        <v>8.254716981132075E-2</v>
      </c>
      <c r="N326" s="6">
        <v>1</v>
      </c>
      <c r="O326" s="6">
        <f>+Tabla1[[#This Row],[Precio $]]*Tabla1[[#This Row],[PT]]</f>
        <v>35</v>
      </c>
    </row>
    <row r="327" spans="2:15" x14ac:dyDescent="0.25">
      <c r="B327" s="9">
        <v>44447</v>
      </c>
      <c r="C327" t="s">
        <v>141</v>
      </c>
      <c r="D327" t="str">
        <f>IFERROR(RIGHT(Tabla1[[#This Row],[Proyecto]],LEN(Tabla1[[#This Row],[Proyecto]])-FIND("-",Tabla1[[#This Row],[Proyecto]])),Tabla1[[#This Row],[Proyecto]])</f>
        <v>Normand Girard</v>
      </c>
      <c r="E327" t="s">
        <v>84</v>
      </c>
      <c r="F327" t="s">
        <v>87</v>
      </c>
      <c r="G327" t="s">
        <v>18</v>
      </c>
      <c r="H327">
        <v>2</v>
      </c>
      <c r="I327">
        <v>6</v>
      </c>
      <c r="J327">
        <v>2</v>
      </c>
      <c r="K327">
        <v>21</v>
      </c>
      <c r="L327" s="3">
        <f t="shared" si="18"/>
        <v>42</v>
      </c>
      <c r="M327" s="3">
        <f t="shared" si="17"/>
        <v>9.9056603773584911E-2</v>
      </c>
      <c r="N327" s="6">
        <v>1</v>
      </c>
      <c r="O327" s="6">
        <f>+Tabla1[[#This Row],[Precio $]]*Tabla1[[#This Row],[PT]]</f>
        <v>42</v>
      </c>
    </row>
    <row r="328" spans="2:15" x14ac:dyDescent="0.25">
      <c r="B328" s="9">
        <v>44447</v>
      </c>
      <c r="C328" t="s">
        <v>141</v>
      </c>
      <c r="D328" t="str">
        <f>IFERROR(RIGHT(Tabla1[[#This Row],[Proyecto]],LEN(Tabla1[[#This Row],[Proyecto]])-FIND("-",Tabla1[[#This Row],[Proyecto]])),Tabla1[[#This Row],[Proyecto]])</f>
        <v>Normand Girard</v>
      </c>
      <c r="E328" t="s">
        <v>84</v>
      </c>
      <c r="F328" t="s">
        <v>87</v>
      </c>
      <c r="G328" t="s">
        <v>18</v>
      </c>
      <c r="H328">
        <v>2</v>
      </c>
      <c r="I328">
        <v>10</v>
      </c>
      <c r="J328">
        <v>2</v>
      </c>
      <c r="K328">
        <v>13</v>
      </c>
      <c r="L328" s="3">
        <f t="shared" si="18"/>
        <v>43.333333333333336</v>
      </c>
      <c r="M328" s="3">
        <f t="shared" si="17"/>
        <v>0.10220125786163523</v>
      </c>
      <c r="N328" s="6">
        <v>1</v>
      </c>
      <c r="O328" s="6">
        <f>+Tabla1[[#This Row],[Precio $]]*Tabla1[[#This Row],[PT]]</f>
        <v>43.333333333333336</v>
      </c>
    </row>
    <row r="329" spans="2:15" x14ac:dyDescent="0.25">
      <c r="B329" s="9">
        <v>44447</v>
      </c>
      <c r="C329" t="s">
        <v>141</v>
      </c>
      <c r="D329" t="str">
        <f>IFERROR(RIGHT(Tabla1[[#This Row],[Proyecto]],LEN(Tabla1[[#This Row],[Proyecto]])-FIND("-",Tabla1[[#This Row],[Proyecto]])),Tabla1[[#This Row],[Proyecto]])</f>
        <v>Normand Girard</v>
      </c>
      <c r="E329" t="s">
        <v>84</v>
      </c>
      <c r="F329" t="s">
        <v>87</v>
      </c>
      <c r="G329" t="s">
        <v>18</v>
      </c>
      <c r="H329">
        <v>2</v>
      </c>
      <c r="I329">
        <v>4</v>
      </c>
      <c r="J329">
        <v>2</v>
      </c>
      <c r="K329">
        <v>13</v>
      </c>
      <c r="L329" s="3">
        <f t="shared" si="18"/>
        <v>17.333333333333332</v>
      </c>
      <c r="M329" s="3">
        <f t="shared" si="17"/>
        <v>4.0880503144654086E-2</v>
      </c>
      <c r="N329" s="6">
        <v>1</v>
      </c>
      <c r="O329" s="6">
        <f>+Tabla1[[#This Row],[Precio $]]*Tabla1[[#This Row],[PT]]</f>
        <v>17.333333333333332</v>
      </c>
    </row>
    <row r="330" spans="2:15" x14ac:dyDescent="0.25">
      <c r="B330" s="9">
        <v>44447</v>
      </c>
      <c r="C330" t="s">
        <v>141</v>
      </c>
      <c r="D330" t="str">
        <f>IFERROR(RIGHT(Tabla1[[#This Row],[Proyecto]],LEN(Tabla1[[#This Row],[Proyecto]])-FIND("-",Tabla1[[#This Row],[Proyecto]])),Tabla1[[#This Row],[Proyecto]])</f>
        <v>Normand Girard</v>
      </c>
      <c r="E330" t="s">
        <v>84</v>
      </c>
      <c r="F330" t="s">
        <v>87</v>
      </c>
      <c r="G330" t="s">
        <v>18</v>
      </c>
      <c r="H330">
        <v>2</v>
      </c>
      <c r="I330">
        <v>12</v>
      </c>
      <c r="J330">
        <v>2</v>
      </c>
      <c r="K330">
        <v>7</v>
      </c>
      <c r="L330" s="3">
        <f t="shared" si="18"/>
        <v>28</v>
      </c>
      <c r="M330" s="3">
        <f t="shared" si="17"/>
        <v>6.6037735849056603E-2</v>
      </c>
      <c r="N330" s="6">
        <v>1</v>
      </c>
      <c r="O330" s="6">
        <f>+Tabla1[[#This Row],[Precio $]]*Tabla1[[#This Row],[PT]]</f>
        <v>28</v>
      </c>
    </row>
    <row r="331" spans="2:15" x14ac:dyDescent="0.25">
      <c r="B331" s="9">
        <v>44447</v>
      </c>
      <c r="C331" t="s">
        <v>141</v>
      </c>
      <c r="D331" t="str">
        <f>IFERROR(RIGHT(Tabla1[[#This Row],[Proyecto]],LEN(Tabla1[[#This Row],[Proyecto]])-FIND("-",Tabla1[[#This Row],[Proyecto]])),Tabla1[[#This Row],[Proyecto]])</f>
        <v>Normand Girard</v>
      </c>
      <c r="E331" t="s">
        <v>84</v>
      </c>
      <c r="F331" t="s">
        <v>87</v>
      </c>
      <c r="G331" t="s">
        <v>18</v>
      </c>
      <c r="H331">
        <v>2</v>
      </c>
      <c r="I331">
        <v>5</v>
      </c>
      <c r="J331">
        <v>2</v>
      </c>
      <c r="K331">
        <v>19</v>
      </c>
      <c r="L331" s="3">
        <f t="shared" si="18"/>
        <v>31.666666666666668</v>
      </c>
      <c r="M331" s="3">
        <f t="shared" si="17"/>
        <v>7.4685534591194966E-2</v>
      </c>
      <c r="N331" s="6">
        <v>1</v>
      </c>
      <c r="O331" s="6">
        <f>+Tabla1[[#This Row],[Precio $]]*Tabla1[[#This Row],[PT]]</f>
        <v>31.666666666666668</v>
      </c>
    </row>
    <row r="332" spans="2:15" x14ac:dyDescent="0.25">
      <c r="B332" s="9">
        <v>44447</v>
      </c>
      <c r="C332" t="s">
        <v>141</v>
      </c>
      <c r="D332" t="str">
        <f>IFERROR(RIGHT(Tabla1[[#This Row],[Proyecto]],LEN(Tabla1[[#This Row],[Proyecto]])-FIND("-",Tabla1[[#This Row],[Proyecto]])),Tabla1[[#This Row],[Proyecto]])</f>
        <v>Normand Girard</v>
      </c>
      <c r="E332" t="s">
        <v>84</v>
      </c>
      <c r="F332" t="s">
        <v>87</v>
      </c>
      <c r="G332" t="s">
        <v>18</v>
      </c>
      <c r="H332">
        <v>2</v>
      </c>
      <c r="I332">
        <v>7</v>
      </c>
      <c r="J332">
        <v>2</v>
      </c>
      <c r="K332">
        <v>5</v>
      </c>
      <c r="L332" s="3">
        <f t="shared" si="18"/>
        <v>11.666666666666666</v>
      </c>
      <c r="M332" s="3">
        <f t="shared" si="17"/>
        <v>2.7515723270440249E-2</v>
      </c>
      <c r="N332" s="6">
        <v>1</v>
      </c>
      <c r="O332" s="6">
        <f>+Tabla1[[#This Row],[Precio $]]*Tabla1[[#This Row],[PT]]</f>
        <v>11.666666666666666</v>
      </c>
    </row>
    <row r="333" spans="2:15" x14ac:dyDescent="0.25">
      <c r="B333" s="9">
        <v>44447</v>
      </c>
      <c r="C333" t="s">
        <v>141</v>
      </c>
      <c r="D333" t="str">
        <f>IFERROR(RIGHT(Tabla1[[#This Row],[Proyecto]],LEN(Tabla1[[#This Row],[Proyecto]])-FIND("-",Tabla1[[#This Row],[Proyecto]])),Tabla1[[#This Row],[Proyecto]])</f>
        <v>Normand Girard</v>
      </c>
      <c r="E333" t="s">
        <v>84</v>
      </c>
      <c r="F333" t="s">
        <v>87</v>
      </c>
      <c r="G333" t="s">
        <v>18</v>
      </c>
      <c r="H333">
        <v>2</v>
      </c>
      <c r="I333">
        <v>4</v>
      </c>
      <c r="J333">
        <v>2</v>
      </c>
      <c r="K333">
        <v>5</v>
      </c>
      <c r="L333" s="3">
        <f t="shared" si="18"/>
        <v>6.666666666666667</v>
      </c>
      <c r="M333" s="3">
        <f t="shared" si="17"/>
        <v>1.5723270440251572E-2</v>
      </c>
      <c r="N333" s="6">
        <v>1</v>
      </c>
      <c r="O333" s="6">
        <f>+Tabla1[[#This Row],[Precio $]]*Tabla1[[#This Row],[PT]]</f>
        <v>6.666666666666667</v>
      </c>
    </row>
    <row r="334" spans="2:15" x14ac:dyDescent="0.25">
      <c r="B334" s="9">
        <v>44447</v>
      </c>
      <c r="C334" t="s">
        <v>141</v>
      </c>
      <c r="D334" t="str">
        <f>IFERROR(RIGHT(Tabla1[[#This Row],[Proyecto]],LEN(Tabla1[[#This Row],[Proyecto]])-FIND("-",Tabla1[[#This Row],[Proyecto]])),Tabla1[[#This Row],[Proyecto]])</f>
        <v>Normand Girard</v>
      </c>
      <c r="E334" t="s">
        <v>84</v>
      </c>
      <c r="F334" t="s">
        <v>87</v>
      </c>
      <c r="G334" t="s">
        <v>18</v>
      </c>
      <c r="H334">
        <v>2</v>
      </c>
      <c r="I334">
        <v>9</v>
      </c>
      <c r="J334">
        <v>2</v>
      </c>
      <c r="K334">
        <v>3</v>
      </c>
      <c r="L334" s="3">
        <f t="shared" si="18"/>
        <v>9</v>
      </c>
      <c r="M334" s="3">
        <f t="shared" si="17"/>
        <v>2.1226415094339621E-2</v>
      </c>
      <c r="N334" s="6">
        <v>1</v>
      </c>
      <c r="O334" s="6">
        <f>+Tabla1[[#This Row],[Precio $]]*Tabla1[[#This Row],[PT]]</f>
        <v>9</v>
      </c>
    </row>
    <row r="335" spans="2:15" x14ac:dyDescent="0.25">
      <c r="B335" s="9">
        <v>44469</v>
      </c>
      <c r="C335" t="s">
        <v>142</v>
      </c>
      <c r="D335" t="str">
        <f>IFERROR(RIGHT(Tabla1[[#This Row],[Proyecto]],LEN(Tabla1[[#This Row],[Proyecto]])-FIND("-",Tabla1[[#This Row],[Proyecto]])),Tabla1[[#This Row],[Proyecto]])</f>
        <v>Macgregor</v>
      </c>
      <c r="E335" t="s">
        <v>11</v>
      </c>
      <c r="F335" t="s">
        <v>143</v>
      </c>
      <c r="G335" t="s">
        <v>10</v>
      </c>
      <c r="H335">
        <v>1.5</v>
      </c>
      <c r="I335">
        <v>2</v>
      </c>
      <c r="J335">
        <v>4</v>
      </c>
      <c r="K335">
        <v>5</v>
      </c>
      <c r="L335" s="3">
        <f t="shared" si="18"/>
        <v>5</v>
      </c>
      <c r="M335" s="3">
        <f t="shared" ref="M335:M366" si="19">+L335/424</f>
        <v>1.179245283018868E-2</v>
      </c>
      <c r="N335" s="6">
        <v>1.02</v>
      </c>
      <c r="O335" s="6">
        <f>+Tabla1[[#This Row],[Precio $]]*Tabla1[[#This Row],[PT]]</f>
        <v>5.0999999999999996</v>
      </c>
    </row>
    <row r="336" spans="2:15" x14ac:dyDescent="0.25">
      <c r="B336" s="9">
        <v>44469</v>
      </c>
      <c r="C336" t="s">
        <v>142</v>
      </c>
      <c r="D336" t="str">
        <f>IFERROR(RIGHT(Tabla1[[#This Row],[Proyecto]],LEN(Tabla1[[#This Row],[Proyecto]])-FIND("-",Tabla1[[#This Row],[Proyecto]])),Tabla1[[#This Row],[Proyecto]])</f>
        <v>Macgregor</v>
      </c>
      <c r="E336" t="s">
        <v>15</v>
      </c>
      <c r="F336" t="s">
        <v>81</v>
      </c>
      <c r="G336" t="s">
        <v>18</v>
      </c>
      <c r="H336">
        <v>0.75</v>
      </c>
      <c r="I336">
        <v>4</v>
      </c>
      <c r="J336">
        <v>8</v>
      </c>
      <c r="K336">
        <v>10</v>
      </c>
      <c r="L336" s="3">
        <f t="shared" si="18"/>
        <v>20</v>
      </c>
      <c r="M336" s="3">
        <f t="shared" si="19"/>
        <v>4.716981132075472E-2</v>
      </c>
      <c r="N336" s="6">
        <v>3.5315985130111525</v>
      </c>
      <c r="O336" s="6">
        <f>+Tabla1[[#This Row],[Precio $]]*Tabla1[[#This Row],[PT]]</f>
        <v>70.631970260223056</v>
      </c>
    </row>
    <row r="337" spans="2:15" x14ac:dyDescent="0.25">
      <c r="B337" s="9">
        <v>44469</v>
      </c>
      <c r="C337" t="s">
        <v>163</v>
      </c>
      <c r="D337" t="str">
        <f>IFERROR(RIGHT(Tabla1[[#This Row],[Proyecto]],LEN(Tabla1[[#This Row],[Proyecto]])-FIND("-",Tabla1[[#This Row],[Proyecto]])),Tabla1[[#This Row],[Proyecto]])</f>
        <v>OT00095</v>
      </c>
      <c r="E337" t="s">
        <v>11</v>
      </c>
      <c r="F337" t="s">
        <v>144</v>
      </c>
      <c r="G337" t="s">
        <v>10</v>
      </c>
      <c r="H337">
        <v>1</v>
      </c>
      <c r="I337">
        <v>4</v>
      </c>
      <c r="J337">
        <v>4</v>
      </c>
      <c r="K337">
        <v>14</v>
      </c>
      <c r="L337" s="3">
        <f t="shared" si="18"/>
        <v>18.666666666666668</v>
      </c>
      <c r="M337" s="3">
        <f t="shared" si="19"/>
        <v>4.4025157232704407E-2</v>
      </c>
      <c r="N337" s="6">
        <v>1.02</v>
      </c>
      <c r="O337" s="6">
        <f>+Tabla1[[#This Row],[Precio $]]*Tabla1[[#This Row],[PT]]</f>
        <v>19.040000000000003</v>
      </c>
    </row>
    <row r="338" spans="2:15" x14ac:dyDescent="0.25">
      <c r="B338" s="9">
        <v>44469</v>
      </c>
      <c r="C338" t="s">
        <v>163</v>
      </c>
      <c r="D338" t="str">
        <f>IFERROR(RIGHT(Tabla1[[#This Row],[Proyecto]],LEN(Tabla1[[#This Row],[Proyecto]])-FIND("-",Tabla1[[#This Row],[Proyecto]])),Tabla1[[#This Row],[Proyecto]])</f>
        <v>OT00095</v>
      </c>
      <c r="E338" t="s">
        <v>11</v>
      </c>
      <c r="F338" t="s">
        <v>144</v>
      </c>
      <c r="G338" t="s">
        <v>10</v>
      </c>
      <c r="H338">
        <v>1</v>
      </c>
      <c r="I338">
        <v>3</v>
      </c>
      <c r="J338">
        <v>4</v>
      </c>
      <c r="K338">
        <v>6</v>
      </c>
      <c r="L338" s="3">
        <f t="shared" si="18"/>
        <v>6</v>
      </c>
      <c r="M338" s="3">
        <f t="shared" si="19"/>
        <v>1.4150943396226415E-2</v>
      </c>
      <c r="N338" s="6">
        <v>1.02</v>
      </c>
      <c r="O338" s="6">
        <f>+Tabla1[[#This Row],[Precio $]]*Tabla1[[#This Row],[PT]]</f>
        <v>6.12</v>
      </c>
    </row>
    <row r="339" spans="2:15" x14ac:dyDescent="0.25">
      <c r="B339" s="9">
        <v>44469</v>
      </c>
      <c r="C339" t="s">
        <v>163</v>
      </c>
      <c r="D339" t="str">
        <f>IFERROR(RIGHT(Tabla1[[#This Row],[Proyecto]],LEN(Tabla1[[#This Row],[Proyecto]])-FIND("-",Tabla1[[#This Row],[Proyecto]])),Tabla1[[#This Row],[Proyecto]])</f>
        <v>OT00095</v>
      </c>
      <c r="E339" t="s">
        <v>11</v>
      </c>
      <c r="F339" t="s">
        <v>144</v>
      </c>
      <c r="G339" t="s">
        <v>10</v>
      </c>
      <c r="H339">
        <v>1</v>
      </c>
      <c r="I339">
        <v>5</v>
      </c>
      <c r="J339">
        <v>3</v>
      </c>
      <c r="K339">
        <v>12</v>
      </c>
      <c r="L339" s="3">
        <f t="shared" si="18"/>
        <v>15</v>
      </c>
      <c r="M339" s="3">
        <f t="shared" si="19"/>
        <v>3.5377358490566037E-2</v>
      </c>
      <c r="N339" s="6">
        <v>1.02</v>
      </c>
      <c r="O339" s="6">
        <f>+Tabla1[[#This Row],[Precio $]]*Tabla1[[#This Row],[PT]]</f>
        <v>15.3</v>
      </c>
    </row>
    <row r="340" spans="2:15" x14ac:dyDescent="0.25">
      <c r="B340" s="9">
        <v>44469</v>
      </c>
      <c r="C340" t="s">
        <v>163</v>
      </c>
      <c r="D340" t="str">
        <f>IFERROR(RIGHT(Tabla1[[#This Row],[Proyecto]],LEN(Tabla1[[#This Row],[Proyecto]])-FIND("-",Tabla1[[#This Row],[Proyecto]])),Tabla1[[#This Row],[Proyecto]])</f>
        <v>OT00095</v>
      </c>
      <c r="E340" t="s">
        <v>11</v>
      </c>
      <c r="F340" t="s">
        <v>144</v>
      </c>
      <c r="G340" t="s">
        <v>10</v>
      </c>
      <c r="H340">
        <v>1</v>
      </c>
      <c r="I340">
        <v>3</v>
      </c>
      <c r="J340">
        <v>2</v>
      </c>
      <c r="K340">
        <v>5</v>
      </c>
      <c r="L340" s="3">
        <f t="shared" si="18"/>
        <v>2.5</v>
      </c>
      <c r="M340" s="3">
        <f t="shared" si="19"/>
        <v>5.89622641509434E-3</v>
      </c>
      <c r="N340" s="6">
        <v>1.02</v>
      </c>
      <c r="O340" s="6">
        <f>+Tabla1[[#This Row],[Precio $]]*Tabla1[[#This Row],[PT]]</f>
        <v>2.5499999999999998</v>
      </c>
    </row>
    <row r="341" spans="2:15" x14ac:dyDescent="0.25">
      <c r="B341" s="9">
        <v>44469</v>
      </c>
      <c r="C341" t="s">
        <v>165</v>
      </c>
      <c r="D341" t="str">
        <f>IFERROR(RIGHT(Tabla1[[#This Row],[Proyecto]],LEN(Tabla1[[#This Row],[Proyecto]])-FIND("-",Tabla1[[#This Row],[Proyecto]])),Tabla1[[#This Row],[Proyecto]])</f>
        <v>OT00098</v>
      </c>
      <c r="E341" t="s">
        <v>11</v>
      </c>
      <c r="F341" t="s">
        <v>144</v>
      </c>
      <c r="G341" t="s">
        <v>10</v>
      </c>
      <c r="H341">
        <v>1</v>
      </c>
      <c r="I341">
        <v>6</v>
      </c>
      <c r="J341">
        <v>4</v>
      </c>
      <c r="K341">
        <v>3</v>
      </c>
      <c r="L341" s="3">
        <f t="shared" si="18"/>
        <v>6</v>
      </c>
      <c r="M341" s="3">
        <f t="shared" si="19"/>
        <v>1.4150943396226415E-2</v>
      </c>
      <c r="N341" s="6">
        <v>1.02</v>
      </c>
      <c r="O341" s="6">
        <f>+Tabla1[[#This Row],[Precio $]]*Tabla1[[#This Row],[PT]]</f>
        <v>6.12</v>
      </c>
    </row>
    <row r="342" spans="2:15" x14ac:dyDescent="0.25">
      <c r="B342" s="9">
        <v>44469</v>
      </c>
      <c r="C342" t="s">
        <v>165</v>
      </c>
      <c r="D342" t="str">
        <f>IFERROR(RIGHT(Tabla1[[#This Row],[Proyecto]],LEN(Tabla1[[#This Row],[Proyecto]])-FIND("-",Tabla1[[#This Row],[Proyecto]])),Tabla1[[#This Row],[Proyecto]])</f>
        <v>OT00098</v>
      </c>
      <c r="E342" t="s">
        <v>11</v>
      </c>
      <c r="F342" t="s">
        <v>144</v>
      </c>
      <c r="G342" t="s">
        <v>10</v>
      </c>
      <c r="H342">
        <v>1</v>
      </c>
      <c r="I342">
        <v>4</v>
      </c>
      <c r="J342">
        <v>3</v>
      </c>
      <c r="K342">
        <v>20</v>
      </c>
      <c r="L342" s="3">
        <f t="shared" si="18"/>
        <v>20</v>
      </c>
      <c r="M342" s="3">
        <f t="shared" si="19"/>
        <v>4.716981132075472E-2</v>
      </c>
      <c r="N342" s="6">
        <v>1.02</v>
      </c>
      <c r="O342" s="6">
        <f>+Tabla1[[#This Row],[Precio $]]*Tabla1[[#This Row],[PT]]</f>
        <v>20.399999999999999</v>
      </c>
    </row>
    <row r="343" spans="2:15" x14ac:dyDescent="0.25">
      <c r="B343" s="9">
        <v>44469</v>
      </c>
      <c r="C343" t="s">
        <v>165</v>
      </c>
      <c r="D343" t="str">
        <f>IFERROR(RIGHT(Tabla1[[#This Row],[Proyecto]],LEN(Tabla1[[#This Row],[Proyecto]])-FIND("-",Tabla1[[#This Row],[Proyecto]])),Tabla1[[#This Row],[Proyecto]])</f>
        <v>OT00098</v>
      </c>
      <c r="E343" t="s">
        <v>11</v>
      </c>
      <c r="F343" t="s">
        <v>144</v>
      </c>
      <c r="G343" t="s">
        <v>10</v>
      </c>
      <c r="H343">
        <v>1</v>
      </c>
      <c r="I343">
        <v>4</v>
      </c>
      <c r="J343">
        <v>2</v>
      </c>
      <c r="K343">
        <v>20</v>
      </c>
      <c r="L343" s="3">
        <f t="shared" si="18"/>
        <v>13.333333333333334</v>
      </c>
      <c r="M343" s="3">
        <f t="shared" si="19"/>
        <v>3.1446540880503145E-2</v>
      </c>
      <c r="N343" s="6">
        <v>1.02</v>
      </c>
      <c r="O343" s="6">
        <f>+Tabla1[[#This Row],[Precio $]]*Tabla1[[#This Row],[PT]]</f>
        <v>13.600000000000001</v>
      </c>
    </row>
    <row r="344" spans="2:15" x14ac:dyDescent="0.25">
      <c r="B344" s="9">
        <v>44469</v>
      </c>
      <c r="C344" t="s">
        <v>165</v>
      </c>
      <c r="D344" t="str">
        <f>IFERROR(RIGHT(Tabla1[[#This Row],[Proyecto]],LEN(Tabla1[[#This Row],[Proyecto]])-FIND("-",Tabla1[[#This Row],[Proyecto]])),Tabla1[[#This Row],[Proyecto]])</f>
        <v>OT00098</v>
      </c>
      <c r="E344" t="s">
        <v>11</v>
      </c>
      <c r="F344" t="s">
        <v>144</v>
      </c>
      <c r="G344" t="s">
        <v>10</v>
      </c>
      <c r="H344">
        <v>1</v>
      </c>
      <c r="I344">
        <v>5</v>
      </c>
      <c r="J344">
        <v>2</v>
      </c>
      <c r="K344">
        <v>6</v>
      </c>
      <c r="L344" s="3">
        <f t="shared" si="18"/>
        <v>5</v>
      </c>
      <c r="M344" s="3">
        <f t="shared" si="19"/>
        <v>1.179245283018868E-2</v>
      </c>
      <c r="N344" s="6">
        <v>1.02</v>
      </c>
      <c r="O344" s="6">
        <f>+Tabla1[[#This Row],[Precio $]]*Tabla1[[#This Row],[PT]]</f>
        <v>5.0999999999999996</v>
      </c>
    </row>
    <row r="345" spans="2:15" x14ac:dyDescent="0.25">
      <c r="B345" s="9">
        <v>44469</v>
      </c>
      <c r="C345" t="s">
        <v>165</v>
      </c>
      <c r="D345" t="str">
        <f>IFERROR(RIGHT(Tabla1[[#This Row],[Proyecto]],LEN(Tabla1[[#This Row],[Proyecto]])-FIND("-",Tabla1[[#This Row],[Proyecto]])),Tabla1[[#This Row],[Proyecto]])</f>
        <v>OT00098</v>
      </c>
      <c r="E345" t="s">
        <v>11</v>
      </c>
      <c r="F345" t="s">
        <v>144</v>
      </c>
      <c r="G345" t="s">
        <v>10</v>
      </c>
      <c r="H345">
        <v>1</v>
      </c>
      <c r="I345">
        <v>5</v>
      </c>
      <c r="J345">
        <v>3</v>
      </c>
      <c r="K345">
        <v>9</v>
      </c>
      <c r="L345" s="3">
        <f t="shared" si="18"/>
        <v>11.25</v>
      </c>
      <c r="M345" s="3">
        <f t="shared" si="19"/>
        <v>2.6533018867924529E-2</v>
      </c>
      <c r="N345" s="6">
        <v>1.02</v>
      </c>
      <c r="O345" s="6">
        <f>+Tabla1[[#This Row],[Precio $]]*Tabla1[[#This Row],[PT]]</f>
        <v>11.475</v>
      </c>
    </row>
    <row r="346" spans="2:15" x14ac:dyDescent="0.25">
      <c r="B346" s="9">
        <v>44469</v>
      </c>
      <c r="C346" t="s">
        <v>165</v>
      </c>
      <c r="D346" t="str">
        <f>IFERROR(RIGHT(Tabla1[[#This Row],[Proyecto]],LEN(Tabla1[[#This Row],[Proyecto]])-FIND("-",Tabla1[[#This Row],[Proyecto]])),Tabla1[[#This Row],[Proyecto]])</f>
        <v>OT00098</v>
      </c>
      <c r="E346" t="s">
        <v>11</v>
      </c>
      <c r="F346" t="s">
        <v>144</v>
      </c>
      <c r="G346" t="s">
        <v>10</v>
      </c>
      <c r="H346">
        <v>1</v>
      </c>
      <c r="I346">
        <v>6</v>
      </c>
      <c r="J346">
        <v>3</v>
      </c>
      <c r="K346">
        <v>1</v>
      </c>
      <c r="L346" s="3">
        <f t="shared" si="18"/>
        <v>1.5</v>
      </c>
      <c r="M346" s="3">
        <f t="shared" si="19"/>
        <v>3.5377358490566039E-3</v>
      </c>
      <c r="N346" s="6">
        <v>1.02</v>
      </c>
      <c r="O346" s="6">
        <f>+Tabla1[[#This Row],[Precio $]]*Tabla1[[#This Row],[PT]]</f>
        <v>1.53</v>
      </c>
    </row>
    <row r="347" spans="2:15" x14ac:dyDescent="0.25">
      <c r="B347" s="9">
        <v>44469</v>
      </c>
      <c r="C347" t="s">
        <v>164</v>
      </c>
      <c r="D347" t="str">
        <f>IFERROR(RIGHT(Tabla1[[#This Row],[Proyecto]],LEN(Tabla1[[#This Row],[Proyecto]])-FIND("-",Tabla1[[#This Row],[Proyecto]])),Tabla1[[#This Row],[Proyecto]])</f>
        <v>OT00096</v>
      </c>
      <c r="E347" t="s">
        <v>11</v>
      </c>
      <c r="F347" t="s">
        <v>144</v>
      </c>
      <c r="G347" t="s">
        <v>10</v>
      </c>
      <c r="H347">
        <v>1</v>
      </c>
      <c r="I347">
        <v>6</v>
      </c>
      <c r="J347">
        <v>4</v>
      </c>
      <c r="K347">
        <v>6</v>
      </c>
      <c r="L347" s="3">
        <f t="shared" si="18"/>
        <v>12</v>
      </c>
      <c r="M347" s="3">
        <f t="shared" si="19"/>
        <v>2.8301886792452831E-2</v>
      </c>
      <c r="N347" s="6">
        <v>1.02</v>
      </c>
      <c r="O347" s="6">
        <f>+Tabla1[[#This Row],[Precio $]]*Tabla1[[#This Row],[PT]]</f>
        <v>12.24</v>
      </c>
    </row>
    <row r="348" spans="2:15" x14ac:dyDescent="0.25">
      <c r="B348" s="9">
        <v>44469</v>
      </c>
      <c r="C348" t="s">
        <v>164</v>
      </c>
      <c r="D348" t="str">
        <f>IFERROR(RIGHT(Tabla1[[#This Row],[Proyecto]],LEN(Tabla1[[#This Row],[Proyecto]])-FIND("-",Tabla1[[#This Row],[Proyecto]])),Tabla1[[#This Row],[Proyecto]])</f>
        <v>OT00096</v>
      </c>
      <c r="E348" t="s">
        <v>11</v>
      </c>
      <c r="F348" t="s">
        <v>144</v>
      </c>
      <c r="G348" t="s">
        <v>10</v>
      </c>
      <c r="H348">
        <v>1</v>
      </c>
      <c r="I348">
        <v>5</v>
      </c>
      <c r="J348">
        <v>4</v>
      </c>
      <c r="K348">
        <v>12</v>
      </c>
      <c r="L348" s="3">
        <f t="shared" si="18"/>
        <v>20</v>
      </c>
      <c r="M348" s="3">
        <f t="shared" si="19"/>
        <v>4.716981132075472E-2</v>
      </c>
      <c r="N348" s="6">
        <v>1.02</v>
      </c>
      <c r="O348" s="6">
        <f>+Tabla1[[#This Row],[Precio $]]*Tabla1[[#This Row],[PT]]</f>
        <v>20.399999999999999</v>
      </c>
    </row>
    <row r="349" spans="2:15" x14ac:dyDescent="0.25">
      <c r="B349" s="9">
        <v>44469</v>
      </c>
      <c r="C349" t="s">
        <v>164</v>
      </c>
      <c r="D349" t="str">
        <f>IFERROR(RIGHT(Tabla1[[#This Row],[Proyecto]],LEN(Tabla1[[#This Row],[Proyecto]])-FIND("-",Tabla1[[#This Row],[Proyecto]])),Tabla1[[#This Row],[Proyecto]])</f>
        <v>OT00096</v>
      </c>
      <c r="E349" t="s">
        <v>11</v>
      </c>
      <c r="F349" t="s">
        <v>144</v>
      </c>
      <c r="G349" t="s">
        <v>10</v>
      </c>
      <c r="H349">
        <v>1</v>
      </c>
      <c r="I349">
        <v>4</v>
      </c>
      <c r="J349">
        <v>4</v>
      </c>
      <c r="K349">
        <v>11</v>
      </c>
      <c r="L349" s="3">
        <f t="shared" si="18"/>
        <v>14.666666666666666</v>
      </c>
      <c r="M349" s="3">
        <f t="shared" si="19"/>
        <v>3.4591194968553458E-2</v>
      </c>
      <c r="N349" s="6">
        <v>1.02</v>
      </c>
      <c r="O349" s="6">
        <f>+Tabla1[[#This Row],[Precio $]]*Tabla1[[#This Row],[PT]]</f>
        <v>14.959999999999999</v>
      </c>
    </row>
    <row r="350" spans="2:15" x14ac:dyDescent="0.25">
      <c r="B350" s="9">
        <v>44469</v>
      </c>
      <c r="C350" t="s">
        <v>164</v>
      </c>
      <c r="D350" t="str">
        <f>IFERROR(RIGHT(Tabla1[[#This Row],[Proyecto]],LEN(Tabla1[[#This Row],[Proyecto]])-FIND("-",Tabla1[[#This Row],[Proyecto]])),Tabla1[[#This Row],[Proyecto]])</f>
        <v>OT00096</v>
      </c>
      <c r="E350" t="s">
        <v>11</v>
      </c>
      <c r="F350" t="s">
        <v>144</v>
      </c>
      <c r="G350" t="s">
        <v>10</v>
      </c>
      <c r="H350">
        <v>1</v>
      </c>
      <c r="I350">
        <v>4</v>
      </c>
      <c r="J350">
        <v>2</v>
      </c>
      <c r="K350">
        <v>15</v>
      </c>
      <c r="L350" s="3">
        <f t="shared" si="18"/>
        <v>10</v>
      </c>
      <c r="M350" s="3">
        <f t="shared" si="19"/>
        <v>2.358490566037736E-2</v>
      </c>
      <c r="N350" s="6">
        <v>1.02</v>
      </c>
      <c r="O350" s="6">
        <f>+Tabla1[[#This Row],[Precio $]]*Tabla1[[#This Row],[PT]]</f>
        <v>10.199999999999999</v>
      </c>
    </row>
    <row r="351" spans="2:15" x14ac:dyDescent="0.25">
      <c r="B351" s="9">
        <v>44469</v>
      </c>
      <c r="C351" t="s">
        <v>164</v>
      </c>
      <c r="D351" t="str">
        <f>IFERROR(RIGHT(Tabla1[[#This Row],[Proyecto]],LEN(Tabla1[[#This Row],[Proyecto]])-FIND("-",Tabla1[[#This Row],[Proyecto]])),Tabla1[[#This Row],[Proyecto]])</f>
        <v>OT00096</v>
      </c>
      <c r="E351" t="s">
        <v>11</v>
      </c>
      <c r="F351" t="s">
        <v>144</v>
      </c>
      <c r="G351" t="s">
        <v>10</v>
      </c>
      <c r="H351">
        <v>1</v>
      </c>
      <c r="I351">
        <v>4</v>
      </c>
      <c r="J351">
        <v>3</v>
      </c>
      <c r="K351">
        <v>4</v>
      </c>
      <c r="L351" s="3">
        <f t="shared" si="18"/>
        <v>4</v>
      </c>
      <c r="M351" s="3">
        <f t="shared" si="19"/>
        <v>9.433962264150943E-3</v>
      </c>
      <c r="N351" s="6">
        <v>1.02</v>
      </c>
      <c r="O351" s="6">
        <f>+Tabla1[[#This Row],[Precio $]]*Tabla1[[#This Row],[PT]]</f>
        <v>4.08</v>
      </c>
    </row>
    <row r="352" spans="2:15" x14ac:dyDescent="0.25">
      <c r="B352" s="9">
        <v>44469</v>
      </c>
      <c r="C352" t="s">
        <v>164</v>
      </c>
      <c r="D352" t="str">
        <f>IFERROR(RIGHT(Tabla1[[#This Row],[Proyecto]],LEN(Tabla1[[#This Row],[Proyecto]])-FIND("-",Tabla1[[#This Row],[Proyecto]])),Tabla1[[#This Row],[Proyecto]])</f>
        <v>OT00096</v>
      </c>
      <c r="E352" t="s">
        <v>11</v>
      </c>
      <c r="F352" t="s">
        <v>144</v>
      </c>
      <c r="G352" t="s">
        <v>10</v>
      </c>
      <c r="H352">
        <v>1</v>
      </c>
      <c r="I352">
        <v>5</v>
      </c>
      <c r="J352">
        <v>3</v>
      </c>
      <c r="K352">
        <v>4</v>
      </c>
      <c r="L352" s="3">
        <f t="shared" si="18"/>
        <v>5</v>
      </c>
      <c r="M352" s="3">
        <f t="shared" si="19"/>
        <v>1.179245283018868E-2</v>
      </c>
      <c r="N352" s="6">
        <v>1.02</v>
      </c>
      <c r="O352" s="6">
        <f>+Tabla1[[#This Row],[Precio $]]*Tabla1[[#This Row],[PT]]</f>
        <v>5.0999999999999996</v>
      </c>
    </row>
    <row r="353" spans="2:15" x14ac:dyDescent="0.25">
      <c r="B353" s="9">
        <v>44469</v>
      </c>
      <c r="C353" t="s">
        <v>164</v>
      </c>
      <c r="D353" t="str">
        <f>IFERROR(RIGHT(Tabla1[[#This Row],[Proyecto]],LEN(Tabla1[[#This Row],[Proyecto]])-FIND("-",Tabla1[[#This Row],[Proyecto]])),Tabla1[[#This Row],[Proyecto]])</f>
        <v>OT00096</v>
      </c>
      <c r="E353" t="s">
        <v>11</v>
      </c>
      <c r="F353" t="s">
        <v>144</v>
      </c>
      <c r="G353" t="s">
        <v>10</v>
      </c>
      <c r="H353">
        <v>1</v>
      </c>
      <c r="I353">
        <v>6</v>
      </c>
      <c r="J353">
        <v>3</v>
      </c>
      <c r="K353">
        <v>1</v>
      </c>
      <c r="L353" s="3">
        <f t="shared" si="18"/>
        <v>1.5</v>
      </c>
      <c r="M353" s="3">
        <f t="shared" si="19"/>
        <v>3.5377358490566039E-3</v>
      </c>
      <c r="N353" s="6">
        <v>1.02</v>
      </c>
      <c r="O353" s="6">
        <f>+Tabla1[[#This Row],[Precio $]]*Tabla1[[#This Row],[PT]]</f>
        <v>1.53</v>
      </c>
    </row>
    <row r="354" spans="2:15" x14ac:dyDescent="0.25">
      <c r="B354" s="9">
        <v>44469</v>
      </c>
      <c r="C354" t="s">
        <v>164</v>
      </c>
      <c r="D354" t="str">
        <f>IFERROR(RIGHT(Tabla1[[#This Row],[Proyecto]],LEN(Tabla1[[#This Row],[Proyecto]])-FIND("-",Tabla1[[#This Row],[Proyecto]])),Tabla1[[#This Row],[Proyecto]])</f>
        <v>OT00096</v>
      </c>
      <c r="E354" t="s">
        <v>11</v>
      </c>
      <c r="F354" t="s">
        <v>144</v>
      </c>
      <c r="G354" t="s">
        <v>10</v>
      </c>
      <c r="H354">
        <v>1</v>
      </c>
      <c r="I354">
        <v>7</v>
      </c>
      <c r="J354">
        <v>3</v>
      </c>
      <c r="K354">
        <v>1</v>
      </c>
      <c r="L354" s="3">
        <f t="shared" si="18"/>
        <v>1.75</v>
      </c>
      <c r="M354" s="3">
        <f t="shared" si="19"/>
        <v>4.1273584905660377E-3</v>
      </c>
      <c r="N354" s="6">
        <v>1.02</v>
      </c>
      <c r="O354" s="6">
        <f>+Tabla1[[#This Row],[Precio $]]*Tabla1[[#This Row],[PT]]</f>
        <v>1.7850000000000001</v>
      </c>
    </row>
    <row r="355" spans="2:15" x14ac:dyDescent="0.25">
      <c r="B355" s="9">
        <v>44474</v>
      </c>
      <c r="C355" t="s">
        <v>162</v>
      </c>
      <c r="D355" t="str">
        <f>IFERROR(RIGHT(Tabla1[[#This Row],[Proyecto]],LEN(Tabla1[[#This Row],[Proyecto]])-FIND("-",Tabla1[[#This Row],[Proyecto]])),Tabla1[[#This Row],[Proyecto]])</f>
        <v>OT00094</v>
      </c>
      <c r="E355" t="s">
        <v>11</v>
      </c>
      <c r="F355" t="s">
        <v>144</v>
      </c>
      <c r="G355" t="s">
        <v>10</v>
      </c>
      <c r="H355">
        <v>1</v>
      </c>
      <c r="I355">
        <v>4</v>
      </c>
      <c r="J355">
        <v>5</v>
      </c>
      <c r="K355">
        <v>6</v>
      </c>
      <c r="L355" s="3">
        <f t="shared" si="18"/>
        <v>10</v>
      </c>
      <c r="M355" s="3">
        <f t="shared" si="19"/>
        <v>2.358490566037736E-2</v>
      </c>
      <c r="N355" s="6">
        <v>1.02</v>
      </c>
      <c r="O355" s="6">
        <f>+Tabla1[[#This Row],[Precio $]]*Tabla1[[#This Row],[PT]]</f>
        <v>10.199999999999999</v>
      </c>
    </row>
    <row r="356" spans="2:15" x14ac:dyDescent="0.25">
      <c r="B356" s="9">
        <v>44474</v>
      </c>
      <c r="C356" t="s">
        <v>162</v>
      </c>
      <c r="D356" t="str">
        <f>IFERROR(RIGHT(Tabla1[[#This Row],[Proyecto]],LEN(Tabla1[[#This Row],[Proyecto]])-FIND("-",Tabla1[[#This Row],[Proyecto]])),Tabla1[[#This Row],[Proyecto]])</f>
        <v>OT00094</v>
      </c>
      <c r="E356" t="s">
        <v>11</v>
      </c>
      <c r="F356" t="s">
        <v>144</v>
      </c>
      <c r="G356" t="s">
        <v>10</v>
      </c>
      <c r="H356">
        <v>1</v>
      </c>
      <c r="I356">
        <v>5</v>
      </c>
      <c r="J356">
        <v>5</v>
      </c>
      <c r="K356">
        <v>10</v>
      </c>
      <c r="L356" s="3">
        <f t="shared" si="18"/>
        <v>20.833333333333332</v>
      </c>
      <c r="M356" s="3">
        <f t="shared" si="19"/>
        <v>4.913522012578616E-2</v>
      </c>
      <c r="N356" s="6">
        <v>1.02</v>
      </c>
      <c r="O356" s="6">
        <f>+Tabla1[[#This Row],[Precio $]]*Tabla1[[#This Row],[PT]]</f>
        <v>21.25</v>
      </c>
    </row>
    <row r="357" spans="2:15" x14ac:dyDescent="0.25">
      <c r="B357" s="9">
        <v>44474</v>
      </c>
      <c r="C357" t="s">
        <v>162</v>
      </c>
      <c r="D357" t="str">
        <f>IFERROR(RIGHT(Tabla1[[#This Row],[Proyecto]],LEN(Tabla1[[#This Row],[Proyecto]])-FIND("-",Tabla1[[#This Row],[Proyecto]])),Tabla1[[#This Row],[Proyecto]])</f>
        <v>OT00094</v>
      </c>
      <c r="E357" t="s">
        <v>11</v>
      </c>
      <c r="F357" t="s">
        <v>144</v>
      </c>
      <c r="G357" t="s">
        <v>10</v>
      </c>
      <c r="H357">
        <v>1</v>
      </c>
      <c r="I357">
        <v>6</v>
      </c>
      <c r="J357">
        <v>5</v>
      </c>
      <c r="K357">
        <v>2</v>
      </c>
      <c r="L357" s="3">
        <f t="shared" si="18"/>
        <v>5</v>
      </c>
      <c r="M357" s="3">
        <f t="shared" si="19"/>
        <v>1.179245283018868E-2</v>
      </c>
      <c r="N357" s="6">
        <v>1.02</v>
      </c>
      <c r="O357" s="6">
        <f>+Tabla1[[#This Row],[Precio $]]*Tabla1[[#This Row],[PT]]</f>
        <v>5.0999999999999996</v>
      </c>
    </row>
    <row r="358" spans="2:15" x14ac:dyDescent="0.25">
      <c r="B358" s="9">
        <v>44474</v>
      </c>
      <c r="C358" t="s">
        <v>162</v>
      </c>
      <c r="D358" t="str">
        <f>IFERROR(RIGHT(Tabla1[[#This Row],[Proyecto]],LEN(Tabla1[[#This Row],[Proyecto]])-FIND("-",Tabla1[[#This Row],[Proyecto]])),Tabla1[[#This Row],[Proyecto]])</f>
        <v>OT00094</v>
      </c>
      <c r="E358" t="s">
        <v>11</v>
      </c>
      <c r="F358" t="s">
        <v>144</v>
      </c>
      <c r="G358" t="s">
        <v>10</v>
      </c>
      <c r="H358">
        <v>1</v>
      </c>
      <c r="I358">
        <v>4</v>
      </c>
      <c r="J358">
        <v>4</v>
      </c>
      <c r="K358">
        <v>9</v>
      </c>
      <c r="L358" s="3">
        <f t="shared" si="18"/>
        <v>12</v>
      </c>
      <c r="M358" s="3">
        <f t="shared" si="19"/>
        <v>2.8301886792452831E-2</v>
      </c>
      <c r="N358" s="6">
        <v>1.02</v>
      </c>
      <c r="O358" s="6">
        <f>+Tabla1[[#This Row],[Precio $]]*Tabla1[[#This Row],[PT]]</f>
        <v>12.24</v>
      </c>
    </row>
    <row r="359" spans="2:15" x14ac:dyDescent="0.25">
      <c r="B359" s="9">
        <v>44474</v>
      </c>
      <c r="C359" t="s">
        <v>162</v>
      </c>
      <c r="D359" t="str">
        <f>IFERROR(RIGHT(Tabla1[[#This Row],[Proyecto]],LEN(Tabla1[[#This Row],[Proyecto]])-FIND("-",Tabla1[[#This Row],[Proyecto]])),Tabla1[[#This Row],[Proyecto]])</f>
        <v>OT00094</v>
      </c>
      <c r="E359" t="s">
        <v>11</v>
      </c>
      <c r="F359" t="s">
        <v>144</v>
      </c>
      <c r="G359" t="s">
        <v>10</v>
      </c>
      <c r="H359">
        <v>1</v>
      </c>
      <c r="I359">
        <v>5</v>
      </c>
      <c r="J359">
        <v>4</v>
      </c>
      <c r="K359">
        <v>8</v>
      </c>
      <c r="L359" s="3">
        <f t="shared" si="18"/>
        <v>13.333333333333334</v>
      </c>
      <c r="M359" s="3">
        <f t="shared" si="19"/>
        <v>3.1446540880503145E-2</v>
      </c>
      <c r="N359" s="6">
        <v>1.02</v>
      </c>
      <c r="O359" s="6">
        <f>+Tabla1[[#This Row],[Precio $]]*Tabla1[[#This Row],[PT]]</f>
        <v>13.600000000000001</v>
      </c>
    </row>
    <row r="360" spans="2:15" x14ac:dyDescent="0.25">
      <c r="B360" s="9">
        <v>44474</v>
      </c>
      <c r="C360" t="s">
        <v>162</v>
      </c>
      <c r="D360" t="str">
        <f>IFERROR(RIGHT(Tabla1[[#This Row],[Proyecto]],LEN(Tabla1[[#This Row],[Proyecto]])-FIND("-",Tabla1[[#This Row],[Proyecto]])),Tabla1[[#This Row],[Proyecto]])</f>
        <v>OT00094</v>
      </c>
      <c r="E360" t="s">
        <v>11</v>
      </c>
      <c r="F360" t="s">
        <v>144</v>
      </c>
      <c r="G360" t="s">
        <v>10</v>
      </c>
      <c r="H360">
        <v>1</v>
      </c>
      <c r="I360">
        <v>6</v>
      </c>
      <c r="J360">
        <v>4</v>
      </c>
      <c r="K360">
        <v>7</v>
      </c>
      <c r="L360" s="3">
        <f t="shared" si="18"/>
        <v>14</v>
      </c>
      <c r="M360" s="3">
        <f t="shared" si="19"/>
        <v>3.3018867924528301E-2</v>
      </c>
      <c r="N360" s="6">
        <v>1.02</v>
      </c>
      <c r="O360" s="6">
        <f>+Tabla1[[#This Row],[Precio $]]*Tabla1[[#This Row],[PT]]</f>
        <v>14.280000000000001</v>
      </c>
    </row>
    <row r="361" spans="2:15" x14ac:dyDescent="0.25">
      <c r="B361" s="9">
        <v>44474</v>
      </c>
      <c r="C361" t="s">
        <v>162</v>
      </c>
      <c r="D361" t="str">
        <f>IFERROR(RIGHT(Tabla1[[#This Row],[Proyecto]],LEN(Tabla1[[#This Row],[Proyecto]])-FIND("-",Tabla1[[#This Row],[Proyecto]])),Tabla1[[#This Row],[Proyecto]])</f>
        <v>OT00094</v>
      </c>
      <c r="E361" t="s">
        <v>11</v>
      </c>
      <c r="F361" t="s">
        <v>144</v>
      </c>
      <c r="G361" t="s">
        <v>10</v>
      </c>
      <c r="H361">
        <v>1</v>
      </c>
      <c r="I361">
        <v>7</v>
      </c>
      <c r="J361">
        <v>4</v>
      </c>
      <c r="K361">
        <v>5</v>
      </c>
      <c r="L361" s="3">
        <f t="shared" si="18"/>
        <v>11.666666666666666</v>
      </c>
      <c r="M361" s="3">
        <f t="shared" si="19"/>
        <v>2.7515723270440249E-2</v>
      </c>
      <c r="N361" s="6">
        <v>1.02</v>
      </c>
      <c r="O361" s="6">
        <f>+Tabla1[[#This Row],[Precio $]]*Tabla1[[#This Row],[PT]]</f>
        <v>11.9</v>
      </c>
    </row>
    <row r="362" spans="2:15" x14ac:dyDescent="0.25">
      <c r="B362" s="9">
        <v>44474</v>
      </c>
      <c r="C362" t="s">
        <v>162</v>
      </c>
      <c r="D362" t="str">
        <f>IFERROR(RIGHT(Tabla1[[#This Row],[Proyecto]],LEN(Tabla1[[#This Row],[Proyecto]])-FIND("-",Tabla1[[#This Row],[Proyecto]])),Tabla1[[#This Row],[Proyecto]])</f>
        <v>OT00094</v>
      </c>
      <c r="E362" t="s">
        <v>11</v>
      </c>
      <c r="F362" t="s">
        <v>144</v>
      </c>
      <c r="G362" t="s">
        <v>10</v>
      </c>
      <c r="H362">
        <v>1</v>
      </c>
      <c r="I362">
        <v>8</v>
      </c>
      <c r="J362">
        <v>4</v>
      </c>
      <c r="K362">
        <v>2</v>
      </c>
      <c r="L362" s="3">
        <f t="shared" si="18"/>
        <v>5.333333333333333</v>
      </c>
      <c r="M362" s="3">
        <f t="shared" si="19"/>
        <v>1.2578616352201257E-2</v>
      </c>
      <c r="N362" s="6">
        <v>1.02</v>
      </c>
      <c r="O362" s="6">
        <f>+Tabla1[[#This Row],[Precio $]]*Tabla1[[#This Row],[PT]]</f>
        <v>5.4399999999999995</v>
      </c>
    </row>
    <row r="363" spans="2:15" x14ac:dyDescent="0.25">
      <c r="B363" s="9">
        <v>44474</v>
      </c>
      <c r="C363" t="s">
        <v>162</v>
      </c>
      <c r="D363" t="str">
        <f>IFERROR(RIGHT(Tabla1[[#This Row],[Proyecto]],LEN(Tabla1[[#This Row],[Proyecto]])-FIND("-",Tabla1[[#This Row],[Proyecto]])),Tabla1[[#This Row],[Proyecto]])</f>
        <v>OT00094</v>
      </c>
      <c r="E363" t="s">
        <v>11</v>
      </c>
      <c r="F363" t="s">
        <v>144</v>
      </c>
      <c r="G363" t="s">
        <v>10</v>
      </c>
      <c r="H363">
        <v>1</v>
      </c>
      <c r="I363">
        <v>9</v>
      </c>
      <c r="J363">
        <v>4</v>
      </c>
      <c r="K363">
        <v>2</v>
      </c>
      <c r="L363" s="3">
        <f t="shared" si="18"/>
        <v>6</v>
      </c>
      <c r="M363" s="3">
        <f t="shared" si="19"/>
        <v>1.4150943396226415E-2</v>
      </c>
      <c r="N363" s="6">
        <v>1.02</v>
      </c>
      <c r="O363" s="6">
        <f>+Tabla1[[#This Row],[Precio $]]*Tabla1[[#This Row],[PT]]</f>
        <v>6.12</v>
      </c>
    </row>
    <row r="364" spans="2:15" x14ac:dyDescent="0.25">
      <c r="B364" s="9">
        <v>44474</v>
      </c>
      <c r="C364" t="s">
        <v>162</v>
      </c>
      <c r="D364" t="str">
        <f>IFERROR(RIGHT(Tabla1[[#This Row],[Proyecto]],LEN(Tabla1[[#This Row],[Proyecto]])-FIND("-",Tabla1[[#This Row],[Proyecto]])),Tabla1[[#This Row],[Proyecto]])</f>
        <v>OT00094</v>
      </c>
      <c r="E364" t="s">
        <v>11</v>
      </c>
      <c r="F364" t="s">
        <v>144</v>
      </c>
      <c r="G364" t="s">
        <v>10</v>
      </c>
      <c r="H364">
        <v>1</v>
      </c>
      <c r="I364">
        <v>3</v>
      </c>
      <c r="J364">
        <v>4</v>
      </c>
      <c r="K364">
        <v>1</v>
      </c>
      <c r="L364" s="3">
        <f t="shared" si="18"/>
        <v>1</v>
      </c>
      <c r="M364" s="3">
        <f t="shared" si="19"/>
        <v>2.3584905660377358E-3</v>
      </c>
      <c r="N364" s="6">
        <v>1.02</v>
      </c>
      <c r="O364" s="6">
        <f>+Tabla1[[#This Row],[Precio $]]*Tabla1[[#This Row],[PT]]</f>
        <v>1.02</v>
      </c>
    </row>
    <row r="365" spans="2:15" x14ac:dyDescent="0.25">
      <c r="B365" s="9">
        <v>44474</v>
      </c>
      <c r="C365" t="s">
        <v>162</v>
      </c>
      <c r="D365" t="str">
        <f>IFERROR(RIGHT(Tabla1[[#This Row],[Proyecto]],LEN(Tabla1[[#This Row],[Proyecto]])-FIND("-",Tabla1[[#This Row],[Proyecto]])),Tabla1[[#This Row],[Proyecto]])</f>
        <v>OT00094</v>
      </c>
      <c r="E365" t="s">
        <v>11</v>
      </c>
      <c r="F365" t="s">
        <v>144</v>
      </c>
      <c r="G365" t="s">
        <v>10</v>
      </c>
      <c r="H365">
        <v>1</v>
      </c>
      <c r="I365">
        <v>4</v>
      </c>
      <c r="J365">
        <v>2</v>
      </c>
      <c r="K365">
        <v>9</v>
      </c>
      <c r="L365" s="3">
        <f t="shared" si="18"/>
        <v>6</v>
      </c>
      <c r="M365" s="3">
        <f t="shared" si="19"/>
        <v>1.4150943396226415E-2</v>
      </c>
      <c r="N365" s="6">
        <v>1.02</v>
      </c>
      <c r="O365" s="6">
        <f>+Tabla1[[#This Row],[Precio $]]*Tabla1[[#This Row],[PT]]</f>
        <v>6.12</v>
      </c>
    </row>
    <row r="366" spans="2:15" x14ac:dyDescent="0.25">
      <c r="B366" s="9">
        <v>44474</v>
      </c>
      <c r="C366" t="s">
        <v>162</v>
      </c>
      <c r="D366" t="str">
        <f>IFERROR(RIGHT(Tabla1[[#This Row],[Proyecto]],LEN(Tabla1[[#This Row],[Proyecto]])-FIND("-",Tabla1[[#This Row],[Proyecto]])),Tabla1[[#This Row],[Proyecto]])</f>
        <v>OT00094</v>
      </c>
      <c r="E366" t="s">
        <v>11</v>
      </c>
      <c r="F366" t="s">
        <v>144</v>
      </c>
      <c r="G366" t="s">
        <v>10</v>
      </c>
      <c r="H366">
        <v>2</v>
      </c>
      <c r="I366">
        <v>6</v>
      </c>
      <c r="J366">
        <v>2</v>
      </c>
      <c r="K366">
        <v>2</v>
      </c>
      <c r="L366" s="3">
        <f t="shared" si="18"/>
        <v>4</v>
      </c>
      <c r="M366" s="3">
        <f t="shared" si="19"/>
        <v>9.433962264150943E-3</v>
      </c>
      <c r="N366" s="6">
        <v>1.02</v>
      </c>
      <c r="O366" s="6">
        <f>+Tabla1[[#This Row],[Precio $]]*Tabla1[[#This Row],[PT]]</f>
        <v>4.08</v>
      </c>
    </row>
    <row r="367" spans="2:15" x14ac:dyDescent="0.25">
      <c r="B367" s="9">
        <v>44474</v>
      </c>
      <c r="C367" t="s">
        <v>162</v>
      </c>
      <c r="D367" t="str">
        <f>IFERROR(RIGHT(Tabla1[[#This Row],[Proyecto]],LEN(Tabla1[[#This Row],[Proyecto]])-FIND("-",Tabla1[[#This Row],[Proyecto]])),Tabla1[[#This Row],[Proyecto]])</f>
        <v>OT00094</v>
      </c>
      <c r="E367" t="s">
        <v>11</v>
      </c>
      <c r="F367" t="s">
        <v>144</v>
      </c>
      <c r="G367" t="s">
        <v>10</v>
      </c>
      <c r="H367">
        <v>1.5</v>
      </c>
      <c r="I367">
        <v>8</v>
      </c>
      <c r="J367">
        <v>8</v>
      </c>
      <c r="K367">
        <v>1</v>
      </c>
      <c r="L367" s="3">
        <f t="shared" si="18"/>
        <v>8</v>
      </c>
      <c r="M367" s="3">
        <f t="shared" ref="M367:M398" si="20">+L367/424</f>
        <v>1.8867924528301886E-2</v>
      </c>
      <c r="N367" s="6">
        <v>1.02</v>
      </c>
      <c r="O367" s="6">
        <f>+Tabla1[[#This Row],[Precio $]]*Tabla1[[#This Row],[PT]]</f>
        <v>8.16</v>
      </c>
    </row>
    <row r="368" spans="2:15" x14ac:dyDescent="0.25">
      <c r="B368" s="9">
        <v>44474</v>
      </c>
      <c r="C368" t="s">
        <v>162</v>
      </c>
      <c r="D368" t="str">
        <f>IFERROR(RIGHT(Tabla1[[#This Row],[Proyecto]],LEN(Tabla1[[#This Row],[Proyecto]])-FIND("-",Tabla1[[#This Row],[Proyecto]])),Tabla1[[#This Row],[Proyecto]])</f>
        <v>OT00094</v>
      </c>
      <c r="E368" t="s">
        <v>11</v>
      </c>
      <c r="F368" t="s">
        <v>144</v>
      </c>
      <c r="G368" t="s">
        <v>10</v>
      </c>
      <c r="H368">
        <v>1.5</v>
      </c>
      <c r="I368">
        <v>3</v>
      </c>
      <c r="J368">
        <v>8</v>
      </c>
      <c r="K368">
        <v>1</v>
      </c>
      <c r="L368" s="3">
        <f t="shared" si="18"/>
        <v>3</v>
      </c>
      <c r="M368" s="3">
        <f t="shared" si="20"/>
        <v>7.0754716981132077E-3</v>
      </c>
      <c r="N368" s="6">
        <v>1.02</v>
      </c>
      <c r="O368" s="6">
        <f>+Tabla1[[#This Row],[Precio $]]*Tabla1[[#This Row],[PT]]</f>
        <v>3.06</v>
      </c>
    </row>
    <row r="369" spans="2:15" x14ac:dyDescent="0.25">
      <c r="B369" s="9">
        <v>44475</v>
      </c>
      <c r="C369" t="s">
        <v>172</v>
      </c>
      <c r="D369" t="str">
        <f>IFERROR(RIGHT(Tabla1[[#This Row],[Proyecto]],LEN(Tabla1[[#This Row],[Proyecto]])-FIND("-",Tabla1[[#This Row],[Proyecto]])),Tabla1[[#This Row],[Proyecto]])</f>
        <v>OT00111</v>
      </c>
      <c r="E369" t="s">
        <v>11</v>
      </c>
      <c r="F369" t="s">
        <v>145</v>
      </c>
      <c r="G369" t="s">
        <v>10</v>
      </c>
      <c r="H369">
        <v>1.5</v>
      </c>
      <c r="I369">
        <v>3</v>
      </c>
      <c r="J369">
        <v>6</v>
      </c>
      <c r="K369">
        <v>1</v>
      </c>
      <c r="L369" s="3">
        <f t="shared" si="18"/>
        <v>2.25</v>
      </c>
      <c r="M369" s="3">
        <f t="shared" si="20"/>
        <v>5.3066037735849053E-3</v>
      </c>
      <c r="N369" s="6">
        <v>1.02</v>
      </c>
      <c r="O369" s="6">
        <f>+Tabla1[[#This Row],[Precio $]]*Tabla1[[#This Row],[PT]]</f>
        <v>2.2949999999999999</v>
      </c>
    </row>
    <row r="370" spans="2:15" x14ac:dyDescent="0.25">
      <c r="B370" s="9">
        <v>44475</v>
      </c>
      <c r="C370" t="s">
        <v>172</v>
      </c>
      <c r="D370" t="str">
        <f>IFERROR(RIGHT(Tabla1[[#This Row],[Proyecto]],LEN(Tabla1[[#This Row],[Proyecto]])-FIND("-",Tabla1[[#This Row],[Proyecto]])),Tabla1[[#This Row],[Proyecto]])</f>
        <v>OT00111</v>
      </c>
      <c r="E370" t="s">
        <v>11</v>
      </c>
      <c r="F370" t="s">
        <v>145</v>
      </c>
      <c r="G370" t="s">
        <v>10</v>
      </c>
      <c r="H370">
        <v>1.5</v>
      </c>
      <c r="I370">
        <v>4</v>
      </c>
      <c r="J370">
        <v>6</v>
      </c>
      <c r="K370">
        <v>2</v>
      </c>
      <c r="L370" s="3">
        <f t="shared" si="18"/>
        <v>6</v>
      </c>
      <c r="M370" s="3">
        <f t="shared" si="20"/>
        <v>1.4150943396226415E-2</v>
      </c>
      <c r="N370" s="6">
        <v>1.02</v>
      </c>
      <c r="O370" s="6">
        <f>+Tabla1[[#This Row],[Precio $]]*Tabla1[[#This Row],[PT]]</f>
        <v>6.12</v>
      </c>
    </row>
    <row r="371" spans="2:15" x14ac:dyDescent="0.25">
      <c r="B371" s="9">
        <v>44475</v>
      </c>
      <c r="C371" t="s">
        <v>172</v>
      </c>
      <c r="D371" t="str">
        <f>IFERROR(RIGHT(Tabla1[[#This Row],[Proyecto]],LEN(Tabla1[[#This Row],[Proyecto]])-FIND("-",Tabla1[[#This Row],[Proyecto]])),Tabla1[[#This Row],[Proyecto]])</f>
        <v>OT00111</v>
      </c>
      <c r="E371" t="s">
        <v>11</v>
      </c>
      <c r="F371" t="s">
        <v>145</v>
      </c>
      <c r="G371" t="s">
        <v>10</v>
      </c>
      <c r="H371">
        <v>1.5</v>
      </c>
      <c r="I371">
        <v>5</v>
      </c>
      <c r="J371">
        <v>6</v>
      </c>
      <c r="K371">
        <v>5</v>
      </c>
      <c r="L371" s="3">
        <f t="shared" si="18"/>
        <v>18.75</v>
      </c>
      <c r="M371" s="3">
        <f t="shared" si="20"/>
        <v>4.4221698113207544E-2</v>
      </c>
      <c r="N371" s="6">
        <v>1.02</v>
      </c>
      <c r="O371" s="6">
        <f>+Tabla1[[#This Row],[Precio $]]*Tabla1[[#This Row],[PT]]</f>
        <v>19.125</v>
      </c>
    </row>
    <row r="372" spans="2:15" x14ac:dyDescent="0.25">
      <c r="B372" s="9">
        <v>44475</v>
      </c>
      <c r="C372" t="s">
        <v>172</v>
      </c>
      <c r="D372" t="str">
        <f>IFERROR(RIGHT(Tabla1[[#This Row],[Proyecto]],LEN(Tabla1[[#This Row],[Proyecto]])-FIND("-",Tabla1[[#This Row],[Proyecto]])),Tabla1[[#This Row],[Proyecto]])</f>
        <v>OT00111</v>
      </c>
      <c r="E372" t="s">
        <v>11</v>
      </c>
      <c r="F372" t="s">
        <v>145</v>
      </c>
      <c r="G372" t="s">
        <v>10</v>
      </c>
      <c r="H372">
        <v>1.5</v>
      </c>
      <c r="I372">
        <v>8</v>
      </c>
      <c r="J372">
        <v>6</v>
      </c>
      <c r="K372">
        <v>1</v>
      </c>
      <c r="L372" s="3">
        <f t="shared" si="18"/>
        <v>6</v>
      </c>
      <c r="M372" s="3">
        <f t="shared" si="20"/>
        <v>1.4150943396226415E-2</v>
      </c>
      <c r="N372" s="6">
        <v>1.02</v>
      </c>
      <c r="O372" s="6">
        <f>+Tabla1[[#This Row],[Precio $]]*Tabla1[[#This Row],[PT]]</f>
        <v>6.12</v>
      </c>
    </row>
    <row r="373" spans="2:15" x14ac:dyDescent="0.25">
      <c r="B373" s="9">
        <v>44475</v>
      </c>
      <c r="C373" t="s">
        <v>172</v>
      </c>
      <c r="D373" t="str">
        <f>IFERROR(RIGHT(Tabla1[[#This Row],[Proyecto]],LEN(Tabla1[[#This Row],[Proyecto]])-FIND("-",Tabla1[[#This Row],[Proyecto]])),Tabla1[[#This Row],[Proyecto]])</f>
        <v>OT00111</v>
      </c>
      <c r="E373" t="s">
        <v>11</v>
      </c>
      <c r="F373" t="s">
        <v>145</v>
      </c>
      <c r="G373" t="s">
        <v>10</v>
      </c>
      <c r="H373">
        <v>1.5</v>
      </c>
      <c r="I373">
        <v>3</v>
      </c>
      <c r="J373">
        <v>4</v>
      </c>
      <c r="K373">
        <v>1</v>
      </c>
      <c r="L373" s="3">
        <f t="shared" si="18"/>
        <v>1.5</v>
      </c>
      <c r="M373" s="3">
        <f t="shared" si="20"/>
        <v>3.5377358490566039E-3</v>
      </c>
      <c r="N373" s="6">
        <v>1.02</v>
      </c>
      <c r="O373" s="6">
        <f>+Tabla1[[#This Row],[Precio $]]*Tabla1[[#This Row],[PT]]</f>
        <v>1.53</v>
      </c>
    </row>
    <row r="374" spans="2:15" x14ac:dyDescent="0.25">
      <c r="B374" s="9">
        <v>44475</v>
      </c>
      <c r="C374" t="s">
        <v>172</v>
      </c>
      <c r="D374" t="str">
        <f>IFERROR(RIGHT(Tabla1[[#This Row],[Proyecto]],LEN(Tabla1[[#This Row],[Proyecto]])-FIND("-",Tabla1[[#This Row],[Proyecto]])),Tabla1[[#This Row],[Proyecto]])</f>
        <v>OT00111</v>
      </c>
      <c r="E374" t="s">
        <v>11</v>
      </c>
      <c r="F374" t="s">
        <v>145</v>
      </c>
      <c r="G374" t="s">
        <v>10</v>
      </c>
      <c r="H374">
        <v>1.5</v>
      </c>
      <c r="I374">
        <v>4</v>
      </c>
      <c r="J374">
        <v>4</v>
      </c>
      <c r="K374">
        <v>1</v>
      </c>
      <c r="L374" s="3">
        <f t="shared" si="18"/>
        <v>2</v>
      </c>
      <c r="M374" s="3">
        <f t="shared" si="20"/>
        <v>4.7169811320754715E-3</v>
      </c>
      <c r="N374" s="6">
        <v>1.02</v>
      </c>
      <c r="O374" s="6">
        <f>+Tabla1[[#This Row],[Precio $]]*Tabla1[[#This Row],[PT]]</f>
        <v>2.04</v>
      </c>
    </row>
    <row r="375" spans="2:15" x14ac:dyDescent="0.25">
      <c r="B375" s="9">
        <v>44475</v>
      </c>
      <c r="C375" t="s">
        <v>172</v>
      </c>
      <c r="D375" t="str">
        <f>IFERROR(RIGHT(Tabla1[[#This Row],[Proyecto]],LEN(Tabla1[[#This Row],[Proyecto]])-FIND("-",Tabla1[[#This Row],[Proyecto]])),Tabla1[[#This Row],[Proyecto]])</f>
        <v>OT00111</v>
      </c>
      <c r="E375" t="s">
        <v>11</v>
      </c>
      <c r="F375" t="s">
        <v>145</v>
      </c>
      <c r="G375" t="s">
        <v>10</v>
      </c>
      <c r="H375">
        <v>1.5</v>
      </c>
      <c r="I375">
        <v>8</v>
      </c>
      <c r="J375">
        <v>4</v>
      </c>
      <c r="K375">
        <v>1</v>
      </c>
      <c r="L375" s="3">
        <f t="shared" si="18"/>
        <v>4</v>
      </c>
      <c r="M375" s="3">
        <f t="shared" si="20"/>
        <v>9.433962264150943E-3</v>
      </c>
      <c r="N375" s="6">
        <v>1.02</v>
      </c>
      <c r="O375" s="6">
        <f>+Tabla1[[#This Row],[Precio $]]*Tabla1[[#This Row],[PT]]</f>
        <v>4.08</v>
      </c>
    </row>
    <row r="376" spans="2:15" x14ac:dyDescent="0.25">
      <c r="B376" s="9">
        <v>44475</v>
      </c>
      <c r="C376" t="s">
        <v>172</v>
      </c>
      <c r="D376" t="str">
        <f>IFERROR(RIGHT(Tabla1[[#This Row],[Proyecto]],LEN(Tabla1[[#This Row],[Proyecto]])-FIND("-",Tabla1[[#This Row],[Proyecto]])),Tabla1[[#This Row],[Proyecto]])</f>
        <v>OT00111</v>
      </c>
      <c r="E376" t="s">
        <v>11</v>
      </c>
      <c r="F376" t="s">
        <v>145</v>
      </c>
      <c r="G376" t="s">
        <v>10</v>
      </c>
      <c r="H376">
        <v>1</v>
      </c>
      <c r="I376">
        <v>4</v>
      </c>
      <c r="J376">
        <v>5</v>
      </c>
      <c r="K376">
        <v>5</v>
      </c>
      <c r="L376" s="3">
        <f t="shared" si="18"/>
        <v>8.3333333333333339</v>
      </c>
      <c r="M376" s="3">
        <f t="shared" si="20"/>
        <v>1.9654088050314468E-2</v>
      </c>
      <c r="N376" s="6">
        <v>1.02</v>
      </c>
      <c r="O376" s="6">
        <f>+Tabla1[[#This Row],[Precio $]]*Tabla1[[#This Row],[PT]]</f>
        <v>8.5</v>
      </c>
    </row>
    <row r="377" spans="2:15" x14ac:dyDescent="0.25">
      <c r="B377" s="9">
        <v>44475</v>
      </c>
      <c r="C377" t="s">
        <v>172</v>
      </c>
      <c r="D377" t="str">
        <f>IFERROR(RIGHT(Tabla1[[#This Row],[Proyecto]],LEN(Tabla1[[#This Row],[Proyecto]])-FIND("-",Tabla1[[#This Row],[Proyecto]])),Tabla1[[#This Row],[Proyecto]])</f>
        <v>OT00111</v>
      </c>
      <c r="E377" t="s">
        <v>11</v>
      </c>
      <c r="F377" t="s">
        <v>145</v>
      </c>
      <c r="G377" t="s">
        <v>10</v>
      </c>
      <c r="H377">
        <v>2</v>
      </c>
      <c r="I377">
        <v>3</v>
      </c>
      <c r="J377">
        <v>3</v>
      </c>
      <c r="K377">
        <v>4</v>
      </c>
      <c r="L377" s="3">
        <f t="shared" si="18"/>
        <v>6</v>
      </c>
      <c r="M377" s="3">
        <f t="shared" si="20"/>
        <v>1.4150943396226415E-2</v>
      </c>
      <c r="N377" s="6">
        <v>1.02</v>
      </c>
      <c r="O377" s="6">
        <f>+Tabla1[[#This Row],[Precio $]]*Tabla1[[#This Row],[PT]]</f>
        <v>6.12</v>
      </c>
    </row>
    <row r="378" spans="2:15" x14ac:dyDescent="0.25">
      <c r="B378" s="9">
        <v>44475</v>
      </c>
      <c r="C378" t="s">
        <v>172</v>
      </c>
      <c r="D378" t="str">
        <f>IFERROR(RIGHT(Tabla1[[#This Row],[Proyecto]],LEN(Tabla1[[#This Row],[Proyecto]])-FIND("-",Tabla1[[#This Row],[Proyecto]])),Tabla1[[#This Row],[Proyecto]])</f>
        <v>OT00111</v>
      </c>
      <c r="E378" t="s">
        <v>11</v>
      </c>
      <c r="F378" t="s">
        <v>145</v>
      </c>
      <c r="G378" t="s">
        <v>10</v>
      </c>
      <c r="H378">
        <v>1.5</v>
      </c>
      <c r="I378">
        <v>3</v>
      </c>
      <c r="J378">
        <v>3</v>
      </c>
      <c r="K378">
        <v>1</v>
      </c>
      <c r="L378" s="3">
        <f t="shared" si="18"/>
        <v>1.125</v>
      </c>
      <c r="M378" s="3">
        <f t="shared" si="20"/>
        <v>2.6533018867924527E-3</v>
      </c>
      <c r="N378" s="6">
        <v>1.02</v>
      </c>
      <c r="O378" s="6">
        <f>+Tabla1[[#This Row],[Precio $]]*Tabla1[[#This Row],[PT]]</f>
        <v>1.1475</v>
      </c>
    </row>
    <row r="379" spans="2:15" x14ac:dyDescent="0.25">
      <c r="B379" s="9">
        <v>44475</v>
      </c>
      <c r="C379" t="s">
        <v>172</v>
      </c>
      <c r="D379" t="str">
        <f>IFERROR(RIGHT(Tabla1[[#This Row],[Proyecto]],LEN(Tabla1[[#This Row],[Proyecto]])-FIND("-",Tabla1[[#This Row],[Proyecto]])),Tabla1[[#This Row],[Proyecto]])</f>
        <v>OT00111</v>
      </c>
      <c r="E379" t="s">
        <v>11</v>
      </c>
      <c r="F379" t="s">
        <v>145</v>
      </c>
      <c r="G379" t="s">
        <v>10</v>
      </c>
      <c r="H379">
        <v>1.5</v>
      </c>
      <c r="I379">
        <v>4</v>
      </c>
      <c r="J379">
        <v>3</v>
      </c>
      <c r="K379">
        <v>7</v>
      </c>
      <c r="L379" s="3">
        <f t="shared" si="18"/>
        <v>10.5</v>
      </c>
      <c r="M379" s="3">
        <f t="shared" si="20"/>
        <v>2.4764150943396228E-2</v>
      </c>
      <c r="N379" s="6">
        <v>1.02</v>
      </c>
      <c r="O379" s="6">
        <f>+Tabla1[[#This Row],[Precio $]]*Tabla1[[#This Row],[PT]]</f>
        <v>10.71</v>
      </c>
    </row>
    <row r="380" spans="2:15" x14ac:dyDescent="0.25">
      <c r="B380" s="9">
        <v>44475</v>
      </c>
      <c r="C380" t="s">
        <v>172</v>
      </c>
      <c r="D380" t="str">
        <f>IFERROR(RIGHT(Tabla1[[#This Row],[Proyecto]],LEN(Tabla1[[#This Row],[Proyecto]])-FIND("-",Tabla1[[#This Row],[Proyecto]])),Tabla1[[#This Row],[Proyecto]])</f>
        <v>OT00111</v>
      </c>
      <c r="E380" t="s">
        <v>11</v>
      </c>
      <c r="F380" t="s">
        <v>145</v>
      </c>
      <c r="G380" t="s">
        <v>10</v>
      </c>
      <c r="H380">
        <v>1.5</v>
      </c>
      <c r="I380">
        <v>8</v>
      </c>
      <c r="J380">
        <v>3</v>
      </c>
      <c r="K380">
        <v>2</v>
      </c>
      <c r="L380" s="3">
        <f t="shared" si="18"/>
        <v>6</v>
      </c>
      <c r="M380" s="3">
        <f t="shared" si="20"/>
        <v>1.4150943396226415E-2</v>
      </c>
      <c r="N380" s="6">
        <v>1.02</v>
      </c>
      <c r="O380" s="6">
        <f>+Tabla1[[#This Row],[Precio $]]*Tabla1[[#This Row],[PT]]</f>
        <v>6.12</v>
      </c>
    </row>
    <row r="381" spans="2:15" x14ac:dyDescent="0.25">
      <c r="B381" s="9">
        <v>44475</v>
      </c>
      <c r="C381" t="s">
        <v>172</v>
      </c>
      <c r="D381" t="str">
        <f>IFERROR(RIGHT(Tabla1[[#This Row],[Proyecto]],LEN(Tabla1[[#This Row],[Proyecto]])-FIND("-",Tabla1[[#This Row],[Proyecto]])),Tabla1[[#This Row],[Proyecto]])</f>
        <v>OT00111</v>
      </c>
      <c r="E381" t="s">
        <v>11</v>
      </c>
      <c r="F381" t="s">
        <v>145</v>
      </c>
      <c r="G381" t="s">
        <v>10</v>
      </c>
      <c r="H381">
        <v>1.5</v>
      </c>
      <c r="I381">
        <v>3</v>
      </c>
      <c r="J381">
        <v>2</v>
      </c>
      <c r="K381">
        <v>3</v>
      </c>
      <c r="L381" s="3">
        <f t="shared" si="18"/>
        <v>2.25</v>
      </c>
      <c r="M381" s="3">
        <f t="shared" si="20"/>
        <v>5.3066037735849053E-3</v>
      </c>
      <c r="N381" s="6">
        <v>1.02</v>
      </c>
      <c r="O381" s="6">
        <f>+Tabla1[[#This Row],[Precio $]]*Tabla1[[#This Row],[PT]]</f>
        <v>2.2949999999999999</v>
      </c>
    </row>
    <row r="382" spans="2:15" x14ac:dyDescent="0.25">
      <c r="B382" s="9">
        <v>44475</v>
      </c>
      <c r="C382" t="s">
        <v>172</v>
      </c>
      <c r="D382" t="str">
        <f>IFERROR(RIGHT(Tabla1[[#This Row],[Proyecto]],LEN(Tabla1[[#This Row],[Proyecto]])-FIND("-",Tabla1[[#This Row],[Proyecto]])),Tabla1[[#This Row],[Proyecto]])</f>
        <v>OT00111</v>
      </c>
      <c r="E382" t="s">
        <v>11</v>
      </c>
      <c r="F382" t="s">
        <v>145</v>
      </c>
      <c r="G382" t="s">
        <v>10</v>
      </c>
      <c r="H382">
        <v>1.5</v>
      </c>
      <c r="I382">
        <v>4</v>
      </c>
      <c r="J382">
        <v>2</v>
      </c>
      <c r="K382">
        <v>9</v>
      </c>
      <c r="L382" s="3">
        <f t="shared" si="18"/>
        <v>9</v>
      </c>
      <c r="M382" s="3">
        <f t="shared" si="20"/>
        <v>2.1226415094339621E-2</v>
      </c>
      <c r="N382" s="6">
        <v>1.02</v>
      </c>
      <c r="O382" s="6">
        <f>+Tabla1[[#This Row],[Precio $]]*Tabla1[[#This Row],[PT]]</f>
        <v>9.18</v>
      </c>
    </row>
    <row r="383" spans="2:15" x14ac:dyDescent="0.25">
      <c r="B383" s="9">
        <v>44475</v>
      </c>
      <c r="C383" t="s">
        <v>172</v>
      </c>
      <c r="D383" t="str">
        <f>IFERROR(RIGHT(Tabla1[[#This Row],[Proyecto]],LEN(Tabla1[[#This Row],[Proyecto]])-FIND("-",Tabla1[[#This Row],[Proyecto]])),Tabla1[[#This Row],[Proyecto]])</f>
        <v>OT00111</v>
      </c>
      <c r="E383" t="s">
        <v>11</v>
      </c>
      <c r="F383" t="s">
        <v>145</v>
      </c>
      <c r="G383" t="s">
        <v>10</v>
      </c>
      <c r="H383">
        <v>1.5</v>
      </c>
      <c r="I383">
        <v>5</v>
      </c>
      <c r="J383">
        <v>2</v>
      </c>
      <c r="K383">
        <v>1</v>
      </c>
      <c r="L383" s="3">
        <f t="shared" si="18"/>
        <v>1.25</v>
      </c>
      <c r="M383" s="3">
        <f t="shared" si="20"/>
        <v>2.94811320754717E-3</v>
      </c>
      <c r="N383" s="6">
        <v>1.02</v>
      </c>
      <c r="O383" s="6">
        <f>+Tabla1[[#This Row],[Precio $]]*Tabla1[[#This Row],[PT]]</f>
        <v>1.2749999999999999</v>
      </c>
    </row>
    <row r="384" spans="2:15" x14ac:dyDescent="0.25">
      <c r="B384" s="9">
        <v>44475</v>
      </c>
      <c r="C384" t="s">
        <v>172</v>
      </c>
      <c r="D384" t="str">
        <f>IFERROR(RIGHT(Tabla1[[#This Row],[Proyecto]],LEN(Tabla1[[#This Row],[Proyecto]])-FIND("-",Tabla1[[#This Row],[Proyecto]])),Tabla1[[#This Row],[Proyecto]])</f>
        <v>OT00111</v>
      </c>
      <c r="E384" t="s">
        <v>11</v>
      </c>
      <c r="F384" t="s">
        <v>145</v>
      </c>
      <c r="G384" t="s">
        <v>10</v>
      </c>
      <c r="H384">
        <v>1.5</v>
      </c>
      <c r="I384">
        <v>8</v>
      </c>
      <c r="J384">
        <v>2</v>
      </c>
      <c r="K384">
        <v>1</v>
      </c>
      <c r="L384" s="3">
        <f t="shared" si="18"/>
        <v>2</v>
      </c>
      <c r="M384" s="3">
        <f t="shared" si="20"/>
        <v>4.7169811320754715E-3</v>
      </c>
      <c r="N384" s="6">
        <v>1.02</v>
      </c>
      <c r="O384" s="6">
        <f>+Tabla1[[#This Row],[Precio $]]*Tabla1[[#This Row],[PT]]</f>
        <v>2.04</v>
      </c>
    </row>
    <row r="385" spans="2:15" x14ac:dyDescent="0.25">
      <c r="B385" s="9">
        <v>44475</v>
      </c>
      <c r="C385" t="s">
        <v>172</v>
      </c>
      <c r="D385" t="str">
        <f>IFERROR(RIGHT(Tabla1[[#This Row],[Proyecto]],LEN(Tabla1[[#This Row],[Proyecto]])-FIND("-",Tabla1[[#This Row],[Proyecto]])),Tabla1[[#This Row],[Proyecto]])</f>
        <v>OT00111</v>
      </c>
      <c r="E385" t="s">
        <v>11</v>
      </c>
      <c r="F385" t="s">
        <v>145</v>
      </c>
      <c r="G385" t="s">
        <v>10</v>
      </c>
      <c r="H385">
        <v>1.5</v>
      </c>
      <c r="I385">
        <v>10</v>
      </c>
      <c r="J385">
        <v>2</v>
      </c>
      <c r="K385">
        <v>1</v>
      </c>
      <c r="L385" s="3">
        <f t="shared" si="18"/>
        <v>2.5</v>
      </c>
      <c r="M385" s="3">
        <f t="shared" si="20"/>
        <v>5.89622641509434E-3</v>
      </c>
      <c r="N385" s="6">
        <v>1.02</v>
      </c>
      <c r="O385" s="6">
        <f>+Tabla1[[#This Row],[Precio $]]*Tabla1[[#This Row],[PT]]</f>
        <v>2.5499999999999998</v>
      </c>
    </row>
    <row r="386" spans="2:15" x14ac:dyDescent="0.25">
      <c r="B386" s="9">
        <v>44475</v>
      </c>
      <c r="C386" t="s">
        <v>172</v>
      </c>
      <c r="D386" t="str">
        <f>IFERROR(RIGHT(Tabla1[[#This Row],[Proyecto]],LEN(Tabla1[[#This Row],[Proyecto]])-FIND("-",Tabla1[[#This Row],[Proyecto]])),Tabla1[[#This Row],[Proyecto]])</f>
        <v>OT00111</v>
      </c>
      <c r="E386" t="s">
        <v>11</v>
      </c>
      <c r="F386" t="s">
        <v>145</v>
      </c>
      <c r="G386" t="s">
        <v>10</v>
      </c>
      <c r="H386">
        <v>2</v>
      </c>
      <c r="I386">
        <v>3</v>
      </c>
      <c r="J386">
        <v>2</v>
      </c>
      <c r="K386">
        <v>1</v>
      </c>
      <c r="L386" s="3">
        <f t="shared" si="18"/>
        <v>1</v>
      </c>
      <c r="M386" s="3">
        <f t="shared" si="20"/>
        <v>2.3584905660377358E-3</v>
      </c>
      <c r="N386" s="6">
        <v>1.02</v>
      </c>
      <c r="O386" s="6">
        <f>+Tabla1[[#This Row],[Precio $]]*Tabla1[[#This Row],[PT]]</f>
        <v>1.02</v>
      </c>
    </row>
    <row r="387" spans="2:15" x14ac:dyDescent="0.25">
      <c r="B387" s="9">
        <v>44475</v>
      </c>
      <c r="C387" t="s">
        <v>172</v>
      </c>
      <c r="D387" t="str">
        <f>IFERROR(RIGHT(Tabla1[[#This Row],[Proyecto]],LEN(Tabla1[[#This Row],[Proyecto]])-FIND("-",Tabla1[[#This Row],[Proyecto]])),Tabla1[[#This Row],[Proyecto]])</f>
        <v>OT00111</v>
      </c>
      <c r="E387" t="s">
        <v>11</v>
      </c>
      <c r="F387" t="s">
        <v>145</v>
      </c>
      <c r="G387" t="s">
        <v>10</v>
      </c>
      <c r="H387">
        <v>2</v>
      </c>
      <c r="I387">
        <v>4</v>
      </c>
      <c r="J387">
        <v>2</v>
      </c>
      <c r="K387">
        <v>2</v>
      </c>
      <c r="L387" s="3">
        <f t="shared" si="18"/>
        <v>2.6666666666666665</v>
      </c>
      <c r="M387" s="3">
        <f t="shared" si="20"/>
        <v>6.2893081761006284E-3</v>
      </c>
      <c r="N387" s="6">
        <v>1.02</v>
      </c>
      <c r="O387" s="6">
        <f>+Tabla1[[#This Row],[Precio $]]*Tabla1[[#This Row],[PT]]</f>
        <v>2.7199999999999998</v>
      </c>
    </row>
    <row r="388" spans="2:15" x14ac:dyDescent="0.25">
      <c r="B388" s="9">
        <v>44475</v>
      </c>
      <c r="C388" t="s">
        <v>172</v>
      </c>
      <c r="D388" t="str">
        <f>IFERROR(RIGHT(Tabla1[[#This Row],[Proyecto]],LEN(Tabla1[[#This Row],[Proyecto]])-FIND("-",Tabla1[[#This Row],[Proyecto]])),Tabla1[[#This Row],[Proyecto]])</f>
        <v>OT00111</v>
      </c>
      <c r="E388" t="s">
        <v>11</v>
      </c>
      <c r="F388" t="s">
        <v>145</v>
      </c>
      <c r="G388" t="s">
        <v>10</v>
      </c>
      <c r="H388">
        <v>2</v>
      </c>
      <c r="I388">
        <v>5</v>
      </c>
      <c r="J388">
        <v>2</v>
      </c>
      <c r="K388">
        <v>1</v>
      </c>
      <c r="L388" s="3">
        <f t="shared" si="18"/>
        <v>1.6666666666666667</v>
      </c>
      <c r="M388" s="3">
        <f t="shared" si="20"/>
        <v>3.9308176100628931E-3</v>
      </c>
      <c r="N388" s="6">
        <v>1.02</v>
      </c>
      <c r="O388" s="6">
        <f>+Tabla1[[#This Row],[Precio $]]*Tabla1[[#This Row],[PT]]</f>
        <v>1.7000000000000002</v>
      </c>
    </row>
    <row r="389" spans="2:15" x14ac:dyDescent="0.25">
      <c r="B389" s="9">
        <v>44475</v>
      </c>
      <c r="C389" t="s">
        <v>172</v>
      </c>
      <c r="D389" t="str">
        <f>IFERROR(RIGHT(Tabla1[[#This Row],[Proyecto]],LEN(Tabla1[[#This Row],[Proyecto]])-FIND("-",Tabla1[[#This Row],[Proyecto]])),Tabla1[[#This Row],[Proyecto]])</f>
        <v>OT00111</v>
      </c>
      <c r="E389" t="s">
        <v>11</v>
      </c>
      <c r="F389" t="s">
        <v>145</v>
      </c>
      <c r="G389" t="s">
        <v>10</v>
      </c>
      <c r="H389">
        <v>2</v>
      </c>
      <c r="I389">
        <v>6</v>
      </c>
      <c r="J389">
        <v>2</v>
      </c>
      <c r="K389">
        <v>1</v>
      </c>
      <c r="L389" s="3">
        <f t="shared" si="18"/>
        <v>2</v>
      </c>
      <c r="M389" s="3">
        <f t="shared" si="20"/>
        <v>4.7169811320754715E-3</v>
      </c>
      <c r="N389" s="6">
        <v>1.02</v>
      </c>
      <c r="O389" s="6">
        <f>+Tabla1[[#This Row],[Precio $]]*Tabla1[[#This Row],[PT]]</f>
        <v>2.04</v>
      </c>
    </row>
    <row r="390" spans="2:15" x14ac:dyDescent="0.25">
      <c r="B390" s="9">
        <v>44475</v>
      </c>
      <c r="C390" t="s">
        <v>172</v>
      </c>
      <c r="D390" t="str">
        <f>IFERROR(RIGHT(Tabla1[[#This Row],[Proyecto]],LEN(Tabla1[[#This Row],[Proyecto]])-FIND("-",Tabla1[[#This Row],[Proyecto]])),Tabla1[[#This Row],[Proyecto]])</f>
        <v>OT00111</v>
      </c>
      <c r="E390" t="s">
        <v>11</v>
      </c>
      <c r="F390" t="s">
        <v>145</v>
      </c>
      <c r="G390" t="s">
        <v>10</v>
      </c>
      <c r="H390">
        <v>1</v>
      </c>
      <c r="I390">
        <v>4</v>
      </c>
      <c r="J390">
        <v>2</v>
      </c>
      <c r="K390">
        <v>19</v>
      </c>
      <c r="L390" s="3">
        <f t="shared" ref="L390:L453" si="21">(H390*I390*J390*K390)/12</f>
        <v>12.666666666666666</v>
      </c>
      <c r="M390" s="3">
        <f t="shared" si="20"/>
        <v>2.9874213836477988E-2</v>
      </c>
      <c r="N390" s="6">
        <v>1.02</v>
      </c>
      <c r="O390" s="6">
        <f>+Tabla1[[#This Row],[Precio $]]*Tabla1[[#This Row],[PT]]</f>
        <v>12.92</v>
      </c>
    </row>
    <row r="391" spans="2:15" x14ac:dyDescent="0.25">
      <c r="B391" s="9">
        <v>44480</v>
      </c>
      <c r="C391" t="s">
        <v>169</v>
      </c>
      <c r="D391" t="str">
        <f>IFERROR(RIGHT(Tabla1[[#This Row],[Proyecto]],LEN(Tabla1[[#This Row],[Proyecto]])-FIND("-",Tabla1[[#This Row],[Proyecto]])),Tabla1[[#This Row],[Proyecto]])</f>
        <v>OT00107</v>
      </c>
      <c r="E391" t="s">
        <v>11</v>
      </c>
      <c r="F391" t="s">
        <v>145</v>
      </c>
      <c r="G391" t="s">
        <v>10</v>
      </c>
      <c r="H391">
        <v>1</v>
      </c>
      <c r="I391">
        <v>3</v>
      </c>
      <c r="J391">
        <v>3</v>
      </c>
      <c r="K391">
        <v>11</v>
      </c>
      <c r="L391" s="3">
        <f t="shared" si="21"/>
        <v>8.25</v>
      </c>
      <c r="M391" s="3">
        <f t="shared" si="20"/>
        <v>1.945754716981132E-2</v>
      </c>
      <c r="N391" s="6">
        <v>1.02</v>
      </c>
      <c r="O391" s="6">
        <f>+Tabla1[[#This Row],[Precio $]]*Tabla1[[#This Row],[PT]]</f>
        <v>8.4150000000000009</v>
      </c>
    </row>
    <row r="392" spans="2:15" x14ac:dyDescent="0.25">
      <c r="B392" s="9">
        <v>44480</v>
      </c>
      <c r="C392" t="s">
        <v>169</v>
      </c>
      <c r="D392" t="str">
        <f>IFERROR(RIGHT(Tabla1[[#This Row],[Proyecto]],LEN(Tabla1[[#This Row],[Proyecto]])-FIND("-",Tabla1[[#This Row],[Proyecto]])),Tabla1[[#This Row],[Proyecto]])</f>
        <v>OT00107</v>
      </c>
      <c r="E392" t="s">
        <v>11</v>
      </c>
      <c r="F392" t="s">
        <v>145</v>
      </c>
      <c r="G392" t="s">
        <v>10</v>
      </c>
      <c r="H392">
        <v>1</v>
      </c>
      <c r="I392">
        <v>4</v>
      </c>
      <c r="J392">
        <v>3</v>
      </c>
      <c r="K392">
        <v>27</v>
      </c>
      <c r="L392" s="3">
        <f t="shared" si="21"/>
        <v>27</v>
      </c>
      <c r="M392" s="3">
        <f t="shared" si="20"/>
        <v>6.3679245283018868E-2</v>
      </c>
      <c r="N392" s="6">
        <v>1.02</v>
      </c>
      <c r="O392" s="6">
        <f>+Tabla1[[#This Row],[Precio $]]*Tabla1[[#This Row],[PT]]</f>
        <v>27.54</v>
      </c>
    </row>
    <row r="393" spans="2:15" x14ac:dyDescent="0.25">
      <c r="B393" s="9">
        <v>44480</v>
      </c>
      <c r="C393" t="s">
        <v>169</v>
      </c>
      <c r="D393" t="str">
        <f>IFERROR(RIGHT(Tabla1[[#This Row],[Proyecto]],LEN(Tabla1[[#This Row],[Proyecto]])-FIND("-",Tabla1[[#This Row],[Proyecto]])),Tabla1[[#This Row],[Proyecto]])</f>
        <v>OT00107</v>
      </c>
      <c r="E393" t="s">
        <v>11</v>
      </c>
      <c r="F393" t="s">
        <v>145</v>
      </c>
      <c r="G393" t="s">
        <v>10</v>
      </c>
      <c r="H393">
        <v>1</v>
      </c>
      <c r="I393">
        <v>5</v>
      </c>
      <c r="J393">
        <v>3</v>
      </c>
      <c r="K393">
        <v>32</v>
      </c>
      <c r="L393" s="3">
        <f t="shared" si="21"/>
        <v>40</v>
      </c>
      <c r="M393" s="3">
        <f t="shared" si="20"/>
        <v>9.4339622641509441E-2</v>
      </c>
      <c r="N393" s="6">
        <v>1.02</v>
      </c>
      <c r="O393" s="6">
        <f>+Tabla1[[#This Row],[Precio $]]*Tabla1[[#This Row],[PT]]</f>
        <v>40.799999999999997</v>
      </c>
    </row>
    <row r="394" spans="2:15" x14ac:dyDescent="0.25">
      <c r="B394" s="9">
        <v>44480</v>
      </c>
      <c r="C394" t="s">
        <v>169</v>
      </c>
      <c r="D394" t="str">
        <f>IFERROR(RIGHT(Tabla1[[#This Row],[Proyecto]],LEN(Tabla1[[#This Row],[Proyecto]])-FIND("-",Tabla1[[#This Row],[Proyecto]])),Tabla1[[#This Row],[Proyecto]])</f>
        <v>OT00107</v>
      </c>
      <c r="E394" t="s">
        <v>11</v>
      </c>
      <c r="F394" t="s">
        <v>145</v>
      </c>
      <c r="G394" t="s">
        <v>10</v>
      </c>
      <c r="H394">
        <v>1</v>
      </c>
      <c r="I394">
        <v>6</v>
      </c>
      <c r="J394">
        <v>3</v>
      </c>
      <c r="K394">
        <v>4</v>
      </c>
      <c r="L394" s="3">
        <f t="shared" si="21"/>
        <v>6</v>
      </c>
      <c r="M394" s="3">
        <f t="shared" si="20"/>
        <v>1.4150943396226415E-2</v>
      </c>
      <c r="N394" s="6">
        <v>1.02</v>
      </c>
      <c r="O394" s="6">
        <f>+Tabla1[[#This Row],[Precio $]]*Tabla1[[#This Row],[PT]]</f>
        <v>6.12</v>
      </c>
    </row>
    <row r="395" spans="2:15" x14ac:dyDescent="0.25">
      <c r="B395" s="9">
        <v>44480</v>
      </c>
      <c r="C395" t="s">
        <v>169</v>
      </c>
      <c r="D395" t="str">
        <f>IFERROR(RIGHT(Tabla1[[#This Row],[Proyecto]],LEN(Tabla1[[#This Row],[Proyecto]])-FIND("-",Tabla1[[#This Row],[Proyecto]])),Tabla1[[#This Row],[Proyecto]])</f>
        <v>OT00107</v>
      </c>
      <c r="E395" t="s">
        <v>11</v>
      </c>
      <c r="F395" t="s">
        <v>145</v>
      </c>
      <c r="G395" t="s">
        <v>10</v>
      </c>
      <c r="H395">
        <v>1</v>
      </c>
      <c r="I395">
        <v>7</v>
      </c>
      <c r="J395">
        <v>3</v>
      </c>
      <c r="K395">
        <v>1</v>
      </c>
      <c r="L395" s="3">
        <f t="shared" si="21"/>
        <v>1.75</v>
      </c>
      <c r="M395" s="3">
        <f t="shared" si="20"/>
        <v>4.1273584905660377E-3</v>
      </c>
      <c r="N395" s="6">
        <v>1.02</v>
      </c>
      <c r="O395" s="6">
        <f>+Tabla1[[#This Row],[Precio $]]*Tabla1[[#This Row],[PT]]</f>
        <v>1.7850000000000001</v>
      </c>
    </row>
    <row r="396" spans="2:15" x14ac:dyDescent="0.25">
      <c r="B396" s="9">
        <v>44480</v>
      </c>
      <c r="C396" t="s">
        <v>169</v>
      </c>
      <c r="D396" t="str">
        <f>IFERROR(RIGHT(Tabla1[[#This Row],[Proyecto]],LEN(Tabla1[[#This Row],[Proyecto]])-FIND("-",Tabla1[[#This Row],[Proyecto]])),Tabla1[[#This Row],[Proyecto]])</f>
        <v>OT00107</v>
      </c>
      <c r="E396" t="s">
        <v>11</v>
      </c>
      <c r="F396" t="s">
        <v>145</v>
      </c>
      <c r="G396" t="s">
        <v>10</v>
      </c>
      <c r="H396">
        <v>1</v>
      </c>
      <c r="I396">
        <v>6</v>
      </c>
      <c r="J396">
        <v>7</v>
      </c>
      <c r="K396">
        <v>4</v>
      </c>
      <c r="L396" s="3">
        <f t="shared" si="21"/>
        <v>14</v>
      </c>
      <c r="M396" s="3">
        <f t="shared" si="20"/>
        <v>3.3018867924528301E-2</v>
      </c>
      <c r="N396" s="6">
        <v>1.02</v>
      </c>
      <c r="O396" s="6">
        <f>+Tabla1[[#This Row],[Precio $]]*Tabla1[[#This Row],[PT]]</f>
        <v>14.280000000000001</v>
      </c>
    </row>
    <row r="397" spans="2:15" x14ac:dyDescent="0.25">
      <c r="B397" s="9">
        <v>44480</v>
      </c>
      <c r="C397" t="s">
        <v>169</v>
      </c>
      <c r="D397" t="str">
        <f>IFERROR(RIGHT(Tabla1[[#This Row],[Proyecto]],LEN(Tabla1[[#This Row],[Proyecto]])-FIND("-",Tabla1[[#This Row],[Proyecto]])),Tabla1[[#This Row],[Proyecto]])</f>
        <v>OT00107</v>
      </c>
      <c r="E397" t="s">
        <v>11</v>
      </c>
      <c r="F397" t="s">
        <v>145</v>
      </c>
      <c r="G397" t="s">
        <v>10</v>
      </c>
      <c r="H397">
        <v>1</v>
      </c>
      <c r="I397">
        <v>5</v>
      </c>
      <c r="J397">
        <v>6</v>
      </c>
      <c r="K397">
        <v>2</v>
      </c>
      <c r="L397" s="3">
        <f t="shared" si="21"/>
        <v>5</v>
      </c>
      <c r="M397" s="3">
        <f t="shared" si="20"/>
        <v>1.179245283018868E-2</v>
      </c>
      <c r="N397" s="6">
        <v>1.02</v>
      </c>
      <c r="O397" s="6">
        <f>+Tabla1[[#This Row],[Precio $]]*Tabla1[[#This Row],[PT]]</f>
        <v>5.0999999999999996</v>
      </c>
    </row>
    <row r="398" spans="2:15" x14ac:dyDescent="0.25">
      <c r="B398" s="9">
        <v>44480</v>
      </c>
      <c r="C398" t="s">
        <v>169</v>
      </c>
      <c r="D398" t="str">
        <f>IFERROR(RIGHT(Tabla1[[#This Row],[Proyecto]],LEN(Tabla1[[#This Row],[Proyecto]])-FIND("-",Tabla1[[#This Row],[Proyecto]])),Tabla1[[#This Row],[Proyecto]])</f>
        <v>OT00107</v>
      </c>
      <c r="E398" t="s">
        <v>11</v>
      </c>
      <c r="F398" t="s">
        <v>145</v>
      </c>
      <c r="G398" t="s">
        <v>10</v>
      </c>
      <c r="H398">
        <v>1</v>
      </c>
      <c r="I398">
        <v>6</v>
      </c>
      <c r="J398">
        <v>6</v>
      </c>
      <c r="K398">
        <v>1</v>
      </c>
      <c r="L398" s="3">
        <f t="shared" si="21"/>
        <v>3</v>
      </c>
      <c r="M398" s="3">
        <f t="shared" si="20"/>
        <v>7.0754716981132077E-3</v>
      </c>
      <c r="N398" s="6">
        <v>1.02</v>
      </c>
      <c r="O398" s="6">
        <f>+Tabla1[[#This Row],[Precio $]]*Tabla1[[#This Row],[PT]]</f>
        <v>3.06</v>
      </c>
    </row>
    <row r="399" spans="2:15" x14ac:dyDescent="0.25">
      <c r="B399" s="9">
        <v>44480</v>
      </c>
      <c r="C399" t="s">
        <v>169</v>
      </c>
      <c r="D399" t="str">
        <f>IFERROR(RIGHT(Tabla1[[#This Row],[Proyecto]],LEN(Tabla1[[#This Row],[Proyecto]])-FIND("-",Tabla1[[#This Row],[Proyecto]])),Tabla1[[#This Row],[Proyecto]])</f>
        <v>OT00107</v>
      </c>
      <c r="E399" t="s">
        <v>11</v>
      </c>
      <c r="F399" t="s">
        <v>145</v>
      </c>
      <c r="G399" t="s">
        <v>10</v>
      </c>
      <c r="H399">
        <v>1</v>
      </c>
      <c r="I399">
        <v>7</v>
      </c>
      <c r="J399">
        <v>6</v>
      </c>
      <c r="K399">
        <v>1</v>
      </c>
      <c r="L399" s="3">
        <f t="shared" si="21"/>
        <v>3.5</v>
      </c>
      <c r="M399" s="3">
        <f t="shared" ref="M399:M430" si="22">+L399/424</f>
        <v>8.2547169811320754E-3</v>
      </c>
      <c r="N399" s="6">
        <v>1.02</v>
      </c>
      <c r="O399" s="6">
        <f>+Tabla1[[#This Row],[Precio $]]*Tabla1[[#This Row],[PT]]</f>
        <v>3.5700000000000003</v>
      </c>
    </row>
    <row r="400" spans="2:15" x14ac:dyDescent="0.25">
      <c r="B400" s="9">
        <v>44480</v>
      </c>
      <c r="C400" t="s">
        <v>169</v>
      </c>
      <c r="D400" t="str">
        <f>IFERROR(RIGHT(Tabla1[[#This Row],[Proyecto]],LEN(Tabla1[[#This Row],[Proyecto]])-FIND("-",Tabla1[[#This Row],[Proyecto]])),Tabla1[[#This Row],[Proyecto]])</f>
        <v>OT00107</v>
      </c>
      <c r="E400" t="s">
        <v>11</v>
      </c>
      <c r="F400" t="s">
        <v>145</v>
      </c>
      <c r="G400" t="s">
        <v>10</v>
      </c>
      <c r="H400">
        <v>1</v>
      </c>
      <c r="I400">
        <v>3</v>
      </c>
      <c r="J400">
        <v>4</v>
      </c>
      <c r="K400">
        <v>2</v>
      </c>
      <c r="L400" s="3">
        <f t="shared" si="21"/>
        <v>2</v>
      </c>
      <c r="M400" s="3">
        <f t="shared" si="22"/>
        <v>4.7169811320754715E-3</v>
      </c>
      <c r="N400" s="6">
        <v>1.02</v>
      </c>
      <c r="O400" s="6">
        <f>+Tabla1[[#This Row],[Precio $]]*Tabla1[[#This Row],[PT]]</f>
        <v>2.04</v>
      </c>
    </row>
    <row r="401" spans="2:15" x14ac:dyDescent="0.25">
      <c r="B401" s="9">
        <v>44480</v>
      </c>
      <c r="C401" t="s">
        <v>169</v>
      </c>
      <c r="D401" t="str">
        <f>IFERROR(RIGHT(Tabla1[[#This Row],[Proyecto]],LEN(Tabla1[[#This Row],[Proyecto]])-FIND("-",Tabla1[[#This Row],[Proyecto]])),Tabla1[[#This Row],[Proyecto]])</f>
        <v>OT00107</v>
      </c>
      <c r="E401" t="s">
        <v>11</v>
      </c>
      <c r="F401" t="s">
        <v>145</v>
      </c>
      <c r="G401" t="s">
        <v>10</v>
      </c>
      <c r="H401">
        <v>1</v>
      </c>
      <c r="I401">
        <v>4</v>
      </c>
      <c r="J401">
        <v>4</v>
      </c>
      <c r="K401">
        <v>6</v>
      </c>
      <c r="L401" s="3">
        <f t="shared" si="21"/>
        <v>8</v>
      </c>
      <c r="M401" s="3">
        <f t="shared" si="22"/>
        <v>1.8867924528301886E-2</v>
      </c>
      <c r="N401" s="6">
        <v>1.02</v>
      </c>
      <c r="O401" s="6">
        <f>+Tabla1[[#This Row],[Precio $]]*Tabla1[[#This Row],[PT]]</f>
        <v>8.16</v>
      </c>
    </row>
    <row r="402" spans="2:15" x14ac:dyDescent="0.25">
      <c r="B402" s="9">
        <v>44480</v>
      </c>
      <c r="C402" t="s">
        <v>169</v>
      </c>
      <c r="D402" t="str">
        <f>IFERROR(RIGHT(Tabla1[[#This Row],[Proyecto]],LEN(Tabla1[[#This Row],[Proyecto]])-FIND("-",Tabla1[[#This Row],[Proyecto]])),Tabla1[[#This Row],[Proyecto]])</f>
        <v>OT00107</v>
      </c>
      <c r="E402" t="s">
        <v>11</v>
      </c>
      <c r="F402" t="s">
        <v>145</v>
      </c>
      <c r="G402" t="s">
        <v>10</v>
      </c>
      <c r="H402">
        <v>1</v>
      </c>
      <c r="I402">
        <v>5</v>
      </c>
      <c r="J402">
        <v>4</v>
      </c>
      <c r="K402">
        <v>7</v>
      </c>
      <c r="L402" s="3">
        <f t="shared" si="21"/>
        <v>11.666666666666666</v>
      </c>
      <c r="M402" s="3">
        <f t="shared" si="22"/>
        <v>2.7515723270440249E-2</v>
      </c>
      <c r="N402" s="6">
        <v>1.02</v>
      </c>
      <c r="O402" s="6">
        <f>+Tabla1[[#This Row],[Precio $]]*Tabla1[[#This Row],[PT]]</f>
        <v>11.9</v>
      </c>
    </row>
    <row r="403" spans="2:15" x14ac:dyDescent="0.25">
      <c r="B403" s="9">
        <v>44480</v>
      </c>
      <c r="C403" t="s">
        <v>169</v>
      </c>
      <c r="D403" t="str">
        <f>IFERROR(RIGHT(Tabla1[[#This Row],[Proyecto]],LEN(Tabla1[[#This Row],[Proyecto]])-FIND("-",Tabla1[[#This Row],[Proyecto]])),Tabla1[[#This Row],[Proyecto]])</f>
        <v>OT00107</v>
      </c>
      <c r="E403" t="s">
        <v>11</v>
      </c>
      <c r="F403" t="s">
        <v>145</v>
      </c>
      <c r="G403" t="s">
        <v>10</v>
      </c>
      <c r="H403">
        <v>1</v>
      </c>
      <c r="I403">
        <v>7</v>
      </c>
      <c r="J403">
        <v>4</v>
      </c>
      <c r="K403">
        <v>1</v>
      </c>
      <c r="L403" s="3">
        <f t="shared" si="21"/>
        <v>2.3333333333333335</v>
      </c>
      <c r="M403" s="3">
        <f t="shared" si="22"/>
        <v>5.5031446540880508E-3</v>
      </c>
      <c r="N403" s="6">
        <v>1.02</v>
      </c>
      <c r="O403" s="6">
        <f>+Tabla1[[#This Row],[Precio $]]*Tabla1[[#This Row],[PT]]</f>
        <v>2.3800000000000003</v>
      </c>
    </row>
    <row r="404" spans="2:15" x14ac:dyDescent="0.25">
      <c r="B404" s="9">
        <v>44480</v>
      </c>
      <c r="C404" t="s">
        <v>169</v>
      </c>
      <c r="D404" t="str">
        <f>IFERROR(RIGHT(Tabla1[[#This Row],[Proyecto]],LEN(Tabla1[[#This Row],[Proyecto]])-FIND("-",Tabla1[[#This Row],[Proyecto]])),Tabla1[[#This Row],[Proyecto]])</f>
        <v>OT00107</v>
      </c>
      <c r="E404" t="s">
        <v>11</v>
      </c>
      <c r="F404" t="s">
        <v>145</v>
      </c>
      <c r="G404" t="s">
        <v>10</v>
      </c>
      <c r="H404">
        <v>1</v>
      </c>
      <c r="I404">
        <v>8</v>
      </c>
      <c r="J404">
        <v>4</v>
      </c>
      <c r="K404">
        <v>1</v>
      </c>
      <c r="L404" s="3">
        <f t="shared" si="21"/>
        <v>2.6666666666666665</v>
      </c>
      <c r="M404" s="3">
        <f t="shared" si="22"/>
        <v>6.2893081761006284E-3</v>
      </c>
      <c r="N404" s="6">
        <v>1.02</v>
      </c>
      <c r="O404" s="6">
        <f>+Tabla1[[#This Row],[Precio $]]*Tabla1[[#This Row],[PT]]</f>
        <v>2.7199999999999998</v>
      </c>
    </row>
    <row r="405" spans="2:15" x14ac:dyDescent="0.25">
      <c r="B405" s="9">
        <v>44480</v>
      </c>
      <c r="C405" t="s">
        <v>169</v>
      </c>
      <c r="D405" t="str">
        <f>IFERROR(RIGHT(Tabla1[[#This Row],[Proyecto]],LEN(Tabla1[[#This Row],[Proyecto]])-FIND("-",Tabla1[[#This Row],[Proyecto]])),Tabla1[[#This Row],[Proyecto]])</f>
        <v>OT00107</v>
      </c>
      <c r="E405" t="s">
        <v>11</v>
      </c>
      <c r="F405" t="s">
        <v>145</v>
      </c>
      <c r="G405" t="s">
        <v>10</v>
      </c>
      <c r="H405">
        <v>1</v>
      </c>
      <c r="I405">
        <v>3</v>
      </c>
      <c r="J405">
        <v>2</v>
      </c>
      <c r="K405">
        <v>10</v>
      </c>
      <c r="L405" s="3">
        <f t="shared" si="21"/>
        <v>5</v>
      </c>
      <c r="M405" s="3">
        <f t="shared" si="22"/>
        <v>1.179245283018868E-2</v>
      </c>
      <c r="N405" s="6">
        <v>1.02</v>
      </c>
      <c r="O405" s="6">
        <f>+Tabla1[[#This Row],[Precio $]]*Tabla1[[#This Row],[PT]]</f>
        <v>5.0999999999999996</v>
      </c>
    </row>
    <row r="406" spans="2:15" x14ac:dyDescent="0.25">
      <c r="B406" s="9">
        <v>44480</v>
      </c>
      <c r="C406" t="s">
        <v>169</v>
      </c>
      <c r="D406" t="str">
        <f>IFERROR(RIGHT(Tabla1[[#This Row],[Proyecto]],LEN(Tabla1[[#This Row],[Proyecto]])-FIND("-",Tabla1[[#This Row],[Proyecto]])),Tabla1[[#This Row],[Proyecto]])</f>
        <v>OT00107</v>
      </c>
      <c r="E406" t="s">
        <v>11</v>
      </c>
      <c r="F406" t="s">
        <v>145</v>
      </c>
      <c r="G406" t="s">
        <v>10</v>
      </c>
      <c r="H406">
        <v>1</v>
      </c>
      <c r="I406">
        <v>4</v>
      </c>
      <c r="J406">
        <v>2</v>
      </c>
      <c r="K406">
        <v>15</v>
      </c>
      <c r="L406" s="3">
        <f t="shared" si="21"/>
        <v>10</v>
      </c>
      <c r="M406" s="3">
        <f t="shared" si="22"/>
        <v>2.358490566037736E-2</v>
      </c>
      <c r="N406" s="6">
        <v>1.02</v>
      </c>
      <c r="O406" s="6">
        <f>+Tabla1[[#This Row],[Precio $]]*Tabla1[[#This Row],[PT]]</f>
        <v>10.199999999999999</v>
      </c>
    </row>
    <row r="407" spans="2:15" x14ac:dyDescent="0.25">
      <c r="B407" s="9">
        <v>44480</v>
      </c>
      <c r="C407" t="s">
        <v>169</v>
      </c>
      <c r="D407" t="str">
        <f>IFERROR(RIGHT(Tabla1[[#This Row],[Proyecto]],LEN(Tabla1[[#This Row],[Proyecto]])-FIND("-",Tabla1[[#This Row],[Proyecto]])),Tabla1[[#This Row],[Proyecto]])</f>
        <v>OT00107</v>
      </c>
      <c r="E407" t="s">
        <v>11</v>
      </c>
      <c r="F407" t="s">
        <v>145</v>
      </c>
      <c r="G407" t="s">
        <v>10</v>
      </c>
      <c r="H407">
        <v>1</v>
      </c>
      <c r="I407">
        <v>5</v>
      </c>
      <c r="J407">
        <v>2</v>
      </c>
      <c r="K407">
        <v>4</v>
      </c>
      <c r="L407" s="3">
        <f t="shared" si="21"/>
        <v>3.3333333333333335</v>
      </c>
      <c r="M407" s="3">
        <f t="shared" si="22"/>
        <v>7.8616352201257862E-3</v>
      </c>
      <c r="N407" s="6">
        <v>1.02</v>
      </c>
      <c r="O407" s="6">
        <f>+Tabla1[[#This Row],[Precio $]]*Tabla1[[#This Row],[PT]]</f>
        <v>3.4000000000000004</v>
      </c>
    </row>
    <row r="408" spans="2:15" x14ac:dyDescent="0.25">
      <c r="B408" s="9">
        <v>44480</v>
      </c>
      <c r="C408" t="s">
        <v>169</v>
      </c>
      <c r="D408" t="str">
        <f>IFERROR(RIGHT(Tabla1[[#This Row],[Proyecto]],LEN(Tabla1[[#This Row],[Proyecto]])-FIND("-",Tabla1[[#This Row],[Proyecto]])),Tabla1[[#This Row],[Proyecto]])</f>
        <v>OT00107</v>
      </c>
      <c r="E408" t="s">
        <v>11</v>
      </c>
      <c r="F408" t="s">
        <v>145</v>
      </c>
      <c r="G408" t="s">
        <v>10</v>
      </c>
      <c r="H408">
        <v>1</v>
      </c>
      <c r="I408">
        <v>6</v>
      </c>
      <c r="J408">
        <v>2</v>
      </c>
      <c r="K408">
        <v>1</v>
      </c>
      <c r="L408" s="3">
        <f t="shared" si="21"/>
        <v>1</v>
      </c>
      <c r="M408" s="3">
        <f t="shared" si="22"/>
        <v>2.3584905660377358E-3</v>
      </c>
      <c r="N408" s="6">
        <v>1.02</v>
      </c>
      <c r="O408" s="6">
        <f>+Tabla1[[#This Row],[Precio $]]*Tabla1[[#This Row],[PT]]</f>
        <v>1.02</v>
      </c>
    </row>
    <row r="409" spans="2:15" x14ac:dyDescent="0.25">
      <c r="B409" s="9">
        <v>44480</v>
      </c>
      <c r="C409" t="s">
        <v>169</v>
      </c>
      <c r="D409" t="str">
        <f>IFERROR(RIGHT(Tabla1[[#This Row],[Proyecto]],LEN(Tabla1[[#This Row],[Proyecto]])-FIND("-",Tabla1[[#This Row],[Proyecto]])),Tabla1[[#This Row],[Proyecto]])</f>
        <v>OT00107</v>
      </c>
      <c r="E409" t="s">
        <v>11</v>
      </c>
      <c r="F409" t="s">
        <v>145</v>
      </c>
      <c r="G409" t="s">
        <v>10</v>
      </c>
      <c r="H409">
        <v>1</v>
      </c>
      <c r="I409">
        <v>7</v>
      </c>
      <c r="J409">
        <v>2</v>
      </c>
      <c r="K409">
        <v>3</v>
      </c>
      <c r="L409" s="3">
        <f t="shared" si="21"/>
        <v>3.5</v>
      </c>
      <c r="M409" s="3">
        <f t="shared" si="22"/>
        <v>8.2547169811320754E-3</v>
      </c>
      <c r="N409" s="6">
        <v>1.02</v>
      </c>
      <c r="O409" s="6">
        <f>+Tabla1[[#This Row],[Precio $]]*Tabla1[[#This Row],[PT]]</f>
        <v>3.5700000000000003</v>
      </c>
    </row>
    <row r="410" spans="2:15" x14ac:dyDescent="0.25">
      <c r="B410" s="9">
        <v>44480</v>
      </c>
      <c r="C410" t="s">
        <v>169</v>
      </c>
      <c r="D410" t="str">
        <f>IFERROR(RIGHT(Tabla1[[#This Row],[Proyecto]],LEN(Tabla1[[#This Row],[Proyecto]])-FIND("-",Tabla1[[#This Row],[Proyecto]])),Tabla1[[#This Row],[Proyecto]])</f>
        <v>OT00107</v>
      </c>
      <c r="E410" t="s">
        <v>11</v>
      </c>
      <c r="F410" t="s">
        <v>145</v>
      </c>
      <c r="G410" t="s">
        <v>10</v>
      </c>
      <c r="H410">
        <v>1</v>
      </c>
      <c r="I410">
        <v>8</v>
      </c>
      <c r="J410">
        <v>2</v>
      </c>
      <c r="K410">
        <v>2</v>
      </c>
      <c r="L410" s="3">
        <f t="shared" si="21"/>
        <v>2.6666666666666665</v>
      </c>
      <c r="M410" s="3">
        <f t="shared" si="22"/>
        <v>6.2893081761006284E-3</v>
      </c>
      <c r="N410" s="6">
        <v>1.02</v>
      </c>
      <c r="O410" s="6">
        <f>+Tabla1[[#This Row],[Precio $]]*Tabla1[[#This Row],[PT]]</f>
        <v>2.7199999999999998</v>
      </c>
    </row>
    <row r="411" spans="2:15" x14ac:dyDescent="0.25">
      <c r="B411" s="9">
        <v>44480</v>
      </c>
      <c r="C411" t="s">
        <v>169</v>
      </c>
      <c r="D411" t="str">
        <f>IFERROR(RIGHT(Tabla1[[#This Row],[Proyecto]],LEN(Tabla1[[#This Row],[Proyecto]])-FIND("-",Tabla1[[#This Row],[Proyecto]])),Tabla1[[#This Row],[Proyecto]])</f>
        <v>OT00107</v>
      </c>
      <c r="E411" t="s">
        <v>11</v>
      </c>
      <c r="F411" t="s">
        <v>145</v>
      </c>
      <c r="G411" t="s">
        <v>10</v>
      </c>
      <c r="H411">
        <v>1</v>
      </c>
      <c r="I411">
        <v>9</v>
      </c>
      <c r="J411">
        <v>2</v>
      </c>
      <c r="K411">
        <v>3</v>
      </c>
      <c r="L411" s="3">
        <f t="shared" si="21"/>
        <v>4.5</v>
      </c>
      <c r="M411" s="3">
        <f t="shared" si="22"/>
        <v>1.0613207547169811E-2</v>
      </c>
      <c r="N411" s="6">
        <v>1.02</v>
      </c>
      <c r="O411" s="6">
        <f>+Tabla1[[#This Row],[Precio $]]*Tabla1[[#This Row],[PT]]</f>
        <v>4.59</v>
      </c>
    </row>
    <row r="412" spans="2:15" x14ac:dyDescent="0.25">
      <c r="B412" s="9">
        <v>44480</v>
      </c>
      <c r="C412" t="s">
        <v>170</v>
      </c>
      <c r="D412" t="str">
        <f>IFERROR(RIGHT(Tabla1[[#This Row],[Proyecto]],LEN(Tabla1[[#This Row],[Proyecto]])-FIND("-",Tabla1[[#This Row],[Proyecto]])),Tabla1[[#This Row],[Proyecto]])</f>
        <v>OT00108</v>
      </c>
      <c r="E412" t="s">
        <v>11</v>
      </c>
      <c r="F412" t="s">
        <v>144</v>
      </c>
      <c r="G412" t="s">
        <v>10</v>
      </c>
      <c r="H412">
        <v>1</v>
      </c>
      <c r="I412">
        <v>4</v>
      </c>
      <c r="J412">
        <v>3</v>
      </c>
      <c r="K412">
        <v>7</v>
      </c>
      <c r="L412" s="3">
        <f t="shared" si="21"/>
        <v>7</v>
      </c>
      <c r="M412" s="3">
        <f t="shared" si="22"/>
        <v>1.6509433962264151E-2</v>
      </c>
      <c r="N412" s="6">
        <v>1.02</v>
      </c>
      <c r="O412" s="6">
        <f>+Tabla1[[#This Row],[Precio $]]*Tabla1[[#This Row],[PT]]</f>
        <v>7.1400000000000006</v>
      </c>
    </row>
    <row r="413" spans="2:15" x14ac:dyDescent="0.25">
      <c r="B413" s="9">
        <v>44480</v>
      </c>
      <c r="C413" t="s">
        <v>170</v>
      </c>
      <c r="D413" t="str">
        <f>IFERROR(RIGHT(Tabla1[[#This Row],[Proyecto]],LEN(Tabla1[[#This Row],[Proyecto]])-FIND("-",Tabla1[[#This Row],[Proyecto]])),Tabla1[[#This Row],[Proyecto]])</f>
        <v>OT00108</v>
      </c>
      <c r="E413" t="s">
        <v>11</v>
      </c>
      <c r="F413" t="s">
        <v>144</v>
      </c>
      <c r="G413" t="s">
        <v>10</v>
      </c>
      <c r="H413">
        <v>1</v>
      </c>
      <c r="I413">
        <v>5</v>
      </c>
      <c r="J413">
        <v>3</v>
      </c>
      <c r="K413">
        <v>3</v>
      </c>
      <c r="L413" s="3">
        <f t="shared" si="21"/>
        <v>3.75</v>
      </c>
      <c r="M413" s="3">
        <f t="shared" si="22"/>
        <v>8.8443396226415092E-3</v>
      </c>
      <c r="N413" s="6">
        <v>1.02</v>
      </c>
      <c r="O413" s="6">
        <f>+Tabla1[[#This Row],[Precio $]]*Tabla1[[#This Row],[PT]]</f>
        <v>3.8250000000000002</v>
      </c>
    </row>
    <row r="414" spans="2:15" x14ac:dyDescent="0.25">
      <c r="B414" s="9">
        <v>44480</v>
      </c>
      <c r="C414" t="s">
        <v>170</v>
      </c>
      <c r="D414" t="str">
        <f>IFERROR(RIGHT(Tabla1[[#This Row],[Proyecto]],LEN(Tabla1[[#This Row],[Proyecto]])-FIND("-",Tabla1[[#This Row],[Proyecto]])),Tabla1[[#This Row],[Proyecto]])</f>
        <v>OT00108</v>
      </c>
      <c r="E414" t="s">
        <v>11</v>
      </c>
      <c r="F414" t="s">
        <v>144</v>
      </c>
      <c r="G414" t="s">
        <v>10</v>
      </c>
      <c r="H414">
        <v>1</v>
      </c>
      <c r="I414">
        <v>9</v>
      </c>
      <c r="J414">
        <v>3</v>
      </c>
      <c r="K414">
        <v>1</v>
      </c>
      <c r="L414" s="3">
        <f t="shared" si="21"/>
        <v>2.25</v>
      </c>
      <c r="M414" s="3">
        <f t="shared" si="22"/>
        <v>5.3066037735849053E-3</v>
      </c>
      <c r="N414" s="6">
        <v>1.02</v>
      </c>
      <c r="O414" s="6">
        <f>+Tabla1[[#This Row],[Precio $]]*Tabla1[[#This Row],[PT]]</f>
        <v>2.2949999999999999</v>
      </c>
    </row>
    <row r="415" spans="2:15" x14ac:dyDescent="0.25">
      <c r="B415" s="9">
        <v>44480</v>
      </c>
      <c r="C415" t="s">
        <v>170</v>
      </c>
      <c r="D415" t="str">
        <f>IFERROR(RIGHT(Tabla1[[#This Row],[Proyecto]],LEN(Tabla1[[#This Row],[Proyecto]])-FIND("-",Tabla1[[#This Row],[Proyecto]])),Tabla1[[#This Row],[Proyecto]])</f>
        <v>OT00108</v>
      </c>
      <c r="E415" t="s">
        <v>11</v>
      </c>
      <c r="F415" t="s">
        <v>144</v>
      </c>
      <c r="G415" t="s">
        <v>10</v>
      </c>
      <c r="H415">
        <v>1</v>
      </c>
      <c r="I415">
        <v>3</v>
      </c>
      <c r="J415">
        <v>2</v>
      </c>
      <c r="K415">
        <v>1</v>
      </c>
      <c r="L415" s="3">
        <f t="shared" si="21"/>
        <v>0.5</v>
      </c>
      <c r="M415" s="3">
        <f t="shared" si="22"/>
        <v>1.1792452830188679E-3</v>
      </c>
      <c r="N415" s="6">
        <v>1.02</v>
      </c>
      <c r="O415" s="6">
        <f>+Tabla1[[#This Row],[Precio $]]*Tabla1[[#This Row],[PT]]</f>
        <v>0.51</v>
      </c>
    </row>
    <row r="416" spans="2:15" x14ac:dyDescent="0.25">
      <c r="B416" s="9">
        <v>44480</v>
      </c>
      <c r="C416" t="s">
        <v>170</v>
      </c>
      <c r="D416" t="str">
        <f>IFERROR(RIGHT(Tabla1[[#This Row],[Proyecto]],LEN(Tabla1[[#This Row],[Proyecto]])-FIND("-",Tabla1[[#This Row],[Proyecto]])),Tabla1[[#This Row],[Proyecto]])</f>
        <v>OT00108</v>
      </c>
      <c r="E416" t="s">
        <v>11</v>
      </c>
      <c r="F416" t="s">
        <v>144</v>
      </c>
      <c r="G416" t="s">
        <v>10</v>
      </c>
      <c r="H416">
        <v>1</v>
      </c>
      <c r="I416">
        <v>4</v>
      </c>
      <c r="J416">
        <v>2</v>
      </c>
      <c r="K416">
        <v>3</v>
      </c>
      <c r="L416" s="3">
        <f t="shared" si="21"/>
        <v>2</v>
      </c>
      <c r="M416" s="3">
        <f t="shared" si="22"/>
        <v>4.7169811320754715E-3</v>
      </c>
      <c r="N416" s="6">
        <v>1.02</v>
      </c>
      <c r="O416" s="6">
        <f>+Tabla1[[#This Row],[Precio $]]*Tabla1[[#This Row],[PT]]</f>
        <v>2.04</v>
      </c>
    </row>
    <row r="417" spans="2:15" x14ac:dyDescent="0.25">
      <c r="B417" s="9">
        <v>44480</v>
      </c>
      <c r="C417" t="s">
        <v>170</v>
      </c>
      <c r="D417" t="str">
        <f>IFERROR(RIGHT(Tabla1[[#This Row],[Proyecto]],LEN(Tabla1[[#This Row],[Proyecto]])-FIND("-",Tabla1[[#This Row],[Proyecto]])),Tabla1[[#This Row],[Proyecto]])</f>
        <v>OT00108</v>
      </c>
      <c r="E417" t="s">
        <v>11</v>
      </c>
      <c r="F417" t="s">
        <v>144</v>
      </c>
      <c r="G417" t="s">
        <v>10</v>
      </c>
      <c r="H417">
        <v>1</v>
      </c>
      <c r="I417">
        <v>5</v>
      </c>
      <c r="J417">
        <v>2</v>
      </c>
      <c r="K417">
        <v>9</v>
      </c>
      <c r="L417" s="3">
        <f t="shared" si="21"/>
        <v>7.5</v>
      </c>
      <c r="M417" s="3">
        <f t="shared" si="22"/>
        <v>1.7688679245283018E-2</v>
      </c>
      <c r="N417" s="6">
        <v>1.02</v>
      </c>
      <c r="O417" s="6">
        <f>+Tabla1[[#This Row],[Precio $]]*Tabla1[[#This Row],[PT]]</f>
        <v>7.65</v>
      </c>
    </row>
    <row r="418" spans="2:15" x14ac:dyDescent="0.25">
      <c r="B418" s="9">
        <v>44480</v>
      </c>
      <c r="C418" t="s">
        <v>170</v>
      </c>
      <c r="D418" t="str">
        <f>IFERROR(RIGHT(Tabla1[[#This Row],[Proyecto]],LEN(Tabla1[[#This Row],[Proyecto]])-FIND("-",Tabla1[[#This Row],[Proyecto]])),Tabla1[[#This Row],[Proyecto]])</f>
        <v>OT00108</v>
      </c>
      <c r="E418" t="s">
        <v>11</v>
      </c>
      <c r="F418" t="s">
        <v>144</v>
      </c>
      <c r="G418" t="s">
        <v>10</v>
      </c>
      <c r="H418">
        <v>1</v>
      </c>
      <c r="I418">
        <v>6</v>
      </c>
      <c r="J418">
        <v>2</v>
      </c>
      <c r="K418">
        <v>1</v>
      </c>
      <c r="L418" s="3">
        <f t="shared" si="21"/>
        <v>1</v>
      </c>
      <c r="M418" s="3">
        <f t="shared" si="22"/>
        <v>2.3584905660377358E-3</v>
      </c>
      <c r="N418" s="6">
        <v>1.02</v>
      </c>
      <c r="O418" s="6">
        <f>+Tabla1[[#This Row],[Precio $]]*Tabla1[[#This Row],[PT]]</f>
        <v>1.02</v>
      </c>
    </row>
    <row r="419" spans="2:15" x14ac:dyDescent="0.25">
      <c r="B419" s="9">
        <v>44480</v>
      </c>
      <c r="C419" t="s">
        <v>170</v>
      </c>
      <c r="D419" t="str">
        <f>IFERROR(RIGHT(Tabla1[[#This Row],[Proyecto]],LEN(Tabla1[[#This Row],[Proyecto]])-FIND("-",Tabla1[[#This Row],[Proyecto]])),Tabla1[[#This Row],[Proyecto]])</f>
        <v>OT00108</v>
      </c>
      <c r="E419" t="s">
        <v>11</v>
      </c>
      <c r="F419" t="s">
        <v>144</v>
      </c>
      <c r="G419" t="s">
        <v>10</v>
      </c>
      <c r="H419">
        <v>2</v>
      </c>
      <c r="I419">
        <v>4</v>
      </c>
      <c r="J419">
        <v>2</v>
      </c>
      <c r="K419">
        <v>5</v>
      </c>
      <c r="L419" s="3">
        <f t="shared" si="21"/>
        <v>6.666666666666667</v>
      </c>
      <c r="M419" s="3">
        <f t="shared" si="22"/>
        <v>1.5723270440251572E-2</v>
      </c>
      <c r="N419" s="6">
        <v>1.02</v>
      </c>
      <c r="O419" s="6">
        <f>+Tabla1[[#This Row],[Precio $]]*Tabla1[[#This Row],[PT]]</f>
        <v>6.8000000000000007</v>
      </c>
    </row>
    <row r="420" spans="2:15" x14ac:dyDescent="0.25">
      <c r="B420" s="9">
        <v>44480</v>
      </c>
      <c r="C420" t="s">
        <v>170</v>
      </c>
      <c r="D420" t="str">
        <f>IFERROR(RIGHT(Tabla1[[#This Row],[Proyecto]],LEN(Tabla1[[#This Row],[Proyecto]])-FIND("-",Tabla1[[#This Row],[Proyecto]])),Tabla1[[#This Row],[Proyecto]])</f>
        <v>OT00108</v>
      </c>
      <c r="E420" t="s">
        <v>11</v>
      </c>
      <c r="F420" t="s">
        <v>144</v>
      </c>
      <c r="G420" t="s">
        <v>10</v>
      </c>
      <c r="H420">
        <v>2</v>
      </c>
      <c r="I420">
        <v>5</v>
      </c>
      <c r="J420">
        <v>2</v>
      </c>
      <c r="K420">
        <v>6</v>
      </c>
      <c r="L420" s="3">
        <f t="shared" si="21"/>
        <v>10</v>
      </c>
      <c r="M420" s="3">
        <f t="shared" si="22"/>
        <v>2.358490566037736E-2</v>
      </c>
      <c r="N420" s="6">
        <v>1.02</v>
      </c>
      <c r="O420" s="6">
        <f>+Tabla1[[#This Row],[Precio $]]*Tabla1[[#This Row],[PT]]</f>
        <v>10.199999999999999</v>
      </c>
    </row>
    <row r="421" spans="2:15" x14ac:dyDescent="0.25">
      <c r="B421" s="9">
        <v>44480</v>
      </c>
      <c r="C421" t="s">
        <v>170</v>
      </c>
      <c r="D421" t="str">
        <f>IFERROR(RIGHT(Tabla1[[#This Row],[Proyecto]],LEN(Tabla1[[#This Row],[Proyecto]])-FIND("-",Tabla1[[#This Row],[Proyecto]])),Tabla1[[#This Row],[Proyecto]])</f>
        <v>OT00108</v>
      </c>
      <c r="E421" t="s">
        <v>11</v>
      </c>
      <c r="F421" t="s">
        <v>144</v>
      </c>
      <c r="G421" t="s">
        <v>10</v>
      </c>
      <c r="H421">
        <v>2</v>
      </c>
      <c r="I421">
        <v>3</v>
      </c>
      <c r="J421">
        <v>2</v>
      </c>
      <c r="K421">
        <v>1</v>
      </c>
      <c r="L421" s="3">
        <f t="shared" si="21"/>
        <v>1</v>
      </c>
      <c r="M421" s="3">
        <f t="shared" si="22"/>
        <v>2.3584905660377358E-3</v>
      </c>
      <c r="N421" s="6">
        <v>1.02</v>
      </c>
      <c r="O421" s="6">
        <f>+Tabla1[[#This Row],[Precio $]]*Tabla1[[#This Row],[PT]]</f>
        <v>1.02</v>
      </c>
    </row>
    <row r="422" spans="2:15" x14ac:dyDescent="0.25">
      <c r="B422" s="9">
        <v>44480</v>
      </c>
      <c r="C422" t="s">
        <v>167</v>
      </c>
      <c r="D422" t="str">
        <f>IFERROR(RIGHT(Tabla1[[#This Row],[Proyecto]],LEN(Tabla1[[#This Row],[Proyecto]])-FIND("-",Tabla1[[#This Row],[Proyecto]])),Tabla1[[#This Row],[Proyecto]])</f>
        <v>Mike ThompsonOT00103</v>
      </c>
      <c r="E422" t="s">
        <v>11</v>
      </c>
      <c r="F422" t="s">
        <v>144</v>
      </c>
      <c r="G422" t="s">
        <v>10</v>
      </c>
      <c r="H422">
        <v>1</v>
      </c>
      <c r="I422">
        <v>3</v>
      </c>
      <c r="J422">
        <v>3</v>
      </c>
      <c r="K422">
        <v>13</v>
      </c>
      <c r="L422" s="3">
        <f t="shared" si="21"/>
        <v>9.75</v>
      </c>
      <c r="M422" s="3">
        <f t="shared" si="22"/>
        <v>2.2995283018867923E-2</v>
      </c>
      <c r="N422" s="6">
        <v>1.02</v>
      </c>
      <c r="O422" s="6">
        <f>+Tabla1[[#This Row],[Precio $]]*Tabla1[[#This Row],[PT]]</f>
        <v>9.9450000000000003</v>
      </c>
    </row>
    <row r="423" spans="2:15" x14ac:dyDescent="0.25">
      <c r="B423" s="9">
        <v>44480</v>
      </c>
      <c r="C423" t="s">
        <v>167</v>
      </c>
      <c r="D423" t="str">
        <f>IFERROR(RIGHT(Tabla1[[#This Row],[Proyecto]],LEN(Tabla1[[#This Row],[Proyecto]])-FIND("-",Tabla1[[#This Row],[Proyecto]])),Tabla1[[#This Row],[Proyecto]])</f>
        <v>Mike ThompsonOT00103</v>
      </c>
      <c r="E423" t="s">
        <v>11</v>
      </c>
      <c r="F423" t="s">
        <v>144</v>
      </c>
      <c r="G423" t="s">
        <v>10</v>
      </c>
      <c r="H423">
        <v>1</v>
      </c>
      <c r="I423">
        <v>5</v>
      </c>
      <c r="J423">
        <v>3</v>
      </c>
      <c r="K423">
        <v>5</v>
      </c>
      <c r="L423" s="3">
        <f t="shared" si="21"/>
        <v>6.25</v>
      </c>
      <c r="M423" s="3">
        <f t="shared" si="22"/>
        <v>1.4740566037735849E-2</v>
      </c>
      <c r="N423" s="6">
        <v>1.02</v>
      </c>
      <c r="O423" s="6">
        <f>+Tabla1[[#This Row],[Precio $]]*Tabla1[[#This Row],[PT]]</f>
        <v>6.375</v>
      </c>
    </row>
    <row r="424" spans="2:15" x14ac:dyDescent="0.25">
      <c r="B424" s="9">
        <v>44480</v>
      </c>
      <c r="C424" t="s">
        <v>167</v>
      </c>
      <c r="D424" t="str">
        <f>IFERROR(RIGHT(Tabla1[[#This Row],[Proyecto]],LEN(Tabla1[[#This Row],[Proyecto]])-FIND("-",Tabla1[[#This Row],[Proyecto]])),Tabla1[[#This Row],[Proyecto]])</f>
        <v>Mike ThompsonOT00103</v>
      </c>
      <c r="E424" t="s">
        <v>11</v>
      </c>
      <c r="F424" t="s">
        <v>144</v>
      </c>
      <c r="G424" t="s">
        <v>10</v>
      </c>
      <c r="H424">
        <v>1</v>
      </c>
      <c r="I424">
        <v>6</v>
      </c>
      <c r="J424">
        <v>3</v>
      </c>
      <c r="K424">
        <v>3</v>
      </c>
      <c r="L424" s="3">
        <f t="shared" si="21"/>
        <v>4.5</v>
      </c>
      <c r="M424" s="3">
        <f t="shared" si="22"/>
        <v>1.0613207547169811E-2</v>
      </c>
      <c r="N424" s="6">
        <v>1.02</v>
      </c>
      <c r="O424" s="6">
        <f>+Tabla1[[#This Row],[Precio $]]*Tabla1[[#This Row],[PT]]</f>
        <v>4.59</v>
      </c>
    </row>
    <row r="425" spans="2:15" x14ac:dyDescent="0.25">
      <c r="B425" s="9">
        <v>44480</v>
      </c>
      <c r="C425" t="s">
        <v>167</v>
      </c>
      <c r="D425" t="str">
        <f>IFERROR(RIGHT(Tabla1[[#This Row],[Proyecto]],LEN(Tabla1[[#This Row],[Proyecto]])-FIND("-",Tabla1[[#This Row],[Proyecto]])),Tabla1[[#This Row],[Proyecto]])</f>
        <v>Mike ThompsonOT00103</v>
      </c>
      <c r="E425" t="s">
        <v>11</v>
      </c>
      <c r="F425" t="s">
        <v>144</v>
      </c>
      <c r="G425" t="s">
        <v>10</v>
      </c>
      <c r="H425">
        <v>1</v>
      </c>
      <c r="I425">
        <v>7</v>
      </c>
      <c r="J425">
        <v>3</v>
      </c>
      <c r="K425">
        <v>3</v>
      </c>
      <c r="L425" s="3">
        <f t="shared" si="21"/>
        <v>5.25</v>
      </c>
      <c r="M425" s="3">
        <f t="shared" si="22"/>
        <v>1.2382075471698114E-2</v>
      </c>
      <c r="N425" s="6">
        <v>1.02</v>
      </c>
      <c r="O425" s="6">
        <f>+Tabla1[[#This Row],[Precio $]]*Tabla1[[#This Row],[PT]]</f>
        <v>5.3550000000000004</v>
      </c>
    </row>
    <row r="426" spans="2:15" x14ac:dyDescent="0.25">
      <c r="B426" s="9">
        <v>44480</v>
      </c>
      <c r="C426" t="s">
        <v>167</v>
      </c>
      <c r="D426" t="str">
        <f>IFERROR(RIGHT(Tabla1[[#This Row],[Proyecto]],LEN(Tabla1[[#This Row],[Proyecto]])-FIND("-",Tabla1[[#This Row],[Proyecto]])),Tabla1[[#This Row],[Proyecto]])</f>
        <v>Mike ThompsonOT00103</v>
      </c>
      <c r="E426" t="s">
        <v>11</v>
      </c>
      <c r="F426" t="s">
        <v>144</v>
      </c>
      <c r="G426" t="s">
        <v>10</v>
      </c>
      <c r="H426">
        <v>1</v>
      </c>
      <c r="I426">
        <v>8</v>
      </c>
      <c r="J426">
        <v>3</v>
      </c>
      <c r="K426">
        <v>1</v>
      </c>
      <c r="L426" s="3">
        <f t="shared" si="21"/>
        <v>2</v>
      </c>
      <c r="M426" s="3">
        <f t="shared" si="22"/>
        <v>4.7169811320754715E-3</v>
      </c>
      <c r="N426" s="6">
        <v>1.02</v>
      </c>
      <c r="O426" s="6">
        <f>+Tabla1[[#This Row],[Precio $]]*Tabla1[[#This Row],[PT]]</f>
        <v>2.04</v>
      </c>
    </row>
    <row r="427" spans="2:15" x14ac:dyDescent="0.25">
      <c r="B427" s="9">
        <v>44480</v>
      </c>
      <c r="C427" t="s">
        <v>167</v>
      </c>
      <c r="D427" t="str">
        <f>IFERROR(RIGHT(Tabla1[[#This Row],[Proyecto]],LEN(Tabla1[[#This Row],[Proyecto]])-FIND("-",Tabla1[[#This Row],[Proyecto]])),Tabla1[[#This Row],[Proyecto]])</f>
        <v>Mike ThompsonOT00103</v>
      </c>
      <c r="E427" t="s">
        <v>11</v>
      </c>
      <c r="F427" t="s">
        <v>144</v>
      </c>
      <c r="G427" t="s">
        <v>10</v>
      </c>
      <c r="H427">
        <v>1</v>
      </c>
      <c r="I427">
        <v>3</v>
      </c>
      <c r="J427">
        <v>4</v>
      </c>
      <c r="K427">
        <v>1</v>
      </c>
      <c r="L427" s="3">
        <f t="shared" si="21"/>
        <v>1</v>
      </c>
      <c r="M427" s="3">
        <f t="shared" si="22"/>
        <v>2.3584905660377358E-3</v>
      </c>
      <c r="N427" s="6">
        <v>1.02</v>
      </c>
      <c r="O427" s="6">
        <f>+Tabla1[[#This Row],[Precio $]]*Tabla1[[#This Row],[PT]]</f>
        <v>1.02</v>
      </c>
    </row>
    <row r="428" spans="2:15" x14ac:dyDescent="0.25">
      <c r="B428" s="9">
        <v>44480</v>
      </c>
      <c r="C428" t="s">
        <v>167</v>
      </c>
      <c r="D428" t="str">
        <f>IFERROR(RIGHT(Tabla1[[#This Row],[Proyecto]],LEN(Tabla1[[#This Row],[Proyecto]])-FIND("-",Tabla1[[#This Row],[Proyecto]])),Tabla1[[#This Row],[Proyecto]])</f>
        <v>Mike ThompsonOT00103</v>
      </c>
      <c r="E428" t="s">
        <v>11</v>
      </c>
      <c r="F428" t="s">
        <v>144</v>
      </c>
      <c r="G428" t="s">
        <v>10</v>
      </c>
      <c r="H428">
        <v>1</v>
      </c>
      <c r="I428">
        <v>4</v>
      </c>
      <c r="J428">
        <v>4</v>
      </c>
      <c r="K428">
        <v>1</v>
      </c>
      <c r="L428" s="3">
        <f t="shared" si="21"/>
        <v>1.3333333333333333</v>
      </c>
      <c r="M428" s="3">
        <f t="shared" si="22"/>
        <v>3.1446540880503142E-3</v>
      </c>
      <c r="N428" s="6">
        <v>1.02</v>
      </c>
      <c r="O428" s="6">
        <f>+Tabla1[[#This Row],[Precio $]]*Tabla1[[#This Row],[PT]]</f>
        <v>1.3599999999999999</v>
      </c>
    </row>
    <row r="429" spans="2:15" x14ac:dyDescent="0.25">
      <c r="B429" s="9">
        <v>44480</v>
      </c>
      <c r="C429" t="s">
        <v>167</v>
      </c>
      <c r="D429" t="str">
        <f>IFERROR(RIGHT(Tabla1[[#This Row],[Proyecto]],LEN(Tabla1[[#This Row],[Proyecto]])-FIND("-",Tabla1[[#This Row],[Proyecto]])),Tabla1[[#This Row],[Proyecto]])</f>
        <v>Mike ThompsonOT00103</v>
      </c>
      <c r="E429" t="s">
        <v>11</v>
      </c>
      <c r="F429" t="s">
        <v>144</v>
      </c>
      <c r="G429" t="s">
        <v>10</v>
      </c>
      <c r="H429">
        <v>1.5</v>
      </c>
      <c r="I429">
        <v>6</v>
      </c>
      <c r="J429">
        <v>6</v>
      </c>
      <c r="K429">
        <v>1</v>
      </c>
      <c r="L429" s="3">
        <f t="shared" si="21"/>
        <v>4.5</v>
      </c>
      <c r="M429" s="3">
        <f t="shared" si="22"/>
        <v>1.0613207547169811E-2</v>
      </c>
      <c r="N429" s="6">
        <v>1.02</v>
      </c>
      <c r="O429" s="6">
        <f>+Tabla1[[#This Row],[Precio $]]*Tabla1[[#This Row],[PT]]</f>
        <v>4.59</v>
      </c>
    </row>
    <row r="430" spans="2:15" x14ac:dyDescent="0.25">
      <c r="B430" s="9">
        <v>44480</v>
      </c>
      <c r="C430" t="s">
        <v>167</v>
      </c>
      <c r="D430" t="str">
        <f>IFERROR(RIGHT(Tabla1[[#This Row],[Proyecto]],LEN(Tabla1[[#This Row],[Proyecto]])-FIND("-",Tabla1[[#This Row],[Proyecto]])),Tabla1[[#This Row],[Proyecto]])</f>
        <v>Mike ThompsonOT00103</v>
      </c>
      <c r="E430" t="s">
        <v>11</v>
      </c>
      <c r="F430" t="s">
        <v>144</v>
      </c>
      <c r="G430" t="s">
        <v>10</v>
      </c>
      <c r="H430">
        <v>2</v>
      </c>
      <c r="I430">
        <v>5</v>
      </c>
      <c r="J430">
        <v>4</v>
      </c>
      <c r="K430">
        <v>1</v>
      </c>
      <c r="L430" s="3">
        <f t="shared" si="21"/>
        <v>3.3333333333333335</v>
      </c>
      <c r="M430" s="3">
        <f t="shared" si="22"/>
        <v>7.8616352201257862E-3</v>
      </c>
      <c r="N430" s="6">
        <v>1.02</v>
      </c>
      <c r="O430" s="6">
        <f>+Tabla1[[#This Row],[Precio $]]*Tabla1[[#This Row],[PT]]</f>
        <v>3.4000000000000004</v>
      </c>
    </row>
    <row r="431" spans="2:15" x14ac:dyDescent="0.25">
      <c r="B431" s="9">
        <v>44480</v>
      </c>
      <c r="C431" t="s">
        <v>167</v>
      </c>
      <c r="D431" t="str">
        <f>IFERROR(RIGHT(Tabla1[[#This Row],[Proyecto]],LEN(Tabla1[[#This Row],[Proyecto]])-FIND("-",Tabla1[[#This Row],[Proyecto]])),Tabla1[[#This Row],[Proyecto]])</f>
        <v>Mike ThompsonOT00103</v>
      </c>
      <c r="E431" t="s">
        <v>11</v>
      </c>
      <c r="F431" t="s">
        <v>144</v>
      </c>
      <c r="G431" t="s">
        <v>10</v>
      </c>
      <c r="H431">
        <v>1</v>
      </c>
      <c r="I431">
        <v>3</v>
      </c>
      <c r="J431">
        <v>2</v>
      </c>
      <c r="K431">
        <v>3</v>
      </c>
      <c r="L431" s="3">
        <f t="shared" si="21"/>
        <v>1.5</v>
      </c>
      <c r="M431" s="3">
        <f t="shared" ref="M431:M462" si="23">+L431/424</f>
        <v>3.5377358490566039E-3</v>
      </c>
      <c r="N431" s="6">
        <v>1.02</v>
      </c>
      <c r="O431" s="6">
        <f>+Tabla1[[#This Row],[Precio $]]*Tabla1[[#This Row],[PT]]</f>
        <v>1.53</v>
      </c>
    </row>
    <row r="432" spans="2:15" x14ac:dyDescent="0.25">
      <c r="B432" s="9">
        <v>44480</v>
      </c>
      <c r="C432" t="s">
        <v>167</v>
      </c>
      <c r="D432" t="str">
        <f>IFERROR(RIGHT(Tabla1[[#This Row],[Proyecto]],LEN(Tabla1[[#This Row],[Proyecto]])-FIND("-",Tabla1[[#This Row],[Proyecto]])),Tabla1[[#This Row],[Proyecto]])</f>
        <v>Mike ThompsonOT00103</v>
      </c>
      <c r="E432" t="s">
        <v>11</v>
      </c>
      <c r="F432" t="s">
        <v>144</v>
      </c>
      <c r="G432" t="s">
        <v>10</v>
      </c>
      <c r="H432">
        <v>1</v>
      </c>
      <c r="I432">
        <v>4</v>
      </c>
      <c r="J432">
        <v>2</v>
      </c>
      <c r="K432">
        <v>1</v>
      </c>
      <c r="L432" s="3">
        <f t="shared" si="21"/>
        <v>0.66666666666666663</v>
      </c>
      <c r="M432" s="3">
        <f t="shared" si="23"/>
        <v>1.5723270440251571E-3</v>
      </c>
      <c r="N432" s="6">
        <v>1.02</v>
      </c>
      <c r="O432" s="6">
        <f>+Tabla1[[#This Row],[Precio $]]*Tabla1[[#This Row],[PT]]</f>
        <v>0.67999999999999994</v>
      </c>
    </row>
    <row r="433" spans="2:15" x14ac:dyDescent="0.25">
      <c r="B433" s="9">
        <v>44480</v>
      </c>
      <c r="C433" t="s">
        <v>167</v>
      </c>
      <c r="D433" t="str">
        <f>IFERROR(RIGHT(Tabla1[[#This Row],[Proyecto]],LEN(Tabla1[[#This Row],[Proyecto]])-FIND("-",Tabla1[[#This Row],[Proyecto]])),Tabla1[[#This Row],[Proyecto]])</f>
        <v>Mike ThompsonOT00103</v>
      </c>
      <c r="E433" t="s">
        <v>11</v>
      </c>
      <c r="F433" t="s">
        <v>144</v>
      </c>
      <c r="G433" t="s">
        <v>10</v>
      </c>
      <c r="H433">
        <v>1</v>
      </c>
      <c r="I433">
        <v>5</v>
      </c>
      <c r="J433">
        <v>2</v>
      </c>
      <c r="K433">
        <v>1</v>
      </c>
      <c r="L433" s="3">
        <f t="shared" si="21"/>
        <v>0.83333333333333337</v>
      </c>
      <c r="M433" s="3">
        <f t="shared" si="23"/>
        <v>1.9654088050314465E-3</v>
      </c>
      <c r="N433" s="6">
        <v>1.02</v>
      </c>
      <c r="O433" s="6">
        <f>+Tabla1[[#This Row],[Precio $]]*Tabla1[[#This Row],[PT]]</f>
        <v>0.85000000000000009</v>
      </c>
    </row>
    <row r="434" spans="2:15" x14ac:dyDescent="0.25">
      <c r="B434" s="9">
        <v>44480</v>
      </c>
      <c r="C434" t="s">
        <v>168</v>
      </c>
      <c r="D434" t="str">
        <f>IFERROR(RIGHT(Tabla1[[#This Row],[Proyecto]],LEN(Tabla1[[#This Row],[Proyecto]])-FIND("-",Tabla1[[#This Row],[Proyecto]])),Tabla1[[#This Row],[Proyecto]])</f>
        <v>OT00104</v>
      </c>
      <c r="E434" t="s">
        <v>11</v>
      </c>
      <c r="F434" t="s">
        <v>144</v>
      </c>
      <c r="G434" t="s">
        <v>10</v>
      </c>
      <c r="H434">
        <v>1</v>
      </c>
      <c r="I434">
        <v>3</v>
      </c>
      <c r="J434">
        <v>3</v>
      </c>
      <c r="K434">
        <v>9</v>
      </c>
      <c r="L434" s="3">
        <f t="shared" si="21"/>
        <v>6.75</v>
      </c>
      <c r="M434" s="3">
        <f t="shared" si="23"/>
        <v>1.5919811320754717E-2</v>
      </c>
      <c r="N434" s="6">
        <v>1.02</v>
      </c>
      <c r="O434" s="6">
        <f>+Tabla1[[#This Row],[Precio $]]*Tabla1[[#This Row],[PT]]</f>
        <v>6.8849999999999998</v>
      </c>
    </row>
    <row r="435" spans="2:15" x14ac:dyDescent="0.25">
      <c r="B435" s="9">
        <v>44480</v>
      </c>
      <c r="C435" t="s">
        <v>168</v>
      </c>
      <c r="D435" t="str">
        <f>IFERROR(RIGHT(Tabla1[[#This Row],[Proyecto]],LEN(Tabla1[[#This Row],[Proyecto]])-FIND("-",Tabla1[[#This Row],[Proyecto]])),Tabla1[[#This Row],[Proyecto]])</f>
        <v>OT00104</v>
      </c>
      <c r="E435" t="s">
        <v>11</v>
      </c>
      <c r="F435" t="s">
        <v>144</v>
      </c>
      <c r="G435" t="s">
        <v>10</v>
      </c>
      <c r="H435">
        <v>1</v>
      </c>
      <c r="I435">
        <v>4</v>
      </c>
      <c r="J435">
        <v>3</v>
      </c>
      <c r="K435">
        <v>9</v>
      </c>
      <c r="L435" s="3">
        <f t="shared" si="21"/>
        <v>9</v>
      </c>
      <c r="M435" s="3">
        <f t="shared" si="23"/>
        <v>2.1226415094339621E-2</v>
      </c>
      <c r="N435" s="6">
        <v>1.02</v>
      </c>
      <c r="O435" s="6">
        <f>+Tabla1[[#This Row],[Precio $]]*Tabla1[[#This Row],[PT]]</f>
        <v>9.18</v>
      </c>
    </row>
    <row r="436" spans="2:15" x14ac:dyDescent="0.25">
      <c r="B436" s="9">
        <v>44480</v>
      </c>
      <c r="C436" t="s">
        <v>168</v>
      </c>
      <c r="D436" t="str">
        <f>IFERROR(RIGHT(Tabla1[[#This Row],[Proyecto]],LEN(Tabla1[[#This Row],[Proyecto]])-FIND("-",Tabla1[[#This Row],[Proyecto]])),Tabla1[[#This Row],[Proyecto]])</f>
        <v>OT00104</v>
      </c>
      <c r="E436" t="s">
        <v>11</v>
      </c>
      <c r="F436" t="s">
        <v>144</v>
      </c>
      <c r="G436" t="s">
        <v>10</v>
      </c>
      <c r="H436">
        <v>1</v>
      </c>
      <c r="I436">
        <v>5</v>
      </c>
      <c r="J436">
        <v>3</v>
      </c>
      <c r="K436">
        <v>3</v>
      </c>
      <c r="L436" s="3">
        <f t="shared" si="21"/>
        <v>3.75</v>
      </c>
      <c r="M436" s="3">
        <f t="shared" si="23"/>
        <v>8.8443396226415092E-3</v>
      </c>
      <c r="N436" s="6">
        <v>1.02</v>
      </c>
      <c r="O436" s="6">
        <f>+Tabla1[[#This Row],[Precio $]]*Tabla1[[#This Row],[PT]]</f>
        <v>3.8250000000000002</v>
      </c>
    </row>
    <row r="437" spans="2:15" x14ac:dyDescent="0.25">
      <c r="B437" s="9">
        <v>44480</v>
      </c>
      <c r="C437" t="s">
        <v>168</v>
      </c>
      <c r="D437" t="str">
        <f>IFERROR(RIGHT(Tabla1[[#This Row],[Proyecto]],LEN(Tabla1[[#This Row],[Proyecto]])-FIND("-",Tabla1[[#This Row],[Proyecto]])),Tabla1[[#This Row],[Proyecto]])</f>
        <v>OT00104</v>
      </c>
      <c r="E437" t="s">
        <v>11</v>
      </c>
      <c r="F437" t="s">
        <v>144</v>
      </c>
      <c r="G437" t="s">
        <v>10</v>
      </c>
      <c r="H437">
        <v>1</v>
      </c>
      <c r="I437">
        <v>6</v>
      </c>
      <c r="J437">
        <v>3</v>
      </c>
      <c r="K437">
        <v>2</v>
      </c>
      <c r="L437" s="3">
        <f t="shared" si="21"/>
        <v>3</v>
      </c>
      <c r="M437" s="3">
        <f t="shared" si="23"/>
        <v>7.0754716981132077E-3</v>
      </c>
      <c r="N437" s="6">
        <v>1.02</v>
      </c>
      <c r="O437" s="6">
        <f>+Tabla1[[#This Row],[Precio $]]*Tabla1[[#This Row],[PT]]</f>
        <v>3.06</v>
      </c>
    </row>
    <row r="438" spans="2:15" x14ac:dyDescent="0.25">
      <c r="B438" s="9">
        <v>44480</v>
      </c>
      <c r="C438" t="s">
        <v>168</v>
      </c>
      <c r="D438" t="str">
        <f>IFERROR(RIGHT(Tabla1[[#This Row],[Proyecto]],LEN(Tabla1[[#This Row],[Proyecto]])-FIND("-",Tabla1[[#This Row],[Proyecto]])),Tabla1[[#This Row],[Proyecto]])</f>
        <v>OT00104</v>
      </c>
      <c r="E438" t="s">
        <v>11</v>
      </c>
      <c r="F438" t="s">
        <v>144</v>
      </c>
      <c r="G438" t="s">
        <v>10</v>
      </c>
      <c r="H438">
        <v>1</v>
      </c>
      <c r="I438">
        <v>7</v>
      </c>
      <c r="J438">
        <v>3</v>
      </c>
      <c r="K438">
        <v>3</v>
      </c>
      <c r="L438" s="3">
        <f t="shared" si="21"/>
        <v>5.25</v>
      </c>
      <c r="M438" s="3">
        <f t="shared" si="23"/>
        <v>1.2382075471698114E-2</v>
      </c>
      <c r="N438" s="6">
        <v>1.02</v>
      </c>
      <c r="O438" s="6">
        <f>+Tabla1[[#This Row],[Precio $]]*Tabla1[[#This Row],[PT]]</f>
        <v>5.3550000000000004</v>
      </c>
    </row>
    <row r="439" spans="2:15" x14ac:dyDescent="0.25">
      <c r="B439" s="9">
        <v>44480</v>
      </c>
      <c r="C439" t="s">
        <v>168</v>
      </c>
      <c r="D439" t="str">
        <f>IFERROR(RIGHT(Tabla1[[#This Row],[Proyecto]],LEN(Tabla1[[#This Row],[Proyecto]])-FIND("-",Tabla1[[#This Row],[Proyecto]])),Tabla1[[#This Row],[Proyecto]])</f>
        <v>OT00104</v>
      </c>
      <c r="E439" t="s">
        <v>11</v>
      </c>
      <c r="F439" t="s">
        <v>144</v>
      </c>
      <c r="G439" t="s">
        <v>10</v>
      </c>
      <c r="H439">
        <v>1</v>
      </c>
      <c r="I439">
        <v>9</v>
      </c>
      <c r="J439">
        <v>3</v>
      </c>
      <c r="K439">
        <v>1</v>
      </c>
      <c r="L439" s="3">
        <f t="shared" si="21"/>
        <v>2.25</v>
      </c>
      <c r="M439" s="3">
        <f t="shared" si="23"/>
        <v>5.3066037735849053E-3</v>
      </c>
      <c r="N439" s="6">
        <v>1.02</v>
      </c>
      <c r="O439" s="6">
        <f>+Tabla1[[#This Row],[Precio $]]*Tabla1[[#This Row],[PT]]</f>
        <v>2.2949999999999999</v>
      </c>
    </row>
    <row r="440" spans="2:15" x14ac:dyDescent="0.25">
      <c r="B440" s="9">
        <v>44480</v>
      </c>
      <c r="C440" t="s">
        <v>168</v>
      </c>
      <c r="D440" t="str">
        <f>IFERROR(RIGHT(Tabla1[[#This Row],[Proyecto]],LEN(Tabla1[[#This Row],[Proyecto]])-FIND("-",Tabla1[[#This Row],[Proyecto]])),Tabla1[[#This Row],[Proyecto]])</f>
        <v>OT00104</v>
      </c>
      <c r="E440" t="s">
        <v>11</v>
      </c>
      <c r="F440" t="s">
        <v>144</v>
      </c>
      <c r="G440" t="s">
        <v>10</v>
      </c>
      <c r="H440">
        <v>1</v>
      </c>
      <c r="I440">
        <v>3</v>
      </c>
      <c r="J440">
        <v>2</v>
      </c>
      <c r="K440">
        <v>28</v>
      </c>
      <c r="L440" s="3">
        <f t="shared" si="21"/>
        <v>14</v>
      </c>
      <c r="M440" s="3">
        <f t="shared" si="23"/>
        <v>3.3018867924528301E-2</v>
      </c>
      <c r="N440" s="6">
        <v>1.02</v>
      </c>
      <c r="O440" s="6">
        <f>+Tabla1[[#This Row],[Precio $]]*Tabla1[[#This Row],[PT]]</f>
        <v>14.280000000000001</v>
      </c>
    </row>
    <row r="441" spans="2:15" x14ac:dyDescent="0.25">
      <c r="B441" s="9">
        <v>44480</v>
      </c>
      <c r="C441" t="s">
        <v>168</v>
      </c>
      <c r="D441" t="str">
        <f>IFERROR(RIGHT(Tabla1[[#This Row],[Proyecto]],LEN(Tabla1[[#This Row],[Proyecto]])-FIND("-",Tabla1[[#This Row],[Proyecto]])),Tabla1[[#This Row],[Proyecto]])</f>
        <v>OT00104</v>
      </c>
      <c r="E441" t="s">
        <v>11</v>
      </c>
      <c r="F441" t="s">
        <v>144</v>
      </c>
      <c r="G441" t="s">
        <v>10</v>
      </c>
      <c r="H441">
        <v>1</v>
      </c>
      <c r="I441">
        <v>4</v>
      </c>
      <c r="J441">
        <v>2</v>
      </c>
      <c r="K441">
        <v>5</v>
      </c>
      <c r="L441" s="3">
        <f t="shared" si="21"/>
        <v>3.3333333333333335</v>
      </c>
      <c r="M441" s="3">
        <f t="shared" si="23"/>
        <v>7.8616352201257862E-3</v>
      </c>
      <c r="N441" s="6">
        <v>1.02</v>
      </c>
      <c r="O441" s="6">
        <f>+Tabla1[[#This Row],[Precio $]]*Tabla1[[#This Row],[PT]]</f>
        <v>3.4000000000000004</v>
      </c>
    </row>
    <row r="442" spans="2:15" x14ac:dyDescent="0.25">
      <c r="B442" s="9">
        <v>44480</v>
      </c>
      <c r="C442" t="s">
        <v>168</v>
      </c>
      <c r="D442" t="str">
        <f>IFERROR(RIGHT(Tabla1[[#This Row],[Proyecto]],LEN(Tabla1[[#This Row],[Proyecto]])-FIND("-",Tabla1[[#This Row],[Proyecto]])),Tabla1[[#This Row],[Proyecto]])</f>
        <v>OT00104</v>
      </c>
      <c r="E442" t="s">
        <v>11</v>
      </c>
      <c r="F442" t="s">
        <v>144</v>
      </c>
      <c r="G442" t="s">
        <v>10</v>
      </c>
      <c r="H442">
        <v>1</v>
      </c>
      <c r="I442">
        <v>5</v>
      </c>
      <c r="J442">
        <v>2</v>
      </c>
      <c r="K442">
        <v>15</v>
      </c>
      <c r="L442" s="3">
        <f t="shared" si="21"/>
        <v>12.5</v>
      </c>
      <c r="M442" s="3">
        <f t="shared" si="23"/>
        <v>2.9481132075471699E-2</v>
      </c>
      <c r="N442" s="6">
        <v>1.02</v>
      </c>
      <c r="O442" s="6">
        <f>+Tabla1[[#This Row],[Precio $]]*Tabla1[[#This Row],[PT]]</f>
        <v>12.75</v>
      </c>
    </row>
    <row r="443" spans="2:15" x14ac:dyDescent="0.25">
      <c r="B443" s="9">
        <v>44480</v>
      </c>
      <c r="C443" t="s">
        <v>168</v>
      </c>
      <c r="D443" t="str">
        <f>IFERROR(RIGHT(Tabla1[[#This Row],[Proyecto]],LEN(Tabla1[[#This Row],[Proyecto]])-FIND("-",Tabla1[[#This Row],[Proyecto]])),Tabla1[[#This Row],[Proyecto]])</f>
        <v>OT00104</v>
      </c>
      <c r="E443" t="s">
        <v>11</v>
      </c>
      <c r="F443" t="s">
        <v>144</v>
      </c>
      <c r="G443" t="s">
        <v>10</v>
      </c>
      <c r="H443">
        <v>1</v>
      </c>
      <c r="I443">
        <v>6</v>
      </c>
      <c r="J443">
        <v>2</v>
      </c>
      <c r="K443">
        <v>14</v>
      </c>
      <c r="L443" s="3">
        <f t="shared" si="21"/>
        <v>14</v>
      </c>
      <c r="M443" s="3">
        <f t="shared" si="23"/>
        <v>3.3018867924528301E-2</v>
      </c>
      <c r="N443" s="6">
        <v>1.02</v>
      </c>
      <c r="O443" s="6">
        <f>+Tabla1[[#This Row],[Precio $]]*Tabla1[[#This Row],[PT]]</f>
        <v>14.280000000000001</v>
      </c>
    </row>
    <row r="444" spans="2:15" x14ac:dyDescent="0.25">
      <c r="B444" s="9">
        <v>44480</v>
      </c>
      <c r="C444" t="s">
        <v>168</v>
      </c>
      <c r="D444" t="str">
        <f>IFERROR(RIGHT(Tabla1[[#This Row],[Proyecto]],LEN(Tabla1[[#This Row],[Proyecto]])-FIND("-",Tabla1[[#This Row],[Proyecto]])),Tabla1[[#This Row],[Proyecto]])</f>
        <v>OT00104</v>
      </c>
      <c r="E444" t="s">
        <v>11</v>
      </c>
      <c r="F444" t="s">
        <v>144</v>
      </c>
      <c r="G444" t="s">
        <v>10</v>
      </c>
      <c r="H444">
        <v>1</v>
      </c>
      <c r="I444">
        <v>7</v>
      </c>
      <c r="J444">
        <v>2</v>
      </c>
      <c r="K444">
        <v>2</v>
      </c>
      <c r="L444" s="3">
        <f t="shared" si="21"/>
        <v>2.3333333333333335</v>
      </c>
      <c r="M444" s="3">
        <f t="shared" si="23"/>
        <v>5.5031446540880508E-3</v>
      </c>
      <c r="N444" s="6">
        <v>1.02</v>
      </c>
      <c r="O444" s="6">
        <f>+Tabla1[[#This Row],[Precio $]]*Tabla1[[#This Row],[PT]]</f>
        <v>2.3800000000000003</v>
      </c>
    </row>
    <row r="445" spans="2:15" x14ac:dyDescent="0.25">
      <c r="B445" s="9">
        <v>44480</v>
      </c>
      <c r="C445" t="s">
        <v>168</v>
      </c>
      <c r="D445" t="str">
        <f>IFERROR(RIGHT(Tabla1[[#This Row],[Proyecto]],LEN(Tabla1[[#This Row],[Proyecto]])-FIND("-",Tabla1[[#This Row],[Proyecto]])),Tabla1[[#This Row],[Proyecto]])</f>
        <v>OT00104</v>
      </c>
      <c r="E445" t="s">
        <v>11</v>
      </c>
      <c r="F445" t="s">
        <v>144</v>
      </c>
      <c r="G445" t="s">
        <v>10</v>
      </c>
      <c r="H445">
        <v>1</v>
      </c>
      <c r="I445">
        <v>8</v>
      </c>
      <c r="J445">
        <v>2</v>
      </c>
      <c r="K445">
        <v>2</v>
      </c>
      <c r="L445" s="3">
        <f t="shared" si="21"/>
        <v>2.6666666666666665</v>
      </c>
      <c r="M445" s="3">
        <f t="shared" si="23"/>
        <v>6.2893081761006284E-3</v>
      </c>
      <c r="N445" s="6">
        <v>1.02</v>
      </c>
      <c r="O445" s="6">
        <f>+Tabla1[[#This Row],[Precio $]]*Tabla1[[#This Row],[PT]]</f>
        <v>2.7199999999999998</v>
      </c>
    </row>
    <row r="446" spans="2:15" x14ac:dyDescent="0.25">
      <c r="B446" s="9">
        <v>44480</v>
      </c>
      <c r="C446" t="s">
        <v>168</v>
      </c>
      <c r="D446" t="str">
        <f>IFERROR(RIGHT(Tabla1[[#This Row],[Proyecto]],LEN(Tabla1[[#This Row],[Proyecto]])-FIND("-",Tabla1[[#This Row],[Proyecto]])),Tabla1[[#This Row],[Proyecto]])</f>
        <v>OT00104</v>
      </c>
      <c r="E446" t="s">
        <v>11</v>
      </c>
      <c r="F446" t="s">
        <v>144</v>
      </c>
      <c r="G446" t="s">
        <v>10</v>
      </c>
      <c r="H446">
        <v>1</v>
      </c>
      <c r="I446">
        <v>9</v>
      </c>
      <c r="J446">
        <v>2</v>
      </c>
      <c r="K446">
        <v>1</v>
      </c>
      <c r="L446" s="3">
        <f t="shared" si="21"/>
        <v>1.5</v>
      </c>
      <c r="M446" s="3">
        <f t="shared" si="23"/>
        <v>3.5377358490566039E-3</v>
      </c>
      <c r="N446" s="6">
        <v>1.02</v>
      </c>
      <c r="O446" s="6">
        <f>+Tabla1[[#This Row],[Precio $]]*Tabla1[[#This Row],[PT]]</f>
        <v>1.53</v>
      </c>
    </row>
    <row r="447" spans="2:15" x14ac:dyDescent="0.25">
      <c r="B447" s="9">
        <v>44475</v>
      </c>
      <c r="C447" t="s">
        <v>171</v>
      </c>
      <c r="D447" t="str">
        <f>IFERROR(RIGHT(Tabla1[[#This Row],[Proyecto]],LEN(Tabla1[[#This Row],[Proyecto]])-FIND("-",Tabla1[[#This Row],[Proyecto]])),Tabla1[[#This Row],[Proyecto]])</f>
        <v>OT00109</v>
      </c>
      <c r="E447" t="s">
        <v>11</v>
      </c>
      <c r="F447" t="s">
        <v>146</v>
      </c>
      <c r="G447" t="s">
        <v>10</v>
      </c>
      <c r="H447">
        <v>2</v>
      </c>
      <c r="I447">
        <v>3</v>
      </c>
      <c r="J447">
        <v>3</v>
      </c>
      <c r="K447">
        <v>4</v>
      </c>
      <c r="L447" s="3">
        <f t="shared" si="21"/>
        <v>6</v>
      </c>
      <c r="M447" s="3">
        <f t="shared" si="23"/>
        <v>1.4150943396226415E-2</v>
      </c>
      <c r="N447" s="6">
        <v>1.02</v>
      </c>
      <c r="O447" s="6">
        <f>+Tabla1[[#This Row],[Precio $]]*Tabla1[[#This Row],[PT]]</f>
        <v>6.12</v>
      </c>
    </row>
    <row r="448" spans="2:15" x14ac:dyDescent="0.25">
      <c r="B448" s="9">
        <v>44475</v>
      </c>
      <c r="C448" t="s">
        <v>171</v>
      </c>
      <c r="D448" t="str">
        <f>IFERROR(RIGHT(Tabla1[[#This Row],[Proyecto]],LEN(Tabla1[[#This Row],[Proyecto]])-FIND("-",Tabla1[[#This Row],[Proyecto]])),Tabla1[[#This Row],[Proyecto]])</f>
        <v>OT00109</v>
      </c>
      <c r="E448" t="s">
        <v>11</v>
      </c>
      <c r="F448" t="s">
        <v>146</v>
      </c>
      <c r="G448" t="s">
        <v>10</v>
      </c>
      <c r="H448">
        <v>2</v>
      </c>
      <c r="I448">
        <v>3</v>
      </c>
      <c r="J448">
        <v>2</v>
      </c>
      <c r="K448">
        <v>3</v>
      </c>
      <c r="L448" s="3">
        <f t="shared" si="21"/>
        <v>3</v>
      </c>
      <c r="M448" s="3">
        <f t="shared" si="23"/>
        <v>7.0754716981132077E-3</v>
      </c>
      <c r="N448" s="6">
        <v>1.02</v>
      </c>
      <c r="O448" s="6">
        <f>+Tabla1[[#This Row],[Precio $]]*Tabla1[[#This Row],[PT]]</f>
        <v>3.06</v>
      </c>
    </row>
    <row r="449" spans="2:15" x14ac:dyDescent="0.25">
      <c r="B449" s="9">
        <v>44475</v>
      </c>
      <c r="C449" t="s">
        <v>171</v>
      </c>
      <c r="D449" t="str">
        <f>IFERROR(RIGHT(Tabla1[[#This Row],[Proyecto]],LEN(Tabla1[[#This Row],[Proyecto]])-FIND("-",Tabla1[[#This Row],[Proyecto]])),Tabla1[[#This Row],[Proyecto]])</f>
        <v>OT00109</v>
      </c>
      <c r="E449" t="s">
        <v>11</v>
      </c>
      <c r="F449" t="s">
        <v>146</v>
      </c>
      <c r="G449" t="s">
        <v>10</v>
      </c>
      <c r="H449">
        <v>2</v>
      </c>
      <c r="I449">
        <v>4</v>
      </c>
      <c r="J449">
        <v>2</v>
      </c>
      <c r="K449">
        <v>2</v>
      </c>
      <c r="L449" s="3">
        <f t="shared" si="21"/>
        <v>2.6666666666666665</v>
      </c>
      <c r="M449" s="3">
        <f t="shared" si="23"/>
        <v>6.2893081761006284E-3</v>
      </c>
      <c r="N449" s="6">
        <v>1.02</v>
      </c>
      <c r="O449" s="6">
        <f>+Tabla1[[#This Row],[Precio $]]*Tabla1[[#This Row],[PT]]</f>
        <v>2.7199999999999998</v>
      </c>
    </row>
    <row r="450" spans="2:15" x14ac:dyDescent="0.25">
      <c r="B450" s="9">
        <v>44475</v>
      </c>
      <c r="C450" t="s">
        <v>171</v>
      </c>
      <c r="D450" t="str">
        <f>IFERROR(RIGHT(Tabla1[[#This Row],[Proyecto]],LEN(Tabla1[[#This Row],[Proyecto]])-FIND("-",Tabla1[[#This Row],[Proyecto]])),Tabla1[[#This Row],[Proyecto]])</f>
        <v>OT00109</v>
      </c>
      <c r="E450" t="s">
        <v>11</v>
      </c>
      <c r="F450" t="s">
        <v>146</v>
      </c>
      <c r="G450" t="s">
        <v>10</v>
      </c>
      <c r="H450">
        <v>1.5</v>
      </c>
      <c r="I450">
        <v>3</v>
      </c>
      <c r="J450">
        <v>2</v>
      </c>
      <c r="K450">
        <v>2</v>
      </c>
      <c r="L450" s="3">
        <f t="shared" si="21"/>
        <v>1.5</v>
      </c>
      <c r="M450" s="3">
        <f t="shared" si="23"/>
        <v>3.5377358490566039E-3</v>
      </c>
      <c r="N450" s="6">
        <v>1.02</v>
      </c>
      <c r="O450" s="6">
        <f>+Tabla1[[#This Row],[Precio $]]*Tabla1[[#This Row],[PT]]</f>
        <v>1.53</v>
      </c>
    </row>
    <row r="451" spans="2:15" x14ac:dyDescent="0.25">
      <c r="B451" s="9">
        <v>44475</v>
      </c>
      <c r="C451" t="s">
        <v>171</v>
      </c>
      <c r="D451" t="str">
        <f>IFERROR(RIGHT(Tabla1[[#This Row],[Proyecto]],LEN(Tabla1[[#This Row],[Proyecto]])-FIND("-",Tabla1[[#This Row],[Proyecto]])),Tabla1[[#This Row],[Proyecto]])</f>
        <v>OT00109</v>
      </c>
      <c r="E451" t="s">
        <v>11</v>
      </c>
      <c r="F451" t="s">
        <v>146</v>
      </c>
      <c r="G451" t="s">
        <v>10</v>
      </c>
      <c r="H451">
        <v>1.5</v>
      </c>
      <c r="I451">
        <v>4</v>
      </c>
      <c r="J451">
        <v>2</v>
      </c>
      <c r="K451">
        <v>4</v>
      </c>
      <c r="L451" s="3">
        <f t="shared" si="21"/>
        <v>4</v>
      </c>
      <c r="M451" s="3">
        <f t="shared" si="23"/>
        <v>9.433962264150943E-3</v>
      </c>
      <c r="N451" s="6">
        <v>1.02</v>
      </c>
      <c r="O451" s="6">
        <f>+Tabla1[[#This Row],[Precio $]]*Tabla1[[#This Row],[PT]]</f>
        <v>4.08</v>
      </c>
    </row>
    <row r="452" spans="2:15" x14ac:dyDescent="0.25">
      <c r="B452" s="9">
        <v>44475</v>
      </c>
      <c r="C452" t="s">
        <v>171</v>
      </c>
      <c r="D452" t="str">
        <f>IFERROR(RIGHT(Tabla1[[#This Row],[Proyecto]],LEN(Tabla1[[#This Row],[Proyecto]])-FIND("-",Tabla1[[#This Row],[Proyecto]])),Tabla1[[#This Row],[Proyecto]])</f>
        <v>OT00109</v>
      </c>
      <c r="E452" t="s">
        <v>11</v>
      </c>
      <c r="F452" t="s">
        <v>146</v>
      </c>
      <c r="G452" t="s">
        <v>10</v>
      </c>
      <c r="H452">
        <v>1.5</v>
      </c>
      <c r="I452">
        <v>5</v>
      </c>
      <c r="J452">
        <v>2</v>
      </c>
      <c r="K452">
        <v>1</v>
      </c>
      <c r="L452" s="3">
        <f t="shared" si="21"/>
        <v>1.25</v>
      </c>
      <c r="M452" s="3">
        <f t="shared" si="23"/>
        <v>2.94811320754717E-3</v>
      </c>
      <c r="N452" s="6">
        <v>1.02</v>
      </c>
      <c r="O452" s="6">
        <f>+Tabla1[[#This Row],[Precio $]]*Tabla1[[#This Row],[PT]]</f>
        <v>1.2749999999999999</v>
      </c>
    </row>
    <row r="453" spans="2:15" x14ac:dyDescent="0.25">
      <c r="B453" s="9">
        <v>44475</v>
      </c>
      <c r="C453" t="s">
        <v>171</v>
      </c>
      <c r="D453" t="str">
        <f>IFERROR(RIGHT(Tabla1[[#This Row],[Proyecto]],LEN(Tabla1[[#This Row],[Proyecto]])-FIND("-",Tabla1[[#This Row],[Proyecto]])),Tabla1[[#This Row],[Proyecto]])</f>
        <v>OT00109</v>
      </c>
      <c r="E453" t="s">
        <v>11</v>
      </c>
      <c r="F453" t="s">
        <v>146</v>
      </c>
      <c r="G453" t="s">
        <v>10</v>
      </c>
      <c r="H453">
        <v>1.5</v>
      </c>
      <c r="I453">
        <v>8</v>
      </c>
      <c r="J453">
        <v>2</v>
      </c>
      <c r="K453">
        <v>1</v>
      </c>
      <c r="L453" s="3">
        <f t="shared" si="21"/>
        <v>2</v>
      </c>
      <c r="M453" s="3">
        <f t="shared" si="23"/>
        <v>4.7169811320754715E-3</v>
      </c>
      <c r="N453" s="6">
        <v>1.02</v>
      </c>
      <c r="O453" s="6">
        <f>+Tabla1[[#This Row],[Precio $]]*Tabla1[[#This Row],[PT]]</f>
        <v>2.04</v>
      </c>
    </row>
    <row r="454" spans="2:15" x14ac:dyDescent="0.25">
      <c r="B454" s="9">
        <v>44475</v>
      </c>
      <c r="C454" t="s">
        <v>171</v>
      </c>
      <c r="D454" t="str">
        <f>IFERROR(RIGHT(Tabla1[[#This Row],[Proyecto]],LEN(Tabla1[[#This Row],[Proyecto]])-FIND("-",Tabla1[[#This Row],[Proyecto]])),Tabla1[[#This Row],[Proyecto]])</f>
        <v>OT00109</v>
      </c>
      <c r="E454" t="s">
        <v>11</v>
      </c>
      <c r="F454" t="s">
        <v>146</v>
      </c>
      <c r="G454" t="s">
        <v>10</v>
      </c>
      <c r="H454">
        <v>1.5</v>
      </c>
      <c r="I454">
        <v>7</v>
      </c>
      <c r="J454">
        <v>2</v>
      </c>
      <c r="K454">
        <v>2</v>
      </c>
      <c r="L454" s="3">
        <f t="shared" ref="L454:L489" si="24">(H454*I454*J454*K454)/12</f>
        <v>3.5</v>
      </c>
      <c r="M454" s="3">
        <f t="shared" si="23"/>
        <v>8.2547169811320754E-3</v>
      </c>
      <c r="N454" s="6">
        <v>1.02</v>
      </c>
      <c r="O454" s="6">
        <f>+Tabla1[[#This Row],[Precio $]]*Tabla1[[#This Row],[PT]]</f>
        <v>3.5700000000000003</v>
      </c>
    </row>
    <row r="455" spans="2:15" x14ac:dyDescent="0.25">
      <c r="B455" s="9">
        <v>44475</v>
      </c>
      <c r="C455" t="s">
        <v>171</v>
      </c>
      <c r="D455" t="str">
        <f>IFERROR(RIGHT(Tabla1[[#This Row],[Proyecto]],LEN(Tabla1[[#This Row],[Proyecto]])-FIND("-",Tabla1[[#This Row],[Proyecto]])),Tabla1[[#This Row],[Proyecto]])</f>
        <v>OT00109</v>
      </c>
      <c r="E455" t="s">
        <v>11</v>
      </c>
      <c r="F455" t="s">
        <v>146</v>
      </c>
      <c r="G455" t="s">
        <v>10</v>
      </c>
      <c r="H455">
        <v>1</v>
      </c>
      <c r="I455">
        <v>4</v>
      </c>
      <c r="J455">
        <v>2</v>
      </c>
      <c r="K455">
        <v>8</v>
      </c>
      <c r="L455" s="3">
        <f t="shared" si="24"/>
        <v>5.333333333333333</v>
      </c>
      <c r="M455" s="3">
        <f t="shared" si="23"/>
        <v>1.2578616352201257E-2</v>
      </c>
      <c r="N455" s="6">
        <v>1.02</v>
      </c>
      <c r="O455" s="6">
        <f>+Tabla1[[#This Row],[Precio $]]*Tabla1[[#This Row],[PT]]</f>
        <v>5.4399999999999995</v>
      </c>
    </row>
    <row r="456" spans="2:15" x14ac:dyDescent="0.25">
      <c r="B456" s="9">
        <v>44475</v>
      </c>
      <c r="C456" t="s">
        <v>171</v>
      </c>
      <c r="D456" t="str">
        <f>IFERROR(RIGHT(Tabla1[[#This Row],[Proyecto]],LEN(Tabla1[[#This Row],[Proyecto]])-FIND("-",Tabla1[[#This Row],[Proyecto]])),Tabla1[[#This Row],[Proyecto]])</f>
        <v>OT00109</v>
      </c>
      <c r="E456" t="s">
        <v>11</v>
      </c>
      <c r="F456" t="s">
        <v>146</v>
      </c>
      <c r="G456" t="s">
        <v>10</v>
      </c>
      <c r="H456">
        <v>2</v>
      </c>
      <c r="I456">
        <v>4</v>
      </c>
      <c r="J456">
        <v>4</v>
      </c>
      <c r="K456">
        <v>2</v>
      </c>
      <c r="L456" s="3">
        <f t="shared" si="24"/>
        <v>5.333333333333333</v>
      </c>
      <c r="M456" s="3">
        <f t="shared" si="23"/>
        <v>1.2578616352201257E-2</v>
      </c>
      <c r="N456" s="6">
        <v>1.02</v>
      </c>
      <c r="O456" s="6">
        <f>+Tabla1[[#This Row],[Precio $]]*Tabla1[[#This Row],[PT]]</f>
        <v>5.4399999999999995</v>
      </c>
    </row>
    <row r="457" spans="2:15" x14ac:dyDescent="0.25">
      <c r="B457" s="9">
        <v>44475</v>
      </c>
      <c r="C457" t="s">
        <v>171</v>
      </c>
      <c r="D457" t="str">
        <f>IFERROR(RIGHT(Tabla1[[#This Row],[Proyecto]],LEN(Tabla1[[#This Row],[Proyecto]])-FIND("-",Tabla1[[#This Row],[Proyecto]])),Tabla1[[#This Row],[Proyecto]])</f>
        <v>OT00109</v>
      </c>
      <c r="E457" t="s">
        <v>11</v>
      </c>
      <c r="F457" t="s">
        <v>146</v>
      </c>
      <c r="G457" t="s">
        <v>10</v>
      </c>
      <c r="H457">
        <v>2</v>
      </c>
      <c r="I457">
        <v>4</v>
      </c>
      <c r="J457">
        <v>3</v>
      </c>
      <c r="K457">
        <v>6</v>
      </c>
      <c r="L457" s="3">
        <f t="shared" si="24"/>
        <v>12</v>
      </c>
      <c r="M457" s="3">
        <f t="shared" si="23"/>
        <v>2.8301886792452831E-2</v>
      </c>
      <c r="N457" s="6">
        <v>1.02</v>
      </c>
      <c r="O457" s="6">
        <f>+Tabla1[[#This Row],[Precio $]]*Tabla1[[#This Row],[PT]]</f>
        <v>12.24</v>
      </c>
    </row>
    <row r="458" spans="2:15" x14ac:dyDescent="0.25">
      <c r="B458" s="9">
        <v>44475</v>
      </c>
      <c r="C458" t="s">
        <v>171</v>
      </c>
      <c r="D458" t="str">
        <f>IFERROR(RIGHT(Tabla1[[#This Row],[Proyecto]],LEN(Tabla1[[#This Row],[Proyecto]])-FIND("-",Tabla1[[#This Row],[Proyecto]])),Tabla1[[#This Row],[Proyecto]])</f>
        <v>OT00109</v>
      </c>
      <c r="E458" t="s">
        <v>11</v>
      </c>
      <c r="F458" t="s">
        <v>146</v>
      </c>
      <c r="G458" t="s">
        <v>10</v>
      </c>
      <c r="H458">
        <v>2</v>
      </c>
      <c r="I458">
        <v>3</v>
      </c>
      <c r="J458">
        <v>2</v>
      </c>
      <c r="K458">
        <v>7</v>
      </c>
      <c r="L458" s="3">
        <f t="shared" si="24"/>
        <v>7</v>
      </c>
      <c r="M458" s="3">
        <f t="shared" si="23"/>
        <v>1.6509433962264151E-2</v>
      </c>
      <c r="N458" s="6">
        <v>1.02</v>
      </c>
      <c r="O458" s="6">
        <f>+Tabla1[[#This Row],[Precio $]]*Tabla1[[#This Row],[PT]]</f>
        <v>7.1400000000000006</v>
      </c>
    </row>
    <row r="459" spans="2:15" x14ac:dyDescent="0.25">
      <c r="B459" s="9">
        <v>44475</v>
      </c>
      <c r="C459" t="s">
        <v>171</v>
      </c>
      <c r="D459" t="str">
        <f>IFERROR(RIGHT(Tabla1[[#This Row],[Proyecto]],LEN(Tabla1[[#This Row],[Proyecto]])-FIND("-",Tabla1[[#This Row],[Proyecto]])),Tabla1[[#This Row],[Proyecto]])</f>
        <v>OT00109</v>
      </c>
      <c r="E459" t="s">
        <v>11</v>
      </c>
      <c r="F459" t="s">
        <v>146</v>
      </c>
      <c r="G459" t="s">
        <v>10</v>
      </c>
      <c r="H459">
        <v>1.5</v>
      </c>
      <c r="I459">
        <v>4</v>
      </c>
      <c r="J459">
        <v>2</v>
      </c>
      <c r="K459">
        <v>1</v>
      </c>
      <c r="L459" s="3">
        <f t="shared" si="24"/>
        <v>1</v>
      </c>
      <c r="M459" s="3">
        <f t="shared" si="23"/>
        <v>2.3584905660377358E-3</v>
      </c>
      <c r="N459" s="6">
        <v>1.02</v>
      </c>
      <c r="O459" s="6">
        <f>+Tabla1[[#This Row],[Precio $]]*Tabla1[[#This Row],[PT]]</f>
        <v>1.02</v>
      </c>
    </row>
    <row r="460" spans="2:15" x14ac:dyDescent="0.25">
      <c r="B460" s="9">
        <v>44475</v>
      </c>
      <c r="C460" t="s">
        <v>171</v>
      </c>
      <c r="D460" t="str">
        <f>IFERROR(RIGHT(Tabla1[[#This Row],[Proyecto]],LEN(Tabla1[[#This Row],[Proyecto]])-FIND("-",Tabla1[[#This Row],[Proyecto]])),Tabla1[[#This Row],[Proyecto]])</f>
        <v>OT00109</v>
      </c>
      <c r="E460" t="s">
        <v>11</v>
      </c>
      <c r="F460" t="s">
        <v>146</v>
      </c>
      <c r="G460" t="s">
        <v>10</v>
      </c>
      <c r="H460">
        <v>1.5</v>
      </c>
      <c r="I460">
        <v>5</v>
      </c>
      <c r="J460">
        <v>2</v>
      </c>
      <c r="K460">
        <v>2</v>
      </c>
      <c r="L460" s="3">
        <f t="shared" si="24"/>
        <v>2.5</v>
      </c>
      <c r="M460" s="3">
        <f t="shared" si="23"/>
        <v>5.89622641509434E-3</v>
      </c>
      <c r="N460" s="6">
        <v>1.02</v>
      </c>
      <c r="O460" s="6">
        <f>+Tabla1[[#This Row],[Precio $]]*Tabla1[[#This Row],[PT]]</f>
        <v>2.5499999999999998</v>
      </c>
    </row>
    <row r="461" spans="2:15" x14ac:dyDescent="0.25">
      <c r="B461" s="9">
        <v>44475</v>
      </c>
      <c r="C461" t="s">
        <v>171</v>
      </c>
      <c r="D461" t="str">
        <f>IFERROR(RIGHT(Tabla1[[#This Row],[Proyecto]],LEN(Tabla1[[#This Row],[Proyecto]])-FIND("-",Tabla1[[#This Row],[Proyecto]])),Tabla1[[#This Row],[Proyecto]])</f>
        <v>OT00109</v>
      </c>
      <c r="E461" t="s">
        <v>11</v>
      </c>
      <c r="F461" t="s">
        <v>146</v>
      </c>
      <c r="G461" t="s">
        <v>10</v>
      </c>
      <c r="H461">
        <v>1.5</v>
      </c>
      <c r="I461">
        <v>7</v>
      </c>
      <c r="J461">
        <v>2</v>
      </c>
      <c r="K461">
        <v>2</v>
      </c>
      <c r="L461" s="3">
        <f t="shared" si="24"/>
        <v>3.5</v>
      </c>
      <c r="M461" s="3">
        <f t="shared" si="23"/>
        <v>8.2547169811320754E-3</v>
      </c>
      <c r="N461" s="6">
        <v>1.02</v>
      </c>
      <c r="O461" s="6">
        <f>+Tabla1[[#This Row],[Precio $]]*Tabla1[[#This Row],[PT]]</f>
        <v>3.5700000000000003</v>
      </c>
    </row>
    <row r="462" spans="2:15" x14ac:dyDescent="0.25">
      <c r="B462" s="9">
        <v>44475</v>
      </c>
      <c r="C462" t="s">
        <v>171</v>
      </c>
      <c r="D462" t="str">
        <f>IFERROR(RIGHT(Tabla1[[#This Row],[Proyecto]],LEN(Tabla1[[#This Row],[Proyecto]])-FIND("-",Tabla1[[#This Row],[Proyecto]])),Tabla1[[#This Row],[Proyecto]])</f>
        <v>OT00109</v>
      </c>
      <c r="E462" t="s">
        <v>11</v>
      </c>
      <c r="F462" t="s">
        <v>146</v>
      </c>
      <c r="G462" t="s">
        <v>10</v>
      </c>
      <c r="H462">
        <v>1</v>
      </c>
      <c r="I462">
        <v>4</v>
      </c>
      <c r="J462">
        <v>3</v>
      </c>
      <c r="K462">
        <v>5</v>
      </c>
      <c r="L462" s="3">
        <f t="shared" si="24"/>
        <v>5</v>
      </c>
      <c r="M462" s="3">
        <f t="shared" si="23"/>
        <v>1.179245283018868E-2</v>
      </c>
      <c r="N462" s="6">
        <v>1.02</v>
      </c>
      <c r="O462" s="6">
        <f>+Tabla1[[#This Row],[Precio $]]*Tabla1[[#This Row],[PT]]</f>
        <v>5.0999999999999996</v>
      </c>
    </row>
    <row r="463" spans="2:15" x14ac:dyDescent="0.25">
      <c r="B463" s="9">
        <v>44475</v>
      </c>
      <c r="C463" t="s">
        <v>171</v>
      </c>
      <c r="D463" t="str">
        <f>IFERROR(RIGHT(Tabla1[[#This Row],[Proyecto]],LEN(Tabla1[[#This Row],[Proyecto]])-FIND("-",Tabla1[[#This Row],[Proyecto]])),Tabla1[[#This Row],[Proyecto]])</f>
        <v>OT00109</v>
      </c>
      <c r="E463" t="s">
        <v>11</v>
      </c>
      <c r="F463" t="s">
        <v>146</v>
      </c>
      <c r="G463" t="s">
        <v>10</v>
      </c>
      <c r="H463">
        <v>1</v>
      </c>
      <c r="I463">
        <v>5</v>
      </c>
      <c r="J463">
        <v>3</v>
      </c>
      <c r="K463">
        <v>5</v>
      </c>
      <c r="L463" s="3">
        <f t="shared" si="24"/>
        <v>6.25</v>
      </c>
      <c r="M463" s="3">
        <f t="shared" ref="M463:M466" si="25">+L463/424</f>
        <v>1.4740566037735849E-2</v>
      </c>
      <c r="N463" s="6">
        <v>1.02</v>
      </c>
      <c r="O463" s="6">
        <f>+Tabla1[[#This Row],[Precio $]]*Tabla1[[#This Row],[PT]]</f>
        <v>6.375</v>
      </c>
    </row>
    <row r="464" spans="2:15" x14ac:dyDescent="0.25">
      <c r="B464" s="9">
        <v>44475</v>
      </c>
      <c r="C464" t="s">
        <v>171</v>
      </c>
      <c r="D464" t="str">
        <f>IFERROR(RIGHT(Tabla1[[#This Row],[Proyecto]],LEN(Tabla1[[#This Row],[Proyecto]])-FIND("-",Tabla1[[#This Row],[Proyecto]])),Tabla1[[#This Row],[Proyecto]])</f>
        <v>OT00109</v>
      </c>
      <c r="E464" t="s">
        <v>11</v>
      </c>
      <c r="F464" t="s">
        <v>146</v>
      </c>
      <c r="G464" t="s">
        <v>10</v>
      </c>
      <c r="H464">
        <v>1</v>
      </c>
      <c r="I464">
        <v>6</v>
      </c>
      <c r="J464">
        <v>3</v>
      </c>
      <c r="K464">
        <v>1</v>
      </c>
      <c r="L464" s="3">
        <f t="shared" si="24"/>
        <v>1.5</v>
      </c>
      <c r="M464" s="3">
        <f t="shared" si="25"/>
        <v>3.5377358490566039E-3</v>
      </c>
      <c r="N464" s="6">
        <v>1.02</v>
      </c>
      <c r="O464" s="6">
        <f>+Tabla1[[#This Row],[Precio $]]*Tabla1[[#This Row],[PT]]</f>
        <v>1.53</v>
      </c>
    </row>
    <row r="465" spans="2:15" x14ac:dyDescent="0.25">
      <c r="B465" s="9">
        <v>44475</v>
      </c>
      <c r="C465" t="s">
        <v>171</v>
      </c>
      <c r="D465" t="str">
        <f>IFERROR(RIGHT(Tabla1[[#This Row],[Proyecto]],LEN(Tabla1[[#This Row],[Proyecto]])-FIND("-",Tabla1[[#This Row],[Proyecto]])),Tabla1[[#This Row],[Proyecto]])</f>
        <v>OT00109</v>
      </c>
      <c r="E465" t="s">
        <v>11</v>
      </c>
      <c r="F465" t="s">
        <v>146</v>
      </c>
      <c r="G465" t="s">
        <v>10</v>
      </c>
      <c r="H465">
        <v>1</v>
      </c>
      <c r="I465">
        <v>7</v>
      </c>
      <c r="J465">
        <v>3</v>
      </c>
      <c r="K465">
        <v>1</v>
      </c>
      <c r="L465" s="3">
        <f t="shared" si="24"/>
        <v>1.75</v>
      </c>
      <c r="M465" s="3">
        <f t="shared" si="25"/>
        <v>4.1273584905660377E-3</v>
      </c>
      <c r="N465" s="6">
        <v>1.02</v>
      </c>
      <c r="O465" s="6">
        <f>+Tabla1[[#This Row],[Precio $]]*Tabla1[[#This Row],[PT]]</f>
        <v>1.7850000000000001</v>
      </c>
    </row>
    <row r="466" spans="2:15" x14ac:dyDescent="0.25">
      <c r="B466" s="9">
        <v>44475</v>
      </c>
      <c r="C466" t="s">
        <v>171</v>
      </c>
      <c r="D466" t="str">
        <f>IFERROR(RIGHT(Tabla1[[#This Row],[Proyecto]],LEN(Tabla1[[#This Row],[Proyecto]])-FIND("-",Tabla1[[#This Row],[Proyecto]])),Tabla1[[#This Row],[Proyecto]])</f>
        <v>OT00109</v>
      </c>
      <c r="E466" t="s">
        <v>11</v>
      </c>
      <c r="F466" t="s">
        <v>146</v>
      </c>
      <c r="G466" t="s">
        <v>10</v>
      </c>
      <c r="H466">
        <v>1</v>
      </c>
      <c r="I466">
        <v>4</v>
      </c>
      <c r="J466">
        <v>2</v>
      </c>
      <c r="K466">
        <v>5</v>
      </c>
      <c r="L466" s="3">
        <f t="shared" si="24"/>
        <v>3.3333333333333335</v>
      </c>
      <c r="M466" s="3">
        <f t="shared" si="25"/>
        <v>7.8616352201257862E-3</v>
      </c>
      <c r="N466" s="6">
        <v>1.02</v>
      </c>
      <c r="O466" s="6">
        <f>+Tabla1[[#This Row],[Precio $]]*Tabla1[[#This Row],[PT]]</f>
        <v>3.4000000000000004</v>
      </c>
    </row>
    <row r="467" spans="2:15" x14ac:dyDescent="0.25">
      <c r="B467" s="9">
        <v>44487</v>
      </c>
      <c r="C467" t="s">
        <v>166</v>
      </c>
      <c r="D467" t="str">
        <f>IFERROR(RIGHT(Tabla1[[#This Row],[Proyecto]],LEN(Tabla1[[#This Row],[Proyecto]])-FIND("-",Tabla1[[#This Row],[Proyecto]])),Tabla1[[#This Row],[Proyecto]])</f>
        <v>OT00100</v>
      </c>
      <c r="E467" t="s">
        <v>11</v>
      </c>
      <c r="F467" t="s">
        <v>147</v>
      </c>
      <c r="G467" t="s">
        <v>10</v>
      </c>
      <c r="H467">
        <v>2</v>
      </c>
      <c r="I467">
        <v>5</v>
      </c>
      <c r="J467">
        <v>4</v>
      </c>
      <c r="K467">
        <v>4</v>
      </c>
      <c r="L467" s="3">
        <f t="shared" si="24"/>
        <v>13.333333333333334</v>
      </c>
      <c r="M467" s="3">
        <f>+L467/424</f>
        <v>3.1446540880503145E-2</v>
      </c>
      <c r="N467" s="6">
        <v>1.02</v>
      </c>
      <c r="O467" s="6">
        <f>+Tabla1[[#This Row],[Precio $]]*Tabla1[[#This Row],[PT]]</f>
        <v>13.600000000000001</v>
      </c>
    </row>
    <row r="468" spans="2:15" x14ac:dyDescent="0.25">
      <c r="B468" s="9">
        <v>44487</v>
      </c>
      <c r="C468" t="s">
        <v>166</v>
      </c>
      <c r="D468" t="str">
        <f>IFERROR(RIGHT(Tabla1[[#This Row],[Proyecto]],LEN(Tabla1[[#This Row],[Proyecto]])-FIND("-",Tabla1[[#This Row],[Proyecto]])),Tabla1[[#This Row],[Proyecto]])</f>
        <v>OT00100</v>
      </c>
      <c r="E468" t="s">
        <v>11</v>
      </c>
      <c r="F468" t="s">
        <v>147</v>
      </c>
      <c r="G468" t="s">
        <v>10</v>
      </c>
      <c r="H468">
        <v>2</v>
      </c>
      <c r="I468">
        <v>6</v>
      </c>
      <c r="J468">
        <v>4</v>
      </c>
      <c r="K468">
        <v>4</v>
      </c>
      <c r="L468" s="3">
        <f t="shared" si="24"/>
        <v>16</v>
      </c>
      <c r="M468" s="3">
        <f t="shared" ref="M468:M471" si="26">+L468/424</f>
        <v>3.7735849056603772E-2</v>
      </c>
      <c r="N468" s="6">
        <v>1.02</v>
      </c>
      <c r="O468" s="6">
        <f>+Tabla1[[#This Row],[Precio $]]*Tabla1[[#This Row],[PT]]</f>
        <v>16.32</v>
      </c>
    </row>
    <row r="469" spans="2:15" x14ac:dyDescent="0.25">
      <c r="B469" s="9">
        <v>44487</v>
      </c>
      <c r="C469" t="s">
        <v>166</v>
      </c>
      <c r="D469" t="str">
        <f>IFERROR(RIGHT(Tabla1[[#This Row],[Proyecto]],LEN(Tabla1[[#This Row],[Proyecto]])-FIND("-",Tabla1[[#This Row],[Proyecto]])),Tabla1[[#This Row],[Proyecto]])</f>
        <v>OT00100</v>
      </c>
      <c r="E469" t="s">
        <v>11</v>
      </c>
      <c r="F469" t="s">
        <v>147</v>
      </c>
      <c r="G469" t="s">
        <v>10</v>
      </c>
      <c r="H469">
        <v>2</v>
      </c>
      <c r="I469">
        <v>4</v>
      </c>
      <c r="J469">
        <v>4</v>
      </c>
      <c r="K469">
        <v>1</v>
      </c>
      <c r="L469" s="3">
        <f t="shared" si="24"/>
        <v>2.6666666666666665</v>
      </c>
      <c r="M469" s="3">
        <f t="shared" si="26"/>
        <v>6.2893081761006284E-3</v>
      </c>
      <c r="N469" s="6">
        <v>1.02</v>
      </c>
      <c r="O469" s="6">
        <f>+Tabla1[[#This Row],[Precio $]]*Tabla1[[#This Row],[PT]]</f>
        <v>2.7199999999999998</v>
      </c>
    </row>
    <row r="470" spans="2:15" x14ac:dyDescent="0.25">
      <c r="B470" s="9">
        <v>44487</v>
      </c>
      <c r="C470" t="s">
        <v>166</v>
      </c>
      <c r="D470" t="str">
        <f>IFERROR(RIGHT(Tabla1[[#This Row],[Proyecto]],LEN(Tabla1[[#This Row],[Proyecto]])-FIND("-",Tabla1[[#This Row],[Proyecto]])),Tabla1[[#This Row],[Proyecto]])</f>
        <v>OT00100</v>
      </c>
      <c r="E470" t="s">
        <v>11</v>
      </c>
      <c r="F470" t="s">
        <v>147</v>
      </c>
      <c r="G470" t="s">
        <v>10</v>
      </c>
      <c r="H470">
        <v>2</v>
      </c>
      <c r="I470">
        <v>6</v>
      </c>
      <c r="J470">
        <v>4</v>
      </c>
      <c r="K470">
        <v>1</v>
      </c>
      <c r="L470" s="3">
        <f t="shared" si="24"/>
        <v>4</v>
      </c>
      <c r="M470" s="3">
        <f t="shared" si="26"/>
        <v>9.433962264150943E-3</v>
      </c>
      <c r="N470" s="6">
        <v>1.02</v>
      </c>
      <c r="O470" s="6">
        <f>+Tabla1[[#This Row],[Precio $]]*Tabla1[[#This Row],[PT]]</f>
        <v>4.08</v>
      </c>
    </row>
    <row r="471" spans="2:15" x14ac:dyDescent="0.25">
      <c r="B471" s="9">
        <v>44487</v>
      </c>
      <c r="C471" t="s">
        <v>166</v>
      </c>
      <c r="D471" t="str">
        <f>IFERROR(RIGHT(Tabla1[[#This Row],[Proyecto]],LEN(Tabla1[[#This Row],[Proyecto]])-FIND("-",Tabla1[[#This Row],[Proyecto]])),Tabla1[[#This Row],[Proyecto]])</f>
        <v>OT00100</v>
      </c>
      <c r="E471" t="s">
        <v>11</v>
      </c>
      <c r="F471" t="s">
        <v>147</v>
      </c>
      <c r="G471" t="s">
        <v>10</v>
      </c>
      <c r="H471">
        <v>2</v>
      </c>
      <c r="I471">
        <v>15</v>
      </c>
      <c r="J471">
        <v>10</v>
      </c>
      <c r="K471">
        <v>1</v>
      </c>
      <c r="L471" s="3">
        <f t="shared" si="24"/>
        <v>25</v>
      </c>
      <c r="M471" s="3">
        <f t="shared" si="26"/>
        <v>5.8962264150943397E-2</v>
      </c>
      <c r="N471" s="6">
        <v>1.02</v>
      </c>
      <c r="O471" s="6">
        <f>+Tabla1[[#This Row],[Precio $]]*Tabla1[[#This Row],[PT]]</f>
        <v>25.5</v>
      </c>
    </row>
    <row r="472" spans="2:15" x14ac:dyDescent="0.25">
      <c r="B472" s="9">
        <v>44487</v>
      </c>
      <c r="C472" t="s">
        <v>166</v>
      </c>
      <c r="D472" t="str">
        <f>IFERROR(RIGHT(Tabla1[[#This Row],[Proyecto]],LEN(Tabla1[[#This Row],[Proyecto]])-FIND("-",Tabla1[[#This Row],[Proyecto]])),Tabla1[[#This Row],[Proyecto]])</f>
        <v>OT00100</v>
      </c>
      <c r="E472" t="s">
        <v>11</v>
      </c>
      <c r="F472" t="s">
        <v>147</v>
      </c>
      <c r="G472" t="s">
        <v>10</v>
      </c>
      <c r="H472">
        <v>2</v>
      </c>
      <c r="I472">
        <v>13</v>
      </c>
      <c r="J472">
        <v>10</v>
      </c>
      <c r="K472">
        <v>1</v>
      </c>
      <c r="L472" s="3">
        <f t="shared" si="24"/>
        <v>21.666666666666668</v>
      </c>
      <c r="M472" s="3">
        <f t="shared" ref="M472:M508" si="27">+L472/424</f>
        <v>5.1100628930817613E-2</v>
      </c>
      <c r="N472" s="6">
        <v>1.02</v>
      </c>
      <c r="O472" s="6">
        <f>+Tabla1[[#This Row],[Precio $]]*Tabla1[[#This Row],[PT]]</f>
        <v>22.1</v>
      </c>
    </row>
    <row r="473" spans="2:15" x14ac:dyDescent="0.25">
      <c r="B473" s="9">
        <v>44487</v>
      </c>
      <c r="C473" t="s">
        <v>175</v>
      </c>
      <c r="D473" t="str">
        <f>IFERROR(RIGHT(Tabla1[[#This Row],[Proyecto]],LEN(Tabla1[[#This Row],[Proyecto]])-FIND("-",Tabla1[[#This Row],[Proyecto]])),Tabla1[[#This Row],[Proyecto]])</f>
        <v>OT00114</v>
      </c>
      <c r="E473" t="s">
        <v>11</v>
      </c>
      <c r="F473" t="s">
        <v>144</v>
      </c>
      <c r="G473" t="s">
        <v>10</v>
      </c>
      <c r="H473">
        <v>1</v>
      </c>
      <c r="I473">
        <v>4</v>
      </c>
      <c r="J473">
        <v>4</v>
      </c>
      <c r="K473">
        <v>1</v>
      </c>
      <c r="L473" s="3">
        <f t="shared" si="24"/>
        <v>1.3333333333333333</v>
      </c>
      <c r="M473" s="3">
        <f t="shared" si="27"/>
        <v>3.1446540880503142E-3</v>
      </c>
      <c r="N473" s="6">
        <v>1.02</v>
      </c>
      <c r="O473" s="6">
        <f>+Tabla1[[#This Row],[Precio $]]*Tabla1[[#This Row],[PT]]</f>
        <v>1.3599999999999999</v>
      </c>
    </row>
    <row r="474" spans="2:15" x14ac:dyDescent="0.25">
      <c r="B474" s="9">
        <v>44487</v>
      </c>
      <c r="C474" t="s">
        <v>175</v>
      </c>
      <c r="D474" t="str">
        <f>IFERROR(RIGHT(Tabla1[[#This Row],[Proyecto]],LEN(Tabla1[[#This Row],[Proyecto]])-FIND("-",Tabla1[[#This Row],[Proyecto]])),Tabla1[[#This Row],[Proyecto]])</f>
        <v>OT00114</v>
      </c>
      <c r="E474" t="s">
        <v>11</v>
      </c>
      <c r="F474" t="s">
        <v>144</v>
      </c>
      <c r="G474" t="s">
        <v>10</v>
      </c>
      <c r="H474">
        <v>1</v>
      </c>
      <c r="I474">
        <v>5</v>
      </c>
      <c r="J474">
        <v>4</v>
      </c>
      <c r="K474">
        <v>4</v>
      </c>
      <c r="L474" s="3">
        <f t="shared" si="24"/>
        <v>6.666666666666667</v>
      </c>
      <c r="M474" s="3">
        <f t="shared" si="27"/>
        <v>1.5723270440251572E-2</v>
      </c>
      <c r="N474" s="6">
        <v>1.02</v>
      </c>
      <c r="O474" s="6">
        <f>+Tabla1[[#This Row],[Precio $]]*Tabla1[[#This Row],[PT]]</f>
        <v>6.8000000000000007</v>
      </c>
    </row>
    <row r="475" spans="2:15" x14ac:dyDescent="0.25">
      <c r="B475" s="9">
        <v>44487</v>
      </c>
      <c r="C475" t="s">
        <v>175</v>
      </c>
      <c r="D475" t="str">
        <f>IFERROR(RIGHT(Tabla1[[#This Row],[Proyecto]],LEN(Tabla1[[#This Row],[Proyecto]])-FIND("-",Tabla1[[#This Row],[Proyecto]])),Tabla1[[#This Row],[Proyecto]])</f>
        <v>OT00114</v>
      </c>
      <c r="E475" t="s">
        <v>11</v>
      </c>
      <c r="F475" t="s">
        <v>144</v>
      </c>
      <c r="G475" t="s">
        <v>10</v>
      </c>
      <c r="H475">
        <v>1</v>
      </c>
      <c r="I475">
        <v>6</v>
      </c>
      <c r="J475">
        <v>4</v>
      </c>
      <c r="K475">
        <v>3</v>
      </c>
      <c r="L475" s="3">
        <f t="shared" si="24"/>
        <v>6</v>
      </c>
      <c r="M475" s="3">
        <f t="shared" si="27"/>
        <v>1.4150943396226415E-2</v>
      </c>
      <c r="N475" s="6">
        <v>1.02</v>
      </c>
      <c r="O475" s="6">
        <f>+Tabla1[[#This Row],[Precio $]]*Tabla1[[#This Row],[PT]]</f>
        <v>6.12</v>
      </c>
    </row>
    <row r="476" spans="2:15" x14ac:dyDescent="0.25">
      <c r="B476" s="9">
        <v>44487</v>
      </c>
      <c r="C476" t="s">
        <v>175</v>
      </c>
      <c r="D476" t="str">
        <f>IFERROR(RIGHT(Tabla1[[#This Row],[Proyecto]],LEN(Tabla1[[#This Row],[Proyecto]])-FIND("-",Tabla1[[#This Row],[Proyecto]])),Tabla1[[#This Row],[Proyecto]])</f>
        <v>OT00114</v>
      </c>
      <c r="E476" t="s">
        <v>11</v>
      </c>
      <c r="F476" t="s">
        <v>144</v>
      </c>
      <c r="G476" t="s">
        <v>10</v>
      </c>
      <c r="H476">
        <v>1</v>
      </c>
      <c r="I476">
        <v>7</v>
      </c>
      <c r="J476">
        <v>4</v>
      </c>
      <c r="K476">
        <v>2</v>
      </c>
      <c r="L476" s="3">
        <f t="shared" si="24"/>
        <v>4.666666666666667</v>
      </c>
      <c r="M476" s="3">
        <f t="shared" si="27"/>
        <v>1.1006289308176102E-2</v>
      </c>
      <c r="N476" s="6">
        <v>1.02</v>
      </c>
      <c r="O476" s="6">
        <f>+Tabla1[[#This Row],[Precio $]]*Tabla1[[#This Row],[PT]]</f>
        <v>4.7600000000000007</v>
      </c>
    </row>
    <row r="477" spans="2:15" x14ac:dyDescent="0.25">
      <c r="B477" s="9">
        <v>44487</v>
      </c>
      <c r="C477" t="s">
        <v>175</v>
      </c>
      <c r="D477" t="str">
        <f>IFERROR(RIGHT(Tabla1[[#This Row],[Proyecto]],LEN(Tabla1[[#This Row],[Proyecto]])-FIND("-",Tabla1[[#This Row],[Proyecto]])),Tabla1[[#This Row],[Proyecto]])</f>
        <v>OT00114</v>
      </c>
      <c r="E477" t="s">
        <v>11</v>
      </c>
      <c r="F477" t="s">
        <v>144</v>
      </c>
      <c r="G477" t="s">
        <v>10</v>
      </c>
      <c r="H477">
        <v>1</v>
      </c>
      <c r="I477">
        <v>3</v>
      </c>
      <c r="J477">
        <v>3</v>
      </c>
      <c r="K477">
        <v>13</v>
      </c>
      <c r="L477" s="3">
        <f t="shared" si="24"/>
        <v>9.75</v>
      </c>
      <c r="M477" s="3">
        <f t="shared" si="27"/>
        <v>2.2995283018867923E-2</v>
      </c>
      <c r="N477" s="6">
        <v>1.02</v>
      </c>
      <c r="O477" s="6">
        <f>+Tabla1[[#This Row],[Precio $]]*Tabla1[[#This Row],[PT]]</f>
        <v>9.9450000000000003</v>
      </c>
    </row>
    <row r="478" spans="2:15" x14ac:dyDescent="0.25">
      <c r="B478" s="9">
        <v>44487</v>
      </c>
      <c r="C478" t="s">
        <v>175</v>
      </c>
      <c r="D478" t="str">
        <f>IFERROR(RIGHT(Tabla1[[#This Row],[Proyecto]],LEN(Tabla1[[#This Row],[Proyecto]])-FIND("-",Tabla1[[#This Row],[Proyecto]])),Tabla1[[#This Row],[Proyecto]])</f>
        <v>OT00114</v>
      </c>
      <c r="E478" t="s">
        <v>11</v>
      </c>
      <c r="F478" t="s">
        <v>144</v>
      </c>
      <c r="G478" t="s">
        <v>10</v>
      </c>
      <c r="H478">
        <v>1</v>
      </c>
      <c r="I478">
        <v>4</v>
      </c>
      <c r="J478">
        <v>3</v>
      </c>
      <c r="K478">
        <v>60</v>
      </c>
      <c r="L478" s="3">
        <f t="shared" si="24"/>
        <v>60</v>
      </c>
      <c r="M478" s="3">
        <f t="shared" si="27"/>
        <v>0.14150943396226415</v>
      </c>
      <c r="N478" s="6">
        <v>1.02</v>
      </c>
      <c r="O478" s="6">
        <f>+Tabla1[[#This Row],[Precio $]]*Tabla1[[#This Row],[PT]]</f>
        <v>61.2</v>
      </c>
    </row>
    <row r="479" spans="2:15" x14ac:dyDescent="0.25">
      <c r="B479" s="9">
        <v>44487</v>
      </c>
      <c r="C479" t="s">
        <v>175</v>
      </c>
      <c r="D479" t="str">
        <f>IFERROR(RIGHT(Tabla1[[#This Row],[Proyecto]],LEN(Tabla1[[#This Row],[Proyecto]])-FIND("-",Tabla1[[#This Row],[Proyecto]])),Tabla1[[#This Row],[Proyecto]])</f>
        <v>OT00114</v>
      </c>
      <c r="E479" t="s">
        <v>11</v>
      </c>
      <c r="F479" t="s">
        <v>144</v>
      </c>
      <c r="G479" t="s">
        <v>10</v>
      </c>
      <c r="H479">
        <v>1</v>
      </c>
      <c r="I479">
        <v>5</v>
      </c>
      <c r="J479">
        <v>3</v>
      </c>
      <c r="K479">
        <v>43</v>
      </c>
      <c r="L479" s="3">
        <f t="shared" si="24"/>
        <v>53.75</v>
      </c>
      <c r="M479" s="3">
        <f t="shared" si="27"/>
        <v>0.12676886792452829</v>
      </c>
      <c r="N479" s="6">
        <v>1.02</v>
      </c>
      <c r="O479" s="6">
        <f>+Tabla1[[#This Row],[Precio $]]*Tabla1[[#This Row],[PT]]</f>
        <v>54.825000000000003</v>
      </c>
    </row>
    <row r="480" spans="2:15" x14ac:dyDescent="0.25">
      <c r="B480" s="9">
        <v>44487</v>
      </c>
      <c r="C480" t="s">
        <v>175</v>
      </c>
      <c r="D480" t="str">
        <f>IFERROR(RIGHT(Tabla1[[#This Row],[Proyecto]],LEN(Tabla1[[#This Row],[Proyecto]])-FIND("-",Tabla1[[#This Row],[Proyecto]])),Tabla1[[#This Row],[Proyecto]])</f>
        <v>OT00114</v>
      </c>
      <c r="E480" t="s">
        <v>11</v>
      </c>
      <c r="F480" t="s">
        <v>144</v>
      </c>
      <c r="G480" t="s">
        <v>10</v>
      </c>
      <c r="H480">
        <v>1</v>
      </c>
      <c r="I480">
        <v>3</v>
      </c>
      <c r="J480">
        <v>2</v>
      </c>
      <c r="K480">
        <v>17</v>
      </c>
      <c r="L480" s="3">
        <f t="shared" si="24"/>
        <v>8.5</v>
      </c>
      <c r="M480" s="3">
        <f t="shared" si="27"/>
        <v>2.0047169811320754E-2</v>
      </c>
      <c r="N480" s="6">
        <v>1.02</v>
      </c>
      <c r="O480" s="6">
        <f>+Tabla1[[#This Row],[Precio $]]*Tabla1[[#This Row],[PT]]</f>
        <v>8.67</v>
      </c>
    </row>
    <row r="481" spans="2:15" x14ac:dyDescent="0.25">
      <c r="B481" s="9">
        <v>44487</v>
      </c>
      <c r="C481" t="s">
        <v>175</v>
      </c>
      <c r="D481" t="str">
        <f>IFERROR(RIGHT(Tabla1[[#This Row],[Proyecto]],LEN(Tabla1[[#This Row],[Proyecto]])-FIND("-",Tabla1[[#This Row],[Proyecto]])),Tabla1[[#This Row],[Proyecto]])</f>
        <v>OT00114</v>
      </c>
      <c r="E481" t="s">
        <v>11</v>
      </c>
      <c r="F481" t="s">
        <v>144</v>
      </c>
      <c r="G481" t="s">
        <v>10</v>
      </c>
      <c r="H481">
        <v>1</v>
      </c>
      <c r="I481">
        <v>4</v>
      </c>
      <c r="J481">
        <v>2</v>
      </c>
      <c r="K481">
        <v>19</v>
      </c>
      <c r="L481" s="3">
        <f t="shared" si="24"/>
        <v>12.666666666666666</v>
      </c>
      <c r="M481" s="3">
        <f t="shared" si="27"/>
        <v>2.9874213836477988E-2</v>
      </c>
      <c r="N481" s="6">
        <v>1.02</v>
      </c>
      <c r="O481" s="6">
        <f>+Tabla1[[#This Row],[Precio $]]*Tabla1[[#This Row],[PT]]</f>
        <v>12.92</v>
      </c>
    </row>
    <row r="482" spans="2:15" x14ac:dyDescent="0.25">
      <c r="B482" s="9">
        <v>44487</v>
      </c>
      <c r="C482" t="s">
        <v>175</v>
      </c>
      <c r="D482" t="str">
        <f>IFERROR(RIGHT(Tabla1[[#This Row],[Proyecto]],LEN(Tabla1[[#This Row],[Proyecto]])-FIND("-",Tabla1[[#This Row],[Proyecto]])),Tabla1[[#This Row],[Proyecto]])</f>
        <v>OT00114</v>
      </c>
      <c r="E482" t="s">
        <v>11</v>
      </c>
      <c r="F482" t="s">
        <v>144</v>
      </c>
      <c r="G482" t="s">
        <v>10</v>
      </c>
      <c r="H482">
        <v>1</v>
      </c>
      <c r="I482">
        <v>5</v>
      </c>
      <c r="J482">
        <v>2</v>
      </c>
      <c r="K482">
        <v>5</v>
      </c>
      <c r="L482" s="3">
        <f t="shared" si="24"/>
        <v>4.166666666666667</v>
      </c>
      <c r="M482" s="3">
        <f t="shared" si="27"/>
        <v>9.827044025157234E-3</v>
      </c>
      <c r="N482" s="6">
        <v>1.02</v>
      </c>
      <c r="O482" s="6">
        <f>+Tabla1[[#This Row],[Precio $]]*Tabla1[[#This Row],[PT]]</f>
        <v>4.25</v>
      </c>
    </row>
    <row r="483" spans="2:15" x14ac:dyDescent="0.25">
      <c r="B483" s="9">
        <v>44487</v>
      </c>
      <c r="C483" t="s">
        <v>175</v>
      </c>
      <c r="D483" t="str">
        <f>IFERROR(RIGHT(Tabla1[[#This Row],[Proyecto]],LEN(Tabla1[[#This Row],[Proyecto]])-FIND("-",Tabla1[[#This Row],[Proyecto]])),Tabla1[[#This Row],[Proyecto]])</f>
        <v>OT00114</v>
      </c>
      <c r="E483" t="s">
        <v>11</v>
      </c>
      <c r="F483" t="s">
        <v>144</v>
      </c>
      <c r="G483" t="s">
        <v>10</v>
      </c>
      <c r="H483">
        <v>1</v>
      </c>
      <c r="I483">
        <v>6</v>
      </c>
      <c r="J483">
        <v>2</v>
      </c>
      <c r="K483">
        <v>1</v>
      </c>
      <c r="L483" s="3">
        <f t="shared" si="24"/>
        <v>1</v>
      </c>
      <c r="M483" s="3">
        <f t="shared" si="27"/>
        <v>2.3584905660377358E-3</v>
      </c>
      <c r="N483" s="6">
        <v>1.02</v>
      </c>
      <c r="O483" s="6">
        <f>+Tabla1[[#This Row],[Precio $]]*Tabla1[[#This Row],[PT]]</f>
        <v>1.02</v>
      </c>
    </row>
    <row r="484" spans="2:15" x14ac:dyDescent="0.25">
      <c r="B484" s="9">
        <v>44487</v>
      </c>
      <c r="C484" t="s">
        <v>175</v>
      </c>
      <c r="D484" t="str">
        <f>IFERROR(RIGHT(Tabla1[[#This Row],[Proyecto]],LEN(Tabla1[[#This Row],[Proyecto]])-FIND("-",Tabla1[[#This Row],[Proyecto]])),Tabla1[[#This Row],[Proyecto]])</f>
        <v>OT00114</v>
      </c>
      <c r="E484" t="s">
        <v>11</v>
      </c>
      <c r="F484" t="s">
        <v>144</v>
      </c>
      <c r="G484" t="s">
        <v>10</v>
      </c>
      <c r="H484">
        <v>2</v>
      </c>
      <c r="I484">
        <v>3</v>
      </c>
      <c r="J484">
        <v>3</v>
      </c>
      <c r="K484">
        <v>9</v>
      </c>
      <c r="L484" s="3">
        <f t="shared" si="24"/>
        <v>13.5</v>
      </c>
      <c r="M484" s="3">
        <f t="shared" si="27"/>
        <v>3.1839622641509434E-2</v>
      </c>
      <c r="N484" s="6">
        <v>1.02</v>
      </c>
      <c r="O484" s="6">
        <f>+Tabla1[[#This Row],[Precio $]]*Tabla1[[#This Row],[PT]]</f>
        <v>13.77</v>
      </c>
    </row>
    <row r="485" spans="2:15" x14ac:dyDescent="0.25">
      <c r="B485" s="9">
        <v>44487</v>
      </c>
      <c r="C485" t="s">
        <v>175</v>
      </c>
      <c r="D485" t="str">
        <f>IFERROR(RIGHT(Tabla1[[#This Row],[Proyecto]],LEN(Tabla1[[#This Row],[Proyecto]])-FIND("-",Tabla1[[#This Row],[Proyecto]])),Tabla1[[#This Row],[Proyecto]])</f>
        <v>OT00114</v>
      </c>
      <c r="E485" t="s">
        <v>11</v>
      </c>
      <c r="F485" t="s">
        <v>144</v>
      </c>
      <c r="G485" t="s">
        <v>10</v>
      </c>
      <c r="H485">
        <v>2</v>
      </c>
      <c r="I485">
        <v>4</v>
      </c>
      <c r="J485">
        <v>3</v>
      </c>
      <c r="K485">
        <v>14</v>
      </c>
      <c r="L485" s="3">
        <f t="shared" si="24"/>
        <v>28</v>
      </c>
      <c r="M485" s="3">
        <f t="shared" si="27"/>
        <v>6.6037735849056603E-2</v>
      </c>
      <c r="N485" s="6">
        <v>1.02</v>
      </c>
      <c r="O485" s="6">
        <f>+Tabla1[[#This Row],[Precio $]]*Tabla1[[#This Row],[PT]]</f>
        <v>28.560000000000002</v>
      </c>
    </row>
    <row r="486" spans="2:15" x14ac:dyDescent="0.25">
      <c r="B486" s="9">
        <v>44487</v>
      </c>
      <c r="C486" t="s">
        <v>175</v>
      </c>
      <c r="D486" t="str">
        <f>IFERROR(RIGHT(Tabla1[[#This Row],[Proyecto]],LEN(Tabla1[[#This Row],[Proyecto]])-FIND("-",Tabla1[[#This Row],[Proyecto]])),Tabla1[[#This Row],[Proyecto]])</f>
        <v>OT00114</v>
      </c>
      <c r="E486" t="s">
        <v>11</v>
      </c>
      <c r="F486" t="s">
        <v>144</v>
      </c>
      <c r="G486" t="s">
        <v>10</v>
      </c>
      <c r="H486">
        <v>2</v>
      </c>
      <c r="I486">
        <v>5</v>
      </c>
      <c r="J486">
        <v>3</v>
      </c>
      <c r="K486">
        <v>14</v>
      </c>
      <c r="L486" s="3">
        <f t="shared" si="24"/>
        <v>35</v>
      </c>
      <c r="M486" s="3">
        <f t="shared" si="27"/>
        <v>8.254716981132075E-2</v>
      </c>
      <c r="N486" s="6">
        <v>1.02</v>
      </c>
      <c r="O486" s="6">
        <f>+Tabla1[[#This Row],[Precio $]]*Tabla1[[#This Row],[PT]]</f>
        <v>35.700000000000003</v>
      </c>
    </row>
    <row r="487" spans="2:15" x14ac:dyDescent="0.25">
      <c r="B487" s="9">
        <v>44487</v>
      </c>
      <c r="C487" t="s">
        <v>175</v>
      </c>
      <c r="D487" t="str">
        <f>IFERROR(RIGHT(Tabla1[[#This Row],[Proyecto]],LEN(Tabla1[[#This Row],[Proyecto]])-FIND("-",Tabla1[[#This Row],[Proyecto]])),Tabla1[[#This Row],[Proyecto]])</f>
        <v>OT00114</v>
      </c>
      <c r="E487" t="s">
        <v>11</v>
      </c>
      <c r="F487" t="s">
        <v>144</v>
      </c>
      <c r="G487" t="s">
        <v>10</v>
      </c>
      <c r="H487">
        <v>2</v>
      </c>
      <c r="I487">
        <v>6</v>
      </c>
      <c r="J487">
        <v>3</v>
      </c>
      <c r="K487">
        <v>3</v>
      </c>
      <c r="L487" s="3">
        <f t="shared" si="24"/>
        <v>9</v>
      </c>
      <c r="M487" s="3">
        <f t="shared" si="27"/>
        <v>2.1226415094339621E-2</v>
      </c>
      <c r="N487" s="6">
        <v>1.02</v>
      </c>
      <c r="O487" s="6">
        <f>+Tabla1[[#This Row],[Precio $]]*Tabla1[[#This Row],[PT]]</f>
        <v>9.18</v>
      </c>
    </row>
    <row r="488" spans="2:15" x14ac:dyDescent="0.25">
      <c r="B488" s="9">
        <v>44487</v>
      </c>
      <c r="C488" t="s">
        <v>175</v>
      </c>
      <c r="D488" t="str">
        <f>IFERROR(RIGHT(Tabla1[[#This Row],[Proyecto]],LEN(Tabla1[[#This Row],[Proyecto]])-FIND("-",Tabla1[[#This Row],[Proyecto]])),Tabla1[[#This Row],[Proyecto]])</f>
        <v>OT00114</v>
      </c>
      <c r="E488" t="s">
        <v>11</v>
      </c>
      <c r="F488" t="s">
        <v>144</v>
      </c>
      <c r="G488" t="s">
        <v>10</v>
      </c>
      <c r="H488">
        <v>2</v>
      </c>
      <c r="I488">
        <v>7</v>
      </c>
      <c r="J488">
        <v>3</v>
      </c>
      <c r="K488">
        <v>1</v>
      </c>
      <c r="L488" s="3">
        <f t="shared" si="24"/>
        <v>3.5</v>
      </c>
      <c r="M488" s="3">
        <f t="shared" si="27"/>
        <v>8.2547169811320754E-3</v>
      </c>
      <c r="N488" s="6">
        <v>1.02</v>
      </c>
      <c r="O488" s="6">
        <f>+Tabla1[[#This Row],[Precio $]]*Tabla1[[#This Row],[PT]]</f>
        <v>3.5700000000000003</v>
      </c>
    </row>
    <row r="489" spans="2:15" x14ac:dyDescent="0.25">
      <c r="B489" s="9">
        <v>44487</v>
      </c>
      <c r="C489" t="s">
        <v>175</v>
      </c>
      <c r="D489" t="str">
        <f>IFERROR(RIGHT(Tabla1[[#This Row],[Proyecto]],LEN(Tabla1[[#This Row],[Proyecto]])-FIND("-",Tabla1[[#This Row],[Proyecto]])),Tabla1[[#This Row],[Proyecto]])</f>
        <v>OT00114</v>
      </c>
      <c r="E489" t="s">
        <v>11</v>
      </c>
      <c r="F489" t="s">
        <v>144</v>
      </c>
      <c r="G489" t="s">
        <v>10</v>
      </c>
      <c r="H489">
        <v>2</v>
      </c>
      <c r="I489">
        <v>8</v>
      </c>
      <c r="J489">
        <v>3</v>
      </c>
      <c r="K489">
        <v>1</v>
      </c>
      <c r="L489" s="3">
        <f t="shared" si="24"/>
        <v>4</v>
      </c>
      <c r="M489" s="3">
        <f t="shared" si="27"/>
        <v>9.433962264150943E-3</v>
      </c>
      <c r="N489" s="6">
        <v>1.02</v>
      </c>
      <c r="O489" s="6">
        <f>+Tabla1[[#This Row],[Precio $]]*Tabla1[[#This Row],[PT]]</f>
        <v>4.08</v>
      </c>
    </row>
    <row r="490" spans="2:15" x14ac:dyDescent="0.25">
      <c r="B490" s="9">
        <v>44482</v>
      </c>
      <c r="C490" t="s">
        <v>174</v>
      </c>
      <c r="D490" t="str">
        <f>IFERROR(RIGHT(Tabla1[[#This Row],[Proyecto]],LEN(Tabla1[[#This Row],[Proyecto]])-FIND("-",Tabla1[[#This Row],[Proyecto]])),Tabla1[[#This Row],[Proyecto]])</f>
        <v>OT00113</v>
      </c>
      <c r="E490" t="s">
        <v>11</v>
      </c>
      <c r="F490" t="s">
        <v>144</v>
      </c>
      <c r="G490" t="s">
        <v>10</v>
      </c>
      <c r="H490">
        <v>1</v>
      </c>
      <c r="I490">
        <v>6</v>
      </c>
      <c r="J490">
        <v>6</v>
      </c>
      <c r="K490">
        <v>8</v>
      </c>
      <c r="L490" s="3">
        <f t="shared" ref="L490:L508" si="28">(H490*I490*J490*K490)/12</f>
        <v>24</v>
      </c>
      <c r="M490" s="3">
        <f t="shared" si="27"/>
        <v>5.6603773584905662E-2</v>
      </c>
      <c r="N490" s="6">
        <v>1.02</v>
      </c>
      <c r="O490" s="6">
        <f>+Tabla1[[#This Row],[Precio $]]*Tabla1[[#This Row],[PT]]</f>
        <v>24.48</v>
      </c>
    </row>
    <row r="491" spans="2:15" x14ac:dyDescent="0.25">
      <c r="B491" s="9">
        <v>44482</v>
      </c>
      <c r="C491" t="s">
        <v>174</v>
      </c>
      <c r="D491" t="str">
        <f>IFERROR(RIGHT(Tabla1[[#This Row],[Proyecto]],LEN(Tabla1[[#This Row],[Proyecto]])-FIND("-",Tabla1[[#This Row],[Proyecto]])),Tabla1[[#This Row],[Proyecto]])</f>
        <v>OT00113</v>
      </c>
      <c r="E491" t="s">
        <v>11</v>
      </c>
      <c r="F491" t="s">
        <v>144</v>
      </c>
      <c r="G491" t="s">
        <v>10</v>
      </c>
      <c r="H491">
        <v>1</v>
      </c>
      <c r="I491">
        <v>4</v>
      </c>
      <c r="J491">
        <v>4</v>
      </c>
      <c r="K491">
        <v>1</v>
      </c>
      <c r="L491" s="3">
        <f t="shared" si="28"/>
        <v>1.3333333333333333</v>
      </c>
      <c r="M491" s="3">
        <f t="shared" si="27"/>
        <v>3.1446540880503142E-3</v>
      </c>
      <c r="N491" s="6">
        <v>1.02</v>
      </c>
      <c r="O491" s="6">
        <f>+Tabla1[[#This Row],[Precio $]]*Tabla1[[#This Row],[PT]]</f>
        <v>1.3599999999999999</v>
      </c>
    </row>
    <row r="492" spans="2:15" x14ac:dyDescent="0.25">
      <c r="B492" s="9">
        <v>44482</v>
      </c>
      <c r="C492" t="s">
        <v>174</v>
      </c>
      <c r="D492" t="str">
        <f>IFERROR(RIGHT(Tabla1[[#This Row],[Proyecto]],LEN(Tabla1[[#This Row],[Proyecto]])-FIND("-",Tabla1[[#This Row],[Proyecto]])),Tabla1[[#This Row],[Proyecto]])</f>
        <v>OT00113</v>
      </c>
      <c r="E492" t="s">
        <v>11</v>
      </c>
      <c r="F492" t="s">
        <v>144</v>
      </c>
      <c r="G492" t="s">
        <v>10</v>
      </c>
      <c r="H492">
        <v>1</v>
      </c>
      <c r="I492">
        <v>5</v>
      </c>
      <c r="J492">
        <v>4</v>
      </c>
      <c r="K492">
        <v>1</v>
      </c>
      <c r="L492" s="3">
        <f t="shared" si="28"/>
        <v>1.6666666666666667</v>
      </c>
      <c r="M492" s="3">
        <f t="shared" si="27"/>
        <v>3.9308176100628931E-3</v>
      </c>
      <c r="N492" s="6">
        <v>1.02</v>
      </c>
      <c r="O492" s="6">
        <f>+Tabla1[[#This Row],[Precio $]]*Tabla1[[#This Row],[PT]]</f>
        <v>1.7000000000000002</v>
      </c>
    </row>
    <row r="493" spans="2:15" x14ac:dyDescent="0.25">
      <c r="B493" s="9">
        <v>44482</v>
      </c>
      <c r="C493" t="s">
        <v>174</v>
      </c>
      <c r="D493" t="str">
        <f>IFERROR(RIGHT(Tabla1[[#This Row],[Proyecto]],LEN(Tabla1[[#This Row],[Proyecto]])-FIND("-",Tabla1[[#This Row],[Proyecto]])),Tabla1[[#This Row],[Proyecto]])</f>
        <v>OT00113</v>
      </c>
      <c r="E493" t="s">
        <v>11</v>
      </c>
      <c r="F493" t="s">
        <v>144</v>
      </c>
      <c r="G493" t="s">
        <v>10</v>
      </c>
      <c r="H493">
        <v>1</v>
      </c>
      <c r="I493">
        <v>6</v>
      </c>
      <c r="J493">
        <v>4</v>
      </c>
      <c r="K493">
        <v>3</v>
      </c>
      <c r="L493" s="3">
        <f t="shared" si="28"/>
        <v>6</v>
      </c>
      <c r="M493" s="3">
        <f t="shared" si="27"/>
        <v>1.4150943396226415E-2</v>
      </c>
      <c r="N493" s="6">
        <v>1.02</v>
      </c>
      <c r="O493" s="6">
        <f>+Tabla1[[#This Row],[Precio $]]*Tabla1[[#This Row],[PT]]</f>
        <v>6.12</v>
      </c>
    </row>
    <row r="494" spans="2:15" x14ac:dyDescent="0.25">
      <c r="B494" s="9">
        <v>44482</v>
      </c>
      <c r="C494" t="s">
        <v>174</v>
      </c>
      <c r="D494" t="str">
        <f>IFERROR(RIGHT(Tabla1[[#This Row],[Proyecto]],LEN(Tabla1[[#This Row],[Proyecto]])-FIND("-",Tabla1[[#This Row],[Proyecto]])),Tabla1[[#This Row],[Proyecto]])</f>
        <v>OT00113</v>
      </c>
      <c r="E494" t="s">
        <v>11</v>
      </c>
      <c r="F494" t="s">
        <v>144</v>
      </c>
      <c r="G494" t="s">
        <v>10</v>
      </c>
      <c r="H494">
        <v>1</v>
      </c>
      <c r="I494">
        <v>8</v>
      </c>
      <c r="J494">
        <v>4</v>
      </c>
      <c r="K494">
        <v>1</v>
      </c>
      <c r="L494" s="3">
        <f t="shared" si="28"/>
        <v>2.6666666666666665</v>
      </c>
      <c r="M494" s="3">
        <f t="shared" si="27"/>
        <v>6.2893081761006284E-3</v>
      </c>
      <c r="N494" s="6">
        <v>1.02</v>
      </c>
      <c r="O494" s="6">
        <f>+Tabla1[[#This Row],[Precio $]]*Tabla1[[#This Row],[PT]]</f>
        <v>2.7199999999999998</v>
      </c>
    </row>
    <row r="495" spans="2:15" x14ac:dyDescent="0.25">
      <c r="B495" s="9">
        <v>44482</v>
      </c>
      <c r="C495" t="s">
        <v>174</v>
      </c>
      <c r="D495" t="str">
        <f>IFERROR(RIGHT(Tabla1[[#This Row],[Proyecto]],LEN(Tabla1[[#This Row],[Proyecto]])-FIND("-",Tabla1[[#This Row],[Proyecto]])),Tabla1[[#This Row],[Proyecto]])</f>
        <v>OT00113</v>
      </c>
      <c r="E495" t="s">
        <v>11</v>
      </c>
      <c r="F495" t="s">
        <v>144</v>
      </c>
      <c r="G495" t="s">
        <v>10</v>
      </c>
      <c r="H495">
        <v>1</v>
      </c>
      <c r="I495">
        <v>3</v>
      </c>
      <c r="J495">
        <v>3</v>
      </c>
      <c r="K495">
        <v>4</v>
      </c>
      <c r="L495" s="3">
        <f t="shared" si="28"/>
        <v>3</v>
      </c>
      <c r="M495" s="3">
        <f t="shared" si="27"/>
        <v>7.0754716981132077E-3</v>
      </c>
      <c r="N495" s="6">
        <v>1.02</v>
      </c>
      <c r="O495" s="6">
        <f>+Tabla1[[#This Row],[Precio $]]*Tabla1[[#This Row],[PT]]</f>
        <v>3.06</v>
      </c>
    </row>
    <row r="496" spans="2:15" x14ac:dyDescent="0.25">
      <c r="B496" s="9">
        <v>44482</v>
      </c>
      <c r="C496" t="s">
        <v>174</v>
      </c>
      <c r="D496" t="str">
        <f>IFERROR(RIGHT(Tabla1[[#This Row],[Proyecto]],LEN(Tabla1[[#This Row],[Proyecto]])-FIND("-",Tabla1[[#This Row],[Proyecto]])),Tabla1[[#This Row],[Proyecto]])</f>
        <v>OT00113</v>
      </c>
      <c r="E496" t="s">
        <v>11</v>
      </c>
      <c r="F496" t="s">
        <v>144</v>
      </c>
      <c r="G496" t="s">
        <v>10</v>
      </c>
      <c r="H496">
        <v>1</v>
      </c>
      <c r="I496">
        <v>4</v>
      </c>
      <c r="J496">
        <v>3</v>
      </c>
      <c r="K496">
        <v>10</v>
      </c>
      <c r="L496" s="3">
        <f t="shared" si="28"/>
        <v>10</v>
      </c>
      <c r="M496" s="3">
        <f t="shared" si="27"/>
        <v>2.358490566037736E-2</v>
      </c>
      <c r="N496" s="6">
        <v>1.02</v>
      </c>
      <c r="O496" s="6">
        <f>+Tabla1[[#This Row],[Precio $]]*Tabla1[[#This Row],[PT]]</f>
        <v>10.199999999999999</v>
      </c>
    </row>
    <row r="497" spans="2:19" x14ac:dyDescent="0.25">
      <c r="B497" s="9">
        <v>44482</v>
      </c>
      <c r="C497" t="s">
        <v>174</v>
      </c>
      <c r="D497" t="str">
        <f>IFERROR(RIGHT(Tabla1[[#This Row],[Proyecto]],LEN(Tabla1[[#This Row],[Proyecto]])-FIND("-",Tabla1[[#This Row],[Proyecto]])),Tabla1[[#This Row],[Proyecto]])</f>
        <v>OT00113</v>
      </c>
      <c r="E497" t="s">
        <v>11</v>
      </c>
      <c r="F497" t="s">
        <v>144</v>
      </c>
      <c r="G497" t="s">
        <v>10</v>
      </c>
      <c r="H497">
        <v>1</v>
      </c>
      <c r="I497">
        <v>5</v>
      </c>
      <c r="J497">
        <v>3</v>
      </c>
      <c r="K497">
        <v>14</v>
      </c>
      <c r="L497" s="3">
        <f t="shared" si="28"/>
        <v>17.5</v>
      </c>
      <c r="M497" s="3">
        <f t="shared" si="27"/>
        <v>4.1273584905660375E-2</v>
      </c>
      <c r="N497" s="6">
        <v>1.02</v>
      </c>
      <c r="O497" s="6">
        <f>+Tabla1[[#This Row],[Precio $]]*Tabla1[[#This Row],[PT]]</f>
        <v>17.850000000000001</v>
      </c>
    </row>
    <row r="498" spans="2:19" x14ac:dyDescent="0.25">
      <c r="B498" s="9">
        <v>44482</v>
      </c>
      <c r="C498" t="s">
        <v>174</v>
      </c>
      <c r="D498" t="str">
        <f>IFERROR(RIGHT(Tabla1[[#This Row],[Proyecto]],LEN(Tabla1[[#This Row],[Proyecto]])-FIND("-",Tabla1[[#This Row],[Proyecto]])),Tabla1[[#This Row],[Proyecto]])</f>
        <v>OT00113</v>
      </c>
      <c r="E498" t="s">
        <v>11</v>
      </c>
      <c r="F498" t="s">
        <v>144</v>
      </c>
      <c r="G498" t="s">
        <v>10</v>
      </c>
      <c r="H498">
        <v>1</v>
      </c>
      <c r="I498">
        <v>6</v>
      </c>
      <c r="J498">
        <v>3</v>
      </c>
      <c r="K498">
        <v>3</v>
      </c>
      <c r="L498" s="3">
        <f t="shared" si="28"/>
        <v>4.5</v>
      </c>
      <c r="M498" s="3">
        <f t="shared" si="27"/>
        <v>1.0613207547169811E-2</v>
      </c>
      <c r="N498" s="6">
        <v>1.02</v>
      </c>
      <c r="O498" s="6">
        <f>+Tabla1[[#This Row],[Precio $]]*Tabla1[[#This Row],[PT]]</f>
        <v>4.59</v>
      </c>
    </row>
    <row r="499" spans="2:19" x14ac:dyDescent="0.25">
      <c r="B499" s="9">
        <v>44482</v>
      </c>
      <c r="C499" t="s">
        <v>174</v>
      </c>
      <c r="D499" t="str">
        <f>IFERROR(RIGHT(Tabla1[[#This Row],[Proyecto]],LEN(Tabla1[[#This Row],[Proyecto]])-FIND("-",Tabla1[[#This Row],[Proyecto]])),Tabla1[[#This Row],[Proyecto]])</f>
        <v>OT00113</v>
      </c>
      <c r="E499" t="s">
        <v>11</v>
      </c>
      <c r="F499" t="s">
        <v>144</v>
      </c>
      <c r="G499" t="s">
        <v>10</v>
      </c>
      <c r="H499">
        <v>1</v>
      </c>
      <c r="I499">
        <v>3</v>
      </c>
      <c r="J499">
        <v>2</v>
      </c>
      <c r="K499">
        <v>20</v>
      </c>
      <c r="L499" s="3">
        <f t="shared" si="28"/>
        <v>10</v>
      </c>
      <c r="M499" s="3">
        <f t="shared" si="27"/>
        <v>2.358490566037736E-2</v>
      </c>
      <c r="N499" s="6">
        <v>1.02</v>
      </c>
      <c r="O499" s="6">
        <f>+Tabla1[[#This Row],[Precio $]]*Tabla1[[#This Row],[PT]]</f>
        <v>10.199999999999999</v>
      </c>
    </row>
    <row r="500" spans="2:19" x14ac:dyDescent="0.25">
      <c r="B500" s="9">
        <v>44482</v>
      </c>
      <c r="C500" t="s">
        <v>174</v>
      </c>
      <c r="D500" t="str">
        <f>IFERROR(RIGHT(Tabla1[[#This Row],[Proyecto]],LEN(Tabla1[[#This Row],[Proyecto]])-FIND("-",Tabla1[[#This Row],[Proyecto]])),Tabla1[[#This Row],[Proyecto]])</f>
        <v>OT00113</v>
      </c>
      <c r="E500" t="s">
        <v>11</v>
      </c>
      <c r="F500" t="s">
        <v>144</v>
      </c>
      <c r="G500" t="s">
        <v>10</v>
      </c>
      <c r="H500">
        <v>1</v>
      </c>
      <c r="I500">
        <v>4</v>
      </c>
      <c r="J500">
        <v>2</v>
      </c>
      <c r="K500">
        <v>11</v>
      </c>
      <c r="L500" s="3">
        <f t="shared" si="28"/>
        <v>7.333333333333333</v>
      </c>
      <c r="M500" s="3">
        <f t="shared" si="27"/>
        <v>1.7295597484276729E-2</v>
      </c>
      <c r="N500" s="6">
        <v>1.02</v>
      </c>
      <c r="O500" s="6">
        <f>+Tabla1[[#This Row],[Precio $]]*Tabla1[[#This Row],[PT]]</f>
        <v>7.4799999999999995</v>
      </c>
    </row>
    <row r="501" spans="2:19" x14ac:dyDescent="0.25">
      <c r="B501" s="9">
        <v>44482</v>
      </c>
      <c r="C501" t="s">
        <v>174</v>
      </c>
      <c r="D501" t="str">
        <f>IFERROR(RIGHT(Tabla1[[#This Row],[Proyecto]],LEN(Tabla1[[#This Row],[Proyecto]])-FIND("-",Tabla1[[#This Row],[Proyecto]])),Tabla1[[#This Row],[Proyecto]])</f>
        <v>OT00113</v>
      </c>
      <c r="E501" t="s">
        <v>11</v>
      </c>
      <c r="F501" t="s">
        <v>144</v>
      </c>
      <c r="G501" t="s">
        <v>10</v>
      </c>
      <c r="H501">
        <v>1</v>
      </c>
      <c r="I501">
        <v>5</v>
      </c>
      <c r="J501">
        <v>2</v>
      </c>
      <c r="K501">
        <v>19</v>
      </c>
      <c r="L501" s="3">
        <f t="shared" si="28"/>
        <v>15.833333333333334</v>
      </c>
      <c r="M501" s="3">
        <f t="shared" si="27"/>
        <v>3.7342767295597483E-2</v>
      </c>
      <c r="N501" s="6">
        <v>1.02</v>
      </c>
      <c r="O501" s="6">
        <f>+Tabla1[[#This Row],[Precio $]]*Tabla1[[#This Row],[PT]]</f>
        <v>16.150000000000002</v>
      </c>
    </row>
    <row r="502" spans="2:19" x14ac:dyDescent="0.25">
      <c r="B502" s="9">
        <v>44482</v>
      </c>
      <c r="C502" t="s">
        <v>174</v>
      </c>
      <c r="D502" t="str">
        <f>IFERROR(RIGHT(Tabla1[[#This Row],[Proyecto]],LEN(Tabla1[[#This Row],[Proyecto]])-FIND("-",Tabla1[[#This Row],[Proyecto]])),Tabla1[[#This Row],[Proyecto]])</f>
        <v>OT00113</v>
      </c>
      <c r="E502" t="s">
        <v>11</v>
      </c>
      <c r="F502" t="s">
        <v>144</v>
      </c>
      <c r="G502" t="s">
        <v>10</v>
      </c>
      <c r="H502">
        <v>1</v>
      </c>
      <c r="I502">
        <v>6</v>
      </c>
      <c r="J502">
        <v>2</v>
      </c>
      <c r="K502">
        <v>1</v>
      </c>
      <c r="L502" s="3">
        <f t="shared" si="28"/>
        <v>1</v>
      </c>
      <c r="M502" s="3">
        <f t="shared" si="27"/>
        <v>2.3584905660377358E-3</v>
      </c>
      <c r="N502" s="6">
        <v>1.02</v>
      </c>
      <c r="O502" s="6">
        <f>+Tabla1[[#This Row],[Precio $]]*Tabla1[[#This Row],[PT]]</f>
        <v>1.02</v>
      </c>
    </row>
    <row r="503" spans="2:19" x14ac:dyDescent="0.25">
      <c r="B503" s="9">
        <v>44482</v>
      </c>
      <c r="C503" t="s">
        <v>174</v>
      </c>
      <c r="D503" t="str">
        <f>IFERROR(RIGHT(Tabla1[[#This Row],[Proyecto]],LEN(Tabla1[[#This Row],[Proyecto]])-FIND("-",Tabla1[[#This Row],[Proyecto]])),Tabla1[[#This Row],[Proyecto]])</f>
        <v>OT00113</v>
      </c>
      <c r="E503" t="s">
        <v>11</v>
      </c>
      <c r="F503" t="s">
        <v>144</v>
      </c>
      <c r="G503" t="s">
        <v>10</v>
      </c>
      <c r="H503">
        <v>2</v>
      </c>
      <c r="I503">
        <v>4</v>
      </c>
      <c r="J503">
        <v>4</v>
      </c>
      <c r="K503">
        <v>2</v>
      </c>
      <c r="L503" s="3">
        <f t="shared" si="28"/>
        <v>5.333333333333333</v>
      </c>
      <c r="M503" s="3">
        <f t="shared" si="27"/>
        <v>1.2578616352201257E-2</v>
      </c>
      <c r="N503" s="6">
        <v>1.02</v>
      </c>
      <c r="O503" s="6">
        <f>+Tabla1[[#This Row],[Precio $]]*Tabla1[[#This Row],[PT]]</f>
        <v>5.4399999999999995</v>
      </c>
    </row>
    <row r="504" spans="2:19" x14ac:dyDescent="0.25">
      <c r="B504" s="9">
        <v>44482</v>
      </c>
      <c r="C504" t="s">
        <v>174</v>
      </c>
      <c r="D504" t="str">
        <f>IFERROR(RIGHT(Tabla1[[#This Row],[Proyecto]],LEN(Tabla1[[#This Row],[Proyecto]])-FIND("-",Tabla1[[#This Row],[Proyecto]])),Tabla1[[#This Row],[Proyecto]])</f>
        <v>OT00113</v>
      </c>
      <c r="E504" t="s">
        <v>11</v>
      </c>
      <c r="F504" t="s">
        <v>144</v>
      </c>
      <c r="G504" t="s">
        <v>10</v>
      </c>
      <c r="H504">
        <v>2</v>
      </c>
      <c r="I504">
        <v>5</v>
      </c>
      <c r="J504">
        <v>4</v>
      </c>
      <c r="K504">
        <v>5</v>
      </c>
      <c r="L504" s="3">
        <f t="shared" si="28"/>
        <v>16.666666666666668</v>
      </c>
      <c r="M504" s="3">
        <f t="shared" si="27"/>
        <v>3.9308176100628936E-2</v>
      </c>
      <c r="N504" s="6">
        <v>1.02</v>
      </c>
      <c r="O504" s="6">
        <f>+Tabla1[[#This Row],[Precio $]]*Tabla1[[#This Row],[PT]]</f>
        <v>17</v>
      </c>
    </row>
    <row r="505" spans="2:19" x14ac:dyDescent="0.25">
      <c r="B505" s="9">
        <v>44482</v>
      </c>
      <c r="C505" t="s">
        <v>174</v>
      </c>
      <c r="D505" t="str">
        <f>IFERROR(RIGHT(Tabla1[[#This Row],[Proyecto]],LEN(Tabla1[[#This Row],[Proyecto]])-FIND("-",Tabla1[[#This Row],[Proyecto]])),Tabla1[[#This Row],[Proyecto]])</f>
        <v>OT00113</v>
      </c>
      <c r="E505" t="s">
        <v>11</v>
      </c>
      <c r="F505" t="s">
        <v>144</v>
      </c>
      <c r="G505" t="s">
        <v>10</v>
      </c>
      <c r="H505">
        <v>1.5</v>
      </c>
      <c r="I505">
        <v>5</v>
      </c>
      <c r="J505">
        <v>9</v>
      </c>
      <c r="K505">
        <v>2</v>
      </c>
      <c r="L505" s="3">
        <f t="shared" si="28"/>
        <v>11.25</v>
      </c>
      <c r="M505" s="3">
        <f t="shared" si="27"/>
        <v>2.6533018867924529E-2</v>
      </c>
      <c r="N505" s="6">
        <v>1.02</v>
      </c>
      <c r="O505" s="6">
        <f>+Tabla1[[#This Row],[Precio $]]*Tabla1[[#This Row],[PT]]</f>
        <v>11.475</v>
      </c>
    </row>
    <row r="506" spans="2:19" x14ac:dyDescent="0.25">
      <c r="B506" s="9">
        <v>44483</v>
      </c>
      <c r="C506" t="s">
        <v>173</v>
      </c>
      <c r="D506" t="str">
        <f>IFERROR(RIGHT(Tabla1[[#This Row],[Proyecto]],LEN(Tabla1[[#This Row],[Proyecto]])-FIND("-",Tabla1[[#This Row],[Proyecto]])),Tabla1[[#This Row],[Proyecto]])</f>
        <v>OT00112</v>
      </c>
      <c r="E506" t="s">
        <v>11</v>
      </c>
      <c r="F506" t="s">
        <v>148</v>
      </c>
      <c r="G506" t="s">
        <v>14</v>
      </c>
      <c r="H506">
        <v>2</v>
      </c>
      <c r="I506">
        <v>5</v>
      </c>
      <c r="J506">
        <v>10</v>
      </c>
      <c r="K506">
        <v>3</v>
      </c>
      <c r="L506" s="3">
        <f t="shared" si="28"/>
        <v>25</v>
      </c>
      <c r="M506" s="3">
        <f t="shared" si="27"/>
        <v>5.8962264150943397E-2</v>
      </c>
      <c r="N506" s="6">
        <v>1.7</v>
      </c>
      <c r="O506" s="6">
        <f>+Tabla1[[#This Row],[Precio $]]*Tabla1[[#This Row],[PT]]</f>
        <v>42.5</v>
      </c>
    </row>
    <row r="507" spans="2:19" x14ac:dyDescent="0.25">
      <c r="B507" s="9">
        <v>44483</v>
      </c>
      <c r="C507" t="s">
        <v>173</v>
      </c>
      <c r="D507" t="str">
        <f>IFERROR(RIGHT(Tabla1[[#This Row],[Proyecto]],LEN(Tabla1[[#This Row],[Proyecto]])-FIND("-",Tabla1[[#This Row],[Proyecto]])),Tabla1[[#This Row],[Proyecto]])</f>
        <v>OT00112</v>
      </c>
      <c r="E507" t="s">
        <v>11</v>
      </c>
      <c r="F507" t="s">
        <v>148</v>
      </c>
      <c r="G507" t="s">
        <v>14</v>
      </c>
      <c r="H507">
        <v>2</v>
      </c>
      <c r="I507">
        <v>4</v>
      </c>
      <c r="J507">
        <v>10</v>
      </c>
      <c r="K507">
        <v>2</v>
      </c>
      <c r="L507" s="3">
        <f t="shared" si="28"/>
        <v>13.333333333333334</v>
      </c>
      <c r="M507" s="3">
        <f t="shared" si="27"/>
        <v>3.1446540880503145E-2</v>
      </c>
      <c r="N507" s="6">
        <v>1.7</v>
      </c>
      <c r="O507" s="6">
        <f>+Tabla1[[#This Row],[Precio $]]*Tabla1[[#This Row],[PT]]</f>
        <v>22.666666666666668</v>
      </c>
    </row>
    <row r="508" spans="2:19" x14ac:dyDescent="0.25">
      <c r="B508" s="9">
        <v>44483</v>
      </c>
      <c r="C508" t="s">
        <v>173</v>
      </c>
      <c r="D508" t="str">
        <f>IFERROR(RIGHT(Tabla1[[#This Row],[Proyecto]],LEN(Tabla1[[#This Row],[Proyecto]])-FIND("-",Tabla1[[#This Row],[Proyecto]])),Tabla1[[#This Row],[Proyecto]])</f>
        <v>OT00112</v>
      </c>
      <c r="E508" t="s">
        <v>11</v>
      </c>
      <c r="F508" t="s">
        <v>148</v>
      </c>
      <c r="G508" t="s">
        <v>14</v>
      </c>
      <c r="H508">
        <v>2</v>
      </c>
      <c r="I508">
        <v>10</v>
      </c>
      <c r="J508">
        <v>10</v>
      </c>
      <c r="K508">
        <v>2</v>
      </c>
      <c r="L508" s="3">
        <f t="shared" si="28"/>
        <v>33.333333333333336</v>
      </c>
      <c r="M508" s="3">
        <f t="shared" si="27"/>
        <v>7.8616352201257872E-2</v>
      </c>
      <c r="N508" s="6">
        <v>1.7</v>
      </c>
      <c r="O508" s="6">
        <f>+Tabla1[[#This Row],[Precio $]]*Tabla1[[#This Row],[PT]]</f>
        <v>56.666666666666671</v>
      </c>
      <c r="S508" s="11"/>
    </row>
    <row r="509" spans="2:19" x14ac:dyDescent="0.25">
      <c r="B509" s="9">
        <v>44483</v>
      </c>
      <c r="C509" t="s">
        <v>161</v>
      </c>
      <c r="D509" t="str">
        <f>IFERROR(RIGHT(Tabla1[[#This Row],[Proyecto]],LEN(Tabla1[[#This Row],[Proyecto]])-FIND("-",Tabla1[[#This Row],[Proyecto]])),Tabla1[[#This Row],[Proyecto]])</f>
        <v>OT00091</v>
      </c>
      <c r="E509" t="s">
        <v>11</v>
      </c>
      <c r="F509" t="s">
        <v>149</v>
      </c>
      <c r="G509" t="s">
        <v>14</v>
      </c>
      <c r="H509">
        <v>2</v>
      </c>
      <c r="I509">
        <v>5</v>
      </c>
      <c r="J509">
        <v>10</v>
      </c>
      <c r="K509">
        <v>2</v>
      </c>
      <c r="L509" s="3">
        <f t="shared" ref="L509:L527" si="29">(H509*I509*J509*K509)/12</f>
        <v>16.666666666666668</v>
      </c>
      <c r="M509" s="3">
        <f t="shared" ref="M509:M527" si="30">+L509/424</f>
        <v>3.9308176100628936E-2</v>
      </c>
      <c r="N509" s="6">
        <v>1.7</v>
      </c>
      <c r="O509" s="6">
        <f>+Tabla1[[#This Row],[Precio $]]*Tabla1[[#This Row],[PT]]</f>
        <v>28.333333333333336</v>
      </c>
    </row>
    <row r="510" spans="2:19" x14ac:dyDescent="0.25">
      <c r="B510" s="9">
        <v>44483</v>
      </c>
      <c r="C510" t="s">
        <v>161</v>
      </c>
      <c r="D510" t="str">
        <f>IFERROR(RIGHT(Tabla1[[#This Row],[Proyecto]],LEN(Tabla1[[#This Row],[Proyecto]])-FIND("-",Tabla1[[#This Row],[Proyecto]])),Tabla1[[#This Row],[Proyecto]])</f>
        <v>OT00091</v>
      </c>
      <c r="E510" t="s">
        <v>11</v>
      </c>
      <c r="F510" t="s">
        <v>149</v>
      </c>
      <c r="G510" t="s">
        <v>14</v>
      </c>
      <c r="H510">
        <v>2</v>
      </c>
      <c r="I510">
        <v>8</v>
      </c>
      <c r="J510">
        <v>10</v>
      </c>
      <c r="K510">
        <v>2</v>
      </c>
      <c r="L510" s="3">
        <f t="shared" si="29"/>
        <v>26.666666666666668</v>
      </c>
      <c r="M510" s="3">
        <f t="shared" si="30"/>
        <v>6.2893081761006289E-2</v>
      </c>
      <c r="N510" s="6">
        <v>1.7</v>
      </c>
      <c r="O510" s="6">
        <f>+Tabla1[[#This Row],[Precio $]]*Tabla1[[#This Row],[PT]]</f>
        <v>45.333333333333336</v>
      </c>
    </row>
    <row r="511" spans="2:19" x14ac:dyDescent="0.25">
      <c r="B511" s="9">
        <v>44483</v>
      </c>
      <c r="C511" t="s">
        <v>161</v>
      </c>
      <c r="D511" t="str">
        <f>IFERROR(RIGHT(Tabla1[[#This Row],[Proyecto]],LEN(Tabla1[[#This Row],[Proyecto]])-FIND("-",Tabla1[[#This Row],[Proyecto]])),Tabla1[[#This Row],[Proyecto]])</f>
        <v>OT00091</v>
      </c>
      <c r="E511" t="s">
        <v>11</v>
      </c>
      <c r="F511" t="s">
        <v>149</v>
      </c>
      <c r="G511" t="s">
        <v>14</v>
      </c>
      <c r="H511">
        <v>2</v>
      </c>
      <c r="I511">
        <v>10</v>
      </c>
      <c r="J511">
        <v>10</v>
      </c>
      <c r="K511">
        <v>1</v>
      </c>
      <c r="L511" s="3">
        <f t="shared" si="29"/>
        <v>16.666666666666668</v>
      </c>
      <c r="M511" s="3">
        <f t="shared" si="30"/>
        <v>3.9308176100628936E-2</v>
      </c>
      <c r="N511" s="6">
        <v>1.7</v>
      </c>
      <c r="O511" s="6">
        <f>+Tabla1[[#This Row],[Precio $]]*Tabla1[[#This Row],[PT]]</f>
        <v>28.333333333333336</v>
      </c>
    </row>
    <row r="512" spans="2:19" x14ac:dyDescent="0.25">
      <c r="B512" s="9">
        <v>44484</v>
      </c>
      <c r="C512" t="s">
        <v>161</v>
      </c>
      <c r="D512" t="str">
        <f>IFERROR(RIGHT(Tabla1[[#This Row],[Proyecto]],LEN(Tabla1[[#This Row],[Proyecto]])-FIND("-",Tabla1[[#This Row],[Proyecto]])),Tabla1[[#This Row],[Proyecto]])</f>
        <v>OT00091</v>
      </c>
      <c r="E512" t="s">
        <v>11</v>
      </c>
      <c r="F512" t="s">
        <v>149</v>
      </c>
      <c r="G512" t="s">
        <v>14</v>
      </c>
      <c r="H512">
        <v>2</v>
      </c>
      <c r="I512">
        <v>11</v>
      </c>
      <c r="J512">
        <v>10</v>
      </c>
      <c r="K512">
        <v>1</v>
      </c>
      <c r="L512" s="3">
        <f t="shared" si="29"/>
        <v>18.333333333333332</v>
      </c>
      <c r="M512" s="3">
        <f t="shared" si="30"/>
        <v>4.3238993710691821E-2</v>
      </c>
      <c r="N512" s="6">
        <v>1.7</v>
      </c>
      <c r="O512" s="6">
        <f>+Tabla1[[#This Row],[Precio $]]*Tabla1[[#This Row],[PT]]</f>
        <v>31.166666666666664</v>
      </c>
    </row>
    <row r="513" spans="2:15" x14ac:dyDescent="0.25">
      <c r="B513" s="9">
        <v>44484</v>
      </c>
      <c r="C513" t="s">
        <v>161</v>
      </c>
      <c r="D513" t="str">
        <f>IFERROR(RIGHT(Tabla1[[#This Row],[Proyecto]],LEN(Tabla1[[#This Row],[Proyecto]])-FIND("-",Tabla1[[#This Row],[Proyecto]])),Tabla1[[#This Row],[Proyecto]])</f>
        <v>OT00091</v>
      </c>
      <c r="E513" t="s">
        <v>11</v>
      </c>
      <c r="F513" t="s">
        <v>149</v>
      </c>
      <c r="G513" t="s">
        <v>14</v>
      </c>
      <c r="H513">
        <v>2</v>
      </c>
      <c r="I513">
        <v>7</v>
      </c>
      <c r="J513">
        <v>10</v>
      </c>
      <c r="K513">
        <v>2</v>
      </c>
      <c r="L513" s="3">
        <f t="shared" si="29"/>
        <v>23.333333333333332</v>
      </c>
      <c r="M513" s="3">
        <f t="shared" si="30"/>
        <v>5.5031446540880498E-2</v>
      </c>
      <c r="N513" s="6">
        <v>1.7</v>
      </c>
      <c r="O513" s="6">
        <f>+Tabla1[[#This Row],[Precio $]]*Tabla1[[#This Row],[PT]]</f>
        <v>39.666666666666664</v>
      </c>
    </row>
    <row r="514" spans="2:15" x14ac:dyDescent="0.25">
      <c r="B514" s="9">
        <v>44484</v>
      </c>
      <c r="C514" t="s">
        <v>161</v>
      </c>
      <c r="D514" t="str">
        <f>IFERROR(RIGHT(Tabla1[[#This Row],[Proyecto]],LEN(Tabla1[[#This Row],[Proyecto]])-FIND("-",Tabla1[[#This Row],[Proyecto]])),Tabla1[[#This Row],[Proyecto]])</f>
        <v>OT00091</v>
      </c>
      <c r="E514" t="s">
        <v>11</v>
      </c>
      <c r="F514" t="s">
        <v>149</v>
      </c>
      <c r="G514" t="s">
        <v>14</v>
      </c>
      <c r="H514">
        <v>2</v>
      </c>
      <c r="I514">
        <v>6</v>
      </c>
      <c r="J514">
        <v>10</v>
      </c>
      <c r="K514">
        <v>6</v>
      </c>
      <c r="L514" s="3">
        <f t="shared" si="29"/>
        <v>60</v>
      </c>
      <c r="M514" s="3">
        <f t="shared" si="30"/>
        <v>0.14150943396226415</v>
      </c>
      <c r="N514" s="6">
        <v>1.7</v>
      </c>
      <c r="O514" s="6">
        <f>+Tabla1[[#This Row],[Precio $]]*Tabla1[[#This Row],[PT]]</f>
        <v>102</v>
      </c>
    </row>
    <row r="515" spans="2:15" x14ac:dyDescent="0.25">
      <c r="B515" s="9">
        <v>44484</v>
      </c>
      <c r="C515" t="s">
        <v>161</v>
      </c>
      <c r="D515" t="str">
        <f>IFERROR(RIGHT(Tabla1[[#This Row],[Proyecto]],LEN(Tabla1[[#This Row],[Proyecto]])-FIND("-",Tabla1[[#This Row],[Proyecto]])),Tabla1[[#This Row],[Proyecto]])</f>
        <v>OT00091</v>
      </c>
      <c r="E515" t="s">
        <v>11</v>
      </c>
      <c r="F515" t="s">
        <v>149</v>
      </c>
      <c r="G515" t="s">
        <v>14</v>
      </c>
      <c r="H515">
        <v>2</v>
      </c>
      <c r="I515">
        <v>12</v>
      </c>
      <c r="J515">
        <v>10</v>
      </c>
      <c r="K515">
        <v>4</v>
      </c>
      <c r="L515" s="3">
        <f t="shared" si="29"/>
        <v>80</v>
      </c>
      <c r="M515" s="3">
        <f t="shared" si="30"/>
        <v>0.18867924528301888</v>
      </c>
      <c r="N515" s="6">
        <v>1.7</v>
      </c>
      <c r="O515" s="6">
        <f>+Tabla1[[#This Row],[Precio $]]*Tabla1[[#This Row],[PT]]</f>
        <v>136</v>
      </c>
    </row>
    <row r="516" spans="2:15" x14ac:dyDescent="0.25">
      <c r="B516" s="9">
        <v>44484</v>
      </c>
      <c r="C516" t="s">
        <v>161</v>
      </c>
      <c r="D516" t="str">
        <f>IFERROR(RIGHT(Tabla1[[#This Row],[Proyecto]],LEN(Tabla1[[#This Row],[Proyecto]])-FIND("-",Tabla1[[#This Row],[Proyecto]])),Tabla1[[#This Row],[Proyecto]])</f>
        <v>OT00091</v>
      </c>
      <c r="E516" t="s">
        <v>11</v>
      </c>
      <c r="F516" t="s">
        <v>149</v>
      </c>
      <c r="G516" t="s">
        <v>14</v>
      </c>
      <c r="H516">
        <v>2</v>
      </c>
      <c r="I516">
        <v>8</v>
      </c>
      <c r="J516">
        <v>10</v>
      </c>
      <c r="K516">
        <v>4</v>
      </c>
      <c r="L516" s="3">
        <f t="shared" si="29"/>
        <v>53.333333333333336</v>
      </c>
      <c r="M516" s="3">
        <f t="shared" si="30"/>
        <v>0.12578616352201258</v>
      </c>
      <c r="N516" s="6">
        <v>1.7</v>
      </c>
      <c r="O516" s="6">
        <f>+Tabla1[[#This Row],[Precio $]]*Tabla1[[#This Row],[PT]]</f>
        <v>90.666666666666671</v>
      </c>
    </row>
    <row r="517" spans="2:15" x14ac:dyDescent="0.25">
      <c r="B517" s="9">
        <v>44484</v>
      </c>
      <c r="C517" t="s">
        <v>161</v>
      </c>
      <c r="D517" t="str">
        <f>IFERROR(RIGHT(Tabla1[[#This Row],[Proyecto]],LEN(Tabla1[[#This Row],[Proyecto]])-FIND("-",Tabla1[[#This Row],[Proyecto]])),Tabla1[[#This Row],[Proyecto]])</f>
        <v>OT00091</v>
      </c>
      <c r="E517" t="s">
        <v>11</v>
      </c>
      <c r="F517" t="s">
        <v>149</v>
      </c>
      <c r="G517" t="s">
        <v>14</v>
      </c>
      <c r="H517">
        <v>2</v>
      </c>
      <c r="I517">
        <v>11</v>
      </c>
      <c r="J517">
        <v>10</v>
      </c>
      <c r="K517">
        <v>1</v>
      </c>
      <c r="L517" s="3">
        <f t="shared" si="29"/>
        <v>18.333333333333332</v>
      </c>
      <c r="M517" s="3">
        <f t="shared" si="30"/>
        <v>4.3238993710691821E-2</v>
      </c>
      <c r="N517" s="6">
        <v>1.7</v>
      </c>
      <c r="O517" s="6">
        <f>+Tabla1[[#This Row],[Precio $]]*Tabla1[[#This Row],[PT]]</f>
        <v>31.166666666666664</v>
      </c>
    </row>
    <row r="518" spans="2:15" x14ac:dyDescent="0.25">
      <c r="B518" s="9">
        <v>44484</v>
      </c>
      <c r="C518" t="s">
        <v>161</v>
      </c>
      <c r="D518" t="str">
        <f>IFERROR(RIGHT(Tabla1[[#This Row],[Proyecto]],LEN(Tabla1[[#This Row],[Proyecto]])-FIND("-",Tabla1[[#This Row],[Proyecto]])),Tabla1[[#This Row],[Proyecto]])</f>
        <v>OT00091</v>
      </c>
      <c r="E518" t="s">
        <v>11</v>
      </c>
      <c r="F518" t="s">
        <v>149</v>
      </c>
      <c r="G518" t="s">
        <v>14</v>
      </c>
      <c r="H518">
        <v>2</v>
      </c>
      <c r="I518">
        <v>13</v>
      </c>
      <c r="J518">
        <v>10</v>
      </c>
      <c r="K518">
        <v>2</v>
      </c>
      <c r="L518" s="3">
        <f t="shared" si="29"/>
        <v>43.333333333333336</v>
      </c>
      <c r="M518" s="3">
        <f t="shared" si="30"/>
        <v>0.10220125786163523</v>
      </c>
      <c r="N518" s="6">
        <v>1.7</v>
      </c>
      <c r="O518" s="6">
        <f>+Tabla1[[#This Row],[Precio $]]*Tabla1[[#This Row],[PT]]</f>
        <v>73.666666666666671</v>
      </c>
    </row>
    <row r="519" spans="2:15" x14ac:dyDescent="0.25">
      <c r="B519" s="9">
        <v>44484</v>
      </c>
      <c r="C519" t="s">
        <v>161</v>
      </c>
      <c r="D519" t="str">
        <f>IFERROR(RIGHT(Tabla1[[#This Row],[Proyecto]],LEN(Tabla1[[#This Row],[Proyecto]])-FIND("-",Tabla1[[#This Row],[Proyecto]])),Tabla1[[#This Row],[Proyecto]])</f>
        <v>OT00091</v>
      </c>
      <c r="E519" t="s">
        <v>11</v>
      </c>
      <c r="F519" t="s">
        <v>149</v>
      </c>
      <c r="G519" t="s">
        <v>14</v>
      </c>
      <c r="H519">
        <v>2</v>
      </c>
      <c r="I519">
        <v>9</v>
      </c>
      <c r="J519">
        <v>10</v>
      </c>
      <c r="K519">
        <v>3</v>
      </c>
      <c r="L519" s="3">
        <f t="shared" si="29"/>
        <v>45</v>
      </c>
      <c r="M519" s="3">
        <f t="shared" si="30"/>
        <v>0.10613207547169812</v>
      </c>
      <c r="N519" s="6">
        <v>1.7</v>
      </c>
      <c r="O519" s="6">
        <f>+Tabla1[[#This Row],[Precio $]]*Tabla1[[#This Row],[PT]]</f>
        <v>76.5</v>
      </c>
    </row>
    <row r="520" spans="2:15" x14ac:dyDescent="0.25">
      <c r="B520" s="9">
        <v>44484</v>
      </c>
      <c r="C520" t="s">
        <v>161</v>
      </c>
      <c r="D520" t="str">
        <f>IFERROR(RIGHT(Tabla1[[#This Row],[Proyecto]],LEN(Tabla1[[#This Row],[Proyecto]])-FIND("-",Tabla1[[#This Row],[Proyecto]])),Tabla1[[#This Row],[Proyecto]])</f>
        <v>OT00091</v>
      </c>
      <c r="E520" t="s">
        <v>11</v>
      </c>
      <c r="F520" t="s">
        <v>149</v>
      </c>
      <c r="G520" t="s">
        <v>14</v>
      </c>
      <c r="H520">
        <v>2</v>
      </c>
      <c r="I520">
        <v>10</v>
      </c>
      <c r="J520">
        <v>10</v>
      </c>
      <c r="K520">
        <v>1</v>
      </c>
      <c r="L520" s="3">
        <f t="shared" si="29"/>
        <v>16.666666666666668</v>
      </c>
      <c r="M520" s="3">
        <f t="shared" si="30"/>
        <v>3.9308176100628936E-2</v>
      </c>
      <c r="N520" s="6">
        <v>1.7</v>
      </c>
      <c r="O520" s="6">
        <f>+Tabla1[[#This Row],[Precio $]]*Tabla1[[#This Row],[PT]]</f>
        <v>28.333333333333336</v>
      </c>
    </row>
    <row r="521" spans="2:15" x14ac:dyDescent="0.25">
      <c r="B521" s="9">
        <v>44484</v>
      </c>
      <c r="C521" t="s">
        <v>161</v>
      </c>
      <c r="D521" t="str">
        <f>IFERROR(RIGHT(Tabla1[[#This Row],[Proyecto]],LEN(Tabla1[[#This Row],[Proyecto]])-FIND("-",Tabla1[[#This Row],[Proyecto]])),Tabla1[[#This Row],[Proyecto]])</f>
        <v>OT00091</v>
      </c>
      <c r="E521" t="s">
        <v>11</v>
      </c>
      <c r="F521" t="s">
        <v>149</v>
      </c>
      <c r="G521" t="s">
        <v>14</v>
      </c>
      <c r="H521">
        <v>2</v>
      </c>
      <c r="I521">
        <v>6</v>
      </c>
      <c r="J521">
        <v>10</v>
      </c>
      <c r="K521">
        <v>1</v>
      </c>
      <c r="L521" s="3">
        <f t="shared" si="29"/>
        <v>10</v>
      </c>
      <c r="M521" s="3">
        <f t="shared" si="30"/>
        <v>2.358490566037736E-2</v>
      </c>
      <c r="N521" s="6">
        <v>1.7</v>
      </c>
      <c r="O521" s="6">
        <f>+Tabla1[[#This Row],[Precio $]]*Tabla1[[#This Row],[PT]]</f>
        <v>17</v>
      </c>
    </row>
    <row r="522" spans="2:15" x14ac:dyDescent="0.25">
      <c r="B522" s="9">
        <v>44484</v>
      </c>
      <c r="C522" t="s">
        <v>161</v>
      </c>
      <c r="D522" t="str">
        <f>IFERROR(RIGHT(Tabla1[[#This Row],[Proyecto]],LEN(Tabla1[[#This Row],[Proyecto]])-FIND("-",Tabla1[[#This Row],[Proyecto]])),Tabla1[[#This Row],[Proyecto]])</f>
        <v>OT00091</v>
      </c>
      <c r="E522" t="s">
        <v>11</v>
      </c>
      <c r="F522" t="s">
        <v>149</v>
      </c>
      <c r="G522" t="s">
        <v>14</v>
      </c>
      <c r="H522">
        <v>2</v>
      </c>
      <c r="I522">
        <v>9</v>
      </c>
      <c r="J522">
        <v>10</v>
      </c>
      <c r="K522">
        <v>1</v>
      </c>
      <c r="L522" s="3">
        <f t="shared" si="29"/>
        <v>15</v>
      </c>
      <c r="M522" s="3">
        <f t="shared" si="30"/>
        <v>3.5377358490566037E-2</v>
      </c>
      <c r="N522" s="6">
        <v>1.7</v>
      </c>
      <c r="O522" s="6">
        <f>+Tabla1[[#This Row],[Precio $]]*Tabla1[[#This Row],[PT]]</f>
        <v>25.5</v>
      </c>
    </row>
    <row r="523" spans="2:15" x14ac:dyDescent="0.25">
      <c r="B523" s="9">
        <v>44484</v>
      </c>
      <c r="C523" t="s">
        <v>160</v>
      </c>
      <c r="D523" t="str">
        <f>IFERROR(RIGHT(Tabla1[[#This Row],[Proyecto]],LEN(Tabla1[[#This Row],[Proyecto]])-FIND("-",Tabla1[[#This Row],[Proyecto]])),Tabla1[[#This Row],[Proyecto]])</f>
        <v>OT00089</v>
      </c>
      <c r="E523" t="s">
        <v>11</v>
      </c>
      <c r="F523" t="s">
        <v>150</v>
      </c>
      <c r="G523" t="s">
        <v>14</v>
      </c>
      <c r="H523">
        <v>2</v>
      </c>
      <c r="I523">
        <v>7</v>
      </c>
      <c r="J523">
        <v>10</v>
      </c>
      <c r="K523">
        <v>7</v>
      </c>
      <c r="L523" s="3">
        <f t="shared" si="29"/>
        <v>81.666666666666671</v>
      </c>
      <c r="M523" s="3">
        <f t="shared" si="30"/>
        <v>0.19261006289308177</v>
      </c>
      <c r="N523" s="6">
        <v>1.7</v>
      </c>
      <c r="O523" s="6">
        <f>+Tabla1[[#This Row],[Precio $]]*Tabla1[[#This Row],[PT]]</f>
        <v>138.83333333333334</v>
      </c>
    </row>
    <row r="524" spans="2:15" x14ac:dyDescent="0.25">
      <c r="B524" s="9">
        <v>44484</v>
      </c>
      <c r="C524" t="s">
        <v>160</v>
      </c>
      <c r="D524" t="str">
        <f>IFERROR(RIGHT(Tabla1[[#This Row],[Proyecto]],LEN(Tabla1[[#This Row],[Proyecto]])-FIND("-",Tabla1[[#This Row],[Proyecto]])),Tabla1[[#This Row],[Proyecto]])</f>
        <v>OT00089</v>
      </c>
      <c r="E524" t="s">
        <v>11</v>
      </c>
      <c r="F524" t="s">
        <v>150</v>
      </c>
      <c r="G524" t="s">
        <v>14</v>
      </c>
      <c r="H524">
        <v>2</v>
      </c>
      <c r="I524">
        <v>8</v>
      </c>
      <c r="J524">
        <v>10</v>
      </c>
      <c r="K524">
        <v>7</v>
      </c>
      <c r="L524" s="3">
        <f t="shared" si="29"/>
        <v>93.333333333333329</v>
      </c>
      <c r="M524" s="3">
        <f t="shared" si="30"/>
        <v>0.22012578616352199</v>
      </c>
      <c r="N524" s="6">
        <v>1.7</v>
      </c>
      <c r="O524" s="6">
        <f>+Tabla1[[#This Row],[Precio $]]*Tabla1[[#This Row],[PT]]</f>
        <v>158.66666666666666</v>
      </c>
    </row>
    <row r="525" spans="2:15" x14ac:dyDescent="0.25">
      <c r="B525" s="9">
        <v>44484</v>
      </c>
      <c r="C525" t="s">
        <v>160</v>
      </c>
      <c r="D525" t="str">
        <f>IFERROR(RIGHT(Tabla1[[#This Row],[Proyecto]],LEN(Tabla1[[#This Row],[Proyecto]])-FIND("-",Tabla1[[#This Row],[Proyecto]])),Tabla1[[#This Row],[Proyecto]])</f>
        <v>OT00089</v>
      </c>
      <c r="E525" t="s">
        <v>11</v>
      </c>
      <c r="F525" t="s">
        <v>150</v>
      </c>
      <c r="G525" t="s">
        <v>14</v>
      </c>
      <c r="H525">
        <v>2</v>
      </c>
      <c r="I525">
        <v>10</v>
      </c>
      <c r="J525">
        <v>10</v>
      </c>
      <c r="K525">
        <v>1</v>
      </c>
      <c r="L525" s="3">
        <f t="shared" si="29"/>
        <v>16.666666666666668</v>
      </c>
      <c r="M525" s="3">
        <f t="shared" si="30"/>
        <v>3.9308176100628936E-2</v>
      </c>
      <c r="N525" s="6">
        <v>1.7</v>
      </c>
      <c r="O525" s="6">
        <f>+Tabla1[[#This Row],[Precio $]]*Tabla1[[#This Row],[PT]]</f>
        <v>28.333333333333336</v>
      </c>
    </row>
    <row r="526" spans="2:15" x14ac:dyDescent="0.25">
      <c r="B526" s="9">
        <v>44484</v>
      </c>
      <c r="C526" t="s">
        <v>160</v>
      </c>
      <c r="D526" t="str">
        <f>IFERROR(RIGHT(Tabla1[[#This Row],[Proyecto]],LEN(Tabla1[[#This Row],[Proyecto]])-FIND("-",Tabla1[[#This Row],[Proyecto]])),Tabla1[[#This Row],[Proyecto]])</f>
        <v>OT00089</v>
      </c>
      <c r="E526" t="s">
        <v>11</v>
      </c>
      <c r="F526" t="s">
        <v>150</v>
      </c>
      <c r="G526" t="s">
        <v>14</v>
      </c>
      <c r="H526">
        <v>2</v>
      </c>
      <c r="I526">
        <v>9</v>
      </c>
      <c r="J526">
        <v>10</v>
      </c>
      <c r="K526">
        <v>2</v>
      </c>
      <c r="L526" s="3">
        <f t="shared" si="29"/>
        <v>30</v>
      </c>
      <c r="M526" s="3">
        <f t="shared" si="30"/>
        <v>7.0754716981132074E-2</v>
      </c>
      <c r="N526" s="6">
        <v>1.7</v>
      </c>
      <c r="O526" s="6">
        <f>+Tabla1[[#This Row],[Precio $]]*Tabla1[[#This Row],[PT]]</f>
        <v>51</v>
      </c>
    </row>
    <row r="527" spans="2:15" x14ac:dyDescent="0.25">
      <c r="B527" s="9">
        <v>44484</v>
      </c>
      <c r="C527" t="s">
        <v>160</v>
      </c>
      <c r="D527" t="str">
        <f>IFERROR(RIGHT(Tabla1[[#This Row],[Proyecto]],LEN(Tabla1[[#This Row],[Proyecto]])-FIND("-",Tabla1[[#This Row],[Proyecto]])),Tabla1[[#This Row],[Proyecto]])</f>
        <v>OT00089</v>
      </c>
      <c r="E527" t="s">
        <v>11</v>
      </c>
      <c r="F527" t="s">
        <v>150</v>
      </c>
      <c r="G527" t="s">
        <v>14</v>
      </c>
      <c r="H527">
        <v>2</v>
      </c>
      <c r="I527">
        <v>6</v>
      </c>
      <c r="J527">
        <v>10</v>
      </c>
      <c r="K527">
        <v>1</v>
      </c>
      <c r="L527" s="3">
        <f t="shared" si="29"/>
        <v>10</v>
      </c>
      <c r="M527" s="3">
        <f t="shared" si="30"/>
        <v>2.358490566037736E-2</v>
      </c>
      <c r="N527" s="6">
        <v>1.7</v>
      </c>
      <c r="O527" s="6">
        <f>+Tabla1[[#This Row],[Precio $]]*Tabla1[[#This Row],[PT]]</f>
        <v>17</v>
      </c>
    </row>
    <row r="528" spans="2:15" x14ac:dyDescent="0.25">
      <c r="B528" s="9">
        <v>44503</v>
      </c>
      <c r="C528" t="s">
        <v>178</v>
      </c>
      <c r="D528" t="str">
        <f>IFERROR(RIGHT(Tabla1[[#This Row],[Proyecto]],LEN(Tabla1[[#This Row],[Proyecto]])-FIND("-",Tabla1[[#This Row],[Proyecto]])),Tabla1[[#This Row],[Proyecto]])</f>
        <v>OT00125</v>
      </c>
      <c r="E528" t="s">
        <v>11</v>
      </c>
      <c r="F528" t="s">
        <v>152</v>
      </c>
      <c r="G528" t="s">
        <v>13</v>
      </c>
      <c r="H528">
        <v>2</v>
      </c>
      <c r="I528">
        <v>4</v>
      </c>
      <c r="J528">
        <v>7</v>
      </c>
      <c r="K528">
        <v>5</v>
      </c>
      <c r="L528" s="3">
        <f t="shared" ref="L528:L544" si="31">(H528*I528*J528*K528)/12</f>
        <v>23.333333333333332</v>
      </c>
      <c r="M528" s="3">
        <f t="shared" ref="M528:M544" si="32">+L528/424</f>
        <v>5.5031446540880498E-2</v>
      </c>
      <c r="N528" s="6">
        <v>1.43</v>
      </c>
      <c r="O528" s="6">
        <f>+Tabla1[[#This Row],[Precio $]]*Tabla1[[#This Row],[PT]]</f>
        <v>33.36666666666666</v>
      </c>
    </row>
    <row r="529" spans="2:20" x14ac:dyDescent="0.25">
      <c r="B529" s="9">
        <v>44503</v>
      </c>
      <c r="C529" t="s">
        <v>178</v>
      </c>
      <c r="D529" t="str">
        <f>IFERROR(RIGHT(Tabla1[[#This Row],[Proyecto]],LEN(Tabla1[[#This Row],[Proyecto]])-FIND("-",Tabla1[[#This Row],[Proyecto]])),Tabla1[[#This Row],[Proyecto]])</f>
        <v>OT00125</v>
      </c>
      <c r="E529" t="s">
        <v>11</v>
      </c>
      <c r="F529" t="s">
        <v>152</v>
      </c>
      <c r="G529" t="s">
        <v>13</v>
      </c>
      <c r="H529">
        <v>2</v>
      </c>
      <c r="I529">
        <v>7</v>
      </c>
      <c r="J529">
        <v>7</v>
      </c>
      <c r="K529">
        <v>5</v>
      </c>
      <c r="L529" s="3">
        <f t="shared" si="31"/>
        <v>40.833333333333336</v>
      </c>
      <c r="M529" s="3">
        <f t="shared" si="32"/>
        <v>9.6305031446540887E-2</v>
      </c>
      <c r="N529" s="6">
        <v>1.43</v>
      </c>
      <c r="O529" s="6">
        <f>+Tabla1[[#This Row],[Precio $]]*Tabla1[[#This Row],[PT]]</f>
        <v>58.391666666666666</v>
      </c>
    </row>
    <row r="530" spans="2:20" x14ac:dyDescent="0.25">
      <c r="B530" s="9">
        <v>44503</v>
      </c>
      <c r="C530" t="s">
        <v>178</v>
      </c>
      <c r="D530" t="str">
        <f>IFERROR(RIGHT(Tabla1[[#This Row],[Proyecto]],LEN(Tabla1[[#This Row],[Proyecto]])-FIND("-",Tabla1[[#This Row],[Proyecto]])),Tabla1[[#This Row],[Proyecto]])</f>
        <v>OT00125</v>
      </c>
      <c r="E530" t="s">
        <v>11</v>
      </c>
      <c r="F530" t="s">
        <v>152</v>
      </c>
      <c r="G530" t="s">
        <v>13</v>
      </c>
      <c r="H530">
        <v>2</v>
      </c>
      <c r="I530">
        <v>8</v>
      </c>
      <c r="J530">
        <v>7</v>
      </c>
      <c r="K530">
        <v>1</v>
      </c>
      <c r="L530" s="3">
        <f t="shared" si="31"/>
        <v>9.3333333333333339</v>
      </c>
      <c r="M530" s="3">
        <f t="shared" si="32"/>
        <v>2.2012578616352203E-2</v>
      </c>
      <c r="N530" s="6">
        <v>1.43</v>
      </c>
      <c r="O530" s="6">
        <f>+Tabla1[[#This Row],[Precio $]]*Tabla1[[#This Row],[PT]]</f>
        <v>13.346666666666668</v>
      </c>
    </row>
    <row r="531" spans="2:20" x14ac:dyDescent="0.25">
      <c r="B531" s="9">
        <v>44503</v>
      </c>
      <c r="C531" t="s">
        <v>178</v>
      </c>
      <c r="D531" t="str">
        <f>IFERROR(RIGHT(Tabla1[[#This Row],[Proyecto]],LEN(Tabla1[[#This Row],[Proyecto]])-FIND("-",Tabla1[[#This Row],[Proyecto]])),Tabla1[[#This Row],[Proyecto]])</f>
        <v>OT00125</v>
      </c>
      <c r="E531" t="s">
        <v>11</v>
      </c>
      <c r="F531" t="s">
        <v>152</v>
      </c>
      <c r="G531" t="s">
        <v>13</v>
      </c>
      <c r="H531">
        <v>2</v>
      </c>
      <c r="I531">
        <v>10</v>
      </c>
      <c r="J531">
        <v>7</v>
      </c>
      <c r="K531">
        <v>1</v>
      </c>
      <c r="L531" s="3">
        <f t="shared" si="31"/>
        <v>11.666666666666666</v>
      </c>
      <c r="M531" s="3">
        <f t="shared" si="32"/>
        <v>2.7515723270440249E-2</v>
      </c>
      <c r="N531" s="6">
        <v>1.43</v>
      </c>
      <c r="O531" s="6">
        <f>+Tabla1[[#This Row],[Precio $]]*Tabla1[[#This Row],[PT]]</f>
        <v>16.68333333333333</v>
      </c>
    </row>
    <row r="532" spans="2:20" x14ac:dyDescent="0.25">
      <c r="B532" s="9">
        <v>44503</v>
      </c>
      <c r="C532" t="s">
        <v>178</v>
      </c>
      <c r="D532" t="str">
        <f>IFERROR(RIGHT(Tabla1[[#This Row],[Proyecto]],LEN(Tabla1[[#This Row],[Proyecto]])-FIND("-",Tabla1[[#This Row],[Proyecto]])),Tabla1[[#This Row],[Proyecto]])</f>
        <v>OT00125</v>
      </c>
      <c r="E532" t="s">
        <v>11</v>
      </c>
      <c r="F532" t="s">
        <v>152</v>
      </c>
      <c r="G532" t="s">
        <v>13</v>
      </c>
      <c r="H532">
        <v>2</v>
      </c>
      <c r="I532">
        <v>6</v>
      </c>
      <c r="J532">
        <v>7</v>
      </c>
      <c r="K532">
        <v>3</v>
      </c>
      <c r="L532" s="3">
        <f t="shared" si="31"/>
        <v>21</v>
      </c>
      <c r="M532" s="3">
        <f t="shared" si="32"/>
        <v>4.9528301886792456E-2</v>
      </c>
      <c r="N532" s="6">
        <v>1.43</v>
      </c>
      <c r="O532" s="6">
        <f>+Tabla1[[#This Row],[Precio $]]*Tabla1[[#This Row],[PT]]</f>
        <v>30.029999999999998</v>
      </c>
    </row>
    <row r="533" spans="2:20" x14ac:dyDescent="0.25">
      <c r="B533" s="9">
        <v>44503</v>
      </c>
      <c r="C533" t="s">
        <v>179</v>
      </c>
      <c r="D533" t="str">
        <f>IFERROR(RIGHT(Tabla1[[#This Row],[Proyecto]],LEN(Tabla1[[#This Row],[Proyecto]])-FIND("-",Tabla1[[#This Row],[Proyecto]])),Tabla1[[#This Row],[Proyecto]])</f>
        <v>OT00126</v>
      </c>
      <c r="E533" t="s">
        <v>11</v>
      </c>
      <c r="F533" t="s">
        <v>152</v>
      </c>
      <c r="G533" t="s">
        <v>13</v>
      </c>
      <c r="H533">
        <v>2</v>
      </c>
      <c r="I533">
        <v>4</v>
      </c>
      <c r="J533">
        <v>7</v>
      </c>
      <c r="K533">
        <v>4</v>
      </c>
      <c r="L533" s="3">
        <f t="shared" si="31"/>
        <v>18.666666666666668</v>
      </c>
      <c r="M533" s="3">
        <f t="shared" si="32"/>
        <v>4.4025157232704407E-2</v>
      </c>
      <c r="N533" s="6">
        <v>1.43</v>
      </c>
      <c r="O533" s="6">
        <f>+Tabla1[[#This Row],[Precio $]]*Tabla1[[#This Row],[PT]]</f>
        <v>26.693333333333335</v>
      </c>
      <c r="T533">
        <f>+Q533*424</f>
        <v>0</v>
      </c>
    </row>
    <row r="534" spans="2:20" x14ac:dyDescent="0.25">
      <c r="B534" s="9">
        <v>44503</v>
      </c>
      <c r="C534" t="s">
        <v>179</v>
      </c>
      <c r="D534" t="str">
        <f>IFERROR(RIGHT(Tabla1[[#This Row],[Proyecto]],LEN(Tabla1[[#This Row],[Proyecto]])-FIND("-",Tabla1[[#This Row],[Proyecto]])),Tabla1[[#This Row],[Proyecto]])</f>
        <v>OT00126</v>
      </c>
      <c r="E534" t="s">
        <v>11</v>
      </c>
      <c r="F534" t="s">
        <v>152</v>
      </c>
      <c r="G534" t="s">
        <v>13</v>
      </c>
      <c r="H534">
        <v>2</v>
      </c>
      <c r="I534">
        <v>6</v>
      </c>
      <c r="J534">
        <v>7</v>
      </c>
      <c r="K534">
        <v>5</v>
      </c>
      <c r="L534" s="3">
        <f t="shared" si="31"/>
        <v>35</v>
      </c>
      <c r="M534" s="3">
        <f t="shared" si="32"/>
        <v>8.254716981132075E-2</v>
      </c>
      <c r="N534" s="6">
        <v>1.43</v>
      </c>
      <c r="O534" s="6">
        <f>+Tabla1[[#This Row],[Precio $]]*Tabla1[[#This Row],[PT]]</f>
        <v>50.05</v>
      </c>
    </row>
    <row r="535" spans="2:20" x14ac:dyDescent="0.25">
      <c r="B535" s="9">
        <v>44503</v>
      </c>
      <c r="C535" t="s">
        <v>179</v>
      </c>
      <c r="D535" t="str">
        <f>IFERROR(RIGHT(Tabla1[[#This Row],[Proyecto]],LEN(Tabla1[[#This Row],[Proyecto]])-FIND("-",Tabla1[[#This Row],[Proyecto]])),Tabla1[[#This Row],[Proyecto]])</f>
        <v>OT00126</v>
      </c>
      <c r="E535" t="s">
        <v>11</v>
      </c>
      <c r="F535" t="s">
        <v>152</v>
      </c>
      <c r="G535" t="s">
        <v>13</v>
      </c>
      <c r="H535">
        <v>2</v>
      </c>
      <c r="I535">
        <v>7</v>
      </c>
      <c r="J535">
        <v>7</v>
      </c>
      <c r="K535">
        <v>3</v>
      </c>
      <c r="L535" s="3">
        <f t="shared" si="31"/>
        <v>24.5</v>
      </c>
      <c r="M535" s="3">
        <f t="shared" si="32"/>
        <v>5.7783018867924529E-2</v>
      </c>
      <c r="N535" s="6">
        <v>1.43</v>
      </c>
      <c r="O535" s="6">
        <f>+Tabla1[[#This Row],[Precio $]]*Tabla1[[#This Row],[PT]]</f>
        <v>35.034999999999997</v>
      </c>
    </row>
    <row r="536" spans="2:20" x14ac:dyDescent="0.25">
      <c r="B536" s="9">
        <v>44503</v>
      </c>
      <c r="C536" t="s">
        <v>179</v>
      </c>
      <c r="D536" t="str">
        <f>IFERROR(RIGHT(Tabla1[[#This Row],[Proyecto]],LEN(Tabla1[[#This Row],[Proyecto]])-FIND("-",Tabla1[[#This Row],[Proyecto]])),Tabla1[[#This Row],[Proyecto]])</f>
        <v>OT00126</v>
      </c>
      <c r="E536" t="s">
        <v>11</v>
      </c>
      <c r="F536" t="s">
        <v>152</v>
      </c>
      <c r="G536" t="s">
        <v>13</v>
      </c>
      <c r="H536">
        <v>2</v>
      </c>
      <c r="I536">
        <v>5</v>
      </c>
      <c r="J536">
        <v>7</v>
      </c>
      <c r="K536">
        <v>2</v>
      </c>
      <c r="L536" s="3">
        <f t="shared" si="31"/>
        <v>11.666666666666666</v>
      </c>
      <c r="M536" s="3">
        <f t="shared" si="32"/>
        <v>2.7515723270440249E-2</v>
      </c>
      <c r="N536" s="6">
        <v>1.43</v>
      </c>
      <c r="O536" s="6">
        <f>+Tabla1[[#This Row],[Precio $]]*Tabla1[[#This Row],[PT]]</f>
        <v>16.68333333333333</v>
      </c>
    </row>
    <row r="537" spans="2:20" x14ac:dyDescent="0.25">
      <c r="B537" s="9">
        <v>44499</v>
      </c>
      <c r="C537" t="s">
        <v>176</v>
      </c>
      <c r="D537" t="str">
        <f>IFERROR(RIGHT(Tabla1[[#This Row],[Proyecto]],LEN(Tabla1[[#This Row],[Proyecto]])-FIND("-",Tabla1[[#This Row],[Proyecto]])),Tabla1[[#This Row],[Proyecto]])</f>
        <v>OT00120</v>
      </c>
      <c r="E537" t="s">
        <v>11</v>
      </c>
      <c r="F537" t="s">
        <v>153</v>
      </c>
      <c r="G537" t="s">
        <v>10</v>
      </c>
      <c r="H537">
        <v>2</v>
      </c>
      <c r="I537">
        <v>4</v>
      </c>
      <c r="J537">
        <v>4</v>
      </c>
      <c r="K537">
        <v>20</v>
      </c>
      <c r="L537" s="3">
        <f t="shared" si="31"/>
        <v>53.333333333333336</v>
      </c>
      <c r="M537" s="3">
        <f t="shared" si="32"/>
        <v>0.12578616352201258</v>
      </c>
      <c r="N537" s="6">
        <v>1.02</v>
      </c>
      <c r="O537" s="6">
        <f>+Tabla1[[#This Row],[Precio $]]*Tabla1[[#This Row],[PT]]</f>
        <v>54.400000000000006</v>
      </c>
    </row>
    <row r="538" spans="2:20" x14ac:dyDescent="0.25">
      <c r="B538" s="9">
        <v>44499</v>
      </c>
      <c r="C538" t="s">
        <v>176</v>
      </c>
      <c r="D538" t="str">
        <f>IFERROR(RIGHT(Tabla1[[#This Row],[Proyecto]],LEN(Tabla1[[#This Row],[Proyecto]])-FIND("-",Tabla1[[#This Row],[Proyecto]])),Tabla1[[#This Row],[Proyecto]])</f>
        <v>OT00120</v>
      </c>
      <c r="E538" t="s">
        <v>11</v>
      </c>
      <c r="F538" t="s">
        <v>153</v>
      </c>
      <c r="G538" t="s">
        <v>10</v>
      </c>
      <c r="H538">
        <v>2</v>
      </c>
      <c r="I538">
        <v>4</v>
      </c>
      <c r="J538">
        <v>6</v>
      </c>
      <c r="K538">
        <v>6</v>
      </c>
      <c r="L538" s="3">
        <f t="shared" si="31"/>
        <v>24</v>
      </c>
      <c r="M538" s="3">
        <f t="shared" si="32"/>
        <v>5.6603773584905662E-2</v>
      </c>
      <c r="N538" s="6">
        <v>1.02</v>
      </c>
      <c r="O538" s="6">
        <f>+Tabla1[[#This Row],[Precio $]]*Tabla1[[#This Row],[PT]]</f>
        <v>24.48</v>
      </c>
    </row>
    <row r="539" spans="2:20" x14ac:dyDescent="0.25">
      <c r="B539" s="9">
        <v>44499</v>
      </c>
      <c r="C539" t="s">
        <v>177</v>
      </c>
      <c r="D539" t="str">
        <f>IFERROR(RIGHT(Tabla1[[#This Row],[Proyecto]],LEN(Tabla1[[#This Row],[Proyecto]])-FIND("-",Tabla1[[#This Row],[Proyecto]])),Tabla1[[#This Row],[Proyecto]])</f>
        <v>OT00121</v>
      </c>
      <c r="E539" t="s">
        <v>11</v>
      </c>
      <c r="F539" t="s">
        <v>153</v>
      </c>
      <c r="G539" t="s">
        <v>10</v>
      </c>
      <c r="H539">
        <v>1.5</v>
      </c>
      <c r="I539">
        <v>4</v>
      </c>
      <c r="J539">
        <v>4</v>
      </c>
      <c r="K539">
        <v>30</v>
      </c>
      <c r="L539" s="3">
        <f t="shared" si="31"/>
        <v>60</v>
      </c>
      <c r="M539" s="3">
        <f t="shared" si="32"/>
        <v>0.14150943396226415</v>
      </c>
      <c r="N539" s="6">
        <v>1.02</v>
      </c>
      <c r="O539" s="6">
        <f>+Tabla1[[#This Row],[Precio $]]*Tabla1[[#This Row],[PT]]</f>
        <v>61.2</v>
      </c>
    </row>
    <row r="540" spans="2:20" x14ac:dyDescent="0.25">
      <c r="B540" s="9">
        <v>44502</v>
      </c>
      <c r="C540" t="s">
        <v>180</v>
      </c>
      <c r="D540" t="str">
        <f>IFERROR(RIGHT(Tabla1[[#This Row],[Proyecto]],LEN(Tabla1[[#This Row],[Proyecto]])-FIND("-",Tabla1[[#This Row],[Proyecto]])),Tabla1[[#This Row],[Proyecto]])</f>
        <v>OT00127</v>
      </c>
      <c r="E540" t="s">
        <v>11</v>
      </c>
      <c r="F540" t="s">
        <v>154</v>
      </c>
      <c r="G540" t="s">
        <v>13</v>
      </c>
      <c r="H540">
        <v>2</v>
      </c>
      <c r="I540">
        <v>4</v>
      </c>
      <c r="J540">
        <v>4</v>
      </c>
      <c r="K540">
        <v>2</v>
      </c>
      <c r="L540" s="3">
        <f t="shared" si="31"/>
        <v>5.333333333333333</v>
      </c>
      <c r="M540" s="3">
        <f t="shared" si="32"/>
        <v>1.2578616352201257E-2</v>
      </c>
      <c r="N540" s="6">
        <v>1.43</v>
      </c>
      <c r="O540" s="6">
        <f>+Tabla1[[#This Row],[Precio $]]*Tabla1[[#This Row],[PT]]</f>
        <v>7.626666666666666</v>
      </c>
    </row>
    <row r="541" spans="2:20" x14ac:dyDescent="0.25">
      <c r="B541" s="9">
        <v>44502</v>
      </c>
      <c r="C541" t="s">
        <v>180</v>
      </c>
      <c r="D541" t="str">
        <f>IFERROR(RIGHT(Tabla1[[#This Row],[Proyecto]],LEN(Tabla1[[#This Row],[Proyecto]])-FIND("-",Tabla1[[#This Row],[Proyecto]])),Tabla1[[#This Row],[Proyecto]])</f>
        <v>OT00127</v>
      </c>
      <c r="E541" t="s">
        <v>11</v>
      </c>
      <c r="F541" t="s">
        <v>154</v>
      </c>
      <c r="G541" t="s">
        <v>13</v>
      </c>
      <c r="H541">
        <v>2</v>
      </c>
      <c r="I541">
        <v>8</v>
      </c>
      <c r="J541">
        <v>4</v>
      </c>
      <c r="K541">
        <v>1</v>
      </c>
      <c r="L541" s="3">
        <f t="shared" si="31"/>
        <v>5.333333333333333</v>
      </c>
      <c r="M541" s="3">
        <f t="shared" si="32"/>
        <v>1.2578616352201257E-2</v>
      </c>
      <c r="N541" s="6">
        <v>1.43</v>
      </c>
      <c r="O541" s="6">
        <f>+Tabla1[[#This Row],[Precio $]]*Tabla1[[#This Row],[PT]]</f>
        <v>7.626666666666666</v>
      </c>
    </row>
    <row r="542" spans="2:20" x14ac:dyDescent="0.25">
      <c r="B542" s="9">
        <v>44502</v>
      </c>
      <c r="C542" t="s">
        <v>180</v>
      </c>
      <c r="D542" t="str">
        <f>IFERROR(RIGHT(Tabla1[[#This Row],[Proyecto]],LEN(Tabla1[[#This Row],[Proyecto]])-FIND("-",Tabla1[[#This Row],[Proyecto]])),Tabla1[[#This Row],[Proyecto]])</f>
        <v>OT00127</v>
      </c>
      <c r="E542" t="s">
        <v>11</v>
      </c>
      <c r="F542" t="s">
        <v>154</v>
      </c>
      <c r="G542" t="s">
        <v>13</v>
      </c>
      <c r="H542">
        <v>1.5</v>
      </c>
      <c r="I542">
        <v>8</v>
      </c>
      <c r="J542">
        <v>2</v>
      </c>
      <c r="K542">
        <v>2</v>
      </c>
      <c r="L542" s="3">
        <f t="shared" si="31"/>
        <v>4</v>
      </c>
      <c r="M542" s="3">
        <f t="shared" si="32"/>
        <v>9.433962264150943E-3</v>
      </c>
      <c r="N542" s="6">
        <v>1.43</v>
      </c>
      <c r="O542" s="6">
        <f>+Tabla1[[#This Row],[Precio $]]*Tabla1[[#This Row],[PT]]</f>
        <v>5.72</v>
      </c>
    </row>
    <row r="543" spans="2:20" x14ac:dyDescent="0.25">
      <c r="B543" s="9">
        <v>44502</v>
      </c>
      <c r="C543" t="s">
        <v>180</v>
      </c>
      <c r="D543" t="str">
        <f>IFERROR(RIGHT(Tabla1[[#This Row],[Proyecto]],LEN(Tabla1[[#This Row],[Proyecto]])-FIND("-",Tabla1[[#This Row],[Proyecto]])),Tabla1[[#This Row],[Proyecto]])</f>
        <v>OT00127</v>
      </c>
      <c r="E543" t="s">
        <v>11</v>
      </c>
      <c r="F543" t="s">
        <v>154</v>
      </c>
      <c r="G543" t="s">
        <v>13</v>
      </c>
      <c r="H543">
        <v>1.5</v>
      </c>
      <c r="I543">
        <v>6</v>
      </c>
      <c r="J543">
        <v>4</v>
      </c>
      <c r="K543">
        <v>2</v>
      </c>
      <c r="L543" s="3">
        <f t="shared" si="31"/>
        <v>6</v>
      </c>
      <c r="M543" s="3">
        <f t="shared" si="32"/>
        <v>1.4150943396226415E-2</v>
      </c>
      <c r="N543" s="6">
        <v>1.43</v>
      </c>
      <c r="O543" s="6">
        <f>+Tabla1[[#This Row],[Precio $]]*Tabla1[[#This Row],[PT]]</f>
        <v>8.58</v>
      </c>
    </row>
    <row r="544" spans="2:20" x14ac:dyDescent="0.25">
      <c r="B544" s="9">
        <v>44502</v>
      </c>
      <c r="C544" t="s">
        <v>181</v>
      </c>
      <c r="D544" t="str">
        <f>IFERROR(RIGHT(Tabla1[[#This Row],[Proyecto]],LEN(Tabla1[[#This Row],[Proyecto]])-FIND("-",Tabla1[[#This Row],[Proyecto]])),Tabla1[[#This Row],[Proyecto]])</f>
        <v>OT00132</v>
      </c>
      <c r="E544" t="s">
        <v>11</v>
      </c>
      <c r="F544" t="s">
        <v>155</v>
      </c>
      <c r="G544" t="s">
        <v>14</v>
      </c>
      <c r="H544">
        <v>2</v>
      </c>
      <c r="I544">
        <v>4</v>
      </c>
      <c r="J544">
        <v>3</v>
      </c>
      <c r="K544">
        <v>2</v>
      </c>
      <c r="L544" s="3">
        <f t="shared" si="31"/>
        <v>4</v>
      </c>
      <c r="M544" s="3">
        <f t="shared" si="32"/>
        <v>9.433962264150943E-3</v>
      </c>
      <c r="N544" s="6">
        <v>1.96</v>
      </c>
      <c r="O544" s="6">
        <f>+Tabla1[[#This Row],[Precio $]]*Tabla1[[#This Row],[PT]]</f>
        <v>7.84</v>
      </c>
    </row>
    <row r="545" spans="2:15" x14ac:dyDescent="0.25">
      <c r="B545" s="9">
        <v>44466</v>
      </c>
      <c r="C545" t="s">
        <v>156</v>
      </c>
      <c r="D545" t="str">
        <f>IFERROR(RIGHT(Tabla1[[#This Row],[Proyecto]],LEN(Tabla1[[#This Row],[Proyecto]])-FIND("-",Tabla1[[#This Row],[Proyecto]])),Tabla1[[#This Row],[Proyecto]])</f>
        <v>Donal Macgregor</v>
      </c>
      <c r="E545" t="s">
        <v>11</v>
      </c>
      <c r="F545" t="s">
        <v>157</v>
      </c>
      <c r="G545" t="s">
        <v>10</v>
      </c>
      <c r="H545">
        <v>2</v>
      </c>
      <c r="I545">
        <v>4</v>
      </c>
      <c r="J545" s="12">
        <v>2.0310000000000001</v>
      </c>
      <c r="K545">
        <v>12</v>
      </c>
      <c r="L545" s="3">
        <f t="shared" ref="L545:L556" si="33">(H545*I545*J545*K545)/12</f>
        <v>16.248000000000001</v>
      </c>
      <c r="M545" s="3">
        <f t="shared" ref="M545:M556" si="34">+L545/424</f>
        <v>3.8320754716981133E-2</v>
      </c>
      <c r="N545" s="6">
        <v>1.02</v>
      </c>
      <c r="O545" s="6">
        <f>+Tabla1[[#This Row],[Precio $]]*Tabla1[[#This Row],[PT]]</f>
        <v>16.572960000000002</v>
      </c>
    </row>
    <row r="546" spans="2:15" x14ac:dyDescent="0.25">
      <c r="B546" s="9">
        <v>44446</v>
      </c>
      <c r="C546" t="s">
        <v>156</v>
      </c>
      <c r="D546" t="str">
        <f>IFERROR(RIGHT(Tabla1[[#This Row],[Proyecto]],LEN(Tabla1[[#This Row],[Proyecto]])-FIND("-",Tabla1[[#This Row],[Proyecto]])),Tabla1[[#This Row],[Proyecto]])</f>
        <v>Donal Macgregor</v>
      </c>
      <c r="E546" t="s">
        <v>11</v>
      </c>
      <c r="F546" t="s">
        <v>158</v>
      </c>
      <c r="G546" t="s">
        <v>20</v>
      </c>
      <c r="H546">
        <v>1.5</v>
      </c>
      <c r="I546">
        <v>4</v>
      </c>
      <c r="J546">
        <v>3</v>
      </c>
      <c r="K546">
        <v>49</v>
      </c>
      <c r="L546" s="3">
        <f t="shared" si="33"/>
        <v>73.5</v>
      </c>
      <c r="M546" s="3">
        <f t="shared" si="34"/>
        <v>0.17334905660377359</v>
      </c>
      <c r="N546" s="6">
        <v>1.02</v>
      </c>
      <c r="O546" s="6">
        <f>+Tabla1[[#This Row],[Precio $]]*Tabla1[[#This Row],[PT]]</f>
        <v>74.97</v>
      </c>
    </row>
    <row r="547" spans="2:15" x14ac:dyDescent="0.25">
      <c r="B547" s="9">
        <v>44510</v>
      </c>
      <c r="C547" t="s">
        <v>182</v>
      </c>
      <c r="D547" t="str">
        <f>IFERROR(RIGHT(Tabla1[[#This Row],[Proyecto]],LEN(Tabla1[[#This Row],[Proyecto]])-FIND("-",Tabla1[[#This Row],[Proyecto]])),Tabla1[[#This Row],[Proyecto]])</f>
        <v>OT00134</v>
      </c>
      <c r="E547" t="s">
        <v>11</v>
      </c>
      <c r="F547" t="s">
        <v>159</v>
      </c>
      <c r="G547" t="s">
        <v>13</v>
      </c>
      <c r="H547">
        <v>1.5</v>
      </c>
      <c r="I547">
        <v>4</v>
      </c>
      <c r="J547">
        <v>5</v>
      </c>
      <c r="K547">
        <v>2</v>
      </c>
      <c r="L547" s="3">
        <f t="shared" si="33"/>
        <v>5</v>
      </c>
      <c r="M547" s="3">
        <f t="shared" si="34"/>
        <v>1.179245283018868E-2</v>
      </c>
      <c r="N547" s="6">
        <v>1.43</v>
      </c>
      <c r="O547" s="6">
        <f>+Tabla1[[#This Row],[Precio $]]*Tabla1[[#This Row],[PT]]</f>
        <v>7.1499999999999995</v>
      </c>
    </row>
    <row r="548" spans="2:15" x14ac:dyDescent="0.25">
      <c r="B548" s="9">
        <v>44510</v>
      </c>
      <c r="C548" t="s">
        <v>182</v>
      </c>
      <c r="D548" t="str">
        <f>IFERROR(RIGHT(Tabla1[[#This Row],[Proyecto]],LEN(Tabla1[[#This Row],[Proyecto]])-FIND("-",Tabla1[[#This Row],[Proyecto]])),Tabla1[[#This Row],[Proyecto]])</f>
        <v>OT00134</v>
      </c>
      <c r="E548" t="s">
        <v>11</v>
      </c>
      <c r="F548" t="s">
        <v>159</v>
      </c>
      <c r="G548" t="s">
        <v>13</v>
      </c>
      <c r="H548">
        <v>1.5</v>
      </c>
      <c r="I548">
        <v>5</v>
      </c>
      <c r="J548">
        <v>5</v>
      </c>
      <c r="K548">
        <v>3</v>
      </c>
      <c r="L548" s="3">
        <f t="shared" si="33"/>
        <v>9.375</v>
      </c>
      <c r="M548" s="3">
        <f t="shared" si="34"/>
        <v>2.2110849056603772E-2</v>
      </c>
      <c r="N548" s="6">
        <v>1.43</v>
      </c>
      <c r="O548" s="6">
        <f>+Tabla1[[#This Row],[Precio $]]*Tabla1[[#This Row],[PT]]</f>
        <v>13.40625</v>
      </c>
    </row>
    <row r="549" spans="2:15" x14ac:dyDescent="0.25">
      <c r="B549" s="9">
        <v>44510</v>
      </c>
      <c r="C549" t="s">
        <v>182</v>
      </c>
      <c r="D549" t="str">
        <f>IFERROR(RIGHT(Tabla1[[#This Row],[Proyecto]],LEN(Tabla1[[#This Row],[Proyecto]])-FIND("-",Tabla1[[#This Row],[Proyecto]])),Tabla1[[#This Row],[Proyecto]])</f>
        <v>OT00134</v>
      </c>
      <c r="E549" t="s">
        <v>11</v>
      </c>
      <c r="F549" t="s">
        <v>159</v>
      </c>
      <c r="G549" t="s">
        <v>13</v>
      </c>
      <c r="H549">
        <v>1.5</v>
      </c>
      <c r="I549">
        <v>7</v>
      </c>
      <c r="J549">
        <v>5</v>
      </c>
      <c r="K549">
        <v>2</v>
      </c>
      <c r="L549" s="3">
        <f t="shared" si="33"/>
        <v>8.75</v>
      </c>
      <c r="M549" s="3">
        <f t="shared" si="34"/>
        <v>2.0636792452830188E-2</v>
      </c>
      <c r="N549" s="6">
        <v>1.43</v>
      </c>
      <c r="O549" s="6">
        <f>+Tabla1[[#This Row],[Precio $]]*Tabla1[[#This Row],[PT]]</f>
        <v>12.512499999999999</v>
      </c>
    </row>
    <row r="550" spans="2:15" x14ac:dyDescent="0.25">
      <c r="B550" s="9">
        <v>44510</v>
      </c>
      <c r="C550" t="s">
        <v>182</v>
      </c>
      <c r="D550" t="str">
        <f>IFERROR(RIGHT(Tabla1[[#This Row],[Proyecto]],LEN(Tabla1[[#This Row],[Proyecto]])-FIND("-",Tabla1[[#This Row],[Proyecto]])),Tabla1[[#This Row],[Proyecto]])</f>
        <v>OT00134</v>
      </c>
      <c r="E550" t="s">
        <v>11</v>
      </c>
      <c r="F550" t="s">
        <v>159</v>
      </c>
      <c r="G550" t="s">
        <v>13</v>
      </c>
      <c r="H550">
        <v>1.5</v>
      </c>
      <c r="I550">
        <v>10</v>
      </c>
      <c r="J550">
        <v>5</v>
      </c>
      <c r="K550">
        <v>1</v>
      </c>
      <c r="L550" s="3">
        <f t="shared" si="33"/>
        <v>6.25</v>
      </c>
      <c r="M550" s="3">
        <f t="shared" si="34"/>
        <v>1.4740566037735849E-2</v>
      </c>
      <c r="N550" s="6">
        <v>1.43</v>
      </c>
      <c r="O550" s="6">
        <f>+Tabla1[[#This Row],[Precio $]]*Tabla1[[#This Row],[PT]]</f>
        <v>8.9375</v>
      </c>
    </row>
    <row r="551" spans="2:15" x14ac:dyDescent="0.25">
      <c r="B551" s="9">
        <v>44510</v>
      </c>
      <c r="C551" t="s">
        <v>182</v>
      </c>
      <c r="D551" t="str">
        <f>IFERROR(RIGHT(Tabla1[[#This Row],[Proyecto]],LEN(Tabla1[[#This Row],[Proyecto]])-FIND("-",Tabla1[[#This Row],[Proyecto]])),Tabla1[[#This Row],[Proyecto]])</f>
        <v>OT00134</v>
      </c>
      <c r="E551" t="s">
        <v>11</v>
      </c>
      <c r="F551" t="s">
        <v>159</v>
      </c>
      <c r="G551" t="s">
        <v>13</v>
      </c>
      <c r="H551">
        <v>1.5</v>
      </c>
      <c r="I551">
        <v>6</v>
      </c>
      <c r="J551">
        <v>5</v>
      </c>
      <c r="K551">
        <v>2</v>
      </c>
      <c r="L551" s="3">
        <f t="shared" si="33"/>
        <v>7.5</v>
      </c>
      <c r="M551" s="3">
        <f t="shared" si="34"/>
        <v>1.7688679245283018E-2</v>
      </c>
      <c r="N551" s="6">
        <v>1.43</v>
      </c>
      <c r="O551" s="6">
        <f>+Tabla1[[#This Row],[Precio $]]*Tabla1[[#This Row],[PT]]</f>
        <v>10.725</v>
      </c>
    </row>
    <row r="552" spans="2:15" x14ac:dyDescent="0.25">
      <c r="B552" s="9">
        <v>44510</v>
      </c>
      <c r="C552" t="s">
        <v>182</v>
      </c>
      <c r="D552" t="str">
        <f>IFERROR(RIGHT(Tabla1[[#This Row],[Proyecto]],LEN(Tabla1[[#This Row],[Proyecto]])-FIND("-",Tabla1[[#This Row],[Proyecto]])),Tabla1[[#This Row],[Proyecto]])</f>
        <v>OT00134</v>
      </c>
      <c r="E552" t="s">
        <v>11</v>
      </c>
      <c r="F552" t="s">
        <v>159</v>
      </c>
      <c r="G552" t="s">
        <v>13</v>
      </c>
      <c r="H552">
        <v>1</v>
      </c>
      <c r="I552">
        <v>4</v>
      </c>
      <c r="J552">
        <v>8</v>
      </c>
      <c r="K552">
        <v>4</v>
      </c>
      <c r="L552" s="3">
        <f t="shared" si="33"/>
        <v>10.666666666666666</v>
      </c>
      <c r="M552" s="3">
        <f t="shared" si="34"/>
        <v>2.5157232704402514E-2</v>
      </c>
      <c r="N552" s="6">
        <v>1.43</v>
      </c>
      <c r="O552" s="6">
        <f>+Tabla1[[#This Row],[Precio $]]*Tabla1[[#This Row],[PT]]</f>
        <v>15.253333333333332</v>
      </c>
    </row>
    <row r="553" spans="2:15" x14ac:dyDescent="0.25">
      <c r="B553" s="9">
        <v>44510</v>
      </c>
      <c r="C553" t="s">
        <v>182</v>
      </c>
      <c r="D553" t="str">
        <f>IFERROR(RIGHT(Tabla1[[#This Row],[Proyecto]],LEN(Tabla1[[#This Row],[Proyecto]])-FIND("-",Tabla1[[#This Row],[Proyecto]])),Tabla1[[#This Row],[Proyecto]])</f>
        <v>OT00134</v>
      </c>
      <c r="E553" t="s">
        <v>11</v>
      </c>
      <c r="F553" t="s">
        <v>159</v>
      </c>
      <c r="G553" t="s">
        <v>13</v>
      </c>
      <c r="H553">
        <v>1</v>
      </c>
      <c r="I553">
        <v>6</v>
      </c>
      <c r="J553">
        <v>8</v>
      </c>
      <c r="K553">
        <v>1</v>
      </c>
      <c r="L553" s="3">
        <f t="shared" si="33"/>
        <v>4</v>
      </c>
      <c r="M553" s="3">
        <f t="shared" si="34"/>
        <v>9.433962264150943E-3</v>
      </c>
      <c r="N553" s="6">
        <v>1.43</v>
      </c>
      <c r="O553" s="6">
        <f>+Tabla1[[#This Row],[Precio $]]*Tabla1[[#This Row],[PT]]</f>
        <v>5.72</v>
      </c>
    </row>
    <row r="554" spans="2:15" x14ac:dyDescent="0.25">
      <c r="B554" s="9">
        <v>44510</v>
      </c>
      <c r="C554" t="s">
        <v>182</v>
      </c>
      <c r="D554" t="str">
        <f>IFERROR(RIGHT(Tabla1[[#This Row],[Proyecto]],LEN(Tabla1[[#This Row],[Proyecto]])-FIND("-",Tabla1[[#This Row],[Proyecto]])),Tabla1[[#This Row],[Proyecto]])</f>
        <v>OT00134</v>
      </c>
      <c r="E554" t="s">
        <v>11</v>
      </c>
      <c r="F554" t="s">
        <v>159</v>
      </c>
      <c r="G554" t="s">
        <v>13</v>
      </c>
      <c r="H554">
        <v>1</v>
      </c>
      <c r="I554">
        <v>7</v>
      </c>
      <c r="J554">
        <v>8</v>
      </c>
      <c r="K554">
        <v>1</v>
      </c>
      <c r="L554" s="3">
        <f t="shared" si="33"/>
        <v>4.666666666666667</v>
      </c>
      <c r="M554" s="3">
        <f t="shared" si="34"/>
        <v>1.1006289308176102E-2</v>
      </c>
      <c r="N554" s="6">
        <v>1.43</v>
      </c>
      <c r="O554" s="6">
        <f>+Tabla1[[#This Row],[Precio $]]*Tabla1[[#This Row],[PT]]</f>
        <v>6.6733333333333338</v>
      </c>
    </row>
    <row r="555" spans="2:15" x14ac:dyDescent="0.25">
      <c r="B555" s="9">
        <v>44510</v>
      </c>
      <c r="C555" t="s">
        <v>182</v>
      </c>
      <c r="D555" t="str">
        <f>IFERROR(RIGHT(Tabla1[[#This Row],[Proyecto]],LEN(Tabla1[[#This Row],[Proyecto]])-FIND("-",Tabla1[[#This Row],[Proyecto]])),Tabla1[[#This Row],[Proyecto]])</f>
        <v>OT00134</v>
      </c>
      <c r="E555" t="s">
        <v>11</v>
      </c>
      <c r="F555" t="s">
        <v>159</v>
      </c>
      <c r="G555" t="s">
        <v>13</v>
      </c>
      <c r="H555">
        <v>1</v>
      </c>
      <c r="I555">
        <v>4</v>
      </c>
      <c r="J555">
        <v>7</v>
      </c>
      <c r="K555">
        <v>2</v>
      </c>
      <c r="L555" s="3">
        <f t="shared" si="33"/>
        <v>4.666666666666667</v>
      </c>
      <c r="M555" s="3">
        <f t="shared" si="34"/>
        <v>1.1006289308176102E-2</v>
      </c>
      <c r="N555" s="6">
        <v>1.43</v>
      </c>
      <c r="O555" s="6">
        <f>+Tabla1[[#This Row],[Precio $]]*Tabla1[[#This Row],[PT]]</f>
        <v>6.6733333333333338</v>
      </c>
    </row>
    <row r="556" spans="2:15" x14ac:dyDescent="0.25">
      <c r="B556" s="9">
        <v>44510</v>
      </c>
      <c r="C556" t="s">
        <v>182</v>
      </c>
      <c r="D556" t="str">
        <f>IFERROR(RIGHT(Tabla1[[#This Row],[Proyecto]],LEN(Tabla1[[#This Row],[Proyecto]])-FIND("-",Tabla1[[#This Row],[Proyecto]])),Tabla1[[#This Row],[Proyecto]])</f>
        <v>OT00134</v>
      </c>
      <c r="E556" t="s">
        <v>11</v>
      </c>
      <c r="F556" t="s">
        <v>159</v>
      </c>
      <c r="G556" t="s">
        <v>13</v>
      </c>
      <c r="H556">
        <v>1</v>
      </c>
      <c r="I556">
        <v>4</v>
      </c>
      <c r="J556">
        <v>6</v>
      </c>
      <c r="K556">
        <v>2</v>
      </c>
      <c r="L556" s="3">
        <f t="shared" si="33"/>
        <v>4</v>
      </c>
      <c r="M556" s="3">
        <f t="shared" si="34"/>
        <v>9.433962264150943E-3</v>
      </c>
      <c r="N556" s="6">
        <v>1.43</v>
      </c>
      <c r="O556" s="6">
        <f>+Tabla1[[#This Row],[Precio $]]*Tabla1[[#This Row],[PT]]</f>
        <v>5.72</v>
      </c>
    </row>
    <row r="557" spans="2:15" x14ac:dyDescent="0.25">
      <c r="B557" s="9">
        <v>44508</v>
      </c>
      <c r="C557" t="s">
        <v>184</v>
      </c>
      <c r="D557" t="str">
        <f>IFERROR(RIGHT(Tabla1[[#This Row],[Proyecto]],LEN(Tabla1[[#This Row],[Proyecto]])-FIND("-",Tabla1[[#This Row],[Proyecto]])),Tabla1[[#This Row],[Proyecto]])</f>
        <v>00066</v>
      </c>
      <c r="E557" t="s">
        <v>11</v>
      </c>
      <c r="F557" t="s">
        <v>69</v>
      </c>
      <c r="G557" t="s">
        <v>20</v>
      </c>
      <c r="H557">
        <v>1</v>
      </c>
      <c r="I557">
        <v>5</v>
      </c>
      <c r="J557">
        <v>7</v>
      </c>
      <c r="K557">
        <v>5</v>
      </c>
      <c r="L557" s="3">
        <f t="shared" ref="L557:L588" si="35">(H557*I557*J557*K557)/12</f>
        <v>14.583333333333334</v>
      </c>
      <c r="M557" s="3">
        <f t="shared" ref="M557:M588" si="36">+L557/424</f>
        <v>3.4394654088050314E-2</v>
      </c>
      <c r="N557" s="6">
        <v>1.02</v>
      </c>
      <c r="O557" s="6">
        <f>+Tabla1[[#This Row],[Precio $]]*Tabla1[[#This Row],[PT]]</f>
        <v>14.875</v>
      </c>
    </row>
    <row r="558" spans="2:15" x14ac:dyDescent="0.25">
      <c r="B558" s="9">
        <v>44508</v>
      </c>
      <c r="C558" t="s">
        <v>184</v>
      </c>
      <c r="D558" t="str">
        <f>IFERROR(RIGHT(Tabla1[[#This Row],[Proyecto]],LEN(Tabla1[[#This Row],[Proyecto]])-FIND("-",Tabla1[[#This Row],[Proyecto]])),Tabla1[[#This Row],[Proyecto]])</f>
        <v>00066</v>
      </c>
      <c r="E558" t="s">
        <v>11</v>
      </c>
      <c r="F558" t="s">
        <v>69</v>
      </c>
      <c r="G558" t="s">
        <v>20</v>
      </c>
      <c r="H558">
        <v>1</v>
      </c>
      <c r="I558">
        <v>5</v>
      </c>
      <c r="J558">
        <v>5</v>
      </c>
      <c r="K558">
        <v>6</v>
      </c>
      <c r="L558" s="3">
        <f t="shared" si="35"/>
        <v>12.5</v>
      </c>
      <c r="M558" s="3">
        <f t="shared" si="36"/>
        <v>2.9481132075471699E-2</v>
      </c>
      <c r="N558" s="6">
        <v>1.02</v>
      </c>
      <c r="O558" s="6">
        <f>+Tabla1[[#This Row],[Precio $]]*Tabla1[[#This Row],[PT]]</f>
        <v>12.75</v>
      </c>
    </row>
    <row r="559" spans="2:15" x14ac:dyDescent="0.25">
      <c r="B559" s="9">
        <v>44508</v>
      </c>
      <c r="C559" t="s">
        <v>184</v>
      </c>
      <c r="D559" t="str">
        <f>IFERROR(RIGHT(Tabla1[[#This Row],[Proyecto]],LEN(Tabla1[[#This Row],[Proyecto]])-FIND("-",Tabla1[[#This Row],[Proyecto]])),Tabla1[[#This Row],[Proyecto]])</f>
        <v>00066</v>
      </c>
      <c r="E559" t="s">
        <v>11</v>
      </c>
      <c r="F559" t="s">
        <v>69</v>
      </c>
      <c r="G559" t="s">
        <v>48</v>
      </c>
      <c r="H559">
        <v>2</v>
      </c>
      <c r="I559">
        <v>5</v>
      </c>
      <c r="J559">
        <v>3</v>
      </c>
      <c r="K559">
        <v>5</v>
      </c>
      <c r="L559" s="3">
        <f t="shared" si="35"/>
        <v>12.5</v>
      </c>
      <c r="M559" s="3">
        <f t="shared" si="36"/>
        <v>2.9481132075471699E-2</v>
      </c>
      <c r="N559" s="6">
        <v>1.02</v>
      </c>
      <c r="O559" s="6">
        <f>+Tabla1[[#This Row],[Precio $]]*Tabla1[[#This Row],[PT]]</f>
        <v>12.75</v>
      </c>
    </row>
    <row r="560" spans="2:15" x14ac:dyDescent="0.25">
      <c r="B560" s="9">
        <v>44508</v>
      </c>
      <c r="C560" t="s">
        <v>184</v>
      </c>
      <c r="D560" t="str">
        <f>IFERROR(RIGHT(Tabla1[[#This Row],[Proyecto]],LEN(Tabla1[[#This Row],[Proyecto]])-FIND("-",Tabla1[[#This Row],[Proyecto]])),Tabla1[[#This Row],[Proyecto]])</f>
        <v>00066</v>
      </c>
      <c r="E560" t="s">
        <v>11</v>
      </c>
      <c r="F560" t="s">
        <v>69</v>
      </c>
      <c r="G560" t="s">
        <v>10</v>
      </c>
      <c r="H560">
        <v>1</v>
      </c>
      <c r="I560">
        <v>5</v>
      </c>
      <c r="J560">
        <v>3</v>
      </c>
      <c r="K560">
        <v>8</v>
      </c>
      <c r="L560" s="3">
        <f t="shared" si="35"/>
        <v>10</v>
      </c>
      <c r="M560" s="3">
        <f t="shared" si="36"/>
        <v>2.358490566037736E-2</v>
      </c>
      <c r="N560" s="6">
        <v>1.02</v>
      </c>
      <c r="O560" s="6">
        <f>+Tabla1[[#This Row],[Precio $]]*Tabla1[[#This Row],[PT]]</f>
        <v>10.199999999999999</v>
      </c>
    </row>
    <row r="561" spans="2:15" x14ac:dyDescent="0.25">
      <c r="B561" s="9">
        <v>44508</v>
      </c>
      <c r="C561" t="s">
        <v>184</v>
      </c>
      <c r="D561" t="str">
        <f>IFERROR(RIGHT(Tabla1[[#This Row],[Proyecto]],LEN(Tabla1[[#This Row],[Proyecto]])-FIND("-",Tabla1[[#This Row],[Proyecto]])),Tabla1[[#This Row],[Proyecto]])</f>
        <v>00066</v>
      </c>
      <c r="E561" t="s">
        <v>11</v>
      </c>
      <c r="F561" t="s">
        <v>69</v>
      </c>
      <c r="G561" t="s">
        <v>13</v>
      </c>
      <c r="H561">
        <v>1</v>
      </c>
      <c r="I561">
        <v>5</v>
      </c>
      <c r="J561">
        <v>3</v>
      </c>
      <c r="K561">
        <v>10</v>
      </c>
      <c r="L561" s="3">
        <f t="shared" si="35"/>
        <v>12.5</v>
      </c>
      <c r="M561" s="3">
        <f t="shared" si="36"/>
        <v>2.9481132075471699E-2</v>
      </c>
      <c r="N561" s="6">
        <v>1.43</v>
      </c>
      <c r="O561" s="6">
        <f>+Tabla1[[#This Row],[Precio $]]*Tabla1[[#This Row],[PT]]</f>
        <v>17.875</v>
      </c>
    </row>
    <row r="562" spans="2:15" x14ac:dyDescent="0.25">
      <c r="B562" s="9">
        <v>44508</v>
      </c>
      <c r="C562" t="s">
        <v>184</v>
      </c>
      <c r="D562" t="str">
        <f>IFERROR(RIGHT(Tabla1[[#This Row],[Proyecto]],LEN(Tabla1[[#This Row],[Proyecto]])-FIND("-",Tabla1[[#This Row],[Proyecto]])),Tabla1[[#This Row],[Proyecto]])</f>
        <v>00066</v>
      </c>
      <c r="E562" t="s">
        <v>11</v>
      </c>
      <c r="F562" t="s">
        <v>69</v>
      </c>
      <c r="G562" t="s">
        <v>14</v>
      </c>
      <c r="H562">
        <v>1</v>
      </c>
      <c r="I562">
        <v>5</v>
      </c>
      <c r="J562">
        <v>2</v>
      </c>
      <c r="K562">
        <v>11</v>
      </c>
      <c r="L562" s="3">
        <f t="shared" si="35"/>
        <v>9.1666666666666661</v>
      </c>
      <c r="M562" s="3">
        <f t="shared" si="36"/>
        <v>2.1619496855345911E-2</v>
      </c>
      <c r="N562" s="6">
        <v>1.02</v>
      </c>
      <c r="O562" s="6">
        <f>+Tabla1[[#This Row],[Precio $]]*Tabla1[[#This Row],[PT]]</f>
        <v>9.35</v>
      </c>
    </row>
    <row r="563" spans="2:15" x14ac:dyDescent="0.25">
      <c r="B563" s="9">
        <v>44516</v>
      </c>
      <c r="C563" t="s">
        <v>185</v>
      </c>
      <c r="D563" t="str">
        <f>IFERROR(RIGHT(Tabla1[[#This Row],[Proyecto]],LEN(Tabla1[[#This Row],[Proyecto]])-FIND("-",Tabla1[[#This Row],[Proyecto]])),Tabla1[[#This Row],[Proyecto]])</f>
        <v>00136</v>
      </c>
      <c r="E563" t="s">
        <v>11</v>
      </c>
      <c r="F563" t="s">
        <v>186</v>
      </c>
      <c r="G563" t="s">
        <v>10</v>
      </c>
      <c r="H563">
        <v>2</v>
      </c>
      <c r="I563">
        <v>5</v>
      </c>
      <c r="J563">
        <v>4</v>
      </c>
      <c r="K563">
        <v>10</v>
      </c>
      <c r="L563" s="3">
        <f t="shared" si="35"/>
        <v>33.333333333333336</v>
      </c>
      <c r="M563" s="3">
        <f t="shared" si="36"/>
        <v>7.8616352201257872E-2</v>
      </c>
      <c r="N563" s="6">
        <v>1.02</v>
      </c>
      <c r="O563" s="6">
        <f>+Tabla1[[#This Row],[Precio $]]*Tabla1[[#This Row],[PT]]</f>
        <v>34</v>
      </c>
    </row>
    <row r="564" spans="2:15" x14ac:dyDescent="0.25">
      <c r="B564" s="9">
        <v>44516</v>
      </c>
      <c r="C564" t="s">
        <v>185</v>
      </c>
      <c r="D564" t="str">
        <f>IFERROR(RIGHT(Tabla1[[#This Row],[Proyecto]],LEN(Tabla1[[#This Row],[Proyecto]])-FIND("-",Tabla1[[#This Row],[Proyecto]])),Tabla1[[#This Row],[Proyecto]])</f>
        <v>00136</v>
      </c>
      <c r="E564" t="s">
        <v>11</v>
      </c>
      <c r="F564" t="s">
        <v>186</v>
      </c>
      <c r="G564" t="s">
        <v>10</v>
      </c>
      <c r="H564">
        <v>2</v>
      </c>
      <c r="I564">
        <v>6</v>
      </c>
      <c r="J564">
        <v>4</v>
      </c>
      <c r="K564">
        <v>2</v>
      </c>
      <c r="L564" s="3">
        <f t="shared" si="35"/>
        <v>8</v>
      </c>
      <c r="M564" s="3">
        <f t="shared" si="36"/>
        <v>1.8867924528301886E-2</v>
      </c>
      <c r="N564" s="6">
        <v>1.02</v>
      </c>
      <c r="O564" s="6">
        <f>+Tabla1[[#This Row],[Precio $]]*Tabla1[[#This Row],[PT]]</f>
        <v>8.16</v>
      </c>
    </row>
    <row r="565" spans="2:15" x14ac:dyDescent="0.25">
      <c r="B565" s="9">
        <v>44516</v>
      </c>
      <c r="C565" t="s">
        <v>185</v>
      </c>
      <c r="D565" t="str">
        <f>IFERROR(RIGHT(Tabla1[[#This Row],[Proyecto]],LEN(Tabla1[[#This Row],[Proyecto]])-FIND("-",Tabla1[[#This Row],[Proyecto]])),Tabla1[[#This Row],[Proyecto]])</f>
        <v>00136</v>
      </c>
      <c r="E565" t="s">
        <v>11</v>
      </c>
      <c r="F565" t="s">
        <v>186</v>
      </c>
      <c r="G565" t="s">
        <v>10</v>
      </c>
      <c r="H565">
        <v>1</v>
      </c>
      <c r="I565">
        <v>3</v>
      </c>
      <c r="J565">
        <v>4</v>
      </c>
      <c r="K565">
        <v>42</v>
      </c>
      <c r="L565" s="3">
        <f t="shared" si="35"/>
        <v>42</v>
      </c>
      <c r="M565" s="3">
        <f t="shared" si="36"/>
        <v>9.9056603773584911E-2</v>
      </c>
      <c r="N565" s="6">
        <v>1.02</v>
      </c>
      <c r="O565" s="6">
        <f>+Tabla1[[#This Row],[Precio $]]*Tabla1[[#This Row],[PT]]</f>
        <v>42.84</v>
      </c>
    </row>
    <row r="566" spans="2:15" x14ac:dyDescent="0.25">
      <c r="B566" s="9">
        <v>44516</v>
      </c>
      <c r="C566" t="s">
        <v>185</v>
      </c>
      <c r="D566" t="str">
        <f>IFERROR(RIGHT(Tabla1[[#This Row],[Proyecto]],LEN(Tabla1[[#This Row],[Proyecto]])-FIND("-",Tabla1[[#This Row],[Proyecto]])),Tabla1[[#This Row],[Proyecto]])</f>
        <v>00136</v>
      </c>
      <c r="E566" t="s">
        <v>11</v>
      </c>
      <c r="F566" t="s">
        <v>186</v>
      </c>
      <c r="G566" t="s">
        <v>10</v>
      </c>
      <c r="H566">
        <v>1</v>
      </c>
      <c r="I566">
        <v>4</v>
      </c>
      <c r="J566">
        <v>4</v>
      </c>
      <c r="K566">
        <v>22</v>
      </c>
      <c r="L566" s="3">
        <f t="shared" si="35"/>
        <v>29.333333333333332</v>
      </c>
      <c r="M566" s="3">
        <f t="shared" si="36"/>
        <v>6.9182389937106917E-2</v>
      </c>
      <c r="N566" s="6">
        <v>1.02</v>
      </c>
      <c r="O566" s="6">
        <f>+Tabla1[[#This Row],[Precio $]]*Tabla1[[#This Row],[PT]]</f>
        <v>29.919999999999998</v>
      </c>
    </row>
    <row r="567" spans="2:15" x14ac:dyDescent="0.25">
      <c r="B567" s="9">
        <v>44516</v>
      </c>
      <c r="C567" t="s">
        <v>185</v>
      </c>
      <c r="D567" t="str">
        <f>IFERROR(RIGHT(Tabla1[[#This Row],[Proyecto]],LEN(Tabla1[[#This Row],[Proyecto]])-FIND("-",Tabla1[[#This Row],[Proyecto]])),Tabla1[[#This Row],[Proyecto]])</f>
        <v>00136</v>
      </c>
      <c r="E567" t="s">
        <v>11</v>
      </c>
      <c r="F567" t="s">
        <v>186</v>
      </c>
      <c r="G567" t="s">
        <v>10</v>
      </c>
      <c r="H567">
        <v>1</v>
      </c>
      <c r="I567">
        <v>5</v>
      </c>
      <c r="J567">
        <v>4</v>
      </c>
      <c r="K567">
        <v>5</v>
      </c>
      <c r="L567" s="3">
        <f t="shared" si="35"/>
        <v>8.3333333333333339</v>
      </c>
      <c r="M567" s="3">
        <f t="shared" si="36"/>
        <v>1.9654088050314468E-2</v>
      </c>
      <c r="N567" s="6">
        <v>1.02</v>
      </c>
      <c r="O567" s="6">
        <f>+Tabla1[[#This Row],[Precio $]]*Tabla1[[#This Row],[PT]]</f>
        <v>8.5</v>
      </c>
    </row>
    <row r="568" spans="2:15" x14ac:dyDescent="0.25">
      <c r="B568" s="9">
        <v>44516</v>
      </c>
      <c r="C568" t="s">
        <v>185</v>
      </c>
      <c r="D568" t="str">
        <f>IFERROR(RIGHT(Tabla1[[#This Row],[Proyecto]],LEN(Tabla1[[#This Row],[Proyecto]])-FIND("-",Tabla1[[#This Row],[Proyecto]])),Tabla1[[#This Row],[Proyecto]])</f>
        <v>00136</v>
      </c>
      <c r="E568" t="s">
        <v>11</v>
      </c>
      <c r="F568" t="s">
        <v>186</v>
      </c>
      <c r="G568" t="s">
        <v>10</v>
      </c>
      <c r="H568">
        <v>1</v>
      </c>
      <c r="I568">
        <v>6</v>
      </c>
      <c r="J568">
        <v>4</v>
      </c>
      <c r="K568">
        <v>1</v>
      </c>
      <c r="L568" s="3">
        <f t="shared" si="35"/>
        <v>2</v>
      </c>
      <c r="M568" s="3">
        <f t="shared" si="36"/>
        <v>4.7169811320754715E-3</v>
      </c>
      <c r="N568" s="6">
        <v>1.02</v>
      </c>
      <c r="O568" s="6">
        <f>+Tabla1[[#This Row],[Precio $]]*Tabla1[[#This Row],[PT]]</f>
        <v>2.04</v>
      </c>
    </row>
    <row r="569" spans="2:15" x14ac:dyDescent="0.25">
      <c r="B569" s="9">
        <v>44516</v>
      </c>
      <c r="C569" t="s">
        <v>185</v>
      </c>
      <c r="D569" t="str">
        <f>IFERROR(RIGHT(Tabla1[[#This Row],[Proyecto]],LEN(Tabla1[[#This Row],[Proyecto]])-FIND("-",Tabla1[[#This Row],[Proyecto]])),Tabla1[[#This Row],[Proyecto]])</f>
        <v>00136</v>
      </c>
      <c r="E569" t="s">
        <v>11</v>
      </c>
      <c r="F569" t="s">
        <v>186</v>
      </c>
      <c r="G569" t="s">
        <v>10</v>
      </c>
      <c r="H569">
        <v>2</v>
      </c>
      <c r="I569">
        <v>5</v>
      </c>
      <c r="J569">
        <v>3</v>
      </c>
      <c r="K569">
        <v>3</v>
      </c>
      <c r="L569" s="3">
        <f t="shared" si="35"/>
        <v>7.5</v>
      </c>
      <c r="M569" s="3">
        <f t="shared" si="36"/>
        <v>1.7688679245283018E-2</v>
      </c>
      <c r="N569" s="6">
        <v>1.02</v>
      </c>
      <c r="O569" s="6">
        <f>+Tabla1[[#This Row],[Precio $]]*Tabla1[[#This Row],[PT]]</f>
        <v>7.65</v>
      </c>
    </row>
    <row r="570" spans="2:15" x14ac:dyDescent="0.25">
      <c r="B570" s="9">
        <v>44516</v>
      </c>
      <c r="C570" t="s">
        <v>185</v>
      </c>
      <c r="D570" t="str">
        <f>IFERROR(RIGHT(Tabla1[[#This Row],[Proyecto]],LEN(Tabla1[[#This Row],[Proyecto]])-FIND("-",Tabla1[[#This Row],[Proyecto]])),Tabla1[[#This Row],[Proyecto]])</f>
        <v>00136</v>
      </c>
      <c r="E570" t="s">
        <v>11</v>
      </c>
      <c r="F570" t="s">
        <v>186</v>
      </c>
      <c r="G570" t="s">
        <v>10</v>
      </c>
      <c r="H570">
        <v>2</v>
      </c>
      <c r="I570">
        <v>4</v>
      </c>
      <c r="J570">
        <v>3</v>
      </c>
      <c r="K570">
        <v>10</v>
      </c>
      <c r="L570" s="3">
        <f t="shared" si="35"/>
        <v>20</v>
      </c>
      <c r="M570" s="3">
        <f t="shared" si="36"/>
        <v>4.716981132075472E-2</v>
      </c>
      <c r="N570" s="6">
        <v>1.02</v>
      </c>
      <c r="O570" s="6">
        <f>+Tabla1[[#This Row],[Precio $]]*Tabla1[[#This Row],[PT]]</f>
        <v>20.399999999999999</v>
      </c>
    </row>
    <row r="571" spans="2:15" x14ac:dyDescent="0.25">
      <c r="B571" s="9">
        <v>44516</v>
      </c>
      <c r="C571" t="s">
        <v>185</v>
      </c>
      <c r="D571" t="str">
        <f>IFERROR(RIGHT(Tabla1[[#This Row],[Proyecto]],LEN(Tabla1[[#This Row],[Proyecto]])-FIND("-",Tabla1[[#This Row],[Proyecto]])),Tabla1[[#This Row],[Proyecto]])</f>
        <v>00136</v>
      </c>
      <c r="E571" t="s">
        <v>11</v>
      </c>
      <c r="F571" t="s">
        <v>186</v>
      </c>
      <c r="G571" t="s">
        <v>10</v>
      </c>
      <c r="H571">
        <v>2</v>
      </c>
      <c r="I571">
        <v>3</v>
      </c>
      <c r="J571">
        <v>3</v>
      </c>
      <c r="K571">
        <v>3</v>
      </c>
      <c r="L571" s="3">
        <f t="shared" si="35"/>
        <v>4.5</v>
      </c>
      <c r="M571" s="3">
        <f t="shared" si="36"/>
        <v>1.0613207547169811E-2</v>
      </c>
      <c r="N571" s="6">
        <v>1.02</v>
      </c>
      <c r="O571" s="6">
        <f>+Tabla1[[#This Row],[Precio $]]*Tabla1[[#This Row],[PT]]</f>
        <v>4.59</v>
      </c>
    </row>
    <row r="572" spans="2:15" x14ac:dyDescent="0.25">
      <c r="B572" s="9">
        <v>44516</v>
      </c>
      <c r="C572" t="s">
        <v>185</v>
      </c>
      <c r="D572" t="str">
        <f>IFERROR(RIGHT(Tabla1[[#This Row],[Proyecto]],LEN(Tabla1[[#This Row],[Proyecto]])-FIND("-",Tabla1[[#This Row],[Proyecto]])),Tabla1[[#This Row],[Proyecto]])</f>
        <v>00136</v>
      </c>
      <c r="E572" t="s">
        <v>11</v>
      </c>
      <c r="F572" t="s">
        <v>186</v>
      </c>
      <c r="G572" t="s">
        <v>10</v>
      </c>
      <c r="H572">
        <v>1.5</v>
      </c>
      <c r="I572">
        <v>5</v>
      </c>
      <c r="J572">
        <v>3</v>
      </c>
      <c r="K572">
        <v>10</v>
      </c>
      <c r="L572" s="3">
        <f t="shared" si="35"/>
        <v>18.75</v>
      </c>
      <c r="M572" s="3">
        <f t="shared" si="36"/>
        <v>4.4221698113207544E-2</v>
      </c>
      <c r="N572" s="6">
        <v>1.02</v>
      </c>
      <c r="O572" s="6">
        <f>+Tabla1[[#This Row],[Precio $]]*Tabla1[[#This Row],[PT]]</f>
        <v>19.125</v>
      </c>
    </row>
    <row r="573" spans="2:15" x14ac:dyDescent="0.25">
      <c r="B573" s="9">
        <v>44516</v>
      </c>
      <c r="C573" t="s">
        <v>185</v>
      </c>
      <c r="D573" t="str">
        <f>IFERROR(RIGHT(Tabla1[[#This Row],[Proyecto]],LEN(Tabla1[[#This Row],[Proyecto]])-FIND("-",Tabla1[[#This Row],[Proyecto]])),Tabla1[[#This Row],[Proyecto]])</f>
        <v>00136</v>
      </c>
      <c r="E573" t="s">
        <v>11</v>
      </c>
      <c r="F573" t="s">
        <v>186</v>
      </c>
      <c r="G573" t="s">
        <v>10</v>
      </c>
      <c r="H573">
        <v>1.5</v>
      </c>
      <c r="I573">
        <v>4</v>
      </c>
      <c r="J573">
        <v>3</v>
      </c>
      <c r="K573">
        <v>2</v>
      </c>
      <c r="L573" s="3">
        <f t="shared" si="35"/>
        <v>3</v>
      </c>
      <c r="M573" s="3">
        <f t="shared" si="36"/>
        <v>7.0754716981132077E-3</v>
      </c>
      <c r="N573" s="6">
        <v>1.02</v>
      </c>
      <c r="O573" s="6">
        <f>+Tabla1[[#This Row],[Precio $]]*Tabla1[[#This Row],[PT]]</f>
        <v>3.06</v>
      </c>
    </row>
    <row r="574" spans="2:15" x14ac:dyDescent="0.25">
      <c r="B574" s="9">
        <v>44516</v>
      </c>
      <c r="C574" t="s">
        <v>185</v>
      </c>
      <c r="D574" t="str">
        <f>IFERROR(RIGHT(Tabla1[[#This Row],[Proyecto]],LEN(Tabla1[[#This Row],[Proyecto]])-FIND("-",Tabla1[[#This Row],[Proyecto]])),Tabla1[[#This Row],[Proyecto]])</f>
        <v>00136</v>
      </c>
      <c r="E574" t="s">
        <v>11</v>
      </c>
      <c r="F574" t="s">
        <v>186</v>
      </c>
      <c r="G574" t="s">
        <v>10</v>
      </c>
      <c r="H574">
        <v>1.5</v>
      </c>
      <c r="I574">
        <v>3</v>
      </c>
      <c r="J574">
        <v>3</v>
      </c>
      <c r="K574">
        <v>1</v>
      </c>
      <c r="L574" s="3">
        <f t="shared" si="35"/>
        <v>1.125</v>
      </c>
      <c r="M574" s="3">
        <f t="shared" si="36"/>
        <v>2.6533018867924527E-3</v>
      </c>
      <c r="N574" s="6">
        <v>1.02</v>
      </c>
      <c r="O574" s="6">
        <f>+Tabla1[[#This Row],[Precio $]]*Tabla1[[#This Row],[PT]]</f>
        <v>1.1475</v>
      </c>
    </row>
    <row r="575" spans="2:15" x14ac:dyDescent="0.25">
      <c r="B575" s="9">
        <v>44516</v>
      </c>
      <c r="C575" t="s">
        <v>185</v>
      </c>
      <c r="D575" t="str">
        <f>IFERROR(RIGHT(Tabla1[[#This Row],[Proyecto]],LEN(Tabla1[[#This Row],[Proyecto]])-FIND("-",Tabla1[[#This Row],[Proyecto]])),Tabla1[[#This Row],[Proyecto]])</f>
        <v>00136</v>
      </c>
      <c r="E575" t="s">
        <v>11</v>
      </c>
      <c r="F575" t="s">
        <v>186</v>
      </c>
      <c r="G575" t="s">
        <v>10</v>
      </c>
      <c r="H575">
        <v>1.5</v>
      </c>
      <c r="I575">
        <v>6</v>
      </c>
      <c r="J575">
        <v>3</v>
      </c>
      <c r="K575">
        <v>12</v>
      </c>
      <c r="L575" s="3">
        <f t="shared" si="35"/>
        <v>27</v>
      </c>
      <c r="M575" s="3">
        <f t="shared" si="36"/>
        <v>6.3679245283018868E-2</v>
      </c>
      <c r="N575" s="6">
        <v>1.02</v>
      </c>
      <c r="O575" s="6">
        <f>+Tabla1[[#This Row],[Precio $]]*Tabla1[[#This Row],[PT]]</f>
        <v>27.54</v>
      </c>
    </row>
    <row r="576" spans="2:15" x14ac:dyDescent="0.25">
      <c r="B576" s="9">
        <v>44516</v>
      </c>
      <c r="C576" t="s">
        <v>185</v>
      </c>
      <c r="D576" t="str">
        <f>IFERROR(RIGHT(Tabla1[[#This Row],[Proyecto]],LEN(Tabla1[[#This Row],[Proyecto]])-FIND("-",Tabla1[[#This Row],[Proyecto]])),Tabla1[[#This Row],[Proyecto]])</f>
        <v>00136</v>
      </c>
      <c r="E576" t="s">
        <v>11</v>
      </c>
      <c r="F576" t="s">
        <v>186</v>
      </c>
      <c r="G576" t="s">
        <v>10</v>
      </c>
      <c r="H576">
        <v>1</v>
      </c>
      <c r="I576">
        <v>4</v>
      </c>
      <c r="J576">
        <v>3</v>
      </c>
      <c r="K576">
        <v>8</v>
      </c>
      <c r="L576" s="3">
        <f t="shared" si="35"/>
        <v>8</v>
      </c>
      <c r="M576" s="3">
        <f t="shared" si="36"/>
        <v>1.8867924528301886E-2</v>
      </c>
      <c r="N576" s="6">
        <v>1.02</v>
      </c>
      <c r="O576" s="6">
        <f>+Tabla1[[#This Row],[Precio $]]*Tabla1[[#This Row],[PT]]</f>
        <v>8.16</v>
      </c>
    </row>
    <row r="577" spans="2:15" x14ac:dyDescent="0.25">
      <c r="B577" s="9">
        <v>44516</v>
      </c>
      <c r="C577" t="s">
        <v>185</v>
      </c>
      <c r="D577" t="str">
        <f>IFERROR(RIGHT(Tabla1[[#This Row],[Proyecto]],LEN(Tabla1[[#This Row],[Proyecto]])-FIND("-",Tabla1[[#This Row],[Proyecto]])),Tabla1[[#This Row],[Proyecto]])</f>
        <v>00136</v>
      </c>
      <c r="E577" t="s">
        <v>11</v>
      </c>
      <c r="F577" t="s">
        <v>186</v>
      </c>
      <c r="G577" t="s">
        <v>10</v>
      </c>
      <c r="H577">
        <v>1</v>
      </c>
      <c r="I577">
        <v>5</v>
      </c>
      <c r="J577">
        <v>3</v>
      </c>
      <c r="K577">
        <v>19</v>
      </c>
      <c r="L577" s="3">
        <f t="shared" si="35"/>
        <v>23.75</v>
      </c>
      <c r="M577" s="3">
        <f t="shared" si="36"/>
        <v>5.6014150943396228E-2</v>
      </c>
      <c r="N577" s="6">
        <v>1.02</v>
      </c>
      <c r="O577" s="6">
        <f>+Tabla1[[#This Row],[Precio $]]*Tabla1[[#This Row],[PT]]</f>
        <v>24.225000000000001</v>
      </c>
    </row>
    <row r="578" spans="2:15" x14ac:dyDescent="0.25">
      <c r="B578" s="9">
        <v>44516</v>
      </c>
      <c r="C578" t="s">
        <v>185</v>
      </c>
      <c r="D578" t="str">
        <f>IFERROR(RIGHT(Tabla1[[#This Row],[Proyecto]],LEN(Tabla1[[#This Row],[Proyecto]])-FIND("-",Tabla1[[#This Row],[Proyecto]])),Tabla1[[#This Row],[Proyecto]])</f>
        <v>00136</v>
      </c>
      <c r="E578" t="s">
        <v>11</v>
      </c>
      <c r="F578" t="s">
        <v>186</v>
      </c>
      <c r="G578" t="s">
        <v>10</v>
      </c>
      <c r="H578">
        <v>1</v>
      </c>
      <c r="I578">
        <v>3</v>
      </c>
      <c r="J578">
        <v>3</v>
      </c>
      <c r="K578">
        <v>2</v>
      </c>
      <c r="L578" s="3">
        <f t="shared" si="35"/>
        <v>1.5</v>
      </c>
      <c r="M578" s="3">
        <f t="shared" si="36"/>
        <v>3.5377358490566039E-3</v>
      </c>
      <c r="N578" s="6">
        <v>1.02</v>
      </c>
      <c r="O578" s="6">
        <f>+Tabla1[[#This Row],[Precio $]]*Tabla1[[#This Row],[PT]]</f>
        <v>1.53</v>
      </c>
    </row>
    <row r="579" spans="2:15" x14ac:dyDescent="0.25">
      <c r="B579" s="9">
        <v>44516</v>
      </c>
      <c r="C579" t="s">
        <v>185</v>
      </c>
      <c r="D579" t="str">
        <f>IFERROR(RIGHT(Tabla1[[#This Row],[Proyecto]],LEN(Tabla1[[#This Row],[Proyecto]])-FIND("-",Tabla1[[#This Row],[Proyecto]])),Tabla1[[#This Row],[Proyecto]])</f>
        <v>00136</v>
      </c>
      <c r="E579" t="s">
        <v>11</v>
      </c>
      <c r="F579" t="s">
        <v>186</v>
      </c>
      <c r="G579" t="s">
        <v>10</v>
      </c>
      <c r="H579">
        <v>1</v>
      </c>
      <c r="I579">
        <v>6</v>
      </c>
      <c r="J579">
        <v>3</v>
      </c>
      <c r="K579">
        <v>11</v>
      </c>
      <c r="L579" s="3">
        <f t="shared" si="35"/>
        <v>16.5</v>
      </c>
      <c r="M579" s="3">
        <f t="shared" si="36"/>
        <v>3.891509433962264E-2</v>
      </c>
      <c r="N579" s="6">
        <v>1.02</v>
      </c>
      <c r="O579" s="6">
        <f>+Tabla1[[#This Row],[Precio $]]*Tabla1[[#This Row],[PT]]</f>
        <v>16.830000000000002</v>
      </c>
    </row>
    <row r="580" spans="2:15" x14ac:dyDescent="0.25">
      <c r="B580" s="9">
        <v>44516</v>
      </c>
      <c r="C580" t="s">
        <v>185</v>
      </c>
      <c r="D580" t="str">
        <f>IFERROR(RIGHT(Tabla1[[#This Row],[Proyecto]],LEN(Tabla1[[#This Row],[Proyecto]])-FIND("-",Tabla1[[#This Row],[Proyecto]])),Tabla1[[#This Row],[Proyecto]])</f>
        <v>00136</v>
      </c>
      <c r="E580" t="s">
        <v>11</v>
      </c>
      <c r="F580" t="s">
        <v>186</v>
      </c>
      <c r="G580" t="s">
        <v>10</v>
      </c>
      <c r="H580">
        <v>2</v>
      </c>
      <c r="I580">
        <v>8</v>
      </c>
      <c r="J580">
        <v>2</v>
      </c>
      <c r="K580">
        <v>1</v>
      </c>
      <c r="L580" s="3">
        <f t="shared" si="35"/>
        <v>2.6666666666666665</v>
      </c>
      <c r="M580" s="3">
        <f t="shared" si="36"/>
        <v>6.2893081761006284E-3</v>
      </c>
      <c r="N580" s="6">
        <v>1.02</v>
      </c>
      <c r="O580" s="6">
        <f>+Tabla1[[#This Row],[Precio $]]*Tabla1[[#This Row],[PT]]</f>
        <v>2.7199999999999998</v>
      </c>
    </row>
    <row r="581" spans="2:15" x14ac:dyDescent="0.25">
      <c r="B581" s="9">
        <v>44516</v>
      </c>
      <c r="C581" t="s">
        <v>185</v>
      </c>
      <c r="D581" t="str">
        <f>IFERROR(RIGHT(Tabla1[[#This Row],[Proyecto]],LEN(Tabla1[[#This Row],[Proyecto]])-FIND("-",Tabla1[[#This Row],[Proyecto]])),Tabla1[[#This Row],[Proyecto]])</f>
        <v>00136</v>
      </c>
      <c r="E581" t="s">
        <v>11</v>
      </c>
      <c r="F581" t="s">
        <v>186</v>
      </c>
      <c r="G581" t="s">
        <v>10</v>
      </c>
      <c r="H581">
        <v>2</v>
      </c>
      <c r="I581">
        <v>5</v>
      </c>
      <c r="J581">
        <v>2</v>
      </c>
      <c r="K581">
        <v>5</v>
      </c>
      <c r="L581" s="3">
        <f t="shared" si="35"/>
        <v>8.3333333333333339</v>
      </c>
      <c r="M581" s="3">
        <f t="shared" si="36"/>
        <v>1.9654088050314468E-2</v>
      </c>
      <c r="N581" s="6">
        <v>1.02</v>
      </c>
      <c r="O581" s="6">
        <f>+Tabla1[[#This Row],[Precio $]]*Tabla1[[#This Row],[PT]]</f>
        <v>8.5</v>
      </c>
    </row>
    <row r="582" spans="2:15" x14ac:dyDescent="0.25">
      <c r="B582" s="9">
        <v>44516</v>
      </c>
      <c r="C582" t="s">
        <v>185</v>
      </c>
      <c r="D582" t="str">
        <f>IFERROR(RIGHT(Tabla1[[#This Row],[Proyecto]],LEN(Tabla1[[#This Row],[Proyecto]])-FIND("-",Tabla1[[#This Row],[Proyecto]])),Tabla1[[#This Row],[Proyecto]])</f>
        <v>00136</v>
      </c>
      <c r="E582" t="s">
        <v>11</v>
      </c>
      <c r="F582" t="s">
        <v>186</v>
      </c>
      <c r="G582" t="s">
        <v>10</v>
      </c>
      <c r="H582">
        <v>2</v>
      </c>
      <c r="I582">
        <v>4</v>
      </c>
      <c r="J582">
        <v>2</v>
      </c>
      <c r="K582">
        <v>5</v>
      </c>
      <c r="L582" s="3">
        <f t="shared" si="35"/>
        <v>6.666666666666667</v>
      </c>
      <c r="M582" s="3">
        <f t="shared" si="36"/>
        <v>1.5723270440251572E-2</v>
      </c>
      <c r="N582" s="6">
        <v>1.02</v>
      </c>
      <c r="O582" s="6">
        <f>+Tabla1[[#This Row],[Precio $]]*Tabla1[[#This Row],[PT]]</f>
        <v>6.8000000000000007</v>
      </c>
    </row>
    <row r="583" spans="2:15" x14ac:dyDescent="0.25">
      <c r="B583" s="9">
        <v>44516</v>
      </c>
      <c r="C583" t="s">
        <v>185</v>
      </c>
      <c r="D583" t="str">
        <f>IFERROR(RIGHT(Tabla1[[#This Row],[Proyecto]],LEN(Tabla1[[#This Row],[Proyecto]])-FIND("-",Tabla1[[#This Row],[Proyecto]])),Tabla1[[#This Row],[Proyecto]])</f>
        <v>00136</v>
      </c>
      <c r="E583" t="s">
        <v>11</v>
      </c>
      <c r="F583" t="s">
        <v>186</v>
      </c>
      <c r="G583" t="s">
        <v>10</v>
      </c>
      <c r="H583">
        <v>2</v>
      </c>
      <c r="I583">
        <v>6</v>
      </c>
      <c r="J583">
        <v>2</v>
      </c>
      <c r="K583">
        <v>3</v>
      </c>
      <c r="L583" s="3">
        <f t="shared" si="35"/>
        <v>6</v>
      </c>
      <c r="M583" s="3">
        <f t="shared" si="36"/>
        <v>1.4150943396226415E-2</v>
      </c>
      <c r="N583" s="6">
        <v>1.02</v>
      </c>
      <c r="O583" s="6">
        <f>+Tabla1[[#This Row],[Precio $]]*Tabla1[[#This Row],[PT]]</f>
        <v>6.12</v>
      </c>
    </row>
    <row r="584" spans="2:15" x14ac:dyDescent="0.25">
      <c r="B584" s="9">
        <v>44516</v>
      </c>
      <c r="C584" t="s">
        <v>185</v>
      </c>
      <c r="D584" t="str">
        <f>IFERROR(RIGHT(Tabla1[[#This Row],[Proyecto]],LEN(Tabla1[[#This Row],[Proyecto]])-FIND("-",Tabla1[[#This Row],[Proyecto]])),Tabla1[[#This Row],[Proyecto]])</f>
        <v>00136</v>
      </c>
      <c r="E584" t="s">
        <v>11</v>
      </c>
      <c r="F584" t="s">
        <v>186</v>
      </c>
      <c r="G584" t="s">
        <v>10</v>
      </c>
      <c r="H584">
        <v>2</v>
      </c>
      <c r="I584">
        <v>2</v>
      </c>
      <c r="J584">
        <v>2</v>
      </c>
      <c r="K584">
        <v>2</v>
      </c>
      <c r="L584" s="3">
        <f t="shared" si="35"/>
        <v>1.3333333333333333</v>
      </c>
      <c r="M584" s="3">
        <f t="shared" si="36"/>
        <v>3.1446540880503142E-3</v>
      </c>
      <c r="N584" s="6">
        <v>1.02</v>
      </c>
      <c r="O584" s="6">
        <f>+Tabla1[[#This Row],[Precio $]]*Tabla1[[#This Row],[PT]]</f>
        <v>1.3599999999999999</v>
      </c>
    </row>
    <row r="585" spans="2:15" x14ac:dyDescent="0.25">
      <c r="B585" s="9">
        <v>44516</v>
      </c>
      <c r="C585" t="s">
        <v>185</v>
      </c>
      <c r="D585" t="str">
        <f>IFERROR(RIGHT(Tabla1[[#This Row],[Proyecto]],LEN(Tabla1[[#This Row],[Proyecto]])-FIND("-",Tabla1[[#This Row],[Proyecto]])),Tabla1[[#This Row],[Proyecto]])</f>
        <v>00136</v>
      </c>
      <c r="E585" t="s">
        <v>11</v>
      </c>
      <c r="F585" t="s">
        <v>186</v>
      </c>
      <c r="G585" t="s">
        <v>10</v>
      </c>
      <c r="H585">
        <v>1.5</v>
      </c>
      <c r="I585">
        <v>5</v>
      </c>
      <c r="J585">
        <v>4</v>
      </c>
      <c r="K585">
        <v>4</v>
      </c>
      <c r="L585" s="3">
        <f t="shared" si="35"/>
        <v>10</v>
      </c>
      <c r="M585" s="3">
        <f t="shared" si="36"/>
        <v>2.358490566037736E-2</v>
      </c>
      <c r="N585" s="6">
        <v>1.02</v>
      </c>
      <c r="O585" s="6">
        <f>+Tabla1[[#This Row],[Precio $]]*Tabla1[[#This Row],[PT]]</f>
        <v>10.199999999999999</v>
      </c>
    </row>
    <row r="586" spans="2:15" x14ac:dyDescent="0.25">
      <c r="B586" s="9">
        <v>44516</v>
      </c>
      <c r="C586" t="s">
        <v>185</v>
      </c>
      <c r="D586" t="str">
        <f>IFERROR(RIGHT(Tabla1[[#This Row],[Proyecto]],LEN(Tabla1[[#This Row],[Proyecto]])-FIND("-",Tabla1[[#This Row],[Proyecto]])),Tabla1[[#This Row],[Proyecto]])</f>
        <v>00136</v>
      </c>
      <c r="E586" t="s">
        <v>11</v>
      </c>
      <c r="F586" t="s">
        <v>186</v>
      </c>
      <c r="G586" t="s">
        <v>10</v>
      </c>
      <c r="H586">
        <v>1</v>
      </c>
      <c r="I586">
        <v>7</v>
      </c>
      <c r="J586">
        <v>10</v>
      </c>
      <c r="K586">
        <v>4</v>
      </c>
      <c r="L586" s="3">
        <f t="shared" si="35"/>
        <v>23.333333333333332</v>
      </c>
      <c r="M586" s="3">
        <f t="shared" si="36"/>
        <v>5.5031446540880498E-2</v>
      </c>
      <c r="N586" s="6">
        <v>1.02</v>
      </c>
      <c r="O586" s="6">
        <f>+Tabla1[[#This Row],[Precio $]]*Tabla1[[#This Row],[PT]]</f>
        <v>23.8</v>
      </c>
    </row>
    <row r="587" spans="2:15" x14ac:dyDescent="0.25">
      <c r="B587" s="9">
        <v>44516</v>
      </c>
      <c r="C587" t="s">
        <v>185</v>
      </c>
      <c r="D587" t="str">
        <f>IFERROR(RIGHT(Tabla1[[#This Row],[Proyecto]],LEN(Tabla1[[#This Row],[Proyecto]])-FIND("-",Tabla1[[#This Row],[Proyecto]])),Tabla1[[#This Row],[Proyecto]])</f>
        <v>00136</v>
      </c>
      <c r="E587" t="s">
        <v>11</v>
      </c>
      <c r="F587" t="s">
        <v>186</v>
      </c>
      <c r="G587" t="s">
        <v>10</v>
      </c>
      <c r="H587">
        <v>1</v>
      </c>
      <c r="I587">
        <v>6</v>
      </c>
      <c r="J587">
        <v>10</v>
      </c>
      <c r="K587">
        <v>8</v>
      </c>
      <c r="L587" s="3">
        <f t="shared" si="35"/>
        <v>40</v>
      </c>
      <c r="M587" s="3">
        <f t="shared" si="36"/>
        <v>9.4339622641509441E-2</v>
      </c>
      <c r="N587" s="6">
        <v>1.02</v>
      </c>
      <c r="O587" s="6">
        <f>+Tabla1[[#This Row],[Precio $]]*Tabla1[[#This Row],[PT]]</f>
        <v>40.799999999999997</v>
      </c>
    </row>
    <row r="588" spans="2:15" x14ac:dyDescent="0.25">
      <c r="B588" s="9">
        <v>44516</v>
      </c>
      <c r="C588" t="s">
        <v>185</v>
      </c>
      <c r="D588" t="str">
        <f>IFERROR(RIGHT(Tabla1[[#This Row],[Proyecto]],LEN(Tabla1[[#This Row],[Proyecto]])-FIND("-",Tabla1[[#This Row],[Proyecto]])),Tabla1[[#This Row],[Proyecto]])</f>
        <v>00136</v>
      </c>
      <c r="E588" t="s">
        <v>11</v>
      </c>
      <c r="F588" t="s">
        <v>186</v>
      </c>
      <c r="G588" t="s">
        <v>10</v>
      </c>
      <c r="H588">
        <v>1</v>
      </c>
      <c r="I588">
        <v>5</v>
      </c>
      <c r="J588">
        <v>10</v>
      </c>
      <c r="K588">
        <v>13</v>
      </c>
      <c r="L588" s="3">
        <f t="shared" si="35"/>
        <v>54.166666666666664</v>
      </c>
      <c r="M588" s="3">
        <f t="shared" si="36"/>
        <v>0.12775157232704401</v>
      </c>
      <c r="N588" s="6">
        <v>1.02</v>
      </c>
      <c r="O588" s="6">
        <f>+Tabla1[[#This Row],[Precio $]]*Tabla1[[#This Row],[PT]]</f>
        <v>55.25</v>
      </c>
    </row>
    <row r="589" spans="2:15" x14ac:dyDescent="0.25">
      <c r="B589" s="9">
        <v>44516</v>
      </c>
      <c r="C589" t="s">
        <v>185</v>
      </c>
      <c r="D589" t="str">
        <f>IFERROR(RIGHT(Tabla1[[#This Row],[Proyecto]],LEN(Tabla1[[#This Row],[Proyecto]])-FIND("-",Tabla1[[#This Row],[Proyecto]])),Tabla1[[#This Row],[Proyecto]])</f>
        <v>00136</v>
      </c>
      <c r="E589" t="s">
        <v>11</v>
      </c>
      <c r="F589" t="s">
        <v>186</v>
      </c>
      <c r="G589" t="s">
        <v>10</v>
      </c>
      <c r="H589">
        <v>1</v>
      </c>
      <c r="I589">
        <v>10</v>
      </c>
      <c r="J589">
        <v>10</v>
      </c>
      <c r="K589">
        <v>1</v>
      </c>
      <c r="L589" s="3">
        <f t="shared" ref="L589:L620" si="37">(H589*I589*J589*K589)/12</f>
        <v>8.3333333333333339</v>
      </c>
      <c r="M589" s="3">
        <f t="shared" ref="M589:M620" si="38">+L589/424</f>
        <v>1.9654088050314468E-2</v>
      </c>
      <c r="N589" s="6">
        <v>1.02</v>
      </c>
      <c r="O589" s="6">
        <f>+Tabla1[[#This Row],[Precio $]]*Tabla1[[#This Row],[PT]]</f>
        <v>8.5</v>
      </c>
    </row>
    <row r="590" spans="2:15" x14ac:dyDescent="0.25">
      <c r="B590" s="9">
        <v>44516</v>
      </c>
      <c r="C590" t="s">
        <v>185</v>
      </c>
      <c r="D590" t="str">
        <f>IFERROR(RIGHT(Tabla1[[#This Row],[Proyecto]],LEN(Tabla1[[#This Row],[Proyecto]])-FIND("-",Tabla1[[#This Row],[Proyecto]])),Tabla1[[#This Row],[Proyecto]])</f>
        <v>00136</v>
      </c>
      <c r="E590" t="s">
        <v>11</v>
      </c>
      <c r="F590" t="s">
        <v>186</v>
      </c>
      <c r="G590" t="s">
        <v>10</v>
      </c>
      <c r="H590">
        <v>1</v>
      </c>
      <c r="I590">
        <v>8</v>
      </c>
      <c r="J590">
        <v>10</v>
      </c>
      <c r="K590">
        <v>1</v>
      </c>
      <c r="L590" s="3">
        <f t="shared" si="37"/>
        <v>6.666666666666667</v>
      </c>
      <c r="M590" s="3">
        <f t="shared" si="38"/>
        <v>1.5723270440251572E-2</v>
      </c>
      <c r="N590" s="6">
        <v>1.02</v>
      </c>
      <c r="O590" s="6">
        <f>+Tabla1[[#This Row],[Precio $]]*Tabla1[[#This Row],[PT]]</f>
        <v>6.8000000000000007</v>
      </c>
    </row>
    <row r="591" spans="2:15" x14ac:dyDescent="0.25">
      <c r="B591" s="9">
        <v>44516</v>
      </c>
      <c r="C591" t="s">
        <v>185</v>
      </c>
      <c r="D591" t="str">
        <f>IFERROR(RIGHT(Tabla1[[#This Row],[Proyecto]],LEN(Tabla1[[#This Row],[Proyecto]])-FIND("-",Tabla1[[#This Row],[Proyecto]])),Tabla1[[#This Row],[Proyecto]])</f>
        <v>00136</v>
      </c>
      <c r="E591" t="s">
        <v>11</v>
      </c>
      <c r="F591" t="s">
        <v>186</v>
      </c>
      <c r="G591" t="s">
        <v>10</v>
      </c>
      <c r="H591">
        <v>2</v>
      </c>
      <c r="I591">
        <v>4</v>
      </c>
      <c r="J591">
        <v>10</v>
      </c>
      <c r="K591">
        <v>2</v>
      </c>
      <c r="L591" s="3">
        <f t="shared" si="37"/>
        <v>13.333333333333334</v>
      </c>
      <c r="M591" s="3">
        <f t="shared" si="38"/>
        <v>3.1446540880503145E-2</v>
      </c>
      <c r="N591" s="6">
        <v>1.02</v>
      </c>
      <c r="O591" s="6">
        <f>+Tabla1[[#This Row],[Precio $]]*Tabla1[[#This Row],[PT]]</f>
        <v>13.600000000000001</v>
      </c>
    </row>
    <row r="592" spans="2:15" x14ac:dyDescent="0.25">
      <c r="B592" s="9">
        <v>44516</v>
      </c>
      <c r="C592" t="s">
        <v>185</v>
      </c>
      <c r="D592" t="str">
        <f>IFERROR(RIGHT(Tabla1[[#This Row],[Proyecto]],LEN(Tabla1[[#This Row],[Proyecto]])-FIND("-",Tabla1[[#This Row],[Proyecto]])),Tabla1[[#This Row],[Proyecto]])</f>
        <v>00136</v>
      </c>
      <c r="E592" t="s">
        <v>11</v>
      </c>
      <c r="F592" t="s">
        <v>186</v>
      </c>
      <c r="G592" t="s">
        <v>10</v>
      </c>
      <c r="H592">
        <v>2</v>
      </c>
      <c r="I592">
        <v>7</v>
      </c>
      <c r="J592">
        <v>10</v>
      </c>
      <c r="K592">
        <v>1</v>
      </c>
      <c r="L592" s="3">
        <f t="shared" si="37"/>
        <v>11.666666666666666</v>
      </c>
      <c r="M592" s="3">
        <f t="shared" si="38"/>
        <v>2.7515723270440249E-2</v>
      </c>
      <c r="N592" s="6">
        <v>1.02</v>
      </c>
      <c r="O592" s="6">
        <f>+Tabla1[[#This Row],[Precio $]]*Tabla1[[#This Row],[PT]]</f>
        <v>11.9</v>
      </c>
    </row>
    <row r="593" spans="2:15" x14ac:dyDescent="0.25">
      <c r="B593" s="9">
        <v>44516</v>
      </c>
      <c r="C593" t="s">
        <v>185</v>
      </c>
      <c r="D593" t="str">
        <f>IFERROR(RIGHT(Tabla1[[#This Row],[Proyecto]],LEN(Tabla1[[#This Row],[Proyecto]])-FIND("-",Tabla1[[#This Row],[Proyecto]])),Tabla1[[#This Row],[Proyecto]])</f>
        <v>00136</v>
      </c>
      <c r="E593" t="s">
        <v>11</v>
      </c>
      <c r="F593" t="s">
        <v>186</v>
      </c>
      <c r="G593" t="s">
        <v>10</v>
      </c>
      <c r="H593">
        <v>2</v>
      </c>
      <c r="I593">
        <v>8</v>
      </c>
      <c r="J593">
        <v>7</v>
      </c>
      <c r="K593">
        <v>1</v>
      </c>
      <c r="L593" s="3">
        <f t="shared" si="37"/>
        <v>9.3333333333333339</v>
      </c>
      <c r="M593" s="3">
        <f t="shared" si="38"/>
        <v>2.2012578616352203E-2</v>
      </c>
      <c r="N593" s="6">
        <v>1.02</v>
      </c>
      <c r="O593" s="6">
        <f>+Tabla1[[#This Row],[Precio $]]*Tabla1[[#This Row],[PT]]</f>
        <v>9.5200000000000014</v>
      </c>
    </row>
    <row r="594" spans="2:15" x14ac:dyDescent="0.25">
      <c r="B594" s="9">
        <v>44516</v>
      </c>
      <c r="C594" t="s">
        <v>185</v>
      </c>
      <c r="D594" t="str">
        <f>IFERROR(RIGHT(Tabla1[[#This Row],[Proyecto]],LEN(Tabla1[[#This Row],[Proyecto]])-FIND("-",Tabla1[[#This Row],[Proyecto]])),Tabla1[[#This Row],[Proyecto]])</f>
        <v>00136</v>
      </c>
      <c r="E594" t="s">
        <v>11</v>
      </c>
      <c r="F594" t="s">
        <v>186</v>
      </c>
      <c r="G594" t="s">
        <v>10</v>
      </c>
      <c r="H594">
        <v>2</v>
      </c>
      <c r="I594">
        <v>5</v>
      </c>
      <c r="J594">
        <v>7</v>
      </c>
      <c r="K594">
        <v>3</v>
      </c>
      <c r="L594" s="3">
        <f t="shared" si="37"/>
        <v>17.5</v>
      </c>
      <c r="M594" s="3">
        <f t="shared" si="38"/>
        <v>4.1273584905660375E-2</v>
      </c>
      <c r="N594" s="6">
        <v>1.02</v>
      </c>
      <c r="O594" s="6">
        <f>+Tabla1[[#This Row],[Precio $]]*Tabla1[[#This Row],[PT]]</f>
        <v>17.850000000000001</v>
      </c>
    </row>
    <row r="595" spans="2:15" x14ac:dyDescent="0.25">
      <c r="B595" s="9">
        <v>44516</v>
      </c>
      <c r="C595" t="s">
        <v>185</v>
      </c>
      <c r="D595" t="str">
        <f>IFERROR(RIGHT(Tabla1[[#This Row],[Proyecto]],LEN(Tabla1[[#This Row],[Proyecto]])-FIND("-",Tabla1[[#This Row],[Proyecto]])),Tabla1[[#This Row],[Proyecto]])</f>
        <v>00136</v>
      </c>
      <c r="E595" t="s">
        <v>11</v>
      </c>
      <c r="F595" t="s">
        <v>186</v>
      </c>
      <c r="G595" t="s">
        <v>10</v>
      </c>
      <c r="H595">
        <v>2</v>
      </c>
      <c r="I595">
        <v>7</v>
      </c>
      <c r="J595">
        <v>7</v>
      </c>
      <c r="K595">
        <v>3</v>
      </c>
      <c r="L595" s="3">
        <f t="shared" si="37"/>
        <v>24.5</v>
      </c>
      <c r="M595" s="3">
        <f t="shared" si="38"/>
        <v>5.7783018867924529E-2</v>
      </c>
      <c r="N595" s="6">
        <v>1.02</v>
      </c>
      <c r="O595" s="6">
        <f>+Tabla1[[#This Row],[Precio $]]*Tabla1[[#This Row],[PT]]</f>
        <v>24.990000000000002</v>
      </c>
    </row>
    <row r="596" spans="2:15" x14ac:dyDescent="0.25">
      <c r="B596" s="9">
        <v>44516</v>
      </c>
      <c r="C596" t="s">
        <v>185</v>
      </c>
      <c r="D596" t="str">
        <f>IFERROR(RIGHT(Tabla1[[#This Row],[Proyecto]],LEN(Tabla1[[#This Row],[Proyecto]])-FIND("-",Tabla1[[#This Row],[Proyecto]])),Tabla1[[#This Row],[Proyecto]])</f>
        <v>00136</v>
      </c>
      <c r="E596" t="s">
        <v>11</v>
      </c>
      <c r="F596" t="s">
        <v>186</v>
      </c>
      <c r="G596" t="s">
        <v>10</v>
      </c>
      <c r="H596">
        <v>2</v>
      </c>
      <c r="I596">
        <v>6</v>
      </c>
      <c r="J596">
        <v>7</v>
      </c>
      <c r="K596">
        <v>12</v>
      </c>
      <c r="L596" s="3">
        <f t="shared" si="37"/>
        <v>84</v>
      </c>
      <c r="M596" s="3">
        <f t="shared" si="38"/>
        <v>0.19811320754716982</v>
      </c>
      <c r="N596" s="6">
        <v>1.02</v>
      </c>
      <c r="O596" s="6">
        <f>+Tabla1[[#This Row],[Precio $]]*Tabla1[[#This Row],[PT]]</f>
        <v>85.68</v>
      </c>
    </row>
    <row r="597" spans="2:15" x14ac:dyDescent="0.25">
      <c r="B597" s="9">
        <v>44516</v>
      </c>
      <c r="C597" t="s">
        <v>185</v>
      </c>
      <c r="D597" t="str">
        <f>IFERROR(RIGHT(Tabla1[[#This Row],[Proyecto]],LEN(Tabla1[[#This Row],[Proyecto]])-FIND("-",Tabla1[[#This Row],[Proyecto]])),Tabla1[[#This Row],[Proyecto]])</f>
        <v>00136</v>
      </c>
      <c r="E597" t="s">
        <v>11</v>
      </c>
      <c r="F597" t="s">
        <v>186</v>
      </c>
      <c r="G597" t="s">
        <v>10</v>
      </c>
      <c r="H597">
        <v>2</v>
      </c>
      <c r="I597">
        <v>10</v>
      </c>
      <c r="J597">
        <v>7</v>
      </c>
      <c r="K597">
        <v>3</v>
      </c>
      <c r="L597" s="3">
        <f t="shared" si="37"/>
        <v>35</v>
      </c>
      <c r="M597" s="3">
        <f t="shared" si="38"/>
        <v>8.254716981132075E-2</v>
      </c>
      <c r="N597" s="6">
        <v>1.02</v>
      </c>
      <c r="O597" s="6">
        <f>+Tabla1[[#This Row],[Precio $]]*Tabla1[[#This Row],[PT]]</f>
        <v>35.700000000000003</v>
      </c>
    </row>
    <row r="598" spans="2:15" x14ac:dyDescent="0.25">
      <c r="B598" s="9">
        <v>44516</v>
      </c>
      <c r="C598" t="s">
        <v>185</v>
      </c>
      <c r="D598" t="str">
        <f>IFERROR(RIGHT(Tabla1[[#This Row],[Proyecto]],LEN(Tabla1[[#This Row],[Proyecto]])-FIND("-",Tabla1[[#This Row],[Proyecto]])),Tabla1[[#This Row],[Proyecto]])</f>
        <v>00136</v>
      </c>
      <c r="E598" t="s">
        <v>11</v>
      </c>
      <c r="F598" t="s">
        <v>186</v>
      </c>
      <c r="G598" t="s">
        <v>10</v>
      </c>
      <c r="H598">
        <v>2</v>
      </c>
      <c r="I598">
        <v>9</v>
      </c>
      <c r="J598">
        <v>7</v>
      </c>
      <c r="K598">
        <v>2</v>
      </c>
      <c r="L598" s="3">
        <f t="shared" si="37"/>
        <v>21</v>
      </c>
      <c r="M598" s="3">
        <f t="shared" si="38"/>
        <v>4.9528301886792456E-2</v>
      </c>
      <c r="N598" s="6">
        <v>1.02</v>
      </c>
      <c r="O598" s="6">
        <f>+Tabla1[[#This Row],[Precio $]]*Tabla1[[#This Row],[PT]]</f>
        <v>21.42</v>
      </c>
    </row>
    <row r="599" spans="2:15" x14ac:dyDescent="0.25">
      <c r="B599" s="9">
        <v>44516</v>
      </c>
      <c r="C599" t="s">
        <v>185</v>
      </c>
      <c r="D599" t="str">
        <f>IFERROR(RIGHT(Tabla1[[#This Row],[Proyecto]],LEN(Tabla1[[#This Row],[Proyecto]])-FIND("-",Tabla1[[#This Row],[Proyecto]])),Tabla1[[#This Row],[Proyecto]])</f>
        <v>00136</v>
      </c>
      <c r="E599" t="s">
        <v>11</v>
      </c>
      <c r="F599" t="s">
        <v>186</v>
      </c>
      <c r="G599" t="s">
        <v>10</v>
      </c>
      <c r="H599">
        <v>2</v>
      </c>
      <c r="I599">
        <v>4</v>
      </c>
      <c r="J599">
        <v>7</v>
      </c>
      <c r="K599">
        <v>1</v>
      </c>
      <c r="L599" s="3">
        <f t="shared" si="37"/>
        <v>4.666666666666667</v>
      </c>
      <c r="M599" s="3">
        <f t="shared" si="38"/>
        <v>1.1006289308176102E-2</v>
      </c>
      <c r="N599" s="6">
        <v>1.02</v>
      </c>
      <c r="O599" s="6">
        <f>+Tabla1[[#This Row],[Precio $]]*Tabla1[[#This Row],[PT]]</f>
        <v>4.7600000000000007</v>
      </c>
    </row>
    <row r="600" spans="2:15" x14ac:dyDescent="0.25">
      <c r="B600" s="9">
        <v>44516</v>
      </c>
      <c r="C600" t="s">
        <v>185</v>
      </c>
      <c r="D600" t="str">
        <f>IFERROR(RIGHT(Tabla1[[#This Row],[Proyecto]],LEN(Tabla1[[#This Row],[Proyecto]])-FIND("-",Tabla1[[#This Row],[Proyecto]])),Tabla1[[#This Row],[Proyecto]])</f>
        <v>00136</v>
      </c>
      <c r="E600" t="s">
        <v>11</v>
      </c>
      <c r="F600" t="s">
        <v>186</v>
      </c>
      <c r="G600" t="s">
        <v>10</v>
      </c>
      <c r="H600">
        <v>1.5</v>
      </c>
      <c r="I600">
        <v>5</v>
      </c>
      <c r="J600">
        <v>8</v>
      </c>
      <c r="K600">
        <v>2</v>
      </c>
      <c r="L600" s="3">
        <f t="shared" si="37"/>
        <v>10</v>
      </c>
      <c r="M600" s="3">
        <f t="shared" si="38"/>
        <v>2.358490566037736E-2</v>
      </c>
      <c r="N600" s="6">
        <v>1.02</v>
      </c>
      <c r="O600" s="6">
        <f>+Tabla1[[#This Row],[Precio $]]*Tabla1[[#This Row],[PT]]</f>
        <v>10.199999999999999</v>
      </c>
    </row>
    <row r="601" spans="2:15" x14ac:dyDescent="0.25">
      <c r="B601" s="9">
        <v>44516</v>
      </c>
      <c r="C601" t="s">
        <v>185</v>
      </c>
      <c r="D601" t="str">
        <f>IFERROR(RIGHT(Tabla1[[#This Row],[Proyecto]],LEN(Tabla1[[#This Row],[Proyecto]])-FIND("-",Tabla1[[#This Row],[Proyecto]])),Tabla1[[#This Row],[Proyecto]])</f>
        <v>00136</v>
      </c>
      <c r="E601" t="s">
        <v>11</v>
      </c>
      <c r="F601" t="s">
        <v>186</v>
      </c>
      <c r="G601" t="s">
        <v>10</v>
      </c>
      <c r="H601">
        <v>1.5</v>
      </c>
      <c r="I601">
        <v>6</v>
      </c>
      <c r="J601">
        <v>8</v>
      </c>
      <c r="K601">
        <v>1</v>
      </c>
      <c r="L601" s="3">
        <f t="shared" si="37"/>
        <v>6</v>
      </c>
      <c r="M601" s="3">
        <f t="shared" si="38"/>
        <v>1.4150943396226415E-2</v>
      </c>
      <c r="N601" s="6">
        <v>1.02</v>
      </c>
      <c r="O601" s="6">
        <f>+Tabla1[[#This Row],[Precio $]]*Tabla1[[#This Row],[PT]]</f>
        <v>6.12</v>
      </c>
    </row>
    <row r="602" spans="2:15" x14ac:dyDescent="0.25">
      <c r="B602" s="9">
        <v>44516</v>
      </c>
      <c r="C602" t="s">
        <v>185</v>
      </c>
      <c r="D602" t="str">
        <f>IFERROR(RIGHT(Tabla1[[#This Row],[Proyecto]],LEN(Tabla1[[#This Row],[Proyecto]])-FIND("-",Tabla1[[#This Row],[Proyecto]])),Tabla1[[#This Row],[Proyecto]])</f>
        <v>00136</v>
      </c>
      <c r="E602" t="s">
        <v>11</v>
      </c>
      <c r="F602" t="s">
        <v>186</v>
      </c>
      <c r="G602" t="s">
        <v>10</v>
      </c>
      <c r="H602">
        <v>1.5</v>
      </c>
      <c r="I602">
        <v>10</v>
      </c>
      <c r="J602">
        <v>8</v>
      </c>
      <c r="K602">
        <v>1</v>
      </c>
      <c r="L602" s="3">
        <f t="shared" si="37"/>
        <v>10</v>
      </c>
      <c r="M602" s="3">
        <f t="shared" si="38"/>
        <v>2.358490566037736E-2</v>
      </c>
      <c r="N602" s="6">
        <v>1.02</v>
      </c>
      <c r="O602" s="6">
        <f>+Tabla1[[#This Row],[Precio $]]*Tabla1[[#This Row],[PT]]</f>
        <v>10.199999999999999</v>
      </c>
    </row>
    <row r="603" spans="2:15" x14ac:dyDescent="0.25">
      <c r="B603" s="9">
        <v>44516</v>
      </c>
      <c r="C603" t="s">
        <v>185</v>
      </c>
      <c r="D603" t="str">
        <f>IFERROR(RIGHT(Tabla1[[#This Row],[Proyecto]],LEN(Tabla1[[#This Row],[Proyecto]])-FIND("-",Tabla1[[#This Row],[Proyecto]])),Tabla1[[#This Row],[Proyecto]])</f>
        <v>00136</v>
      </c>
      <c r="E603" t="s">
        <v>11</v>
      </c>
      <c r="F603" t="s">
        <v>186</v>
      </c>
      <c r="G603" t="s">
        <v>10</v>
      </c>
      <c r="H603">
        <v>1.5</v>
      </c>
      <c r="I603">
        <v>7</v>
      </c>
      <c r="J603">
        <v>8</v>
      </c>
      <c r="K603">
        <v>1</v>
      </c>
      <c r="L603" s="3">
        <f t="shared" si="37"/>
        <v>7</v>
      </c>
      <c r="M603" s="3">
        <f t="shared" si="38"/>
        <v>1.6509433962264151E-2</v>
      </c>
      <c r="N603" s="6">
        <v>1.02</v>
      </c>
      <c r="O603" s="6">
        <f>+Tabla1[[#This Row],[Precio $]]*Tabla1[[#This Row],[PT]]</f>
        <v>7.1400000000000006</v>
      </c>
    </row>
    <row r="604" spans="2:15" x14ac:dyDescent="0.25">
      <c r="B604" s="9">
        <v>44516</v>
      </c>
      <c r="C604" t="s">
        <v>185</v>
      </c>
      <c r="D604" t="str">
        <f>IFERROR(RIGHT(Tabla1[[#This Row],[Proyecto]],LEN(Tabla1[[#This Row],[Proyecto]])-FIND("-",Tabla1[[#This Row],[Proyecto]])),Tabla1[[#This Row],[Proyecto]])</f>
        <v>00136</v>
      </c>
      <c r="E604" t="s">
        <v>11</v>
      </c>
      <c r="F604" t="s">
        <v>186</v>
      </c>
      <c r="G604" t="s">
        <v>10</v>
      </c>
      <c r="H604">
        <v>2</v>
      </c>
      <c r="I604">
        <v>7</v>
      </c>
      <c r="J604">
        <v>8</v>
      </c>
      <c r="K604">
        <v>1</v>
      </c>
      <c r="L604" s="3">
        <f t="shared" si="37"/>
        <v>9.3333333333333339</v>
      </c>
      <c r="M604" s="3">
        <f t="shared" si="38"/>
        <v>2.2012578616352203E-2</v>
      </c>
      <c r="N604" s="6">
        <v>1.02</v>
      </c>
      <c r="O604" s="6">
        <f>+Tabla1[[#This Row],[Precio $]]*Tabla1[[#This Row],[PT]]</f>
        <v>9.5200000000000014</v>
      </c>
    </row>
    <row r="605" spans="2:15" x14ac:dyDescent="0.25">
      <c r="B605" s="9">
        <v>44516</v>
      </c>
      <c r="C605" t="s">
        <v>185</v>
      </c>
      <c r="D605" t="str">
        <f>IFERROR(RIGHT(Tabla1[[#This Row],[Proyecto]],LEN(Tabla1[[#This Row],[Proyecto]])-FIND("-",Tabla1[[#This Row],[Proyecto]])),Tabla1[[#This Row],[Proyecto]])</f>
        <v>00136</v>
      </c>
      <c r="E605" t="s">
        <v>11</v>
      </c>
      <c r="F605" t="s">
        <v>186</v>
      </c>
      <c r="G605" t="s">
        <v>10</v>
      </c>
      <c r="H605">
        <v>2</v>
      </c>
      <c r="I605">
        <v>8</v>
      </c>
      <c r="J605">
        <v>9</v>
      </c>
      <c r="K605">
        <v>1</v>
      </c>
      <c r="L605" s="3">
        <f t="shared" si="37"/>
        <v>12</v>
      </c>
      <c r="M605" s="3">
        <f t="shared" si="38"/>
        <v>2.8301886792452831E-2</v>
      </c>
      <c r="N605" s="6">
        <v>1.02</v>
      </c>
      <c r="O605" s="6">
        <f>+Tabla1[[#This Row],[Precio $]]*Tabla1[[#This Row],[PT]]</f>
        <v>12.24</v>
      </c>
    </row>
    <row r="606" spans="2:15" x14ac:dyDescent="0.25">
      <c r="B606" s="9">
        <v>44516</v>
      </c>
      <c r="C606" t="s">
        <v>185</v>
      </c>
      <c r="D606" t="str">
        <f>IFERROR(RIGHT(Tabla1[[#This Row],[Proyecto]],LEN(Tabla1[[#This Row],[Proyecto]])-FIND("-",Tabla1[[#This Row],[Proyecto]])),Tabla1[[#This Row],[Proyecto]])</f>
        <v>00136</v>
      </c>
      <c r="E606" t="s">
        <v>11</v>
      </c>
      <c r="F606" t="s">
        <v>186</v>
      </c>
      <c r="G606" t="s">
        <v>10</v>
      </c>
      <c r="H606">
        <v>1.5</v>
      </c>
      <c r="I606">
        <v>5</v>
      </c>
      <c r="J606">
        <v>9</v>
      </c>
      <c r="K606">
        <v>1</v>
      </c>
      <c r="L606" s="3">
        <f t="shared" si="37"/>
        <v>5.625</v>
      </c>
      <c r="M606" s="3">
        <f t="shared" si="38"/>
        <v>1.3266509433962265E-2</v>
      </c>
      <c r="N606" s="6">
        <v>1.02</v>
      </c>
      <c r="O606" s="6">
        <f>+Tabla1[[#This Row],[Precio $]]*Tabla1[[#This Row],[PT]]</f>
        <v>5.7374999999999998</v>
      </c>
    </row>
    <row r="607" spans="2:15" x14ac:dyDescent="0.25">
      <c r="B607" s="9">
        <v>44516</v>
      </c>
      <c r="C607" t="s">
        <v>185</v>
      </c>
      <c r="D607" t="str">
        <f>IFERROR(RIGHT(Tabla1[[#This Row],[Proyecto]],LEN(Tabla1[[#This Row],[Proyecto]])-FIND("-",Tabla1[[#This Row],[Proyecto]])),Tabla1[[#This Row],[Proyecto]])</f>
        <v>00136</v>
      </c>
      <c r="E607" t="s">
        <v>11</v>
      </c>
      <c r="F607" t="s">
        <v>186</v>
      </c>
      <c r="G607" t="s">
        <v>10</v>
      </c>
      <c r="H607">
        <v>1.5</v>
      </c>
      <c r="I607">
        <v>8</v>
      </c>
      <c r="J607">
        <v>7</v>
      </c>
      <c r="K607">
        <v>1</v>
      </c>
      <c r="L607" s="3">
        <f t="shared" si="37"/>
        <v>7</v>
      </c>
      <c r="M607" s="3">
        <f t="shared" si="38"/>
        <v>1.6509433962264151E-2</v>
      </c>
      <c r="N607" s="6">
        <v>1.02</v>
      </c>
      <c r="O607" s="6">
        <f>+Tabla1[[#This Row],[Precio $]]*Tabla1[[#This Row],[PT]]</f>
        <v>7.1400000000000006</v>
      </c>
    </row>
    <row r="608" spans="2:15" x14ac:dyDescent="0.25">
      <c r="B608" s="9">
        <v>44519</v>
      </c>
      <c r="C608" t="s">
        <v>187</v>
      </c>
      <c r="D608" t="str">
        <f>IFERROR(RIGHT(Tabla1[[#This Row],[Proyecto]],LEN(Tabla1[[#This Row],[Proyecto]])-FIND("-",Tabla1[[#This Row],[Proyecto]])),Tabla1[[#This Row],[Proyecto]])</f>
        <v>00135</v>
      </c>
      <c r="E608" t="s">
        <v>11</v>
      </c>
      <c r="F608" t="s">
        <v>188</v>
      </c>
      <c r="G608" t="s">
        <v>20</v>
      </c>
      <c r="H608">
        <v>2</v>
      </c>
      <c r="I608">
        <v>4</v>
      </c>
      <c r="J608">
        <v>9</v>
      </c>
      <c r="K608">
        <v>2</v>
      </c>
      <c r="L608" s="3">
        <f t="shared" si="37"/>
        <v>12</v>
      </c>
      <c r="M608" s="3">
        <f t="shared" si="38"/>
        <v>2.8301886792452831E-2</v>
      </c>
      <c r="N608" s="6">
        <v>1.02</v>
      </c>
      <c r="O608" s="6">
        <f>+Tabla1[[#This Row],[Precio $]]*Tabla1[[#This Row],[PT]]</f>
        <v>12.24</v>
      </c>
    </row>
    <row r="609" spans="2:15" x14ac:dyDescent="0.25">
      <c r="B609" s="9">
        <v>44519</v>
      </c>
      <c r="C609" t="s">
        <v>187</v>
      </c>
      <c r="D609" t="str">
        <f>IFERROR(RIGHT(Tabla1[[#This Row],[Proyecto]],LEN(Tabla1[[#This Row],[Proyecto]])-FIND("-",Tabla1[[#This Row],[Proyecto]])),Tabla1[[#This Row],[Proyecto]])</f>
        <v>00135</v>
      </c>
      <c r="E609" t="s">
        <v>11</v>
      </c>
      <c r="F609" t="s">
        <v>188</v>
      </c>
      <c r="G609" t="s">
        <v>20</v>
      </c>
      <c r="H609">
        <v>2</v>
      </c>
      <c r="I609">
        <v>5</v>
      </c>
      <c r="J609">
        <v>9</v>
      </c>
      <c r="K609">
        <v>6</v>
      </c>
      <c r="L609" s="3">
        <f t="shared" si="37"/>
        <v>45</v>
      </c>
      <c r="M609" s="3">
        <f t="shared" si="38"/>
        <v>0.10613207547169812</v>
      </c>
      <c r="N609" s="6">
        <v>1.02</v>
      </c>
      <c r="O609" s="6">
        <f>+Tabla1[[#This Row],[Precio $]]*Tabla1[[#This Row],[PT]]</f>
        <v>45.9</v>
      </c>
    </row>
    <row r="610" spans="2:15" x14ac:dyDescent="0.25">
      <c r="B610" s="9">
        <v>44519</v>
      </c>
      <c r="C610" t="s">
        <v>187</v>
      </c>
      <c r="D610" t="str">
        <f>IFERROR(RIGHT(Tabla1[[#This Row],[Proyecto]],LEN(Tabla1[[#This Row],[Proyecto]])-FIND("-",Tabla1[[#This Row],[Proyecto]])),Tabla1[[#This Row],[Proyecto]])</f>
        <v>00135</v>
      </c>
      <c r="E610" t="s">
        <v>11</v>
      </c>
      <c r="F610" t="s">
        <v>188</v>
      </c>
      <c r="G610" t="s">
        <v>20</v>
      </c>
      <c r="H610">
        <v>2</v>
      </c>
      <c r="I610">
        <v>6</v>
      </c>
      <c r="J610">
        <v>9</v>
      </c>
      <c r="K610">
        <v>5</v>
      </c>
      <c r="L610" s="3">
        <f t="shared" si="37"/>
        <v>45</v>
      </c>
      <c r="M610" s="3">
        <f t="shared" si="38"/>
        <v>0.10613207547169812</v>
      </c>
      <c r="N610" s="6">
        <v>1.02</v>
      </c>
      <c r="O610" s="6">
        <f>+Tabla1[[#This Row],[Precio $]]*Tabla1[[#This Row],[PT]]</f>
        <v>45.9</v>
      </c>
    </row>
    <row r="611" spans="2:15" x14ac:dyDescent="0.25">
      <c r="B611" s="9">
        <v>44519</v>
      </c>
      <c r="C611" t="s">
        <v>187</v>
      </c>
      <c r="D611" t="str">
        <f>IFERROR(RIGHT(Tabla1[[#This Row],[Proyecto]],LEN(Tabla1[[#This Row],[Proyecto]])-FIND("-",Tabla1[[#This Row],[Proyecto]])),Tabla1[[#This Row],[Proyecto]])</f>
        <v>00135</v>
      </c>
      <c r="E611" t="s">
        <v>11</v>
      </c>
      <c r="F611" t="s">
        <v>188</v>
      </c>
      <c r="G611" t="s">
        <v>20</v>
      </c>
      <c r="H611">
        <v>2</v>
      </c>
      <c r="I611">
        <v>4</v>
      </c>
      <c r="J611">
        <v>9</v>
      </c>
      <c r="K611">
        <v>10</v>
      </c>
      <c r="L611" s="3">
        <f t="shared" si="37"/>
        <v>60</v>
      </c>
      <c r="M611" s="3">
        <f t="shared" si="38"/>
        <v>0.14150943396226415</v>
      </c>
      <c r="N611" s="6">
        <v>1.02</v>
      </c>
      <c r="O611" s="6">
        <f>+Tabla1[[#This Row],[Precio $]]*Tabla1[[#This Row],[PT]]</f>
        <v>61.2</v>
      </c>
    </row>
    <row r="612" spans="2:15" x14ac:dyDescent="0.25">
      <c r="B612" s="9">
        <v>44519</v>
      </c>
      <c r="C612" t="s">
        <v>187</v>
      </c>
      <c r="D612" t="str">
        <f>IFERROR(RIGHT(Tabla1[[#This Row],[Proyecto]],LEN(Tabla1[[#This Row],[Proyecto]])-FIND("-",Tabla1[[#This Row],[Proyecto]])),Tabla1[[#This Row],[Proyecto]])</f>
        <v>00135</v>
      </c>
      <c r="E612" t="s">
        <v>11</v>
      </c>
      <c r="F612" t="s">
        <v>188</v>
      </c>
      <c r="G612" t="s">
        <v>20</v>
      </c>
      <c r="H612">
        <v>2</v>
      </c>
      <c r="I612">
        <v>5</v>
      </c>
      <c r="J612">
        <v>9</v>
      </c>
      <c r="K612">
        <v>16</v>
      </c>
      <c r="L612" s="3">
        <f t="shared" si="37"/>
        <v>120</v>
      </c>
      <c r="M612" s="3">
        <f t="shared" si="38"/>
        <v>0.28301886792452829</v>
      </c>
      <c r="N612" s="6">
        <v>1.02</v>
      </c>
      <c r="O612" s="6">
        <f>+Tabla1[[#This Row],[Precio $]]*Tabla1[[#This Row],[PT]]</f>
        <v>122.4</v>
      </c>
    </row>
    <row r="613" spans="2:15" x14ac:dyDescent="0.25">
      <c r="B613" s="9">
        <v>44519</v>
      </c>
      <c r="C613" t="s">
        <v>187</v>
      </c>
      <c r="D613" t="str">
        <f>IFERROR(RIGHT(Tabla1[[#This Row],[Proyecto]],LEN(Tabla1[[#This Row],[Proyecto]])-FIND("-",Tabla1[[#This Row],[Proyecto]])),Tabla1[[#This Row],[Proyecto]])</f>
        <v>00135</v>
      </c>
      <c r="E613" t="s">
        <v>11</v>
      </c>
      <c r="F613" t="s">
        <v>188</v>
      </c>
      <c r="G613" t="s">
        <v>20</v>
      </c>
      <c r="H613">
        <v>2</v>
      </c>
      <c r="I613">
        <v>6</v>
      </c>
      <c r="J613">
        <v>9</v>
      </c>
      <c r="K613">
        <v>6</v>
      </c>
      <c r="L613" s="3">
        <f t="shared" si="37"/>
        <v>54</v>
      </c>
      <c r="M613" s="3">
        <f t="shared" si="38"/>
        <v>0.12735849056603774</v>
      </c>
      <c r="N613" s="6">
        <v>1.02</v>
      </c>
      <c r="O613" s="6">
        <f>+Tabla1[[#This Row],[Precio $]]*Tabla1[[#This Row],[PT]]</f>
        <v>55.08</v>
      </c>
    </row>
    <row r="614" spans="2:15" x14ac:dyDescent="0.25">
      <c r="B614" s="9">
        <v>44519</v>
      </c>
      <c r="C614" t="s">
        <v>187</v>
      </c>
      <c r="D614" t="str">
        <f>IFERROR(RIGHT(Tabla1[[#This Row],[Proyecto]],LEN(Tabla1[[#This Row],[Proyecto]])-FIND("-",Tabla1[[#This Row],[Proyecto]])),Tabla1[[#This Row],[Proyecto]])</f>
        <v>00135</v>
      </c>
      <c r="E614" t="s">
        <v>11</v>
      </c>
      <c r="F614" t="s">
        <v>188</v>
      </c>
      <c r="G614" t="s">
        <v>20</v>
      </c>
      <c r="H614">
        <v>2</v>
      </c>
      <c r="I614">
        <v>4</v>
      </c>
      <c r="J614">
        <v>10</v>
      </c>
      <c r="K614">
        <v>7</v>
      </c>
      <c r="L614" s="3">
        <f t="shared" si="37"/>
        <v>46.666666666666664</v>
      </c>
      <c r="M614" s="3">
        <f t="shared" si="38"/>
        <v>0.110062893081761</v>
      </c>
      <c r="N614" s="6">
        <v>1.02</v>
      </c>
      <c r="O614" s="6">
        <f>+Tabla1[[#This Row],[Precio $]]*Tabla1[[#This Row],[PT]]</f>
        <v>47.6</v>
      </c>
    </row>
    <row r="615" spans="2:15" x14ac:dyDescent="0.25">
      <c r="B615" s="9">
        <v>44519</v>
      </c>
      <c r="C615" t="s">
        <v>187</v>
      </c>
      <c r="D615" t="str">
        <f>IFERROR(RIGHT(Tabla1[[#This Row],[Proyecto]],LEN(Tabla1[[#This Row],[Proyecto]])-FIND("-",Tabla1[[#This Row],[Proyecto]])),Tabla1[[#This Row],[Proyecto]])</f>
        <v>00135</v>
      </c>
      <c r="E615" t="s">
        <v>11</v>
      </c>
      <c r="F615" t="s">
        <v>188</v>
      </c>
      <c r="G615" t="s">
        <v>20</v>
      </c>
      <c r="H615">
        <v>2</v>
      </c>
      <c r="I615">
        <v>5</v>
      </c>
      <c r="J615">
        <v>10</v>
      </c>
      <c r="K615">
        <v>10</v>
      </c>
      <c r="L615" s="3">
        <f t="shared" si="37"/>
        <v>83.333333333333329</v>
      </c>
      <c r="M615" s="3">
        <f t="shared" si="38"/>
        <v>0.19654088050314464</v>
      </c>
      <c r="N615" s="6">
        <v>1.02</v>
      </c>
      <c r="O615" s="6">
        <f>+Tabla1[[#This Row],[Precio $]]*Tabla1[[#This Row],[PT]]</f>
        <v>85</v>
      </c>
    </row>
    <row r="616" spans="2:15" x14ac:dyDescent="0.25">
      <c r="B616" s="9">
        <v>44519</v>
      </c>
      <c r="C616" t="s">
        <v>187</v>
      </c>
      <c r="D616" t="str">
        <f>IFERROR(RIGHT(Tabla1[[#This Row],[Proyecto]],LEN(Tabla1[[#This Row],[Proyecto]])-FIND("-",Tabla1[[#This Row],[Proyecto]])),Tabla1[[#This Row],[Proyecto]])</f>
        <v>00135</v>
      </c>
      <c r="E616" t="s">
        <v>11</v>
      </c>
      <c r="F616" t="s">
        <v>188</v>
      </c>
      <c r="G616" t="s">
        <v>20</v>
      </c>
      <c r="H616">
        <v>2</v>
      </c>
      <c r="I616">
        <v>6</v>
      </c>
      <c r="J616">
        <v>10</v>
      </c>
      <c r="K616">
        <v>5</v>
      </c>
      <c r="L616" s="3">
        <f t="shared" si="37"/>
        <v>50</v>
      </c>
      <c r="M616" s="3">
        <f t="shared" si="38"/>
        <v>0.11792452830188679</v>
      </c>
      <c r="N616" s="6">
        <v>1.02</v>
      </c>
      <c r="O616" s="6">
        <f>+Tabla1[[#This Row],[Precio $]]*Tabla1[[#This Row],[PT]]</f>
        <v>51</v>
      </c>
    </row>
    <row r="617" spans="2:15" x14ac:dyDescent="0.25">
      <c r="B617" s="9">
        <v>44519</v>
      </c>
      <c r="C617" t="s">
        <v>187</v>
      </c>
      <c r="D617" t="str">
        <f>IFERROR(RIGHT(Tabla1[[#This Row],[Proyecto]],LEN(Tabla1[[#This Row],[Proyecto]])-FIND("-",Tabla1[[#This Row],[Proyecto]])),Tabla1[[#This Row],[Proyecto]])</f>
        <v>00135</v>
      </c>
      <c r="E617" t="s">
        <v>11</v>
      </c>
      <c r="F617" t="s">
        <v>188</v>
      </c>
      <c r="G617" t="s">
        <v>20</v>
      </c>
      <c r="H617">
        <v>2</v>
      </c>
      <c r="I617">
        <v>4</v>
      </c>
      <c r="J617">
        <v>11</v>
      </c>
      <c r="K617">
        <v>10</v>
      </c>
      <c r="L617" s="3">
        <f t="shared" si="37"/>
        <v>73.333333333333329</v>
      </c>
      <c r="M617" s="3">
        <f t="shared" si="38"/>
        <v>0.17295597484276728</v>
      </c>
      <c r="N617" s="6">
        <v>1.02</v>
      </c>
      <c r="O617" s="6">
        <f>+Tabla1[[#This Row],[Precio $]]*Tabla1[[#This Row],[PT]]</f>
        <v>74.8</v>
      </c>
    </row>
    <row r="618" spans="2:15" x14ac:dyDescent="0.25">
      <c r="B618" s="9">
        <v>44519</v>
      </c>
      <c r="C618" t="s">
        <v>187</v>
      </c>
      <c r="D618" t="str">
        <f>IFERROR(RIGHT(Tabla1[[#This Row],[Proyecto]],LEN(Tabla1[[#This Row],[Proyecto]])-FIND("-",Tabla1[[#This Row],[Proyecto]])),Tabla1[[#This Row],[Proyecto]])</f>
        <v>00135</v>
      </c>
      <c r="E618" t="s">
        <v>11</v>
      </c>
      <c r="F618" t="s">
        <v>188</v>
      </c>
      <c r="G618" t="s">
        <v>20</v>
      </c>
      <c r="H618">
        <v>2</v>
      </c>
      <c r="I618">
        <v>5</v>
      </c>
      <c r="J618">
        <v>11</v>
      </c>
      <c r="K618">
        <v>3</v>
      </c>
      <c r="L618" s="3">
        <f t="shared" si="37"/>
        <v>27.5</v>
      </c>
      <c r="M618" s="3">
        <f t="shared" si="38"/>
        <v>6.4858490566037735E-2</v>
      </c>
      <c r="N618" s="6">
        <v>1.02</v>
      </c>
      <c r="O618" s="6">
        <f>+Tabla1[[#This Row],[Precio $]]*Tabla1[[#This Row],[PT]]</f>
        <v>28.05</v>
      </c>
    </row>
    <row r="619" spans="2:15" x14ac:dyDescent="0.25">
      <c r="B619" s="9">
        <v>44519</v>
      </c>
      <c r="C619" t="s">
        <v>187</v>
      </c>
      <c r="D619" t="str">
        <f>IFERROR(RIGHT(Tabla1[[#This Row],[Proyecto]],LEN(Tabla1[[#This Row],[Proyecto]])-FIND("-",Tabla1[[#This Row],[Proyecto]])),Tabla1[[#This Row],[Proyecto]])</f>
        <v>00135</v>
      </c>
      <c r="E619" t="s">
        <v>11</v>
      </c>
      <c r="F619" t="s">
        <v>188</v>
      </c>
      <c r="G619" t="s">
        <v>20</v>
      </c>
      <c r="H619">
        <v>2</v>
      </c>
      <c r="I619">
        <v>6</v>
      </c>
      <c r="J619">
        <v>11</v>
      </c>
      <c r="K619">
        <v>6</v>
      </c>
      <c r="L619" s="3">
        <f t="shared" si="37"/>
        <v>66</v>
      </c>
      <c r="M619" s="3">
        <f t="shared" si="38"/>
        <v>0.15566037735849056</v>
      </c>
      <c r="N619" s="6">
        <v>1.02</v>
      </c>
      <c r="O619" s="6">
        <f>+Tabla1[[#This Row],[Precio $]]*Tabla1[[#This Row],[PT]]</f>
        <v>67.320000000000007</v>
      </c>
    </row>
    <row r="620" spans="2:15" x14ac:dyDescent="0.25">
      <c r="B620" s="9">
        <v>44519</v>
      </c>
      <c r="C620" t="s">
        <v>187</v>
      </c>
      <c r="D620" t="str">
        <f>IFERROR(RIGHT(Tabla1[[#This Row],[Proyecto]],LEN(Tabla1[[#This Row],[Proyecto]])-FIND("-",Tabla1[[#This Row],[Proyecto]])),Tabla1[[#This Row],[Proyecto]])</f>
        <v>00135</v>
      </c>
      <c r="E620" t="s">
        <v>11</v>
      </c>
      <c r="F620" t="s">
        <v>188</v>
      </c>
      <c r="G620" t="s">
        <v>20</v>
      </c>
      <c r="H620">
        <v>2</v>
      </c>
      <c r="I620">
        <v>4</v>
      </c>
      <c r="J620">
        <v>12</v>
      </c>
      <c r="K620">
        <v>8</v>
      </c>
      <c r="L620" s="3">
        <f t="shared" si="37"/>
        <v>64</v>
      </c>
      <c r="M620" s="3">
        <f t="shared" si="38"/>
        <v>0.15094339622641509</v>
      </c>
      <c r="N620" s="6">
        <v>1.02</v>
      </c>
      <c r="O620" s="6">
        <f>+Tabla1[[#This Row],[Precio $]]*Tabla1[[#This Row],[PT]]</f>
        <v>65.28</v>
      </c>
    </row>
    <row r="621" spans="2:15" x14ac:dyDescent="0.25">
      <c r="B621" s="9">
        <v>44519</v>
      </c>
      <c r="C621" t="s">
        <v>187</v>
      </c>
      <c r="D621" t="str">
        <f>IFERROR(RIGHT(Tabla1[[#This Row],[Proyecto]],LEN(Tabla1[[#This Row],[Proyecto]])-FIND("-",Tabla1[[#This Row],[Proyecto]])),Tabla1[[#This Row],[Proyecto]])</f>
        <v>00135</v>
      </c>
      <c r="E621" t="s">
        <v>11</v>
      </c>
      <c r="F621" t="s">
        <v>188</v>
      </c>
      <c r="G621" t="s">
        <v>20</v>
      </c>
      <c r="H621">
        <v>2</v>
      </c>
      <c r="I621">
        <v>5</v>
      </c>
      <c r="J621">
        <v>12</v>
      </c>
      <c r="K621">
        <v>10</v>
      </c>
      <c r="L621" s="3">
        <f t="shared" ref="L621:L652" si="39">(H621*I621*J621*K621)/12</f>
        <v>100</v>
      </c>
      <c r="M621" s="3">
        <f t="shared" ref="M621:M652" si="40">+L621/424</f>
        <v>0.23584905660377359</v>
      </c>
      <c r="N621" s="6">
        <v>1.02</v>
      </c>
      <c r="O621" s="6">
        <f>+Tabla1[[#This Row],[Precio $]]*Tabla1[[#This Row],[PT]]</f>
        <v>102</v>
      </c>
    </row>
    <row r="622" spans="2:15" x14ac:dyDescent="0.25">
      <c r="B622" s="9">
        <v>44519</v>
      </c>
      <c r="C622" t="s">
        <v>187</v>
      </c>
      <c r="D622" t="str">
        <f>IFERROR(RIGHT(Tabla1[[#This Row],[Proyecto]],LEN(Tabla1[[#This Row],[Proyecto]])-FIND("-",Tabla1[[#This Row],[Proyecto]])),Tabla1[[#This Row],[Proyecto]])</f>
        <v>00135</v>
      </c>
      <c r="E622" t="s">
        <v>11</v>
      </c>
      <c r="F622" t="s">
        <v>188</v>
      </c>
      <c r="G622" t="s">
        <v>20</v>
      </c>
      <c r="H622">
        <v>2</v>
      </c>
      <c r="I622">
        <v>6</v>
      </c>
      <c r="J622">
        <v>12</v>
      </c>
      <c r="K622">
        <v>3</v>
      </c>
      <c r="L622" s="3">
        <f t="shared" si="39"/>
        <v>36</v>
      </c>
      <c r="M622" s="3">
        <f t="shared" si="40"/>
        <v>8.4905660377358486E-2</v>
      </c>
      <c r="N622" s="6">
        <v>1.02</v>
      </c>
      <c r="O622" s="6">
        <f>+Tabla1[[#This Row],[Precio $]]*Tabla1[[#This Row],[PT]]</f>
        <v>36.72</v>
      </c>
    </row>
    <row r="623" spans="2:15" x14ac:dyDescent="0.25">
      <c r="B623" s="9">
        <v>44519</v>
      </c>
      <c r="C623" t="s">
        <v>187</v>
      </c>
      <c r="D623" t="str">
        <f>IFERROR(RIGHT(Tabla1[[#This Row],[Proyecto]],LEN(Tabla1[[#This Row],[Proyecto]])-FIND("-",Tabla1[[#This Row],[Proyecto]])),Tabla1[[#This Row],[Proyecto]])</f>
        <v>00135</v>
      </c>
      <c r="E623" t="s">
        <v>11</v>
      </c>
      <c r="F623" t="s">
        <v>188</v>
      </c>
      <c r="G623" t="s">
        <v>20</v>
      </c>
      <c r="H623">
        <v>2</v>
      </c>
      <c r="I623">
        <v>4</v>
      </c>
      <c r="J623">
        <v>6</v>
      </c>
      <c r="K623">
        <v>8</v>
      </c>
      <c r="L623" s="3">
        <f t="shared" si="39"/>
        <v>32</v>
      </c>
      <c r="M623" s="3">
        <f t="shared" si="40"/>
        <v>7.5471698113207544E-2</v>
      </c>
      <c r="N623" s="6">
        <v>1.02</v>
      </c>
      <c r="O623" s="6">
        <f>+Tabla1[[#This Row],[Precio $]]*Tabla1[[#This Row],[PT]]</f>
        <v>32.64</v>
      </c>
    </row>
    <row r="624" spans="2:15" x14ac:dyDescent="0.25">
      <c r="B624" s="9">
        <v>44519</v>
      </c>
      <c r="C624" t="s">
        <v>187</v>
      </c>
      <c r="D624" t="str">
        <f>IFERROR(RIGHT(Tabla1[[#This Row],[Proyecto]],LEN(Tabla1[[#This Row],[Proyecto]])-FIND("-",Tabla1[[#This Row],[Proyecto]])),Tabla1[[#This Row],[Proyecto]])</f>
        <v>00135</v>
      </c>
      <c r="E624" t="s">
        <v>11</v>
      </c>
      <c r="F624" t="s">
        <v>188</v>
      </c>
      <c r="G624" t="s">
        <v>20</v>
      </c>
      <c r="H624">
        <v>2</v>
      </c>
      <c r="I624">
        <v>5</v>
      </c>
      <c r="J624">
        <v>6</v>
      </c>
      <c r="K624">
        <v>7</v>
      </c>
      <c r="L624" s="3">
        <f t="shared" si="39"/>
        <v>35</v>
      </c>
      <c r="M624" s="3">
        <f t="shared" si="40"/>
        <v>8.254716981132075E-2</v>
      </c>
      <c r="N624" s="6">
        <v>1.02</v>
      </c>
      <c r="O624" s="6">
        <f>+Tabla1[[#This Row],[Precio $]]*Tabla1[[#This Row],[PT]]</f>
        <v>35.700000000000003</v>
      </c>
    </row>
    <row r="625" spans="2:15" x14ac:dyDescent="0.25">
      <c r="B625" s="9">
        <v>44519</v>
      </c>
      <c r="C625" t="s">
        <v>187</v>
      </c>
      <c r="D625" t="str">
        <f>IFERROR(RIGHT(Tabla1[[#This Row],[Proyecto]],LEN(Tabla1[[#This Row],[Proyecto]])-FIND("-",Tabla1[[#This Row],[Proyecto]])),Tabla1[[#This Row],[Proyecto]])</f>
        <v>00135</v>
      </c>
      <c r="E625" t="s">
        <v>11</v>
      </c>
      <c r="F625" t="s">
        <v>188</v>
      </c>
      <c r="G625" t="s">
        <v>20</v>
      </c>
      <c r="H625">
        <v>1</v>
      </c>
      <c r="I625">
        <v>4</v>
      </c>
      <c r="J625">
        <v>10</v>
      </c>
      <c r="K625">
        <v>25</v>
      </c>
      <c r="L625" s="3">
        <f t="shared" si="39"/>
        <v>83.333333333333329</v>
      </c>
      <c r="M625" s="3">
        <f t="shared" si="40"/>
        <v>0.19654088050314464</v>
      </c>
      <c r="N625" s="6">
        <v>1.02</v>
      </c>
      <c r="O625" s="6">
        <f>+Tabla1[[#This Row],[Precio $]]*Tabla1[[#This Row],[PT]]</f>
        <v>85</v>
      </c>
    </row>
    <row r="626" spans="2:15" x14ac:dyDescent="0.25">
      <c r="B626" s="9">
        <v>44519</v>
      </c>
      <c r="C626" t="s">
        <v>187</v>
      </c>
      <c r="D626" t="str">
        <f>IFERROR(RIGHT(Tabla1[[#This Row],[Proyecto]],LEN(Tabla1[[#This Row],[Proyecto]])-FIND("-",Tabla1[[#This Row],[Proyecto]])),Tabla1[[#This Row],[Proyecto]])</f>
        <v>00135</v>
      </c>
      <c r="E626" t="s">
        <v>11</v>
      </c>
      <c r="F626" t="s">
        <v>188</v>
      </c>
      <c r="G626" t="s">
        <v>20</v>
      </c>
      <c r="H626">
        <v>1</v>
      </c>
      <c r="I626">
        <v>4</v>
      </c>
      <c r="J626">
        <v>8</v>
      </c>
      <c r="K626">
        <v>14</v>
      </c>
      <c r="L626" s="3">
        <f t="shared" si="39"/>
        <v>37.333333333333336</v>
      </c>
      <c r="M626" s="3">
        <f t="shared" si="40"/>
        <v>8.8050314465408813E-2</v>
      </c>
      <c r="N626" s="6">
        <v>1.02</v>
      </c>
      <c r="O626" s="6">
        <f>+Tabla1[[#This Row],[Precio $]]*Tabla1[[#This Row],[PT]]</f>
        <v>38.080000000000005</v>
      </c>
    </row>
    <row r="627" spans="2:15" x14ac:dyDescent="0.25">
      <c r="B627" s="9">
        <v>44519</v>
      </c>
      <c r="C627" t="s">
        <v>187</v>
      </c>
      <c r="D627" t="str">
        <f>IFERROR(RIGHT(Tabla1[[#This Row],[Proyecto]],LEN(Tabla1[[#This Row],[Proyecto]])-FIND("-",Tabla1[[#This Row],[Proyecto]])),Tabla1[[#This Row],[Proyecto]])</f>
        <v>00135</v>
      </c>
      <c r="E627" t="s">
        <v>11</v>
      </c>
      <c r="F627" t="s">
        <v>188</v>
      </c>
      <c r="G627" t="s">
        <v>20</v>
      </c>
      <c r="H627">
        <v>1</v>
      </c>
      <c r="I627">
        <v>4</v>
      </c>
      <c r="J627">
        <v>9</v>
      </c>
      <c r="K627">
        <v>16</v>
      </c>
      <c r="L627" s="3">
        <f t="shared" si="39"/>
        <v>48</v>
      </c>
      <c r="M627" s="3">
        <f t="shared" si="40"/>
        <v>0.11320754716981132</v>
      </c>
      <c r="N627" s="6">
        <v>1.02</v>
      </c>
      <c r="O627" s="6">
        <f>+Tabla1[[#This Row],[Precio $]]*Tabla1[[#This Row],[PT]]</f>
        <v>48.96</v>
      </c>
    </row>
    <row r="628" spans="2:15" x14ac:dyDescent="0.25">
      <c r="B628" s="9">
        <v>44519</v>
      </c>
      <c r="C628" t="s">
        <v>187</v>
      </c>
      <c r="D628" t="str">
        <f>IFERROR(RIGHT(Tabla1[[#This Row],[Proyecto]],LEN(Tabla1[[#This Row],[Proyecto]])-FIND("-",Tabla1[[#This Row],[Proyecto]])),Tabla1[[#This Row],[Proyecto]])</f>
        <v>00135</v>
      </c>
      <c r="E628" t="s">
        <v>11</v>
      </c>
      <c r="F628" t="s">
        <v>188</v>
      </c>
      <c r="G628" t="s">
        <v>20</v>
      </c>
      <c r="H628">
        <v>1</v>
      </c>
      <c r="I628">
        <v>4</v>
      </c>
      <c r="J628">
        <v>11</v>
      </c>
      <c r="K628">
        <v>22</v>
      </c>
      <c r="L628" s="3">
        <f t="shared" si="39"/>
        <v>80.666666666666671</v>
      </c>
      <c r="M628" s="3">
        <f t="shared" si="40"/>
        <v>0.19025157232704404</v>
      </c>
      <c r="N628" s="6">
        <v>1.02</v>
      </c>
      <c r="O628" s="6">
        <f>+Tabla1[[#This Row],[Precio $]]*Tabla1[[#This Row],[PT]]</f>
        <v>82.28</v>
      </c>
    </row>
    <row r="629" spans="2:15" x14ac:dyDescent="0.25">
      <c r="B629" s="9">
        <v>44519</v>
      </c>
      <c r="C629" t="s">
        <v>187</v>
      </c>
      <c r="D629" t="str">
        <f>IFERROR(RIGHT(Tabla1[[#This Row],[Proyecto]],LEN(Tabla1[[#This Row],[Proyecto]])-FIND("-",Tabla1[[#This Row],[Proyecto]])),Tabla1[[#This Row],[Proyecto]])</f>
        <v>00135</v>
      </c>
      <c r="E629" t="s">
        <v>11</v>
      </c>
      <c r="F629" t="s">
        <v>188</v>
      </c>
      <c r="G629" t="s">
        <v>20</v>
      </c>
      <c r="H629">
        <v>1</v>
      </c>
      <c r="I629">
        <v>4</v>
      </c>
      <c r="J629">
        <v>12</v>
      </c>
      <c r="K629">
        <v>8</v>
      </c>
      <c r="L629" s="3">
        <f t="shared" si="39"/>
        <v>32</v>
      </c>
      <c r="M629" s="3">
        <f t="shared" si="40"/>
        <v>7.5471698113207544E-2</v>
      </c>
      <c r="N629" s="6">
        <v>1.02</v>
      </c>
      <c r="O629" s="6">
        <f>+Tabla1[[#This Row],[Precio $]]*Tabla1[[#This Row],[PT]]</f>
        <v>32.64</v>
      </c>
    </row>
    <row r="630" spans="2:15" x14ac:dyDescent="0.25">
      <c r="B630" s="9">
        <v>44519</v>
      </c>
      <c r="C630" t="s">
        <v>187</v>
      </c>
      <c r="D630" t="str">
        <f>IFERROR(RIGHT(Tabla1[[#This Row],[Proyecto]],LEN(Tabla1[[#This Row],[Proyecto]])-FIND("-",Tabla1[[#This Row],[Proyecto]])),Tabla1[[#This Row],[Proyecto]])</f>
        <v>00135</v>
      </c>
      <c r="E630" t="s">
        <v>11</v>
      </c>
      <c r="F630" t="s">
        <v>188</v>
      </c>
      <c r="G630" t="s">
        <v>20</v>
      </c>
      <c r="H630">
        <v>1</v>
      </c>
      <c r="I630">
        <v>4</v>
      </c>
      <c r="J630">
        <v>6</v>
      </c>
      <c r="K630">
        <v>24</v>
      </c>
      <c r="L630" s="3">
        <f t="shared" si="39"/>
        <v>48</v>
      </c>
      <c r="M630" s="3">
        <f t="shared" si="40"/>
        <v>0.11320754716981132</v>
      </c>
      <c r="N630" s="6">
        <v>1.02</v>
      </c>
      <c r="O630" s="6">
        <f>+Tabla1[[#This Row],[Precio $]]*Tabla1[[#This Row],[PT]]</f>
        <v>48.96</v>
      </c>
    </row>
    <row r="631" spans="2:15" x14ac:dyDescent="0.25">
      <c r="B631" s="9">
        <v>44519</v>
      </c>
      <c r="C631" t="s">
        <v>187</v>
      </c>
      <c r="D631" t="str">
        <f>IFERROR(RIGHT(Tabla1[[#This Row],[Proyecto]],LEN(Tabla1[[#This Row],[Proyecto]])-FIND("-",Tabla1[[#This Row],[Proyecto]])),Tabla1[[#This Row],[Proyecto]])</f>
        <v>00135</v>
      </c>
      <c r="E631" t="s">
        <v>11</v>
      </c>
      <c r="F631" t="s">
        <v>188</v>
      </c>
      <c r="G631" t="s">
        <v>20</v>
      </c>
      <c r="H631">
        <v>1</v>
      </c>
      <c r="I631">
        <v>4</v>
      </c>
      <c r="J631">
        <v>7</v>
      </c>
      <c r="K631">
        <v>38</v>
      </c>
      <c r="L631" s="3">
        <f t="shared" si="39"/>
        <v>88.666666666666671</v>
      </c>
      <c r="M631" s="3">
        <f t="shared" si="40"/>
        <v>0.20911949685534592</v>
      </c>
      <c r="N631" s="6">
        <v>1.02</v>
      </c>
      <c r="O631" s="6">
        <f>+Tabla1[[#This Row],[Precio $]]*Tabla1[[#This Row],[PT]]</f>
        <v>90.440000000000012</v>
      </c>
    </row>
    <row r="632" spans="2:15" x14ac:dyDescent="0.25">
      <c r="B632" s="9">
        <v>44518</v>
      </c>
      <c r="C632" t="s">
        <v>189</v>
      </c>
      <c r="D632" t="str">
        <f>IFERROR(RIGHT(Tabla1[[#This Row],[Proyecto]],LEN(Tabla1[[#This Row],[Proyecto]])-FIND("-",Tabla1[[#This Row],[Proyecto]])),Tabla1[[#This Row],[Proyecto]])</f>
        <v>00138</v>
      </c>
      <c r="E632" t="s">
        <v>11</v>
      </c>
      <c r="F632" t="s">
        <v>190</v>
      </c>
      <c r="G632" t="s">
        <v>20</v>
      </c>
      <c r="H632">
        <v>2</v>
      </c>
      <c r="I632">
        <v>4</v>
      </c>
      <c r="J632">
        <v>6</v>
      </c>
      <c r="K632">
        <v>12</v>
      </c>
      <c r="L632" s="3">
        <f t="shared" si="39"/>
        <v>48</v>
      </c>
      <c r="M632" s="3">
        <f t="shared" si="40"/>
        <v>0.11320754716981132</v>
      </c>
      <c r="N632" s="6">
        <v>1.02</v>
      </c>
      <c r="O632" s="6">
        <f>+Tabla1[[#This Row],[Precio $]]*Tabla1[[#This Row],[PT]]</f>
        <v>48.96</v>
      </c>
    </row>
    <row r="633" spans="2:15" x14ac:dyDescent="0.25">
      <c r="B633" s="9">
        <v>44518</v>
      </c>
      <c r="C633" t="s">
        <v>189</v>
      </c>
      <c r="D633" t="str">
        <f>IFERROR(RIGHT(Tabla1[[#This Row],[Proyecto]],LEN(Tabla1[[#This Row],[Proyecto]])-FIND("-",Tabla1[[#This Row],[Proyecto]])),Tabla1[[#This Row],[Proyecto]])</f>
        <v>00138</v>
      </c>
      <c r="E633" t="s">
        <v>11</v>
      </c>
      <c r="F633" t="s">
        <v>190</v>
      </c>
      <c r="G633" t="s">
        <v>20</v>
      </c>
      <c r="H633">
        <v>2</v>
      </c>
      <c r="I633">
        <v>5</v>
      </c>
      <c r="J633">
        <v>6</v>
      </c>
      <c r="K633">
        <v>23</v>
      </c>
      <c r="L633" s="3">
        <f t="shared" si="39"/>
        <v>115</v>
      </c>
      <c r="M633" s="3">
        <f t="shared" si="40"/>
        <v>0.27122641509433965</v>
      </c>
      <c r="N633" s="6">
        <v>1.02</v>
      </c>
      <c r="O633" s="6">
        <f>+Tabla1[[#This Row],[Precio $]]*Tabla1[[#This Row],[PT]]</f>
        <v>117.3</v>
      </c>
    </row>
    <row r="634" spans="2:15" x14ac:dyDescent="0.25">
      <c r="B634" s="9">
        <v>44518</v>
      </c>
      <c r="C634" t="s">
        <v>189</v>
      </c>
      <c r="D634" t="str">
        <f>IFERROR(RIGHT(Tabla1[[#This Row],[Proyecto]],LEN(Tabla1[[#This Row],[Proyecto]])-FIND("-",Tabla1[[#This Row],[Proyecto]])),Tabla1[[#This Row],[Proyecto]])</f>
        <v>00138</v>
      </c>
      <c r="E634" t="s">
        <v>11</v>
      </c>
      <c r="F634" t="s">
        <v>190</v>
      </c>
      <c r="G634" t="s">
        <v>20</v>
      </c>
      <c r="H634">
        <v>2</v>
      </c>
      <c r="I634">
        <v>6</v>
      </c>
      <c r="J634">
        <v>6</v>
      </c>
      <c r="K634">
        <v>17</v>
      </c>
      <c r="L634" s="3">
        <f t="shared" si="39"/>
        <v>102</v>
      </c>
      <c r="M634" s="3">
        <f t="shared" si="40"/>
        <v>0.24056603773584906</v>
      </c>
      <c r="N634" s="6">
        <v>1.02</v>
      </c>
      <c r="O634" s="6">
        <f>+Tabla1[[#This Row],[Precio $]]*Tabla1[[#This Row],[PT]]</f>
        <v>104.04</v>
      </c>
    </row>
    <row r="635" spans="2:15" x14ac:dyDescent="0.25">
      <c r="B635" s="9">
        <v>44518</v>
      </c>
      <c r="C635" t="s">
        <v>189</v>
      </c>
      <c r="D635" t="str">
        <f>IFERROR(RIGHT(Tabla1[[#This Row],[Proyecto]],LEN(Tabla1[[#This Row],[Proyecto]])-FIND("-",Tabla1[[#This Row],[Proyecto]])),Tabla1[[#This Row],[Proyecto]])</f>
        <v>00138</v>
      </c>
      <c r="E635" t="s">
        <v>11</v>
      </c>
      <c r="F635" t="s">
        <v>190</v>
      </c>
      <c r="G635" t="s">
        <v>20</v>
      </c>
      <c r="H635">
        <v>2</v>
      </c>
      <c r="I635">
        <v>7</v>
      </c>
      <c r="J635">
        <v>6</v>
      </c>
      <c r="K635">
        <v>8</v>
      </c>
      <c r="L635" s="3">
        <f t="shared" si="39"/>
        <v>56</v>
      </c>
      <c r="M635" s="3">
        <f t="shared" si="40"/>
        <v>0.13207547169811321</v>
      </c>
      <c r="N635" s="6">
        <v>1.02</v>
      </c>
      <c r="O635" s="6">
        <f>+Tabla1[[#This Row],[Precio $]]*Tabla1[[#This Row],[PT]]</f>
        <v>57.120000000000005</v>
      </c>
    </row>
    <row r="636" spans="2:15" x14ac:dyDescent="0.25">
      <c r="B636" s="9">
        <v>44518</v>
      </c>
      <c r="C636" t="s">
        <v>189</v>
      </c>
      <c r="D636" t="str">
        <f>IFERROR(RIGHT(Tabla1[[#This Row],[Proyecto]],LEN(Tabla1[[#This Row],[Proyecto]])-FIND("-",Tabla1[[#This Row],[Proyecto]])),Tabla1[[#This Row],[Proyecto]])</f>
        <v>00138</v>
      </c>
      <c r="E636" t="s">
        <v>11</v>
      </c>
      <c r="F636" t="s">
        <v>190</v>
      </c>
      <c r="G636" t="s">
        <v>20</v>
      </c>
      <c r="H636">
        <v>2</v>
      </c>
      <c r="I636">
        <v>3</v>
      </c>
      <c r="J636">
        <v>7</v>
      </c>
      <c r="K636">
        <v>6</v>
      </c>
      <c r="L636" s="3">
        <f t="shared" si="39"/>
        <v>21</v>
      </c>
      <c r="M636" s="3">
        <f t="shared" si="40"/>
        <v>4.9528301886792456E-2</v>
      </c>
      <c r="N636" s="6">
        <v>1.02</v>
      </c>
      <c r="O636" s="6">
        <f>+Tabla1[[#This Row],[Precio $]]*Tabla1[[#This Row],[PT]]</f>
        <v>21.42</v>
      </c>
    </row>
    <row r="637" spans="2:15" x14ac:dyDescent="0.25">
      <c r="B637" s="9">
        <v>44518</v>
      </c>
      <c r="C637" t="s">
        <v>189</v>
      </c>
      <c r="D637" t="str">
        <f>IFERROR(RIGHT(Tabla1[[#This Row],[Proyecto]],LEN(Tabla1[[#This Row],[Proyecto]])-FIND("-",Tabla1[[#This Row],[Proyecto]])),Tabla1[[#This Row],[Proyecto]])</f>
        <v>00138</v>
      </c>
      <c r="E637" t="s">
        <v>11</v>
      </c>
      <c r="F637" t="s">
        <v>190</v>
      </c>
      <c r="G637" t="s">
        <v>20</v>
      </c>
      <c r="H637">
        <v>2</v>
      </c>
      <c r="I637">
        <v>4</v>
      </c>
      <c r="J637">
        <v>7</v>
      </c>
      <c r="K637">
        <v>18</v>
      </c>
      <c r="L637" s="3">
        <f t="shared" si="39"/>
        <v>84</v>
      </c>
      <c r="M637" s="3">
        <f t="shared" si="40"/>
        <v>0.19811320754716982</v>
      </c>
      <c r="N637" s="6">
        <v>1.02</v>
      </c>
      <c r="O637" s="6">
        <f>+Tabla1[[#This Row],[Precio $]]*Tabla1[[#This Row],[PT]]</f>
        <v>85.68</v>
      </c>
    </row>
    <row r="638" spans="2:15" x14ac:dyDescent="0.25">
      <c r="B638" s="9">
        <v>44518</v>
      </c>
      <c r="C638" t="s">
        <v>189</v>
      </c>
      <c r="D638" t="str">
        <f>IFERROR(RIGHT(Tabla1[[#This Row],[Proyecto]],LEN(Tabla1[[#This Row],[Proyecto]])-FIND("-",Tabla1[[#This Row],[Proyecto]])),Tabla1[[#This Row],[Proyecto]])</f>
        <v>00138</v>
      </c>
      <c r="E638" t="s">
        <v>11</v>
      </c>
      <c r="F638" t="s">
        <v>190</v>
      </c>
      <c r="G638" t="s">
        <v>20</v>
      </c>
      <c r="H638">
        <v>2</v>
      </c>
      <c r="I638">
        <v>5</v>
      </c>
      <c r="J638">
        <v>7</v>
      </c>
      <c r="K638">
        <v>24</v>
      </c>
      <c r="L638" s="3">
        <f t="shared" si="39"/>
        <v>140</v>
      </c>
      <c r="M638" s="3">
        <f t="shared" si="40"/>
        <v>0.330188679245283</v>
      </c>
      <c r="N638" s="6">
        <v>1.02</v>
      </c>
      <c r="O638" s="6">
        <f>+Tabla1[[#This Row],[Precio $]]*Tabla1[[#This Row],[PT]]</f>
        <v>142.80000000000001</v>
      </c>
    </row>
    <row r="639" spans="2:15" x14ac:dyDescent="0.25">
      <c r="B639" s="9">
        <v>44518</v>
      </c>
      <c r="C639" t="s">
        <v>189</v>
      </c>
      <c r="D639" t="str">
        <f>IFERROR(RIGHT(Tabla1[[#This Row],[Proyecto]],LEN(Tabla1[[#This Row],[Proyecto]])-FIND("-",Tabla1[[#This Row],[Proyecto]])),Tabla1[[#This Row],[Proyecto]])</f>
        <v>00138</v>
      </c>
      <c r="E639" t="s">
        <v>11</v>
      </c>
      <c r="F639" t="s">
        <v>190</v>
      </c>
      <c r="G639" t="s">
        <v>20</v>
      </c>
      <c r="H639">
        <v>2</v>
      </c>
      <c r="I639">
        <v>6</v>
      </c>
      <c r="J639">
        <v>7</v>
      </c>
      <c r="K639">
        <v>10</v>
      </c>
      <c r="L639" s="3">
        <f t="shared" si="39"/>
        <v>70</v>
      </c>
      <c r="M639" s="3">
        <f t="shared" si="40"/>
        <v>0.1650943396226415</v>
      </c>
      <c r="N639" s="6">
        <v>1.02</v>
      </c>
      <c r="O639" s="6">
        <f>+Tabla1[[#This Row],[Precio $]]*Tabla1[[#This Row],[PT]]</f>
        <v>71.400000000000006</v>
      </c>
    </row>
    <row r="640" spans="2:15" x14ac:dyDescent="0.25">
      <c r="B640" s="9">
        <v>44518</v>
      </c>
      <c r="C640" t="s">
        <v>189</v>
      </c>
      <c r="D640" t="str">
        <f>IFERROR(RIGHT(Tabla1[[#This Row],[Proyecto]],LEN(Tabla1[[#This Row],[Proyecto]])-FIND("-",Tabla1[[#This Row],[Proyecto]])),Tabla1[[#This Row],[Proyecto]])</f>
        <v>00138</v>
      </c>
      <c r="E640" t="s">
        <v>11</v>
      </c>
      <c r="F640" t="s">
        <v>190</v>
      </c>
      <c r="G640" t="s">
        <v>20</v>
      </c>
      <c r="H640">
        <v>2</v>
      </c>
      <c r="I640">
        <v>7</v>
      </c>
      <c r="J640">
        <v>7</v>
      </c>
      <c r="K640">
        <v>2</v>
      </c>
      <c r="L640" s="3">
        <f t="shared" si="39"/>
        <v>16.333333333333332</v>
      </c>
      <c r="M640" s="3">
        <f t="shared" si="40"/>
        <v>3.8522012578616351E-2</v>
      </c>
      <c r="N640" s="6">
        <v>1.02</v>
      </c>
      <c r="O640" s="6">
        <f>+Tabla1[[#This Row],[Precio $]]*Tabla1[[#This Row],[PT]]</f>
        <v>16.66</v>
      </c>
    </row>
    <row r="641" spans="2:15" x14ac:dyDescent="0.25">
      <c r="B641" s="9">
        <v>44518</v>
      </c>
      <c r="C641" t="s">
        <v>189</v>
      </c>
      <c r="D641" t="str">
        <f>IFERROR(RIGHT(Tabla1[[#This Row],[Proyecto]],LEN(Tabla1[[#This Row],[Proyecto]])-FIND("-",Tabla1[[#This Row],[Proyecto]])),Tabla1[[#This Row],[Proyecto]])</f>
        <v>00138</v>
      </c>
      <c r="E641" t="s">
        <v>11</v>
      </c>
      <c r="F641" t="s">
        <v>190</v>
      </c>
      <c r="G641" t="s">
        <v>20</v>
      </c>
      <c r="H641">
        <v>2</v>
      </c>
      <c r="I641">
        <v>4</v>
      </c>
      <c r="J641">
        <v>8</v>
      </c>
      <c r="K641">
        <v>4</v>
      </c>
      <c r="L641" s="3">
        <f t="shared" si="39"/>
        <v>21.333333333333332</v>
      </c>
      <c r="M641" s="3">
        <f t="shared" si="40"/>
        <v>5.0314465408805027E-2</v>
      </c>
      <c r="N641" s="6">
        <v>1.02</v>
      </c>
      <c r="O641" s="6">
        <f>+Tabla1[[#This Row],[Precio $]]*Tabla1[[#This Row],[PT]]</f>
        <v>21.759999999999998</v>
      </c>
    </row>
    <row r="642" spans="2:15" x14ac:dyDescent="0.25">
      <c r="B642" s="9">
        <v>44518</v>
      </c>
      <c r="C642" t="s">
        <v>189</v>
      </c>
      <c r="D642" t="str">
        <f>IFERROR(RIGHT(Tabla1[[#This Row],[Proyecto]],LEN(Tabla1[[#This Row],[Proyecto]])-FIND("-",Tabla1[[#This Row],[Proyecto]])),Tabla1[[#This Row],[Proyecto]])</f>
        <v>00138</v>
      </c>
      <c r="E642" t="s">
        <v>11</v>
      </c>
      <c r="F642" t="s">
        <v>190</v>
      </c>
      <c r="G642" t="s">
        <v>20</v>
      </c>
      <c r="H642">
        <v>2</v>
      </c>
      <c r="I642">
        <v>5</v>
      </c>
      <c r="J642">
        <v>8</v>
      </c>
      <c r="K642">
        <v>10</v>
      </c>
      <c r="L642" s="3">
        <f t="shared" si="39"/>
        <v>66.666666666666671</v>
      </c>
      <c r="M642" s="3">
        <f t="shared" si="40"/>
        <v>0.15723270440251574</v>
      </c>
      <c r="N642" s="6">
        <v>1.02</v>
      </c>
      <c r="O642" s="6">
        <f>+Tabla1[[#This Row],[Precio $]]*Tabla1[[#This Row],[PT]]</f>
        <v>68</v>
      </c>
    </row>
    <row r="643" spans="2:15" x14ac:dyDescent="0.25">
      <c r="B643" s="9">
        <v>44518</v>
      </c>
      <c r="C643" t="s">
        <v>189</v>
      </c>
      <c r="D643" t="str">
        <f>IFERROR(RIGHT(Tabla1[[#This Row],[Proyecto]],LEN(Tabla1[[#This Row],[Proyecto]])-FIND("-",Tabla1[[#This Row],[Proyecto]])),Tabla1[[#This Row],[Proyecto]])</f>
        <v>00138</v>
      </c>
      <c r="E643" t="s">
        <v>11</v>
      </c>
      <c r="F643" t="s">
        <v>190</v>
      </c>
      <c r="G643" t="s">
        <v>20</v>
      </c>
      <c r="H643">
        <v>2</v>
      </c>
      <c r="I643">
        <v>6</v>
      </c>
      <c r="J643">
        <v>8</v>
      </c>
      <c r="K643">
        <v>7</v>
      </c>
      <c r="L643" s="3">
        <f t="shared" si="39"/>
        <v>56</v>
      </c>
      <c r="M643" s="3">
        <f t="shared" si="40"/>
        <v>0.13207547169811321</v>
      </c>
      <c r="N643" s="6">
        <v>1.02</v>
      </c>
      <c r="O643" s="6">
        <f>+Tabla1[[#This Row],[Precio $]]*Tabla1[[#This Row],[PT]]</f>
        <v>57.120000000000005</v>
      </c>
    </row>
    <row r="644" spans="2:15" x14ac:dyDescent="0.25">
      <c r="B644" s="9">
        <v>44518</v>
      </c>
      <c r="C644" t="s">
        <v>189</v>
      </c>
      <c r="D644" t="str">
        <f>IFERROR(RIGHT(Tabla1[[#This Row],[Proyecto]],LEN(Tabla1[[#This Row],[Proyecto]])-FIND("-",Tabla1[[#This Row],[Proyecto]])),Tabla1[[#This Row],[Proyecto]])</f>
        <v>00138</v>
      </c>
      <c r="E644" t="s">
        <v>11</v>
      </c>
      <c r="F644" t="s">
        <v>190</v>
      </c>
      <c r="G644" t="s">
        <v>20</v>
      </c>
      <c r="H644">
        <v>2</v>
      </c>
      <c r="I644">
        <v>7</v>
      </c>
      <c r="J644">
        <v>8</v>
      </c>
      <c r="K644">
        <v>2</v>
      </c>
      <c r="L644" s="3">
        <f t="shared" si="39"/>
        <v>18.666666666666668</v>
      </c>
      <c r="M644" s="3">
        <f t="shared" si="40"/>
        <v>4.4025157232704407E-2</v>
      </c>
      <c r="N644" s="6">
        <v>1.02</v>
      </c>
      <c r="O644" s="6">
        <f>+Tabla1[[#This Row],[Precio $]]*Tabla1[[#This Row],[PT]]</f>
        <v>19.040000000000003</v>
      </c>
    </row>
    <row r="645" spans="2:15" x14ac:dyDescent="0.25">
      <c r="B645" s="9">
        <v>44518</v>
      </c>
      <c r="C645" t="s">
        <v>189</v>
      </c>
      <c r="D645" t="str">
        <f>IFERROR(RIGHT(Tabla1[[#This Row],[Proyecto]],LEN(Tabla1[[#This Row],[Proyecto]])-FIND("-",Tabla1[[#This Row],[Proyecto]])),Tabla1[[#This Row],[Proyecto]])</f>
        <v>00138</v>
      </c>
      <c r="E645" t="s">
        <v>11</v>
      </c>
      <c r="F645" t="s">
        <v>190</v>
      </c>
      <c r="G645" t="s">
        <v>20</v>
      </c>
      <c r="H645">
        <v>2</v>
      </c>
      <c r="I645">
        <v>4</v>
      </c>
      <c r="J645">
        <v>4</v>
      </c>
      <c r="K645">
        <v>2</v>
      </c>
      <c r="L645" s="3">
        <f t="shared" si="39"/>
        <v>5.333333333333333</v>
      </c>
      <c r="M645" s="3">
        <f t="shared" si="40"/>
        <v>1.2578616352201257E-2</v>
      </c>
      <c r="N645" s="6">
        <v>1.02</v>
      </c>
      <c r="O645" s="6">
        <f>+Tabla1[[#This Row],[Precio $]]*Tabla1[[#This Row],[PT]]</f>
        <v>5.4399999999999995</v>
      </c>
    </row>
    <row r="646" spans="2:15" x14ac:dyDescent="0.25">
      <c r="B646" s="9">
        <v>44518</v>
      </c>
      <c r="C646" t="s">
        <v>189</v>
      </c>
      <c r="D646" t="str">
        <f>IFERROR(RIGHT(Tabla1[[#This Row],[Proyecto]],LEN(Tabla1[[#This Row],[Proyecto]])-FIND("-",Tabla1[[#This Row],[Proyecto]])),Tabla1[[#This Row],[Proyecto]])</f>
        <v>00138</v>
      </c>
      <c r="E646" t="s">
        <v>11</v>
      </c>
      <c r="F646" t="s">
        <v>190</v>
      </c>
      <c r="G646" t="s">
        <v>20</v>
      </c>
      <c r="H646">
        <v>2</v>
      </c>
      <c r="I646">
        <v>6</v>
      </c>
      <c r="J646">
        <v>4</v>
      </c>
      <c r="K646">
        <v>3</v>
      </c>
      <c r="L646" s="3">
        <f t="shared" si="39"/>
        <v>12</v>
      </c>
      <c r="M646" s="3">
        <f t="shared" si="40"/>
        <v>2.8301886792452831E-2</v>
      </c>
      <c r="N646" s="6">
        <v>1.02</v>
      </c>
      <c r="O646" s="6">
        <f>+Tabla1[[#This Row],[Precio $]]*Tabla1[[#This Row],[PT]]</f>
        <v>12.24</v>
      </c>
    </row>
    <row r="647" spans="2:15" x14ac:dyDescent="0.25">
      <c r="B647" s="9">
        <v>44518</v>
      </c>
      <c r="C647" t="s">
        <v>189</v>
      </c>
      <c r="D647" t="str">
        <f>IFERROR(RIGHT(Tabla1[[#This Row],[Proyecto]],LEN(Tabla1[[#This Row],[Proyecto]])-FIND("-",Tabla1[[#This Row],[Proyecto]])),Tabla1[[#This Row],[Proyecto]])</f>
        <v>00138</v>
      </c>
      <c r="E647" t="s">
        <v>11</v>
      </c>
      <c r="F647" t="s">
        <v>190</v>
      </c>
      <c r="G647" t="s">
        <v>20</v>
      </c>
      <c r="H647">
        <v>2</v>
      </c>
      <c r="I647">
        <v>7</v>
      </c>
      <c r="J647">
        <v>4</v>
      </c>
      <c r="K647">
        <v>1</v>
      </c>
      <c r="L647" s="3">
        <f t="shared" si="39"/>
        <v>4.666666666666667</v>
      </c>
      <c r="M647" s="3">
        <f t="shared" si="40"/>
        <v>1.1006289308176102E-2</v>
      </c>
      <c r="N647" s="6">
        <v>1.02</v>
      </c>
      <c r="O647" s="6">
        <f>+Tabla1[[#This Row],[Precio $]]*Tabla1[[#This Row],[PT]]</f>
        <v>4.7600000000000007</v>
      </c>
    </row>
    <row r="648" spans="2:15" x14ac:dyDescent="0.25">
      <c r="B648" s="9">
        <v>44518</v>
      </c>
      <c r="C648" t="s">
        <v>189</v>
      </c>
      <c r="D648" t="str">
        <f>IFERROR(RIGHT(Tabla1[[#This Row],[Proyecto]],LEN(Tabla1[[#This Row],[Proyecto]])-FIND("-",Tabla1[[#This Row],[Proyecto]])),Tabla1[[#This Row],[Proyecto]])</f>
        <v>00138</v>
      </c>
      <c r="E648" t="s">
        <v>11</v>
      </c>
      <c r="F648" t="s">
        <v>190</v>
      </c>
      <c r="G648" t="s">
        <v>20</v>
      </c>
      <c r="H648">
        <v>1</v>
      </c>
      <c r="I648">
        <v>5</v>
      </c>
      <c r="J648">
        <v>7</v>
      </c>
      <c r="K648">
        <v>3</v>
      </c>
      <c r="L648" s="3">
        <f t="shared" si="39"/>
        <v>8.75</v>
      </c>
      <c r="M648" s="3">
        <f t="shared" si="40"/>
        <v>2.0636792452830188E-2</v>
      </c>
      <c r="N648" s="6">
        <v>1.02</v>
      </c>
      <c r="O648" s="6">
        <f>+Tabla1[[#This Row],[Precio $]]*Tabla1[[#This Row],[PT]]</f>
        <v>8.9250000000000007</v>
      </c>
    </row>
    <row r="649" spans="2:15" x14ac:dyDescent="0.25">
      <c r="B649" s="9">
        <v>44518</v>
      </c>
      <c r="C649" t="s">
        <v>189</v>
      </c>
      <c r="D649" t="str">
        <f>IFERROR(RIGHT(Tabla1[[#This Row],[Proyecto]],LEN(Tabla1[[#This Row],[Proyecto]])-FIND("-",Tabla1[[#This Row],[Proyecto]])),Tabla1[[#This Row],[Proyecto]])</f>
        <v>00138</v>
      </c>
      <c r="E649" t="s">
        <v>11</v>
      </c>
      <c r="F649" t="s">
        <v>190</v>
      </c>
      <c r="G649" t="s">
        <v>20</v>
      </c>
      <c r="H649">
        <v>1</v>
      </c>
      <c r="I649">
        <v>2</v>
      </c>
      <c r="J649">
        <v>4</v>
      </c>
      <c r="K649">
        <v>4</v>
      </c>
      <c r="L649" s="3">
        <f t="shared" si="39"/>
        <v>2.6666666666666665</v>
      </c>
      <c r="M649" s="3">
        <f t="shared" si="40"/>
        <v>6.2893081761006284E-3</v>
      </c>
      <c r="N649" s="6">
        <v>1.02</v>
      </c>
      <c r="O649" s="6">
        <f>+Tabla1[[#This Row],[Precio $]]*Tabla1[[#This Row],[PT]]</f>
        <v>2.7199999999999998</v>
      </c>
    </row>
    <row r="650" spans="2:15" x14ac:dyDescent="0.25">
      <c r="B650" s="9">
        <v>44518</v>
      </c>
      <c r="C650" t="s">
        <v>189</v>
      </c>
      <c r="D650" t="str">
        <f>IFERROR(RIGHT(Tabla1[[#This Row],[Proyecto]],LEN(Tabla1[[#This Row],[Proyecto]])-FIND("-",Tabla1[[#This Row],[Proyecto]])),Tabla1[[#This Row],[Proyecto]])</f>
        <v>00138</v>
      </c>
      <c r="E650" t="s">
        <v>11</v>
      </c>
      <c r="F650" t="s">
        <v>190</v>
      </c>
      <c r="G650" t="s">
        <v>20</v>
      </c>
      <c r="H650">
        <v>1</v>
      </c>
      <c r="I650">
        <v>3</v>
      </c>
      <c r="J650">
        <v>4</v>
      </c>
      <c r="K650">
        <v>8</v>
      </c>
      <c r="L650" s="3">
        <f t="shared" si="39"/>
        <v>8</v>
      </c>
      <c r="M650" s="3">
        <f t="shared" si="40"/>
        <v>1.8867924528301886E-2</v>
      </c>
      <c r="N650" s="6">
        <v>1.02</v>
      </c>
      <c r="O650" s="6">
        <f>+Tabla1[[#This Row],[Precio $]]*Tabla1[[#This Row],[PT]]</f>
        <v>8.16</v>
      </c>
    </row>
    <row r="651" spans="2:15" x14ac:dyDescent="0.25">
      <c r="B651" s="9">
        <v>44518</v>
      </c>
      <c r="C651" t="s">
        <v>189</v>
      </c>
      <c r="D651" t="str">
        <f>IFERROR(RIGHT(Tabla1[[#This Row],[Proyecto]],LEN(Tabla1[[#This Row],[Proyecto]])-FIND("-",Tabla1[[#This Row],[Proyecto]])),Tabla1[[#This Row],[Proyecto]])</f>
        <v>00138</v>
      </c>
      <c r="E651" t="s">
        <v>11</v>
      </c>
      <c r="F651" t="s">
        <v>190</v>
      </c>
      <c r="G651" t="s">
        <v>20</v>
      </c>
      <c r="H651">
        <v>1</v>
      </c>
      <c r="I651">
        <v>4</v>
      </c>
      <c r="J651">
        <v>4</v>
      </c>
      <c r="K651">
        <v>13</v>
      </c>
      <c r="L651" s="3">
        <f t="shared" si="39"/>
        <v>17.333333333333332</v>
      </c>
      <c r="M651" s="3">
        <f t="shared" si="40"/>
        <v>4.0880503144654086E-2</v>
      </c>
      <c r="N651" s="6">
        <v>1.02</v>
      </c>
      <c r="O651" s="6">
        <f>+Tabla1[[#This Row],[Precio $]]*Tabla1[[#This Row],[PT]]</f>
        <v>17.68</v>
      </c>
    </row>
    <row r="652" spans="2:15" x14ac:dyDescent="0.25">
      <c r="B652" s="9">
        <v>44518</v>
      </c>
      <c r="C652" t="s">
        <v>189</v>
      </c>
      <c r="D652" t="str">
        <f>IFERROR(RIGHT(Tabla1[[#This Row],[Proyecto]],LEN(Tabla1[[#This Row],[Proyecto]])-FIND("-",Tabla1[[#This Row],[Proyecto]])),Tabla1[[#This Row],[Proyecto]])</f>
        <v>00138</v>
      </c>
      <c r="E652" t="s">
        <v>11</v>
      </c>
      <c r="F652" t="s">
        <v>190</v>
      </c>
      <c r="G652" t="s">
        <v>20</v>
      </c>
      <c r="H652">
        <v>1</v>
      </c>
      <c r="I652">
        <v>5</v>
      </c>
      <c r="J652">
        <v>4</v>
      </c>
      <c r="K652">
        <v>1</v>
      </c>
      <c r="L652" s="3">
        <f t="shared" si="39"/>
        <v>1.6666666666666667</v>
      </c>
      <c r="M652" s="3">
        <f t="shared" si="40"/>
        <v>3.9308176100628931E-3</v>
      </c>
      <c r="N652" s="6">
        <v>1.02</v>
      </c>
      <c r="O652" s="6">
        <f>+Tabla1[[#This Row],[Precio $]]*Tabla1[[#This Row],[PT]]</f>
        <v>1.7000000000000002</v>
      </c>
    </row>
    <row r="653" spans="2:15" x14ac:dyDescent="0.25">
      <c r="B653" s="9">
        <v>44518</v>
      </c>
      <c r="C653" t="s">
        <v>189</v>
      </c>
      <c r="D653" t="str">
        <f>IFERROR(RIGHT(Tabla1[[#This Row],[Proyecto]],LEN(Tabla1[[#This Row],[Proyecto]])-FIND("-",Tabla1[[#This Row],[Proyecto]])),Tabla1[[#This Row],[Proyecto]])</f>
        <v>00138</v>
      </c>
      <c r="E653" t="s">
        <v>11</v>
      </c>
      <c r="F653" t="s">
        <v>190</v>
      </c>
      <c r="G653" t="s">
        <v>20</v>
      </c>
      <c r="H653">
        <v>1</v>
      </c>
      <c r="I653">
        <v>6</v>
      </c>
      <c r="J653">
        <v>4</v>
      </c>
      <c r="K653">
        <v>8</v>
      </c>
      <c r="L653" s="3">
        <f t="shared" ref="L653" si="41">(H653*I653*J653*K653)/12</f>
        <v>16</v>
      </c>
      <c r="M653" s="3">
        <f t="shared" ref="M653" si="42">+L653/424</f>
        <v>3.7735849056603772E-2</v>
      </c>
      <c r="N653" s="6">
        <v>1.02</v>
      </c>
      <c r="O653" s="6">
        <f>+Tabla1[[#This Row],[Precio $]]*Tabla1[[#This Row],[PT]]</f>
        <v>16.32</v>
      </c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96E1-AF87-49F6-8846-DCDE81B3E4D0}">
  <dimension ref="A1:P88"/>
  <sheetViews>
    <sheetView showGridLines="0" workbookViewId="0">
      <selection activeCell="E91" sqref="E91"/>
    </sheetView>
  </sheetViews>
  <sheetFormatPr defaultColWidth="11.42578125" defaultRowHeight="15" x14ac:dyDescent="0.25"/>
  <cols>
    <col min="1" max="1" width="27.140625" bestFit="1" customWidth="1"/>
    <col min="2" max="2" width="24.28515625" bestFit="1" customWidth="1"/>
    <col min="3" max="3" width="28.7109375" bestFit="1" customWidth="1"/>
    <col min="4" max="4" width="20.42578125" bestFit="1" customWidth="1"/>
    <col min="5" max="5" width="11.140625" bestFit="1" customWidth="1"/>
    <col min="6" max="6" width="11.85546875" bestFit="1" customWidth="1"/>
    <col min="7" max="8" width="11.85546875" customWidth="1"/>
    <col min="12" max="12" width="22.28515625" bestFit="1" customWidth="1"/>
    <col min="13" max="13" width="8" customWidth="1"/>
  </cols>
  <sheetData>
    <row r="1" spans="1:13" x14ac:dyDescent="0.25">
      <c r="A1" s="4" t="s">
        <v>12</v>
      </c>
      <c r="B1" t="s">
        <v>29</v>
      </c>
    </row>
    <row r="3" spans="1:13" x14ac:dyDescent="0.25">
      <c r="E3" s="4" t="s">
        <v>28</v>
      </c>
    </row>
    <row r="4" spans="1:13" x14ac:dyDescent="0.25">
      <c r="A4" s="4" t="s">
        <v>7</v>
      </c>
      <c r="B4" s="4" t="s">
        <v>8</v>
      </c>
      <c r="C4" s="4" t="s">
        <v>9</v>
      </c>
      <c r="D4" s="4" t="s">
        <v>0</v>
      </c>
      <c r="E4" t="s">
        <v>26</v>
      </c>
      <c r="F4" t="s">
        <v>27</v>
      </c>
      <c r="L4" t="s">
        <v>30</v>
      </c>
      <c r="M4">
        <v>1.02</v>
      </c>
    </row>
    <row r="5" spans="1:13" x14ac:dyDescent="0.25">
      <c r="A5" t="s">
        <v>74</v>
      </c>
      <c r="B5" t="s">
        <v>15</v>
      </c>
      <c r="C5" t="s">
        <v>73</v>
      </c>
      <c r="D5" t="s">
        <v>24</v>
      </c>
      <c r="E5" s="5">
        <v>174.16666666666666</v>
      </c>
      <c r="F5" s="5">
        <v>0.41077044025157228</v>
      </c>
      <c r="G5" s="5"/>
      <c r="H5" s="5"/>
      <c r="L5" t="s">
        <v>14</v>
      </c>
      <c r="M5">
        <v>1.1499999999999999</v>
      </c>
    </row>
    <row r="6" spans="1:13" x14ac:dyDescent="0.25">
      <c r="C6" t="s">
        <v>79</v>
      </c>
      <c r="D6" t="s">
        <v>78</v>
      </c>
      <c r="E6" s="5">
        <v>113.16666666666667</v>
      </c>
      <c r="F6" s="5">
        <v>0.26690251572327045</v>
      </c>
      <c r="G6" s="5"/>
      <c r="H6" s="5"/>
      <c r="L6" t="s">
        <v>13</v>
      </c>
      <c r="M6">
        <v>1.43</v>
      </c>
    </row>
    <row r="7" spans="1:13" x14ac:dyDescent="0.25">
      <c r="B7" t="s">
        <v>45</v>
      </c>
      <c r="C7" t="s">
        <v>77</v>
      </c>
      <c r="D7" t="s">
        <v>13</v>
      </c>
      <c r="E7" s="5">
        <v>9.5</v>
      </c>
      <c r="F7" s="5">
        <v>2.2405660377358493E-2</v>
      </c>
      <c r="G7" s="5"/>
      <c r="H7" s="5"/>
      <c r="L7" t="s">
        <v>31</v>
      </c>
      <c r="M7">
        <v>0.8</v>
      </c>
    </row>
    <row r="8" spans="1:13" x14ac:dyDescent="0.25">
      <c r="A8" t="s">
        <v>92</v>
      </c>
      <c r="E8" s="5">
        <v>296.83333333333331</v>
      </c>
      <c r="F8" s="5">
        <v>0.70007861635220114</v>
      </c>
      <c r="G8" s="5"/>
      <c r="H8" s="5"/>
      <c r="L8" t="s">
        <v>19</v>
      </c>
      <c r="M8">
        <v>1.1499999999999999</v>
      </c>
    </row>
    <row r="9" spans="1:13" x14ac:dyDescent="0.25">
      <c r="A9" t="s">
        <v>40</v>
      </c>
      <c r="B9" t="s">
        <v>11</v>
      </c>
      <c r="C9" t="s">
        <v>112</v>
      </c>
      <c r="D9" t="s">
        <v>10</v>
      </c>
      <c r="E9" s="5">
        <v>198</v>
      </c>
      <c r="F9" s="5">
        <v>0.46698113207547171</v>
      </c>
      <c r="G9" s="5"/>
      <c r="H9" s="5"/>
      <c r="L9" t="s">
        <v>20</v>
      </c>
      <c r="M9">
        <v>1.02</v>
      </c>
    </row>
    <row r="10" spans="1:13" x14ac:dyDescent="0.25">
      <c r="B10" t="s">
        <v>15</v>
      </c>
      <c r="C10" t="s">
        <v>41</v>
      </c>
      <c r="D10" t="s">
        <v>14</v>
      </c>
      <c r="E10" s="5">
        <v>52.666666666666671</v>
      </c>
      <c r="F10" s="5">
        <v>0.12421383647798742</v>
      </c>
      <c r="G10" s="5"/>
      <c r="H10" s="5"/>
      <c r="L10" t="s">
        <v>32</v>
      </c>
      <c r="M10">
        <v>1</v>
      </c>
    </row>
    <row r="11" spans="1:13" x14ac:dyDescent="0.25">
      <c r="C11" t="s">
        <v>42</v>
      </c>
      <c r="D11" t="s">
        <v>14</v>
      </c>
      <c r="E11" s="5">
        <v>46.333333333333336</v>
      </c>
      <c r="F11" s="5">
        <v>0.10927672955974842</v>
      </c>
      <c r="G11" s="5"/>
      <c r="H11" s="5"/>
      <c r="L11" t="s">
        <v>33</v>
      </c>
      <c r="M11">
        <v>2.78</v>
      </c>
    </row>
    <row r="12" spans="1:13" x14ac:dyDescent="0.25">
      <c r="A12" t="s">
        <v>57</v>
      </c>
      <c r="E12" s="5">
        <v>297</v>
      </c>
      <c r="F12" s="5">
        <v>0.70047169811320753</v>
      </c>
      <c r="G12" s="5"/>
      <c r="H12" s="5"/>
      <c r="L12" t="s">
        <v>23</v>
      </c>
      <c r="M12">
        <v>1.5</v>
      </c>
    </row>
    <row r="13" spans="1:13" x14ac:dyDescent="0.25">
      <c r="A13" t="s">
        <v>46</v>
      </c>
      <c r="B13" t="s">
        <v>45</v>
      </c>
      <c r="C13" t="s">
        <v>43</v>
      </c>
      <c r="D13" t="s">
        <v>44</v>
      </c>
      <c r="E13" s="5">
        <v>96.833333333333329</v>
      </c>
      <c r="F13" s="5">
        <v>0.22838050314465408</v>
      </c>
      <c r="G13" s="5"/>
      <c r="H13" s="5"/>
      <c r="L13" t="s">
        <v>21</v>
      </c>
      <c r="M13">
        <v>1.1499999999999999</v>
      </c>
    </row>
    <row r="14" spans="1:13" x14ac:dyDescent="0.25">
      <c r="C14" t="s">
        <v>47</v>
      </c>
      <c r="D14" t="s">
        <v>48</v>
      </c>
      <c r="E14" s="5">
        <v>250.58333333333334</v>
      </c>
      <c r="F14" s="5">
        <v>0.59099842767295596</v>
      </c>
      <c r="G14" s="5"/>
      <c r="H14" s="5"/>
      <c r="L14" t="s">
        <v>24</v>
      </c>
      <c r="M14">
        <v>1.1000000000000001</v>
      </c>
    </row>
    <row r="15" spans="1:13" x14ac:dyDescent="0.25">
      <c r="C15" t="s">
        <v>49</v>
      </c>
      <c r="D15" t="s">
        <v>44</v>
      </c>
      <c r="E15" s="5">
        <v>106.16666666666666</v>
      </c>
      <c r="F15" s="5">
        <v>0.25039308176100628</v>
      </c>
      <c r="G15" s="5"/>
      <c r="H15" s="5"/>
      <c r="L15" t="s">
        <v>22</v>
      </c>
      <c r="M15">
        <v>1.5</v>
      </c>
    </row>
    <row r="16" spans="1:13" x14ac:dyDescent="0.25">
      <c r="A16" t="s">
        <v>58</v>
      </c>
      <c r="E16" s="5">
        <v>453.58333333333337</v>
      </c>
      <c r="F16" s="5">
        <v>1.0697720125786163</v>
      </c>
      <c r="G16" s="5"/>
      <c r="H16" s="5"/>
    </row>
    <row r="17" spans="1:16" x14ac:dyDescent="0.25">
      <c r="A17" t="s">
        <v>50</v>
      </c>
      <c r="B17" t="s">
        <v>15</v>
      </c>
      <c r="C17" t="s">
        <v>51</v>
      </c>
      <c r="D17" t="s">
        <v>23</v>
      </c>
      <c r="E17" s="5">
        <v>74.666666666666671</v>
      </c>
      <c r="F17" s="5">
        <v>0.17610062893081763</v>
      </c>
      <c r="G17" s="5"/>
      <c r="H17" s="5"/>
      <c r="L17" t="s">
        <v>18</v>
      </c>
      <c r="M17" t="s">
        <v>35</v>
      </c>
      <c r="N17">
        <v>38</v>
      </c>
    </row>
    <row r="18" spans="1:16" x14ac:dyDescent="0.25">
      <c r="A18" t="s">
        <v>59</v>
      </c>
      <c r="E18" s="5">
        <v>74.666666666666671</v>
      </c>
      <c r="F18" s="5">
        <v>0.17610062893081763</v>
      </c>
      <c r="G18" s="5"/>
      <c r="H18" s="5"/>
      <c r="L18" t="s">
        <v>34</v>
      </c>
      <c r="M18" t="s">
        <v>35</v>
      </c>
      <c r="N18">
        <v>34</v>
      </c>
      <c r="P18">
        <f>+N18/10.76</f>
        <v>3.1598513011152418</v>
      </c>
    </row>
    <row r="19" spans="1:16" x14ac:dyDescent="0.25">
      <c r="A19" t="s">
        <v>52</v>
      </c>
      <c r="B19" t="s">
        <v>15</v>
      </c>
      <c r="C19" t="s">
        <v>53</v>
      </c>
      <c r="D19" t="s">
        <v>17</v>
      </c>
      <c r="E19" s="5">
        <v>45</v>
      </c>
      <c r="F19" s="5">
        <v>0.10613207547169812</v>
      </c>
      <c r="G19" s="5"/>
      <c r="H19" s="5"/>
      <c r="L19" t="s">
        <v>14</v>
      </c>
      <c r="M19" t="s">
        <v>35</v>
      </c>
      <c r="N19">
        <v>30</v>
      </c>
    </row>
    <row r="20" spans="1:16" x14ac:dyDescent="0.25">
      <c r="A20" t="s">
        <v>60</v>
      </c>
      <c r="E20" s="5">
        <v>45</v>
      </c>
      <c r="F20" s="5">
        <v>0.10613207547169812</v>
      </c>
      <c r="G20" s="5"/>
      <c r="H20" s="5"/>
      <c r="L20" t="s">
        <v>36</v>
      </c>
      <c r="M20" t="s">
        <v>16</v>
      </c>
      <c r="N20">
        <v>1.85</v>
      </c>
      <c r="O20" t="s">
        <v>37</v>
      </c>
    </row>
    <row r="21" spans="1:16" x14ac:dyDescent="0.25">
      <c r="A21" t="s">
        <v>54</v>
      </c>
      <c r="B21" t="s">
        <v>11</v>
      </c>
      <c r="C21" t="s">
        <v>55</v>
      </c>
      <c r="D21" t="s">
        <v>20</v>
      </c>
      <c r="E21" s="5">
        <v>17</v>
      </c>
      <c r="F21" s="5">
        <v>4.0094339622641507E-2</v>
      </c>
      <c r="G21" s="5"/>
      <c r="H21" s="5"/>
    </row>
    <row r="22" spans="1:16" x14ac:dyDescent="0.25">
      <c r="C22" t="s">
        <v>62</v>
      </c>
      <c r="D22" t="s">
        <v>20</v>
      </c>
      <c r="E22" s="5">
        <v>66</v>
      </c>
      <c r="F22" s="5">
        <v>0.15566037735849056</v>
      </c>
      <c r="G22" s="5"/>
      <c r="H22" s="5"/>
    </row>
    <row r="23" spans="1:16" x14ac:dyDescent="0.25">
      <c r="B23" t="s">
        <v>15</v>
      </c>
      <c r="C23" t="s">
        <v>56</v>
      </c>
      <c r="D23" t="s">
        <v>14</v>
      </c>
      <c r="E23" s="5">
        <v>22</v>
      </c>
      <c r="F23" s="5">
        <v>5.1886792452830191E-2</v>
      </c>
      <c r="G23" s="5"/>
      <c r="H23" s="5"/>
    </row>
    <row r="24" spans="1:16" x14ac:dyDescent="0.25">
      <c r="A24" t="s">
        <v>61</v>
      </c>
      <c r="E24" s="5">
        <v>105</v>
      </c>
      <c r="F24" s="5">
        <v>0.24764150943396224</v>
      </c>
      <c r="G24" s="5"/>
      <c r="H24" s="5"/>
    </row>
    <row r="25" spans="1:16" x14ac:dyDescent="0.25">
      <c r="A25" t="s">
        <v>63</v>
      </c>
      <c r="B25" t="s">
        <v>11</v>
      </c>
      <c r="C25" t="s">
        <v>64</v>
      </c>
      <c r="D25" t="s">
        <v>10</v>
      </c>
      <c r="E25" s="5">
        <v>38.5</v>
      </c>
      <c r="F25" s="5">
        <v>9.0801886792452824E-2</v>
      </c>
      <c r="G25" s="5"/>
      <c r="H25" s="5"/>
    </row>
    <row r="26" spans="1:16" x14ac:dyDescent="0.25">
      <c r="A26" t="s">
        <v>65</v>
      </c>
      <c r="E26" s="5">
        <v>38.5</v>
      </c>
      <c r="F26" s="5">
        <v>9.0801886792452824E-2</v>
      </c>
      <c r="G26" s="5"/>
      <c r="H26" s="5"/>
    </row>
    <row r="27" spans="1:16" x14ac:dyDescent="0.25">
      <c r="A27" t="s">
        <v>66</v>
      </c>
      <c r="B27" t="s">
        <v>15</v>
      </c>
      <c r="C27" t="s">
        <v>67</v>
      </c>
      <c r="D27" t="s">
        <v>14</v>
      </c>
      <c r="E27" s="5">
        <v>23.333333333333336</v>
      </c>
      <c r="F27" s="5">
        <v>5.5031446540880505E-2</v>
      </c>
      <c r="G27" s="5"/>
      <c r="H27" s="5"/>
    </row>
    <row r="28" spans="1:16" x14ac:dyDescent="0.25">
      <c r="A28" t="s">
        <v>68</v>
      </c>
      <c r="E28" s="5">
        <v>23.333333333333336</v>
      </c>
      <c r="F28" s="5">
        <v>5.5031446540880505E-2</v>
      </c>
      <c r="G28" s="5"/>
      <c r="H28" s="5"/>
    </row>
    <row r="29" spans="1:16" x14ac:dyDescent="0.25">
      <c r="A29" t="s">
        <v>70</v>
      </c>
      <c r="B29" t="s">
        <v>15</v>
      </c>
      <c r="C29" t="s">
        <v>69</v>
      </c>
      <c r="D29" t="s">
        <v>10</v>
      </c>
      <c r="E29" s="5">
        <v>8.3333333333333339</v>
      </c>
      <c r="F29" s="5">
        <v>1.9654088050314468E-2</v>
      </c>
      <c r="G29" s="5"/>
      <c r="H29" s="5"/>
    </row>
    <row r="30" spans="1:16" x14ac:dyDescent="0.25">
      <c r="D30" t="s">
        <v>14</v>
      </c>
      <c r="E30" s="5">
        <v>13.75</v>
      </c>
      <c r="F30" s="5">
        <v>3.2429245283018868E-2</v>
      </c>
      <c r="G30" s="5"/>
      <c r="H30" s="5"/>
    </row>
    <row r="31" spans="1:16" x14ac:dyDescent="0.25">
      <c r="D31" t="s">
        <v>13</v>
      </c>
      <c r="E31" s="5">
        <v>11.25</v>
      </c>
      <c r="F31" s="5">
        <v>2.6533018867924529E-2</v>
      </c>
      <c r="G31" s="5"/>
      <c r="H31" s="5"/>
    </row>
    <row r="32" spans="1:16" x14ac:dyDescent="0.25">
      <c r="D32" t="s">
        <v>20</v>
      </c>
      <c r="E32" s="5">
        <v>16.25</v>
      </c>
      <c r="F32" s="5">
        <v>3.8325471698113206E-2</v>
      </c>
      <c r="G32" s="5"/>
      <c r="H32" s="5"/>
    </row>
    <row r="33" spans="1:8" x14ac:dyDescent="0.25">
      <c r="D33" t="s">
        <v>48</v>
      </c>
      <c r="E33" s="5">
        <v>18</v>
      </c>
      <c r="F33" s="5">
        <v>4.2452830188679243E-2</v>
      </c>
      <c r="G33" s="5"/>
      <c r="H33" s="5"/>
    </row>
    <row r="34" spans="1:8" x14ac:dyDescent="0.25">
      <c r="D34" t="s">
        <v>71</v>
      </c>
      <c r="E34" s="5">
        <v>20</v>
      </c>
      <c r="F34" s="5">
        <v>4.716981132075472E-2</v>
      </c>
    </row>
    <row r="35" spans="1:8" x14ac:dyDescent="0.25">
      <c r="D35" t="s">
        <v>72</v>
      </c>
      <c r="E35" s="5">
        <v>17.5</v>
      </c>
      <c r="F35" s="5">
        <v>4.1273584905660375E-2</v>
      </c>
    </row>
    <row r="36" spans="1:8" x14ac:dyDescent="0.25">
      <c r="A36" t="s">
        <v>93</v>
      </c>
      <c r="E36" s="5">
        <v>105.08333333333334</v>
      </c>
      <c r="F36" s="5">
        <v>0.2478380503144654</v>
      </c>
    </row>
    <row r="37" spans="1:8" x14ac:dyDescent="0.25">
      <c r="A37" t="s">
        <v>75</v>
      </c>
      <c r="B37" t="s">
        <v>15</v>
      </c>
      <c r="C37" t="s">
        <v>76</v>
      </c>
      <c r="D37" t="s">
        <v>14</v>
      </c>
      <c r="E37" s="5">
        <v>120</v>
      </c>
      <c r="F37" s="5">
        <v>0.28301886792452829</v>
      </c>
    </row>
    <row r="38" spans="1:8" x14ac:dyDescent="0.25">
      <c r="C38" t="s">
        <v>82</v>
      </c>
      <c r="D38" t="s">
        <v>14</v>
      </c>
      <c r="E38" s="5">
        <v>170.5</v>
      </c>
      <c r="F38" s="5">
        <v>0.40212264150943394</v>
      </c>
    </row>
    <row r="39" spans="1:8" x14ac:dyDescent="0.25">
      <c r="A39" t="s">
        <v>94</v>
      </c>
      <c r="E39" s="5">
        <v>290.5</v>
      </c>
      <c r="F39" s="5">
        <v>0.68514150943396224</v>
      </c>
    </row>
    <row r="40" spans="1:8" x14ac:dyDescent="0.25">
      <c r="A40" t="s">
        <v>80</v>
      </c>
      <c r="B40" t="s">
        <v>11</v>
      </c>
      <c r="C40" t="s">
        <v>81</v>
      </c>
      <c r="D40" t="s">
        <v>10</v>
      </c>
      <c r="E40" s="5">
        <v>130.5</v>
      </c>
      <c r="F40" s="5">
        <v>0.30778301886792453</v>
      </c>
    </row>
    <row r="41" spans="1:8" x14ac:dyDescent="0.25">
      <c r="A41" t="s">
        <v>95</v>
      </c>
      <c r="E41" s="5">
        <v>130.5</v>
      </c>
      <c r="F41" s="5">
        <v>0.30778301886792453</v>
      </c>
    </row>
    <row r="42" spans="1:8" x14ac:dyDescent="0.25">
      <c r="A42" t="s">
        <v>83</v>
      </c>
      <c r="B42" t="s">
        <v>11</v>
      </c>
      <c r="C42" t="s">
        <v>49</v>
      </c>
      <c r="D42" t="s">
        <v>10</v>
      </c>
      <c r="E42" s="5">
        <v>101.50000000000001</v>
      </c>
      <c r="F42" s="5">
        <v>0.2393867924528302</v>
      </c>
    </row>
    <row r="43" spans="1:8" x14ac:dyDescent="0.25">
      <c r="C43" t="s">
        <v>86</v>
      </c>
      <c r="D43" t="s">
        <v>20</v>
      </c>
      <c r="E43" s="5">
        <v>22.5</v>
      </c>
      <c r="F43" s="5">
        <v>5.3066037735849059E-2</v>
      </c>
    </row>
    <row r="44" spans="1:8" x14ac:dyDescent="0.25">
      <c r="C44" t="s">
        <v>91</v>
      </c>
      <c r="D44" t="s">
        <v>10</v>
      </c>
      <c r="E44" s="5">
        <v>120.25</v>
      </c>
      <c r="F44" s="5">
        <v>0.28360849056603771</v>
      </c>
    </row>
    <row r="45" spans="1:8" x14ac:dyDescent="0.25">
      <c r="C45" t="s">
        <v>103</v>
      </c>
      <c r="D45" t="s">
        <v>10</v>
      </c>
      <c r="E45" s="5">
        <v>66.5</v>
      </c>
      <c r="F45" s="5">
        <v>0.15683962264150944</v>
      </c>
    </row>
    <row r="46" spans="1:8" x14ac:dyDescent="0.25">
      <c r="C46" t="s">
        <v>105</v>
      </c>
      <c r="D46" t="s">
        <v>10</v>
      </c>
      <c r="E46" s="5">
        <v>16.5</v>
      </c>
      <c r="F46" s="5">
        <v>3.891509433962264E-2</v>
      </c>
    </row>
    <row r="47" spans="1:8" x14ac:dyDescent="0.25">
      <c r="C47" t="s">
        <v>107</v>
      </c>
      <c r="D47" t="s">
        <v>10</v>
      </c>
      <c r="E47" s="5">
        <v>195.20833333333331</v>
      </c>
      <c r="F47" s="5">
        <v>0.46039701257861637</v>
      </c>
    </row>
    <row r="48" spans="1:8" x14ac:dyDescent="0.25">
      <c r="C48" t="s">
        <v>118</v>
      </c>
      <c r="D48" t="s">
        <v>18</v>
      </c>
      <c r="E48" s="5">
        <v>156.25</v>
      </c>
      <c r="F48" s="5">
        <v>0.36851415094339623</v>
      </c>
    </row>
    <row r="49" spans="1:6" x14ac:dyDescent="0.25">
      <c r="C49" t="s">
        <v>127</v>
      </c>
      <c r="D49" t="s">
        <v>18</v>
      </c>
      <c r="E49" s="5">
        <v>118.58333333333333</v>
      </c>
      <c r="F49" s="5">
        <v>0.27967767295597484</v>
      </c>
    </row>
    <row r="50" spans="1:6" x14ac:dyDescent="0.25">
      <c r="C50" t="s">
        <v>129</v>
      </c>
      <c r="D50" t="s">
        <v>10</v>
      </c>
      <c r="E50" s="5">
        <v>120</v>
      </c>
      <c r="F50" s="5">
        <v>0.28301886792452829</v>
      </c>
    </row>
    <row r="51" spans="1:6" x14ac:dyDescent="0.25">
      <c r="C51" t="s">
        <v>134</v>
      </c>
      <c r="D51" t="s">
        <v>18</v>
      </c>
      <c r="E51" s="5">
        <v>131.16666666666669</v>
      </c>
      <c r="F51" s="5">
        <v>0.30935534591194969</v>
      </c>
    </row>
    <row r="52" spans="1:6" x14ac:dyDescent="0.25">
      <c r="C52" t="s">
        <v>135</v>
      </c>
      <c r="D52" t="s">
        <v>10</v>
      </c>
      <c r="E52" s="5">
        <v>258.66666666666663</v>
      </c>
      <c r="F52" s="5">
        <v>0.61006289308176098</v>
      </c>
    </row>
    <row r="53" spans="1:6" x14ac:dyDescent="0.25">
      <c r="C53" t="s">
        <v>136</v>
      </c>
      <c r="D53" t="s">
        <v>10</v>
      </c>
      <c r="E53" s="5">
        <v>154.83333333333334</v>
      </c>
      <c r="F53" s="5">
        <v>0.36517295597484278</v>
      </c>
    </row>
    <row r="54" spans="1:6" x14ac:dyDescent="0.25">
      <c r="C54" t="s">
        <v>137</v>
      </c>
      <c r="D54" t="s">
        <v>10</v>
      </c>
      <c r="E54" s="5">
        <v>38.5</v>
      </c>
      <c r="F54" s="5">
        <v>9.0801886792452824E-2</v>
      </c>
    </row>
    <row r="55" spans="1:6" x14ac:dyDescent="0.25">
      <c r="B55" t="s">
        <v>15</v>
      </c>
      <c r="C55" t="s">
        <v>87</v>
      </c>
      <c r="D55" t="s">
        <v>14</v>
      </c>
      <c r="E55" s="5">
        <v>471.5</v>
      </c>
      <c r="F55" s="5">
        <v>1.1120283018867925</v>
      </c>
    </row>
    <row r="56" spans="1:6" x14ac:dyDescent="0.25">
      <c r="B56" t="s">
        <v>84</v>
      </c>
      <c r="C56" t="s">
        <v>85</v>
      </c>
      <c r="D56" t="s">
        <v>18</v>
      </c>
      <c r="E56" s="5">
        <v>358.16666666666663</v>
      </c>
      <c r="F56" s="5">
        <v>0.84473270440251591</v>
      </c>
    </row>
    <row r="57" spans="1:6" x14ac:dyDescent="0.25">
      <c r="B57" t="s">
        <v>45</v>
      </c>
      <c r="C57" t="s">
        <v>128</v>
      </c>
      <c r="D57" t="s">
        <v>13</v>
      </c>
      <c r="E57" s="5">
        <v>45.333333333333336</v>
      </c>
      <c r="F57" s="5">
        <v>0.1069182389937107</v>
      </c>
    </row>
    <row r="58" spans="1:6" x14ac:dyDescent="0.25">
      <c r="A58" t="s">
        <v>96</v>
      </c>
      <c r="E58" s="5">
        <v>2375.4583333333335</v>
      </c>
      <c r="F58" s="5">
        <v>5.60249606918239</v>
      </c>
    </row>
    <row r="59" spans="1:6" x14ac:dyDescent="0.25">
      <c r="A59" t="s">
        <v>88</v>
      </c>
      <c r="B59" t="s">
        <v>11</v>
      </c>
      <c r="C59" t="s">
        <v>89</v>
      </c>
      <c r="D59" t="s">
        <v>10</v>
      </c>
      <c r="E59" s="5">
        <v>26.083333333333332</v>
      </c>
      <c r="F59" s="5">
        <v>6.1517295597484277E-2</v>
      </c>
    </row>
    <row r="60" spans="1:6" x14ac:dyDescent="0.25">
      <c r="C60" t="s">
        <v>90</v>
      </c>
      <c r="D60" t="s">
        <v>10</v>
      </c>
      <c r="E60" s="5">
        <v>38.666666666666671</v>
      </c>
      <c r="F60" s="5">
        <v>9.1194968553459113E-2</v>
      </c>
    </row>
    <row r="61" spans="1:6" x14ac:dyDescent="0.25">
      <c r="C61" t="s">
        <v>98</v>
      </c>
      <c r="D61" t="s">
        <v>10</v>
      </c>
      <c r="E61" s="5">
        <v>33.333333333333336</v>
      </c>
      <c r="F61" s="5">
        <v>7.8616352201257872E-2</v>
      </c>
    </row>
    <row r="62" spans="1:6" x14ac:dyDescent="0.25">
      <c r="C62" t="s">
        <v>99</v>
      </c>
      <c r="D62" t="s">
        <v>10</v>
      </c>
      <c r="E62" s="5">
        <v>18.75</v>
      </c>
      <c r="F62" s="5">
        <v>4.4221698113207544E-2</v>
      </c>
    </row>
    <row r="63" spans="1:6" x14ac:dyDescent="0.25">
      <c r="C63" t="s">
        <v>100</v>
      </c>
      <c r="D63" t="s">
        <v>20</v>
      </c>
      <c r="E63" s="5">
        <v>12.333333333333334</v>
      </c>
      <c r="F63" s="5">
        <v>2.9088050314465409E-2</v>
      </c>
    </row>
    <row r="64" spans="1:6" x14ac:dyDescent="0.25">
      <c r="A64" t="s">
        <v>97</v>
      </c>
      <c r="E64" s="5">
        <v>129.16666666666669</v>
      </c>
      <c r="F64" s="5">
        <v>0.30463836477987422</v>
      </c>
    </row>
    <row r="65" spans="1:6" x14ac:dyDescent="0.25">
      <c r="A65" t="s">
        <v>101</v>
      </c>
      <c r="B65" t="s">
        <v>11</v>
      </c>
      <c r="C65" t="s">
        <v>100</v>
      </c>
      <c r="D65" t="s">
        <v>10</v>
      </c>
      <c r="E65" s="5">
        <v>41.25</v>
      </c>
      <c r="F65" s="5">
        <v>9.7287735849056603E-2</v>
      </c>
    </row>
    <row r="66" spans="1:6" x14ac:dyDescent="0.25">
      <c r="C66" t="s">
        <v>102</v>
      </c>
      <c r="D66" t="s">
        <v>10</v>
      </c>
      <c r="E66" s="5">
        <v>16.666666666666668</v>
      </c>
      <c r="F66" s="5">
        <v>3.9308176100628936E-2</v>
      </c>
    </row>
    <row r="67" spans="1:6" x14ac:dyDescent="0.25">
      <c r="C67" t="s">
        <v>106</v>
      </c>
      <c r="D67" t="s">
        <v>10</v>
      </c>
      <c r="E67" s="5">
        <v>30</v>
      </c>
      <c r="F67" s="5">
        <v>7.0754716981132074E-2</v>
      </c>
    </row>
    <row r="68" spans="1:6" x14ac:dyDescent="0.25">
      <c r="C68" t="s">
        <v>132</v>
      </c>
      <c r="D68" t="s">
        <v>10</v>
      </c>
      <c r="E68" s="5">
        <v>42.5</v>
      </c>
      <c r="F68" s="5">
        <v>0.10023584905660377</v>
      </c>
    </row>
    <row r="69" spans="1:6" x14ac:dyDescent="0.25">
      <c r="C69" t="s">
        <v>133</v>
      </c>
      <c r="D69" t="s">
        <v>10</v>
      </c>
      <c r="E69" s="5">
        <v>251.33333333333334</v>
      </c>
      <c r="F69" s="5">
        <v>0.59276729559748431</v>
      </c>
    </row>
    <row r="70" spans="1:6" x14ac:dyDescent="0.25">
      <c r="A70" t="s">
        <v>104</v>
      </c>
      <c r="E70" s="5">
        <v>381.75</v>
      </c>
      <c r="F70" s="5">
        <v>0.90035377358490565</v>
      </c>
    </row>
    <row r="71" spans="1:6" x14ac:dyDescent="0.25">
      <c r="A71" t="s">
        <v>108</v>
      </c>
      <c r="B71" t="s">
        <v>11</v>
      </c>
      <c r="C71" t="s">
        <v>109</v>
      </c>
      <c r="D71" t="s">
        <v>10</v>
      </c>
      <c r="E71" s="5">
        <v>111.12500000000001</v>
      </c>
      <c r="F71" s="5">
        <v>0.26208726415094341</v>
      </c>
    </row>
    <row r="72" spans="1:6" x14ac:dyDescent="0.25">
      <c r="A72" t="s">
        <v>113</v>
      </c>
      <c r="E72" s="5">
        <v>111.12500000000001</v>
      </c>
      <c r="F72" s="5">
        <v>0.26208726415094341</v>
      </c>
    </row>
    <row r="73" spans="1:6" x14ac:dyDescent="0.25">
      <c r="A73" t="s">
        <v>110</v>
      </c>
      <c r="B73" t="s">
        <v>15</v>
      </c>
      <c r="C73" t="s">
        <v>111</v>
      </c>
      <c r="D73" t="s">
        <v>14</v>
      </c>
      <c r="E73" s="5">
        <v>25</v>
      </c>
      <c r="F73" s="5">
        <v>5.8962264150943397E-2</v>
      </c>
    </row>
    <row r="74" spans="1:6" x14ac:dyDescent="0.25">
      <c r="A74" t="s">
        <v>114</v>
      </c>
      <c r="E74" s="5">
        <v>25</v>
      </c>
      <c r="F74" s="5">
        <v>5.8962264150943397E-2</v>
      </c>
    </row>
    <row r="75" spans="1:6" x14ac:dyDescent="0.25">
      <c r="A75" t="s">
        <v>115</v>
      </c>
      <c r="B75" t="s">
        <v>11</v>
      </c>
      <c r="C75" t="s">
        <v>49</v>
      </c>
      <c r="D75" t="s">
        <v>10</v>
      </c>
      <c r="E75" s="5">
        <v>66.666666666666671</v>
      </c>
      <c r="F75" s="5">
        <v>0.15723270440251574</v>
      </c>
    </row>
    <row r="76" spans="1:6" x14ac:dyDescent="0.25">
      <c r="C76" t="s">
        <v>116</v>
      </c>
      <c r="D76" t="s">
        <v>10</v>
      </c>
      <c r="E76" s="5">
        <v>21.333333333333332</v>
      </c>
      <c r="F76" s="5">
        <v>5.0314465408805027E-2</v>
      </c>
    </row>
    <row r="77" spans="1:6" x14ac:dyDescent="0.25">
      <c r="C77" t="s">
        <v>117</v>
      </c>
      <c r="D77" t="s">
        <v>10</v>
      </c>
      <c r="E77" s="5">
        <v>94.333333333333329</v>
      </c>
      <c r="F77" s="5">
        <v>0.22248427672955973</v>
      </c>
    </row>
    <row r="78" spans="1:6" x14ac:dyDescent="0.25">
      <c r="C78" t="s">
        <v>119</v>
      </c>
      <c r="D78" t="s">
        <v>10</v>
      </c>
      <c r="E78" s="5">
        <v>110.91666666666667</v>
      </c>
      <c r="F78" s="5">
        <v>0.26159591194968551</v>
      </c>
    </row>
    <row r="79" spans="1:6" x14ac:dyDescent="0.25">
      <c r="A79" t="s">
        <v>123</v>
      </c>
      <c r="E79" s="5">
        <v>293.25</v>
      </c>
      <c r="F79" s="5">
        <v>0.691627358490566</v>
      </c>
    </row>
    <row r="80" spans="1:6" x14ac:dyDescent="0.25">
      <c r="A80" t="s">
        <v>120</v>
      </c>
      <c r="B80" t="s">
        <v>11</v>
      </c>
      <c r="C80" t="s">
        <v>121</v>
      </c>
      <c r="D80" t="s">
        <v>10</v>
      </c>
      <c r="E80" s="5">
        <v>64</v>
      </c>
      <c r="F80" s="5">
        <v>0.15094339622641509</v>
      </c>
    </row>
    <row r="81" spans="1:6" x14ac:dyDescent="0.25">
      <c r="C81" t="s">
        <v>122</v>
      </c>
      <c r="D81" t="s">
        <v>10</v>
      </c>
      <c r="E81" s="5">
        <v>18</v>
      </c>
      <c r="F81" s="5">
        <v>4.245283018867925E-2</v>
      </c>
    </row>
    <row r="82" spans="1:6" x14ac:dyDescent="0.25">
      <c r="B82" t="s">
        <v>15</v>
      </c>
      <c r="C82" t="s">
        <v>51</v>
      </c>
      <c r="D82" t="s">
        <v>21</v>
      </c>
      <c r="E82" s="5">
        <v>17</v>
      </c>
      <c r="F82" s="5">
        <v>4.0094339622641514E-2</v>
      </c>
    </row>
    <row r="83" spans="1:6" x14ac:dyDescent="0.25">
      <c r="B83" t="s">
        <v>45</v>
      </c>
      <c r="C83" t="s">
        <v>122</v>
      </c>
      <c r="D83" t="s">
        <v>13</v>
      </c>
      <c r="E83" s="5">
        <v>47.5</v>
      </c>
      <c r="F83" s="5">
        <v>0.11202830188679246</v>
      </c>
    </row>
    <row r="84" spans="1:6" x14ac:dyDescent="0.25">
      <c r="C84" t="s">
        <v>125</v>
      </c>
      <c r="D84" t="s">
        <v>126</v>
      </c>
      <c r="E84" s="5">
        <v>83.333333333333343</v>
      </c>
      <c r="F84" s="5">
        <v>0.19654088050314467</v>
      </c>
    </row>
    <row r="85" spans="1:6" x14ac:dyDescent="0.25">
      <c r="A85" t="s">
        <v>124</v>
      </c>
      <c r="E85" s="5">
        <v>229.83333333333334</v>
      </c>
      <c r="F85" s="5">
        <v>0.54205974842767302</v>
      </c>
    </row>
    <row r="86" spans="1:6" x14ac:dyDescent="0.25">
      <c r="A86" t="s">
        <v>130</v>
      </c>
      <c r="B86" t="s">
        <v>11</v>
      </c>
      <c r="C86" t="s">
        <v>131</v>
      </c>
      <c r="D86" t="s">
        <v>10</v>
      </c>
      <c r="E86" s="5">
        <v>50</v>
      </c>
      <c r="F86" s="5">
        <v>0.11792452830188679</v>
      </c>
    </row>
    <row r="87" spans="1:6" x14ac:dyDescent="0.25">
      <c r="A87" t="s">
        <v>138</v>
      </c>
      <c r="E87" s="5">
        <v>50</v>
      </c>
      <c r="F87" s="5">
        <v>0.11792452830188679</v>
      </c>
    </row>
    <row r="88" spans="1:6" x14ac:dyDescent="0.25">
      <c r="A88" t="s">
        <v>25</v>
      </c>
      <c r="E88" s="5">
        <v>5455.5833333333321</v>
      </c>
      <c r="F88" s="5">
        <v>12.866941823899371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 7 2 < / i n t > < / v a l u e > < / i t e m > < i t e m > < k e y > < s t r i n g > P r o y e c t o < / s t r i n g > < / k e y > < v a l u e > < i n t > 9 1 < / i n t > < / v a l u e > < / i t e m > < i t e m > < k e y > < s t r i n g > B o d e g a < / s t r i n g > < / k e y > < v a l u e > < i n t > 8 2 < / i n t > < / v a l u e > < / i t e m > < i t e m > < k e y > < s t r i n g > D e s c r i p c i o n < / s t r i n g > < / k e y > < v a l u e > < i n t > 1 0 8 < / i n t > < / v a l u e > < / i t e m > < i t e m > < k e y > < s t r i n g > E s p e c i e < / s t r i n g > < / k e y > < v a l u e > < i n t > 8 3 < / i n t > < / v a l u e > < / i t e m > < i t e m > < k e y > < s t r i n g > G r o s o r < / s t r i n g > < / k e y > < v a l u e > < i n t > 7 7 < / i n t > < / v a l u e > < / i t e m > < i t e m > < k e y > < s t r i n g > A n c h o < / s t r i n g > < / k e y > < v a l u e > < i n t > 7 5 < / i n t > < / v a l u e > < / i t e m > < i t e m > < k e y > < s t r i n g > L a r g o < / s t r i n g > < / k e y > < v a l u e > < i n t > 6 9 < / i n t > < / v a l u e > < / i t e m > < i t e m > < k e y > < s t r i n g > P i e z a s < / s t r i n g > < / k e y > < v a l u e > < i n t > 7 5 < / i n t > < / v a l u e > < / i t e m > < i t e m > < k e y > < s t r i n g > P T < / s t r i n g > < / k e y > < v a l u e > < i n t > 5 1 < / i n t > < / v a l u e > < / i t e m > < i t e m > < k e y > < s t r i n g > M 3 < / s t r i n g > < / k e y > < v a l u e > < i n t > 5 5 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 P r o y e c t o < / s t r i n g > < / k e y > < v a l u e > < i n t > 1 < / i n t > < / v a l u e > < / i t e m > < i t e m > < k e y > < s t r i n g > B o d e g a < / s t r i n g > < / k e y > < v a l u e > < i n t > 2 < / i n t > < / v a l u e > < / i t e m > < i t e m > < k e y > < s t r i n g > D e s c r i p c i o n < / s t r i n g > < / k e y > < v a l u e > < i n t > 3 < / i n t > < / v a l u e > < / i t e m > < i t e m > < k e y > < s t r i n g > E s p e c i e < / s t r i n g > < / k e y > < v a l u e > < i n t > 4 < / i n t > < / v a l u e > < / i t e m > < i t e m > < k e y > < s t r i n g > G r o s o r < / s t r i n g > < / k e y > < v a l u e > < i n t > 5 < / i n t > < / v a l u e > < / i t e m > < i t e m > < k e y > < s t r i n g > A n c h o < / s t r i n g > < / k e y > < v a l u e > < i n t > 6 < / i n t > < / v a l u e > < / i t e m > < i t e m > < k e y > < s t r i n g > L a r g o < / s t r i n g > < / k e y > < v a l u e > < i n t > 7 < / i n t > < / v a l u e > < / i t e m > < i t e m > < k e y > < s t r i n g > P i e z a s < / s t r i n g > < / k e y > < v a l u e > < i n t > 8 < / i n t > < / v a l u e > < / i t e m > < i t e m > < k e y > < s t r i n g > P T < / s t r i n g > < / k e y > < v a l u e > < i n t > 9 < / i n t > < / v a l u e > < / i t e m > < i t e m > < k e y > < s t r i n g > M 3 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 P T < / K e y > < / D i a g r a m O b j e c t K e y > < D i a g r a m O b j e c t K e y > < K e y > M e a s u r e s \ S u m a   d e   P T \ T a g I n f o \ F � r m u l a < / K e y > < / D i a g r a m O b j e c t K e y > < D i a g r a m O b j e c t K e y > < K e y > M e a s u r e s \ S u m a   d e   P T \ T a g I n f o \ V a l o r < / K e y > < / D i a g r a m O b j e c t K e y > < D i a g r a m O b j e c t K e y > < K e y > M e a s u r e s \ S u m a   d e   M 3 < / K e y > < / D i a g r a m O b j e c t K e y > < D i a g r a m O b j e c t K e y > < K e y > M e a s u r e s \ S u m a   d e   M 3 \ T a g I n f o \ F � r m u l a < / K e y > < / D i a g r a m O b j e c t K e y > < D i a g r a m O b j e c t K e y > < K e y > M e a s u r e s \ S u m a   d e   M 3 \ T a g I n f o \ V a l o r < / K e y > < / D i a g r a m O b j e c t K e y > < D i a g r a m O b j e c t K e y > < K e y > C o l u m n s \ F e c h a < / K e y > < / D i a g r a m O b j e c t K e y > < D i a g r a m O b j e c t K e y > < K e y > C o l u m n s \ P r o y e c t o < / K e y > < / D i a g r a m O b j e c t K e y > < D i a g r a m O b j e c t K e y > < K e y > C o l u m n s \ B o d e g a < / K e y > < / D i a g r a m O b j e c t K e y > < D i a g r a m O b j e c t K e y > < K e y > C o l u m n s \ D e s c r i p c i o n < / K e y > < / D i a g r a m O b j e c t K e y > < D i a g r a m O b j e c t K e y > < K e y > C o l u m n s \ E s p e c i e < / K e y > < / D i a g r a m O b j e c t K e y > < D i a g r a m O b j e c t K e y > < K e y > C o l u m n s \ G r o s o r < / K e y > < / D i a g r a m O b j e c t K e y > < D i a g r a m O b j e c t K e y > < K e y > C o l u m n s \ A n c h o < / K e y > < / D i a g r a m O b j e c t K e y > < D i a g r a m O b j e c t K e y > < K e y > C o l u m n s \ L a r g o < / K e y > < / D i a g r a m O b j e c t K e y > < D i a g r a m O b j e c t K e y > < K e y > C o l u m n s \ P i e z a s < / K e y > < / D i a g r a m O b j e c t K e y > < D i a g r a m O b j e c t K e y > < K e y > C o l u m n s \ P T < / K e y > < / D i a g r a m O b j e c t K e y > < D i a g r a m O b j e c t K e y > < K e y > C o l u m n s \ M 3 < / K e y > < / D i a g r a m O b j e c t K e y > < D i a g r a m O b j e c t K e y > < K e y > L i n k s \ & l t ; C o l u m n s \ S u m a   d e   P T & g t ; - & l t ; M e a s u r e s \ P T & g t ; < / K e y > < / D i a g r a m O b j e c t K e y > < D i a g r a m O b j e c t K e y > < K e y > L i n k s \ & l t ; C o l u m n s \ S u m a   d e   P T & g t ; - & l t ; M e a s u r e s \ P T & g t ; \ C O L U M N < / K e y > < / D i a g r a m O b j e c t K e y > < D i a g r a m O b j e c t K e y > < K e y > L i n k s \ & l t ; C o l u m n s \ S u m a   d e   P T & g t ; - & l t ; M e a s u r e s \ P T & g t ; \ M E A S U R E < / K e y > < / D i a g r a m O b j e c t K e y > < D i a g r a m O b j e c t K e y > < K e y > L i n k s \ & l t ; C o l u m n s \ S u m a   d e   M 3 & g t ; - & l t ; M e a s u r e s \ M 3 & g t ; < / K e y > < / D i a g r a m O b j e c t K e y > < D i a g r a m O b j e c t K e y > < K e y > L i n k s \ & l t ; C o l u m n s \ S u m a   d e   M 3 & g t ; - & l t ; M e a s u r e s \ M 3 & g t ; \ C O L U M N < / K e y > < / D i a g r a m O b j e c t K e y > < D i a g r a m O b j e c t K e y > < K e y > L i n k s \ & l t ; C o l u m n s \ S u m a   d e   M 3 & g t ; - & l t ; M e a s u r e s \ M 3 & g t ; \ M E A S U R E 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 P T 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 M 3 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 M 3 \ T a g I n f o \ F � r m u l a 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 M 3 \ T a g I n f o \ V a l o r 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 C o l u m n s \ P r o y e c t o 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 C o l u m n s \ B o d e g a 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 C o l u m n s \ E s p e c i e 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 C o l u m n s \ A n c h o 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 C o l u m n s \ L a r g o 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 C o l u m n s \ P i e z a s 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 P T & g t ; - & l t ; M e a s u r e s \ P T & g t ; 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 P T & g t ; - & l t ; M e a s u r e s \ P T & g t ; \ C O L U M N 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 P T & g t ; - & l t ; M e a s u r e s \ P T & g t ; \ M E A S U R E 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 M 3 & g t ; - & l t ; M e a s u r e s \ M 3 & g t ; 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 M 3 & g t ; - & l t ; M e a s u r e s \ M 3 & g t ; \ C O L U M N 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 M 3 & g t ; - & l t ; M e a s u r e s \ M 3 & g t ; \ M E A S U R E 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 T a g s \ T a b l e s \ & l t ; T a b l e s \ T a b l a 1 & g t ; < / K e y > < / D i a g r a m O b j e c t K e y > < D i a g r a m O b j e c t K e y > < K e y > T a b l e s \ T a b l a 1 < / K e y > < / D i a g r a m O b j e c t K e y > < D i a g r a m O b j e c t K e y > < K e y > T a b l e s \ T a b l a 1 \ C o l u m n s \ F e c h a < / K e y > < / D i a g r a m O b j e c t K e y > < D i a g r a m O b j e c t K e y > < K e y > T a b l e s \ T a b l a 1 \ C o l u m n s \ P r o y e c t o < / K e y > < / D i a g r a m O b j e c t K e y > < D i a g r a m O b j e c t K e y > < K e y > T a b l e s \ T a b l a 1 \ C o l u m n s \ B o d e g a < / K e y > < / D i a g r a m O b j e c t K e y > < D i a g r a m O b j e c t K e y > < K e y > T a b l e s \ T a b l a 1 \ C o l u m n s \ D e s c r i p c i o n < / K e y > < / D i a g r a m O b j e c t K e y > < D i a g r a m O b j e c t K e y > < K e y > T a b l e s \ T a b l a 1 \ C o l u m n s \ E s p e c i e < / K e y > < / D i a g r a m O b j e c t K e y > < D i a g r a m O b j e c t K e y > < K e y > T a b l e s \ T a b l a 1 \ C o l u m n s \ G r o s o r < / K e y > < / D i a g r a m O b j e c t K e y > < D i a g r a m O b j e c t K e y > < K e y > T a b l e s \ T a b l a 1 \ C o l u m n s \ A n c h o < / K e y > < / D i a g r a m O b j e c t K e y > < D i a g r a m O b j e c t K e y > < K e y > T a b l e s \ T a b l a 1 \ C o l u m n s \ L a r g o < / K e y > < / D i a g r a m O b j e c t K e y > < D i a g r a m O b j e c t K e y > < K e y > T a b l e s \ T a b l a 1 \ C o l u m n s \ P i e z a s < / K e y > < / D i a g r a m O b j e c t K e y > < D i a g r a m O b j e c t K e y > < K e y > T a b l e s \ T a b l a 1 \ C o l u m n s \ P T < / K e y > < / D i a g r a m O b j e c t K e y > < D i a g r a m O b j e c t K e y > < K e y > T a b l e s \ T a b l a 1 \ C o l u m n s \ M 3 < / K e y > < / D i a g r a m O b j e c t K e y > < D i a g r a m O b j e c t K e y > < K e y > T a b l e s \ T a b l a 1 \ M e a s u r e s \ S u m a   d e   P T < / K e y > < / D i a g r a m O b j e c t K e y > < D i a g r a m O b j e c t K e y > < K e y > T a b l e s \ T a b l a 1 \ S u m a   d e   P T \ A d d i t i o n a l   I n f o \ M e d i d a   i m p l � c i t a < / K e y > < / D i a g r a m O b j e c t K e y > < D i a g r a m O b j e c t K e y > < K e y > T a b l e s \ T a b l a 1 \ M e a s u r e s \ S u m a   d e   M 3 < / K e y > < / D i a g r a m O b j e c t K e y > < D i a g r a m O b j e c t K e y > < K e y > T a b l e s \ T a b l a 1 \ S u m a   d e   M 3 \ A d d i t i o n a l   I n f o \ M e d i d a   i m p l � c i t a < / K e y > < / D i a g r a m O b j e c t K e y > < / A l l K e y s > < S e l e c t e d K e y s > < D i a g r a m O b j e c t K e y > < K e y > T a b l e s \ T a b l a 1 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 T a g s \ T a b l e s \ & l t ; T a b l e s \ T a b l a 1 & g t ; 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 T a b l e s \ T a b l a 1 < / K e y > < / a : K e y > < a : V a l u e   i : t y p e = " D i a g r a m D i s p l a y N o d e V i e w S t a t e " > < H e i g h t > 3 0 9 < / H e i g h t > < I s E x p a n d e d > t r u e < / I s E x p a n d e d > < L a y e d O u t > t r u e < / L a y e d O u t > < L e f t > 2 9 2 < / L e f t > < S c r o l l V e r t i c a l O f f s e t > 6 . 8 4 0 0 0 0 0 0 0 0 0 0 0 3 1 8 < / S c r o l l V e r t i c a l O f f s e t > < T o p > 2 2 < / T o p > < W i d t h > 2 6 2 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 T a b l e s \ T a b l a 1 \ C o l u m n s \ P r o y e c t o 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 T a b l e s \ T a b l a 1 \ C o l u m n s \ B o d e g a 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 T a b l e s \ T a b l a 1 \ C o l u m n s \ E s p e c i e 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 T a b l e s \ T a b l a 1 \ C o l u m n s \ G r o s o r 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 T a b l e s \ T a b l a 1 \ C o l u m n s \ A n c h o 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 T a b l e s \ T a b l a 1 \ C o l u m n s \ L a r g o 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 T a b l e s \ T a b l a 1 \ C o l u m n s \ P i e z a s 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 T a b l e s \ T a b l a 1 \ C o l u m n s \ M 3 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 T a b l e s \ T a b l a 1 \ M e a s u r e s \ S u m a   d e   P T 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 T a b l e s \ T a b l a 1 \ S u m a   d e   P T \ A d d i t i o n a l 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 T a b l e s \ T a b l a 1 \ M e a s u r e s \ S u m a   d e   M 3 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 T a b l e s \ T a b l a 1 \ S u m a   d e   M 3 \ A d d i t i o n a l 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 C o l u m n s \ P r o y e c t o 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 C o l u m n s \ B o d e g a 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 C o l u m n s \ E s p e c i e 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 C o l u m n s \ A n c h o 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 C o l u m n s \ L a r g o 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 C o l u m n s \ P i e z a s 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EA10E22-B656-41DF-B6A3-C7D90820B0E7}">
  <ds:schemaRefs/>
</ds:datastoreItem>
</file>

<file path=customXml/itemProps10.xml><?xml version="1.0" encoding="utf-8"?>
<ds:datastoreItem xmlns:ds="http://schemas.openxmlformats.org/officeDocument/2006/customXml" ds:itemID="{08A8DBD1-D96F-43A1-AA74-50932BB59290}">
  <ds:schemaRefs/>
</ds:datastoreItem>
</file>

<file path=customXml/itemProps11.xml><?xml version="1.0" encoding="utf-8"?>
<ds:datastoreItem xmlns:ds="http://schemas.openxmlformats.org/officeDocument/2006/customXml" ds:itemID="{3F2AA887-3BB2-45C5-94E4-6849397AB8C5}">
  <ds:schemaRefs/>
</ds:datastoreItem>
</file>

<file path=customXml/itemProps2.xml><?xml version="1.0" encoding="utf-8"?>
<ds:datastoreItem xmlns:ds="http://schemas.openxmlformats.org/officeDocument/2006/customXml" ds:itemID="{C937EE97-05CA-4991-BCE5-DF00C40F3AA4}">
  <ds:schemaRefs/>
</ds:datastoreItem>
</file>

<file path=customXml/itemProps3.xml><?xml version="1.0" encoding="utf-8"?>
<ds:datastoreItem xmlns:ds="http://schemas.openxmlformats.org/officeDocument/2006/customXml" ds:itemID="{83783DE8-A98A-4E1F-AA2A-75A2A8133330}">
  <ds:schemaRefs/>
</ds:datastoreItem>
</file>

<file path=customXml/itemProps4.xml><?xml version="1.0" encoding="utf-8"?>
<ds:datastoreItem xmlns:ds="http://schemas.openxmlformats.org/officeDocument/2006/customXml" ds:itemID="{20F5084F-DCAE-468A-AABF-BC09B87372E8}">
  <ds:schemaRefs/>
</ds:datastoreItem>
</file>

<file path=customXml/itemProps5.xml><?xml version="1.0" encoding="utf-8"?>
<ds:datastoreItem xmlns:ds="http://schemas.openxmlformats.org/officeDocument/2006/customXml" ds:itemID="{EDEACA89-5166-4497-954A-88AD54C6764C}">
  <ds:schemaRefs/>
</ds:datastoreItem>
</file>

<file path=customXml/itemProps6.xml><?xml version="1.0" encoding="utf-8"?>
<ds:datastoreItem xmlns:ds="http://schemas.openxmlformats.org/officeDocument/2006/customXml" ds:itemID="{1CAFA9F1-8C25-414B-81A5-B384D13F734A}">
  <ds:schemaRefs/>
</ds:datastoreItem>
</file>

<file path=customXml/itemProps7.xml><?xml version="1.0" encoding="utf-8"?>
<ds:datastoreItem xmlns:ds="http://schemas.openxmlformats.org/officeDocument/2006/customXml" ds:itemID="{152AA527-543C-4A6B-A229-538849AEEE2B}">
  <ds:schemaRefs/>
</ds:datastoreItem>
</file>

<file path=customXml/itemProps8.xml><?xml version="1.0" encoding="utf-8"?>
<ds:datastoreItem xmlns:ds="http://schemas.openxmlformats.org/officeDocument/2006/customXml" ds:itemID="{13C67D62-55AD-4907-9ECE-10F7DBFFD1FA}">
  <ds:schemaRefs/>
</ds:datastoreItem>
</file>

<file path=customXml/itemProps9.xml><?xml version="1.0" encoding="utf-8"?>
<ds:datastoreItem xmlns:ds="http://schemas.openxmlformats.org/officeDocument/2006/customXml" ds:itemID="{BABD85ED-A5DC-417F-A54B-0FBB657490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Sheet2</vt:lpstr>
      <vt:lpstr>Sheet4</vt:lpstr>
      <vt:lpstr>Sheet3</vt:lpstr>
      <vt:lpstr>BD</vt:lpstr>
      <vt:lpstr>Resumen</vt:lpstr>
      <vt:lpstr>BD!new</vt:lpstr>
      <vt:lpstr>BD!Print_Area</vt:lpstr>
      <vt:lpstr>BD!Print_Titles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Agroforestal01</dc:creator>
  <cp:lastModifiedBy>Axel</cp:lastModifiedBy>
  <cp:lastPrinted>2021-11-19T17:42:01Z</cp:lastPrinted>
  <dcterms:created xsi:type="dcterms:W3CDTF">2021-08-31T19:46:20Z</dcterms:created>
  <dcterms:modified xsi:type="dcterms:W3CDTF">2021-11-26T05:01:20Z</dcterms:modified>
</cp:coreProperties>
</file>